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ADMINISTRACIÓN" sheetId="2" r:id="rId6"/>
    <sheet state="visible" name="LOCAL 1" sheetId="3" r:id="rId7"/>
    <sheet state="visible" name="FITNESS" sheetId="4" r:id="rId8"/>
    <sheet state="visible" name="SALON" sheetId="5" r:id="rId9"/>
    <sheet state="visible" name="AULA" sheetId="6" r:id="rId10"/>
    <sheet state="visible" name="CANTINA" sheetId="7" r:id="rId11"/>
    <sheet state="hidden" name="Hoja 7" sheetId="8" r:id="rId12"/>
    <sheet state="hidden" name="Recibos" sheetId="9" r:id="rId13"/>
    <sheet state="visible" name="System" sheetId="10" r:id="rId14"/>
    <sheet state="hidden" name="Planillas Fisicas" sheetId="11" r:id="rId15"/>
  </sheets>
  <definedNames>
    <definedName name="SAL_PAGO_ESTADO">SALON!$T$14:$V$14</definedName>
    <definedName name="FIT_INS_CUOTA">FITNESS!$B$12:$D$12</definedName>
    <definedName name="FIT_INS_MODALIDAD">FITNESS!$P$10:$R$10</definedName>
    <definedName name="SAL_PAGO_DNI">SALON!$T$10:$V$10</definedName>
    <definedName name="FIT_INS_TURNO">FITNESS!$P$12:$R$12</definedName>
    <definedName name="AUL_INS_MODALIDAD">AULA!$P$10:$R$10</definedName>
    <definedName name="AUL_INS_HORARIO">AULA!$P$12:$R$12</definedName>
    <definedName name="FIT_PAGO_APELLIDO">FITNESS!$T$12:$V$12</definedName>
    <definedName name="SAL_INS_TEL">SALON!$J$10:$L$10</definedName>
    <definedName name="SAL_INS_INSTRUCTOR">SALON!$K$12:$O$12</definedName>
    <definedName name="SAL_INS_NOMBRE">SALON!$B$10:$D$10</definedName>
    <definedName name="AUL_INS_APELLIDO">AULA!$E$10:$G$10</definedName>
    <definedName name="AUL_PAGO_INSTRUCTOR">AULA!$W$12:$Z$12</definedName>
    <definedName name="AUL_PAGO_MONTO">AULA!$AA$12:$AD$12</definedName>
    <definedName name="SAL_PAGO_INSTRUCTOR">SALON!$W$12:$Z$12</definedName>
    <definedName name="AUL_PAGO_ACTIVIDAD">AULA!$T$12:$V$12</definedName>
    <definedName name="FIT_INS_TEL">FITNESS!$J$10:$L$10</definedName>
    <definedName name="FIT_INS_OBS">FITNESS!$B$14:$R$14</definedName>
    <definedName name="AUL_INS_INSTRUCTOR">AULA!$K$12:$O$12</definedName>
    <definedName name="AUL_INS_NOMBRE">AULA!$B$10:$D$10</definedName>
    <definedName name="FIT_PAGO_DNI">FITNESS!$T$10:$V$10</definedName>
    <definedName name="SAL_INS_DNI">SALON!$H$10:$I$10</definedName>
    <definedName name="FIT_INS_APELLIDO">FITNESS!$E$10:$G$10</definedName>
    <definedName name="SAL_PAGO_MP">SALON!$W$14:$Z$14</definedName>
    <definedName name="FIT_PAGO_MONTO">FITNESS!$W$12:$Z$12</definedName>
    <definedName name="SAL_INS_APELLIDO">SALON!$E$10:$G$10</definedName>
    <definedName name="FIT_PAGO_ESTADO">FITNESS!$T$14:$V$14</definedName>
    <definedName name="FIT_PAGO_NOMBRE">FITNESS!$W$10:$Z$10</definedName>
    <definedName name="FIT_INS_DESCUENTO">FITNESS!$E$12:$G$12</definedName>
    <definedName name="AUL_INS_CUOTA">AULA!$B$12:$D$12</definedName>
    <definedName name="FIT_INS_PROMO">FITNESS!$H$12:$J$12</definedName>
    <definedName name="FIT_INS_ENTRENADOR">FITNESS!$K$12:$O$12</definedName>
    <definedName name="AUL_PAGO_APELLIDO">AULA!$AA$10:$AD$10</definedName>
    <definedName name="AUL_PAGO_DNI">AULA!$T$10:$V$10</definedName>
    <definedName name="FIT_INS_DNI">FITNESS!$H$10:$I$10</definedName>
    <definedName name="SAL_INS_CUOTA">SALON!$B$12:$D$12</definedName>
    <definedName name="AUL_INS_DNI">AULA!$H$10:$I$10</definedName>
    <definedName name="SAL_INS_HORARIO">SALON!$P$12:$R$12</definedName>
    <definedName name="SAL_PAGO_ACTIVIDAD">SALON!$T$12:$V$12</definedName>
    <definedName name="AUL_PAGO_MP">AULA!$W$14:$Z$14</definedName>
    <definedName name="SAL_INS_MODALIDAD">SALON!$P$10:$R$10</definedName>
    <definedName name="SAL_INS_ACTIVIDAD">SALON!$M$10:$O$10</definedName>
    <definedName name="SAL_PAGO_APELLIDO">SALON!$AA$10:$AD$10</definedName>
    <definedName name="FIT_INS_ACTIVIDAD">FITNESS!$M$10:$O$10</definedName>
    <definedName name="AUL_PAGO_NOMBRE">AULA!$W$10:$Z$10</definedName>
    <definedName name="SAL_PAGO_NOMBRE">SALON!$W$10:$Z$10</definedName>
    <definedName name="AUL_INS_TEL">AULA!$J$10:$L$10</definedName>
    <definedName name="AUL_PAGO_ESTADO">AULA!$T$14:$V$14</definedName>
    <definedName name="FIT_INS_NOMBRE">FITNESS!$B$10:$D$10</definedName>
    <definedName name="AUL_INS_ACTIVIDAD">AULA!$M$10:$O$10</definedName>
    <definedName name="SAL_PAGO_MONTO">SALON!$AA$12:$AD$12</definedName>
    <definedName name="FIT_PAGO_MP">FITNESS!$W$14:$Z$14</definedName>
  </definedNames>
  <calcPr/>
</workbook>
</file>

<file path=xl/sharedStrings.xml><?xml version="1.0" encoding="utf-8"?>
<sst xmlns="http://schemas.openxmlformats.org/spreadsheetml/2006/main" count="16782" uniqueCount="3030">
  <si>
    <t>LOCAL 1</t>
  </si>
  <si>
    <t>CANCHA FÚTBOL 5</t>
  </si>
  <si>
    <t>ESPACIO FITNESS</t>
  </si>
  <si>
    <t>SALÓN SUPERIOR</t>
  </si>
  <si>
    <t>CAPITAL</t>
  </si>
  <si>
    <t>+/- 30 DÍAS</t>
  </si>
  <si>
    <t>------------------------------------------------------------------------------------</t>
  </si>
  <si>
    <t>INGRESOS</t>
  </si>
  <si>
    <t>JULIO</t>
  </si>
  <si>
    <t>GASTOS</t>
  </si>
  <si>
    <t>+/-</t>
  </si>
  <si>
    <t>$ LOCAL 1</t>
  </si>
  <si>
    <t>ESTADO</t>
  </si>
  <si>
    <t>$ LOCAL 2</t>
  </si>
  <si>
    <t>LOCAL 2</t>
  </si>
  <si>
    <t>$ CANCHA 1</t>
  </si>
  <si>
    <t>$ FITNESS</t>
  </si>
  <si>
    <t>$ CANTINA</t>
  </si>
  <si>
    <t>$ SALÓN</t>
  </si>
  <si>
    <t>$ AULA</t>
  </si>
  <si>
    <t>$ OTROS</t>
  </si>
  <si>
    <t>$ TESORERÍA</t>
  </si>
  <si>
    <t>ADMINISTRACIÓN</t>
  </si>
  <si>
    <t>CANTINA</t>
  </si>
  <si>
    <t>BAÑOS</t>
  </si>
  <si>
    <t>AULA SUPERIOR</t>
  </si>
  <si>
    <t>ALQUILER</t>
  </si>
  <si>
    <t>LUZ</t>
  </si>
  <si>
    <t>AGUA</t>
  </si>
  <si>
    <t>INTERNET</t>
  </si>
  <si>
    <t>IMPUESTOS</t>
  </si>
  <si>
    <t>SALARIOS</t>
  </si>
  <si>
    <t>SECTOR +++</t>
  </si>
  <si>
    <t>SECTOR ---</t>
  </si>
  <si>
    <t>↓ Actividad ↓</t>
  </si>
  <si>
    <t>Inicio de Actividad:</t>
  </si>
  <si>
    <t>SALDO TOTAL</t>
  </si>
  <si>
    <t>SALDO A LIQUIDAR</t>
  </si>
  <si>
    <t>LIQUID. 30 DÍAS</t>
  </si>
  <si>
    <t>INGRESO TOTAL</t>
  </si>
  <si>
    <t>EGRESO TOTAL</t>
  </si>
  <si>
    <t>BALANCE</t>
  </si>
  <si>
    <t>Estudio de Tattoo</t>
  </si>
  <si>
    <t>Estado:</t>
  </si>
  <si>
    <t>Salud:</t>
  </si>
  <si>
    <t>Estado Municipal:</t>
  </si>
  <si>
    <t>En proceso</t>
  </si>
  <si>
    <t>Estado Financiero:</t>
  </si>
  <si>
    <t>LIQUIDAR TOTAL</t>
  </si>
  <si>
    <t>LIQUIDAR: →</t>
  </si>
  <si>
    <t>MOVIMIENTOS</t>
  </si>
  <si>
    <t>Id.</t>
  </si>
  <si>
    <t>Fecha</t>
  </si>
  <si>
    <t>Tipo</t>
  </si>
  <si>
    <t>Categoría</t>
  </si>
  <si>
    <t>Concepto</t>
  </si>
  <si>
    <t>Contra-parte</t>
  </si>
  <si>
    <t>Monto</t>
  </si>
  <si>
    <t>Impuestos</t>
  </si>
  <si>
    <t>M.P.</t>
  </si>
  <si>
    <t>Estado Finan.</t>
  </si>
  <si>
    <t>Estado</t>
  </si>
  <si>
    <t>I-1036</t>
  </si>
  <si>
    <t>VENTAS</t>
  </si>
  <si>
    <t>Seña Tattoo - Minitattoo Silvina</t>
  </si>
  <si>
    <t>35.872.158</t>
  </si>
  <si>
    <t>Transferencia</t>
  </si>
  <si>
    <t>SEÑADO</t>
  </si>
  <si>
    <t>COMPLETADO</t>
  </si>
  <si>
    <t>Enero</t>
  </si>
  <si>
    <t>Febrero</t>
  </si>
  <si>
    <t>I-1035</t>
  </si>
  <si>
    <t>Seña Tattoo - Mundialista Pamela</t>
  </si>
  <si>
    <t>Marzo</t>
  </si>
  <si>
    <t>Abril</t>
  </si>
  <si>
    <t>E-1032</t>
  </si>
  <si>
    <t>EGRESOS</t>
  </si>
  <si>
    <t>COMISIÓN</t>
  </si>
  <si>
    <t>Pago de SALDO A LIQUIDAR - 23/7/2026</t>
  </si>
  <si>
    <t>PAGADO</t>
  </si>
  <si>
    <t>Mayo</t>
  </si>
  <si>
    <t>Junio</t>
  </si>
  <si>
    <t>I-1031</t>
  </si>
  <si>
    <t>Seña Tattoo - minitattoos en la mano Virginia</t>
  </si>
  <si>
    <t>Julio</t>
  </si>
  <si>
    <t>Agosto</t>
  </si>
  <si>
    <t>E-1024</t>
  </si>
  <si>
    <t>Pago de SALDO A LIQUIDAR - 22/7/2026</t>
  </si>
  <si>
    <t>Efectivo</t>
  </si>
  <si>
    <t>Septiembre</t>
  </si>
  <si>
    <t>Octubre</t>
  </si>
  <si>
    <t>I-1023</t>
  </si>
  <si>
    <t>Tattoo - Manga floral Isabel</t>
  </si>
  <si>
    <t>Noviembre</t>
  </si>
  <si>
    <t>Diciembre</t>
  </si>
  <si>
    <t>E-1022</t>
  </si>
  <si>
    <t>TOTAL</t>
  </si>
  <si>
    <t>I-1021</t>
  </si>
  <si>
    <t>FITNESS</t>
  </si>
  <si>
    <t>Seña Tattoo - Proyecto cobertura cicatrices Paula</t>
  </si>
  <si>
    <t>E-1004</t>
  </si>
  <si>
    <t>Funcional</t>
  </si>
  <si>
    <t>Pago de SALDO A LIQUIDAR - 19/7/2026</t>
  </si>
  <si>
    <t>PPP ($)</t>
  </si>
  <si>
    <t>UTILIDAD</t>
  </si>
  <si>
    <t>CRECIM. ECONÓM.</t>
  </si>
  <si>
    <t>Zona Fitness</t>
  </si>
  <si>
    <t>CRECIM. CLIENTES</t>
  </si>
  <si>
    <t>I-1003</t>
  </si>
  <si>
    <t>No aplica</t>
  </si>
  <si>
    <t>E-1002</t>
  </si>
  <si>
    <t>Pago de SALDO A LIQUIDAR - 18/7/2026</t>
  </si>
  <si>
    <t>Complemento</t>
  </si>
  <si>
    <t>E-1000</t>
  </si>
  <si>
    <t>PP (Real) ($)</t>
  </si>
  <si>
    <t>I-0998</t>
  </si>
  <si>
    <t>Seña Tattoo - Lineas finas manga Micaela</t>
  </si>
  <si>
    <t>Iniciando</t>
  </si>
  <si>
    <t>CRECIMIENTO %</t>
  </si>
  <si>
    <t>I-0996</t>
  </si>
  <si>
    <t>Insc. Activos</t>
  </si>
  <si>
    <t>Combo F+C</t>
  </si>
  <si>
    <t>Adeudado</t>
  </si>
  <si>
    <t>E-0981</t>
  </si>
  <si>
    <t>Pago de SALDO A LIQUIDAR - 15/7/2026</t>
  </si>
  <si>
    <t>CARGAR INSCRIPCIÓN</t>
  </si>
  <si>
    <t>CARGAR PAGO DE CUOTA</t>
  </si>
  <si>
    <t>Nombre</t>
  </si>
  <si>
    <t>E-0980</t>
  </si>
  <si>
    <t>Apellido</t>
  </si>
  <si>
    <t>D.N.I.</t>
  </si>
  <si>
    <t>Tel.</t>
  </si>
  <si>
    <t>Actividad</t>
  </si>
  <si>
    <t>Modalidad</t>
  </si>
  <si>
    <t>I-0979</t>
  </si>
  <si>
    <t>Tattoo - Proyecto Candela Dragones y 2 minitattoos</t>
  </si>
  <si>
    <t>I-0978</t>
  </si>
  <si>
    <t>I-0971</t>
  </si>
  <si>
    <t>Monto de cuota</t>
  </si>
  <si>
    <t>Descuento (%)</t>
  </si>
  <si>
    <t>Pago (PARCIAL) Tattoo - Minitattoo Silvina</t>
  </si>
  <si>
    <t>Promoción (-$)</t>
  </si>
  <si>
    <t>Entrenador</t>
  </si>
  <si>
    <t>Turno Pref.</t>
  </si>
  <si>
    <t>Monto a pagar</t>
  </si>
  <si>
    <t>E-0969</t>
  </si>
  <si>
    <t>Pago de SALDO A LIQUIDAR - 14/7/2026</t>
  </si>
  <si>
    <t>I-0967</t>
  </si>
  <si>
    <t>Pago (PARCIAL) Tattoo - Proyecto Fabian</t>
  </si>
  <si>
    <t>I-0966</t>
  </si>
  <si>
    <t>Seña Tattoo - Candela pierna y 2 minitattos</t>
  </si>
  <si>
    <t>E-0942</t>
  </si>
  <si>
    <t>Pago de SALDO A LIQUIDAR - 10/7/2026</t>
  </si>
  <si>
    <t>I-0941</t>
  </si>
  <si>
    <t>Tattoo - 4 minitattoos nalga</t>
  </si>
  <si>
    <t>* Condición médica o especificación del estado de salud</t>
  </si>
  <si>
    <t>E-0930</t>
  </si>
  <si>
    <t>Pago de SALDO A LIQUIDAR - 9/7/2026</t>
  </si>
  <si>
    <t>I-0929</t>
  </si>
  <si>
    <t>Tattoo - Nahiara brazo</t>
  </si>
  <si>
    <t>E-0924</t>
  </si>
  <si>
    <t>Pago de SALDO A LIQUIDAR - 8/7/2026</t>
  </si>
  <si>
    <t>E-0923</t>
  </si>
  <si>
    <t>I-0922</t>
  </si>
  <si>
    <t>Tattoo - Giselle Espalda lineal</t>
  </si>
  <si>
    <t>INSCRIPTOS</t>
  </si>
  <si>
    <t>I-0921</t>
  </si>
  <si>
    <t>Tattoo - 2 minitattos Tiara</t>
  </si>
  <si>
    <t>E-0892</t>
  </si>
  <si>
    <t>Cuota</t>
  </si>
  <si>
    <t>Instructor</t>
  </si>
  <si>
    <t>Vence</t>
  </si>
  <si>
    <t>Pago de SALDO A LIQUIDAR - 6/7/2026</t>
  </si>
  <si>
    <t>I-1038</t>
  </si>
  <si>
    <t>CUOTA</t>
  </si>
  <si>
    <t>Pago de cuota [F-0027] de Patricia Feldick por actividad de Funcional</t>
  </si>
  <si>
    <t>20.118.913</t>
  </si>
  <si>
    <t>I-0891</t>
  </si>
  <si>
    <t>Tattoo - Gaby entrepecho</t>
  </si>
  <si>
    <t>C-0141</t>
  </si>
  <si>
    <t>Rocio Itati</t>
  </si>
  <si>
    <t>Araujo</t>
  </si>
  <si>
    <t>42.763.346</t>
  </si>
  <si>
    <t>I-0883</t>
  </si>
  <si>
    <t>Completa</t>
  </si>
  <si>
    <t>SEGUROS</t>
  </si>
  <si>
    <t>Cobro cobertura CELSO - Local 1 Vanesa</t>
  </si>
  <si>
    <t>Nuevo inscripto</t>
  </si>
  <si>
    <t>SIN PAGOS</t>
  </si>
  <si>
    <t>I-1028</t>
  </si>
  <si>
    <t>Pago de cuota [F-0018] de Silvina Molina por actividad de Funcional</t>
  </si>
  <si>
    <t>33.720.939</t>
  </si>
  <si>
    <t>E-0872</t>
  </si>
  <si>
    <t>Pago de SALDO A LIQUIDAR - 5/7/2026</t>
  </si>
  <si>
    <t>C-0140</t>
  </si>
  <si>
    <t>Mauro Nahuel</t>
  </si>
  <si>
    <t>Peña</t>
  </si>
  <si>
    <t>37.460.568</t>
  </si>
  <si>
    <t>I-0871</t>
  </si>
  <si>
    <t>I-1026</t>
  </si>
  <si>
    <t>Pago de cuota [C-0139] de Cristian Gimenez por actividad de Complemento</t>
  </si>
  <si>
    <t>33.486.350</t>
  </si>
  <si>
    <t>Tattoo - Pago pendiente tatto Isaias Abril</t>
  </si>
  <si>
    <t>C-0139</t>
  </si>
  <si>
    <t>Cristian</t>
  </si>
  <si>
    <t>Gimenez</t>
  </si>
  <si>
    <t>E-0862</t>
  </si>
  <si>
    <t>Pago de SALDO A LIQUIDAR - 3/7/2026</t>
  </si>
  <si>
    <t>I-1025</t>
  </si>
  <si>
    <t>Pago de cuota [C-0138] de Daniela Soto por actividad de Complemento</t>
  </si>
  <si>
    <t>32.608.369</t>
  </si>
  <si>
    <t>E-0861</t>
  </si>
  <si>
    <t>C-0138</t>
  </si>
  <si>
    <t>Daniela</t>
  </si>
  <si>
    <t>Soto</t>
  </si>
  <si>
    <t>I-0860</t>
  </si>
  <si>
    <t>Seña Tattoo - 2 minitattos Tiara</t>
  </si>
  <si>
    <t>I-1019</t>
  </si>
  <si>
    <t>Pago de cuota [F-0042] de Carolina Paredes por actividad de Funcional</t>
  </si>
  <si>
    <t>28.162.967</t>
  </si>
  <si>
    <t>I-0859</t>
  </si>
  <si>
    <t>C-0137</t>
  </si>
  <si>
    <t>Seña Tattoo - Brazalete Floral Isabel</t>
  </si>
  <si>
    <t>Wilson William</t>
  </si>
  <si>
    <t>Zarza</t>
  </si>
  <si>
    <t>45.135.022</t>
  </si>
  <si>
    <t>E-0831</t>
  </si>
  <si>
    <t>I-1014</t>
  </si>
  <si>
    <t>Pago de SALDO A LIQUIDAR - 1/7/2026</t>
  </si>
  <si>
    <t>Pago de cuota [C-0136] de Walter Segovia por actividad de Complemento</t>
  </si>
  <si>
    <t>20.060.193</t>
  </si>
  <si>
    <t>C-0136</t>
  </si>
  <si>
    <t>Walter</t>
  </si>
  <si>
    <t>Segovia</t>
  </si>
  <si>
    <t>I-0830</t>
  </si>
  <si>
    <t>Seña Tattoo - Bajo pecho Gaby</t>
  </si>
  <si>
    <t>I-1011</t>
  </si>
  <si>
    <t>Pago de cuota [C-0133] de Magdalena Itati Ramos por actividad de Complemento</t>
  </si>
  <si>
    <t>E-0820</t>
  </si>
  <si>
    <t>37.044.300</t>
  </si>
  <si>
    <t>Pago de SALDO A LIQUIDAR - 30/6/2026</t>
  </si>
  <si>
    <t>C-0135</t>
  </si>
  <si>
    <t>Victoria</t>
  </si>
  <si>
    <t>Weiss</t>
  </si>
  <si>
    <t>50.731.392</t>
  </si>
  <si>
    <t>I-0819</t>
  </si>
  <si>
    <t>Al día</t>
  </si>
  <si>
    <t>Seña Tattoo - Proyecto Vicky</t>
  </si>
  <si>
    <t>Natanael</t>
  </si>
  <si>
    <t>I-0993</t>
  </si>
  <si>
    <t>Pago de cuota [C-0095] de Sergio Rolon por actividad de Complemento</t>
  </si>
  <si>
    <t>48.546.483</t>
  </si>
  <si>
    <t>E-0813</t>
  </si>
  <si>
    <t>C-0134</t>
  </si>
  <si>
    <t>Vanesa</t>
  </si>
  <si>
    <t>Campuzano</t>
  </si>
  <si>
    <t>Pago de SALDO A LIQUIDAR - 29/6/2026</t>
  </si>
  <si>
    <t>28.818.123</t>
  </si>
  <si>
    <t>I-0992</t>
  </si>
  <si>
    <t>I-0812</t>
  </si>
  <si>
    <t>Tattoo - Valentina Orquideas</t>
  </si>
  <si>
    <t>C-0133</t>
  </si>
  <si>
    <t>Magdalena Itati</t>
  </si>
  <si>
    <t>Ramos</t>
  </si>
  <si>
    <t>E-0805</t>
  </si>
  <si>
    <t>Pago de SALDO A LIQUIDAR - 26/6/2026</t>
  </si>
  <si>
    <t>I-0990</t>
  </si>
  <si>
    <t>Pago de cuota [X-0045] de Claudia Gaona por actividad de Combo F+C</t>
  </si>
  <si>
    <t>22.090.381</t>
  </si>
  <si>
    <t>I-0804</t>
  </si>
  <si>
    <t>Seña Tattoo - Orquideas Mariana</t>
  </si>
  <si>
    <t>F-0132</t>
  </si>
  <si>
    <t>Ana María</t>
  </si>
  <si>
    <t>Atamañuk</t>
  </si>
  <si>
    <t>32.085.811</t>
  </si>
  <si>
    <t>Reducida</t>
  </si>
  <si>
    <t>I-0795</t>
  </si>
  <si>
    <t>I-0987</t>
  </si>
  <si>
    <t>Pago de cuota [C-0135] de Victoria Weiss por actividad de Complemento</t>
  </si>
  <si>
    <t>C-0131</t>
  </si>
  <si>
    <t>Tadeo</t>
  </si>
  <si>
    <t>Loyzate</t>
  </si>
  <si>
    <t>48.950.707</t>
  </si>
  <si>
    <t>I-0986</t>
  </si>
  <si>
    <t>E-0791</t>
  </si>
  <si>
    <t>Pago de cuota [C-0134] de Vanesa Campuzano por actividad de Complemento</t>
  </si>
  <si>
    <t>Pago de SALDO A LIQUIDAR - 25/6/2026</t>
  </si>
  <si>
    <t>F-0130</t>
  </si>
  <si>
    <t>Melanie</t>
  </si>
  <si>
    <t>Rojas</t>
  </si>
  <si>
    <t>48.649.568</t>
  </si>
  <si>
    <t>I-0790</t>
  </si>
  <si>
    <t>I-0985</t>
  </si>
  <si>
    <t>Tattoo - Emi Avici</t>
  </si>
  <si>
    <t>Pago de cuota [F-0127] de Sebastian Borjas por actividad de Funcional</t>
  </si>
  <si>
    <t>52.173.302</t>
  </si>
  <si>
    <t>F-0129</t>
  </si>
  <si>
    <t>E-0789</t>
  </si>
  <si>
    <t>Julian</t>
  </si>
  <si>
    <t>30.531.109</t>
  </si>
  <si>
    <t>I-0984</t>
  </si>
  <si>
    <t>Pago de cuota [F-0123] de Margarita Ayala por actividad de Funcional</t>
  </si>
  <si>
    <t>I-0788</t>
  </si>
  <si>
    <t>31.914.258</t>
  </si>
  <si>
    <t>C-0128</t>
  </si>
  <si>
    <t>Martiniano</t>
  </si>
  <si>
    <t>Cañete Azeves</t>
  </si>
  <si>
    <t>48.798.220</t>
  </si>
  <si>
    <t>E-0767</t>
  </si>
  <si>
    <t>Pago de SALDO A LIQUIDAR - 21/6/2026</t>
  </si>
  <si>
    <t>I-0975</t>
  </si>
  <si>
    <t>I-0766</t>
  </si>
  <si>
    <t>F-0127</t>
  </si>
  <si>
    <t>Sebastian</t>
  </si>
  <si>
    <t>Borjas</t>
  </si>
  <si>
    <t>E-0762</t>
  </si>
  <si>
    <t>Pago de SALDO A LIQUIDAR - 20/6/2026</t>
  </si>
  <si>
    <t>I-0972</t>
  </si>
  <si>
    <t>I-0761</t>
  </si>
  <si>
    <t>Pago de cuota [F-0132] de Ana María Atamañuk por actividad de Funcional</t>
  </si>
  <si>
    <t>C-0126</t>
  </si>
  <si>
    <t>Thiara</t>
  </si>
  <si>
    <t>Zevallos</t>
  </si>
  <si>
    <t>50.572.059</t>
  </si>
  <si>
    <t>I-0760</t>
  </si>
  <si>
    <t>Tattoo - Carlos</t>
  </si>
  <si>
    <t>Adeudando</t>
  </si>
  <si>
    <t>I-0965</t>
  </si>
  <si>
    <t>Pago de cuota [F-0050] de Rosana Neris por actividad de Funcional</t>
  </si>
  <si>
    <t>25.496.779</t>
  </si>
  <si>
    <t>E-0747</t>
  </si>
  <si>
    <t>Pago de SALDO A LIQUIDAR - 17/6/2026</t>
  </si>
  <si>
    <t>F-0125</t>
  </si>
  <si>
    <t>Juan Carlos</t>
  </si>
  <si>
    <t>Trucheski</t>
  </si>
  <si>
    <t>36.095.636</t>
  </si>
  <si>
    <t>I-0746</t>
  </si>
  <si>
    <t>Tattoo - Alejandro Serpiente y craneo Espalda</t>
  </si>
  <si>
    <t>I-0963</t>
  </si>
  <si>
    <t>E-0733</t>
  </si>
  <si>
    <t>Pago de cuota [C-0120] de Daniela Maciel por actividad de Complemento</t>
  </si>
  <si>
    <t>Pago de SALDO A LIQUIDAR - 14/6/2026</t>
  </si>
  <si>
    <t>50.020.164</t>
  </si>
  <si>
    <t>C-0124</t>
  </si>
  <si>
    <t>David</t>
  </si>
  <si>
    <t>Raggio</t>
  </si>
  <si>
    <t>45.452.090</t>
  </si>
  <si>
    <t>I-0960</t>
  </si>
  <si>
    <t>Pago de cuota [F-0021] de Marina Leiva por actividad de Funcional</t>
  </si>
  <si>
    <t>21.735.346</t>
  </si>
  <si>
    <t>I-0732</t>
  </si>
  <si>
    <t>Seña Tattoo - Brazalete Carlos</t>
  </si>
  <si>
    <t>F-0123</t>
  </si>
  <si>
    <t>Margarita</t>
  </si>
  <si>
    <t>Ayala</t>
  </si>
  <si>
    <t>E-0707</t>
  </si>
  <si>
    <t>Pago de SALDO A LIQUIDAR - 10/6/2026</t>
  </si>
  <si>
    <t>I-0959</t>
  </si>
  <si>
    <t>Pago de cuota [C-0131] de Tadeo Loyzate por actividad de Complemento</t>
  </si>
  <si>
    <t>I-0706</t>
  </si>
  <si>
    <t>F-0122</t>
  </si>
  <si>
    <t>Antonella</t>
  </si>
  <si>
    <t>Ojeda</t>
  </si>
  <si>
    <t>Micropigmentación Capilar - Hector</t>
  </si>
  <si>
    <t>41.304.704</t>
  </si>
  <si>
    <t>I-0955</t>
  </si>
  <si>
    <t>Pago de cuota [F-0006] de Carolina Maliszewski por actividad de Complemento</t>
  </si>
  <si>
    <t>E-0681</t>
  </si>
  <si>
    <t>28.675.956</t>
  </si>
  <si>
    <t>Pago de SALDO A LIQUIDAR - 8/6/2026</t>
  </si>
  <si>
    <t>F-0121</t>
  </si>
  <si>
    <t>Ruben Emilio</t>
  </si>
  <si>
    <t>Ocampo</t>
  </si>
  <si>
    <t>29.054.430</t>
  </si>
  <si>
    <t>I-0680</t>
  </si>
  <si>
    <t>Micropigmentación Cejas</t>
  </si>
  <si>
    <t>I-0954</t>
  </si>
  <si>
    <t>Pago de cuota [F-0031] de Zulema Galeano por actividad de Funcional</t>
  </si>
  <si>
    <t>18.776.248</t>
  </si>
  <si>
    <t>C-0120</t>
  </si>
  <si>
    <t>I-0672</t>
  </si>
  <si>
    <t>Maciel</t>
  </si>
  <si>
    <t>EVENTOS</t>
  </si>
  <si>
    <t>Seminario Tattoo - Fortunato</t>
  </si>
  <si>
    <t>I-0952</t>
  </si>
  <si>
    <t>I-0651</t>
  </si>
  <si>
    <t>Pago de cuota [C-0090] de Alba Gomes por actividad de Complemento</t>
  </si>
  <si>
    <t>13.197.015</t>
  </si>
  <si>
    <t>F-0119</t>
  </si>
  <si>
    <t xml:space="preserve">Olga </t>
  </si>
  <si>
    <t>Lukjanczuk</t>
  </si>
  <si>
    <t>94.595.200</t>
  </si>
  <si>
    <t>E-0646</t>
  </si>
  <si>
    <t>Pago de SALDO A LIQUIDAR - 4/6/2026</t>
  </si>
  <si>
    <t>I-0939</t>
  </si>
  <si>
    <t>Pago de cuota [F-0087] de Agustina Rosas por actividad de Funcional</t>
  </si>
  <si>
    <t>43.619.951</t>
  </si>
  <si>
    <t>I-0645</t>
  </si>
  <si>
    <t>F-0118</t>
  </si>
  <si>
    <t>Tattoo - Mateo Nombre en Brazo</t>
  </si>
  <si>
    <t>Nuria</t>
  </si>
  <si>
    <t>Britez</t>
  </si>
  <si>
    <t>37.325.656</t>
  </si>
  <si>
    <t>I-0938</t>
  </si>
  <si>
    <t>E-0643</t>
  </si>
  <si>
    <t>Pago de cuota [F-0130] de Melanie Rojas por actividad de Funcional</t>
  </si>
  <si>
    <t>Pago de SALDO A LIQUIDAR - 3/6/2026</t>
  </si>
  <si>
    <t>C-0117</t>
  </si>
  <si>
    <t>Mirta</t>
  </si>
  <si>
    <t>Ferreyra</t>
  </si>
  <si>
    <t>16.650.378</t>
  </si>
  <si>
    <t>I-0642</t>
  </si>
  <si>
    <t>Tattoo - Araña Lulu</t>
  </si>
  <si>
    <t>I-0937</t>
  </si>
  <si>
    <t>Pago de cuota [F-0129] de Julian Rojas por actividad de Funcional</t>
  </si>
  <si>
    <t>E-0641</t>
  </si>
  <si>
    <t>C-0116</t>
  </si>
  <si>
    <t>Eliana Micaela</t>
  </si>
  <si>
    <t>Neis</t>
  </si>
  <si>
    <t>46.553.502</t>
  </si>
  <si>
    <t>I-0936</t>
  </si>
  <si>
    <t>I-0640</t>
  </si>
  <si>
    <t>Pago de cuota [F-0012] de Sonia Caceres por actividad de Funcional</t>
  </si>
  <si>
    <t>33.074.626</t>
  </si>
  <si>
    <t>Seña Tattoo - Mateo Nombre en brazo</t>
  </si>
  <si>
    <t>C-0115</t>
  </si>
  <si>
    <t>Maira</t>
  </si>
  <si>
    <t>Olivera</t>
  </si>
  <si>
    <t>35.014.178</t>
  </si>
  <si>
    <t>I-0639</t>
  </si>
  <si>
    <t>I-0934</t>
  </si>
  <si>
    <t>Pago de cuota [C-0040] de Cecilia Caceres por actividad de Complemento</t>
  </si>
  <si>
    <t>35.012.250</t>
  </si>
  <si>
    <t>C-0114</t>
  </si>
  <si>
    <t>Yesica</t>
  </si>
  <si>
    <t>I-0638</t>
  </si>
  <si>
    <t>Flores</t>
  </si>
  <si>
    <t>37.042.861</t>
  </si>
  <si>
    <t>Tattoo - Manga completa Enzo</t>
  </si>
  <si>
    <t>I-0933</t>
  </si>
  <si>
    <t>Pago de cuota [C-0037] de Silvina Sanchez por actividad de Complemento</t>
  </si>
  <si>
    <t>20.475.024</t>
  </si>
  <si>
    <t>E-0600</t>
  </si>
  <si>
    <t>C-0113</t>
  </si>
  <si>
    <t>Pago de SALDO A LIQUIDAR - 2/6/2026</t>
  </si>
  <si>
    <t>Marta</t>
  </si>
  <si>
    <t>Ortellado</t>
  </si>
  <si>
    <t>13.197.678</t>
  </si>
  <si>
    <t>I-0932</t>
  </si>
  <si>
    <t>I-0599</t>
  </si>
  <si>
    <t>Pago de cuota [C-0036] de María Gabriela Sanchez por actividad de Complemento</t>
  </si>
  <si>
    <t>Pago (PARCIAL) Tattoo - Andres 2 tatuajes</t>
  </si>
  <si>
    <t>18.146.279</t>
  </si>
  <si>
    <t>F-0112</t>
  </si>
  <si>
    <t>Pablo</t>
  </si>
  <si>
    <t>Gomez</t>
  </si>
  <si>
    <t>40.934.777</t>
  </si>
  <si>
    <t>SALON</t>
  </si>
  <si>
    <t>I-0598</t>
  </si>
  <si>
    <t>Tattoo - Minitattoo Mariana</t>
  </si>
  <si>
    <t>I-0919</t>
  </si>
  <si>
    <t>Pago de cuota [F-0014] de Griselda Bareyro por actividad de Funcional</t>
  </si>
  <si>
    <t>32.036.021</t>
  </si>
  <si>
    <t>E-0581</t>
  </si>
  <si>
    <t>LUNES</t>
  </si>
  <si>
    <t>MARTES</t>
  </si>
  <si>
    <t>C-0111</t>
  </si>
  <si>
    <t>MIÉRC.</t>
  </si>
  <si>
    <t>Pago de SALDO A LIQUIDAR - 1/6/2026</t>
  </si>
  <si>
    <t>Felipe</t>
  </si>
  <si>
    <t>JUEVES</t>
  </si>
  <si>
    <t>Palacios</t>
  </si>
  <si>
    <t>VIERNES</t>
  </si>
  <si>
    <t>49.694.411</t>
  </si>
  <si>
    <t>SÁBADO</t>
  </si>
  <si>
    <t>PRECIOS</t>
  </si>
  <si>
    <t>Actividades de Bienestar</t>
  </si>
  <si>
    <t>I-0914</t>
  </si>
  <si>
    <t>I-0580</t>
  </si>
  <si>
    <t>Pago de cuota [X-0074] de Andrea Castro por actividad de Combo F+C</t>
  </si>
  <si>
    <t>Seña Tattoo - Minitattoo Mariana</t>
  </si>
  <si>
    <t>40.821.597</t>
  </si>
  <si>
    <t>C-0110</t>
  </si>
  <si>
    <t>Alexis</t>
  </si>
  <si>
    <t>Barone</t>
  </si>
  <si>
    <t>38.380.602</t>
  </si>
  <si>
    <t>I-0579</t>
  </si>
  <si>
    <t>-</t>
  </si>
  <si>
    <t>Seña Tattoo - Proyecto Luis Enzo</t>
  </si>
  <si>
    <t>I-0913</t>
  </si>
  <si>
    <t>Pago de cuota [F-0011] de Roberto Dehner por actividad de Funcional</t>
  </si>
  <si>
    <t>17.534.230</t>
  </si>
  <si>
    <t>BÁSICA</t>
  </si>
  <si>
    <t>E-0569</t>
  </si>
  <si>
    <t>C-0109</t>
  </si>
  <si>
    <t>Pago de SALDO A LIQUIDAR - 30/5/2026</t>
  </si>
  <si>
    <t>Franco</t>
  </si>
  <si>
    <t>Mendoza</t>
  </si>
  <si>
    <t>45.025.248</t>
  </si>
  <si>
    <t>9:00 - 14:00</t>
  </si>
  <si>
    <t>15:00 - 20:00</t>
  </si>
  <si>
    <t>I-0906</t>
  </si>
  <si>
    <t>I-0568</t>
  </si>
  <si>
    <t>Pago de cuota [F-0054] de Maria Liliana Alberto por actividad de Funcional</t>
  </si>
  <si>
    <t>Tattoo - Octavio proyecto</t>
  </si>
  <si>
    <t>14.985.607</t>
  </si>
  <si>
    <t>Yoga</t>
  </si>
  <si>
    <t>X-0108</t>
  </si>
  <si>
    <t>Laura Isabel</t>
  </si>
  <si>
    <t>Mendes</t>
  </si>
  <si>
    <t>31.262.685</t>
  </si>
  <si>
    <t>E-0561</t>
  </si>
  <si>
    <t>Pago de SALDO A LIQUIDAR - 28/5/2026</t>
  </si>
  <si>
    <t>I-0901</t>
  </si>
  <si>
    <t>Pago de cuota [C-0077] de Juana Brizuela por actividad de Complemento</t>
  </si>
  <si>
    <t>I-0560</t>
  </si>
  <si>
    <t>24.254.958</t>
  </si>
  <si>
    <t>Pago (PARCIAL) Tattoo - Mariana Dragones</t>
  </si>
  <si>
    <t>C-0107</t>
  </si>
  <si>
    <t>Jesus</t>
  </si>
  <si>
    <t>Carre Nuñez</t>
  </si>
  <si>
    <t>50.942.543</t>
  </si>
  <si>
    <t>21:00 - 2:00</t>
  </si>
  <si>
    <t>21:00 - 5:00</t>
  </si>
  <si>
    <t>E-0545</t>
  </si>
  <si>
    <t>I-0897</t>
  </si>
  <si>
    <t>Pago de cuota [C-0111] de Felipe Palacios por actividad de Complemento</t>
  </si>
  <si>
    <t>Pago de SALDO A LIQUIDAR - 26/5/2026</t>
  </si>
  <si>
    <t>F-0106</t>
  </si>
  <si>
    <t>Leandra</t>
  </si>
  <si>
    <t>Nuñes</t>
  </si>
  <si>
    <t>I-0544</t>
  </si>
  <si>
    <t>25.474.765</t>
  </si>
  <si>
    <t>Seña tattoo - Fabián 2 sesiones</t>
  </si>
  <si>
    <t>I-0896</t>
  </si>
  <si>
    <t>Pago de cuota [C-0002] de Ruth Ferreyra por actividad de Complemento</t>
  </si>
  <si>
    <t>29.671.795</t>
  </si>
  <si>
    <t>E-0526</t>
  </si>
  <si>
    <t>DÍA COMPLETO (9:00 - 20:00)</t>
  </si>
  <si>
    <t>Pago de SALDO A LIQUIDAR - 20/5/2026</t>
  </si>
  <si>
    <t>F-0105</t>
  </si>
  <si>
    <t>Silvia</t>
  </si>
  <si>
    <t>Fernandez</t>
  </si>
  <si>
    <t>28.957.166</t>
  </si>
  <si>
    <t>Abandonado</t>
  </si>
  <si>
    <t>I-0525</t>
  </si>
  <si>
    <t>I-0895</t>
  </si>
  <si>
    <t>Pago de cuota [F-0026] de Zoe Tainski por actividad de Funcional</t>
  </si>
  <si>
    <t>Seña Tattoo - Fabián 2 sesiones</t>
  </si>
  <si>
    <t>Zumba</t>
  </si>
  <si>
    <t>36.408.521</t>
  </si>
  <si>
    <t>F-0104</t>
  </si>
  <si>
    <t>Dahiana</t>
  </si>
  <si>
    <t>Da Silva</t>
  </si>
  <si>
    <t>35.456.307</t>
  </si>
  <si>
    <t>E-0516</t>
  </si>
  <si>
    <t>Pago de SALDO A LIQUIDAR - 18/5/2026</t>
  </si>
  <si>
    <t>I-0894</t>
  </si>
  <si>
    <t>I-0515</t>
  </si>
  <si>
    <t>F-0103</t>
  </si>
  <si>
    <t>Tattoo - Fran cuello flor</t>
  </si>
  <si>
    <t>Candela</t>
  </si>
  <si>
    <t>Villalba</t>
  </si>
  <si>
    <t>46.551.204</t>
  </si>
  <si>
    <t>I-0893</t>
  </si>
  <si>
    <t>Horario</t>
  </si>
  <si>
    <t>E-0509</t>
  </si>
  <si>
    <t>Pago de cuota [F-0032] de Gabriela Escobar por actividad de Funcional</t>
  </si>
  <si>
    <t>Insctructor</t>
  </si>
  <si>
    <t>41.761.422</t>
  </si>
  <si>
    <t>Pago de SALDO A LIQUIDAR - 17/5/2026</t>
  </si>
  <si>
    <t>C-0102</t>
  </si>
  <si>
    <t>Celia Rita</t>
  </si>
  <si>
    <t>Montenegro</t>
  </si>
  <si>
    <t>Turno</t>
  </si>
  <si>
    <t>04.789.004</t>
  </si>
  <si>
    <t>I-0508</t>
  </si>
  <si>
    <t>NIÑOS</t>
  </si>
  <si>
    <t>I-0886</t>
  </si>
  <si>
    <t>Pago de cuota [F-0016] de Amelia Escurdia por actividad de Funcional</t>
  </si>
  <si>
    <t>18.438.313</t>
  </si>
  <si>
    <t>E-0507</t>
  </si>
  <si>
    <t>C-0101</t>
  </si>
  <si>
    <t>Pago de SALDO A LIQUIDAR - 16/5/2026</t>
  </si>
  <si>
    <t>Liliana</t>
  </si>
  <si>
    <t>Velloso</t>
  </si>
  <si>
    <t>31.330.650</t>
  </si>
  <si>
    <t>I-0506</t>
  </si>
  <si>
    <t>I-0885</t>
  </si>
  <si>
    <t>Seña Tattoo - Octavio Viana Pectoral</t>
  </si>
  <si>
    <t>Pago de cuota [F-0015] de Antonella Kerber por actividad de Funcional</t>
  </si>
  <si>
    <t>46.833.183</t>
  </si>
  <si>
    <t>-Descuento (%)</t>
  </si>
  <si>
    <t>Karate</t>
  </si>
  <si>
    <t>Ritmos Urbanos</t>
  </si>
  <si>
    <t>F-0100</t>
  </si>
  <si>
    <t>E-0504</t>
  </si>
  <si>
    <t>Camila</t>
  </si>
  <si>
    <t>Ortiz</t>
  </si>
  <si>
    <t>Opción</t>
  </si>
  <si>
    <t>44.539.682</t>
  </si>
  <si>
    <t>03.572.158</t>
  </si>
  <si>
    <t>I-0884</t>
  </si>
  <si>
    <t>I-0503</t>
  </si>
  <si>
    <t>Cobro cobertura CELSO - Fitness Natanael</t>
  </si>
  <si>
    <t>34.367.425</t>
  </si>
  <si>
    <t>F-0099</t>
  </si>
  <si>
    <t>Fabian</t>
  </si>
  <si>
    <t>23.404.941</t>
  </si>
  <si>
    <t>E-0485</t>
  </si>
  <si>
    <t>Jiu Jitsu KIDS</t>
  </si>
  <si>
    <t>Pago de SALDO A LIQUIDAR - 13/5/2026</t>
  </si>
  <si>
    <t>Taekwon-do</t>
  </si>
  <si>
    <t>I-0880</t>
  </si>
  <si>
    <t>Pago de cuota [C-0046] de Susana Cardozo por actividad de Complemento</t>
  </si>
  <si>
    <t>Sub-total</t>
  </si>
  <si>
    <t>34.366.782</t>
  </si>
  <si>
    <t>I-0484</t>
  </si>
  <si>
    <t>F-0098</t>
  </si>
  <si>
    <t>Agostina</t>
  </si>
  <si>
    <t>Duarte</t>
  </si>
  <si>
    <t>49.992.152</t>
  </si>
  <si>
    <t>E-0454</t>
  </si>
  <si>
    <t>I-0877</t>
  </si>
  <si>
    <t>Pago de cuota [C-0101] de Liliana Velloso por actividad de Complemento</t>
  </si>
  <si>
    <t>Pago de SALDO A LIQUIDAR - 7/5/2026</t>
  </si>
  <si>
    <t>Est.</t>
  </si>
  <si>
    <t>Disciplina</t>
  </si>
  <si>
    <t>F-0097</t>
  </si>
  <si>
    <t>Horas</t>
  </si>
  <si>
    <t>Paga</t>
  </si>
  <si>
    <t>Clair</t>
  </si>
  <si>
    <t>Insc.</t>
  </si>
  <si>
    <t>Precio</t>
  </si>
  <si>
    <t>Hildebrand</t>
  </si>
  <si>
    <t>Saldo a Liq.</t>
  </si>
  <si>
    <t>18.767.528</t>
  </si>
  <si>
    <t>Mes</t>
  </si>
  <si>
    <t>I-0453</t>
  </si>
  <si>
    <t>Jiu Jitsu</t>
  </si>
  <si>
    <t>Seña Tattoo - Fabian</t>
  </si>
  <si>
    <t>Samba Brasilera</t>
  </si>
  <si>
    <t>I-0875</t>
  </si>
  <si>
    <t>Pago de cuota [X-0039] de Graciela Pereyra por actividad de Combo F+C</t>
  </si>
  <si>
    <t>Adicionales</t>
  </si>
  <si>
    <t>30.524.744</t>
  </si>
  <si>
    <t>EC</t>
  </si>
  <si>
    <t>E-0435</t>
  </si>
  <si>
    <t>F-0096</t>
  </si>
  <si>
    <t>Sergio Tabossi</t>
  </si>
  <si>
    <t>Elisa</t>
  </si>
  <si>
    <t>27.574.895</t>
  </si>
  <si>
    <t>Reineck</t>
  </si>
  <si>
    <t>Pago de SALDO A LIQUIDAR - 6/5/2026</t>
  </si>
  <si>
    <t>25.774.145</t>
  </si>
  <si>
    <t>I-0874</t>
  </si>
  <si>
    <t>Pago de cuota [F-0097] de Clair Hildebrand por actividad de Funcional</t>
  </si>
  <si>
    <t>I-0434</t>
  </si>
  <si>
    <t>Seña Tattoo - Nahiara brazo</t>
  </si>
  <si>
    <t>C-0095</t>
  </si>
  <si>
    <t>Sergio</t>
  </si>
  <si>
    <t>Rolon</t>
  </si>
  <si>
    <t>I-0433</t>
  </si>
  <si>
    <t>I-0873</t>
  </si>
  <si>
    <t>Pago de cuota [F-0099] de Fabian Ortiz por actividad de Funcional</t>
  </si>
  <si>
    <t>CANCELADOS</t>
  </si>
  <si>
    <t>ANULADO</t>
  </si>
  <si>
    <t>C-0094</t>
  </si>
  <si>
    <t>Anyelina</t>
  </si>
  <si>
    <t>I-0431</t>
  </si>
  <si>
    <t>Viera</t>
  </si>
  <si>
    <t>49.788.322</t>
  </si>
  <si>
    <t>I-0858</t>
  </si>
  <si>
    <t>Pago de cuota [C-0102] de Celia Rita Montenegro por actividad de Complemento</t>
  </si>
  <si>
    <t>E-0364</t>
  </si>
  <si>
    <t>Pago de SALDO A LIQUIDAR - 4/5/2026</t>
  </si>
  <si>
    <t>I-0363</t>
  </si>
  <si>
    <t>C-0093</t>
  </si>
  <si>
    <t>Seña tattoo - Victoria abstracto en brazo</t>
  </si>
  <si>
    <t>Sol Priscila</t>
  </si>
  <si>
    <t>Godoy</t>
  </si>
  <si>
    <t>46.730.092</t>
  </si>
  <si>
    <t>I-0857</t>
  </si>
  <si>
    <t>E-0356</t>
  </si>
  <si>
    <t>Pago de SALDO A LIQUIDAR - 1/5/2026</t>
  </si>
  <si>
    <t>F-0092</t>
  </si>
  <si>
    <t>Cynthia Micaela</t>
  </si>
  <si>
    <t>Tessore</t>
  </si>
  <si>
    <t>44.282.808</t>
  </si>
  <si>
    <t>INGRESO CLUB</t>
  </si>
  <si>
    <t>I-0355</t>
  </si>
  <si>
    <t>I-0855</t>
  </si>
  <si>
    <t>SALDO A LIQ.</t>
  </si>
  <si>
    <t>Seña Tattoo - Serpiente y cráneo Alejandro</t>
  </si>
  <si>
    <t>Pago de cuota [C-0010] de Maximiliano Finke por actividad de Complemento</t>
  </si>
  <si>
    <t>46.168.361</t>
  </si>
  <si>
    <t>8:00 - 14:00</t>
  </si>
  <si>
    <t>15:00 - 21:00</t>
  </si>
  <si>
    <t>C-0091</t>
  </si>
  <si>
    <t>Rosa</t>
  </si>
  <si>
    <t>Kal</t>
  </si>
  <si>
    <t>12.118.208</t>
  </si>
  <si>
    <t>Luzmila Cinquetti</t>
  </si>
  <si>
    <t>E-0350</t>
  </si>
  <si>
    <t>48.651.728</t>
  </si>
  <si>
    <t>Pago de SALDO A LIQUIDAR - 30/4/2026</t>
  </si>
  <si>
    <t>I-0854</t>
  </si>
  <si>
    <t>Pago de cuota [F-0030] de María Carla Nuñez por actividad de Funcional</t>
  </si>
  <si>
    <t>26.258.617</t>
  </si>
  <si>
    <t>I-0349</t>
  </si>
  <si>
    <t>Seña tattoo - Retrato perro Joaquin</t>
  </si>
  <si>
    <t>C-0090</t>
  </si>
  <si>
    <t>Alba</t>
  </si>
  <si>
    <t>Gomes</t>
  </si>
  <si>
    <t>I-0847</t>
  </si>
  <si>
    <t>E-0321</t>
  </si>
  <si>
    <t>Pago de cuota [F-0044] de Mia Alfonso por actividad de Complemento</t>
  </si>
  <si>
    <t>53.089.524</t>
  </si>
  <si>
    <t>Pago de SALDO A LIQUIDAR - 27/4/2026</t>
  </si>
  <si>
    <t>C-0089</t>
  </si>
  <si>
    <t>Delgado</t>
  </si>
  <si>
    <t>25.774.016</t>
  </si>
  <si>
    <t>I-0846</t>
  </si>
  <si>
    <t>Pago de cuota [F-0043] de Evana Alfonso por actividad de Complemento</t>
  </si>
  <si>
    <t>50.939.699</t>
  </si>
  <si>
    <t>F-0088</t>
  </si>
  <si>
    <t>Alejandra</t>
  </si>
  <si>
    <t>I-0320</t>
  </si>
  <si>
    <t>Fleitas</t>
  </si>
  <si>
    <t>35.838.425</t>
  </si>
  <si>
    <t xml:space="preserve">1 Sesión de Micropigmentación - </t>
  </si>
  <si>
    <t>I-0843</t>
  </si>
  <si>
    <t>Pago de cuota [F-0104] de Dahiana Da Silva por actividad de Funcional</t>
  </si>
  <si>
    <t>E-0296</t>
  </si>
  <si>
    <t>Pago de SALDO A LIQUIDAR - 20/4/2026</t>
  </si>
  <si>
    <t>F-0087</t>
  </si>
  <si>
    <t>Agustina</t>
  </si>
  <si>
    <t>Rosas</t>
  </si>
  <si>
    <t>E-0295</t>
  </si>
  <si>
    <t>I-0841</t>
  </si>
  <si>
    <t>Pago de cuota [F-0085] de Ramon Diaz por actividad de Funcional</t>
  </si>
  <si>
    <t>30.216.036</t>
  </si>
  <si>
    <t>Kickboxing</t>
  </si>
  <si>
    <t>C-0086</t>
  </si>
  <si>
    <t>I-0294</t>
  </si>
  <si>
    <t>Alexandra</t>
  </si>
  <si>
    <t>Da Rosa</t>
  </si>
  <si>
    <t>44.073.634</t>
  </si>
  <si>
    <t>Tattoo - Pablo Presa 2 sesiones antebrazo</t>
  </si>
  <si>
    <t>I-0840</t>
  </si>
  <si>
    <t>Oriana Cubilla</t>
  </si>
  <si>
    <t>46.730.014</t>
  </si>
  <si>
    <t>Pago de cuota [F-0084] de Marta Ocampo por actividad de Funcional</t>
  </si>
  <si>
    <t>I-0293</t>
  </si>
  <si>
    <t>31.262.846</t>
  </si>
  <si>
    <t>Tattoo - Juilio pierna</t>
  </si>
  <si>
    <t>F-0085</t>
  </si>
  <si>
    <t>Ramon</t>
  </si>
  <si>
    <t>Diaz</t>
  </si>
  <si>
    <t>I-0290</t>
  </si>
  <si>
    <t>Comisión Tattoo - Cobertura Dragón</t>
  </si>
  <si>
    <t>43.619.785</t>
  </si>
  <si>
    <t>I-0838</t>
  </si>
  <si>
    <t>Pago de cuota [F-0025] de Valentino Bochman por actividad de Funcional</t>
  </si>
  <si>
    <t>49.388.730</t>
  </si>
  <si>
    <t>E-0276</t>
  </si>
  <si>
    <t>F-0084</t>
  </si>
  <si>
    <t>Pago de SALDO A LIQUIDAR - 17/4/2026</t>
  </si>
  <si>
    <t>I-0275</t>
  </si>
  <si>
    <t>I-0837</t>
  </si>
  <si>
    <t>Tattoo - Yoli Mariposa</t>
  </si>
  <si>
    <t>Pago de cuota [C-0107] de Jesus Carre Nuñez por actividad de Complemento</t>
  </si>
  <si>
    <t>F-0083</t>
  </si>
  <si>
    <t>Yamila</t>
  </si>
  <si>
    <t>E-0242</t>
  </si>
  <si>
    <t>37.589.901</t>
  </si>
  <si>
    <t>Pago de SALDO A LIQUIDAR - 11/4/2026</t>
  </si>
  <si>
    <t>I-0836</t>
  </si>
  <si>
    <t>Pago de cuota [F-0106] de Leandra Nuñes por actividad de Funcional</t>
  </si>
  <si>
    <t>F-0082</t>
  </si>
  <si>
    <t>I-0241</t>
  </si>
  <si>
    <t>Yolanda Isabel</t>
  </si>
  <si>
    <t>20.583.635</t>
  </si>
  <si>
    <t>Tattoo - Espalda + minitattos Daniela</t>
  </si>
  <si>
    <t>I-0833</t>
  </si>
  <si>
    <t>I-0240</t>
  </si>
  <si>
    <t>Pago de cuota [C-0128] de Martiniano Cañete Azeves por actividad de Complemento</t>
  </si>
  <si>
    <t>P</t>
  </si>
  <si>
    <t>Tattoo - 3 minitattoos Micaela</t>
  </si>
  <si>
    <t>Lujan Rodriguez</t>
  </si>
  <si>
    <t>42.353.243</t>
  </si>
  <si>
    <t>F-0081</t>
  </si>
  <si>
    <t>Maria Cristina</t>
  </si>
  <si>
    <t>Acuña</t>
  </si>
  <si>
    <t>26.974.101</t>
  </si>
  <si>
    <t>I-0239</t>
  </si>
  <si>
    <t>Tattoo - Ariel brazo dragón</t>
  </si>
  <si>
    <t>I-0832</t>
  </si>
  <si>
    <t>Pago de cuota [F-0029] de Natalia Azeves por actividad de Combo F+C</t>
  </si>
  <si>
    <t>23.841.749</t>
  </si>
  <si>
    <t>F-0080</t>
  </si>
  <si>
    <t>E-0232</t>
  </si>
  <si>
    <t>Carmen</t>
  </si>
  <si>
    <t>Viveros</t>
  </si>
  <si>
    <t>REPARACIONES</t>
  </si>
  <si>
    <t>23.800.457</t>
  </si>
  <si>
    <t>Cable + Puntos y tomas + Tapa vastidor</t>
  </si>
  <si>
    <t>00.000.000</t>
  </si>
  <si>
    <t>I-0827</t>
  </si>
  <si>
    <t>Pago de cuota [X-0108] de Laura Isabel Mendes por actividad de Funcional</t>
  </si>
  <si>
    <t>E-0230</t>
  </si>
  <si>
    <t>CMV</t>
  </si>
  <si>
    <t>Insumos Tattoo</t>
  </si>
  <si>
    <t>F-0079</t>
  </si>
  <si>
    <t>Maria Andrea</t>
  </si>
  <si>
    <t>Reyes</t>
  </si>
  <si>
    <t>18.216.523</t>
  </si>
  <si>
    <t>I-0212</t>
  </si>
  <si>
    <t>I-0826</t>
  </si>
  <si>
    <t>Pago de cuota [C-0109] de Franco Mendoza por actividad de Complemento</t>
  </si>
  <si>
    <t xml:space="preserve">Seña tattoo </t>
  </si>
  <si>
    <t>F-0078</t>
  </si>
  <si>
    <t>Silvia Karina</t>
  </si>
  <si>
    <t>E-0210</t>
  </si>
  <si>
    <t>21.598.362</t>
  </si>
  <si>
    <t>Cables y art. de electricidad para cambios de tomas</t>
  </si>
  <si>
    <t>44.149.994</t>
  </si>
  <si>
    <t>E-0823</t>
  </si>
  <si>
    <t>E-0184</t>
  </si>
  <si>
    <t>Pago de SALDO A LIQUIDAR - 5/4/2026</t>
  </si>
  <si>
    <t>C-0077</t>
  </si>
  <si>
    <t>Juana</t>
  </si>
  <si>
    <t>Brizuela</t>
  </si>
  <si>
    <t>I-0183</t>
  </si>
  <si>
    <t>I-0822</t>
  </si>
  <si>
    <t>Tattoo - Lali yaguareté espalda</t>
  </si>
  <si>
    <t>Estefanía Solis</t>
  </si>
  <si>
    <t>Pago de cuota [C-0113] de Marta Ortellado por actividad de Complemento</t>
  </si>
  <si>
    <t>28.553.991</t>
  </si>
  <si>
    <t>C-0076</t>
  </si>
  <si>
    <t>I-0180</t>
  </si>
  <si>
    <t>Mateo</t>
  </si>
  <si>
    <t>MANTENIM.</t>
  </si>
  <si>
    <t>Rios</t>
  </si>
  <si>
    <t>Cobro de Fumigación Local 1 Tattoo</t>
  </si>
  <si>
    <t>53.364.274</t>
  </si>
  <si>
    <t>I-0821</t>
  </si>
  <si>
    <t>I-0175</t>
  </si>
  <si>
    <t>Pago de cuota [F-0053] de Belen Da Silva por actividad de Funcional</t>
  </si>
  <si>
    <t>38.265.308</t>
  </si>
  <si>
    <t>C-0075</t>
  </si>
  <si>
    <t>Benjamin</t>
  </si>
  <si>
    <t>Silva</t>
  </si>
  <si>
    <t>50.116.490</t>
  </si>
  <si>
    <t>E-0169</t>
  </si>
  <si>
    <t>Pago de SALDO A LIQUIDAR - 1/4/2026</t>
  </si>
  <si>
    <t>I-0818</t>
  </si>
  <si>
    <t>Pago de cuota [F-0063] de Oscar Ricardo Gamboa por actividad de Funcional</t>
  </si>
  <si>
    <t>23.642.681</t>
  </si>
  <si>
    <t>I-0162</t>
  </si>
  <si>
    <t>Tattoo - Pierna Carina</t>
  </si>
  <si>
    <t>X-0074</t>
  </si>
  <si>
    <t>Andrea</t>
  </si>
  <si>
    <t>Castro</t>
  </si>
  <si>
    <t>E-0158</t>
  </si>
  <si>
    <t>I-0816</t>
  </si>
  <si>
    <t>C-0073</t>
  </si>
  <si>
    <t>I-0157</t>
  </si>
  <si>
    <t>Hector</t>
  </si>
  <si>
    <t>Tattoo - Cobertura tobillera con flor</t>
  </si>
  <si>
    <t>10.957.647</t>
  </si>
  <si>
    <t>I-0815</t>
  </si>
  <si>
    <t>NOCTURNO (Fiestas)</t>
  </si>
  <si>
    <t>E-0143</t>
  </si>
  <si>
    <t>Pago de cuota [C-0086] de Alexandra Da Rosa por actividad de Complemento</t>
  </si>
  <si>
    <t>A</t>
  </si>
  <si>
    <t>--</t>
  </si>
  <si>
    <t>Pago de SALDO A LIQUIDAR - 29/3/2026</t>
  </si>
  <si>
    <t>C-0072</t>
  </si>
  <si>
    <t>Andrés</t>
  </si>
  <si>
    <t>Rodriguez</t>
  </si>
  <si>
    <t>31.911.595</t>
  </si>
  <si>
    <t>I-0142</t>
  </si>
  <si>
    <t>Seña tattoo - Lali espalda 12cm.</t>
  </si>
  <si>
    <t>I-0792</t>
  </si>
  <si>
    <t>Pago de cuota [F-0020] de Soledad Bareyro por actividad de Funcional</t>
  </si>
  <si>
    <t>29.138.738</t>
  </si>
  <si>
    <t>E-0140</t>
  </si>
  <si>
    <t>C-0071</t>
  </si>
  <si>
    <t>Cristina</t>
  </si>
  <si>
    <t>Mongelo</t>
  </si>
  <si>
    <t>29.138.812</t>
  </si>
  <si>
    <t>I-0139</t>
  </si>
  <si>
    <t>I-0786</t>
  </si>
  <si>
    <t>Tattoo cobertura serpiente - Valeria</t>
  </si>
  <si>
    <t>I-0138</t>
  </si>
  <si>
    <t>C-0070</t>
  </si>
  <si>
    <t>Virginia</t>
  </si>
  <si>
    <t>Zurko</t>
  </si>
  <si>
    <t>Seña tattoo - Cobertura Dragon Ariel</t>
  </si>
  <si>
    <t>29.905.335</t>
  </si>
  <si>
    <t>I-0785</t>
  </si>
  <si>
    <t>E-0137</t>
  </si>
  <si>
    <t>Pago de cuota [C-0126] de Thiara Zevallos por actividad de Complemento</t>
  </si>
  <si>
    <t>Pago de SALDO A LIQUIDAR - 28/3/2026</t>
  </si>
  <si>
    <t>C-0069</t>
  </si>
  <si>
    <t>Hugo</t>
  </si>
  <si>
    <t>Velozo</t>
  </si>
  <si>
    <t>I-0136</t>
  </si>
  <si>
    <t>30.935.948</t>
  </si>
  <si>
    <t>Seña de tattoo's - Lali espalda 12cm.</t>
  </si>
  <si>
    <t>I-0779</t>
  </si>
  <si>
    <t>Pago de cuota [F-0125] de Juan Carlos Trucheski por actividad de Funcional</t>
  </si>
  <si>
    <t>E-0135</t>
  </si>
  <si>
    <t>C-0068</t>
  </si>
  <si>
    <t>Carolina</t>
  </si>
  <si>
    <t>Cortes</t>
  </si>
  <si>
    <t>32.330.058</t>
  </si>
  <si>
    <t>E-0118</t>
  </si>
  <si>
    <t>Pago de SALDO A LIQUIDAR - 25/3/2026</t>
  </si>
  <si>
    <t>I-0778</t>
  </si>
  <si>
    <t>Pago de cuota [F-0059] de Gabriel Gamboa por actividad de Funcional</t>
  </si>
  <si>
    <t>41.694.543</t>
  </si>
  <si>
    <t>I-0117</t>
  </si>
  <si>
    <t>C-0067</t>
  </si>
  <si>
    <t>Sandra</t>
  </si>
  <si>
    <t>Tatto pierna NOMBRE</t>
  </si>
  <si>
    <t>Lezcano</t>
  </si>
  <si>
    <t>27.403.221</t>
  </si>
  <si>
    <t>I-0777</t>
  </si>
  <si>
    <t>E-0107</t>
  </si>
  <si>
    <t>Pago de cuota [F-0058] de Lorena Gimenez por actividad de Funcional</t>
  </si>
  <si>
    <t>30.524.260</t>
  </si>
  <si>
    <t>Pago de SALDO A LIQUIDAR - 24/3/2026</t>
  </si>
  <si>
    <t>C-0066</t>
  </si>
  <si>
    <t>Sofía</t>
  </si>
  <si>
    <t>Tamburo</t>
  </si>
  <si>
    <t>48.266.113</t>
  </si>
  <si>
    <t>I-0106</t>
  </si>
  <si>
    <t>I-0776</t>
  </si>
  <si>
    <t>Tattoo Espalda Adrián</t>
  </si>
  <si>
    <t>Pago de cuota [C-0124] de David Raggio por actividad de Complemento</t>
  </si>
  <si>
    <t>F-0065</t>
  </si>
  <si>
    <t>Ismael</t>
  </si>
  <si>
    <t>49.660.432</t>
  </si>
  <si>
    <t>E-0105</t>
  </si>
  <si>
    <t>Pago de SALDO A LIQUIDAR - 22/3/2026</t>
  </si>
  <si>
    <t>I-0772</t>
  </si>
  <si>
    <t>Pago de cuota [F-0017] de Araceli Olivera por actividad de Funcional</t>
  </si>
  <si>
    <t>37.748.021</t>
  </si>
  <si>
    <t>F-0064</t>
  </si>
  <si>
    <t>Yhuliana</t>
  </si>
  <si>
    <t>I-0104</t>
  </si>
  <si>
    <t>Almada</t>
  </si>
  <si>
    <t>49.659.993</t>
  </si>
  <si>
    <t>Tattoo completo Gonzalo</t>
  </si>
  <si>
    <t>I-0771</t>
  </si>
  <si>
    <t>Pago de cuota [C-0093] de Sol Priscila Godoy por actividad de Complemento</t>
  </si>
  <si>
    <t>E-0100</t>
  </si>
  <si>
    <t>F-0063</t>
  </si>
  <si>
    <t>Oscar Ricardo</t>
  </si>
  <si>
    <t>Seña Tattoo - Mercedes cobertura colibrí espalda</t>
  </si>
  <si>
    <t>Gamboa</t>
  </si>
  <si>
    <t>I-0769</t>
  </si>
  <si>
    <t>E-0096</t>
  </si>
  <si>
    <t>Costo insumo tattoos</t>
  </si>
  <si>
    <t>F-0062</t>
  </si>
  <si>
    <t>34.962.896</t>
  </si>
  <si>
    <t>Zaira</t>
  </si>
  <si>
    <t>50.817.088</t>
  </si>
  <si>
    <t>E-0095</t>
  </si>
  <si>
    <t>I-0754</t>
  </si>
  <si>
    <t>Pago de cuota [F-0122] de Antonella Ojeda por actividad de Funcional</t>
  </si>
  <si>
    <t>F-0061</t>
  </si>
  <si>
    <t>Daniela Yanet</t>
  </si>
  <si>
    <t>I-0094</t>
  </si>
  <si>
    <t>Vallejos</t>
  </si>
  <si>
    <t>50.731.436</t>
  </si>
  <si>
    <t>Seña Tatto - Noemi realismo brazo</t>
  </si>
  <si>
    <t>I-0749</t>
  </si>
  <si>
    <t>Pago de cuota [F-0092] de Cynthia Micaela Tessore por actividad de Complemento</t>
  </si>
  <si>
    <t>I-0093</t>
  </si>
  <si>
    <t>Seña Tatto - Carina flores pierna</t>
  </si>
  <si>
    <t>C-0060</t>
  </si>
  <si>
    <t>Joaquin</t>
  </si>
  <si>
    <t>50.817.794</t>
  </si>
  <si>
    <t>E-0088</t>
  </si>
  <si>
    <t>Masilla y tornillos con tarugo</t>
  </si>
  <si>
    <t>I-0748</t>
  </si>
  <si>
    <t>Pago de cuota [F-0121] de Ruben Emilio Ocampo por actividad de Funcional</t>
  </si>
  <si>
    <t>F-0059</t>
  </si>
  <si>
    <t>I-0087</t>
  </si>
  <si>
    <t>Gabriel</t>
  </si>
  <si>
    <t>Tattoo chico Noe</t>
  </si>
  <si>
    <t>I-0745</t>
  </si>
  <si>
    <t>I-0081</t>
  </si>
  <si>
    <t>Seña de tattoo's - Julio pierna completa;  Gonzalo antebrazo completo.</t>
  </si>
  <si>
    <t>F-0058</t>
  </si>
  <si>
    <t>Lorena</t>
  </si>
  <si>
    <t>I-0744</t>
  </si>
  <si>
    <t>I-0080</t>
  </si>
  <si>
    <t>Pago de cuota [C-0060] de Joaquin Gimenez por actividad de Complemento</t>
  </si>
  <si>
    <t>C-0057</t>
  </si>
  <si>
    <t>Carlos</t>
  </si>
  <si>
    <t>24.572.797</t>
  </si>
  <si>
    <t>I-0078</t>
  </si>
  <si>
    <t>Tatuaje Carlos 3 minitattoos</t>
  </si>
  <si>
    <t>I-0743</t>
  </si>
  <si>
    <t>E-0041</t>
  </si>
  <si>
    <t>Mano de obra placas Durlock</t>
  </si>
  <si>
    <t>C-0056</t>
  </si>
  <si>
    <t>28.162.949</t>
  </si>
  <si>
    <t>Boja</t>
  </si>
  <si>
    <t>21.113.616</t>
  </si>
  <si>
    <t>E-0038</t>
  </si>
  <si>
    <t>I-0742</t>
  </si>
  <si>
    <t>Placas durlock</t>
  </si>
  <si>
    <t>Pago de cuota [F-0081] de Maria Cristina Acuña por actividad de Funcional</t>
  </si>
  <si>
    <t>C-0055</t>
  </si>
  <si>
    <t>Jose Rosario</t>
  </si>
  <si>
    <t>Martinez</t>
  </si>
  <si>
    <t>12.932.791</t>
  </si>
  <si>
    <t>E-0011</t>
  </si>
  <si>
    <t>I-0741</t>
  </si>
  <si>
    <t>Cambio de cerradura</t>
  </si>
  <si>
    <t>Pago de cuota [C-0049] de Mauricio Raga por actividad de Complemento</t>
  </si>
  <si>
    <t>25.315.511</t>
  </si>
  <si>
    <t>S</t>
  </si>
  <si>
    <t>F-0054</t>
  </si>
  <si>
    <t>Alejandra Gonzalez</t>
  </si>
  <si>
    <t>Maria Liliana</t>
  </si>
  <si>
    <t>29.058.004</t>
  </si>
  <si>
    <t>Alberto</t>
  </si>
  <si>
    <t>I-0737</t>
  </si>
  <si>
    <t>F-0053</t>
  </si>
  <si>
    <t>Belen</t>
  </si>
  <si>
    <t>I-0731</t>
  </si>
  <si>
    <t>C-0052</t>
  </si>
  <si>
    <t>Yesenia</t>
  </si>
  <si>
    <t>Benitez</t>
  </si>
  <si>
    <t>39.221.641</t>
  </si>
  <si>
    <t>I-0722</t>
  </si>
  <si>
    <t>F-0051</t>
  </si>
  <si>
    <t>Florencia</t>
  </si>
  <si>
    <t>Aquino</t>
  </si>
  <si>
    <t>37.159.040</t>
  </si>
  <si>
    <t>I-0721</t>
  </si>
  <si>
    <t>Pago de cuota [F-0078] de Silvia Karina Reyes por actividad de Funcional</t>
  </si>
  <si>
    <t>F-0050</t>
  </si>
  <si>
    <t>Rosana</t>
  </si>
  <si>
    <t>Neris</t>
  </si>
  <si>
    <t>I-0720</t>
  </si>
  <si>
    <t>Pago de cuota [F-0079] de Maria Andrea Reyes por actividad de Complemento</t>
  </si>
  <si>
    <t>C-0049</t>
  </si>
  <si>
    <t>Mauricio</t>
  </si>
  <si>
    <t>Raga</t>
  </si>
  <si>
    <t>I-0715</t>
  </si>
  <si>
    <t>Pago de cuota [F-0119] de Olga  Lukjanczuk por actividad de Funcional</t>
  </si>
  <si>
    <t>F-0048</t>
  </si>
  <si>
    <t>Natalia Ortiz</t>
  </si>
  <si>
    <t>Hellrigl</t>
  </si>
  <si>
    <t>21.723.408</t>
  </si>
  <si>
    <t>32.261.469</t>
  </si>
  <si>
    <t>I-0714</t>
  </si>
  <si>
    <t>Pago de cuota [F-0064] de Yhuliana Almada por actividad de Funcional</t>
  </si>
  <si>
    <t>C-0047</t>
  </si>
  <si>
    <t>Serdan</t>
  </si>
  <si>
    <t>27.685.976</t>
  </si>
  <si>
    <t>I-0713</t>
  </si>
  <si>
    <t>Pago de cuota [F-0065] de Ismael Duarte por actividad de Funcional</t>
  </si>
  <si>
    <t>C-0046</t>
  </si>
  <si>
    <t>Susana</t>
  </si>
  <si>
    <t>Cardozo</t>
  </si>
  <si>
    <t>I-0711</t>
  </si>
  <si>
    <t>X-0045</t>
  </si>
  <si>
    <t>Claudia</t>
  </si>
  <si>
    <t>Gaona</t>
  </si>
  <si>
    <t>I-0710</t>
  </si>
  <si>
    <t>F-0044</t>
  </si>
  <si>
    <t>Mia</t>
  </si>
  <si>
    <t>Alfonso</t>
  </si>
  <si>
    <t>I-0709</t>
  </si>
  <si>
    <t>F-0043</t>
  </si>
  <si>
    <t>Evana</t>
  </si>
  <si>
    <t>Andres Rodriguez</t>
  </si>
  <si>
    <t>I-0703</t>
  </si>
  <si>
    <t>Pago de cuota [F-0118] de Nuria Britez por actividad de Funcional</t>
  </si>
  <si>
    <t>F-0042</t>
  </si>
  <si>
    <t>Paredes</t>
  </si>
  <si>
    <t>I-0702</t>
  </si>
  <si>
    <t>Pago de cuota [C-0115] de Maira Olivera por actividad de Complemento</t>
  </si>
  <si>
    <t>F-0041</t>
  </si>
  <si>
    <t>Abigail</t>
  </si>
  <si>
    <t>Valentino</t>
  </si>
  <si>
    <t>32.187.480</t>
  </si>
  <si>
    <t>I-0701</t>
  </si>
  <si>
    <t>Pago de cuota [C-0114] de Yesica Flores por actividad de Complemento</t>
  </si>
  <si>
    <t>C-0040</t>
  </si>
  <si>
    <t>AGREGAR MOVIMIENTO</t>
  </si>
  <si>
    <t>Cecilia</t>
  </si>
  <si>
    <t>Caceres</t>
  </si>
  <si>
    <t>I-0700</t>
  </si>
  <si>
    <t>Pago de cuota [F-0034] de Fernanda Ovelar por actividad de Funcional</t>
  </si>
  <si>
    <t>41.616.482</t>
  </si>
  <si>
    <t>X-0039</t>
  </si>
  <si>
    <t>Graciela</t>
  </si>
  <si>
    <t>Pereyra</t>
  </si>
  <si>
    <t>I-0699</t>
  </si>
  <si>
    <t>F-0038</t>
  </si>
  <si>
    <t>Alana Gianella</t>
  </si>
  <si>
    <t>Categ.</t>
  </si>
  <si>
    <t>Monzón</t>
  </si>
  <si>
    <t>Sector</t>
  </si>
  <si>
    <t>45.775.643</t>
  </si>
  <si>
    <t>I-0697</t>
  </si>
  <si>
    <t>Pago de cuota [C-0066] de Sofía Tamburo por actividad de Complemento</t>
  </si>
  <si>
    <t>C-0037</t>
  </si>
  <si>
    <t>Silvina</t>
  </si>
  <si>
    <t>Sanchez</t>
  </si>
  <si>
    <t>I-0693</t>
  </si>
  <si>
    <t>Pago de cuota [C-0117] de Mirta Ferreyra por actividad de Complemento</t>
  </si>
  <si>
    <t>C-0036</t>
  </si>
  <si>
    <t>María Gabriela</t>
  </si>
  <si>
    <t>I-0691</t>
  </si>
  <si>
    <t>F-0035</t>
  </si>
  <si>
    <t>Noelia</t>
  </si>
  <si>
    <t>35.014.171</t>
  </si>
  <si>
    <t>Monto $</t>
  </si>
  <si>
    <t>I-0690</t>
  </si>
  <si>
    <t>F-0034</t>
  </si>
  <si>
    <t>Fernanda</t>
  </si>
  <si>
    <t>Ovelar</t>
  </si>
  <si>
    <t>I-0688</t>
  </si>
  <si>
    <t>F-0033</t>
  </si>
  <si>
    <t>Daiana</t>
  </si>
  <si>
    <t>Vega</t>
  </si>
  <si>
    <t>.</t>
  </si>
  <si>
    <t>Contra-parte (D.N.I.)</t>
  </si>
  <si>
    <t>37.583.958</t>
  </si>
  <si>
    <t>I-0687</t>
  </si>
  <si>
    <t>Pago de cuota [F-0005] de Marlene Sanabria por actividad de Combo F+C</t>
  </si>
  <si>
    <t>28.610.836</t>
  </si>
  <si>
    <t>F-0032</t>
  </si>
  <si>
    <t>Gabriela</t>
  </si>
  <si>
    <t>Escobar</t>
  </si>
  <si>
    <t>Impuesto</t>
  </si>
  <si>
    <t>I-0686</t>
  </si>
  <si>
    <t>Pago de cuota [F-0006] de Carolina Maliszewski por actividad de Combo F+C</t>
  </si>
  <si>
    <t>F-0031</t>
  </si>
  <si>
    <t>AGREGAR</t>
  </si>
  <si>
    <t>Zulema</t>
  </si>
  <si>
    <t>Galeano</t>
  </si>
  <si>
    <t>I-0685</t>
  </si>
  <si>
    <t>CAJA Y BANCOS</t>
  </si>
  <si>
    <t>F-0030</t>
  </si>
  <si>
    <t>María Carla</t>
  </si>
  <si>
    <t>Nuñez</t>
  </si>
  <si>
    <t>I-0683</t>
  </si>
  <si>
    <t>Pago de cuota [C-0116] de Eliana Micaela Neis por actividad de Complemento</t>
  </si>
  <si>
    <t>PROYECTADO</t>
  </si>
  <si>
    <t>F-0029</t>
  </si>
  <si>
    <t>Natalia</t>
  </si>
  <si>
    <t>Azeves</t>
  </si>
  <si>
    <t>I-0682</t>
  </si>
  <si>
    <t>C-0028</t>
  </si>
  <si>
    <t>José Ubaldo</t>
  </si>
  <si>
    <t>11.902.928</t>
  </si>
  <si>
    <t>Cuenta Corriente</t>
  </si>
  <si>
    <t>I-1020</t>
  </si>
  <si>
    <t>I-0679</t>
  </si>
  <si>
    <t>E-1037</t>
  </si>
  <si>
    <t>Pago de cuota [K-0075] de Ginna Caruso por clases de Kickboxing al profesor Natalia Ortiz</t>
  </si>
  <si>
    <t>Retención IIBB SIRCUPA</t>
  </si>
  <si>
    <t>37.704.699</t>
  </si>
  <si>
    <t>67.238.712</t>
  </si>
  <si>
    <t>TESORERÍA</t>
  </si>
  <si>
    <t>F-0027</t>
  </si>
  <si>
    <t>Patricia</t>
  </si>
  <si>
    <t>Tipo de cambio →</t>
  </si>
  <si>
    <t>Feldick</t>
  </si>
  <si>
    <t>K-0075</t>
  </si>
  <si>
    <t>Ginna</t>
  </si>
  <si>
    <t>Dólares</t>
  </si>
  <si>
    <t>Caruso</t>
  </si>
  <si>
    <t>I-0676</t>
  </si>
  <si>
    <t>3765234403</t>
  </si>
  <si>
    <t>Completo</t>
  </si>
  <si>
    <t>F-0026</t>
  </si>
  <si>
    <t>Zoe</t>
  </si>
  <si>
    <t>Tainski</t>
  </si>
  <si>
    <t>I-1013</t>
  </si>
  <si>
    <t>Pago de cuota [K-0064] de Javier Agustin Caceres Velazquez por clases de Karate al profesor Sergio Tabossi</t>
  </si>
  <si>
    <t>54.376.352</t>
  </si>
  <si>
    <t>INFO SECTORES</t>
  </si>
  <si>
    <t>I-0662</t>
  </si>
  <si>
    <t>E-1034</t>
  </si>
  <si>
    <t>T-0074</t>
  </si>
  <si>
    <t>Pago de cuota [F-0041] de Abigail Valentino por actividad de Funcional</t>
  </si>
  <si>
    <t>EXTRACCIONES</t>
  </si>
  <si>
    <t>Conciliación de caja y banco - contra I-1033</t>
  </si>
  <si>
    <t>35.004.264</t>
  </si>
  <si>
    <t>Ferreira</t>
  </si>
  <si>
    <t>54.714.692</t>
  </si>
  <si>
    <t>F-0025</t>
  </si>
  <si>
    <t>SECTOR</t>
  </si>
  <si>
    <t>Bochman</t>
  </si>
  <si>
    <t>VOL.</t>
  </si>
  <si>
    <t>I-1033</t>
  </si>
  <si>
    <t>DEPÓSITOS</t>
  </si>
  <si>
    <t>I-0991</t>
  </si>
  <si>
    <t>Conciliación de caja y banco - contra E-1034</t>
  </si>
  <si>
    <t>I-0661</t>
  </si>
  <si>
    <t>Pago de cuota [T-0047] de Isaias Silva por clases de Taekwon-do al profesor Luzmila Cinquetti</t>
  </si>
  <si>
    <t>58.036.520</t>
  </si>
  <si>
    <t>J-0073</t>
  </si>
  <si>
    <t>F-0024</t>
  </si>
  <si>
    <t>Horacio</t>
  </si>
  <si>
    <t>Marquez</t>
  </si>
  <si>
    <t>Adrian</t>
  </si>
  <si>
    <t>30.561.519</t>
  </si>
  <si>
    <t>Andino</t>
  </si>
  <si>
    <t>37.591.797</t>
  </si>
  <si>
    <t>I-0656</t>
  </si>
  <si>
    <t>I-0973</t>
  </si>
  <si>
    <t>Pago de cuota [T-0062] de Fernanda De Brito por clases de Taekwon-do al profesor Luzmila Cinquetti</t>
  </si>
  <si>
    <t>22.222.222</t>
  </si>
  <si>
    <t>F-0023</t>
  </si>
  <si>
    <t>S-0072</t>
  </si>
  <si>
    <t>Alvez</t>
  </si>
  <si>
    <t>35.014.574</t>
  </si>
  <si>
    <t>Cubilla</t>
  </si>
  <si>
    <t>44.444.444</t>
  </si>
  <si>
    <t>I-0652</t>
  </si>
  <si>
    <t>I-0970</t>
  </si>
  <si>
    <t>CANCHA 1</t>
  </si>
  <si>
    <t>Pago de cuota [J-0073] de Horacio Marquez por clases de Jiu Jitsu al profesor Andres Rodriguez</t>
  </si>
  <si>
    <t>F-0022</t>
  </si>
  <si>
    <t>Maria Belen</t>
  </si>
  <si>
    <t>Bistoletti</t>
  </si>
  <si>
    <t>E-1030</t>
  </si>
  <si>
    <t>37.473.467</t>
  </si>
  <si>
    <t>S-0071</t>
  </si>
  <si>
    <t>LIMPIEZA</t>
  </si>
  <si>
    <t>Papel Higiénico + naftalina + lavandina + trapos</t>
  </si>
  <si>
    <t>Alma</t>
  </si>
  <si>
    <t>24.600.903</t>
  </si>
  <si>
    <t>33.333.333</t>
  </si>
  <si>
    <t>OTROS</t>
  </si>
  <si>
    <t>I-0649</t>
  </si>
  <si>
    <t>Pago de cuota [C-0067] de Sandra Lezcano por actividad de Complemento</t>
  </si>
  <si>
    <t>I-0964</t>
  </si>
  <si>
    <t>Pago de cuota [T-0048] de Maia Jorgelina Maciel por clases de Taekwon-do al profesor Luzmila Cinquetti</t>
  </si>
  <si>
    <t>E-1029</t>
  </si>
  <si>
    <t>F-0021</t>
  </si>
  <si>
    <t>56.407.427</t>
  </si>
  <si>
    <t>Marina</t>
  </si>
  <si>
    <t>Leiva</t>
  </si>
  <si>
    <t>SAMSA - Período 6/26 - 38mts cúbicos</t>
  </si>
  <si>
    <t>69.809.590</t>
  </si>
  <si>
    <t>I-0644</t>
  </si>
  <si>
    <t>S-0070</t>
  </si>
  <si>
    <t>Gianella</t>
  </si>
  <si>
    <t>Barrios</t>
  </si>
  <si>
    <t>46.551.235</t>
  </si>
  <si>
    <t>F-0020</t>
  </si>
  <si>
    <t>Soledad</t>
  </si>
  <si>
    <t>Bareyro</t>
  </si>
  <si>
    <t>I-0962</t>
  </si>
  <si>
    <t>Pago de cuota [J-0030] de Lisandro Kinigsberg por clases de Jiu Jitsu al profesor Andres Rodriguez</t>
  </si>
  <si>
    <t>24.509.315</t>
  </si>
  <si>
    <t>I-0635</t>
  </si>
  <si>
    <t>Pago de cuota de Yamila Godoy</t>
  </si>
  <si>
    <t>S-0069</t>
  </si>
  <si>
    <t>E-1027</t>
  </si>
  <si>
    <t>57.828.818</t>
  </si>
  <si>
    <t>F-0019</t>
  </si>
  <si>
    <t>Keila</t>
  </si>
  <si>
    <t>Lugo</t>
  </si>
  <si>
    <t>49.870.391</t>
  </si>
  <si>
    <t>AULA</t>
  </si>
  <si>
    <t>I-0961</t>
  </si>
  <si>
    <t>Pago de cuota [J-0014] de Hernan Leon por clases de Jiu Jitsu al profesor Andres Rodriguez</t>
  </si>
  <si>
    <t>37.157.910</t>
  </si>
  <si>
    <t>I-0634</t>
  </si>
  <si>
    <t>Pago de cuota de Gabriela Escobar</t>
  </si>
  <si>
    <t>K-0068</t>
  </si>
  <si>
    <t>Isaias Omar</t>
  </si>
  <si>
    <t>46.168.324</t>
  </si>
  <si>
    <t>F-0018</t>
  </si>
  <si>
    <t>Molina</t>
  </si>
  <si>
    <t>I-0958</t>
  </si>
  <si>
    <t>I-0632</t>
  </si>
  <si>
    <t>Pago de cuota [K-0041] de Yamila Sanches por clases de Karate al profesor Sergio Tabossi</t>
  </si>
  <si>
    <t>52.309.166</t>
  </si>
  <si>
    <t>Pago de cuota de Silvina Molina</t>
  </si>
  <si>
    <t>T-0067</t>
  </si>
  <si>
    <t>F-0017</t>
  </si>
  <si>
    <t>Emir</t>
  </si>
  <si>
    <t>Araceli</t>
  </si>
  <si>
    <t>56.371.497</t>
  </si>
  <si>
    <t>I-0631</t>
  </si>
  <si>
    <t>I-0957</t>
  </si>
  <si>
    <t>Pago de cuota de Pablo Gomez</t>
  </si>
  <si>
    <t>Pago de cuota [K-0040] de Maytena Riquelme por clases de Karate al profesor Sergio Tabossi</t>
  </si>
  <si>
    <t>57.147.388</t>
  </si>
  <si>
    <t>F-0016</t>
  </si>
  <si>
    <t>Amelia</t>
  </si>
  <si>
    <t>Escurdia</t>
  </si>
  <si>
    <t>T-0066</t>
  </si>
  <si>
    <t>Luana Anahi</t>
  </si>
  <si>
    <t>53.538.984</t>
  </si>
  <si>
    <t>I-0629</t>
  </si>
  <si>
    <t>Pago de cuota de Amelia Escurdia</t>
  </si>
  <si>
    <t>I-0951</t>
  </si>
  <si>
    <t>F-0015</t>
  </si>
  <si>
    <t>Pago de cuota [Y-0021] de Alba Gomes por clases de Yoga al profesor Estefanía Solis</t>
  </si>
  <si>
    <t>INFO CATEGORÍAS</t>
  </si>
  <si>
    <t>Kerber</t>
  </si>
  <si>
    <t>T-0065</t>
  </si>
  <si>
    <t>I-0628</t>
  </si>
  <si>
    <t>Nicole</t>
  </si>
  <si>
    <t>Pago de cuota de Antonella Kerber</t>
  </si>
  <si>
    <t>Frigola</t>
  </si>
  <si>
    <t>53.862.148</t>
  </si>
  <si>
    <t>CATEG.</t>
  </si>
  <si>
    <t>F-0014</t>
  </si>
  <si>
    <t>Griselda</t>
  </si>
  <si>
    <t>I-0943</t>
  </si>
  <si>
    <t>Pago de cuota [J-0016] de Edgardo Ayala por clases de Jiu Jitsu al profesor Andres Rodriguez</t>
  </si>
  <si>
    <t>29.318.353</t>
  </si>
  <si>
    <t>INSCRIPCIÓN</t>
  </si>
  <si>
    <t>I-0627</t>
  </si>
  <si>
    <t>Pago de cuota de Roberto Dehner</t>
  </si>
  <si>
    <t>K-0064</t>
  </si>
  <si>
    <t>Javier Agustin</t>
  </si>
  <si>
    <t>Caceres Velazquez</t>
  </si>
  <si>
    <t>F-0013</t>
  </si>
  <si>
    <t>31.006.217</t>
  </si>
  <si>
    <t>I-0931</t>
  </si>
  <si>
    <t>I-0622</t>
  </si>
  <si>
    <t>Pago de cuota [K-0033] de Sara Santander por clases de Karate al profesor Sergio Tabossi</t>
  </si>
  <si>
    <t>57.051.294</t>
  </si>
  <si>
    <t>Pago de cuota de Felipe Palacios</t>
  </si>
  <si>
    <t>J-0063</t>
  </si>
  <si>
    <t>F-0012</t>
  </si>
  <si>
    <t>Gaspar André</t>
  </si>
  <si>
    <t>Sonia</t>
  </si>
  <si>
    <t>55.617.062</t>
  </si>
  <si>
    <t>TURNOS</t>
  </si>
  <si>
    <t>I-0621</t>
  </si>
  <si>
    <t>I-0926</t>
  </si>
  <si>
    <t>Pago de cuota de Evana Alfonso</t>
  </si>
  <si>
    <t>Pago de cuota [Y-0020] de Rosa Kal por clases de Yoga al profesor Estefanía Solis</t>
  </si>
  <si>
    <t>E-1018</t>
  </si>
  <si>
    <t>PUBLICIDAD</t>
  </si>
  <si>
    <t>Panfletos x300 + planillas de inscripción</t>
  </si>
  <si>
    <t>F-0011</t>
  </si>
  <si>
    <t>Roberto</t>
  </si>
  <si>
    <t>T-0062</t>
  </si>
  <si>
    <t>Dehner</t>
  </si>
  <si>
    <t>De Brito</t>
  </si>
  <si>
    <t>I-0620</t>
  </si>
  <si>
    <t>E-1017</t>
  </si>
  <si>
    <t>Pago de cuota de Mia Alfonso</t>
  </si>
  <si>
    <t>PÉRDIDA</t>
  </si>
  <si>
    <t>I-0920</t>
  </si>
  <si>
    <t>Conciliación de caja y banco - Faltante</t>
  </si>
  <si>
    <t>Pago de cuota [J-0034] de Lucas Nicolas Dudych por clases de Jiu Jitsu al profesor Andres Rodriguez</t>
  </si>
  <si>
    <t>C-0010</t>
  </si>
  <si>
    <t>49.027.532</t>
  </si>
  <si>
    <t>Maximiliano</t>
  </si>
  <si>
    <t>Finke</t>
  </si>
  <si>
    <t>T-0061</t>
  </si>
  <si>
    <t>Ruben Alexander</t>
  </si>
  <si>
    <t>E-1016</t>
  </si>
  <si>
    <t>Lencina</t>
  </si>
  <si>
    <t>I-0619</t>
  </si>
  <si>
    <t>11.111.111</t>
  </si>
  <si>
    <t>Conciliación de caja y banco - contra I-1016</t>
  </si>
  <si>
    <t>Pago de cuota de Ruth Ferreyra</t>
  </si>
  <si>
    <t>I-0918</t>
  </si>
  <si>
    <t>F-0009</t>
  </si>
  <si>
    <t>Verónica</t>
  </si>
  <si>
    <t>Pago de cuota [K-0043] de Elliot Gabriel Baena por clases de Karate al profesor Sergio Tabossi</t>
  </si>
  <si>
    <t>33.720.810</t>
  </si>
  <si>
    <t>58.604.283</t>
  </si>
  <si>
    <t>I-1015</t>
  </si>
  <si>
    <t>Conciliación de caja y banco - contra E-1017</t>
  </si>
  <si>
    <t>T-0060</t>
  </si>
  <si>
    <t>I-0614</t>
  </si>
  <si>
    <t>Bautista</t>
  </si>
  <si>
    <t>Pago de cuota de Alexis Barone</t>
  </si>
  <si>
    <t>Bonblan</t>
  </si>
  <si>
    <t>54.947.690</t>
  </si>
  <si>
    <t>F-0008</t>
  </si>
  <si>
    <t>Monica</t>
  </si>
  <si>
    <t>26.327.667</t>
  </si>
  <si>
    <t>I-0917</t>
  </si>
  <si>
    <t>Pago de cuota [K-0044] de Federica Agustina Baena por clases de Karate al profesor Sergio Tabossi</t>
  </si>
  <si>
    <t>54.075.781</t>
  </si>
  <si>
    <t>I-0610</t>
  </si>
  <si>
    <t>Pago de cuota de Sandra Boja</t>
  </si>
  <si>
    <t>CLASES</t>
  </si>
  <si>
    <t>J-0059</t>
  </si>
  <si>
    <t>Villaverde</t>
  </si>
  <si>
    <t>34.802.440</t>
  </si>
  <si>
    <t>F-0007</t>
  </si>
  <si>
    <t>Chemes</t>
  </si>
  <si>
    <t>24.601.395</t>
  </si>
  <si>
    <t>I-0912</t>
  </si>
  <si>
    <t>I-0609</t>
  </si>
  <si>
    <t>Pago de cuota [K-0049] de Chloe Valentina Romero por clases de Karate al profesor Sergio Tabossi</t>
  </si>
  <si>
    <t>CURSOS</t>
  </si>
  <si>
    <t>57.851.293</t>
  </si>
  <si>
    <t>Pago de cuota de Ramon Diaz</t>
  </si>
  <si>
    <t>E-1012</t>
  </si>
  <si>
    <t>Y-0058</t>
  </si>
  <si>
    <t>F-0006</t>
  </si>
  <si>
    <t>María Beatriz</t>
  </si>
  <si>
    <t>VIÁTICOS</t>
  </si>
  <si>
    <t>Almuerzo</t>
  </si>
  <si>
    <t>Maliszewski</t>
  </si>
  <si>
    <t>12.372.687</t>
  </si>
  <si>
    <t>I-0608</t>
  </si>
  <si>
    <t>I-0907</t>
  </si>
  <si>
    <t>Pago de cuota de Marta Ocampo</t>
  </si>
  <si>
    <t>Pago de cuota [Y-0058] de María Beatriz Castro por clases de Yoga al profesor Estefanía Solis</t>
  </si>
  <si>
    <t>F-0005</t>
  </si>
  <si>
    <t>Marlene</t>
  </si>
  <si>
    <t>Sanabria</t>
  </si>
  <si>
    <t>J-0057</t>
  </si>
  <si>
    <t>Pablo Alejandro</t>
  </si>
  <si>
    <t>29.218.595</t>
  </si>
  <si>
    <t>I-0607</t>
  </si>
  <si>
    <t>E-1010</t>
  </si>
  <si>
    <t>Pago de cuota de Dahiana Da Silva</t>
  </si>
  <si>
    <t>I-0905</t>
  </si>
  <si>
    <t>Video para promoción de colecta</t>
  </si>
  <si>
    <t>Pago de cuota [E-0003] de María Liliana Alberto por clases de Yoga al profesor Estefanía Solis</t>
  </si>
  <si>
    <t>F-0004</t>
  </si>
  <si>
    <t>Miriam</t>
  </si>
  <si>
    <t>Machuca</t>
  </si>
  <si>
    <t>40.336.313</t>
  </si>
  <si>
    <t>T-0056</t>
  </si>
  <si>
    <t>I-1009</t>
  </si>
  <si>
    <t>Pilar</t>
  </si>
  <si>
    <t>Vivero Damus</t>
  </si>
  <si>
    <t>KIOSCO</t>
  </si>
  <si>
    <t>56.821.230</t>
  </si>
  <si>
    <t>I-0606</t>
  </si>
  <si>
    <t>SALDO A LIQUIDAR - Cantina Kiosco - 13/7/2026 al 19/7/2026</t>
  </si>
  <si>
    <t>29.596.385</t>
  </si>
  <si>
    <t>Pago de cuota de Oscar Ricardo Gamboa</t>
  </si>
  <si>
    <t>C-0003</t>
  </si>
  <si>
    <t>I-0879</t>
  </si>
  <si>
    <t>Alvarez</t>
  </si>
  <si>
    <t>28.818.488</t>
  </si>
  <si>
    <t>Pago de cuota [K-0008] de Abril Castro por clases de Karate al profesor Sergio Tabossi</t>
  </si>
  <si>
    <t>I-1008</t>
  </si>
  <si>
    <t>55.539.127</t>
  </si>
  <si>
    <t>BEBIDAS</t>
  </si>
  <si>
    <t>SALDO A LIQUIDAR - Cantina Bebidas - 16/7/2026 al 19/7/2026</t>
  </si>
  <si>
    <t>I-0602</t>
  </si>
  <si>
    <t>T-0055</t>
  </si>
  <si>
    <t>Pago de cuota de Maria Liliana Alberto</t>
  </si>
  <si>
    <t>Romero</t>
  </si>
  <si>
    <t>57.729.635</t>
  </si>
  <si>
    <t>C-0002</t>
  </si>
  <si>
    <t>Ruth</t>
  </si>
  <si>
    <t>E-1007</t>
  </si>
  <si>
    <t>LIBRERÍA</t>
  </si>
  <si>
    <t>I-0878</t>
  </si>
  <si>
    <t>Afiches y cinta para decoración Final Mundial</t>
  </si>
  <si>
    <t>Pago de cuota [K-0009] de Liam Castro por clases de Karate al profesor Sergio Tabossi</t>
  </si>
  <si>
    <t>I-0601</t>
  </si>
  <si>
    <t>58.603.142</t>
  </si>
  <si>
    <t>Pago de cuota de Natalia Azeves</t>
  </si>
  <si>
    <t>E-1006</t>
  </si>
  <si>
    <t>J-0054</t>
  </si>
  <si>
    <t>C-0001</t>
  </si>
  <si>
    <t>Diamela</t>
  </si>
  <si>
    <t>Tavares</t>
  </si>
  <si>
    <t>Fernando</t>
  </si>
  <si>
    <t>54.714.612</t>
  </si>
  <si>
    <t>I-0595</t>
  </si>
  <si>
    <t>I-0869</t>
  </si>
  <si>
    <t>Pago de cuota de Laura Isabel Mendes</t>
  </si>
  <si>
    <t>E-1005</t>
  </si>
  <si>
    <t>31.252.685</t>
  </si>
  <si>
    <t>Alquiler Salon - Evento - Muay Thai</t>
  </si>
  <si>
    <t>Chorizos día Final del Mundial</t>
  </si>
  <si>
    <t>K-0053</t>
  </si>
  <si>
    <t>I-0594</t>
  </si>
  <si>
    <t>Pago de cuota de Jesus Carre Nuñez</t>
  </si>
  <si>
    <t>I-0868</t>
  </si>
  <si>
    <t>K-0052</t>
  </si>
  <si>
    <t>Gavilan</t>
  </si>
  <si>
    <t>49.994.729</t>
  </si>
  <si>
    <t>I-0593</t>
  </si>
  <si>
    <t>Pago de cuota de Leandra Nuñes</t>
  </si>
  <si>
    <t>I-0865</t>
  </si>
  <si>
    <t>Pago de cuota [K-0039] de Carina Zarate por clases de Karate al profesor Sergio Tabossi</t>
  </si>
  <si>
    <t>DÓLARES</t>
  </si>
  <si>
    <t>29.854.898</t>
  </si>
  <si>
    <t>I-0592</t>
  </si>
  <si>
    <t>K-0051</t>
  </si>
  <si>
    <t>Kiara</t>
  </si>
  <si>
    <t>Pago de cuota de Zoe Tainski</t>
  </si>
  <si>
    <t>58.189.502</t>
  </si>
  <si>
    <t>I-0863</t>
  </si>
  <si>
    <t>I-1001</t>
  </si>
  <si>
    <t>Pago de cuota [K-0007] de Emanuel Vivar por clases de Karate al profesor Sergio Tabossi</t>
  </si>
  <si>
    <t>58.920.455</t>
  </si>
  <si>
    <t>Pago de cuota [A-0007] de Emily Nielsen por clases de Arte - niños al profesor Vanesa Rodriguez</t>
  </si>
  <si>
    <t>E-0578</t>
  </si>
  <si>
    <t>55.400.083</t>
  </si>
  <si>
    <t>K-0050</t>
  </si>
  <si>
    <t>Jana Belen</t>
  </si>
  <si>
    <t>57.146.521</t>
  </si>
  <si>
    <t>E-0577</t>
  </si>
  <si>
    <t>E-0853</t>
  </si>
  <si>
    <t>PAGO POR USO - Junio - Clases de Yoga - Estefanía Solis</t>
  </si>
  <si>
    <t>I-0999</t>
  </si>
  <si>
    <t>K-0049</t>
  </si>
  <si>
    <t>Pago de cuota [A-0008] de Enzo Nielsen por clases de Arte - niños al profesor Vanesa Rodriguez</t>
  </si>
  <si>
    <t>Chloe Valentina</t>
  </si>
  <si>
    <t>57.962.209</t>
  </si>
  <si>
    <t>I-0576</t>
  </si>
  <si>
    <t>Pago del 50% por arreglo de Espacio Fitness - Natanael Ruiz</t>
  </si>
  <si>
    <t>I-0852</t>
  </si>
  <si>
    <t>PAGO POR USO - Junio - Clases de Zumba - Alejandra Gonzalez</t>
  </si>
  <si>
    <t>PENDIENTE</t>
  </si>
  <si>
    <t>T-0048</t>
  </si>
  <si>
    <t>Maia Jorgelina</t>
  </si>
  <si>
    <t>I-0575</t>
  </si>
  <si>
    <t>INGRESOS x SECTOR</t>
  </si>
  <si>
    <t>Pago de cuota de Juana Brizuela</t>
  </si>
  <si>
    <t>I-0997</t>
  </si>
  <si>
    <t>E-0851</t>
  </si>
  <si>
    <t>I-0574</t>
  </si>
  <si>
    <t>I-0995</t>
  </si>
  <si>
    <t>Pago de cuota de María Carla Nuñez</t>
  </si>
  <si>
    <t>PAGO POR USO - Junio - Clases de Karate - Sergio Tabossi</t>
  </si>
  <si>
    <t>E-0994</t>
  </si>
  <si>
    <t>T-0047</t>
  </si>
  <si>
    <t>Isaias</t>
  </si>
  <si>
    <t>I-0573</t>
  </si>
  <si>
    <t>Pago de cuota de Lorena Chemes</t>
  </si>
  <si>
    <t>E-0850</t>
  </si>
  <si>
    <t>PAGO POR USO - Junio - Clases de Taekwon-do - Luzmila Cinquetti</t>
  </si>
  <si>
    <t>I-0572</t>
  </si>
  <si>
    <t>Pago de cuota de Verónica Diaz</t>
  </si>
  <si>
    <t>T-0046</t>
  </si>
  <si>
    <t>Miqueas</t>
  </si>
  <si>
    <t>59.052.039</t>
  </si>
  <si>
    <t>I-0989</t>
  </si>
  <si>
    <t>Pago de cuota [A-0025] de Joaquin Rodriguez por clases de Arte - niños al profesor Vanesa Rodriguez</t>
  </si>
  <si>
    <t>I-0559</t>
  </si>
  <si>
    <t>05.555.555</t>
  </si>
  <si>
    <t>I-0849</t>
  </si>
  <si>
    <t>Pago de cuota de Candela Villalba</t>
  </si>
  <si>
    <t>PAGO POR USO - Junio - Clases de Kickboxing - Natalia Ortiz</t>
  </si>
  <si>
    <t>I-0988</t>
  </si>
  <si>
    <t>Pago de cuota [A-0024] de Olivia Acosta por clases de Arte - niños al profesor Vanesa Rodriguez</t>
  </si>
  <si>
    <t>54.944.974</t>
  </si>
  <si>
    <t>T-0045</t>
  </si>
  <si>
    <t>Thomas</t>
  </si>
  <si>
    <t>Figueredo</t>
  </si>
  <si>
    <t>I-0558</t>
  </si>
  <si>
    <t>57.280.872</t>
  </si>
  <si>
    <t>Pago de cuota de Celia Rita Montenegro</t>
  </si>
  <si>
    <t>I-0825</t>
  </si>
  <si>
    <t>Pago de cuota [K-0068] de Isaias Omar Flores por clases de Kickboxing al profesor Natalia Ortiz</t>
  </si>
  <si>
    <t>I-0549</t>
  </si>
  <si>
    <t>K-0044</t>
  </si>
  <si>
    <t>Pago de cuota de Liliana Velloso</t>
  </si>
  <si>
    <t>Federica Agustina</t>
  </si>
  <si>
    <t>Baena</t>
  </si>
  <si>
    <t>GASTOS x SECTOR</t>
  </si>
  <si>
    <t>E-0983</t>
  </si>
  <si>
    <t>Yerba</t>
  </si>
  <si>
    <t>I-0547</t>
  </si>
  <si>
    <t>E-0803</t>
  </si>
  <si>
    <t>Pago de cuota de Camila Ortiz</t>
  </si>
  <si>
    <t>E-0982</t>
  </si>
  <si>
    <t>K-0043</t>
  </si>
  <si>
    <t>Elliot Gabriel</t>
  </si>
  <si>
    <t>I-0546</t>
  </si>
  <si>
    <t>Pago de cuota de Fabian Ortiz</t>
  </si>
  <si>
    <t>E-0801</t>
  </si>
  <si>
    <t>PAGO POR USO - Junio - Clases de Jiu Jitsu - Andres Rodriguez</t>
  </si>
  <si>
    <t>I-0538</t>
  </si>
  <si>
    <t>K-0042</t>
  </si>
  <si>
    <t>Briana</t>
  </si>
  <si>
    <t>Pago de cuota de Alexandra Da Rosa</t>
  </si>
  <si>
    <t>Sanches</t>
  </si>
  <si>
    <t>I-0977</t>
  </si>
  <si>
    <t>I-0784</t>
  </si>
  <si>
    <t>SALDO A LIQUIDAR - Cantina Bebidas - 12/7/2026 al 15/7/2026</t>
  </si>
  <si>
    <t>Pago de cuota [T-0056] de Pilar Vivero Damus por clases de Taekwon-do al profesor Luzmila Cinquetti</t>
  </si>
  <si>
    <t>I-0537</t>
  </si>
  <si>
    <t>E-0976</t>
  </si>
  <si>
    <t>Pago de cuota de Sandra Serdan</t>
  </si>
  <si>
    <t>1 Cajon de Brahama + 2 vinos</t>
  </si>
  <si>
    <t>71.489.590</t>
  </si>
  <si>
    <t>K-0041</t>
  </si>
  <si>
    <t>I-0533</t>
  </si>
  <si>
    <t>E-0974</t>
  </si>
  <si>
    <t>Pago de cuota de Agostina Duarte</t>
  </si>
  <si>
    <t>Pago comisión Julio - Taller Arte - Niños - Vanesa Rodriguez</t>
  </si>
  <si>
    <t>I-0783</t>
  </si>
  <si>
    <t>I-0531</t>
  </si>
  <si>
    <t>Pago de cuota [T-0067] de Emir Rodriguez por clases de Taekwon-do al profesor Luzmila Cinquetti</t>
  </si>
  <si>
    <t>Pago de cuota de Clair Hildebrand</t>
  </si>
  <si>
    <t>K-0040</t>
  </si>
  <si>
    <t>Maytena</t>
  </si>
  <si>
    <t>Riquelme</t>
  </si>
  <si>
    <t>I-0523</t>
  </si>
  <si>
    <t>Pago de cuota de Gabriel Gamboa</t>
  </si>
  <si>
    <t>I-0782</t>
  </si>
  <si>
    <t>Pago de cuota [T-0066] de Luana Anahi Rios por clases de Taekwon-do al profesor Luzmila Cinquetti</t>
  </si>
  <si>
    <t>GASTOS x CATEGORÍAS</t>
  </si>
  <si>
    <t>I-0522</t>
  </si>
  <si>
    <t>K-0039</t>
  </si>
  <si>
    <t>Pago de cuota de Lorena Gimenez</t>
  </si>
  <si>
    <t>Carina</t>
  </si>
  <si>
    <t>Zarate</t>
  </si>
  <si>
    <t>E-0968</t>
  </si>
  <si>
    <t>I-0781</t>
  </si>
  <si>
    <t>Pago de cuota [T-0060] de Bautista Bonblan por clases de Taekwon-do al profesor Luzmila Cinquetti</t>
  </si>
  <si>
    <t>I-0521</t>
  </si>
  <si>
    <t>Pago de cuota de Elisa Reineck</t>
  </si>
  <si>
    <t>T-0038</t>
  </si>
  <si>
    <t>Giovana</t>
  </si>
  <si>
    <t>56.734.699</t>
  </si>
  <si>
    <t>I-0780</t>
  </si>
  <si>
    <t>I-0520</t>
  </si>
  <si>
    <t>Pago de cuota [T-0061] de Ruben Alexander Lencina por clases de Taekwon-do al profesor Luzmila Cinquetti</t>
  </si>
  <si>
    <t>Pago de cuota de Sergio Rolon</t>
  </si>
  <si>
    <t>T-0037</t>
  </si>
  <si>
    <t>Gio</t>
  </si>
  <si>
    <t>Abrahamsson</t>
  </si>
  <si>
    <t>55.778.470</t>
  </si>
  <si>
    <t>I-0755</t>
  </si>
  <si>
    <t>Pago de cuota [T-0065] de Nicole Frigola por clases de Taekwon-do al profesor Luzmila Cinquetti</t>
  </si>
  <si>
    <t>I-0514</t>
  </si>
  <si>
    <t>Pago de cuota de Anyelina Viera</t>
  </si>
  <si>
    <t>Z-0036</t>
  </si>
  <si>
    <t>Maria Isabel</t>
  </si>
  <si>
    <t>Luis</t>
  </si>
  <si>
    <t>24.850.885</t>
  </si>
  <si>
    <t>I-0753</t>
  </si>
  <si>
    <t>Pago de cuota [T-0046] de Miqueas Silva por clases de Taekwon-do al profesor Luzmila Cinquetti</t>
  </si>
  <si>
    <t>I-0513</t>
  </si>
  <si>
    <t>Z-0035</t>
  </si>
  <si>
    <t>Viviana</t>
  </si>
  <si>
    <t>Pago de cuota de Sol Priscila Godoy</t>
  </si>
  <si>
    <t>24.573.496</t>
  </si>
  <si>
    <t>I-0736</t>
  </si>
  <si>
    <t>J-0034</t>
  </si>
  <si>
    <t>Lucas Nicolas</t>
  </si>
  <si>
    <t>I-0505</t>
  </si>
  <si>
    <t>Dudych</t>
  </si>
  <si>
    <t>Pago de cuota de Soledad Bareyro</t>
  </si>
  <si>
    <t>I-0730</t>
  </si>
  <si>
    <t>Pago de cuota [J-0054] de Diamela Tavares por clases de Jiu Jitsu al profesor Andres Rodriguez</t>
  </si>
  <si>
    <t>K-0033</t>
  </si>
  <si>
    <t>Sara</t>
  </si>
  <si>
    <t>Santander</t>
  </si>
  <si>
    <t>I-0498</t>
  </si>
  <si>
    <t>Pago de cuota de Rosana Neris</t>
  </si>
  <si>
    <t>I-0729</t>
  </si>
  <si>
    <t>E-0956</t>
  </si>
  <si>
    <t>J-0032</t>
  </si>
  <si>
    <t>Gonzalo</t>
  </si>
  <si>
    <t>57.486.458</t>
  </si>
  <si>
    <t>I-0496</t>
  </si>
  <si>
    <t>Pago de cuota de Cynthia Micaela Tessore</t>
  </si>
  <si>
    <t>I-0725</t>
  </si>
  <si>
    <t>E-0953</t>
  </si>
  <si>
    <t>J-0031</t>
  </si>
  <si>
    <t>DEUDA</t>
  </si>
  <si>
    <t>Martin Hernan</t>
  </si>
  <si>
    <t>Pago cuota - Crédito Emiliano - 3/12</t>
  </si>
  <si>
    <t>Rivera</t>
  </si>
  <si>
    <t>36.183.674</t>
  </si>
  <si>
    <t>29.537.617</t>
  </si>
  <si>
    <t>I-0493</t>
  </si>
  <si>
    <t>Pago de cuota de Rosa Kal</t>
  </si>
  <si>
    <t>E-0708</t>
  </si>
  <si>
    <t>Cisterna y flotador para baño</t>
  </si>
  <si>
    <t>70.862.918</t>
  </si>
  <si>
    <t>J-0030</t>
  </si>
  <si>
    <t>Lisandro</t>
  </si>
  <si>
    <t>Kinigsberg</t>
  </si>
  <si>
    <t>I-0492</t>
  </si>
  <si>
    <t>I-0950</t>
  </si>
  <si>
    <t>Pago de cuota de Alba Gomes</t>
  </si>
  <si>
    <t>SALDO A LIQUIDAR - Cantina Kiosco - 4/7/2026 al 12/7/2026</t>
  </si>
  <si>
    <t>I-0705</t>
  </si>
  <si>
    <t>E-0949</t>
  </si>
  <si>
    <t>Desayuno jornada Karate Domingo</t>
  </si>
  <si>
    <t>54.375.352</t>
  </si>
  <si>
    <t>I-0488</t>
  </si>
  <si>
    <t>K-0029</t>
  </si>
  <si>
    <t>E-0948</t>
  </si>
  <si>
    <t>Emely</t>
  </si>
  <si>
    <t>Pago de cuota de Maria Belen Bistoletti</t>
  </si>
  <si>
    <t>Navarro</t>
  </si>
  <si>
    <t>47.426.537</t>
  </si>
  <si>
    <t>I-0947</t>
  </si>
  <si>
    <t>I-0704</t>
  </si>
  <si>
    <t>SALDO A LIQUIDAR - Cantina Bebidas - 4/7/2026 al 12/7/2026</t>
  </si>
  <si>
    <t>Pago de cuota [K-0042] de Briana Sanches por clases de Karate al profesor Sergio Tabossi</t>
  </si>
  <si>
    <t>I-0487</t>
  </si>
  <si>
    <t>I-0946</t>
  </si>
  <si>
    <t>Pago de cuota de Susana Cardozo</t>
  </si>
  <si>
    <t>K-0028</t>
  </si>
  <si>
    <t>Romero Vergara</t>
  </si>
  <si>
    <t>47.535.551</t>
  </si>
  <si>
    <t>E-0945</t>
  </si>
  <si>
    <t>I-0698</t>
  </si>
  <si>
    <t>Conciliación de caja y banco - contra I-0944</t>
  </si>
  <si>
    <t>I-0481</t>
  </si>
  <si>
    <t>Pago de cuota de Claudia Gaona</t>
  </si>
  <si>
    <t>I-0944</t>
  </si>
  <si>
    <t>Z-0027</t>
  </si>
  <si>
    <t>Sofia</t>
  </si>
  <si>
    <t>Conciliación de caja y banco - contra E-0945</t>
  </si>
  <si>
    <t>56.679.377</t>
  </si>
  <si>
    <t>I-0696</t>
  </si>
  <si>
    <t>Pago de cuota [J-0063] de Gaspar André Silva por clases de Jiu Jitsu al profesor Andres Rodriguez</t>
  </si>
  <si>
    <t>I-0478</t>
  </si>
  <si>
    <t>Pago de cuota de Mauricio Raga</t>
  </si>
  <si>
    <t>Z-0026</t>
  </si>
  <si>
    <t>Fabiana</t>
  </si>
  <si>
    <t>Quiroz</t>
  </si>
  <si>
    <t>34.086.439</t>
  </si>
  <si>
    <t>E-0695</t>
  </si>
  <si>
    <t>Habilitación Salón - Pago de bomberos</t>
  </si>
  <si>
    <t>67.239.463</t>
  </si>
  <si>
    <t>I-0477</t>
  </si>
  <si>
    <t>Z-0025</t>
  </si>
  <si>
    <t>Mara</t>
  </si>
  <si>
    <t>49.640.210</t>
  </si>
  <si>
    <t>E-0940</t>
  </si>
  <si>
    <t>I-0694</t>
  </si>
  <si>
    <t xml:space="preserve">Pago de boleta - EMSA - Junio - B.0005.34598182 </t>
  </si>
  <si>
    <t>54.583.690</t>
  </si>
  <si>
    <t>I-0476</t>
  </si>
  <si>
    <t>Pago de cuota de Carmen Viveros</t>
  </si>
  <si>
    <t>Z-0024</t>
  </si>
  <si>
    <t>32.608.046</t>
  </si>
  <si>
    <t>I-0692</t>
  </si>
  <si>
    <t>Pago de cuota [J-0059] de Natalia Villaverde por clases de Jiu Jitsu al profesor Andres Rodriguez</t>
  </si>
  <si>
    <t>I-0475</t>
  </si>
  <si>
    <t>Z-0023</t>
  </si>
  <si>
    <t>Pago de cuota de Alejandra Fleitas</t>
  </si>
  <si>
    <t>Angelica</t>
  </si>
  <si>
    <t>Da Luz</t>
  </si>
  <si>
    <t>17.980.046</t>
  </si>
  <si>
    <t>I-0684</t>
  </si>
  <si>
    <t>I-0470</t>
  </si>
  <si>
    <t>Z-0022</t>
  </si>
  <si>
    <t>Pago de cuota de Abigail Valentino</t>
  </si>
  <si>
    <t>28.902.325</t>
  </si>
  <si>
    <t>I-0674</t>
  </si>
  <si>
    <t>Pago de cuota [J-0057] de Pablo Alejandro Silva por clases de Jiu Jitsu al profesor Andres Rodriguez</t>
  </si>
  <si>
    <t>Y-0021</t>
  </si>
  <si>
    <t>I-0469</t>
  </si>
  <si>
    <t>Pago de cuota de Agustina Rosas</t>
  </si>
  <si>
    <t>I-0667</t>
  </si>
  <si>
    <t>Pago de cuota [J-0013] de Giovani Magri por clases de Jiu Jitsu al profesor Andres Rodriguez</t>
  </si>
  <si>
    <t>30.398.294</t>
  </si>
  <si>
    <t>E-0935</t>
  </si>
  <si>
    <t>Y-0020</t>
  </si>
  <si>
    <t>I-0468</t>
  </si>
  <si>
    <t>Pago de cuota de Marina Leiva</t>
  </si>
  <si>
    <t>I-0660</t>
  </si>
  <si>
    <t>J-0019</t>
  </si>
  <si>
    <t>Javier</t>
  </si>
  <si>
    <t>Batista</t>
  </si>
  <si>
    <t>38.776.514</t>
  </si>
  <si>
    <t>I-0466</t>
  </si>
  <si>
    <t>I-0659</t>
  </si>
  <si>
    <t>Pago de cuota de Sonia Caceres</t>
  </si>
  <si>
    <t>J-0018</t>
  </si>
  <si>
    <t>Mayra</t>
  </si>
  <si>
    <t>Azor</t>
  </si>
  <si>
    <t>37.043.909</t>
  </si>
  <si>
    <t>I-0457</t>
  </si>
  <si>
    <t>I-0658</t>
  </si>
  <si>
    <t>Pago de cuota de Yesenia Benitez</t>
  </si>
  <si>
    <t>J-0017</t>
  </si>
  <si>
    <t>Juanjo</t>
  </si>
  <si>
    <t>30.381.475</t>
  </si>
  <si>
    <t>I-0456</t>
  </si>
  <si>
    <t>Pago de cuota de José Ubaldo Rojas</t>
  </si>
  <si>
    <t>I-0657</t>
  </si>
  <si>
    <t>J-0016</t>
  </si>
  <si>
    <t>Edgardo</t>
  </si>
  <si>
    <t>I-0928</t>
  </si>
  <si>
    <t>I-0451</t>
  </si>
  <si>
    <t>Conciliación de caja y banco - contra E-0927</t>
  </si>
  <si>
    <t>I-0655</t>
  </si>
  <si>
    <t>Pago de cuota [T-0055] de Benjamin Romero por clases de Taekwon-do al profesor Luzmila Cinquetti</t>
  </si>
  <si>
    <t>E-0927</t>
  </si>
  <si>
    <t>J-0015</t>
  </si>
  <si>
    <t>Conciliación de caja y banco - contra I-0928</t>
  </si>
  <si>
    <t>Agustin</t>
  </si>
  <si>
    <t>55.129.495</t>
  </si>
  <si>
    <t>I-0450</t>
  </si>
  <si>
    <t>I-0654</t>
  </si>
  <si>
    <t>Pago de cuota [T-0005] de Tiziano Rojas por clases de Taekwon-do al profesor Luzmila Cinquetti</t>
  </si>
  <si>
    <t>32.418.265</t>
  </si>
  <si>
    <t>E-0925</t>
  </si>
  <si>
    <t>J-0014</t>
  </si>
  <si>
    <t>Hernan</t>
  </si>
  <si>
    <t>Leon</t>
  </si>
  <si>
    <t>I-0449</t>
  </si>
  <si>
    <t>Pago de cuota de Cecilia Caceres</t>
  </si>
  <si>
    <t>I-0653</t>
  </si>
  <si>
    <t>J-0013</t>
  </si>
  <si>
    <t>Giovani</t>
  </si>
  <si>
    <t>Magri</t>
  </si>
  <si>
    <t>I-0448</t>
  </si>
  <si>
    <t>I-0637</t>
  </si>
  <si>
    <t>Pago de cuota de María Gabriela Sanchez</t>
  </si>
  <si>
    <t>Pago de cuota [K-0053] de Diamela Tavares por clases de Karate al profesor Sergio Tabossi</t>
  </si>
  <si>
    <t>K-0012</t>
  </si>
  <si>
    <t>Ivan</t>
  </si>
  <si>
    <t>Mercado</t>
  </si>
  <si>
    <t>43.331.519</t>
  </si>
  <si>
    <t>I-0636</t>
  </si>
  <si>
    <t>I-0447</t>
  </si>
  <si>
    <t>Pago de cuota de Silvina Sanchez</t>
  </si>
  <si>
    <t>T-0011</t>
  </si>
  <si>
    <t>Bruno</t>
  </si>
  <si>
    <t>55.046.047</t>
  </si>
  <si>
    <t>I-0630</t>
  </si>
  <si>
    <t>Pago de cuota de Sara Santander por clases de Karate al profesor Sergio Tabossi</t>
  </si>
  <si>
    <t>I-0441</t>
  </si>
  <si>
    <t>I-0010</t>
  </si>
  <si>
    <t>Martina</t>
  </si>
  <si>
    <t>57.148.787</t>
  </si>
  <si>
    <t>Iniciación a la Danza</t>
  </si>
  <si>
    <t>Fiorela Correa</t>
  </si>
  <si>
    <t>I-0626</t>
  </si>
  <si>
    <t>Pago de cuota de Chloe Valentina Romero por clases de Karate al profesor Sergio Tabossi</t>
  </si>
  <si>
    <t>K-0009</t>
  </si>
  <si>
    <t>I-0440</t>
  </si>
  <si>
    <t>Liam</t>
  </si>
  <si>
    <t>I-0616</t>
  </si>
  <si>
    <t>Pago de cuota de Bruno Gomez por clases de Taekwon-do al profesor Luzmila Cinquetti</t>
  </si>
  <si>
    <t>K-0008</t>
  </si>
  <si>
    <t>I-0439</t>
  </si>
  <si>
    <t>I-0916</t>
  </si>
  <si>
    <t>Pago de cuota de Yolanda Isabel Segovia</t>
  </si>
  <si>
    <t>I-0615</t>
  </si>
  <si>
    <t>Pago de cuota [A-0012] de Federica Agustina Baena por clases de Arte - niños al profesor Vanesa Rodriguez</t>
  </si>
  <si>
    <t>Pago de cuota de Thomas Figueredo por clases de Taekwon-do al profesor Luzmila Cinquetti</t>
  </si>
  <si>
    <t>K-0007</t>
  </si>
  <si>
    <t>Emanuel</t>
  </si>
  <si>
    <t>E-0915</t>
  </si>
  <si>
    <t>Vivar</t>
  </si>
  <si>
    <t xml:space="preserve">Yerba </t>
  </si>
  <si>
    <t>I-0438</t>
  </si>
  <si>
    <t>I-0612</t>
  </si>
  <si>
    <t>Pago de cuota de Valentino Bochman</t>
  </si>
  <si>
    <t>Pago de cuota de Federica Agustina Baena por clases de Karate al profesor Sergio Tabossi</t>
  </si>
  <si>
    <t>I-0006</t>
  </si>
  <si>
    <t>Stephany</t>
  </si>
  <si>
    <t>47.761.422</t>
  </si>
  <si>
    <t>I-0611</t>
  </si>
  <si>
    <t>I-0437</t>
  </si>
  <si>
    <t>Pago de cuota de Elliot Gabriel Baena por clases de Karate al profesor Sergio Tabossi</t>
  </si>
  <si>
    <t>Pago de cuota de Fernanda Ovelar</t>
  </si>
  <si>
    <t>T-0005</t>
  </si>
  <si>
    <t>Tiziano</t>
  </si>
  <si>
    <t>I-0591</t>
  </si>
  <si>
    <t>PAGO POR USO - Mayo - Clases de Kickboxing - Natalia Ortiz</t>
  </si>
  <si>
    <t>I-0432</t>
  </si>
  <si>
    <t>T-0004</t>
  </si>
  <si>
    <t>51.114.310</t>
  </si>
  <si>
    <t>E-0911</t>
  </si>
  <si>
    <t>I-0590</t>
  </si>
  <si>
    <t>PAGO POR USO - Mayo - Clases de Taekwon-do - Luzmila Cinquetti</t>
  </si>
  <si>
    <t>E-0910</t>
  </si>
  <si>
    <t>Globos para decorar de Argentina</t>
  </si>
  <si>
    <t>I-0427</t>
  </si>
  <si>
    <t>E-0003</t>
  </si>
  <si>
    <t>Pago de cuota de Zulema Galeano</t>
  </si>
  <si>
    <t>María Liliana</t>
  </si>
  <si>
    <t>I-0909</t>
  </si>
  <si>
    <t>Pago de cuota [A-0001] de Luana Vera por clases de Arte - niños al profesor Vanesa Rodriguez</t>
  </si>
  <si>
    <t>55.398.738</t>
  </si>
  <si>
    <t>I-0589</t>
  </si>
  <si>
    <t>PAGO POR USO - Mayo - Clases de Karate - Sergio Tabossi</t>
  </si>
  <si>
    <t>E-0908</t>
  </si>
  <si>
    <t>I-0426</t>
  </si>
  <si>
    <t>Aguas Pohl</t>
  </si>
  <si>
    <t>70.753.020</t>
  </si>
  <si>
    <t>E-0002</t>
  </si>
  <si>
    <t>D'angelo</t>
  </si>
  <si>
    <t>14.346.252</t>
  </si>
  <si>
    <t>Elongación</t>
  </si>
  <si>
    <t>Candela Tarnowski</t>
  </si>
  <si>
    <t>E-0588</t>
  </si>
  <si>
    <t>I-0425</t>
  </si>
  <si>
    <t>PAGO POR USO - Mayo - Clases de Zumba - Alejandra Gonzalez</t>
  </si>
  <si>
    <t>E-0001</t>
  </si>
  <si>
    <t>I-0587</t>
  </si>
  <si>
    <t>I-0424</t>
  </si>
  <si>
    <t>PAGO POR USO - Mayo - Clases de Yoga - Estefanía Solis</t>
  </si>
  <si>
    <t>Pago de cuota de Graciela Pereyra</t>
  </si>
  <si>
    <t>E-0904</t>
  </si>
  <si>
    <t>I-0903</t>
  </si>
  <si>
    <t>I-0423</t>
  </si>
  <si>
    <t>Conciliación de caja y banco - contra E-0902</t>
  </si>
  <si>
    <t>I-0586</t>
  </si>
  <si>
    <t>Pago de cuota de Carolina Paredes</t>
  </si>
  <si>
    <t>Pago de cuota de Liam Castro por clases de Karate al profesor Sergio Tabossi</t>
  </si>
  <si>
    <t>E-0902</t>
  </si>
  <si>
    <t>Conciliación de caja y banco - contra I-0903</t>
  </si>
  <si>
    <t>I-0422</t>
  </si>
  <si>
    <t>I-0585</t>
  </si>
  <si>
    <t>Pago de cuota de Abril Castro por clases de Karate al profesor Sergio Tabossi</t>
  </si>
  <si>
    <t>I-0421</t>
  </si>
  <si>
    <t>E-0900</t>
  </si>
  <si>
    <t>Pago Alquiler mes de Julio</t>
  </si>
  <si>
    <t>05.616.793</t>
  </si>
  <si>
    <t>I-0899</t>
  </si>
  <si>
    <t>I-0584</t>
  </si>
  <si>
    <t>Conciliación de caja y banco - contra E-0898</t>
  </si>
  <si>
    <t>Pago de cuota de Maytena Riquelme por clases de Karate al profesor Sergio Tabossi</t>
  </si>
  <si>
    <t>57.148.388</t>
  </si>
  <si>
    <t>I-0412</t>
  </si>
  <si>
    <t>E-0898</t>
  </si>
  <si>
    <t>Pago de cuota de Maria Cristina Acuña</t>
  </si>
  <si>
    <t>Conciliación de caja y banco - contra I-0899</t>
  </si>
  <si>
    <t>I-0571</t>
  </si>
  <si>
    <t>I-0411</t>
  </si>
  <si>
    <t>Pago de cuota de María Liliana Alberto por clases de Yoga al profesor Estefanía Solis</t>
  </si>
  <si>
    <t>Pago de cuota de Maria Andrea Reyes</t>
  </si>
  <si>
    <t>I-0557</t>
  </si>
  <si>
    <t>I-0410</t>
  </si>
  <si>
    <t>Pago de cuota de Carina Zarate por clases de Karate al profesor Sergio Tabossi</t>
  </si>
  <si>
    <t>Pago de cuota de Silvia Karina Reyes</t>
  </si>
  <si>
    <t>I-0408</t>
  </si>
  <si>
    <t>I-0556</t>
  </si>
  <si>
    <t>Pago de cuota de Marlene Sanabria</t>
  </si>
  <si>
    <t>(PARCIAL) Alquiler Salon - Turno Noche - Privado - Sábado 8/8/2026</t>
  </si>
  <si>
    <t>33.900.350</t>
  </si>
  <si>
    <t>I-0407</t>
  </si>
  <si>
    <t>Pago de cuota de Carolina Maliszewski</t>
  </si>
  <si>
    <t>I-0555</t>
  </si>
  <si>
    <t>Pago de cuota de Emanuel Vivar por clases de Karate al profesor Sergio Tabossi</t>
  </si>
  <si>
    <t>E-0890</t>
  </si>
  <si>
    <t>I-0393</t>
  </si>
  <si>
    <t>Pago de cuota de Fernando Ramos</t>
  </si>
  <si>
    <t>Conciliación de caja y banco - contra I-0889</t>
  </si>
  <si>
    <t>I-0550</t>
  </si>
  <si>
    <t>Pago de cuota de Giovana Ramos por clases de Taekwon-do al profesor Luzmila Cinquetti</t>
  </si>
  <si>
    <t>I-0889</t>
  </si>
  <si>
    <t>Conciliación de caja y banco - contra E-0890</t>
  </si>
  <si>
    <t>I-0392</t>
  </si>
  <si>
    <t>I-0888</t>
  </si>
  <si>
    <t>Pago de cuota de Patricia Feldick</t>
  </si>
  <si>
    <t>Pago de cuota [A-0011] de Jazmin Lopez por clases de Arte - niños al profesor Vanesa Rodriguez</t>
  </si>
  <si>
    <t>56.371.468</t>
  </si>
  <si>
    <t>I-0530</t>
  </si>
  <si>
    <t>Pago de cuota de Emely Navarro por clases de Kickboxing al profesor Natalia Ortiz</t>
  </si>
  <si>
    <t>E-0887</t>
  </si>
  <si>
    <t>I-0391</t>
  </si>
  <si>
    <t>Pago comisión Junio - Taller Arte - Niños - Vanesa Rodriguez</t>
  </si>
  <si>
    <t>E-0494</t>
  </si>
  <si>
    <t>PAGO POR USO - Mayo - Clases de Jiu Jitsu - Andres Rodriguez</t>
  </si>
  <si>
    <t>I-0390</t>
  </si>
  <si>
    <t>Pago de cuota de Belen Da Silva</t>
  </si>
  <si>
    <t>I-0489</t>
  </si>
  <si>
    <t>Pago de cuota de Lisandro Kinigsberg por clases de Jiu Jitsu al profesor Andres Rodriguez</t>
  </si>
  <si>
    <t>I-0389</t>
  </si>
  <si>
    <t>I-0479</t>
  </si>
  <si>
    <t>Pago de cuota de Gio Abrahamsson por clases de Taekwon-do al profesor Luzmila Cinquetti</t>
  </si>
  <si>
    <t>I-0384</t>
  </si>
  <si>
    <t>Pago de cuota de Yhuliana Almada</t>
  </si>
  <si>
    <t>I-0882</t>
  </si>
  <si>
    <t>Cobro cobertura CELSO - Cantina Jimena</t>
  </si>
  <si>
    <t>I-0474</t>
  </si>
  <si>
    <t>Pago de cuota de Maria Isabel Luis por clases de Zumba al profesor Alejandra Gonzalez</t>
  </si>
  <si>
    <t>E-0881</t>
  </si>
  <si>
    <t>Pago cobertura CELSO</t>
  </si>
  <si>
    <t>44.013.327</t>
  </si>
  <si>
    <t>I-0383</t>
  </si>
  <si>
    <t>Pago de cuota de Ismael Duarte</t>
  </si>
  <si>
    <t>I-0473</t>
  </si>
  <si>
    <t>Pago de cuota de Viviana Gimenez por clases de Zumba al profesor Alejandra Gonzalez</t>
  </si>
  <si>
    <t>I-0381</t>
  </si>
  <si>
    <t>I-0467</t>
  </si>
  <si>
    <t>I-0380</t>
  </si>
  <si>
    <t>E-0876</t>
  </si>
  <si>
    <t>Publicidad en redes + Insignia Instagram</t>
  </si>
  <si>
    <t>I-0460</t>
  </si>
  <si>
    <t>Pago de cuota de Hernan Leon por clases de Jiu Jitsu al profesor Andres Rodriguez</t>
  </si>
  <si>
    <t>I-0379</t>
  </si>
  <si>
    <t>Pago de cuota de Griselda Bareyro</t>
  </si>
  <si>
    <t>I-0459</t>
  </si>
  <si>
    <t>I-0378</t>
  </si>
  <si>
    <t>Pago de cuota de Rosa Kal por clases de Yoga al profesor Estefanía Solis</t>
  </si>
  <si>
    <t>Pago de cuota de Benjamin Silva</t>
  </si>
  <si>
    <t>I-0377</t>
  </si>
  <si>
    <t>I-0445</t>
  </si>
  <si>
    <t>Pago de cuota de Andrea Castro</t>
  </si>
  <si>
    <t>Pago de cuota de Gonzalo Silva por clases de Jiu Jitsu al profesor Andres Rodriguez</t>
  </si>
  <si>
    <t>I-0376</t>
  </si>
  <si>
    <t>Pago de cuota de Hector Montenegro</t>
  </si>
  <si>
    <t>E-0870</t>
  </si>
  <si>
    <t>I-0375</t>
  </si>
  <si>
    <t>Pago de cuota de Andrés Rodriguez</t>
  </si>
  <si>
    <t>I-0867</t>
  </si>
  <si>
    <t>I-0374</t>
  </si>
  <si>
    <t>SALDO A LIQUIDAR - Cantina Bebidas - 26/6/2026 al 3/7/2026</t>
  </si>
  <si>
    <t>I-0444</t>
  </si>
  <si>
    <t>Pago de cuota de Javier Batista por clases de Jiu Jitsu al profesor Andres Rodriguez</t>
  </si>
  <si>
    <t>I-0866</t>
  </si>
  <si>
    <t>SALDO A LIQUIDAR - Cantina Kiosco - 26/6/2026 al 3/7/2026</t>
  </si>
  <si>
    <t>I-0373</t>
  </si>
  <si>
    <t>I-0443</t>
  </si>
  <si>
    <t>Pago de cuota de Juanjo Galeano por clases de Jiu Jitsu al profesor Andres Rodriguez</t>
  </si>
  <si>
    <t>E-0864</t>
  </si>
  <si>
    <t>I-0372</t>
  </si>
  <si>
    <t>Pago de cuota de Cristina Mongelo</t>
  </si>
  <si>
    <t>I-0442</t>
  </si>
  <si>
    <t>Pago de cuota de Martin Hernan Rivera por clases de Jiu Jitsu al profesor Andres Rodriguez</t>
  </si>
  <si>
    <t>I-0371</t>
  </si>
  <si>
    <t>Pago de cuota de Virginia Zurko</t>
  </si>
  <si>
    <t>I-0436</t>
  </si>
  <si>
    <t>Pago de cuota de Martina Fernandez por clases de Iniciación a la Danza al profesor Fiorela Correa</t>
  </si>
  <si>
    <t>I-0369</t>
  </si>
  <si>
    <t>I-0416</t>
  </si>
  <si>
    <t>Pago de cuota de Sofia Fleitas por clases de Zumba al profesor Alejandra Gonzalez</t>
  </si>
  <si>
    <t>E-0368</t>
  </si>
  <si>
    <t>I-0415</t>
  </si>
  <si>
    <t>Pago de cuota de Fabiana Quiroz por clases de Zumba al profesor Alejandra Gonzalez</t>
  </si>
  <si>
    <t>I-0361</t>
  </si>
  <si>
    <t>Pago de cuota de Hugo Velozo</t>
  </si>
  <si>
    <t>I-0856</t>
  </si>
  <si>
    <t>Pago de cuota [A-0010] de Maribel Gadea por clases de Arte - Adultos al profesor Vanesa Rodriguez</t>
  </si>
  <si>
    <t>43.420.783</t>
  </si>
  <si>
    <t>I-0414</t>
  </si>
  <si>
    <t>Pago de cuota de Mara Acuña por clases de Zumba al profesor Alejandra Gonzalez</t>
  </si>
  <si>
    <t>I-0360</t>
  </si>
  <si>
    <t>I-0413</t>
  </si>
  <si>
    <t>Pago de cuota de Alejandra Rolon por clases de Zumba al profesor Alejandra Gonzalez</t>
  </si>
  <si>
    <t>I-0406</t>
  </si>
  <si>
    <t>Pago de cuota de Angelica Da Luz por clases de Zumba al profesor Alejandra Gonzalez</t>
  </si>
  <si>
    <t>Pago de cuota de Carolina Cortes</t>
  </si>
  <si>
    <t>I-0405</t>
  </si>
  <si>
    <t>E-0848</t>
  </si>
  <si>
    <t>Pago de cuota de Claudia Luis por clases de Zumba al profesor Alejandra Gonzalez</t>
  </si>
  <si>
    <t>I-0359</t>
  </si>
  <si>
    <t>Pago de cuota de Sandra Lezcano</t>
  </si>
  <si>
    <t>I-0404</t>
  </si>
  <si>
    <t>Pago de cuota de Alba Gomes por clases de Yoga al profesor Estefanía Solis</t>
  </si>
  <si>
    <t>I-0358</t>
  </si>
  <si>
    <t>Pago de cuota de Maximiliano Finke</t>
  </si>
  <si>
    <t>E-0845</t>
  </si>
  <si>
    <t>I-0403</t>
  </si>
  <si>
    <t>PAGO POR USO - Abril - Clases de Yoga - Estefanía Solis</t>
  </si>
  <si>
    <t>I-0844</t>
  </si>
  <si>
    <t>Pago de cuota [A-0022] de Sergio Adriel Duran por clases de Arte - niños al profesor Vanesa Rodriguez</t>
  </si>
  <si>
    <t>55.910.712</t>
  </si>
  <si>
    <t>I-0357</t>
  </si>
  <si>
    <t>I-0402</t>
  </si>
  <si>
    <t>PAGO POR USO - Abril - Clases de Contemporáneo y Samba - Victoria Echavarria</t>
  </si>
  <si>
    <t>43.833.358</t>
  </si>
  <si>
    <t>I-0842</t>
  </si>
  <si>
    <t>I-0353</t>
  </si>
  <si>
    <t>Pago de cuota [A-0003] de Ambar Mia Durán por clases de Arte - niños al profesor Vanesa Rodriguez</t>
  </si>
  <si>
    <t>54.486.073</t>
  </si>
  <si>
    <t>34.367.420</t>
  </si>
  <si>
    <t>I-0401</t>
  </si>
  <si>
    <t>PAGO POR USO - Abril - Clases de Zumba - Alejandra Gonzalez</t>
  </si>
  <si>
    <t>I-0344</t>
  </si>
  <si>
    <t>Pago de cuota de Sofía Tamburo</t>
  </si>
  <si>
    <t>I-0400</t>
  </si>
  <si>
    <t>PAGO POR USO - Abril - Clases de Karate - Sergio Tabossi</t>
  </si>
  <si>
    <t>E-0839</t>
  </si>
  <si>
    <t>I-0341</t>
  </si>
  <si>
    <t>Pago de INTERNET - Mes de Julio 2026</t>
  </si>
  <si>
    <t>66.328.849</t>
  </si>
  <si>
    <t>I-0399</t>
  </si>
  <si>
    <t>PAGO POR USO - Abril - Clases de Inic. a la Danza - Fiorela Correa</t>
  </si>
  <si>
    <t>45.843.194</t>
  </si>
  <si>
    <t>I-0340</t>
  </si>
  <si>
    <t>Pago de cuota de Andrea Duarte</t>
  </si>
  <si>
    <t>I-0398</t>
  </si>
  <si>
    <t>I-0339</t>
  </si>
  <si>
    <t>PAGO POR USO - Abril - Clases de Taekwon-do - Luzmila Cinquetti</t>
  </si>
  <si>
    <t>E-0835</t>
  </si>
  <si>
    <t>Conciliación de caja y banco - contra I-0834</t>
  </si>
  <si>
    <t>I-0834</t>
  </si>
  <si>
    <t>I-0397</t>
  </si>
  <si>
    <t>Conciliación de caja y banco - contra E-0835</t>
  </si>
  <si>
    <t>I-0326</t>
  </si>
  <si>
    <t>PAGO POR USO - Abril - Clases de Folklore - Lucrecia Duarte</t>
  </si>
  <si>
    <t>Pago de cuota de Zaira Viera</t>
  </si>
  <si>
    <t>42.763.111</t>
  </si>
  <si>
    <t>I-0387</t>
  </si>
  <si>
    <t>I-0306</t>
  </si>
  <si>
    <t>Pago de cuota de Edgardo Ayala por clases de Jiu Jitsu al profesor Andres Rodriguez</t>
  </si>
  <si>
    <t>Pago de cuota de Daniela Yanet Vallejos</t>
  </si>
  <si>
    <t>I-0382</t>
  </si>
  <si>
    <t>I-0303</t>
  </si>
  <si>
    <t>Pago de cuota de Giovani Magri por clases de Jiu Jitsu al profesor Andres Rodriguez</t>
  </si>
  <si>
    <t>33.720.931</t>
  </si>
  <si>
    <t>E-0829</t>
  </si>
  <si>
    <t>I-0302</t>
  </si>
  <si>
    <t>I-0370</t>
  </si>
  <si>
    <t>Pago de cuota de Araceli Olivera</t>
  </si>
  <si>
    <t>Pago de cuota de Tiziano Rojas por clases de Taekwon-do al profesor Luzmila Cinquetti</t>
  </si>
  <si>
    <t>E-0828</t>
  </si>
  <si>
    <t>Afiches para colecta</t>
  </si>
  <si>
    <t>I-0297</t>
  </si>
  <si>
    <t>Pago de cuota de Joaquin Gimenez</t>
  </si>
  <si>
    <t>I-0367</t>
  </si>
  <si>
    <t>I-0272</t>
  </si>
  <si>
    <t>I-0366</t>
  </si>
  <si>
    <t>E-0824</t>
  </si>
  <si>
    <t>I-0271</t>
  </si>
  <si>
    <t>I-0343</t>
  </si>
  <si>
    <t>I-0270</t>
  </si>
  <si>
    <t>Pago de cuota de Carlos Lezcano</t>
  </si>
  <si>
    <t>E-0336</t>
  </si>
  <si>
    <t>Pago de cuota de Liliana D'angelo por clases de Elongación al profesor Candela Tarnowski</t>
  </si>
  <si>
    <t>I-0259</t>
  </si>
  <si>
    <t>I-0335</t>
  </si>
  <si>
    <t>Pago de cuota de Jose Rosario Martinez</t>
  </si>
  <si>
    <t>I-0817</t>
  </si>
  <si>
    <t>I-0258</t>
  </si>
  <si>
    <t>I-0332</t>
  </si>
  <si>
    <t>Pago de cuota [A-0021] de Gianna Ziliolo por clases de Arte - niños al profesor Vanesa Rodriguez</t>
  </si>
  <si>
    <t>59.014.487</t>
  </si>
  <si>
    <t>I-0331</t>
  </si>
  <si>
    <t>I-0257</t>
  </si>
  <si>
    <t>Pago de cuota de Sebastian Alvarez por clases de Taekwon-do al profesor Luzmila Cinquetti</t>
  </si>
  <si>
    <t>I-0330</t>
  </si>
  <si>
    <t>I-0256</t>
  </si>
  <si>
    <t>Pago de cuota de María Liliana Alberto por clases de Elongación al profesor Candela Tarnowski</t>
  </si>
  <si>
    <t>E-0329</t>
  </si>
  <si>
    <t>I-0255</t>
  </si>
  <si>
    <t>Pago de cuota de Vanesa Rodriguez por clases de Elongación al profesor Candela Tarnowski</t>
  </si>
  <si>
    <t>Pago de cuota de Florencia Aquino</t>
  </si>
  <si>
    <t>E-0814</t>
  </si>
  <si>
    <t>I-0328</t>
  </si>
  <si>
    <t>I-0253</t>
  </si>
  <si>
    <t>E-0131</t>
  </si>
  <si>
    <t>E-0811</t>
  </si>
  <si>
    <t>Equipos, gas y reparación del A.A.</t>
  </si>
  <si>
    <t>Valvulas para canilla</t>
  </si>
  <si>
    <t>I-0250</t>
  </si>
  <si>
    <t>E-0810</t>
  </si>
  <si>
    <t>E-0809</t>
  </si>
  <si>
    <t>E-0130</t>
  </si>
  <si>
    <t>Uber por inundación del Club</t>
  </si>
  <si>
    <t>I-0249</t>
  </si>
  <si>
    <t>E-0808</t>
  </si>
  <si>
    <t>I-0807</t>
  </si>
  <si>
    <t>E-0129</t>
  </si>
  <si>
    <t>I-0248</t>
  </si>
  <si>
    <t>Conciliación de caja y banco - contra E-0806</t>
  </si>
  <si>
    <t>(PARCIAL) Habilitación municipal Salon</t>
  </si>
  <si>
    <t>Pago de cuota de Cristina Hellrigl</t>
  </si>
  <si>
    <t>E-0806</t>
  </si>
  <si>
    <t>Conciliación de caja y banco - contra I-0807</t>
  </si>
  <si>
    <t>E-0065</t>
  </si>
  <si>
    <t>I-0247</t>
  </si>
  <si>
    <t>Capacitor para A.A.</t>
  </si>
  <si>
    <t>I-0246</t>
  </si>
  <si>
    <t>E-0053</t>
  </si>
  <si>
    <t>Instalación y reparación de A.A. 6000fg.</t>
  </si>
  <si>
    <t>E-0802</t>
  </si>
  <si>
    <t>Decoración Argentina Mundial</t>
  </si>
  <si>
    <t>I-0243</t>
  </si>
  <si>
    <t>E-0010</t>
  </si>
  <si>
    <t>I-0800</t>
  </si>
  <si>
    <t>SALDO A LIQUIDAR - Cantina Kiosco - 20/6/2026 al 25/6/2026</t>
  </si>
  <si>
    <t>I-0237</t>
  </si>
  <si>
    <t>E-0799</t>
  </si>
  <si>
    <t>E-0798</t>
  </si>
  <si>
    <t>Conciliación de caja y banco - contra I-0797</t>
  </si>
  <si>
    <t>I-0236</t>
  </si>
  <si>
    <t>I-0797</t>
  </si>
  <si>
    <t>Conciliación de caja y banco - contra E-0798</t>
  </si>
  <si>
    <t>I-0796</t>
  </si>
  <si>
    <t>Pago de cuota [A-0019] de Aranza Franco por clases de Arte - niños al profesor Vanesa Rodriguez</t>
  </si>
  <si>
    <t>55.128.233</t>
  </si>
  <si>
    <t>I-0235</t>
  </si>
  <si>
    <t>E-0794</t>
  </si>
  <si>
    <t>I-0234</t>
  </si>
  <si>
    <t>I-0793</t>
  </si>
  <si>
    <t>Pago de cuota [A-0009] de Julieta Mudry por clases de Arte - niños al profesor Vanesa Rodriguez</t>
  </si>
  <si>
    <t>58.836.219</t>
  </si>
  <si>
    <t>I-0233</t>
  </si>
  <si>
    <t>I-0231</t>
  </si>
  <si>
    <t>I-0228</t>
  </si>
  <si>
    <t>E-0787</t>
  </si>
  <si>
    <t>Aromatizante en aerosol + difusor vainilla</t>
  </si>
  <si>
    <t>I-0224</t>
  </si>
  <si>
    <t>Pago de cuota de Alana Gianella Monzón</t>
  </si>
  <si>
    <t>I-0223</t>
  </si>
  <si>
    <t>I-0222</t>
  </si>
  <si>
    <t>I-0219</t>
  </si>
  <si>
    <t>I-0218</t>
  </si>
  <si>
    <t>I-0214</t>
  </si>
  <si>
    <t>E-0775</t>
  </si>
  <si>
    <t>I-0211</t>
  </si>
  <si>
    <t>E-0774</t>
  </si>
  <si>
    <t>I-0773</t>
  </si>
  <si>
    <t>Pago de cuota [A-0014] de Aitana Catalina Espinoza por clases de Arte - niños al profesor Vanesa Rodriguez</t>
  </si>
  <si>
    <t>53.797.318</t>
  </si>
  <si>
    <t>I-0206</t>
  </si>
  <si>
    <t>I-0204</t>
  </si>
  <si>
    <t>I-0770</t>
  </si>
  <si>
    <t>Pago de cuota [A-0015] de Martina Mastropierro por clases de Arte - niños al profesor Vanesa Rodriguez</t>
  </si>
  <si>
    <t>56.239.286</t>
  </si>
  <si>
    <t>I-0200</t>
  </si>
  <si>
    <t>Pago de cuota de Daiana Vega</t>
  </si>
  <si>
    <t>E-0768</t>
  </si>
  <si>
    <t>Bebidas día del partido Argentina</t>
  </si>
  <si>
    <t>I-0199</t>
  </si>
  <si>
    <t>I-0765</t>
  </si>
  <si>
    <t>SALDO A LIQUIDAR - Cantina Kiosco - 12/6/2026 al 19/6/2026</t>
  </si>
  <si>
    <t>I-0198</t>
  </si>
  <si>
    <t>I-0764</t>
  </si>
  <si>
    <t>SALDO A LIQUIDAR - Cantina Bebidas - 12/6/2026 al 19/6/2026</t>
  </si>
  <si>
    <t>E-0763</t>
  </si>
  <si>
    <t>I-0197</t>
  </si>
  <si>
    <t>Pago de cuota de Keila Lugo</t>
  </si>
  <si>
    <t>I-0196</t>
  </si>
  <si>
    <t>I-0195</t>
  </si>
  <si>
    <t>E-0759</t>
  </si>
  <si>
    <t>E-0758</t>
  </si>
  <si>
    <t>Comida</t>
  </si>
  <si>
    <t>I-0194</t>
  </si>
  <si>
    <t>E-0757</t>
  </si>
  <si>
    <t>Yerba + papel higiénico</t>
  </si>
  <si>
    <t>E-0756</t>
  </si>
  <si>
    <t>I-0193</t>
  </si>
  <si>
    <t>Pago de cuota de Griselda Bareira</t>
  </si>
  <si>
    <t>I-0192</t>
  </si>
  <si>
    <t>I-0752</t>
  </si>
  <si>
    <t>Pago de cuota [A-0017] de Miqueas Silva por clases de Arte - niños al profesor Vanesa Rodriguez</t>
  </si>
  <si>
    <t>I-0191</t>
  </si>
  <si>
    <t>I-0751</t>
  </si>
  <si>
    <t>Conciliación de caja y banco - contra E-0750</t>
  </si>
  <si>
    <t>E-0750</t>
  </si>
  <si>
    <t>Conciliación de caja y banco - contra I-0751</t>
  </si>
  <si>
    <t>I-0190</t>
  </si>
  <si>
    <t>I-0189</t>
  </si>
  <si>
    <t>I-0188</t>
  </si>
  <si>
    <t>Pago de cuota de Miriam Machuca</t>
  </si>
  <si>
    <t>I-0182</t>
  </si>
  <si>
    <t>Cobro de Fumigación Espacio Fitness Nata</t>
  </si>
  <si>
    <t>I-0170</t>
  </si>
  <si>
    <t>I-0168</t>
  </si>
  <si>
    <t>I-0740</t>
  </si>
  <si>
    <t>I-0167</t>
  </si>
  <si>
    <t>Pago de cuota [A-0002] de Juliana Rojas por clases de Arte - niños al profesor Vanesa Rodriguez</t>
  </si>
  <si>
    <t>56.680.478</t>
  </si>
  <si>
    <t>E-0739</t>
  </si>
  <si>
    <t>Impresiones</t>
  </si>
  <si>
    <t>I-0166</t>
  </si>
  <si>
    <t>E-0738</t>
  </si>
  <si>
    <t>Publicidad en Humor Posadas</t>
  </si>
  <si>
    <t>I-0165</t>
  </si>
  <si>
    <t>Pago de cuota de Adrian Andino</t>
  </si>
  <si>
    <t>E-0735</t>
  </si>
  <si>
    <t>I-0164</t>
  </si>
  <si>
    <t>Conciliación de caja y banco - contra I-0734</t>
  </si>
  <si>
    <t>Pago de cuota de Yesica Alvez</t>
  </si>
  <si>
    <t>I-0734</t>
  </si>
  <si>
    <t>Conciliación de caja y banco - contra E-0735</t>
  </si>
  <si>
    <t>I-0163</t>
  </si>
  <si>
    <t>I-0156</t>
  </si>
  <si>
    <t>I-0155</t>
  </si>
  <si>
    <t>I-0154</t>
  </si>
  <si>
    <t>E-0728</t>
  </si>
  <si>
    <t>Pago cuota - Crédito Emiliano - 2/12</t>
  </si>
  <si>
    <t>E-0151</t>
  </si>
  <si>
    <t>E-0727</t>
  </si>
  <si>
    <t>Pilas + Tornillos + Tiner</t>
  </si>
  <si>
    <t>I-0726</t>
  </si>
  <si>
    <t>SALDO A LIQUIDAR - Cantina Kiosco - 5/6/2026 al 11/6/2026</t>
  </si>
  <si>
    <t>I-0145</t>
  </si>
  <si>
    <t>E-0724</t>
  </si>
  <si>
    <t>E-0112</t>
  </si>
  <si>
    <t>Pegamento adhesivo + Cinta adhesiva</t>
  </si>
  <si>
    <t>Cable tipo taller x 100mts. + tulipa con foco</t>
  </si>
  <si>
    <t>E-0723</t>
  </si>
  <si>
    <t>E-0109</t>
  </si>
  <si>
    <t>E-0101</t>
  </si>
  <si>
    <t>Tornillos T3 y cinta aislante</t>
  </si>
  <si>
    <t>14.391.985</t>
  </si>
  <si>
    <t>E-0719</t>
  </si>
  <si>
    <t>Conciliación de caja y banco - contra I-0718</t>
  </si>
  <si>
    <t>I-0718</t>
  </si>
  <si>
    <t>Conciliación de caja y banco - contra E-0719</t>
  </si>
  <si>
    <t>E-0090</t>
  </si>
  <si>
    <t>500 Tornillos T3</t>
  </si>
  <si>
    <t>E-0717</t>
  </si>
  <si>
    <t>Uber para llaves de club</t>
  </si>
  <si>
    <t>E-0716</t>
  </si>
  <si>
    <t>E-0089</t>
  </si>
  <si>
    <t>C-0084</t>
  </si>
  <si>
    <t>E-0712</t>
  </si>
  <si>
    <t>E-0083</t>
  </si>
  <si>
    <t>Folletos + Carteles</t>
  </si>
  <si>
    <t>Tornillos y bulones</t>
  </si>
  <si>
    <t>E-0073</t>
  </si>
  <si>
    <t>Tornillos T3 y barra lisa para reparación de cancha</t>
  </si>
  <si>
    <t>E-0063</t>
  </si>
  <si>
    <t>Instalación luces cancha 2</t>
  </si>
  <si>
    <t>E-0059</t>
  </si>
  <si>
    <t>20 vigas de pino de 5.5mts y 2x3 pulgadas</t>
  </si>
  <si>
    <t>E-0058</t>
  </si>
  <si>
    <t>Pago total tapizados máquinas (parte transferencia)</t>
  </si>
  <si>
    <t>E-0057</t>
  </si>
  <si>
    <t>Pago total tapizados máquinas (parte efectivo)</t>
  </si>
  <si>
    <t>E-0051</t>
  </si>
  <si>
    <t>Restauración piso de madera Cancha 2</t>
  </si>
  <si>
    <t>E-0042</t>
  </si>
  <si>
    <t>Cadenas para máquinas de GYM</t>
  </si>
  <si>
    <t>E-0017</t>
  </si>
  <si>
    <t>Anticipo tapizado gym</t>
  </si>
  <si>
    <t>I-0689</t>
  </si>
  <si>
    <t>Pago de cuota [A-0018] de Paz Maylen Morel por clases de Arte - niños al profesor Vanesa Rodriguez</t>
  </si>
  <si>
    <t>58.420.023</t>
  </si>
  <si>
    <t>I-0678</t>
  </si>
  <si>
    <t>Conciliación de caja y banco - contra E-0616</t>
  </si>
  <si>
    <t>E-0677</t>
  </si>
  <si>
    <t>Conciliación de caja y banco - contra I-0678</t>
  </si>
  <si>
    <t>E-0675</t>
  </si>
  <si>
    <t>Uber para ir a la Muni</t>
  </si>
  <si>
    <t>E-0673</t>
  </si>
  <si>
    <t>Art. Librería + Jugos + Compras Evento seminario Fortunato</t>
  </si>
  <si>
    <t>E-0671</t>
  </si>
  <si>
    <t>Puerta de acceso al baño - Local 1</t>
  </si>
  <si>
    <t>E-0670</t>
  </si>
  <si>
    <t>Pago de boleta - EMSA - Mayo - B.0005.34508310</t>
  </si>
  <si>
    <t>E-0669</t>
  </si>
  <si>
    <t>Pago comisión Mayo - Taller Arte - Adultos - Vanesa Rodriguez</t>
  </si>
  <si>
    <t>I-0668</t>
  </si>
  <si>
    <t>Pago comisión Mayo - Taller Arte - Niños - Vanesa Rodriguez</t>
  </si>
  <si>
    <t>I-0666</t>
  </si>
  <si>
    <t>SALDO A LIQUIDAR - Cantina Bebidas - 28/5/2026 al 4/6/2026</t>
  </si>
  <si>
    <t>I-0665</t>
  </si>
  <si>
    <t>SALDO A LIQUIDAR - Cantina Kiosco - 28/5/2026 al 4/6/2026</t>
  </si>
  <si>
    <t>I-0664</t>
  </si>
  <si>
    <t>E-0663</t>
  </si>
  <si>
    <t>Publicidad Instragram</t>
  </si>
  <si>
    <t>I-0650</t>
  </si>
  <si>
    <t>I-0648</t>
  </si>
  <si>
    <t>Pago de cuota [A-0005] de Martina Fernandes por clases de Arte - niños al profesor Vanesa Rodriguez</t>
  </si>
  <si>
    <t>E-0647</t>
  </si>
  <si>
    <t>E-0633</t>
  </si>
  <si>
    <t>Pago Alquiler mes de Junio</t>
  </si>
  <si>
    <t>E-0625</t>
  </si>
  <si>
    <t>E-0624</t>
  </si>
  <si>
    <t>I-0623</t>
  </si>
  <si>
    <t>Pago de cuota de Jazmin Almada por clases de Arte - Adultos al profesor Vanesa Rodriguez</t>
  </si>
  <si>
    <t>54.534.574</t>
  </si>
  <si>
    <t>E-0618</t>
  </si>
  <si>
    <t>Conciliación de caja y banco - contra I-0617</t>
  </si>
  <si>
    <t>I-0617</t>
  </si>
  <si>
    <t>Conciliación de caja y banco - contra E-0618</t>
  </si>
  <si>
    <t>I-0613</t>
  </si>
  <si>
    <t>Pago de cuota de Federica Agustina Baena por clases de Arte - niños al profesor Vanesa Rodriguez</t>
  </si>
  <si>
    <t>I-0605</t>
  </si>
  <si>
    <t>Pago de cuota de Emily Nielsen por clases de Arte - niños al profesor Vanesa Rodriguez</t>
  </si>
  <si>
    <t>I-0604</t>
  </si>
  <si>
    <t>Pago de cuota de Ambar Mia Durán por clases de Arte - niños al profesor Vanesa Rodriguez</t>
  </si>
  <si>
    <t>E-0603</t>
  </si>
  <si>
    <t>Recarga celular del club</t>
  </si>
  <si>
    <t>I-0597</t>
  </si>
  <si>
    <t>Conciliación de caja y banco - contra E-0596</t>
  </si>
  <si>
    <t>E-0596</t>
  </si>
  <si>
    <t>Conciliación de caja y banco - contra I-0597</t>
  </si>
  <si>
    <t>E-0583</t>
  </si>
  <si>
    <t>E-0582</t>
  </si>
  <si>
    <t>E-0570</t>
  </si>
  <si>
    <t>Regalos + Dulces + Premios para Chocolatada</t>
  </si>
  <si>
    <t>I-0567</t>
  </si>
  <si>
    <t>SALDO A LIQUIDAR - Cantina Bebidas - 22/5/2026 al 28/5/2026</t>
  </si>
  <si>
    <t>I-0566</t>
  </si>
  <si>
    <t>SALDO A LIQUIDAR - Cantina Kiosco - 22/5/2026 al 28/5/2026</t>
  </si>
  <si>
    <t>I-0565</t>
  </si>
  <si>
    <t>E-0564</t>
  </si>
  <si>
    <t>Uber día de lluvia</t>
  </si>
  <si>
    <t>I-0563</t>
  </si>
  <si>
    <t>Pago de cuota de Maribel Gadea por clases de Arte - Adultos al profesor Vanesa Rodriguez</t>
  </si>
  <si>
    <t>I-0562</t>
  </si>
  <si>
    <t>Conciliación de caja y banco - contra E-0563</t>
  </si>
  <si>
    <t>I-0554</t>
  </si>
  <si>
    <t>Pago de cuota de Jazmin Lopez por clases de Arte - niños al profesor Vanesa Rodriguez</t>
  </si>
  <si>
    <t>E-0553</t>
  </si>
  <si>
    <t>Globos + Articulos para cumpleaños de niños</t>
  </si>
  <si>
    <t>I-0552</t>
  </si>
  <si>
    <t>Conciliación de caja y banco - contra E-0551</t>
  </si>
  <si>
    <t>E-0551</t>
  </si>
  <si>
    <t>Conciliación de caja y banco - contra I-0552</t>
  </si>
  <si>
    <t>E-0548</t>
  </si>
  <si>
    <t>Yerba + Té</t>
  </si>
  <si>
    <t>E-0543</t>
  </si>
  <si>
    <t>Compras para evento en plaza Sarmiento</t>
  </si>
  <si>
    <t>E-0542</t>
  </si>
  <si>
    <t>Uber para llevar cosas al evento plaza Sarmiento</t>
  </si>
  <si>
    <t>E-0541</t>
  </si>
  <si>
    <t>Leche en polvo 800gr x2 + Azucar 1Kg + Cacao 800gr</t>
  </si>
  <si>
    <t>66.300.584</t>
  </si>
  <si>
    <t>I-0540</t>
  </si>
  <si>
    <t>SALDO A LIQUIDAR - Cantina Bebidas - 16/5/2026 al 21/5/2026</t>
  </si>
  <si>
    <t>I-0539</t>
  </si>
  <si>
    <t>SALDO A LIQUIDAR - Cantina Kiosco - 16/5/2026 al 21/5/2026</t>
  </si>
  <si>
    <t>E-0536</t>
  </si>
  <si>
    <t>I-0535</t>
  </si>
  <si>
    <t>I-0534</t>
  </si>
  <si>
    <t>Pago de cuota de Enzo Nielsen por clases de Arte - niños al profesor Vanesa Rodriguez</t>
  </si>
  <si>
    <t>E-0532</t>
  </si>
  <si>
    <t>Uber para ir a la Muni por habilitacion de eventos + Copias de notas</t>
  </si>
  <si>
    <t>E-0529</t>
  </si>
  <si>
    <t>Placas de paneles insonorizantes</t>
  </si>
  <si>
    <t>REVISIÓN</t>
  </si>
  <si>
    <t>E-0528</t>
  </si>
  <si>
    <t>E-0527</t>
  </si>
  <si>
    <t>I-0524</t>
  </si>
  <si>
    <t>Pago de cuota de Julieta Mudry por clases de Arte - niños al profesor Vanesa Rodriguez</t>
  </si>
  <si>
    <t>I-0519</t>
  </si>
  <si>
    <t>Conciliación de caja y banco - contra E-0518</t>
  </si>
  <si>
    <t>E-0518</t>
  </si>
  <si>
    <t>Conciliación de caja y banco - contra I-0519</t>
  </si>
  <si>
    <t>E-0517</t>
  </si>
  <si>
    <t>I-0512</t>
  </si>
  <si>
    <t>Pago de cuota de Luana Vera por clases de Arte - niños al profesor Vanesa Rodriguez</t>
  </si>
  <si>
    <t>E-0511</t>
  </si>
  <si>
    <t>Panfletos x300</t>
  </si>
  <si>
    <t>I-0510</t>
  </si>
  <si>
    <t>Pago de cuota de Enzo Martinez Ymaz por clases de Arte - Adultos al profesor Vanesa Rodriguez</t>
  </si>
  <si>
    <t>46.303.184</t>
  </si>
  <si>
    <t>I-0502</t>
  </si>
  <si>
    <t>SALDO A LIQUIDAR - Cantina Bebidas - 11/5/2026 al 15/5/2026</t>
  </si>
  <si>
    <t>I-0501</t>
  </si>
  <si>
    <t>SALDO A LIQUIDAR - Cantina Kiosco - 11/5/2026 al 15/5/2026</t>
  </si>
  <si>
    <t>I-0500</t>
  </si>
  <si>
    <t>Conciliación de caja y banco - contra E-0499</t>
  </si>
  <si>
    <t>E-0499</t>
  </si>
  <si>
    <t>Conciliación de caja y banco - contra I-0500</t>
  </si>
  <si>
    <t>E-0497</t>
  </si>
  <si>
    <t>Pago comisión Mayo - Taller de Fotografía - Camila Alarcon</t>
  </si>
  <si>
    <t>40.198.358</t>
  </si>
  <si>
    <t>E-0495</t>
  </si>
  <si>
    <t>Pilas y birome</t>
  </si>
  <si>
    <t>E-0491</t>
  </si>
  <si>
    <t>Pago cuota - Crédito Emiliano - 1/12</t>
  </si>
  <si>
    <t>E-0490</t>
  </si>
  <si>
    <t>E-0486</t>
  </si>
  <si>
    <t>Publicidad en @humorposadas por 2 publicaciones</t>
  </si>
  <si>
    <t>I-0483</t>
  </si>
  <si>
    <t>Pago de cuota de Martina Fernandes por clases de Arte - niños al profesor Vanesa Rodriguez</t>
  </si>
  <si>
    <t>E-0482</t>
  </si>
  <si>
    <t>Pago ARCA - Inicio de Actividades</t>
  </si>
  <si>
    <t>69.345.023</t>
  </si>
  <si>
    <t>E-0480</t>
  </si>
  <si>
    <t>Pago de Cuota por Taekwondo para Gio Abrahamsson</t>
  </si>
  <si>
    <t>I-0472</t>
  </si>
  <si>
    <t>Conciliación de caja y banco - contra E-0471</t>
  </si>
  <si>
    <t>E-0471</t>
  </si>
  <si>
    <t>Conciliación de caja y banco - contra I-0472</t>
  </si>
  <si>
    <t>I-0465</t>
  </si>
  <si>
    <t>SALDO A LIQUIDAR - Cantina Bebidas - 1/5/2026 al 10/5/2026</t>
  </si>
  <si>
    <t>I-0464</t>
  </si>
  <si>
    <t>SALDO A LIQUIDAR - Cantina Kiosco - 1/5/2026 al 10/5/2026</t>
  </si>
  <si>
    <t>E-0463</t>
  </si>
  <si>
    <t>1 Cajón de Brahama</t>
  </si>
  <si>
    <t>E-0462</t>
  </si>
  <si>
    <t>Promo VINOS</t>
  </si>
  <si>
    <t>71.705.422</t>
  </si>
  <si>
    <t>E-0461</t>
  </si>
  <si>
    <t>Panchos</t>
  </si>
  <si>
    <t>E-0458</t>
  </si>
  <si>
    <t>Foco + bolsas de residuos</t>
  </si>
  <si>
    <t>E-0455</t>
  </si>
  <si>
    <t>Cable adaptador VGA-HDMI para PC</t>
  </si>
  <si>
    <t>I-0452</t>
  </si>
  <si>
    <t>Pago de cuota de Ian Alarcon por clases de Taller de Fotografía al profesor Camila Alarcon</t>
  </si>
  <si>
    <t>52.094.549</t>
  </si>
  <si>
    <t>E-0446</t>
  </si>
  <si>
    <t>Pan</t>
  </si>
  <si>
    <t>I-0430</t>
  </si>
  <si>
    <t>E-0429</t>
  </si>
  <si>
    <t>E-0428</t>
  </si>
  <si>
    <t>SAMSA - Período 4/26 - 51mts cúbicos</t>
  </si>
  <si>
    <t>E-0420</t>
  </si>
  <si>
    <t>Desodorante de Piso + Lavandina + Naftalina</t>
  </si>
  <si>
    <t>E-0419</t>
  </si>
  <si>
    <t>Pack de Papel higiénico</t>
  </si>
  <si>
    <t>I-0418</t>
  </si>
  <si>
    <t>Conciliación de caja y banco - contra E-0417</t>
  </si>
  <si>
    <t>E-0417</t>
  </si>
  <si>
    <t>Conciliación de caja y banco - contra I-0418</t>
  </si>
  <si>
    <t>E-0409</t>
  </si>
  <si>
    <t>Sandwich cumple Vane</t>
  </si>
  <si>
    <t>E-0396</t>
  </si>
  <si>
    <t>Pago Alquiler mes de Mayo</t>
  </si>
  <si>
    <t>I-0395</t>
  </si>
  <si>
    <t>Cambio de divisa USD a ARS - T.C. 1410 - contra E-0394</t>
  </si>
  <si>
    <t>E-0394</t>
  </si>
  <si>
    <t>Cambio de divisa USD a ARS - T.C. 1410 - contra I-0395</t>
  </si>
  <si>
    <t>E-0388</t>
  </si>
  <si>
    <t>Fotocopias + grampas abrochadora</t>
  </si>
  <si>
    <t>I-0386</t>
  </si>
  <si>
    <t>Pago de cuota de Juliana Rojas por clases de Arte - niños al profesor Vanesa Rodriguez</t>
  </si>
  <si>
    <t>I-0385</t>
  </si>
  <si>
    <t>E-0365</t>
  </si>
  <si>
    <t>E-0362</t>
  </si>
  <si>
    <t>Focos + Papel higiénico + lavandina</t>
  </si>
  <si>
    <t>E-0354</t>
  </si>
  <si>
    <t>Tarta cumple Vane</t>
  </si>
  <si>
    <t>E-0352</t>
  </si>
  <si>
    <t>Premios sorteo 1° de Mayo</t>
  </si>
  <si>
    <t>E-0351</t>
  </si>
  <si>
    <t>Papel higiénico - Desodorante de piso</t>
  </si>
  <si>
    <t>E-0348</t>
  </si>
  <si>
    <t>Almuerzo del día</t>
  </si>
  <si>
    <t>I-0347</t>
  </si>
  <si>
    <t>SALDO A LIQUIDAR - Cantina Bebidas - 24/4/2026 al 30/4/2026</t>
  </si>
  <si>
    <t>I-0346</t>
  </si>
  <si>
    <t>SALDO A LIQUIDAR - Cantina Kiosco - 24/4/2026 al 30/4/2026</t>
  </si>
  <si>
    <t>E-0345</t>
  </si>
  <si>
    <t>Tinta para fibron de pizarra + globos</t>
  </si>
  <si>
    <t>E-0342</t>
  </si>
  <si>
    <t>1 Cajón de Brahama + 1 Cajón de Amstel</t>
  </si>
  <si>
    <t>E-0338</t>
  </si>
  <si>
    <t>Merienda</t>
  </si>
  <si>
    <t>E-0337</t>
  </si>
  <si>
    <t xml:space="preserve">Cena </t>
  </si>
  <si>
    <t>E-0334</t>
  </si>
  <si>
    <t>Conciliación de caja y banco - contra I-0333</t>
  </si>
  <si>
    <t>I-0333</t>
  </si>
  <si>
    <t>Conciliación de caja y banco - contra E-0334</t>
  </si>
  <si>
    <t>C-0327</t>
  </si>
  <si>
    <t>Ingreso de Capital - Fernando A. Ramos</t>
  </si>
  <si>
    <t>I-0325</t>
  </si>
  <si>
    <t>Cobro de Fumigación Cantina Jimena</t>
  </si>
  <si>
    <t>E-0324</t>
  </si>
  <si>
    <t>Cartelería + folletos + plastificados</t>
  </si>
  <si>
    <t>E-0323</t>
  </si>
  <si>
    <t>I-0322</t>
  </si>
  <si>
    <t>GANANCIA</t>
  </si>
  <si>
    <t>Conciliación de caja y banco - Sobrante</t>
  </si>
  <si>
    <t>I-0319</t>
  </si>
  <si>
    <t>Reposición de costos Coca Cola de Vidrio 1Lt.</t>
  </si>
  <si>
    <t>E-0318</t>
  </si>
  <si>
    <t>E-0317</t>
  </si>
  <si>
    <t>Uber para ir a Samsa</t>
  </si>
  <si>
    <t>E-0316</t>
  </si>
  <si>
    <t>Uber</t>
  </si>
  <si>
    <t>E-0315</t>
  </si>
  <si>
    <t>Papel Higiénico + Bolsas + Lavandina + Trapo</t>
  </si>
  <si>
    <t>E-0314</t>
  </si>
  <si>
    <t>(PARCIAL) Arreglos electricos y de construcción de la cantina</t>
  </si>
  <si>
    <t>E-0313</t>
  </si>
  <si>
    <t>Arreglo cartel de lona "Taekwondo"</t>
  </si>
  <si>
    <t>E-0312</t>
  </si>
  <si>
    <t>Productos de limpieza + papel higiénico</t>
  </si>
  <si>
    <t>I-0311</t>
  </si>
  <si>
    <t>Conciliación de caja y banco - contra E-0310</t>
  </si>
  <si>
    <t>44.472.074</t>
  </si>
  <si>
    <t>E-0310</t>
  </si>
  <si>
    <t>Conciliación de caja y banco - contra I-0311</t>
  </si>
  <si>
    <t>I-0309</t>
  </si>
  <si>
    <t>SALDO A LIQUIDAR - Cantina Bebidas - 17/4/2026 al 23/4/2026</t>
  </si>
  <si>
    <t>I-0308</t>
  </si>
  <si>
    <t>SALDO A LIQUIDAR - Cantina Kiosco - 17/4/2026 al 23/4/2026</t>
  </si>
  <si>
    <t>E-0307</t>
  </si>
  <si>
    <t xml:space="preserve">Milanesas </t>
  </si>
  <si>
    <t>I-0305</t>
  </si>
  <si>
    <t>Conciliación de caja y banco - contra I-0304</t>
  </si>
  <si>
    <t>E-0304</t>
  </si>
  <si>
    <t>Conciliación de caja y banco - contra I-0305</t>
  </si>
  <si>
    <t>E-0301</t>
  </si>
  <si>
    <t>Yerba y compras para almuerzo</t>
  </si>
  <si>
    <t>E-0300</t>
  </si>
  <si>
    <t>Papel higiénico</t>
  </si>
  <si>
    <t>E-0299</t>
  </si>
  <si>
    <t>Jabon + Trapo</t>
  </si>
  <si>
    <t>E-0298</t>
  </si>
  <si>
    <t>1 Cajón de Brahama + 1 Cajón Coca 1Lt vidrio</t>
  </si>
  <si>
    <t>I-0292</t>
  </si>
  <si>
    <t>Conciliación de caja y banco - contra E-0291</t>
  </si>
  <si>
    <t>E-0291</t>
  </si>
  <si>
    <t>Conciliación de caja y banco - contra I-0292</t>
  </si>
  <si>
    <t>E-0289</t>
  </si>
  <si>
    <t>Cerveza Amstel día de colocación del cartel</t>
  </si>
  <si>
    <t>E-0288</t>
  </si>
  <si>
    <t>Soporte de TV</t>
  </si>
  <si>
    <t>E-0287</t>
  </si>
  <si>
    <t>Uber para buscar el cartel</t>
  </si>
  <si>
    <t>E-0286</t>
  </si>
  <si>
    <t>Cambio de divisa USD a ARS - T.C. 1400 - contra C-0285</t>
  </si>
  <si>
    <t>I-0285</t>
  </si>
  <si>
    <t>Cambio de divisa USD a ARS - T.C. 1400 - contra C-0286</t>
  </si>
  <si>
    <t>E-0284</t>
  </si>
  <si>
    <t>(PARCIAL) Anticipo de cartel polyfan</t>
  </si>
  <si>
    <t>E-0283</t>
  </si>
  <si>
    <t>I-0282</t>
  </si>
  <si>
    <t>Conciliación de caja y banco - contra E-0281</t>
  </si>
  <si>
    <t>E-0281</t>
  </si>
  <si>
    <t>Conciliación de caja y banco - contra I-0282</t>
  </si>
  <si>
    <t>I-0280</t>
  </si>
  <si>
    <t>SALDO A LIQUIDAR - Cantina Bebidas - 17/4/26</t>
  </si>
  <si>
    <t>I-0279</t>
  </si>
  <si>
    <t>SALDO A LIQUIDAR - Cantina Kiosco - 17/4/26</t>
  </si>
  <si>
    <t>E-0278</t>
  </si>
  <si>
    <t>Conciliación de caja y banco - contra I-0277</t>
  </si>
  <si>
    <t>I-0277</t>
  </si>
  <si>
    <t>Conciliación de caja y banco - contra E-0278</t>
  </si>
  <si>
    <t>E-0274</t>
  </si>
  <si>
    <t>1 Cajón de brahama + 1 Cajón de Heineken</t>
  </si>
  <si>
    <t>E-0273</t>
  </si>
  <si>
    <t>(TOTAL) Banner de Lona para entrada al club c/ actividades</t>
  </si>
  <si>
    <t>24.601.887</t>
  </si>
  <si>
    <t>E-0269</t>
  </si>
  <si>
    <t>Tapa a rosca para caños de agua del baño</t>
  </si>
  <si>
    <t>E-0268</t>
  </si>
  <si>
    <t>E-0267</t>
  </si>
  <si>
    <t>Conciliación de caja y banco - contra I-0266</t>
  </si>
  <si>
    <t>I-0266</t>
  </si>
  <si>
    <t>Conciliación de caja y banco - contra E-0267</t>
  </si>
  <si>
    <t>E-0265</t>
  </si>
  <si>
    <t>SAMSA - Período 3/26 - 22mts cúbicos</t>
  </si>
  <si>
    <t>I-0264</t>
  </si>
  <si>
    <t>Conciliación de caja y banco - contra E-0263</t>
  </si>
  <si>
    <t>E-0263</t>
  </si>
  <si>
    <t>Conciliación de caja y banco - contra I-0264</t>
  </si>
  <si>
    <t>E-0262</t>
  </si>
  <si>
    <t>Membrana en pasta + tornillos y tarugos + modulos 10A</t>
  </si>
  <si>
    <t>E-0261</t>
  </si>
  <si>
    <t>1 Cajón brahama 1Lt.</t>
  </si>
  <si>
    <t>E-0260</t>
  </si>
  <si>
    <t>I-0254</t>
  </si>
  <si>
    <t>Conciliación de caja y banco - SOBRANTE</t>
  </si>
  <si>
    <t>E-0252</t>
  </si>
  <si>
    <t>Tapas ciegas y tornillos</t>
  </si>
  <si>
    <t>E-0251</t>
  </si>
  <si>
    <t>Art. de limpieza</t>
  </si>
  <si>
    <t>I-0245</t>
  </si>
  <si>
    <t>Conciliación de caja y banco - contra E-0245</t>
  </si>
  <si>
    <t>E-0244</t>
  </si>
  <si>
    <t>Conciliación de caja y banco - contra I-0245</t>
  </si>
  <si>
    <t>E-0238</t>
  </si>
  <si>
    <t>Biromes y cable VGA / HDMI</t>
  </si>
  <si>
    <t>E-0229</t>
  </si>
  <si>
    <t>1 Cajon Brahama + 1 Cajón Amstel + 12 Lata Heineken + 12 Latas Imperial + 12 Latas Brahama</t>
  </si>
  <si>
    <t>E-0227</t>
  </si>
  <si>
    <t>E-0226</t>
  </si>
  <si>
    <t>E-0225</t>
  </si>
  <si>
    <t>(PARCIAL) Banner de Lona para entrada al club c/ actividades</t>
  </si>
  <si>
    <t>E-0221</t>
  </si>
  <si>
    <t>Pan, manteca y queso untable</t>
  </si>
  <si>
    <t>E-0220</t>
  </si>
  <si>
    <t>Caños y codos para electricidad, pasadores de puerta, tornillos y tarugos</t>
  </si>
  <si>
    <t>E-0217</t>
  </si>
  <si>
    <t>Pago de limpieza por 7 días</t>
  </si>
  <si>
    <t>C-0216</t>
  </si>
  <si>
    <t>Ingreso de Capital - Vanesa G. Rodriguez</t>
  </si>
  <si>
    <t>E-0215</t>
  </si>
  <si>
    <t>8 bidones agua natural - Aguas Pohl</t>
  </si>
  <si>
    <t>C-0209</t>
  </si>
  <si>
    <t>I-0208</t>
  </si>
  <si>
    <t>Conciliación de caja y banco - contra C-0207</t>
  </si>
  <si>
    <t>Clases, cursos y talleres</t>
  </si>
  <si>
    <t>E-0207</t>
  </si>
  <si>
    <t>Conciliación de caja y banco - contra C-0208</t>
  </si>
  <si>
    <t>E-0205</t>
  </si>
  <si>
    <t>E-0203</t>
  </si>
  <si>
    <t>Caño para reparar baño de mujeres</t>
  </si>
  <si>
    <t>17.412.341</t>
  </si>
  <si>
    <t>C-0202</t>
  </si>
  <si>
    <t>Conciliación de caja y banco - contra C-0201</t>
  </si>
  <si>
    <t>C-0201</t>
  </si>
  <si>
    <t>Conciliación de caja y banco - contra C-0202</t>
  </si>
  <si>
    <t>Arte - niños</t>
  </si>
  <si>
    <t>Taller de Fotografía</t>
  </si>
  <si>
    <t>%</t>
  </si>
  <si>
    <t>E-0187</t>
  </si>
  <si>
    <t>Tapas ciegas para desagues</t>
  </si>
  <si>
    <t>E-0186</t>
  </si>
  <si>
    <t>Comida Sabado al mediodía Joa, Darío, Vane, Fer y Nata</t>
  </si>
  <si>
    <t>E-0185</t>
  </si>
  <si>
    <t>Productos de limpieza</t>
  </si>
  <si>
    <t>07.176.670</t>
  </si>
  <si>
    <t>I-0181</t>
  </si>
  <si>
    <t>E-0179</t>
  </si>
  <si>
    <t>Fumigación TOTAL / Espacios comunes + salon</t>
  </si>
  <si>
    <t>C-0178</t>
  </si>
  <si>
    <t>Conciliación de caja y banco - contra C-0177</t>
  </si>
  <si>
    <t>C-0177</t>
  </si>
  <si>
    <t>Conciliación de caja y banco - contra C-0178</t>
  </si>
  <si>
    <t>E-0176</t>
  </si>
  <si>
    <t>E-0174</t>
  </si>
  <si>
    <t>Art. de librería</t>
  </si>
  <si>
    <t>INGRESO PROFES</t>
  </si>
  <si>
    <t>I-0173</t>
  </si>
  <si>
    <t>E-0172</t>
  </si>
  <si>
    <t>E-0171</t>
  </si>
  <si>
    <t>Pizzas Jueves santo</t>
  </si>
  <si>
    <t>Arte - Adultos</t>
  </si>
  <si>
    <t>E-0161</t>
  </si>
  <si>
    <t>Magia e Ilusionismo</t>
  </si>
  <si>
    <t>Vidrio de ventana de entrada</t>
  </si>
  <si>
    <t>E-0160</t>
  </si>
  <si>
    <t>Arreglo de bajada de caño de tanque + mano de obra</t>
  </si>
  <si>
    <t>E-0159</t>
  </si>
  <si>
    <t>Reparación canillas de baño</t>
  </si>
  <si>
    <t>E-0153</t>
  </si>
  <si>
    <t>Pago Alquiler mes de Abril</t>
  </si>
  <si>
    <t>E-0152</t>
  </si>
  <si>
    <t>Clases de Canto</t>
  </si>
  <si>
    <t>E-0150</t>
  </si>
  <si>
    <t>Camión atmosférico para limpieza de pozo</t>
  </si>
  <si>
    <t>E-0149</t>
  </si>
  <si>
    <t>E-0148</t>
  </si>
  <si>
    <t xml:space="preserve">Comida + Art. de limpieza + Coca-cola </t>
  </si>
  <si>
    <t>E-0147</t>
  </si>
  <si>
    <t>E-0146</t>
  </si>
  <si>
    <t>Cerrajero apertura ventana mesa de entrada</t>
  </si>
  <si>
    <t>E-0144</t>
  </si>
  <si>
    <t>Placas durlock Local 2</t>
  </si>
  <si>
    <t>E-0141</t>
  </si>
  <si>
    <t>Comida y bebida día Domingo pre-inaugaración</t>
  </si>
  <si>
    <t>E-0134</t>
  </si>
  <si>
    <t>Hielo, jugo y comida</t>
  </si>
  <si>
    <t>E-0133</t>
  </si>
  <si>
    <t>E-0132</t>
  </si>
  <si>
    <t>Cambio de divisa USD a ARS - T.C. 1420 - contra C-0127</t>
  </si>
  <si>
    <t>C-0127</t>
  </si>
  <si>
    <t>Cambio de divisa USD a ARS - T.C. 1420 - contra C-0128</t>
  </si>
  <si>
    <t>E-0126</t>
  </si>
  <si>
    <t>Pago final gastos inmobiliarios</t>
  </si>
  <si>
    <t>E-0125</t>
  </si>
  <si>
    <t>Hielo y jugo para Joaquín electricista</t>
  </si>
  <si>
    <t>E-0124</t>
  </si>
  <si>
    <t>40mts. cable 4mm + punto y toma</t>
  </si>
  <si>
    <t>E-0123</t>
  </si>
  <si>
    <t>Sellador para canaleta y caños</t>
  </si>
  <si>
    <t>E-0122</t>
  </si>
  <si>
    <t>Envío materiales electricos</t>
  </si>
  <si>
    <t>E-0121</t>
  </si>
  <si>
    <t>Alquiler de Andamios x2 Días</t>
  </si>
  <si>
    <t>Conciliación de caja y banco - contra C-0119</t>
  </si>
  <si>
    <t>C-0119</t>
  </si>
  <si>
    <t>Conciliación de caja y banco - contra C-0120</t>
  </si>
  <si>
    <t>E-0116</t>
  </si>
  <si>
    <t>Mochila para baño x2 + teflon y sellarosca</t>
  </si>
  <si>
    <t>E-0115</t>
  </si>
  <si>
    <t>Plomería</t>
  </si>
  <si>
    <t>I-0114</t>
  </si>
  <si>
    <t>Conciliación de caja y banco - contra C-0110</t>
  </si>
  <si>
    <t>Conciliación de caja y banco - contra C-0111</t>
  </si>
  <si>
    <t>E-0108</t>
  </si>
  <si>
    <t>Aporte para comida del día en construcción</t>
  </si>
  <si>
    <t>E-0103</t>
  </si>
  <si>
    <t>Empanadas 1 docena para chicos de construcción y electricidad</t>
  </si>
  <si>
    <t>E-0102</t>
  </si>
  <si>
    <t>E-0099</t>
  </si>
  <si>
    <t>E-0098</t>
  </si>
  <si>
    <t>Tapa de inodoro x2 + candado</t>
  </si>
  <si>
    <t>E-0097</t>
  </si>
  <si>
    <t>Papel higiénico, foco 9w y hielo</t>
  </si>
  <si>
    <t>E-0092</t>
  </si>
  <si>
    <t>Pintura Latex exterior 20Lts</t>
  </si>
  <si>
    <t>E-0091</t>
  </si>
  <si>
    <t>Hielo y jugo</t>
  </si>
  <si>
    <t>E-0086</t>
  </si>
  <si>
    <t>E-0085</t>
  </si>
  <si>
    <t>E-0082</t>
  </si>
  <si>
    <t>Art. de Limpieza</t>
  </si>
  <si>
    <t>E-0079</t>
  </si>
  <si>
    <t>Puntos, tomas, térmicas y tapas para reparaciones electricas de cantina</t>
  </si>
  <si>
    <t>Ingreso de Capital - Juan José Ramos</t>
  </si>
  <si>
    <t>E-0076</t>
  </si>
  <si>
    <t>Hielo</t>
  </si>
  <si>
    <t>E-0075</t>
  </si>
  <si>
    <t>Conciliación de caja y banco - contra C-0074</t>
  </si>
  <si>
    <t>I-0074</t>
  </si>
  <si>
    <t>Conciliación de caja y banco - contra C-0075</t>
  </si>
  <si>
    <t>E-0072</t>
  </si>
  <si>
    <t>Pintura amarilla para cantina</t>
  </si>
  <si>
    <t>E-0071</t>
  </si>
  <si>
    <t>Copias completas de llaves</t>
  </si>
  <si>
    <t>I-0070</t>
  </si>
  <si>
    <t>I-0069</t>
  </si>
  <si>
    <t>I-0068</t>
  </si>
  <si>
    <t>Conciliación de caja y banco - contra C-0068</t>
  </si>
  <si>
    <t>E-0067</t>
  </si>
  <si>
    <t>E-0066</t>
  </si>
  <si>
    <t>A-0025</t>
  </si>
  <si>
    <t>Tuerca de andamio</t>
  </si>
  <si>
    <t>3764239892</t>
  </si>
  <si>
    <t>Vanesa Rodriguez</t>
  </si>
  <si>
    <t>E-0064</t>
  </si>
  <si>
    <t>Instalación luces cancha 1</t>
  </si>
  <si>
    <t>A-0024</t>
  </si>
  <si>
    <t>Olivia</t>
  </si>
  <si>
    <t>Acosta</t>
  </si>
  <si>
    <t>E-0062</t>
  </si>
  <si>
    <t>A-0023</t>
  </si>
  <si>
    <t>Samuel</t>
  </si>
  <si>
    <t>Tomaselli</t>
  </si>
  <si>
    <t>56.595.205</t>
  </si>
  <si>
    <t>E-0061</t>
  </si>
  <si>
    <t>Cambio de divisa USD a ARS - T.C. 1400 - Contra E-0060</t>
  </si>
  <si>
    <t>Cambio de divisa USD a ARS - T.C. 1420 - Contra E-0061</t>
  </si>
  <si>
    <t>A-0022</t>
  </si>
  <si>
    <t>Sergio Adriel</t>
  </si>
  <si>
    <t>Duran</t>
  </si>
  <si>
    <t>A-0021</t>
  </si>
  <si>
    <t>Gianna</t>
  </si>
  <si>
    <t>Ziliolo</t>
  </si>
  <si>
    <t>A-0020</t>
  </si>
  <si>
    <t>E-0056</t>
  </si>
  <si>
    <t>Noah</t>
  </si>
  <si>
    <t>56.240.322</t>
  </si>
  <si>
    <t>Bacha para cantina</t>
  </si>
  <si>
    <t>E-0055</t>
  </si>
  <si>
    <t>Tiner y rodillos para pintura</t>
  </si>
  <si>
    <t>A-0019</t>
  </si>
  <si>
    <t>Aranza</t>
  </si>
  <si>
    <t>E-0054</t>
  </si>
  <si>
    <t>Canaleta pago final</t>
  </si>
  <si>
    <t>E-0052</t>
  </si>
  <si>
    <t>A-0018</t>
  </si>
  <si>
    <t>Paz Maylen</t>
  </si>
  <si>
    <t>Morel</t>
  </si>
  <si>
    <t>Tiner x 2Lts</t>
  </si>
  <si>
    <t>A-0017</t>
  </si>
  <si>
    <t>E-0050</t>
  </si>
  <si>
    <t>Alquiler de andamios</t>
  </si>
  <si>
    <t>E-0049</t>
  </si>
  <si>
    <t>Comida y hielo para ayudantes</t>
  </si>
  <si>
    <t>A-0016</t>
  </si>
  <si>
    <t>E-0048</t>
  </si>
  <si>
    <t>E-0047</t>
  </si>
  <si>
    <t>Sellado contrato - ATM Rentas Misiones</t>
  </si>
  <si>
    <t>A-0015</t>
  </si>
  <si>
    <t>Mastropierro</t>
  </si>
  <si>
    <t>E-0046</t>
  </si>
  <si>
    <t>Artículos de limpieza</t>
  </si>
  <si>
    <t>E-0045</t>
  </si>
  <si>
    <t>A-0014</t>
  </si>
  <si>
    <t>Aitana Catalina</t>
  </si>
  <si>
    <t>Conciliación de caja y banco - contra C-0044</t>
  </si>
  <si>
    <t>Espinoza</t>
  </si>
  <si>
    <t>I-0044</t>
  </si>
  <si>
    <t>Conciliación de caja y banco - contra C-0045</t>
  </si>
  <si>
    <t>A-0013</t>
  </si>
  <si>
    <t>Jazmin</t>
  </si>
  <si>
    <t>E-0043</t>
  </si>
  <si>
    <t xml:space="preserve">Anticipo canaleta </t>
  </si>
  <si>
    <t>A-0012</t>
  </si>
  <si>
    <t>E-0040</t>
  </si>
  <si>
    <t>Pintura de pared</t>
  </si>
  <si>
    <t>A-0011</t>
  </si>
  <si>
    <t>Lopez</t>
  </si>
  <si>
    <t>E-0039</t>
  </si>
  <si>
    <t>A-0010</t>
  </si>
  <si>
    <t>Maribel</t>
  </si>
  <si>
    <t>Gadea</t>
  </si>
  <si>
    <t>A-0009</t>
  </si>
  <si>
    <t>Julieta</t>
  </si>
  <si>
    <t>Mudry</t>
  </si>
  <si>
    <t>E-0037</t>
  </si>
  <si>
    <t>Caños y equipo de plomería</t>
  </si>
  <si>
    <t>21.462.315</t>
  </si>
  <si>
    <t>E-0036</t>
  </si>
  <si>
    <t>A-0008</t>
  </si>
  <si>
    <t>Enzo</t>
  </si>
  <si>
    <t>Nielsen</t>
  </si>
  <si>
    <t>Membrana Fría para techo</t>
  </si>
  <si>
    <t>I-0035</t>
  </si>
  <si>
    <t>Pintura latex interior 20Lts  x2</t>
  </si>
  <si>
    <t>E-0034</t>
  </si>
  <si>
    <t>A-0007</t>
  </si>
  <si>
    <t>Emily</t>
  </si>
  <si>
    <t>Conciliación de caja y banco - contra C-0033</t>
  </si>
  <si>
    <t>I-0033</t>
  </si>
  <si>
    <t>Conciliación de caja y banco - contra C-0034</t>
  </si>
  <si>
    <t>A-0006</t>
  </si>
  <si>
    <t>Martinez Ymaz</t>
  </si>
  <si>
    <t>E-0032</t>
  </si>
  <si>
    <t>Flete articulos generales</t>
  </si>
  <si>
    <t>E-0031</t>
  </si>
  <si>
    <t>Mano de obra reparaciones zinguería y caños</t>
  </si>
  <si>
    <t>A-0005</t>
  </si>
  <si>
    <t>Fernandes</t>
  </si>
  <si>
    <t>E-0030</t>
  </si>
  <si>
    <t>Tornillos y tarugos para techo</t>
  </si>
  <si>
    <t>E-0029</t>
  </si>
  <si>
    <t>Ian</t>
  </si>
  <si>
    <t>Alarcon</t>
  </si>
  <si>
    <t>Camila Alarcon</t>
  </si>
  <si>
    <t>E-0028</t>
  </si>
  <si>
    <t>Conciliación de caja y banco - contra C-0027</t>
  </si>
  <si>
    <t>A-0003</t>
  </si>
  <si>
    <t>Ambar Mia</t>
  </si>
  <si>
    <t>I-0027</t>
  </si>
  <si>
    <t>Durán</t>
  </si>
  <si>
    <t>Conciliación de caja y banco - contra C-0028</t>
  </si>
  <si>
    <t>E-0026</t>
  </si>
  <si>
    <t>Pintura sintetica 20lt.</t>
  </si>
  <si>
    <t>25.767.091</t>
  </si>
  <si>
    <t>A-0002</t>
  </si>
  <si>
    <t>Juliana</t>
  </si>
  <si>
    <t>E-0025</t>
  </si>
  <si>
    <t>C-0024</t>
  </si>
  <si>
    <t>Cambio de divisa USD a ARS - T.C. 1400 - Contra E-0023</t>
  </si>
  <si>
    <t>A-0001</t>
  </si>
  <si>
    <t>Luana</t>
  </si>
  <si>
    <t>Vera</t>
  </si>
  <si>
    <t>E-0023</t>
  </si>
  <si>
    <t>Cambio de divisa USD a ARS - T.C. 1400 - contra C-0024</t>
  </si>
  <si>
    <t>E-0022</t>
  </si>
  <si>
    <t>I-0021</t>
  </si>
  <si>
    <t>Conciliación de caja y banco - contra C-0020</t>
  </si>
  <si>
    <t>E-0020</t>
  </si>
  <si>
    <t>Conciliación de caja y banco - contra C-0021</t>
  </si>
  <si>
    <t>E-0019</t>
  </si>
  <si>
    <t>Anticipo de cartel polyfan</t>
  </si>
  <si>
    <t>E-0018</t>
  </si>
  <si>
    <t>Luces LED canchas y espacios gral.</t>
  </si>
  <si>
    <t>29.900.703</t>
  </si>
  <si>
    <t>E-0016</t>
  </si>
  <si>
    <t>E-0015</t>
  </si>
  <si>
    <t>Caños y equipos de plomería</t>
  </si>
  <si>
    <t>E-0014</t>
  </si>
  <si>
    <t>C-0013</t>
  </si>
  <si>
    <t>E-0012</t>
  </si>
  <si>
    <t>C-0009</t>
  </si>
  <si>
    <t xml:space="preserve">Ingreso de Capital - Juan José Ramos				</t>
  </si>
  <si>
    <t>E-0008</t>
  </si>
  <si>
    <t>Firma de contrato de Alquiler</t>
  </si>
  <si>
    <t>C-0007</t>
  </si>
  <si>
    <t>E-0006</t>
  </si>
  <si>
    <t>Depósito inmobiario</t>
  </si>
  <si>
    <t>E-0005</t>
  </si>
  <si>
    <t>Ingreso Contrato de alquiler</t>
  </si>
  <si>
    <t>C-0004</t>
  </si>
  <si>
    <t>Ingreso de Capital - Crédito Emiliano</t>
  </si>
  <si>
    <t>Seña de alquiler</t>
  </si>
  <si>
    <t>X</t>
  </si>
  <si>
    <t>NOMBRE</t>
  </si>
  <si>
    <t>APELLIDO</t>
  </si>
  <si>
    <t>TELÉFONO</t>
  </si>
  <si>
    <t>DISCIPLINA</t>
  </si>
  <si>
    <t>DISP. DÍAS</t>
  </si>
  <si>
    <t>DISP. HORAS</t>
  </si>
  <si>
    <t>HORAS X SEM.</t>
  </si>
  <si>
    <t>INFORME DE INGRESOS Y SALDOS</t>
  </si>
  <si>
    <t>Período de informe</t>
  </si>
  <si>
    <t>Comprende entre:</t>
  </si>
  <si>
    <t>Activo</t>
  </si>
  <si>
    <t>(1)</t>
  </si>
  <si>
    <t>Disciplina:</t>
  </si>
  <si>
    <t>A cargo de:</t>
  </si>
  <si>
    <t>Horas x sem.:</t>
  </si>
  <si>
    <t>Cantidad de inscriptos:</t>
  </si>
  <si>
    <t>Valor mensual del salón ($):</t>
  </si>
  <si>
    <t>Valor de inscripción:</t>
  </si>
  <si>
    <t>(2)</t>
  </si>
  <si>
    <t>Cant.</t>
  </si>
  <si>
    <t>Monto ($)</t>
  </si>
  <si>
    <t>Ingresos</t>
  </si>
  <si>
    <t>Descuentos</t>
  </si>
  <si>
    <t>SUB-TOTAL A LIQUIDAR</t>
  </si>
  <si>
    <t>SALDOS PENDIENTES</t>
  </si>
  <si>
    <t>BONIFICACIONES</t>
  </si>
  <si>
    <t>(3)</t>
  </si>
  <si>
    <t>Fecha inscripción</t>
  </si>
  <si>
    <t>Cuota ($)</t>
  </si>
  <si>
    <t>3764551734</t>
  </si>
  <si>
    <t>3764186066</t>
  </si>
  <si>
    <t>3764354362</t>
  </si>
  <si>
    <t>3764586111</t>
  </si>
  <si>
    <t>3765040426</t>
  </si>
  <si>
    <t>3764290541</t>
  </si>
  <si>
    <t>3764563173</t>
  </si>
  <si>
    <t>3517725490</t>
  </si>
  <si>
    <t>3765383230</t>
  </si>
  <si>
    <t>3764839380</t>
  </si>
  <si>
    <t>3764598609</t>
  </si>
  <si>
    <t>3764246183</t>
  </si>
  <si>
    <t>3764864622</t>
  </si>
  <si>
    <t>3764147818</t>
  </si>
  <si>
    <t>-DESC. (%)</t>
  </si>
  <si>
    <t>PRECIO SALON ACT.</t>
  </si>
  <si>
    <t>HORAS</t>
  </si>
  <si>
    <t>VALOR $</t>
  </si>
  <si>
    <t>MESES</t>
  </si>
  <si>
    <t>ACUM.</t>
  </si>
  <si>
    <t>DIF.</t>
  </si>
  <si>
    <t>INFO ACTIVIDADES DE BIENESTAR</t>
  </si>
  <si>
    <t>ACTIVIDAD</t>
  </si>
  <si>
    <t>PROFESOR/A</t>
  </si>
  <si>
    <t>CRECIMI. INSCRIPTOS JULIO</t>
  </si>
  <si>
    <t>CRECIM. ECONÓMICO JULIO</t>
  </si>
  <si>
    <t>CRECIMIENTO JULIO</t>
  </si>
  <si>
    <t xml:space="preserve">Victoria Echavarria		</t>
  </si>
  <si>
    <t>Folklore</t>
  </si>
  <si>
    <t>Lucrecia Duarte</t>
  </si>
  <si>
    <t>Exequiel Florentin</t>
  </si>
  <si>
    <t>Leonardo Baigorria</t>
  </si>
  <si>
    <t>Clases de música</t>
  </si>
  <si>
    <t>PLANILLA DE TRÁMITES ADMINISTRATIVOS</t>
  </si>
  <si>
    <t>TRÁMITE</t>
  </si>
  <si>
    <t>FECHA</t>
  </si>
  <si>
    <t>DNI</t>
  </si>
  <si>
    <t>MODALIDAD</t>
  </si>
  <si>
    <t>MONTO ($)</t>
  </si>
  <si>
    <t>MEDIO DE PAGO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</si>
</sst>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h&quot;:&quot;mmam/pm"/>
    <numFmt numFmtId="165" formatCode="&quot;$&quot;#,##0"/>
    <numFmt numFmtId="166" formatCode="d/m/yyyy"/>
    <numFmt numFmtId="167" formatCode="d/M/yyyy"/>
    <numFmt numFmtId="168" formatCode="dd/mm/yyyy"/>
    <numFmt numFmtId="169" formatCode="0.0%"/>
  </numFmts>
  <fonts count="53">
    <font>
      <sz val="10.0"/>
      <color rgb="FF000000"/>
      <name val="Arial"/>
      <scheme val="minor"/>
    </font>
    <font>
      <color theme="1"/>
      <name val="Arial"/>
      <scheme val="minor"/>
    </font>
    <font>
      <b/>
      <color rgb="FFFFFFFF"/>
      <name val="Roboto"/>
    </font>
    <font/>
    <font>
      <sz val="9.0"/>
      <color theme="1"/>
      <name val="Roboto"/>
    </font>
    <font>
      <b/>
      <i/>
      <sz val="8.0"/>
      <color theme="1"/>
      <name val="Roboto"/>
    </font>
    <font>
      <b/>
      <sz val="9.0"/>
      <color theme="1"/>
      <name val="Roboto"/>
    </font>
    <font>
      <b/>
      <sz val="9.0"/>
      <color rgb="FFFFFFFF"/>
      <name val="Roboto"/>
    </font>
    <font>
      <b/>
      <sz val="9.0"/>
      <color rgb="FF189439"/>
      <name val="Roboto"/>
    </font>
    <font>
      <sz val="9.0"/>
      <color rgb="FFFFFFFF"/>
      <name val="Roboto"/>
    </font>
    <font>
      <b/>
      <sz val="10.0"/>
      <color rgb="FFFFFFFF"/>
      <name val="Roboto"/>
    </font>
    <font>
      <sz val="8.0"/>
      <color rgb="FF189439"/>
      <name val="Roboto"/>
    </font>
    <font>
      <sz val="8.0"/>
      <color rgb="FFEA4335"/>
      <name val="Roboto"/>
    </font>
    <font>
      <sz val="8.0"/>
      <color theme="1"/>
      <name val="Roboto"/>
    </font>
    <font>
      <i/>
      <sz val="8.0"/>
      <color theme="1"/>
      <name val="Roboto"/>
    </font>
    <font>
      <color theme="1"/>
      <name val="Roboto"/>
    </font>
    <font>
      <b/>
      <sz val="11.0"/>
      <color rgb="FFFFFFFF"/>
      <name val="Roboto"/>
    </font>
    <font>
      <sz val="7.0"/>
      <color rgb="FF741B47"/>
      <name val="Roboto"/>
    </font>
    <font>
      <b/>
      <sz val="8.0"/>
      <color theme="1"/>
      <name val="Roboto"/>
    </font>
    <font>
      <b/>
      <color theme="1"/>
      <name val="Roboto"/>
    </font>
    <font>
      <b/>
      <i/>
      <color theme="1"/>
      <name val="Roboto"/>
    </font>
    <font>
      <b/>
      <i/>
      <sz val="9.0"/>
      <color theme="1"/>
      <name val="Roboto"/>
    </font>
    <font>
      <sz val="7.0"/>
      <color theme="1"/>
      <name val="Roboto"/>
    </font>
    <font>
      <b/>
      <i/>
      <sz val="9.0"/>
      <color rgb="FF274E13"/>
      <name val="Roboto"/>
    </font>
    <font>
      <sz val="9.0"/>
      <color rgb="FF189439"/>
      <name val="Roboto"/>
    </font>
    <font>
      <b/>
      <i/>
      <sz val="9.0"/>
      <color rgb="FF990000"/>
      <name val="Roboto"/>
    </font>
    <font>
      <sz val="9.0"/>
      <color rgb="FFEA4335"/>
      <name val="Roboto"/>
    </font>
    <font>
      <sz val="9.0"/>
      <color theme="5"/>
      <name val="Roboto"/>
    </font>
    <font>
      <b/>
      <i/>
      <sz val="9.0"/>
      <color rgb="FFFFFFFF"/>
      <name val="Roboto"/>
    </font>
    <font>
      <sz val="7.0"/>
      <color rgb="FF351C75"/>
      <name val="Roboto"/>
    </font>
    <font>
      <b/>
      <i/>
      <sz val="9.0"/>
      <color rgb="FF1C4587"/>
      <name val="Roboto"/>
    </font>
    <font>
      <color theme="1"/>
      <name val="Arial"/>
    </font>
    <font>
      <b/>
      <sz val="8.0"/>
      <color rgb="FFFFFFFF"/>
      <name val="Roboto"/>
    </font>
    <font>
      <b/>
      <sz val="7.0"/>
      <color rgb="FF000000"/>
      <name val="Roboto"/>
    </font>
    <font>
      <i/>
      <sz val="8.0"/>
      <color rgb="FF000000"/>
      <name val="Roboto"/>
    </font>
    <font>
      <i/>
      <sz val="8.0"/>
      <color rgb="FFFF6D01"/>
      <name val="Roboto"/>
    </font>
    <font>
      <i/>
      <sz val="8.0"/>
      <color rgb="FFEA4335"/>
      <name val="Roboto"/>
    </font>
    <font>
      <b/>
      <sz val="8.0"/>
      <color rgb="FFCC0000"/>
      <name val="Roboto"/>
    </font>
    <font>
      <b/>
      <i/>
      <sz val="8.0"/>
      <color rgb="FFFFFFFF"/>
      <name val="Roboto"/>
    </font>
    <font>
      <b/>
      <i/>
      <sz val="12.0"/>
      <color rgb="FF189439"/>
      <name val="Roboto"/>
    </font>
    <font>
      <i/>
      <sz val="7.0"/>
      <color theme="1"/>
      <name val="Roboto"/>
    </font>
    <font>
      <b/>
      <i/>
      <sz val="8.0"/>
      <color rgb="FF000000"/>
      <name val="Roboto"/>
    </font>
    <font>
      <b/>
      <i/>
      <sz val="9.0"/>
      <color rgb="FF189439"/>
      <name val="Roboto"/>
    </font>
    <font>
      <i/>
      <sz val="7.0"/>
      <color rgb="FF000000"/>
      <name val="Roboto"/>
    </font>
    <font>
      <sz val="8.0"/>
      <color rgb="FF000000"/>
      <name val="Roboto"/>
    </font>
    <font>
      <b/>
      <i/>
      <color rgb="FFFFFFFF"/>
      <name val="Arial"/>
      <scheme val="minor"/>
    </font>
    <font>
      <b/>
      <i/>
      <color theme="1"/>
      <name val="Arial"/>
      <scheme val="minor"/>
    </font>
    <font>
      <sz val="9.0"/>
      <color theme="1"/>
      <name val="Arial"/>
      <scheme val="minor"/>
    </font>
    <font>
      <sz val="7.0"/>
      <color rgb="FF000000"/>
      <name val="Roboto"/>
    </font>
    <font>
      <b/>
      <i/>
      <sz val="10.0"/>
      <color theme="1"/>
      <name val="Roboto"/>
    </font>
    <font>
      <sz val="8.0"/>
      <color theme="1"/>
      <name val="Arial"/>
      <scheme val="minor"/>
    </font>
    <font>
      <b/>
      <color rgb="FFFFFFFF"/>
      <name val="Arial"/>
      <scheme val="minor"/>
    </font>
    <font>
      <b/>
      <i/>
      <sz val="9.0"/>
      <color rgb="FFFFFFFF"/>
      <name val="Arial"/>
      <scheme val="minor"/>
    </font>
  </fonts>
  <fills count="36">
    <fill>
      <patternFill patternType="none"/>
    </fill>
    <fill>
      <patternFill patternType="lightGray"/>
    </fill>
    <fill>
      <patternFill patternType="solid">
        <fgColor rgb="FF000000"/>
        <bgColor rgb="FF000000"/>
      </patternFill>
    </fill>
    <fill>
      <patternFill patternType="solid">
        <fgColor rgb="FFA64D79"/>
        <bgColor rgb="FFA64D79"/>
      </patternFill>
    </fill>
    <fill>
      <patternFill patternType="solid">
        <fgColor rgb="FF6AA84F"/>
        <bgColor rgb="FF6AA84F"/>
      </patternFill>
    </fill>
    <fill>
      <patternFill patternType="solid">
        <fgColor rgb="FF674EA7"/>
        <bgColor rgb="FF674EA7"/>
      </patternFill>
    </fill>
    <fill>
      <patternFill patternType="solid">
        <fgColor theme="7"/>
        <bgColor theme="7"/>
      </patternFill>
    </fill>
    <fill>
      <patternFill patternType="solid">
        <fgColor rgb="FFEFEFEF"/>
        <bgColor rgb="FFEFEFEF"/>
      </patternFill>
    </fill>
    <fill>
      <patternFill patternType="solid">
        <fgColor rgb="FFF1C232"/>
        <bgColor rgb="FFF1C232"/>
      </patternFill>
    </fill>
    <fill>
      <patternFill patternType="solid">
        <fgColor rgb="FF9900FF"/>
        <bgColor rgb="FF9900FF"/>
      </patternFill>
    </fill>
    <fill>
      <patternFill patternType="solid">
        <fgColor theme="5"/>
        <bgColor theme="5"/>
      </patternFill>
    </fill>
    <fill>
      <patternFill patternType="solid">
        <fgColor theme="4"/>
        <bgColor theme="4"/>
      </patternFill>
    </fill>
    <fill>
      <patternFill patternType="solid">
        <fgColor rgb="FFE69138"/>
        <bgColor rgb="FFE69138"/>
      </patternFill>
    </fill>
    <fill>
      <patternFill patternType="solid">
        <fgColor rgb="FF666666"/>
        <bgColor rgb="FF666666"/>
      </patternFill>
    </fill>
    <fill>
      <patternFill patternType="solid">
        <fgColor rgb="FF3D85C6"/>
        <bgColor rgb="FF3D85C6"/>
      </patternFill>
    </fill>
    <fill>
      <patternFill patternType="solid">
        <fgColor theme="9"/>
        <bgColor theme="9"/>
      </patternFill>
    </fill>
    <fill>
      <patternFill patternType="solid">
        <fgColor rgb="FF274E13"/>
        <bgColor rgb="FF274E13"/>
      </patternFill>
    </fill>
    <fill>
      <patternFill patternType="solid">
        <fgColor rgb="FF660000"/>
        <bgColor rgb="FF660000"/>
      </patternFill>
    </fill>
    <fill>
      <patternFill patternType="solid">
        <fgColor rgb="FFD5A6BD"/>
        <bgColor rgb="FFD5A6BD"/>
      </patternFill>
    </fill>
    <fill>
      <patternFill patternType="solid">
        <fgColor rgb="FF189439"/>
        <bgColor rgb="FF189439"/>
      </patternFill>
    </fill>
    <fill>
      <patternFill patternType="solid">
        <fgColor rgb="FF4285F4"/>
        <bgColor rgb="FF4285F4"/>
      </patternFill>
    </fill>
    <fill>
      <patternFill patternType="solid">
        <fgColor rgb="FF0B5394"/>
        <bgColor rgb="FF0B5394"/>
      </patternFill>
    </fill>
    <fill>
      <patternFill patternType="solid">
        <fgColor rgb="FFC9DAF8"/>
        <bgColor rgb="FFC9DAF8"/>
      </patternFill>
    </fill>
    <fill>
      <patternFill patternType="solid">
        <fgColor rgb="FFB6D7A8"/>
        <bgColor rgb="FFB6D7A8"/>
      </patternFill>
    </fill>
    <fill>
      <patternFill patternType="solid">
        <fgColor rgb="FFFFFFFF"/>
        <bgColor rgb="FFFFFFFF"/>
      </patternFill>
    </fill>
    <fill>
      <patternFill patternType="solid">
        <fgColor rgb="FFF9CB9C"/>
        <bgColor rgb="FFF9CB9C"/>
      </patternFill>
    </fill>
    <fill>
      <patternFill patternType="solid">
        <fgColor rgb="FFB4A7D6"/>
        <bgColor rgb="FFB4A7D6"/>
      </patternFill>
    </fill>
    <fill>
      <patternFill patternType="solid">
        <fgColor rgb="FFA4C2F4"/>
        <bgColor rgb="FFA4C2F4"/>
      </patternFill>
    </fill>
    <fill>
      <patternFill patternType="solid">
        <fgColor rgb="FFD9D9D9"/>
        <bgColor rgb="FFD9D9D9"/>
      </patternFill>
    </fill>
    <fill>
      <patternFill patternType="solid">
        <fgColor rgb="FF34A853"/>
        <bgColor rgb="FF34A853"/>
      </patternFill>
    </fill>
    <fill>
      <patternFill patternType="solid">
        <fgColor rgb="FF434343"/>
        <bgColor rgb="FF434343"/>
      </patternFill>
    </fill>
    <fill>
      <patternFill patternType="solid">
        <fgColor rgb="FF5A3286"/>
        <bgColor rgb="FF5A3286"/>
      </patternFill>
    </fill>
    <fill>
      <patternFill patternType="solid">
        <fgColor rgb="FFD9D2E9"/>
        <bgColor rgb="FFD9D2E9"/>
      </patternFill>
    </fill>
    <fill>
      <patternFill patternType="solid">
        <fgColor rgb="FFEA4335"/>
        <bgColor rgb="FFEA4335"/>
      </patternFill>
    </fill>
    <fill>
      <patternFill patternType="solid">
        <fgColor rgb="FF9FC5E8"/>
        <bgColor rgb="FF9FC5E8"/>
      </patternFill>
    </fill>
    <fill>
      <patternFill patternType="solid">
        <fgColor rgb="FF073763"/>
        <bgColor rgb="FF073763"/>
      </patternFill>
    </fill>
  </fills>
  <borders count="117">
    <border/>
    <border>
      <left style="medium">
        <color rgb="FFEFEFEF"/>
      </left>
      <top style="medium">
        <color rgb="FFEFEFEF"/>
      </top>
    </border>
    <border>
      <top style="medium">
        <color rgb="FFEFEFEF"/>
      </top>
    </border>
    <border>
      <right style="medium">
        <color rgb="FFEFEFEF"/>
      </right>
      <top style="medium">
        <color rgb="FFEFEFEF"/>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FBBC04"/>
      </left>
      <top style="medium">
        <color rgb="FFFBBC04"/>
      </top>
      <bottom style="medium">
        <color rgb="FFEFEFEF"/>
      </bottom>
    </border>
    <border>
      <top style="medium">
        <color rgb="FFFBBC04"/>
      </top>
      <bottom style="medium">
        <color rgb="FFEFEFEF"/>
      </bottom>
    </border>
    <border>
      <right style="medium">
        <color rgb="FFFBBC04"/>
      </right>
      <top style="medium">
        <color rgb="FFFBBC04"/>
      </top>
      <bottom style="medium">
        <color rgb="FFEFEFEF"/>
      </bottom>
    </border>
    <border>
      <left style="medium">
        <color rgb="FF9900FF"/>
      </left>
      <top style="medium">
        <color rgb="FF9900FF"/>
      </top>
      <bottom style="medium">
        <color rgb="FFEFEFEF"/>
      </bottom>
    </border>
    <border>
      <top style="medium">
        <color rgb="FF9900FF"/>
      </top>
      <bottom style="medium">
        <color rgb="FFEFEFEF"/>
      </bottom>
    </border>
    <border>
      <right style="medium">
        <color rgb="FF9900FF"/>
      </right>
      <top style="medium">
        <color rgb="FF9900FF"/>
      </top>
      <bottom style="medium">
        <color rgb="FFEFEFEF"/>
      </bottom>
    </border>
    <border>
      <left style="medium">
        <color rgb="FFEFEFEF"/>
      </left>
    </border>
    <border>
      <right style="medium">
        <color rgb="FFEFEFEF"/>
      </right>
    </border>
    <border>
      <left style="medium">
        <color rgb="FFFBBC04"/>
      </left>
      <top style="medium">
        <color rgb="FFEFEFEF"/>
      </top>
      <bottom style="medium">
        <color rgb="FFFBBC04"/>
      </bottom>
    </border>
    <border>
      <top style="medium">
        <color rgb="FFEFEFEF"/>
      </top>
      <bottom style="medium">
        <color rgb="FFFBBC04"/>
      </bottom>
    </border>
    <border>
      <right style="medium">
        <color rgb="FFFBBC04"/>
      </right>
      <top style="medium">
        <color rgb="FFEFEFEF"/>
      </top>
      <bottom style="medium">
        <color rgb="FFFBBC04"/>
      </bottom>
    </border>
    <border>
      <left style="medium">
        <color rgb="FF9900FF"/>
      </left>
      <top style="medium">
        <color rgb="FFEFEFEF"/>
      </top>
      <bottom style="medium">
        <color rgb="FF9900FF"/>
      </bottom>
    </border>
    <border>
      <top style="medium">
        <color rgb="FFEFEFEF"/>
      </top>
      <bottom style="medium">
        <color rgb="FF9900FF"/>
      </bottom>
    </border>
    <border>
      <right style="medium">
        <color rgb="FF9900FF"/>
      </right>
      <top style="medium">
        <color rgb="FFEFEFEF"/>
      </top>
      <bottom style="medium">
        <color rgb="FF9900FF"/>
      </bottom>
    </border>
    <border>
      <left style="medium">
        <color rgb="FFEFEFEF"/>
      </left>
      <top style="medium">
        <color rgb="FFEFEFEF"/>
      </top>
      <bottom style="medium">
        <color rgb="FFEFEFEF"/>
      </bottom>
    </border>
    <border>
      <top style="medium">
        <color rgb="FFEFEFEF"/>
      </top>
      <bottom style="medium">
        <color rgb="FFEFEFEF"/>
      </bottom>
    </border>
    <border>
      <right style="medium">
        <color rgb="FFEFEFEF"/>
      </right>
      <top style="medium">
        <color rgb="FFEFEFEF"/>
      </top>
      <bottom style="medium">
        <color rgb="FFEFEFEF"/>
      </bottom>
    </border>
    <border>
      <left style="medium">
        <color rgb="FFFFFFFF"/>
      </left>
      <top style="medium">
        <color rgb="FFFFFFFF"/>
      </top>
      <bottom style="medium">
        <color rgb="FFEFEFEF"/>
      </bottom>
    </border>
    <border>
      <right style="medium">
        <color rgb="FFFFFFFF"/>
      </right>
      <top style="medium">
        <color rgb="FFFFFFFF"/>
      </top>
      <bottom style="medium">
        <color rgb="FFEFEFEF"/>
      </bottom>
    </border>
    <border>
      <left style="medium">
        <color rgb="FFEFEFEF"/>
      </left>
      <bottom style="medium">
        <color rgb="FFEFEFEF"/>
      </bottom>
    </border>
    <border>
      <bottom style="medium">
        <color rgb="FFEFEFEF"/>
      </bottom>
    </border>
    <border>
      <right style="medium">
        <color rgb="FFEFEFEF"/>
      </right>
      <bottom style="medium">
        <color rgb="FFEFEFEF"/>
      </bottom>
    </border>
    <border>
      <left style="medium">
        <color rgb="FFFFFFFF"/>
      </left>
      <top style="medium">
        <color rgb="FFEFEFEF"/>
      </top>
      <bottom style="medium">
        <color rgb="FFEFEFEF"/>
      </bottom>
    </border>
    <border>
      <right style="medium">
        <color rgb="FFFFFFFF"/>
      </right>
      <top style="medium">
        <color rgb="FFEFEFEF"/>
      </top>
      <bottom style="medium">
        <color rgb="FFEFEFEF"/>
      </bottom>
    </border>
    <border>
      <left style="medium">
        <color rgb="FFEFEFEF"/>
      </left>
      <right style="medium">
        <color rgb="FFEFEFEF"/>
      </right>
      <top style="medium">
        <color rgb="FFEFEFEF"/>
      </top>
    </border>
    <border>
      <left style="medium">
        <color rgb="FFEFEFEF"/>
      </left>
      <right style="medium">
        <color rgb="FFEFEFEF"/>
      </right>
      <bottom style="medium">
        <color rgb="FFEFEFEF"/>
      </bottom>
    </border>
    <border>
      <left style="medium">
        <color rgb="FFFFFFFF"/>
      </left>
      <top style="medium">
        <color rgb="FFEFEFEF"/>
      </top>
      <bottom style="medium">
        <color rgb="FFFFFFFF"/>
      </bottom>
    </border>
    <border>
      <right style="medium">
        <color rgb="FFFFFFFF"/>
      </right>
      <top style="medium">
        <color rgb="FFEFEFEF"/>
      </top>
      <bottom style="medium">
        <color rgb="FFFFFFFF"/>
      </bottom>
    </border>
    <border>
      <left style="medium">
        <color rgb="FFFFFFFF"/>
      </left>
      <top style="medium">
        <color rgb="FFFFFFFF"/>
      </top>
      <bottom style="medium">
        <color rgb="FFFFFFFF"/>
      </bottom>
    </border>
    <border>
      <top style="medium">
        <color rgb="FFFFFFFF"/>
      </top>
      <bottom style="medium">
        <color rgb="FFFFFFFF"/>
      </bottom>
    </border>
    <border>
      <right style="medium">
        <color rgb="FFFFFFFF"/>
      </right>
      <top style="medium">
        <color rgb="FFFFFFFF"/>
      </top>
      <bottom style="medium">
        <color rgb="FFFFFFFF"/>
      </bottom>
    </border>
    <border>
      <left style="medium">
        <color rgb="FFFFFFFF"/>
      </left>
      <top style="medium">
        <color rgb="FFFFFFFF"/>
      </top>
    </border>
    <border>
      <top style="medium">
        <color rgb="FFFFFFFF"/>
      </top>
    </border>
    <border>
      <left style="medium">
        <color rgb="FFFFFFFF"/>
      </left>
    </border>
    <border>
      <right style="medium">
        <color rgb="FFFFFFFF"/>
      </right>
      <top style="medium">
        <color rgb="FFFFFFFF"/>
      </top>
    </border>
    <border>
      <right style="medium">
        <color rgb="FFEFEFEF"/>
      </right>
      <top style="medium">
        <color rgb="FFFFFFFF"/>
      </top>
    </border>
    <border>
      <left style="medium">
        <color rgb="FFEFEFEF"/>
      </left>
      <top style="medium">
        <color rgb="FFFFFFFF"/>
      </top>
    </border>
    <border>
      <left style="medium">
        <color rgb="FFFFFFFF"/>
      </left>
      <bottom style="medium">
        <color rgb="FFFFFFFF"/>
      </bottom>
    </border>
    <border>
      <bottom style="medium">
        <color rgb="FFFFFFFF"/>
      </bottom>
    </border>
    <border>
      <right style="medium">
        <color rgb="FFFFFFFF"/>
      </right>
      <bottom style="medium">
        <color rgb="FFFFFFFF"/>
      </bottom>
    </border>
    <border>
      <right style="medium">
        <color rgb="FFEFEFEF"/>
      </right>
      <bottom style="medium">
        <color rgb="FFFFFFFF"/>
      </bottom>
    </border>
    <border>
      <left style="medium">
        <color rgb="FFEFEFEF"/>
      </left>
      <bottom style="medium">
        <color rgb="FFFFFFFF"/>
      </bottom>
    </border>
    <border>
      <left style="medium">
        <color rgb="FFFFFFFF"/>
      </left>
      <right style="medium">
        <color rgb="FFFFFFFF"/>
      </right>
      <top style="medium">
        <color rgb="FFFFFFFF"/>
      </top>
      <bottom style="medium">
        <color rgb="FFFFFFFF"/>
      </bottom>
    </border>
    <border>
      <left style="medium">
        <color rgb="FF34A853"/>
      </left>
      <top style="medium">
        <color rgb="FF34A853"/>
      </top>
      <bottom style="medium">
        <color rgb="FF34A853"/>
      </bottom>
    </border>
    <border>
      <top style="medium">
        <color rgb="FF34A853"/>
      </top>
      <bottom style="medium">
        <color rgb="FF34A853"/>
      </bottom>
    </border>
    <border>
      <right style="medium">
        <color rgb="FFFFFFFF"/>
      </right>
      <top style="medium">
        <color rgb="FF34A853"/>
      </top>
      <bottom style="medium">
        <color rgb="FF34A853"/>
      </bottom>
    </border>
    <border>
      <right style="medium">
        <color rgb="FF34A853"/>
      </right>
      <top style="medium">
        <color rgb="FF34A853"/>
      </top>
      <bottom style="medium">
        <color rgb="FF34A853"/>
      </bottom>
    </border>
    <border>
      <left style="medium">
        <color rgb="FFEA4335"/>
      </left>
      <top style="medium">
        <color rgb="FFEA4335"/>
      </top>
      <bottom style="medium">
        <color rgb="FFEA4335"/>
      </bottom>
    </border>
    <border>
      <top style="medium">
        <color rgb="FFEA4335"/>
      </top>
      <bottom style="medium">
        <color rgb="FFEA4335"/>
      </bottom>
    </border>
    <border>
      <right style="medium">
        <color rgb="FFFFFFFF"/>
      </right>
      <top style="medium">
        <color rgb="FFEA4335"/>
      </top>
      <bottom style="medium">
        <color rgb="FFEA4335"/>
      </bottom>
    </border>
    <border>
      <right style="medium">
        <color rgb="FFEA4335"/>
      </right>
      <top style="medium">
        <color rgb="FFEA4335"/>
      </top>
      <bottom style="medium">
        <color rgb="FFEA4335"/>
      </bottom>
    </border>
    <border>
      <left style="medium">
        <color rgb="FF4285F4"/>
      </left>
      <top style="medium">
        <color rgb="FF4285F4"/>
      </top>
      <bottom style="medium">
        <color rgb="FF4285F4"/>
      </bottom>
    </border>
    <border>
      <top style="medium">
        <color rgb="FF4285F4"/>
      </top>
      <bottom style="medium">
        <color rgb="FF4285F4"/>
      </bottom>
    </border>
    <border>
      <right style="medium">
        <color rgb="FFFFFFFF"/>
      </right>
      <top style="medium">
        <color rgb="FF4285F4"/>
      </top>
      <bottom style="medium">
        <color rgb="FF4285F4"/>
      </bottom>
    </border>
    <border>
      <left style="medium">
        <color rgb="FFFFFFFF"/>
      </left>
      <top style="medium">
        <color rgb="FF4285F4"/>
      </top>
      <bottom style="medium">
        <color rgb="FF4285F4"/>
      </bottom>
    </border>
    <border>
      <right style="medium">
        <color rgb="FF4285F4"/>
      </right>
      <top style="medium">
        <color rgb="FF4285F4"/>
      </top>
      <bottom style="medium">
        <color rgb="FF4285F4"/>
      </bottom>
    </border>
    <border>
      <right style="medium">
        <color rgb="FFFFFFFF"/>
      </right>
    </border>
    <border>
      <left style="medium">
        <color rgb="FFFFFFFF"/>
      </left>
      <right style="medium">
        <color rgb="FFFFFFFF"/>
      </right>
      <top style="medium">
        <color rgb="FFFFFFFF"/>
      </top>
      <bottom style="thick">
        <color rgb="FFFFFFFF"/>
      </bottom>
    </border>
    <border>
      <left style="medium">
        <color rgb="FFFFFFFF"/>
      </left>
      <bottom style="thick">
        <color rgb="FFFFFFFF"/>
      </bottom>
    </border>
    <border>
      <right style="medium">
        <color rgb="FFFFFFFF"/>
      </right>
      <bottom style="thick">
        <color rgb="FFFFFFFF"/>
      </bottom>
    </border>
    <border>
      <left style="medium">
        <color rgb="FFFFFFFF"/>
      </left>
      <right style="medium">
        <color rgb="FFFFFFFF"/>
      </right>
      <bottom style="medium">
        <color rgb="FFFFFFFF"/>
      </bottom>
    </border>
    <border>
      <left style="medium">
        <color rgb="FFEFEFEF"/>
      </left>
      <top style="medium">
        <color rgb="FFEFEFEF"/>
      </top>
      <bottom style="medium">
        <color rgb="FFFFFFFF"/>
      </bottom>
    </border>
    <border>
      <top style="medium">
        <color rgb="FFEFEFEF"/>
      </top>
      <bottom style="medium">
        <color rgb="FFFFFFFF"/>
      </bottom>
    </border>
    <border>
      <right style="medium">
        <color rgb="FFEFEFEF"/>
      </right>
      <top style="medium">
        <color rgb="FFEFEFEF"/>
      </top>
      <bottom style="medium">
        <color rgb="FFFFFFFF"/>
      </bottom>
    </border>
    <border>
      <left style="medium">
        <color rgb="FFEFEFEF"/>
      </left>
      <top style="medium">
        <color rgb="FFFFFFFF"/>
      </top>
      <bottom style="medium">
        <color rgb="FFFFFFFF"/>
      </bottom>
    </border>
    <border>
      <right style="medium">
        <color rgb="FFEFEFEF"/>
      </right>
      <top style="medium">
        <color rgb="FFFFFFFF"/>
      </top>
      <bottom style="medium">
        <color rgb="FFFFFFFF"/>
      </bottom>
    </border>
    <border>
      <left style="medium">
        <color rgb="FFEFEFEF"/>
      </left>
      <top style="medium">
        <color rgb="FFFFFFFF"/>
      </top>
      <bottom style="medium">
        <color rgb="FFEFEFEF"/>
      </bottom>
    </border>
    <border>
      <top style="medium">
        <color rgb="FFFFFFFF"/>
      </top>
      <bottom style="medium">
        <color rgb="FFEFEFEF"/>
      </bottom>
    </border>
    <border>
      <right style="medium">
        <color rgb="FFEFEFEF"/>
      </right>
      <top style="medium">
        <color rgb="FFFFFFFF"/>
      </top>
      <bottom style="medium">
        <color rgb="FFEFEFEF"/>
      </bottom>
    </border>
    <border>
      <left style="medium">
        <color rgb="FF9900FF"/>
      </left>
      <top style="medium">
        <color rgb="FF9900FF"/>
      </top>
      <bottom style="medium">
        <color rgb="FFFFFFFF"/>
      </bottom>
    </border>
    <border>
      <top style="medium">
        <color rgb="FF9900FF"/>
      </top>
      <bottom style="medium">
        <color rgb="FFFFFFFF"/>
      </bottom>
    </border>
    <border>
      <right style="medium">
        <color rgb="FF9900FF"/>
      </right>
      <top style="medium">
        <color rgb="FF9900FF"/>
      </top>
      <bottom style="medium">
        <color rgb="FFFFFFFF"/>
      </bottom>
    </border>
    <border>
      <left style="medium">
        <color rgb="FF9900FF"/>
      </left>
      <top style="medium">
        <color rgb="FFFFFFFF"/>
      </top>
      <bottom style="medium">
        <color rgb="FFFFFFFF"/>
      </bottom>
    </border>
    <border>
      <right style="medium">
        <color rgb="FF9900FF"/>
      </right>
      <top style="medium">
        <color rgb="FFFFFFFF"/>
      </top>
      <bottom style="medium">
        <color rgb="FFFFFFFF"/>
      </bottom>
    </border>
    <border>
      <left style="medium">
        <color rgb="FF9900FF"/>
      </left>
      <top style="medium">
        <color rgb="FFFFFFFF"/>
      </top>
      <bottom style="medium">
        <color rgb="FF9900FF"/>
      </bottom>
    </border>
    <border>
      <top style="medium">
        <color rgb="FFFFFFFF"/>
      </top>
      <bottom style="medium">
        <color rgb="FF9900FF"/>
      </bottom>
    </border>
    <border>
      <right style="medium">
        <color rgb="FF9900FF"/>
      </right>
      <top style="medium">
        <color rgb="FFFFFFFF"/>
      </top>
      <bottom style="medium">
        <color rgb="FF9900FF"/>
      </bottom>
    </border>
    <border>
      <left style="medium">
        <color rgb="FFFFFFFF"/>
      </left>
      <top style="medium">
        <color rgb="FFFFFFFF"/>
      </top>
      <bottom style="thin">
        <color rgb="FF999999"/>
      </bottom>
    </border>
    <border>
      <right style="medium">
        <color rgb="FFFFFFFF"/>
      </right>
      <top style="medium">
        <color rgb="FFFFFFFF"/>
      </top>
      <bottom style="thin">
        <color rgb="FF999999"/>
      </bottom>
    </border>
    <border>
      <left style="medium">
        <color rgb="FFFFFFFF"/>
      </left>
      <top style="medium">
        <color rgb="FFFFFFFF"/>
      </top>
      <bottom style="thin">
        <color rgb="FFFFFFFF"/>
      </bottom>
    </border>
    <border>
      <right style="medium">
        <color rgb="FFFFFFFF"/>
      </right>
      <top style="medium">
        <color rgb="FFFFFFFF"/>
      </top>
      <bottom style="thin">
        <color rgb="FFFFFFFF"/>
      </bottom>
    </border>
    <border>
      <left style="thin">
        <color rgb="FF000000"/>
      </left>
      <right style="medium">
        <color rgb="FFFFFFFF"/>
      </right>
      <top style="medium">
        <color rgb="FFFFFFFF"/>
      </top>
      <bottom style="thin">
        <color rgb="FFFFFFFF"/>
      </bottom>
    </border>
    <border>
      <left style="medium">
        <color rgb="FFFFFFFF"/>
      </left>
      <bottom style="thin">
        <color rgb="FF999999"/>
      </bottom>
    </border>
    <border>
      <right style="medium">
        <color rgb="FFFFFFFF"/>
      </right>
      <bottom style="thin">
        <color rgb="FF999999"/>
      </bottom>
    </border>
    <border>
      <left style="thin">
        <color rgb="FF000000"/>
      </left>
      <right style="medium">
        <color rgb="FFFFFFFF"/>
      </right>
      <top style="medium">
        <color rgb="FFFFFFFF"/>
      </top>
    </border>
    <border>
      <left style="thin">
        <color rgb="FF000000"/>
      </left>
      <right style="medium">
        <color rgb="FFFFFFFF"/>
      </right>
      <bottom style="medium">
        <color rgb="FFFFFFFF"/>
      </bottom>
    </border>
    <border>
      <left style="thin">
        <color rgb="FF434343"/>
      </left>
      <right style="thin">
        <color rgb="FF434343"/>
      </right>
      <top style="thin">
        <color rgb="FF434343"/>
      </top>
      <bottom style="thin">
        <color rgb="FF434343"/>
      </bottom>
    </border>
    <border>
      <left style="medium">
        <color rgb="FFFFFFFF"/>
      </left>
      <bottom style="thin">
        <color rgb="FFFFFFFF"/>
      </bottom>
    </border>
    <border>
      <bottom style="thin">
        <color rgb="FFFFFFFF"/>
      </bottom>
    </border>
    <border>
      <right style="thin">
        <color rgb="FFFFFFFF"/>
      </right>
      <bottom style="thin">
        <color rgb="FFFFFFFF"/>
      </bottom>
    </border>
    <border>
      <left style="thin">
        <color rgb="FFFFFFFF"/>
      </left>
      <bottom style="thin">
        <color rgb="FFFFFFFF"/>
      </bottom>
    </border>
    <border>
      <left style="thin">
        <color rgb="FFFFFFFF"/>
      </left>
      <right style="thin">
        <color rgb="FFFFFFFF"/>
      </right>
      <bottom style="thin">
        <color rgb="FFFFFFFF"/>
      </bottom>
    </border>
    <border>
      <right style="medium">
        <color rgb="FFFFFFFF"/>
      </right>
      <bottom style="thin">
        <color rgb="FFFFFFFF"/>
      </bottom>
    </border>
    <border>
      <left style="medium">
        <color rgb="FFFFFFFF"/>
      </left>
      <top style="medium">
        <color rgb="FFB7B7B7"/>
      </top>
      <bottom style="medium">
        <color rgb="FFFFFFFF"/>
      </bottom>
    </border>
    <border>
      <right style="thin">
        <color rgb="FFEFEFEF"/>
      </right>
      <top style="medium">
        <color rgb="FFB7B7B7"/>
      </top>
      <bottom style="medium">
        <color rgb="FFFFFFFF"/>
      </bottom>
    </border>
    <border>
      <left style="thin">
        <color rgb="FFEFEFEF"/>
      </left>
      <top style="medium">
        <color rgb="FFB7B7B7"/>
      </top>
      <bottom style="medium">
        <color rgb="FFFFFFFF"/>
      </bottom>
    </border>
    <border>
      <right style="medium">
        <color rgb="FFFFFFFF"/>
      </right>
      <top style="medium">
        <color rgb="FFB7B7B7"/>
      </top>
      <bottom style="medium">
        <color rgb="FFFFFFFF"/>
      </bottom>
    </border>
    <border>
      <left style="thin">
        <color rgb="FFEFEFEF"/>
      </left>
      <top style="medium">
        <color rgb="FFFFFFFF"/>
      </top>
      <bottom style="medium">
        <color rgb="FFFFFFFF"/>
      </bottom>
    </border>
    <border>
      <right style="thin">
        <color rgb="FFEFEFEF"/>
      </right>
      <top style="medium">
        <color rgb="FFFFFFFF"/>
      </top>
      <bottom style="medium">
        <color rgb="FFFFFFFF"/>
      </bottom>
    </border>
    <border>
      <left style="thin">
        <color rgb="FFEFEFEF"/>
      </left>
      <right style="thin">
        <color rgb="FFEFEFEF"/>
      </right>
      <top style="medium">
        <color rgb="FFFFFFFF"/>
      </top>
      <bottom style="medium">
        <color rgb="FFFFFFFF"/>
      </bottom>
    </border>
    <border>
      <top style="medium">
        <color rgb="FFB7B7B7"/>
      </top>
      <bottom style="medium">
        <color rgb="FFFFFFFF"/>
      </bottom>
    </border>
    <border>
      <left style="thin">
        <color rgb="FFEFEFEF"/>
      </left>
      <top style="medium">
        <color rgb="FFFFFFFF"/>
      </top>
    </border>
    <border>
      <right style="thin">
        <color rgb="FFEFEFEF"/>
      </right>
      <top style="medium">
        <color rgb="FFFFFFFF"/>
      </top>
    </border>
    <border>
      <left style="medium">
        <color rgb="FFFFFFFF"/>
      </left>
      <top style="medium">
        <color rgb="FFB7B7B7"/>
      </top>
    </border>
    <border>
      <top style="medium">
        <color rgb="FFB7B7B7"/>
      </top>
    </border>
    <border>
      <left style="thin">
        <color rgb="FFEFEFEF"/>
      </left>
      <top style="medium">
        <color rgb="FFB7B7B7"/>
      </top>
    </border>
    <border>
      <right style="medium">
        <color rgb="FFFFFFFF"/>
      </right>
      <top style="medium">
        <color rgb="FFB7B7B7"/>
      </top>
    </border>
    <border>
      <left style="thin">
        <color rgb="FFEFEFEF"/>
      </left>
      <bottom style="medium">
        <color rgb="FFFFFFFF"/>
      </bottom>
    </border>
    <border>
      <left style="medium">
        <color rgb="FFFFFFFF"/>
      </left>
      <right style="medium">
        <color rgb="FFFFFFFF"/>
      </right>
      <top style="medium">
        <color rgb="FFFFFFFF"/>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8">
    <xf borderId="0" fillId="0" fontId="0" numFmtId="0" xfId="0" applyAlignment="1" applyFont="1">
      <alignment readingOrder="0" shrinkToFit="0" vertical="bottom" wrapText="0"/>
    </xf>
    <xf borderId="0" fillId="2" fontId="1" numFmtId="0" xfId="0" applyFill="1" applyFont="1"/>
    <xf borderId="1" fillId="3" fontId="2" numFmtId="0" xfId="0" applyAlignment="1" applyBorder="1" applyFill="1" applyFont="1">
      <alignment horizontal="center" readingOrder="0" vertical="center"/>
    </xf>
    <xf borderId="2" fillId="0" fontId="3" numFmtId="0" xfId="0" applyBorder="1" applyFont="1"/>
    <xf borderId="3" fillId="0" fontId="3" numFmtId="0" xfId="0" applyBorder="1" applyFont="1"/>
    <xf borderId="1" fillId="4" fontId="2" numFmtId="0" xfId="0" applyAlignment="1" applyBorder="1" applyFill="1" applyFont="1">
      <alignment horizontal="center" readingOrder="0" vertical="center"/>
    </xf>
    <xf borderId="1" fillId="5" fontId="2" numFmtId="0" xfId="0" applyAlignment="1" applyBorder="1" applyFill="1" applyFont="1">
      <alignment horizontal="center" readingOrder="0" vertical="center"/>
    </xf>
    <xf borderId="0" fillId="2" fontId="2" numFmtId="0" xfId="0" applyAlignment="1" applyFont="1">
      <alignment horizontal="center" readingOrder="0" vertical="center"/>
    </xf>
    <xf borderId="1" fillId="6" fontId="2" numFmtId="0" xfId="0" applyAlignment="1" applyBorder="1" applyFill="1" applyFont="1">
      <alignment horizontal="center" readingOrder="0" vertical="center"/>
    </xf>
    <xf borderId="0" fillId="2" fontId="4" numFmtId="0" xfId="0" applyAlignment="1" applyFont="1">
      <alignment readingOrder="0"/>
    </xf>
    <xf borderId="4" fillId="7" fontId="5" numFmtId="14" xfId="0" applyAlignment="1" applyBorder="1" applyFill="1" applyFont="1" applyNumberFormat="1">
      <alignment horizontal="center" readingOrder="0" vertical="center"/>
    </xf>
    <xf borderId="5" fillId="0" fontId="3" numFmtId="0" xfId="0" applyBorder="1" applyFont="1"/>
    <xf borderId="6" fillId="0" fontId="3" numFmtId="0" xfId="0" applyBorder="1" applyFont="1"/>
    <xf borderId="0" fillId="2" fontId="4" numFmtId="0" xfId="0" applyAlignment="1" applyFont="1">
      <alignment horizontal="center" readingOrder="0" vertical="center"/>
    </xf>
    <xf borderId="7" fillId="8" fontId="6" numFmtId="0" xfId="0" applyAlignment="1" applyBorder="1" applyFill="1" applyFont="1">
      <alignment horizontal="center" readingOrder="0" vertical="center"/>
    </xf>
    <xf borderId="8" fillId="0" fontId="3" numFmtId="0" xfId="0" applyBorder="1" applyFont="1"/>
    <xf borderId="9" fillId="0" fontId="3" numFmtId="0" xfId="0" applyBorder="1" applyFont="1"/>
    <xf quotePrefix="1" borderId="10" fillId="9" fontId="7" numFmtId="0" xfId="0" applyAlignment="1" applyBorder="1" applyFill="1" applyFont="1">
      <alignment horizontal="center" readingOrder="0" vertical="center"/>
    </xf>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4" fillId="7" fontId="5" numFmtId="164" xfId="0" applyAlignment="1" applyBorder="1" applyFont="1" applyNumberFormat="1">
      <alignment horizontal="center" readingOrder="0" vertical="center"/>
    </xf>
    <xf borderId="4" fillId="7" fontId="5" numFmtId="0" xfId="0" applyAlignment="1" applyBorder="1" applyFont="1">
      <alignment horizontal="center" readingOrder="0" vertical="center"/>
    </xf>
    <xf borderId="0" fillId="2" fontId="4" numFmtId="0" xfId="0" applyAlignment="1" applyFont="1">
      <alignment horizontal="center" vertical="center"/>
    </xf>
    <xf borderId="15" fillId="7" fontId="8" numFmtId="165" xfId="0" applyAlignment="1" applyBorder="1" applyFont="1" applyNumberFormat="1">
      <alignment horizontal="center" readingOrder="0" vertical="center"/>
    </xf>
    <xf borderId="16" fillId="0" fontId="3" numFmtId="0" xfId="0" applyBorder="1" applyFont="1"/>
    <xf borderId="17" fillId="0" fontId="3" numFmtId="0" xfId="0" applyBorder="1" applyFont="1"/>
    <xf borderId="18" fillId="7" fontId="6" numFmtId="165" xfId="0" applyAlignment="1" applyBorder="1" applyFont="1" applyNumberFormat="1">
      <alignment horizontal="center" vertical="center"/>
    </xf>
    <xf borderId="19" fillId="0" fontId="3" numFmtId="0" xfId="0" applyBorder="1" applyFont="1"/>
    <xf borderId="20" fillId="0" fontId="3" numFmtId="0" xfId="0" applyBorder="1" applyFont="1"/>
    <xf borderId="0" fillId="2" fontId="9" numFmtId="0" xfId="0" applyAlignment="1" applyFont="1">
      <alignment horizontal="center" readingOrder="0" vertical="center"/>
    </xf>
    <xf borderId="21" fillId="6" fontId="7" numFmtId="0" xfId="0" applyAlignment="1" applyBorder="1" applyFont="1">
      <alignment horizontal="center" readingOrder="0" vertical="center"/>
    </xf>
    <xf borderId="22" fillId="0" fontId="3" numFmtId="0" xfId="0" applyBorder="1" applyFont="1"/>
    <xf borderId="22" fillId="7" fontId="10" numFmtId="0" xfId="0" applyAlignment="1" applyBorder="1" applyFont="1">
      <alignment horizontal="center" readingOrder="0" vertical="center"/>
    </xf>
    <xf borderId="22" fillId="10" fontId="7" numFmtId="0" xfId="0" applyAlignment="1" applyBorder="1" applyFill="1" applyFont="1">
      <alignment horizontal="center" readingOrder="0" vertical="center"/>
    </xf>
    <xf borderId="23" fillId="0" fontId="3" numFmtId="0" xfId="0" applyBorder="1" applyFont="1"/>
    <xf quotePrefix="1" borderId="21" fillId="11" fontId="7" numFmtId="0" xfId="0" applyAlignment="1" applyBorder="1" applyFill="1" applyFont="1">
      <alignment horizontal="center" readingOrder="0" vertical="center"/>
    </xf>
    <xf borderId="21" fillId="7" fontId="11" numFmtId="165" xfId="0" applyAlignment="1" applyBorder="1" applyFont="1" applyNumberFormat="1">
      <alignment horizontal="center" readingOrder="0" vertical="center"/>
    </xf>
    <xf borderId="21" fillId="7" fontId="12" numFmtId="165" xfId="0" applyAlignment="1" applyBorder="1" applyFont="1" applyNumberFormat="1">
      <alignment horizontal="center" readingOrder="0" vertical="center"/>
    </xf>
    <xf borderId="21" fillId="7" fontId="13" numFmtId="165" xfId="0" applyAlignment="1" applyBorder="1" applyFont="1" applyNumberFormat="1">
      <alignment horizontal="center" readingOrder="0" vertical="center"/>
    </xf>
    <xf borderId="21" fillId="3" fontId="9" numFmtId="0" xfId="0" applyAlignment="1" applyBorder="1" applyFont="1">
      <alignment horizontal="left" readingOrder="0" vertical="center"/>
    </xf>
    <xf borderId="22" fillId="7" fontId="13" numFmtId="165" xfId="0" applyAlignment="1" applyBorder="1" applyFont="1" applyNumberFormat="1">
      <alignment horizontal="right" readingOrder="0" vertical="center"/>
    </xf>
    <xf borderId="24" fillId="7" fontId="6" numFmtId="0" xfId="0" applyAlignment="1" applyBorder="1" applyFont="1">
      <alignment horizontal="center" vertical="center"/>
    </xf>
    <xf borderId="25" fillId="0" fontId="3" numFmtId="0" xfId="0" applyBorder="1" applyFont="1"/>
    <xf borderId="21" fillId="7" fontId="14" numFmtId="0" xfId="0" applyAlignment="1" applyBorder="1" applyFont="1">
      <alignment horizontal="center" readingOrder="0" vertical="center"/>
    </xf>
    <xf borderId="26" fillId="0" fontId="3" numFmtId="0" xfId="0" applyBorder="1" applyFont="1"/>
    <xf borderId="27" fillId="0" fontId="3" numFmtId="0" xfId="0" applyBorder="1" applyFont="1"/>
    <xf borderId="28" fillId="0" fontId="3" numFmtId="0" xfId="0" applyBorder="1" applyFont="1"/>
    <xf borderId="29" fillId="7" fontId="6" numFmtId="0" xfId="0" applyAlignment="1" applyBorder="1" applyFont="1">
      <alignment horizontal="center" vertical="center"/>
    </xf>
    <xf borderId="30" fillId="0" fontId="3" numFmtId="0" xfId="0" applyBorder="1" applyFont="1"/>
    <xf borderId="21" fillId="4" fontId="9" numFmtId="0" xfId="0" applyAlignment="1" applyBorder="1" applyFont="1">
      <alignment horizontal="left" readingOrder="0" vertical="center"/>
    </xf>
    <xf borderId="0" fillId="2" fontId="1" numFmtId="0" xfId="0" applyAlignment="1" applyFont="1">
      <alignment horizontal="center" vertical="center"/>
    </xf>
    <xf borderId="21" fillId="5" fontId="9" numFmtId="0" xfId="0" applyAlignment="1" applyBorder="1" applyFont="1">
      <alignment horizontal="left" readingOrder="0" vertical="center"/>
    </xf>
    <xf borderId="21" fillId="12" fontId="9" numFmtId="0" xfId="0" applyAlignment="1" applyBorder="1" applyFill="1" applyFont="1">
      <alignment horizontal="left" readingOrder="0" vertical="center"/>
    </xf>
    <xf borderId="21" fillId="6" fontId="9" numFmtId="0" xfId="0" applyAlignment="1" applyBorder="1" applyFont="1">
      <alignment horizontal="left" readingOrder="0" vertical="center"/>
    </xf>
    <xf borderId="3" fillId="13" fontId="1" numFmtId="0" xfId="0" applyBorder="1" applyFill="1" applyFont="1"/>
    <xf borderId="2" fillId="13" fontId="1" numFmtId="0" xfId="0" applyBorder="1" applyFont="1"/>
    <xf borderId="1" fillId="13" fontId="1" numFmtId="0" xfId="0" applyBorder="1" applyFont="1"/>
    <xf borderId="31" fillId="13" fontId="1" numFmtId="0" xfId="0" applyBorder="1" applyFont="1"/>
    <xf borderId="21" fillId="14" fontId="9" numFmtId="0" xfId="0" applyAlignment="1" applyBorder="1" applyFill="1" applyFont="1">
      <alignment horizontal="left" readingOrder="0" vertical="center"/>
    </xf>
    <xf borderId="32" fillId="0" fontId="3" numFmtId="0" xfId="0" applyBorder="1" applyFont="1"/>
    <xf borderId="21" fillId="15" fontId="9" numFmtId="0" xfId="0" applyAlignment="1" applyBorder="1" applyFill="1" applyFont="1">
      <alignment horizontal="left" readingOrder="0" vertical="center"/>
    </xf>
    <xf borderId="33" fillId="7" fontId="6" numFmtId="0" xfId="0" applyAlignment="1" applyBorder="1" applyFont="1">
      <alignment horizontal="center" vertical="center"/>
    </xf>
    <xf borderId="34" fillId="0" fontId="3" numFmtId="0" xfId="0" applyBorder="1" applyFont="1"/>
    <xf borderId="1" fillId="15" fontId="2" numFmtId="0" xfId="0" applyAlignment="1" applyBorder="1" applyFont="1">
      <alignment horizontal="center" readingOrder="0" vertical="center"/>
    </xf>
    <xf borderId="1" fillId="12" fontId="2" numFmtId="0" xfId="0" applyAlignment="1" applyBorder="1" applyFont="1">
      <alignment horizontal="center" readingOrder="0" vertical="center"/>
    </xf>
    <xf borderId="1" fillId="14" fontId="2" numFmtId="0" xfId="0" applyAlignment="1" applyBorder="1" applyFont="1">
      <alignment horizontal="center" readingOrder="0" vertical="center"/>
    </xf>
    <xf borderId="21" fillId="10" fontId="9" numFmtId="0" xfId="0" applyAlignment="1" applyBorder="1" applyFont="1">
      <alignment horizontal="left" readingOrder="0" vertical="center"/>
    </xf>
    <xf borderId="22" fillId="7" fontId="14" numFmtId="0" xfId="0" applyAlignment="1" applyBorder="1" applyFont="1">
      <alignment horizontal="center" readingOrder="0" vertical="center"/>
    </xf>
    <xf borderId="35" fillId="16" fontId="9" numFmtId="0" xfId="0" applyAlignment="1" applyBorder="1" applyFill="1" applyFont="1">
      <alignment horizontal="center" readingOrder="0" vertical="center"/>
    </xf>
    <xf borderId="36" fillId="0" fontId="3" numFmtId="0" xfId="0" applyBorder="1" applyFont="1"/>
    <xf borderId="37" fillId="0" fontId="3" numFmtId="0" xfId="0" applyBorder="1" applyFont="1"/>
    <xf borderId="35" fillId="17" fontId="9" numFmtId="0" xfId="0" applyAlignment="1" applyBorder="1" applyFill="1" applyFont="1">
      <alignment horizontal="center" readingOrder="0" vertical="center"/>
    </xf>
    <xf borderId="35" fillId="7" fontId="13" numFmtId="165" xfId="0" applyAlignment="1" applyBorder="1" applyFont="1" applyNumberFormat="1">
      <alignment horizontal="left" readingOrder="0" vertical="center"/>
    </xf>
    <xf borderId="0" fillId="2" fontId="15" numFmtId="0" xfId="0" applyAlignment="1" applyFont="1">
      <alignment horizontal="center" vertical="center"/>
    </xf>
    <xf borderId="38" fillId="3" fontId="16" numFmtId="0" xfId="0" applyAlignment="1" applyBorder="1" applyFont="1">
      <alignment horizontal="center" readingOrder="0" vertical="center"/>
    </xf>
    <xf borderId="39" fillId="0" fontId="3" numFmtId="0" xfId="0" applyBorder="1" applyFont="1"/>
    <xf borderId="35" fillId="18" fontId="17" numFmtId="0" xfId="0" applyAlignment="1" applyBorder="1" applyFill="1" applyFont="1">
      <alignment horizontal="center" readingOrder="0" vertical="center"/>
    </xf>
    <xf borderId="35" fillId="18" fontId="14" numFmtId="0" xfId="0" applyAlignment="1" applyBorder="1" applyFont="1">
      <alignment horizontal="center" readingOrder="0" vertical="center"/>
    </xf>
    <xf borderId="35" fillId="7" fontId="5" numFmtId="166" xfId="0" applyAlignment="1" applyBorder="1" applyFont="1" applyNumberFormat="1">
      <alignment horizontal="center" readingOrder="0" vertical="center"/>
    </xf>
    <xf borderId="35" fillId="18" fontId="18" numFmtId="0" xfId="0" applyAlignment="1" applyBorder="1" applyFont="1">
      <alignment horizontal="center" readingOrder="0" vertical="center"/>
    </xf>
    <xf borderId="40" fillId="0" fontId="3" numFmtId="0" xfId="0" applyBorder="1" applyFont="1"/>
    <xf borderId="38" fillId="7" fontId="19" numFmtId="0" xfId="0" applyAlignment="1" applyBorder="1" applyFont="1">
      <alignment horizontal="center" readingOrder="0" vertical="center"/>
    </xf>
    <xf borderId="41" fillId="0" fontId="3" numFmtId="0" xfId="0" applyBorder="1" applyFont="1"/>
    <xf borderId="38" fillId="7" fontId="20" numFmtId="0" xfId="0" applyAlignment="1" applyBorder="1" applyFont="1">
      <alignment horizontal="left" readingOrder="0" vertical="center"/>
    </xf>
    <xf borderId="42" fillId="0" fontId="3" numFmtId="0" xfId="0" applyBorder="1" applyFont="1"/>
    <xf borderId="43" fillId="7" fontId="15" numFmtId="0" xfId="0" applyAlignment="1" applyBorder="1" applyFont="1">
      <alignment horizontal="center" vertical="center"/>
    </xf>
    <xf borderId="38" fillId="7" fontId="6" numFmtId="165" xfId="0" applyAlignment="1" applyBorder="1" applyFont="1" applyNumberFormat="1">
      <alignment horizontal="center" readingOrder="0" vertical="center"/>
    </xf>
    <xf borderId="44" fillId="0" fontId="3" numFmtId="0" xfId="0" applyBorder="1" applyFont="1"/>
    <xf borderId="45" fillId="0" fontId="3" numFmtId="0" xfId="0" applyBorder="1" applyFont="1"/>
    <xf borderId="46" fillId="0" fontId="3" numFmtId="0" xfId="0" applyBorder="1" applyFont="1"/>
    <xf borderId="47" fillId="0" fontId="3" numFmtId="0" xfId="0" applyBorder="1" applyFont="1"/>
    <xf borderId="48" fillId="0" fontId="3" numFmtId="0" xfId="0" applyBorder="1" applyFont="1"/>
    <xf borderId="35" fillId="18" fontId="5" numFmtId="0" xfId="0" applyAlignment="1" applyBorder="1" applyFont="1">
      <alignment horizontal="center" readingOrder="0" vertical="center"/>
    </xf>
    <xf borderId="49" fillId="7" fontId="13" numFmtId="3" xfId="0" applyAlignment="1" applyBorder="1" applyFont="1" applyNumberFormat="1">
      <alignment readingOrder="0" shrinkToFit="0" vertical="center" wrapText="0"/>
    </xf>
    <xf borderId="35" fillId="7" fontId="5" numFmtId="0" xfId="0" applyAlignment="1" applyBorder="1" applyFont="1">
      <alignment horizontal="center" readingOrder="0" vertical="center"/>
    </xf>
    <xf borderId="35" fillId="19" fontId="7" numFmtId="0" xfId="0" applyAlignment="1" applyBorder="1" applyFill="1" applyFont="1">
      <alignment horizontal="center" readingOrder="0" vertical="center"/>
    </xf>
    <xf borderId="35" fillId="20" fontId="7" numFmtId="0" xfId="0" applyAlignment="1" applyBorder="1" applyFill="1" applyFont="1">
      <alignment horizontal="center" readingOrder="0" vertical="center"/>
    </xf>
    <xf borderId="35" fillId="7" fontId="5" numFmtId="165" xfId="0" applyAlignment="1" applyBorder="1" applyFont="1" applyNumberFormat="1">
      <alignment horizontal="center" readingOrder="0" vertical="center"/>
    </xf>
    <xf borderId="35" fillId="21" fontId="2" numFmtId="0" xfId="0" applyAlignment="1" applyBorder="1" applyFill="1" applyFont="1">
      <alignment horizontal="center" readingOrder="0" shrinkToFit="0" vertical="center" wrapText="1"/>
    </xf>
    <xf borderId="49" fillId="22" fontId="21" numFmtId="0" xfId="0" applyAlignment="1" applyBorder="1" applyFill="1" applyFont="1">
      <alignment horizontal="center" readingOrder="0" shrinkToFit="0" vertical="center" wrapText="1"/>
    </xf>
    <xf borderId="35" fillId="22" fontId="21" numFmtId="0" xfId="0" applyAlignment="1" applyBorder="1" applyFont="1">
      <alignment horizontal="center" readingOrder="0" shrinkToFit="0" vertical="center" wrapText="1"/>
    </xf>
    <xf borderId="35" fillId="6" fontId="2" numFmtId="0" xfId="0" applyAlignment="1" applyBorder="1" applyFont="1">
      <alignment horizontal="center" readingOrder="0" shrinkToFit="0" vertical="center" wrapText="1"/>
    </xf>
    <xf borderId="35" fillId="10" fontId="2" numFmtId="0" xfId="0" applyAlignment="1" applyBorder="1" applyFont="1">
      <alignment horizontal="center" readingOrder="0" shrinkToFit="0" vertical="center" wrapText="1"/>
    </xf>
    <xf borderId="49" fillId="0" fontId="13" numFmtId="3" xfId="0" applyAlignment="1" applyBorder="1" applyFont="1" applyNumberFormat="1">
      <alignment readingOrder="0" shrinkToFit="0" vertical="center" wrapText="0"/>
    </xf>
    <xf borderId="35" fillId="0" fontId="13" numFmtId="167" xfId="0" applyAlignment="1" applyBorder="1" applyFont="1" applyNumberFormat="1">
      <alignment horizontal="right" readingOrder="0" shrinkToFit="0" vertical="center" wrapText="0"/>
    </xf>
    <xf borderId="35" fillId="0" fontId="13" numFmtId="0" xfId="0" applyAlignment="1" applyBorder="1" applyFont="1">
      <alignment readingOrder="0" shrinkToFit="0" vertical="center" wrapText="0"/>
    </xf>
    <xf borderId="35" fillId="0" fontId="13" numFmtId="49" xfId="0" applyAlignment="1" applyBorder="1" applyFont="1" applyNumberFormat="1">
      <alignment horizontal="right" readingOrder="0" shrinkToFit="0" vertical="center" wrapText="0"/>
    </xf>
    <xf borderId="35" fillId="0" fontId="13" numFmtId="165" xfId="0" applyAlignment="1" applyBorder="1" applyFont="1" applyNumberFormat="1">
      <alignment horizontal="right" readingOrder="0" shrinkToFit="0" vertical="center" wrapText="0"/>
    </xf>
    <xf borderId="35" fillId="0" fontId="13" numFmtId="165" xfId="0" applyAlignment="1" applyBorder="1" applyFont="1" applyNumberFormat="1">
      <alignment readingOrder="0" shrinkToFit="0" vertical="center" wrapText="0"/>
    </xf>
    <xf borderId="35" fillId="0" fontId="13" numFmtId="0" xfId="0" applyAlignment="1" applyBorder="1" applyFont="1">
      <alignment horizontal="left" readingOrder="0" shrinkToFit="0" vertical="center" wrapText="0"/>
    </xf>
    <xf borderId="35" fillId="0" fontId="22" numFmtId="0" xfId="0" applyAlignment="1" applyBorder="1" applyFont="1">
      <alignment horizontal="center" readingOrder="0" shrinkToFit="0" vertical="center" wrapText="0"/>
    </xf>
    <xf borderId="35" fillId="23" fontId="23" numFmtId="0" xfId="0" applyAlignment="1" applyBorder="1" applyFill="1" applyFont="1">
      <alignment readingOrder="0" shrinkToFit="0" vertical="center" wrapText="1"/>
    </xf>
    <xf borderId="35" fillId="24" fontId="24" numFmtId="165" xfId="0" applyAlignment="1" applyBorder="1" applyFill="1" applyFont="1" applyNumberFormat="1">
      <alignment readingOrder="0" shrinkToFit="0" vertical="center" wrapText="1"/>
    </xf>
    <xf borderId="35" fillId="25" fontId="25" numFmtId="0" xfId="0" applyAlignment="1" applyBorder="1" applyFill="1" applyFont="1">
      <alignment readingOrder="0" shrinkToFit="0" vertical="center" wrapText="1"/>
    </xf>
    <xf borderId="35" fillId="24" fontId="26" numFmtId="165" xfId="0" applyAlignment="1" applyBorder="1" applyFont="1" applyNumberFormat="1">
      <alignment readingOrder="0" shrinkToFit="0" vertical="center" wrapText="1"/>
    </xf>
    <xf borderId="35" fillId="24" fontId="27" numFmtId="165" xfId="0" applyAlignment="1" applyBorder="1" applyFont="1" applyNumberFormat="1">
      <alignment readingOrder="0" shrinkToFit="0" vertical="center" wrapText="1"/>
    </xf>
    <xf borderId="38" fillId="23" fontId="23" numFmtId="0" xfId="0" applyAlignment="1" applyBorder="1" applyFont="1">
      <alignment readingOrder="0" shrinkToFit="0" vertical="center" wrapText="1"/>
    </xf>
    <xf borderId="38" fillId="24" fontId="24" numFmtId="165" xfId="0" applyAlignment="1" applyBorder="1" applyFont="1" applyNumberFormat="1">
      <alignment readingOrder="0" shrinkToFit="0" vertical="center" wrapText="1"/>
    </xf>
    <xf borderId="38" fillId="25" fontId="25" numFmtId="0" xfId="0" applyAlignment="1" applyBorder="1" applyFont="1">
      <alignment readingOrder="0" shrinkToFit="0" vertical="center" wrapText="1"/>
    </xf>
    <xf borderId="38" fillId="24" fontId="27" numFmtId="165" xfId="0" applyAlignment="1" applyBorder="1" applyFont="1" applyNumberFormat="1">
      <alignment readingOrder="0" shrinkToFit="0" vertical="center" wrapText="1"/>
    </xf>
    <xf borderId="50" fillId="6" fontId="28" numFmtId="0" xfId="0" applyAlignment="1" applyBorder="1" applyFont="1">
      <alignment horizontal="center" readingOrder="0" shrinkToFit="0" vertical="center" wrapText="1"/>
    </xf>
    <xf borderId="51" fillId="0" fontId="3" numFmtId="0" xfId="0" applyBorder="1" applyFont="1"/>
    <xf borderId="52" fillId="0" fontId="3" numFmtId="0" xfId="0" applyBorder="1" applyFont="1"/>
    <xf borderId="50" fillId="24" fontId="6" numFmtId="165" xfId="0" applyAlignment="1" applyBorder="1" applyFont="1" applyNumberFormat="1">
      <alignment shrinkToFit="0" vertical="center" wrapText="1"/>
    </xf>
    <xf borderId="53" fillId="0" fontId="3" numFmtId="0" xfId="0" applyBorder="1" applyFont="1"/>
    <xf borderId="54" fillId="10" fontId="28" numFmtId="0" xfId="0" applyAlignment="1" applyBorder="1" applyFont="1">
      <alignment horizontal="center" readingOrder="0" shrinkToFit="0" vertical="center" wrapText="1"/>
    </xf>
    <xf borderId="55" fillId="0" fontId="3" numFmtId="0" xfId="0" applyBorder="1" applyFont="1"/>
    <xf borderId="56" fillId="0" fontId="3" numFmtId="0" xfId="0" applyBorder="1" applyFont="1"/>
    <xf borderId="54" fillId="24" fontId="6" numFmtId="165" xfId="0" applyAlignment="1" applyBorder="1" applyFont="1" applyNumberFormat="1">
      <alignment shrinkToFit="0" vertical="center" wrapText="1"/>
    </xf>
    <xf borderId="57" fillId="0" fontId="3" numFmtId="0" xfId="0" applyBorder="1" applyFont="1"/>
    <xf borderId="38" fillId="5" fontId="16" numFmtId="0" xfId="0" applyAlignment="1" applyBorder="1" applyFont="1">
      <alignment horizontal="center" readingOrder="0" vertical="center"/>
    </xf>
    <xf borderId="35" fillId="26" fontId="29" numFmtId="0" xfId="0" applyAlignment="1" applyBorder="1" applyFill="1" applyFont="1">
      <alignment horizontal="center" readingOrder="0" vertical="center"/>
    </xf>
    <xf borderId="35" fillId="26" fontId="14" numFmtId="0" xfId="0" applyAlignment="1" applyBorder="1" applyFont="1">
      <alignment horizontal="center" readingOrder="0" vertical="center"/>
    </xf>
    <xf borderId="35" fillId="26" fontId="18" numFmtId="0" xfId="0" applyAlignment="1" applyBorder="1" applyFont="1">
      <alignment horizontal="center" readingOrder="0" vertical="center"/>
    </xf>
    <xf borderId="35" fillId="26" fontId="5" numFmtId="0" xfId="0" applyAlignment="1" applyBorder="1" applyFont="1">
      <alignment horizontal="center" readingOrder="0" vertical="bottom"/>
    </xf>
    <xf borderId="49" fillId="7" fontId="15" numFmtId="3" xfId="0" applyAlignment="1" applyBorder="1" applyFont="1" applyNumberFormat="1">
      <alignment horizontal="right" vertical="bottom"/>
    </xf>
    <xf borderId="0" fillId="2" fontId="15" numFmtId="0" xfId="0" applyAlignment="1" applyFont="1">
      <alignment horizontal="center" readingOrder="0" vertical="center"/>
    </xf>
    <xf borderId="35" fillId="11" fontId="2" numFmtId="0" xfId="0" applyAlignment="1" applyBorder="1" applyFont="1">
      <alignment horizontal="center" readingOrder="0" shrinkToFit="0" vertical="center" wrapText="0"/>
    </xf>
    <xf borderId="35" fillId="7" fontId="15" numFmtId="165" xfId="0" applyAlignment="1" applyBorder="1" applyFont="1" applyNumberFormat="1">
      <alignment horizontal="right" vertical="bottom"/>
    </xf>
    <xf borderId="35" fillId="27" fontId="30" numFmtId="0" xfId="0" applyAlignment="1" applyBorder="1" applyFill="1" applyFont="1">
      <alignment readingOrder="0" shrinkToFit="0" vertical="center" wrapText="0"/>
    </xf>
    <xf borderId="35" fillId="24" fontId="4" numFmtId="165" xfId="0" applyAlignment="1" applyBorder="1" applyFont="1" applyNumberFormat="1">
      <alignment shrinkToFit="0" vertical="center" wrapText="1"/>
    </xf>
    <xf borderId="35" fillId="27" fontId="30" numFmtId="0" xfId="0" applyAlignment="1" applyBorder="1" applyFont="1">
      <alignment readingOrder="0" shrinkToFit="0" vertical="center" wrapText="1"/>
    </xf>
    <xf borderId="35" fillId="26" fontId="5" numFmtId="0" xfId="0" applyAlignment="1" applyBorder="1" applyFont="1">
      <alignment horizontal="center" readingOrder="0" vertical="center"/>
    </xf>
    <xf borderId="35" fillId="26" fontId="5" numFmtId="0" xfId="0" applyAlignment="1" applyBorder="1" applyFont="1">
      <alignment horizontal="center" vertical="bottom"/>
    </xf>
    <xf borderId="49" fillId="7" fontId="31" numFmtId="3" xfId="0" applyAlignment="1" applyBorder="1" applyFont="1" applyNumberFormat="1">
      <alignment horizontal="right" vertical="bottom"/>
    </xf>
    <xf borderId="35" fillId="5" fontId="2" numFmtId="0" xfId="0" applyAlignment="1" applyBorder="1" applyFont="1">
      <alignment horizontal="center" readingOrder="0" shrinkToFit="0" vertical="center" wrapText="1"/>
    </xf>
    <xf borderId="38" fillId="27" fontId="30" numFmtId="0" xfId="0" applyAlignment="1" applyBorder="1" applyFont="1">
      <alignment readingOrder="0" shrinkToFit="0" vertical="center" wrapText="0"/>
    </xf>
    <xf borderId="38" fillId="27" fontId="30" numFmtId="0" xfId="0" applyAlignment="1" applyBorder="1" applyFont="1">
      <alignment readingOrder="0" shrinkToFit="0" vertical="center" wrapText="1"/>
    </xf>
    <xf borderId="58" fillId="11" fontId="28" numFmtId="0" xfId="0" applyAlignment="1" applyBorder="1" applyFont="1">
      <alignment horizontal="center" readingOrder="0" shrinkToFit="0" vertical="center" wrapText="0"/>
    </xf>
    <xf borderId="59" fillId="0" fontId="3" numFmtId="0" xfId="0" applyBorder="1" applyFont="1"/>
    <xf borderId="60" fillId="0" fontId="3" numFmtId="0" xfId="0" applyBorder="1" applyFont="1"/>
    <xf borderId="61" fillId="24" fontId="6" numFmtId="165" xfId="0" applyAlignment="1" applyBorder="1" applyFont="1" applyNumberFormat="1">
      <alignment shrinkToFit="0" vertical="center" wrapText="1"/>
    </xf>
    <xf borderId="62" fillId="0" fontId="3" numFmtId="0" xfId="0" applyBorder="1" applyFont="1"/>
    <xf borderId="35" fillId="0" fontId="13" numFmtId="49" xfId="0" applyAlignment="1" applyBorder="1" applyFont="1" applyNumberFormat="1">
      <alignment horizontal="left" readingOrder="0" shrinkToFit="0" vertical="center" wrapText="0"/>
    </xf>
    <xf borderId="35" fillId="0" fontId="13" numFmtId="0" xfId="0" applyAlignment="1" applyBorder="1" applyFont="1">
      <alignment horizontal="center" readingOrder="0" shrinkToFit="0" vertical="center" wrapText="0"/>
    </xf>
    <xf borderId="36" fillId="28" fontId="13" numFmtId="0" xfId="0" applyAlignment="1" applyBorder="1" applyFill="1" applyFont="1">
      <alignment horizontal="left" readingOrder="0" shrinkToFit="0" vertical="center" wrapText="0"/>
    </xf>
    <xf borderId="35" fillId="28" fontId="13" numFmtId="165" xfId="0" applyAlignment="1" applyBorder="1" applyFont="1" applyNumberFormat="1">
      <alignment horizontal="center" readingOrder="0" shrinkToFit="0" vertical="center" wrapText="0"/>
    </xf>
    <xf borderId="35" fillId="0" fontId="13" numFmtId="10" xfId="0" applyAlignment="1" applyBorder="1" applyFont="1" applyNumberFormat="1">
      <alignment horizontal="center" readingOrder="0" shrinkToFit="0" vertical="center" wrapText="0"/>
    </xf>
    <xf borderId="35" fillId="0" fontId="13" numFmtId="165" xfId="0" applyAlignment="1" applyBorder="1" applyFont="1" applyNumberFormat="1">
      <alignment horizontal="center" readingOrder="0" shrinkToFit="0" vertical="center" wrapText="0"/>
    </xf>
    <xf borderId="35" fillId="28" fontId="13" numFmtId="0" xfId="0" applyAlignment="1" applyBorder="1" applyFont="1">
      <alignment horizontal="left" readingOrder="0" shrinkToFit="0" vertical="center" wrapText="0"/>
    </xf>
    <xf borderId="35" fillId="28" fontId="13" numFmtId="165" xfId="0" applyAlignment="1" applyBorder="1" applyFont="1" applyNumberFormat="1">
      <alignment horizontal="left" readingOrder="0" shrinkToFit="0" vertical="center" wrapText="0"/>
    </xf>
    <xf borderId="35" fillId="28" fontId="13" numFmtId="0" xfId="0" applyAlignment="1" applyBorder="1" applyFont="1">
      <alignment horizontal="center" readingOrder="0" shrinkToFit="0" vertical="center" wrapText="0"/>
    </xf>
    <xf borderId="35" fillId="24" fontId="13" numFmtId="0" xfId="0" applyAlignment="1" applyBorder="1" applyFont="1">
      <alignment horizontal="center" readingOrder="0" shrinkToFit="0" vertical="center" wrapText="0"/>
    </xf>
    <xf borderId="0" fillId="2" fontId="15" numFmtId="0" xfId="0" applyAlignment="1" applyFont="1">
      <alignment horizontal="center" vertical="center"/>
    </xf>
    <xf borderId="35" fillId="0" fontId="13" numFmtId="14" xfId="0" applyAlignment="1" applyBorder="1" applyFont="1" applyNumberFormat="1">
      <alignment horizontal="left" readingOrder="0" shrinkToFit="0" vertical="center" wrapText="0"/>
    </xf>
    <xf borderId="35" fillId="0" fontId="13" numFmtId="49" xfId="0" applyAlignment="1" applyBorder="1" applyFont="1" applyNumberFormat="1">
      <alignment horizontal="left" readingOrder="0" shrinkToFit="0" vertical="center" wrapText="0"/>
    </xf>
    <xf borderId="35" fillId="0" fontId="13" numFmtId="165" xfId="0" applyAlignment="1" applyBorder="1" applyFont="1" applyNumberFormat="1">
      <alignment horizontal="left" readingOrder="0" shrinkToFit="0" vertical="center" wrapText="0"/>
    </xf>
    <xf borderId="35" fillId="0" fontId="13" numFmtId="3" xfId="0" applyAlignment="1" applyBorder="1" applyFont="1" applyNumberFormat="1">
      <alignment horizontal="left" readingOrder="0" shrinkToFit="0" vertical="center" wrapText="0"/>
    </xf>
    <xf borderId="35" fillId="0" fontId="13" numFmtId="167" xfId="0" applyAlignment="1" applyBorder="1" applyFont="1" applyNumberFormat="1">
      <alignment horizontal="left" readingOrder="0" shrinkToFit="0" vertical="center" wrapText="0"/>
    </xf>
    <xf borderId="35" fillId="0" fontId="13" numFmtId="168" xfId="0" applyAlignment="1" applyBorder="1" applyFont="1" applyNumberFormat="1">
      <alignment horizontal="center" readingOrder="0" shrinkToFit="0" vertical="center" wrapText="0"/>
    </xf>
    <xf borderId="38" fillId="29" fontId="16" numFmtId="0" xfId="0" applyAlignment="1" applyBorder="1" applyFill="1" applyFont="1">
      <alignment horizontal="center" readingOrder="0" vertical="center"/>
    </xf>
    <xf borderId="35" fillId="23" fontId="29" numFmtId="0" xfId="0" applyAlignment="1" applyBorder="1" applyFont="1">
      <alignment horizontal="center" readingOrder="0" vertical="center"/>
    </xf>
    <xf borderId="35" fillId="23" fontId="14" numFmtId="0" xfId="0" applyAlignment="1" applyBorder="1" applyFont="1">
      <alignment horizontal="center" readingOrder="0" vertical="center"/>
    </xf>
    <xf borderId="35" fillId="23" fontId="18" numFmtId="0" xfId="0" applyAlignment="1" applyBorder="1" applyFont="1">
      <alignment horizontal="center" readingOrder="0" vertical="center"/>
    </xf>
    <xf borderId="35" fillId="2" fontId="2" numFmtId="0" xfId="0" applyAlignment="1" applyBorder="1" applyFont="1">
      <alignment horizontal="center" readingOrder="0" shrinkToFit="0" vertical="center" wrapText="1"/>
    </xf>
    <xf borderId="49" fillId="6" fontId="32" numFmtId="20" xfId="0" applyAlignment="1" applyBorder="1" applyFont="1" applyNumberFormat="1">
      <alignment horizontal="center" readingOrder="0" shrinkToFit="0" vertical="center" wrapText="1"/>
    </xf>
    <xf borderId="40" fillId="30" fontId="13" numFmtId="0" xfId="0" applyAlignment="1" applyBorder="1" applyFill="1" applyFont="1">
      <alignment horizontal="center" readingOrder="0" shrinkToFit="0" vertical="center" wrapText="1"/>
    </xf>
    <xf borderId="63" fillId="0" fontId="3" numFmtId="0" xfId="0" applyBorder="1" applyFont="1"/>
    <xf borderId="38" fillId="30" fontId="13" numFmtId="0" xfId="0" applyAlignment="1" applyBorder="1" applyFont="1">
      <alignment horizontal="center" readingOrder="0" shrinkToFit="0" vertical="center" wrapText="1"/>
    </xf>
    <xf borderId="35" fillId="23" fontId="21" numFmtId="0" xfId="0" applyAlignment="1" applyBorder="1" applyFont="1">
      <alignment horizontal="center" readingOrder="0" shrinkToFit="0" vertical="center" wrapText="1"/>
    </xf>
    <xf borderId="35" fillId="6" fontId="28" numFmtId="0" xfId="0" applyAlignment="1" applyBorder="1" applyFont="1">
      <alignment horizontal="center" readingOrder="0" shrinkToFit="0" vertical="center" wrapText="1"/>
    </xf>
    <xf borderId="64" fillId="6" fontId="32" numFmtId="20" xfId="0" applyAlignment="1" applyBorder="1" applyFont="1" applyNumberFormat="1">
      <alignment horizontal="center" readingOrder="0" shrinkToFit="0" vertical="center" wrapText="1"/>
    </xf>
    <xf borderId="65" fillId="0" fontId="3" numFmtId="0" xfId="0" applyBorder="1" applyFont="1"/>
    <xf borderId="66" fillId="0" fontId="3" numFmtId="0" xfId="0" applyBorder="1" applyFont="1"/>
    <xf borderId="35" fillId="23" fontId="33" numFmtId="0" xfId="0" applyAlignment="1" applyBorder="1" applyFont="1">
      <alignment horizontal="center" readingOrder="0" shrinkToFit="0" vertical="center" wrapText="1"/>
    </xf>
    <xf borderId="67" fillId="6" fontId="32" numFmtId="20" xfId="0" applyAlignment="1" applyBorder="1" applyFont="1" applyNumberFormat="1">
      <alignment horizontal="center" readingOrder="0" shrinkToFit="0" vertical="center" wrapText="1"/>
    </xf>
    <xf borderId="35" fillId="23" fontId="5" numFmtId="0" xfId="0" applyAlignment="1" applyBorder="1" applyFont="1">
      <alignment horizontal="center" readingOrder="0" vertical="center"/>
    </xf>
    <xf borderId="68" fillId="29" fontId="2" numFmtId="0" xfId="0" applyAlignment="1" applyBorder="1" applyFont="1">
      <alignment horizontal="center" readingOrder="0" shrinkToFit="0" vertical="center" wrapText="1"/>
    </xf>
    <xf borderId="69" fillId="0" fontId="3" numFmtId="0" xfId="0" applyBorder="1" applyFont="1"/>
    <xf borderId="70" fillId="0" fontId="3" numFmtId="0" xfId="0" applyBorder="1" applyFont="1"/>
    <xf borderId="35" fillId="29" fontId="2" numFmtId="0" xfId="0" applyAlignment="1" applyBorder="1" applyFont="1">
      <alignment horizontal="center" readingOrder="0" shrinkToFit="0" vertical="center" wrapText="1"/>
    </xf>
    <xf borderId="71" fillId="23" fontId="21" numFmtId="0" xfId="0" applyAlignment="1" applyBorder="1" applyFont="1">
      <alignment horizontal="center" readingOrder="0" shrinkToFit="0" vertical="center" wrapText="1"/>
    </xf>
    <xf borderId="72" fillId="0" fontId="3" numFmtId="0" xfId="0" applyBorder="1" applyFont="1"/>
    <xf borderId="14" fillId="2" fontId="15" numFmtId="0" xfId="0" applyAlignment="1" applyBorder="1" applyFont="1">
      <alignment horizontal="center" vertical="center"/>
    </xf>
    <xf borderId="71" fillId="0" fontId="13" numFmtId="0" xfId="0" applyAlignment="1" applyBorder="1" applyFont="1">
      <alignment horizontal="left" readingOrder="0" shrinkToFit="0" vertical="center" wrapText="0"/>
    </xf>
    <xf borderId="40" fillId="2" fontId="15" numFmtId="0" xfId="0" applyAlignment="1" applyBorder="1" applyFont="1">
      <alignment horizontal="center" vertical="center"/>
    </xf>
    <xf borderId="63" fillId="2" fontId="15" numFmtId="0" xfId="0" applyAlignment="1" applyBorder="1" applyFont="1">
      <alignment horizontal="center" vertical="center"/>
    </xf>
    <xf borderId="0" fillId="2" fontId="10" numFmtId="0" xfId="0" applyAlignment="1" applyFont="1">
      <alignment horizontal="center" readingOrder="0" vertical="center"/>
    </xf>
    <xf borderId="71" fillId="0" fontId="13" numFmtId="165" xfId="0" applyAlignment="1" applyBorder="1" applyFont="1" applyNumberFormat="1">
      <alignment horizontal="center" readingOrder="0" shrinkToFit="0" vertical="center" wrapText="0"/>
    </xf>
    <xf borderId="73" fillId="0" fontId="13" numFmtId="10" xfId="0" applyAlignment="1" applyBorder="1" applyFont="1" applyNumberFormat="1">
      <alignment horizontal="center" readingOrder="0" shrinkToFit="0" vertical="center" wrapText="0"/>
    </xf>
    <xf borderId="74" fillId="0" fontId="3" numFmtId="0" xfId="0" applyBorder="1" applyFont="1"/>
    <xf borderId="75" fillId="0" fontId="3" numFmtId="0" xfId="0" applyBorder="1" applyFont="1"/>
    <xf borderId="35" fillId="24" fontId="13" numFmtId="9" xfId="0" applyAlignment="1" applyBorder="1" applyFont="1" applyNumberFormat="1">
      <alignment horizontal="center" readingOrder="0" shrinkToFit="0" vertical="center" wrapText="0"/>
    </xf>
    <xf borderId="49" fillId="23" fontId="21" numFmtId="0" xfId="0" applyAlignment="1" applyBorder="1" applyFont="1">
      <alignment horizontal="center" readingOrder="0" vertical="center"/>
    </xf>
    <xf borderId="35" fillId="23" fontId="21" numFmtId="0" xfId="0" applyAlignment="1" applyBorder="1" applyFont="1">
      <alignment horizontal="center" readingOrder="0" vertical="center"/>
    </xf>
    <xf borderId="49" fillId="28" fontId="34" numFmtId="0" xfId="0" applyAlignment="1" applyBorder="1" applyFont="1">
      <alignment horizontal="center" readingOrder="0" shrinkToFit="0" vertical="center" wrapText="1"/>
    </xf>
    <xf borderId="35" fillId="28" fontId="34" numFmtId="0" xfId="0" applyAlignment="1" applyBorder="1" applyFont="1">
      <alignment horizontal="center" readingOrder="0" shrinkToFit="0" vertical="center" wrapText="1"/>
    </xf>
    <xf borderId="35" fillId="28" fontId="13" numFmtId="49" xfId="0" applyAlignment="1" applyBorder="1" applyFont="1" applyNumberFormat="1">
      <alignment horizontal="center" readingOrder="0" shrinkToFit="0" vertical="center" wrapText="0"/>
    </xf>
    <xf borderId="35" fillId="28" fontId="34" numFmtId="165" xfId="0" applyAlignment="1" applyBorder="1" applyFont="1" applyNumberFormat="1">
      <alignment horizontal="center" readingOrder="0" shrinkToFit="0" vertical="center" wrapText="1"/>
    </xf>
    <xf borderId="35" fillId="24" fontId="34" numFmtId="165" xfId="0" applyAlignment="1" applyBorder="1" applyFont="1" applyNumberFormat="1">
      <alignment horizontal="center" readingOrder="0" shrinkToFit="0" vertical="center" wrapText="0"/>
    </xf>
    <xf borderId="49" fillId="28" fontId="35" numFmtId="0" xfId="0" applyAlignment="1" applyBorder="1" applyFont="1">
      <alignment horizontal="center" readingOrder="0" shrinkToFit="0" vertical="center" wrapText="1"/>
    </xf>
    <xf borderId="49" fillId="28" fontId="36" numFmtId="0" xfId="0" applyAlignment="1" applyBorder="1" applyFont="1">
      <alignment horizontal="center" readingOrder="0" shrinkToFit="0" vertical="center" wrapText="1"/>
    </xf>
    <xf borderId="35" fillId="24" fontId="24" numFmtId="165" xfId="0" applyAlignment="1" applyBorder="1" applyFont="1" applyNumberFormat="1">
      <alignment readingOrder="0" shrinkToFit="0" vertical="center" wrapText="0"/>
    </xf>
    <xf borderId="0" fillId="2" fontId="15" numFmtId="0" xfId="0" applyAlignment="1" applyFont="1">
      <alignment shrinkToFit="0" vertical="center" wrapText="1"/>
    </xf>
    <xf borderId="0" fillId="2" fontId="15" numFmtId="0" xfId="0" applyAlignment="1" applyFont="1">
      <alignment shrinkToFit="0" vertical="center" wrapText="0"/>
    </xf>
    <xf borderId="0" fillId="2" fontId="15" numFmtId="0" xfId="0" applyAlignment="1" applyFont="1">
      <alignment readingOrder="0" shrinkToFit="0" vertical="center" wrapText="0"/>
    </xf>
    <xf borderId="76" fillId="31" fontId="2" numFmtId="0" xfId="0" applyAlignment="1" applyBorder="1" applyFill="1" applyFont="1">
      <alignment horizontal="center" readingOrder="0" shrinkToFit="0" vertical="center" wrapText="1"/>
    </xf>
    <xf borderId="77" fillId="0" fontId="3" numFmtId="0" xfId="0" applyBorder="1" applyFont="1"/>
    <xf borderId="78" fillId="0" fontId="3" numFmtId="0" xfId="0" applyBorder="1" applyFont="1"/>
    <xf borderId="79" fillId="32" fontId="21" numFmtId="0" xfId="0" applyAlignment="1" applyBorder="1" applyFill="1" applyFont="1">
      <alignment horizontal="center" readingOrder="0" shrinkToFit="0" vertical="center" wrapText="0"/>
    </xf>
    <xf borderId="35" fillId="32" fontId="21" numFmtId="0" xfId="0" applyAlignment="1" applyBorder="1" applyFont="1">
      <alignment horizontal="center" readingOrder="0" shrinkToFit="0" vertical="center" wrapText="0"/>
    </xf>
    <xf borderId="80" fillId="0" fontId="3" numFmtId="0" xfId="0" applyBorder="1" applyFont="1"/>
    <xf borderId="79" fillId="0" fontId="13" numFmtId="0" xfId="0" applyAlignment="1" applyBorder="1" applyFont="1">
      <alignment horizontal="center" readingOrder="0" shrinkToFit="0" vertical="center" wrapText="0"/>
    </xf>
    <xf borderId="35" fillId="0" fontId="13" numFmtId="0" xfId="0" applyAlignment="1" applyBorder="1" applyFont="1">
      <alignment horizontal="center" readingOrder="0" shrinkToFit="0" vertical="center" wrapText="0"/>
    </xf>
    <xf borderId="79" fillId="0" fontId="13" numFmtId="0" xfId="0" applyAlignment="1" applyBorder="1" applyFont="1">
      <alignment readingOrder="0" shrinkToFit="0" vertical="center" wrapText="0"/>
    </xf>
    <xf borderId="35" fillId="0" fontId="13" numFmtId="165" xfId="0" applyAlignment="1" applyBorder="1" applyFont="1" applyNumberFormat="1">
      <alignment horizontal="center" readingOrder="0" shrinkToFit="0" vertical="center" wrapText="0"/>
    </xf>
    <xf borderId="0" fillId="2" fontId="15" numFmtId="0" xfId="0" applyAlignment="1" applyFont="1">
      <alignment readingOrder="0" shrinkToFit="0" vertical="center" wrapText="1"/>
    </xf>
    <xf borderId="35" fillId="0" fontId="13" numFmtId="49" xfId="0" applyAlignment="1" applyBorder="1" applyFont="1" applyNumberFormat="1">
      <alignment horizontal="center" readingOrder="0" shrinkToFit="0" vertical="center" wrapText="0"/>
    </xf>
    <xf borderId="79" fillId="32" fontId="21" numFmtId="0" xfId="0" applyAlignment="1" applyBorder="1" applyFont="1">
      <alignment horizontal="center" shrinkToFit="0" wrapText="0"/>
    </xf>
    <xf borderId="49" fillId="0" fontId="37" numFmtId="169" xfId="0" applyAlignment="1" applyBorder="1" applyFont="1" applyNumberFormat="1">
      <alignment horizontal="center" readingOrder="0" shrinkToFit="0" wrapText="0"/>
    </xf>
    <xf borderId="35" fillId="32" fontId="21" numFmtId="0" xfId="0" applyAlignment="1" applyBorder="1" applyFont="1">
      <alignment horizontal="center" readingOrder="0" shrinkToFit="0" wrapText="0"/>
    </xf>
    <xf borderId="81" fillId="9" fontId="2" numFmtId="0" xfId="0" applyAlignment="1" applyBorder="1" applyFont="1">
      <alignment horizontal="center" readingOrder="0" shrinkToFit="0" vertical="center" wrapText="1"/>
    </xf>
    <xf borderId="82" fillId="0" fontId="3" numFmtId="0" xfId="0" applyBorder="1" applyFont="1"/>
    <xf borderId="83" fillId="0" fontId="3" numFmtId="0" xfId="0" applyBorder="1" applyFont="1"/>
    <xf borderId="35" fillId="20" fontId="2" numFmtId="0" xfId="0" applyAlignment="1" applyBorder="1" applyFont="1">
      <alignment horizontal="center" readingOrder="0" shrinkToFit="0" vertical="center" wrapText="0"/>
    </xf>
    <xf borderId="35" fillId="22" fontId="21" numFmtId="0" xfId="0" applyAlignment="1" applyBorder="1" applyFont="1">
      <alignment horizontal="center" readingOrder="0" shrinkToFit="0" vertical="center" wrapText="0"/>
    </xf>
    <xf borderId="49" fillId="19" fontId="38" numFmtId="0" xfId="0" applyAlignment="1" applyBorder="1" applyFont="1">
      <alignment horizontal="center" readingOrder="0" shrinkToFit="0" vertical="center" wrapText="1"/>
    </xf>
    <xf borderId="38" fillId="0" fontId="39" numFmtId="165" xfId="0" applyAlignment="1" applyBorder="1" applyFont="1" applyNumberFormat="1">
      <alignment horizontal="center" shrinkToFit="0" vertical="center" wrapText="1"/>
    </xf>
    <xf borderId="84" fillId="0" fontId="5" numFmtId="165" xfId="0" applyAlignment="1" applyBorder="1" applyFont="1" applyNumberFormat="1">
      <alignment shrinkToFit="0" vertical="center" wrapText="1"/>
    </xf>
    <xf borderId="85" fillId="0" fontId="3" numFmtId="0" xfId="0" applyBorder="1" applyFont="1"/>
    <xf borderId="86" fillId="0" fontId="40" numFmtId="0" xfId="0" applyAlignment="1" applyBorder="1" applyFont="1">
      <alignment readingOrder="0" shrinkToFit="0" vertical="center" wrapText="1"/>
    </xf>
    <xf borderId="87" fillId="0" fontId="3" numFmtId="0" xfId="0" applyBorder="1" applyFont="1"/>
    <xf borderId="88" fillId="0" fontId="5" numFmtId="0" xfId="0" applyAlignment="1" applyBorder="1" applyFont="1">
      <alignment horizontal="center" readingOrder="0" shrinkToFit="0" vertical="center" wrapText="1"/>
    </xf>
    <xf borderId="0" fillId="2" fontId="41" numFmtId="0" xfId="0" applyAlignment="1" applyFont="1">
      <alignment horizontal="center" readingOrder="0" shrinkToFit="0" vertical="center" wrapText="1"/>
    </xf>
    <xf borderId="35" fillId="0" fontId="13" numFmtId="49" xfId="0" applyAlignment="1" applyBorder="1" applyFont="1" applyNumberFormat="1">
      <alignment horizontal="center" readingOrder="0" shrinkToFit="0" vertical="center" wrapText="0"/>
    </xf>
    <xf borderId="49" fillId="0" fontId="13" numFmtId="0" xfId="0" applyAlignment="1" applyBorder="1" applyFont="1">
      <alignment horizontal="left" readingOrder="0" shrinkToFit="0" vertical="center" wrapText="0"/>
    </xf>
    <xf borderId="89" fillId="0" fontId="5" numFmtId="165" xfId="0" applyAlignment="1" applyBorder="1" applyFont="1" applyNumberFormat="1">
      <alignment shrinkToFit="0" vertical="center" wrapText="1"/>
    </xf>
    <xf borderId="90" fillId="0" fontId="3" numFmtId="0" xfId="0" applyBorder="1" applyFont="1"/>
    <xf borderId="44" fillId="0" fontId="40" numFmtId="0" xfId="0" applyAlignment="1" applyBorder="1" applyFont="1">
      <alignment readingOrder="0" shrinkToFit="0" vertical="center" wrapText="1"/>
    </xf>
    <xf borderId="91" fillId="0" fontId="42" numFmtId="165" xfId="0" applyAlignment="1" applyBorder="1" applyFont="1" applyNumberFormat="1">
      <alignment horizontal="center" shrinkToFit="0" vertical="center" wrapText="1"/>
    </xf>
    <xf borderId="35" fillId="24" fontId="43" numFmtId="0" xfId="0" applyAlignment="1" applyBorder="1" applyFont="1">
      <alignment horizontal="right" readingOrder="0" shrinkToFit="0" vertical="center" wrapText="0"/>
    </xf>
    <xf borderId="44" fillId="0" fontId="40" numFmtId="165" xfId="0" applyAlignment="1" applyBorder="1" applyFont="1" applyNumberFormat="1">
      <alignment horizontal="left" readingOrder="0" shrinkToFit="0" vertical="center" wrapText="1"/>
    </xf>
    <xf borderId="44" fillId="0" fontId="5" numFmtId="165" xfId="0" applyAlignment="1" applyBorder="1" applyFont="1" applyNumberFormat="1">
      <alignment readingOrder="0" shrinkToFit="0" vertical="center" wrapText="1"/>
    </xf>
    <xf borderId="92" fillId="0" fontId="3" numFmtId="0" xfId="0" applyBorder="1" applyFont="1"/>
    <xf borderId="35" fillId="31" fontId="2" numFmtId="0" xfId="0" applyAlignment="1" applyBorder="1" applyFont="1">
      <alignment horizontal="center" readingOrder="0" shrinkToFit="0" vertical="center" wrapText="0"/>
    </xf>
    <xf borderId="49" fillId="0" fontId="13" numFmtId="0" xfId="0" applyAlignment="1" applyBorder="1" applyFont="1">
      <alignment readingOrder="0" shrinkToFit="0" vertical="center" wrapText="0"/>
    </xf>
    <xf borderId="35" fillId="0" fontId="13" numFmtId="167" xfId="0" applyAlignment="1" applyBorder="1" applyFont="1" applyNumberFormat="1">
      <alignment readingOrder="0" shrinkToFit="0" vertical="center" wrapText="0"/>
    </xf>
    <xf borderId="35" fillId="32" fontId="41" numFmtId="0" xfId="0" applyAlignment="1" applyBorder="1" applyFont="1">
      <alignment horizontal="center" readingOrder="0" shrinkToFit="0" vertical="center" wrapText="0"/>
    </xf>
    <xf borderId="49" fillId="32" fontId="5" numFmtId="0" xfId="0" applyAlignment="1" applyBorder="1" applyFont="1">
      <alignment horizontal="center" readingOrder="0" shrinkToFit="0" vertical="center" wrapText="0"/>
    </xf>
    <xf borderId="35" fillId="32" fontId="41" numFmtId="0" xfId="0" applyAlignment="1" applyBorder="1" applyFont="1">
      <alignment horizontal="left" readingOrder="0" shrinkToFit="0" vertical="center" wrapText="0"/>
    </xf>
    <xf borderId="35" fillId="0" fontId="13" numFmtId="165" xfId="0" applyAlignment="1" applyBorder="1" applyFont="1" applyNumberFormat="1">
      <alignment horizontal="left" readingOrder="0" shrinkToFit="0" vertical="center" wrapText="0"/>
    </xf>
    <xf borderId="49" fillId="24" fontId="44" numFmtId="0" xfId="0" applyAlignment="1" applyBorder="1" applyFont="1">
      <alignment horizontal="center" readingOrder="0" shrinkToFit="0" vertical="center" wrapText="0"/>
    </xf>
    <xf borderId="49" fillId="24" fontId="44" numFmtId="165" xfId="0" applyAlignment="1" applyBorder="1" applyFont="1" applyNumberFormat="1">
      <alignment horizontal="center" readingOrder="0" shrinkToFit="0" vertical="center" wrapText="0"/>
    </xf>
    <xf borderId="0" fillId="2" fontId="15" numFmtId="0" xfId="0" applyAlignment="1" applyFont="1">
      <alignment shrinkToFit="0" vertical="center" wrapText="0"/>
    </xf>
    <xf borderId="35" fillId="0" fontId="13" numFmtId="167" xfId="0" applyAlignment="1" applyBorder="1" applyFont="1" applyNumberFormat="1">
      <alignment horizontal="center" readingOrder="0" shrinkToFit="0" vertical="center" wrapText="0"/>
    </xf>
    <xf borderId="35" fillId="19" fontId="2" numFmtId="0" xfId="0" applyAlignment="1" applyBorder="1" applyFont="1">
      <alignment horizontal="center" readingOrder="0" shrinkToFit="0" vertical="center" wrapText="0"/>
    </xf>
    <xf borderId="35" fillId="33" fontId="2" numFmtId="0" xfId="0" applyAlignment="1" applyBorder="1" applyFill="1" applyFont="1">
      <alignment horizontal="center" readingOrder="0" shrinkToFit="0" vertical="center" wrapText="0"/>
    </xf>
    <xf borderId="38" fillId="14" fontId="16" numFmtId="0" xfId="0" applyAlignment="1" applyBorder="1" applyFont="1">
      <alignment horizontal="center" readingOrder="0" vertical="center"/>
    </xf>
    <xf borderId="35" fillId="34" fontId="29" numFmtId="0" xfId="0" applyAlignment="1" applyBorder="1" applyFill="1" applyFont="1">
      <alignment horizontal="center" readingOrder="0" vertical="center"/>
    </xf>
    <xf borderId="35" fillId="34" fontId="14" numFmtId="0" xfId="0" applyAlignment="1" applyBorder="1" applyFont="1">
      <alignment horizontal="center" readingOrder="0" vertical="center"/>
    </xf>
    <xf borderId="35" fillId="34" fontId="18" numFmtId="0" xfId="0" applyAlignment="1" applyBorder="1" applyFont="1">
      <alignment horizontal="center" readingOrder="0" vertical="center"/>
    </xf>
    <xf borderId="35" fillId="14" fontId="2" numFmtId="0" xfId="0" applyAlignment="1" applyBorder="1" applyFont="1">
      <alignment horizontal="center" readingOrder="0" shrinkToFit="0" vertical="center" wrapText="1"/>
    </xf>
    <xf borderId="49" fillId="14" fontId="32" numFmtId="20" xfId="0" applyAlignment="1" applyBorder="1" applyFont="1" applyNumberFormat="1">
      <alignment horizontal="center" readingOrder="0" shrinkToFit="0" vertical="center" wrapText="1"/>
    </xf>
    <xf borderId="64" fillId="14" fontId="32" numFmtId="20" xfId="0" applyAlignment="1" applyBorder="1" applyFont="1" applyNumberFormat="1">
      <alignment horizontal="center" readingOrder="0" shrinkToFit="0" vertical="center" wrapText="1"/>
    </xf>
    <xf borderId="67" fillId="14" fontId="32" numFmtId="20" xfId="0" applyAlignment="1" applyBorder="1" applyFont="1" applyNumberFormat="1">
      <alignment horizontal="center" readingOrder="0" shrinkToFit="0" vertical="center" wrapText="1"/>
    </xf>
    <xf borderId="35" fillId="34" fontId="5" numFmtId="0" xfId="0" applyAlignment="1" applyBorder="1" applyFont="1">
      <alignment horizontal="center" readingOrder="0" vertical="center"/>
    </xf>
    <xf borderId="49" fillId="34" fontId="21" numFmtId="0" xfId="0" applyAlignment="1" applyBorder="1" applyFont="1">
      <alignment horizontal="center" readingOrder="0" vertical="center"/>
    </xf>
    <xf borderId="35" fillId="34" fontId="21" numFmtId="0" xfId="0" applyAlignment="1" applyBorder="1" applyFont="1">
      <alignment horizontal="center" readingOrder="0" vertical="center"/>
    </xf>
    <xf borderId="35" fillId="28" fontId="34" numFmtId="9" xfId="0" applyAlignment="1" applyBorder="1" applyFont="1" applyNumberFormat="1">
      <alignment horizontal="center" readingOrder="0" shrinkToFit="0" vertical="center" wrapText="1"/>
    </xf>
    <xf borderId="49" fillId="14" fontId="38" numFmtId="0" xfId="0" applyAlignment="1" applyBorder="1" applyFont="1">
      <alignment horizontal="center" readingOrder="0" shrinkToFit="0" vertical="center" wrapText="1"/>
    </xf>
    <xf borderId="49" fillId="0" fontId="13" numFmtId="0" xfId="0" applyAlignment="1" applyBorder="1" applyFont="1">
      <alignment shrinkToFit="0" vertical="center" wrapText="0"/>
    </xf>
    <xf borderId="35" fillId="0" fontId="13" numFmtId="167" xfId="0" applyAlignment="1" applyBorder="1" applyFont="1" applyNumberFormat="1">
      <alignment shrinkToFit="0" vertical="center" wrapText="0"/>
    </xf>
    <xf borderId="35" fillId="0" fontId="13" numFmtId="0" xfId="0" applyAlignment="1" applyBorder="1" applyFont="1">
      <alignment shrinkToFit="0" vertical="center" wrapText="0"/>
    </xf>
    <xf borderId="35" fillId="0" fontId="13" numFmtId="49" xfId="0" applyAlignment="1" applyBorder="1" applyFont="1" applyNumberFormat="1">
      <alignment horizontal="center" shrinkToFit="0" vertical="center" wrapText="0"/>
    </xf>
    <xf borderId="35" fillId="0" fontId="13" numFmtId="0" xfId="0" applyAlignment="1" applyBorder="1" applyFont="1">
      <alignment horizontal="center" shrinkToFit="0" vertical="center" wrapText="0"/>
    </xf>
    <xf borderId="35" fillId="0" fontId="13" numFmtId="165" xfId="0" applyAlignment="1" applyBorder="1" applyFont="1" applyNumberFormat="1">
      <alignment horizontal="center" shrinkToFit="0" vertical="center" wrapText="0"/>
    </xf>
    <xf borderId="49" fillId="0" fontId="13" numFmtId="0" xfId="0" applyAlignment="1" applyBorder="1" applyFont="1">
      <alignment horizontal="left" shrinkToFit="0" vertical="center" wrapText="0"/>
    </xf>
    <xf borderId="35" fillId="0" fontId="13" numFmtId="14" xfId="0" applyAlignment="1" applyBorder="1" applyFont="1" applyNumberFormat="1">
      <alignment horizontal="center" readingOrder="0" shrinkToFit="0" vertical="center" wrapText="0"/>
    </xf>
    <xf borderId="38" fillId="12" fontId="16" numFmtId="0" xfId="0" applyAlignment="1" applyBorder="1" applyFont="1">
      <alignment horizontal="center" readingOrder="0" vertical="center"/>
    </xf>
    <xf borderId="35" fillId="25" fontId="29" numFmtId="0" xfId="0" applyAlignment="1" applyBorder="1" applyFont="1">
      <alignment horizontal="center" readingOrder="0" vertical="center"/>
    </xf>
    <xf borderId="35" fillId="25" fontId="14" numFmtId="0" xfId="0" applyAlignment="1" applyBorder="1" applyFont="1">
      <alignment horizontal="center" readingOrder="0" vertical="center"/>
    </xf>
    <xf borderId="35" fillId="25" fontId="18" numFmtId="0" xfId="0" applyAlignment="1" applyBorder="1" applyFont="1">
      <alignment horizontal="center" readingOrder="0" vertical="center"/>
    </xf>
    <xf borderId="35" fillId="25" fontId="5" numFmtId="0" xfId="0" applyAlignment="1" applyBorder="1" applyFont="1">
      <alignment horizontal="center" readingOrder="0" vertical="center"/>
    </xf>
    <xf borderId="35" fillId="12" fontId="2" numFmtId="0" xfId="0" applyAlignment="1" applyBorder="1" applyFont="1">
      <alignment horizontal="center" readingOrder="0" shrinkToFit="0" vertical="center" wrapText="1"/>
    </xf>
    <xf borderId="35" fillId="25" fontId="21" numFmtId="0" xfId="0" applyAlignment="1" applyBorder="1" applyFont="1">
      <alignment horizontal="center" readingOrder="0" shrinkToFit="0" vertical="center" wrapText="1"/>
    </xf>
    <xf borderId="93" fillId="30" fontId="45" numFmtId="0" xfId="0" applyAlignment="1" applyBorder="1" applyFont="1">
      <alignment horizontal="center" readingOrder="0" vertical="center"/>
    </xf>
    <xf borderId="93" fillId="0" fontId="46" numFmtId="0" xfId="0" applyAlignment="1" applyBorder="1" applyFont="1">
      <alignment horizontal="center" vertical="center"/>
    </xf>
    <xf borderId="93" fillId="0" fontId="1" numFmtId="0" xfId="0" applyBorder="1" applyFont="1"/>
    <xf borderId="0" fillId="0" fontId="46" numFmtId="0" xfId="0" applyAlignment="1" applyFont="1">
      <alignment horizontal="center" vertical="center"/>
    </xf>
    <xf borderId="0" fillId="2" fontId="47" numFmtId="0" xfId="0" applyFont="1"/>
    <xf borderId="35" fillId="35" fontId="10" numFmtId="0" xfId="0" applyAlignment="1" applyBorder="1" applyFill="1" applyFont="1">
      <alignment horizontal="center" readingOrder="0"/>
    </xf>
    <xf borderId="94" fillId="7" fontId="21" numFmtId="0" xfId="0" applyAlignment="1" applyBorder="1" applyFont="1">
      <alignment horizontal="center" readingOrder="0"/>
    </xf>
    <xf borderId="95" fillId="0" fontId="3" numFmtId="0" xfId="0" applyBorder="1" applyFont="1"/>
    <xf borderId="96" fillId="0" fontId="3" numFmtId="0" xfId="0" applyBorder="1" applyFont="1"/>
    <xf borderId="97" fillId="7" fontId="4" numFmtId="0" xfId="0" applyAlignment="1" applyBorder="1" applyFont="1">
      <alignment readingOrder="0"/>
    </xf>
    <xf borderId="97" fillId="7" fontId="21" numFmtId="0" xfId="0" applyAlignment="1" applyBorder="1" applyFont="1">
      <alignment horizontal="center" readingOrder="0"/>
    </xf>
    <xf borderId="98" fillId="7" fontId="13" numFmtId="168" xfId="0" applyAlignment="1" applyBorder="1" applyFont="1" applyNumberFormat="1">
      <alignment horizontal="center" readingOrder="0"/>
    </xf>
    <xf borderId="98" fillId="7" fontId="13" numFmtId="0" xfId="0" applyAlignment="1" applyBorder="1" applyFont="1">
      <alignment horizontal="center" readingOrder="0"/>
    </xf>
    <xf borderId="97" fillId="7" fontId="4" numFmtId="0" xfId="0" applyAlignment="1" applyBorder="1" applyFont="1">
      <alignment horizontal="center" readingOrder="0"/>
    </xf>
    <xf borderId="99" fillId="0" fontId="3" numFmtId="0" xfId="0" applyBorder="1" applyFont="1"/>
    <xf quotePrefix="1" borderId="40" fillId="28" fontId="34" numFmtId="0" xfId="0" applyAlignment="1" applyBorder="1" applyFont="1">
      <alignment horizontal="center" readingOrder="0"/>
    </xf>
    <xf borderId="100" fillId="7" fontId="21" numFmtId="0" xfId="0" applyAlignment="1" applyBorder="1" applyFont="1">
      <alignment horizontal="center" readingOrder="0"/>
    </xf>
    <xf borderId="101" fillId="0" fontId="3" numFmtId="0" xfId="0" applyBorder="1" applyFont="1"/>
    <xf borderId="102" fillId="7" fontId="4" numFmtId="0" xfId="0" applyAlignment="1" applyBorder="1" applyFont="1">
      <alignment readingOrder="0"/>
    </xf>
    <xf borderId="102" fillId="7" fontId="21" numFmtId="0" xfId="0" applyAlignment="1" applyBorder="1" applyFont="1">
      <alignment horizontal="center" readingOrder="0"/>
    </xf>
    <xf borderId="102" fillId="7" fontId="4" numFmtId="49" xfId="0" applyAlignment="1" applyBorder="1" applyFont="1" applyNumberFormat="1">
      <alignment readingOrder="0"/>
    </xf>
    <xf borderId="102" fillId="7" fontId="13" numFmtId="0" xfId="0" applyAlignment="1" applyBorder="1" applyFont="1">
      <alignment horizontal="left" readingOrder="0"/>
    </xf>
    <xf borderId="102" fillId="7" fontId="13" numFmtId="0" xfId="0" applyAlignment="1" applyBorder="1" applyFont="1">
      <alignment horizontal="center" readingOrder="0"/>
    </xf>
    <xf borderId="103" fillId="0" fontId="3" numFmtId="0" xfId="0" applyBorder="1" applyFont="1"/>
    <xf borderId="35" fillId="7" fontId="13" numFmtId="0" xfId="0" applyAlignment="1" applyBorder="1" applyFont="1">
      <alignment horizontal="center" readingOrder="0"/>
    </xf>
    <xf borderId="104" fillId="7" fontId="21" numFmtId="0" xfId="0" applyAlignment="1" applyBorder="1" applyFont="1">
      <alignment horizontal="center" readingOrder="0"/>
    </xf>
    <xf borderId="105" fillId="0" fontId="3" numFmtId="0" xfId="0" applyBorder="1" applyFont="1"/>
    <xf borderId="106" fillId="7" fontId="4" numFmtId="0" xfId="0" applyAlignment="1" applyBorder="1" applyFont="1">
      <alignment horizontal="left" readingOrder="0"/>
    </xf>
    <xf borderId="104" fillId="7" fontId="4" numFmtId="165" xfId="0" applyAlignment="1" applyBorder="1" applyFont="1" applyNumberFormat="1">
      <alignment horizontal="left" readingOrder="0"/>
    </xf>
    <xf quotePrefix="1" borderId="38" fillId="28" fontId="34" numFmtId="0" xfId="0" applyAlignment="1" applyBorder="1" applyFont="1">
      <alignment horizontal="center" readingOrder="0"/>
    </xf>
    <xf borderId="107" fillId="0" fontId="3" numFmtId="0" xfId="0" applyBorder="1" applyFont="1"/>
    <xf borderId="35" fillId="7" fontId="48" numFmtId="168" xfId="0" applyAlignment="1" applyBorder="1" applyFont="1" applyNumberFormat="1">
      <alignment horizontal="center" readingOrder="0" shrinkToFit="0" vertical="center" wrapText="1"/>
    </xf>
    <xf borderId="104" fillId="7" fontId="48" numFmtId="0" xfId="0" applyAlignment="1" applyBorder="1" applyFont="1">
      <alignment horizontal="center" readingOrder="0" shrinkToFit="0" vertical="center" wrapText="1"/>
    </xf>
    <xf borderId="104" fillId="7" fontId="48" numFmtId="0" xfId="0" applyAlignment="1" applyBorder="1" applyFont="1">
      <alignment readingOrder="0" shrinkToFit="0" vertical="center" wrapText="1"/>
    </xf>
    <xf borderId="35" fillId="7" fontId="48" numFmtId="0" xfId="0" applyAlignment="1" applyBorder="1" applyFont="1">
      <alignment horizontal="center" readingOrder="0" shrinkToFit="0" vertical="center" wrapText="1"/>
    </xf>
    <xf borderId="35" fillId="7" fontId="48" numFmtId="165" xfId="0" applyAlignment="1" applyBorder="1" applyFont="1" applyNumberFormat="1">
      <alignment horizontal="center" readingOrder="0" shrinkToFit="0" vertical="center" wrapText="1"/>
    </xf>
    <xf borderId="38" fillId="7" fontId="48" numFmtId="168" xfId="0" applyAlignment="1" applyBorder="1" applyFont="1" applyNumberFormat="1">
      <alignment horizontal="center" readingOrder="0" shrinkToFit="0" vertical="center" wrapText="1"/>
    </xf>
    <xf borderId="108" fillId="7" fontId="48" numFmtId="0" xfId="0" applyAlignment="1" applyBorder="1" applyFont="1">
      <alignment horizontal="center" readingOrder="0" shrinkToFit="0" vertical="center" wrapText="1"/>
    </xf>
    <xf borderId="109" fillId="0" fontId="3" numFmtId="0" xfId="0" applyBorder="1" applyFont="1"/>
    <xf borderId="108" fillId="7" fontId="48" numFmtId="0" xfId="0" applyAlignment="1" applyBorder="1" applyFont="1">
      <alignment readingOrder="0" shrinkToFit="0" vertical="center" wrapText="1"/>
    </xf>
    <xf borderId="38" fillId="7" fontId="48" numFmtId="0" xfId="0" applyAlignment="1" applyBorder="1" applyFont="1">
      <alignment horizontal="center" readingOrder="0" shrinkToFit="0" vertical="center" wrapText="1"/>
    </xf>
    <xf borderId="38" fillId="7" fontId="48" numFmtId="165" xfId="0" applyAlignment="1" applyBorder="1" applyFont="1" applyNumberFormat="1">
      <alignment horizontal="center" readingOrder="0" shrinkToFit="0" vertical="center" wrapText="1"/>
    </xf>
    <xf borderId="110" fillId="7" fontId="21" numFmtId="0" xfId="0" applyAlignment="1" applyBorder="1" applyFont="1">
      <alignment horizontal="right" readingOrder="0" vertical="center"/>
    </xf>
    <xf borderId="111" fillId="0" fontId="3" numFmtId="0" xfId="0" applyBorder="1" applyFont="1"/>
    <xf borderId="112" fillId="7" fontId="21" numFmtId="165" xfId="0" applyAlignment="1" applyBorder="1" applyFont="1" applyNumberFormat="1">
      <alignment horizontal="center" readingOrder="0" vertical="center"/>
    </xf>
    <xf borderId="113" fillId="0" fontId="3" numFmtId="0" xfId="0" applyBorder="1" applyFont="1"/>
    <xf borderId="114" fillId="0" fontId="3" numFmtId="0" xfId="0" applyBorder="1" applyFont="1"/>
    <xf borderId="38" fillId="7" fontId="21" numFmtId="0" xfId="0" applyAlignment="1" applyBorder="1" applyFont="1">
      <alignment horizontal="right" readingOrder="0" vertical="center"/>
    </xf>
    <xf borderId="108" fillId="7" fontId="21" numFmtId="165" xfId="0" applyAlignment="1" applyBorder="1" applyFont="1" applyNumberFormat="1">
      <alignment horizontal="center" readingOrder="0" vertical="center"/>
    </xf>
    <xf borderId="38" fillId="7" fontId="49" numFmtId="0" xfId="0" applyAlignment="1" applyBorder="1" applyFont="1">
      <alignment horizontal="right" readingOrder="0" vertical="center"/>
    </xf>
    <xf borderId="108" fillId="7" fontId="49" numFmtId="165" xfId="0" applyAlignment="1" applyBorder="1" applyFont="1" applyNumberFormat="1">
      <alignment horizontal="center" readingOrder="0" vertical="center"/>
    </xf>
    <xf borderId="35" fillId="7" fontId="48" numFmtId="49" xfId="0" applyAlignment="1" applyBorder="1" applyFont="1" applyNumberFormat="1">
      <alignment horizontal="center" readingOrder="0" shrinkToFit="0" vertical="center" wrapText="1"/>
    </xf>
    <xf borderId="49" fillId="31" fontId="7" numFmtId="0" xfId="0" applyAlignment="1" applyBorder="1" applyFont="1">
      <alignment horizontal="center" readingOrder="0"/>
    </xf>
    <xf borderId="49" fillId="24" fontId="18" numFmtId="9" xfId="0" applyAlignment="1" applyBorder="1" applyFont="1" applyNumberFormat="1">
      <alignment horizontal="center" readingOrder="0"/>
    </xf>
    <xf borderId="0" fillId="0" fontId="13" numFmtId="0" xfId="0" applyAlignment="1" applyFont="1">
      <alignment readingOrder="0"/>
    </xf>
    <xf borderId="0" fillId="0" fontId="50" numFmtId="0" xfId="0" applyAlignment="1" applyFont="1">
      <alignment readingOrder="0"/>
    </xf>
    <xf borderId="0" fillId="0" fontId="50" numFmtId="0" xfId="0" applyFont="1"/>
    <xf borderId="0" fillId="0" fontId="50" numFmtId="165" xfId="0" applyAlignment="1" applyFont="1" applyNumberFormat="1">
      <alignment readingOrder="0"/>
    </xf>
    <xf borderId="0" fillId="0" fontId="50" numFmtId="165" xfId="0" applyFont="1" applyNumberFormat="1"/>
    <xf borderId="35" fillId="31" fontId="7" numFmtId="0" xfId="0" applyAlignment="1" applyBorder="1" applyFont="1">
      <alignment horizontal="center" readingOrder="0"/>
    </xf>
    <xf borderId="35" fillId="0" fontId="13" numFmtId="49" xfId="0" applyAlignment="1" applyBorder="1" applyFont="1" applyNumberFormat="1">
      <alignment horizontal="left" readingOrder="0" shrinkToFit="0" vertical="center" wrapText="0"/>
    </xf>
    <xf borderId="35" fillId="0" fontId="18" numFmtId="10" xfId="0" applyAlignment="1" applyBorder="1" applyFont="1" applyNumberFormat="1">
      <alignment horizontal="center" readingOrder="0" shrinkToFit="0" vertical="center" wrapText="0"/>
    </xf>
    <xf borderId="35" fillId="0" fontId="6" numFmtId="10" xfId="0" applyAlignment="1" applyBorder="1" applyFont="1" applyNumberFormat="1">
      <alignment horizontal="left" readingOrder="0" shrinkToFit="0" vertical="center" wrapText="0"/>
    </xf>
    <xf borderId="115" fillId="31" fontId="7" numFmtId="0" xfId="0" applyAlignment="1" applyBorder="1" applyFont="1">
      <alignment horizontal="center" readingOrder="0"/>
    </xf>
    <xf borderId="0" fillId="0" fontId="47" numFmtId="165" xfId="0" applyAlignment="1" applyFont="1" applyNumberFormat="1">
      <alignment readingOrder="0"/>
    </xf>
    <xf borderId="0" fillId="0" fontId="47" numFmtId="0" xfId="0" applyAlignment="1" applyFont="1">
      <alignment readingOrder="0"/>
    </xf>
    <xf borderId="0" fillId="0" fontId="47" numFmtId="165" xfId="0" applyFont="1" applyNumberFormat="1"/>
    <xf borderId="0" fillId="0" fontId="47" numFmtId="0" xfId="0" applyAlignment="1" applyFont="1">
      <alignment horizontal="center" readingOrder="0"/>
    </xf>
    <xf borderId="0" fillId="2" fontId="51" numFmtId="0" xfId="0" applyAlignment="1" applyFont="1">
      <alignment horizontal="center" readingOrder="0"/>
    </xf>
    <xf borderId="116" fillId="30" fontId="52" numFmtId="0" xfId="0" applyAlignment="1" applyBorder="1" applyFont="1">
      <alignment horizontal="center" readingOrder="0"/>
    </xf>
    <xf borderId="116" fillId="0" fontId="1" numFmtId="0" xfId="0" applyBorder="1" applyFont="1"/>
  </cellXfs>
  <cellStyles count="1">
    <cellStyle xfId="0" name="Normal" builtinId="0"/>
  </cellStyles>
  <dxfs count="13">
    <dxf>
      <font>
        <color rgb="FFEA4335"/>
      </font>
      <fill>
        <patternFill patternType="none"/>
      </fill>
      <border/>
    </dxf>
    <dxf>
      <font>
        <color rgb="FF189439"/>
      </font>
      <fill>
        <patternFill patternType="none"/>
      </fill>
      <border/>
    </dxf>
    <dxf>
      <font>
        <color rgb="FF980000"/>
      </font>
      <fill>
        <patternFill patternType="solid">
          <fgColor rgb="FFF4CCCC"/>
          <bgColor rgb="FFF4CCCC"/>
        </patternFill>
      </fill>
      <border/>
    </dxf>
    <dxf>
      <font>
        <color rgb="FF189439"/>
      </font>
      <fill>
        <patternFill patternType="solid">
          <fgColor rgb="FFB7E1CD"/>
          <bgColor rgb="FFB7E1CD"/>
        </patternFill>
      </fill>
      <border/>
    </dxf>
    <dxf>
      <font>
        <color rgb="FFB45F06"/>
      </font>
      <fill>
        <patternFill patternType="solid">
          <fgColor rgb="FFFFF2CC"/>
          <bgColor rgb="FFFFF2CC"/>
        </patternFill>
      </fill>
      <border/>
    </dxf>
    <dxf>
      <font>
        <b/>
        <i/>
        <color rgb="FFEFEFEF"/>
      </font>
      <fill>
        <patternFill patternType="solid">
          <fgColor theme="5"/>
          <bgColor theme="5"/>
        </patternFill>
      </fill>
      <border/>
    </dxf>
    <dxf>
      <font>
        <color rgb="FF34A853"/>
      </font>
      <fill>
        <patternFill patternType="solid">
          <fgColor rgb="FF34A853"/>
          <bgColor rgb="FF34A853"/>
        </patternFill>
      </fill>
      <border/>
    </dxf>
    <dxf>
      <font>
        <color rgb="FFFBBC04"/>
      </font>
      <fill>
        <patternFill patternType="solid">
          <fgColor rgb="FFFBBC04"/>
          <bgColor rgb="FFFBBC04"/>
        </patternFill>
      </fill>
      <border/>
    </dxf>
    <dxf>
      <font>
        <color theme="8"/>
      </font>
      <fill>
        <patternFill patternType="solid">
          <fgColor theme="8"/>
          <bgColor theme="8"/>
        </patternFill>
      </fill>
      <border/>
    </dxf>
    <dxf>
      <font>
        <color theme="5"/>
      </font>
      <fill>
        <patternFill patternType="solid">
          <fgColor theme="5"/>
          <bgColor theme="5"/>
        </patternFill>
      </fill>
      <border/>
    </dxf>
    <dxf>
      <font>
        <b/>
        <color rgb="FF189439"/>
      </font>
      <fill>
        <patternFill patternType="none"/>
      </fill>
      <border/>
    </dxf>
    <dxf>
      <font>
        <b/>
        <i/>
        <color rgb="FFEA4335"/>
      </font>
      <fill>
        <patternFill patternType="none"/>
      </fill>
      <border/>
    </dxf>
    <dxf>
      <font>
        <b/>
        <i/>
        <color rgb="FFEFEFEF"/>
      </font>
      <fill>
        <patternFill patternType="solid">
          <fgColor rgb="FFEA4335"/>
          <bgColor rgb="FFEA433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114300</xdr:colOff>
      <xdr:row>20</xdr:row>
      <xdr:rowOff>28575</xdr:rowOff>
    </xdr:from>
    <xdr:ext cx="1228725" cy="228600"/>
    <xdr:sp>
      <xdr:nvSpPr>
        <xdr:cNvPr id="3" name="Shape 3"/>
        <xdr:cNvSpPr/>
      </xdr:nvSpPr>
      <xdr:spPr>
        <a:xfrm>
          <a:off x="1546125" y="861000"/>
          <a:ext cx="2996100" cy="531600"/>
        </a:xfrm>
        <a:prstGeom prst="roundRect">
          <a:avLst>
            <a:gd fmla="val 16667" name="adj"/>
          </a:avLst>
        </a:prstGeom>
        <a:gradFill>
          <a:gsLst>
            <a:gs pos="0">
              <a:srgbClr val="FFFFFF">
                <a:alpha val="0"/>
              </a:srgbClr>
            </a:gs>
            <a:gs pos="100000">
              <a:srgbClr val="666666"/>
            </a:gs>
          </a:gsLst>
          <a:lin ang="16198662"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i="1" lang="en-US" sz="1900">
              <a:solidFill>
                <a:srgbClr val="FFFFFF"/>
              </a:solidFill>
              <a:latin typeface="Roboto"/>
              <a:ea typeface="Roboto"/>
              <a:cs typeface="Roboto"/>
              <a:sym typeface="Roboto"/>
            </a:rPr>
            <a:t>Ver más…</a:t>
          </a:r>
          <a:endParaRPr b="1" i="1" sz="1900">
            <a:solidFill>
              <a:srgbClr val="FFFFFF"/>
            </a:solidFill>
            <a:latin typeface="Roboto"/>
            <a:ea typeface="Roboto"/>
            <a:cs typeface="Roboto"/>
            <a:sym typeface="Roboto"/>
          </a:endParaRPr>
        </a:p>
      </xdr:txBody>
    </xdr:sp>
    <xdr:clientData fLocksWithSheet="0"/>
  </xdr:oneCellAnchor>
  <xdr:oneCellAnchor>
    <xdr:from>
      <xdr:col>60</xdr:col>
      <xdr:colOff>95250</xdr:colOff>
      <xdr:row>21</xdr:row>
      <xdr:rowOff>57150</xdr:rowOff>
    </xdr:from>
    <xdr:ext cx="942975" cy="276225"/>
    <xdr:sp>
      <xdr:nvSpPr>
        <xdr:cNvPr id="4" name="Shape 4"/>
        <xdr:cNvSpPr/>
      </xdr:nvSpPr>
      <xdr:spPr>
        <a:xfrm>
          <a:off x="1799725" y="368125"/>
          <a:ext cx="1942800" cy="562500"/>
        </a:xfrm>
        <a:prstGeom prst="roundRect">
          <a:avLst>
            <a:gd fmla="val 16667" name="adj"/>
          </a:avLst>
        </a:prstGeom>
        <a:solidFill>
          <a:srgbClr val="38761D"/>
        </a:solidFill>
        <a:ln cap="flat" cmpd="sng" w="3810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300">
              <a:solidFill>
                <a:srgbClr val="FFFFFF"/>
              </a:solidFill>
            </a:rPr>
            <a:t>REFRESH</a:t>
          </a:r>
          <a:endParaRPr b="1" sz="2300">
            <a:solidFill>
              <a:srgbClr val="FFFFFF"/>
            </a:solidFil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30</xdr:col>
      <xdr:colOff>28575</xdr:colOff>
      <xdr:row>53</xdr:row>
      <xdr:rowOff>28575</xdr:rowOff>
    </xdr:from>
    <xdr:ext cx="2895600" cy="2362200"/>
    <xdr:pic>
      <xdr:nvPicPr>
        <xdr:cNvPr id="1987494438"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30</xdr:col>
      <xdr:colOff>28575</xdr:colOff>
      <xdr:row>81</xdr:row>
      <xdr:rowOff>104775</xdr:rowOff>
    </xdr:from>
    <xdr:ext cx="2895600" cy="2362200"/>
    <xdr:pic>
      <xdr:nvPicPr>
        <xdr:cNvPr id="207559134" name="Chart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30</xdr:col>
      <xdr:colOff>28575</xdr:colOff>
      <xdr:row>67</xdr:row>
      <xdr:rowOff>66675</xdr:rowOff>
    </xdr:from>
    <xdr:ext cx="2895600" cy="2362200"/>
    <xdr:pic>
      <xdr:nvPicPr>
        <xdr:cNvPr id="888362574" name="Chart3"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28</xdr:col>
      <xdr:colOff>95250</xdr:colOff>
      <xdr:row>7</xdr:row>
      <xdr:rowOff>200025</xdr:rowOff>
    </xdr:from>
    <xdr:ext cx="2857500" cy="219075"/>
    <xdr:sp>
      <xdr:nvSpPr>
        <xdr:cNvPr id="8" name="Shape 8"/>
        <xdr:cNvSpPr/>
      </xdr:nvSpPr>
      <xdr:spPr>
        <a:xfrm>
          <a:off x="125" y="370175"/>
          <a:ext cx="6858000" cy="501000"/>
        </a:xfrm>
        <a:prstGeom prst="roundRect">
          <a:avLst>
            <a:gd fmla="val 16667" name="adj"/>
          </a:avLst>
        </a:prstGeom>
        <a:solidFill>
          <a:srgbClr val="9900FF"/>
        </a:solidFill>
        <a:ln cap="flat" cmpd="sng" w="19050">
          <a:solidFill>
            <a:srgbClr val="9900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900">
              <a:solidFill>
                <a:srgbClr val="FFFFFF"/>
              </a:solidFill>
            </a:rPr>
            <a:t>AGREGAR</a:t>
          </a:r>
          <a:endParaRPr b="1" sz="2900">
            <a:solidFill>
              <a:srgbClr val="FFFFFF"/>
            </a:solidFill>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104775</xdr:colOff>
      <xdr:row>14</xdr:row>
      <xdr:rowOff>9525</xdr:rowOff>
    </xdr:from>
    <xdr:ext cx="2676525" cy="276225"/>
    <xdr:sp>
      <xdr:nvSpPr>
        <xdr:cNvPr id="5" name="Shape 5"/>
        <xdr:cNvSpPr/>
      </xdr:nvSpPr>
      <xdr:spPr>
        <a:xfrm>
          <a:off x="0" y="163600"/>
          <a:ext cx="6657000" cy="654300"/>
        </a:xfrm>
        <a:prstGeom prst="roundRect">
          <a:avLst>
            <a:gd fmla="val 16667" name="adj"/>
          </a:avLst>
        </a:prstGeom>
        <a:solidFill>
          <a:srgbClr val="5A3286"/>
        </a:solidFill>
        <a:ln cap="flat" cmpd="sng" w="3810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900">
              <a:solidFill>
                <a:srgbClr val="FFFFFF"/>
              </a:solidFill>
              <a:latin typeface="Roboto"/>
              <a:ea typeface="Roboto"/>
              <a:cs typeface="Roboto"/>
              <a:sym typeface="Roboto"/>
            </a:rPr>
            <a:t>CARGAR INSCRIPCIÓN</a:t>
          </a:r>
          <a:endParaRPr b="1" sz="2900">
            <a:solidFill>
              <a:srgbClr val="FFFFFF"/>
            </a:solidFill>
            <a:latin typeface="Roboto"/>
            <a:ea typeface="Roboto"/>
            <a:cs typeface="Roboto"/>
            <a:sym typeface="Roboto"/>
          </a:endParaRPr>
        </a:p>
      </xdr:txBody>
    </xdr:sp>
    <xdr:clientData fLocksWithSheet="0"/>
  </xdr:oneCellAnchor>
  <xdr:oneCellAnchor>
    <xdr:from>
      <xdr:col>18</xdr:col>
      <xdr:colOff>295275</xdr:colOff>
      <xdr:row>14</xdr:row>
      <xdr:rowOff>9525</xdr:rowOff>
    </xdr:from>
    <xdr:ext cx="2209800" cy="276225"/>
    <xdr:sp>
      <xdr:nvSpPr>
        <xdr:cNvPr id="6" name="Shape 6"/>
        <xdr:cNvSpPr/>
      </xdr:nvSpPr>
      <xdr:spPr>
        <a:xfrm>
          <a:off x="910075" y="235200"/>
          <a:ext cx="5031000" cy="695400"/>
        </a:xfrm>
        <a:prstGeom prst="roundRect">
          <a:avLst>
            <a:gd fmla="val 16667" name="adj"/>
          </a:avLst>
        </a:prstGeom>
        <a:solidFill>
          <a:srgbClr val="5A3286"/>
        </a:solidFill>
        <a:ln cap="flat" cmpd="sng" w="3810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700">
              <a:solidFill>
                <a:srgbClr val="FFFFFF"/>
              </a:solidFill>
              <a:latin typeface="Roboto"/>
              <a:ea typeface="Roboto"/>
              <a:cs typeface="Roboto"/>
              <a:sym typeface="Roboto"/>
            </a:rPr>
            <a:t>CARGAR CUOTA</a:t>
          </a:r>
          <a:endParaRPr b="1" sz="2700">
            <a:solidFill>
              <a:srgbClr val="FFFFFF"/>
            </a:solidFill>
            <a:latin typeface="Roboto"/>
            <a:ea typeface="Roboto"/>
            <a:cs typeface="Roboto"/>
            <a:sym typeface="Roboto"/>
          </a:endParaRPr>
        </a:p>
      </xdr:txBody>
    </xdr:sp>
    <xdr:clientData fLocksWithSheet="0"/>
  </xdr:oneCellAnchor>
  <xdr:oneCellAnchor>
    <xdr:from>
      <xdr:col>34</xdr:col>
      <xdr:colOff>333375</xdr:colOff>
      <xdr:row>4</xdr:row>
      <xdr:rowOff>161925</xdr:rowOff>
    </xdr:from>
    <xdr:ext cx="2428875" cy="276225"/>
    <xdr:sp>
      <xdr:nvSpPr>
        <xdr:cNvPr id="7" name="Shape 7"/>
        <xdr:cNvSpPr/>
      </xdr:nvSpPr>
      <xdr:spPr>
        <a:xfrm>
          <a:off x="541950" y="378350"/>
          <a:ext cx="5757300" cy="582900"/>
        </a:xfrm>
        <a:prstGeom prst="roundRect">
          <a:avLst>
            <a:gd fmla="val 16667" name="adj"/>
          </a:avLst>
        </a:prstGeom>
        <a:solidFill>
          <a:srgbClr val="5A3286"/>
        </a:solidFill>
        <a:ln cap="flat" cmpd="sng" w="3810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300">
              <a:solidFill>
                <a:srgbClr val="FFFFFF"/>
              </a:solidFill>
            </a:rPr>
            <a:t>ACTUALIZAR DATOS</a:t>
          </a:r>
          <a:endParaRPr b="1" sz="2300">
            <a:solidFill>
              <a:srgbClr val="FFFFFF"/>
            </a:solidFill>
          </a:endParaRPr>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104775</xdr:colOff>
      <xdr:row>14</xdr:row>
      <xdr:rowOff>9525</xdr:rowOff>
    </xdr:from>
    <xdr:ext cx="3048000" cy="276225"/>
    <xdr:sp>
      <xdr:nvSpPr>
        <xdr:cNvPr id="5" name="Shape 5"/>
        <xdr:cNvSpPr/>
      </xdr:nvSpPr>
      <xdr:spPr>
        <a:xfrm>
          <a:off x="0" y="163600"/>
          <a:ext cx="6657000" cy="654300"/>
        </a:xfrm>
        <a:prstGeom prst="roundRect">
          <a:avLst>
            <a:gd fmla="val 16667" name="adj"/>
          </a:avLst>
        </a:prstGeom>
        <a:solidFill>
          <a:srgbClr val="1F843A"/>
        </a:solidFill>
        <a:ln cap="flat" cmpd="sng" w="3810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900">
              <a:solidFill>
                <a:srgbClr val="FFFFFF"/>
              </a:solidFill>
              <a:latin typeface="Roboto"/>
              <a:ea typeface="Roboto"/>
              <a:cs typeface="Roboto"/>
              <a:sym typeface="Roboto"/>
            </a:rPr>
            <a:t>CARGAR INSCRIPCIÓN</a:t>
          </a:r>
          <a:endParaRPr b="1" sz="2900">
            <a:solidFill>
              <a:srgbClr val="FFFFFF"/>
            </a:solidFill>
            <a:latin typeface="Roboto"/>
            <a:ea typeface="Roboto"/>
            <a:cs typeface="Roboto"/>
            <a:sym typeface="Roboto"/>
          </a:endParaRPr>
        </a:p>
      </xdr:txBody>
    </xdr:sp>
    <xdr:clientData fLocksWithSheet="0"/>
  </xdr:oneCellAnchor>
  <xdr:oneCellAnchor>
    <xdr:from>
      <xdr:col>20</xdr:col>
      <xdr:colOff>161925</xdr:colOff>
      <xdr:row>14</xdr:row>
      <xdr:rowOff>9525</xdr:rowOff>
    </xdr:from>
    <xdr:ext cx="2219325" cy="276225"/>
    <xdr:sp>
      <xdr:nvSpPr>
        <xdr:cNvPr id="6" name="Shape 6"/>
        <xdr:cNvSpPr/>
      </xdr:nvSpPr>
      <xdr:spPr>
        <a:xfrm>
          <a:off x="910075" y="235200"/>
          <a:ext cx="5031000" cy="695400"/>
        </a:xfrm>
        <a:prstGeom prst="roundRect">
          <a:avLst>
            <a:gd fmla="val 16667" name="adj"/>
          </a:avLst>
        </a:prstGeom>
        <a:solidFill>
          <a:srgbClr val="1F843A"/>
        </a:solidFill>
        <a:ln cap="flat" cmpd="sng" w="3810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700">
              <a:solidFill>
                <a:srgbClr val="FFFFFF"/>
              </a:solidFill>
              <a:latin typeface="Roboto"/>
              <a:ea typeface="Roboto"/>
              <a:cs typeface="Roboto"/>
              <a:sym typeface="Roboto"/>
            </a:rPr>
            <a:t>CARGAR CUOTA</a:t>
          </a:r>
          <a:endParaRPr b="1" sz="2700">
            <a:solidFill>
              <a:srgbClr val="FFFFFF"/>
            </a:solidFill>
            <a:latin typeface="Roboto"/>
            <a:ea typeface="Roboto"/>
            <a:cs typeface="Roboto"/>
            <a:sym typeface="Roboto"/>
          </a:endParaRPr>
        </a:p>
      </xdr:txBody>
    </xdr:sp>
    <xdr:clientData fLocksWithSheet="0"/>
  </xdr:oneCellAnchor>
  <xdr:oneCellAnchor>
    <xdr:from>
      <xdr:col>44</xdr:col>
      <xdr:colOff>133350</xdr:colOff>
      <xdr:row>18</xdr:row>
      <xdr:rowOff>104775</xdr:rowOff>
    </xdr:from>
    <xdr:ext cx="1428750" cy="276225"/>
    <xdr:sp>
      <xdr:nvSpPr>
        <xdr:cNvPr id="9" name="Shape 9"/>
        <xdr:cNvSpPr/>
      </xdr:nvSpPr>
      <xdr:spPr>
        <a:xfrm>
          <a:off x="1400925" y="388575"/>
          <a:ext cx="2934900" cy="623700"/>
        </a:xfrm>
        <a:prstGeom prst="roundRect">
          <a:avLst>
            <a:gd fmla="val 16667" name="adj"/>
          </a:avLst>
        </a:prstGeom>
        <a:solidFill>
          <a:srgbClr val="1F843A"/>
        </a:solidFill>
        <a:ln cap="flat" cmpd="sng" w="3810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700">
              <a:solidFill>
                <a:srgbClr val="FFFFFF"/>
              </a:solidFill>
            </a:rPr>
            <a:t>RESERVAR</a:t>
          </a:r>
          <a:endParaRPr b="1" sz="2700">
            <a:solidFill>
              <a:srgbClr val="FFFFFF"/>
            </a:solidFill>
          </a:endParaRPr>
        </a:p>
      </xdr:txBody>
    </xdr:sp>
    <xdr:clientData fLocksWithSheet="0"/>
  </xdr:oneCellAnchor>
  <xdr:oneCellAnchor>
    <xdr:from>
      <xdr:col>23</xdr:col>
      <xdr:colOff>66675</xdr:colOff>
      <xdr:row>20</xdr:row>
      <xdr:rowOff>38100</xdr:rowOff>
    </xdr:from>
    <xdr:ext cx="2047875" cy="276225"/>
    <xdr:sp>
      <xdr:nvSpPr>
        <xdr:cNvPr id="10" name="Shape 10"/>
        <xdr:cNvSpPr/>
      </xdr:nvSpPr>
      <xdr:spPr>
        <a:xfrm>
          <a:off x="910075" y="204525"/>
          <a:ext cx="5215200" cy="777000"/>
        </a:xfrm>
        <a:prstGeom prst="roundRect">
          <a:avLst>
            <a:gd fmla="val 16667" name="adj"/>
          </a:avLst>
        </a:prstGeom>
        <a:solidFill>
          <a:srgbClr val="1F843A"/>
        </a:solidFill>
        <a:ln cap="flat" cmpd="sng" w="3810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700">
              <a:solidFill>
                <a:srgbClr val="FFFFFF"/>
              </a:solidFill>
              <a:latin typeface="Roboto"/>
              <a:ea typeface="Roboto"/>
              <a:cs typeface="Roboto"/>
              <a:sym typeface="Roboto"/>
            </a:rPr>
            <a:t>DESCARGAR RECIBOS</a:t>
          </a:r>
          <a:endParaRPr b="1" sz="2700">
            <a:solidFill>
              <a:srgbClr val="FFFFFF"/>
            </a:solidFill>
            <a:latin typeface="Roboto"/>
            <a:ea typeface="Roboto"/>
            <a:cs typeface="Roboto"/>
            <a:sym typeface="Roboto"/>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104775</xdr:colOff>
      <xdr:row>14</xdr:row>
      <xdr:rowOff>9525</xdr:rowOff>
    </xdr:from>
    <xdr:ext cx="3048000" cy="276225"/>
    <xdr:sp>
      <xdr:nvSpPr>
        <xdr:cNvPr id="5" name="Shape 5"/>
        <xdr:cNvSpPr/>
      </xdr:nvSpPr>
      <xdr:spPr>
        <a:xfrm>
          <a:off x="0" y="163600"/>
          <a:ext cx="6657000" cy="654300"/>
        </a:xfrm>
        <a:prstGeom prst="roundRect">
          <a:avLst>
            <a:gd fmla="val 16667" name="adj"/>
          </a:avLst>
        </a:prstGeom>
        <a:solidFill>
          <a:srgbClr val="3D85C6"/>
        </a:solidFill>
        <a:ln cap="flat" cmpd="sng" w="3810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900">
              <a:solidFill>
                <a:srgbClr val="FFFFFF"/>
              </a:solidFill>
              <a:latin typeface="Roboto"/>
              <a:ea typeface="Roboto"/>
              <a:cs typeface="Roboto"/>
              <a:sym typeface="Roboto"/>
            </a:rPr>
            <a:t>CARGAR INSCRIPCIÓN</a:t>
          </a:r>
          <a:endParaRPr b="1" sz="2900">
            <a:solidFill>
              <a:srgbClr val="FFFFFF"/>
            </a:solidFill>
            <a:latin typeface="Roboto"/>
            <a:ea typeface="Roboto"/>
            <a:cs typeface="Roboto"/>
            <a:sym typeface="Roboto"/>
          </a:endParaRPr>
        </a:p>
      </xdr:txBody>
    </xdr:sp>
    <xdr:clientData fLocksWithSheet="0"/>
  </xdr:oneCellAnchor>
  <xdr:oneCellAnchor>
    <xdr:from>
      <xdr:col>20</xdr:col>
      <xdr:colOff>161925</xdr:colOff>
      <xdr:row>14</xdr:row>
      <xdr:rowOff>9525</xdr:rowOff>
    </xdr:from>
    <xdr:ext cx="2219325" cy="276225"/>
    <xdr:sp>
      <xdr:nvSpPr>
        <xdr:cNvPr id="6" name="Shape 6"/>
        <xdr:cNvSpPr/>
      </xdr:nvSpPr>
      <xdr:spPr>
        <a:xfrm>
          <a:off x="910075" y="235200"/>
          <a:ext cx="5031000" cy="695400"/>
        </a:xfrm>
        <a:prstGeom prst="roundRect">
          <a:avLst>
            <a:gd fmla="val 16667" name="adj"/>
          </a:avLst>
        </a:prstGeom>
        <a:solidFill>
          <a:srgbClr val="3D85C6"/>
        </a:solidFill>
        <a:ln cap="flat" cmpd="sng" w="3810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700">
              <a:solidFill>
                <a:srgbClr val="FFFFFF"/>
              </a:solidFill>
              <a:latin typeface="Roboto"/>
              <a:ea typeface="Roboto"/>
              <a:cs typeface="Roboto"/>
              <a:sym typeface="Roboto"/>
            </a:rPr>
            <a:t>CARGAR CUOTA</a:t>
          </a:r>
          <a:endParaRPr b="1" sz="2700">
            <a:solidFill>
              <a:srgbClr val="FFFFFF"/>
            </a:solidFill>
            <a:latin typeface="Roboto"/>
            <a:ea typeface="Roboto"/>
            <a:cs typeface="Roboto"/>
            <a:sym typeface="Roboto"/>
          </a:endParaRPr>
        </a:p>
      </xdr:txBody>
    </xdr:sp>
    <xdr:clientData fLocksWithSheet="0"/>
  </xdr:oneCellAnchor>
  <xdr:oneCellAnchor>
    <xdr:from>
      <xdr:col>44</xdr:col>
      <xdr:colOff>133350</xdr:colOff>
      <xdr:row>18</xdr:row>
      <xdr:rowOff>104775</xdr:rowOff>
    </xdr:from>
    <xdr:ext cx="1428750" cy="276225"/>
    <xdr:sp>
      <xdr:nvSpPr>
        <xdr:cNvPr id="9" name="Shape 9"/>
        <xdr:cNvSpPr/>
      </xdr:nvSpPr>
      <xdr:spPr>
        <a:xfrm>
          <a:off x="1400925" y="388575"/>
          <a:ext cx="2934900" cy="623700"/>
        </a:xfrm>
        <a:prstGeom prst="roundRect">
          <a:avLst>
            <a:gd fmla="val 16667" name="adj"/>
          </a:avLst>
        </a:prstGeom>
        <a:solidFill>
          <a:srgbClr val="1F843A"/>
        </a:solidFill>
        <a:ln cap="flat" cmpd="sng" w="3810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700">
              <a:solidFill>
                <a:srgbClr val="FFFFFF"/>
              </a:solidFill>
            </a:rPr>
            <a:t>RESERVAR</a:t>
          </a:r>
          <a:endParaRPr b="1" sz="2700">
            <a:solidFill>
              <a:srgbClr val="FFFFFF"/>
            </a:solidFill>
          </a:endParaRPr>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104775</xdr:colOff>
      <xdr:row>14</xdr:row>
      <xdr:rowOff>9525</xdr:rowOff>
    </xdr:from>
    <xdr:ext cx="3048000" cy="276225"/>
    <xdr:sp>
      <xdr:nvSpPr>
        <xdr:cNvPr id="5" name="Shape 5"/>
        <xdr:cNvSpPr/>
      </xdr:nvSpPr>
      <xdr:spPr>
        <a:xfrm>
          <a:off x="0" y="163600"/>
          <a:ext cx="6657000" cy="654300"/>
        </a:xfrm>
        <a:prstGeom prst="roundRect">
          <a:avLst>
            <a:gd fmla="val 16667" name="adj"/>
          </a:avLst>
        </a:prstGeom>
        <a:solidFill>
          <a:srgbClr val="3D85C6"/>
        </a:solidFill>
        <a:ln cap="flat" cmpd="sng" w="3810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900">
              <a:solidFill>
                <a:srgbClr val="FFFFFF"/>
              </a:solidFill>
              <a:latin typeface="Roboto"/>
              <a:ea typeface="Roboto"/>
              <a:cs typeface="Roboto"/>
              <a:sym typeface="Roboto"/>
            </a:rPr>
            <a:t>CARGAR INSCRIPCIÓN</a:t>
          </a:r>
          <a:endParaRPr b="1" sz="2900">
            <a:solidFill>
              <a:srgbClr val="FFFFFF"/>
            </a:solidFill>
            <a:latin typeface="Roboto"/>
            <a:ea typeface="Roboto"/>
            <a:cs typeface="Roboto"/>
            <a:sym typeface="Roboto"/>
          </a:endParaRPr>
        </a:p>
      </xdr:txBody>
    </xdr:sp>
    <xdr:clientData fLocksWithSheet="0"/>
  </xdr:oneCellAnchor>
  <xdr:oneCellAnchor>
    <xdr:from>
      <xdr:col>20</xdr:col>
      <xdr:colOff>161925</xdr:colOff>
      <xdr:row>14</xdr:row>
      <xdr:rowOff>9525</xdr:rowOff>
    </xdr:from>
    <xdr:ext cx="2219325" cy="276225"/>
    <xdr:sp>
      <xdr:nvSpPr>
        <xdr:cNvPr id="6" name="Shape 6"/>
        <xdr:cNvSpPr/>
      </xdr:nvSpPr>
      <xdr:spPr>
        <a:xfrm>
          <a:off x="910075" y="235200"/>
          <a:ext cx="5031000" cy="695400"/>
        </a:xfrm>
        <a:prstGeom prst="roundRect">
          <a:avLst>
            <a:gd fmla="val 16667" name="adj"/>
          </a:avLst>
        </a:prstGeom>
        <a:solidFill>
          <a:srgbClr val="3D85C6"/>
        </a:solidFill>
        <a:ln cap="flat" cmpd="sng" w="38100">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700">
              <a:solidFill>
                <a:srgbClr val="FFFFFF"/>
              </a:solidFill>
              <a:latin typeface="Roboto"/>
              <a:ea typeface="Roboto"/>
              <a:cs typeface="Roboto"/>
              <a:sym typeface="Roboto"/>
            </a:rPr>
            <a:t>CARGAR CUOTA</a:t>
          </a:r>
          <a:endParaRPr b="1" sz="2700">
            <a:solidFill>
              <a:srgbClr val="FFFFFF"/>
            </a:solidFill>
            <a:latin typeface="Roboto"/>
            <a:ea typeface="Roboto"/>
            <a:cs typeface="Roboto"/>
            <a:sym typeface="Roboto"/>
          </a:endParaRPr>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38"/>
    <col customWidth="1" min="2" max="41" width="2.75"/>
    <col customWidth="1" min="42" max="42" width="1.38"/>
    <col customWidth="1" min="43" max="66" width="2.75"/>
    <col customWidth="1" min="67" max="67" width="1.5"/>
  </cols>
  <sheetData>
    <row r="1" ht="6.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c r="A2" s="1"/>
      <c r="C2" s="2" t="s">
        <v>0</v>
      </c>
      <c r="D2" s="3"/>
      <c r="E2" s="3"/>
      <c r="F2" s="3"/>
      <c r="G2" s="3"/>
      <c r="H2" s="3"/>
      <c r="I2" s="4"/>
      <c r="J2" s="5" t="s">
        <v>1</v>
      </c>
      <c r="K2" s="3"/>
      <c r="L2" s="3"/>
      <c r="M2" s="3"/>
      <c r="N2" s="3"/>
      <c r="O2" s="3"/>
      <c r="P2" s="3"/>
      <c r="Q2" s="3"/>
      <c r="R2" s="3"/>
      <c r="S2" s="3"/>
      <c r="T2" s="3"/>
      <c r="U2" s="3"/>
      <c r="V2" s="3"/>
      <c r="W2" s="3"/>
      <c r="X2" s="3"/>
      <c r="Y2" s="3"/>
      <c r="Z2" s="3"/>
      <c r="AA2" s="3"/>
      <c r="AB2" s="3"/>
      <c r="AC2" s="3"/>
      <c r="AD2" s="4"/>
      <c r="AE2" s="6" t="s">
        <v>2</v>
      </c>
      <c r="AF2" s="3"/>
      <c r="AG2" s="3"/>
      <c r="AH2" s="3"/>
      <c r="AI2" s="3"/>
      <c r="AJ2" s="3"/>
      <c r="AK2" s="3"/>
      <c r="AL2" s="3"/>
      <c r="AM2" s="3"/>
      <c r="AN2" s="3"/>
      <c r="AO2" s="4"/>
      <c r="AP2" s="7"/>
      <c r="AQ2" s="8" t="s">
        <v>3</v>
      </c>
      <c r="AR2" s="3"/>
      <c r="AS2" s="3"/>
      <c r="AT2" s="3"/>
      <c r="AU2" s="3"/>
      <c r="AV2" s="3"/>
      <c r="AW2" s="4"/>
      <c r="AX2" s="9"/>
      <c r="AY2" s="10">
        <f>TODAY()</f>
        <v>46227</v>
      </c>
      <c r="AZ2" s="11"/>
      <c r="BA2" s="11"/>
      <c r="BB2" s="11"/>
      <c r="BC2" s="12"/>
      <c r="BD2" s="13"/>
      <c r="BE2" s="14" t="s">
        <v>4</v>
      </c>
      <c r="BF2" s="15"/>
      <c r="BG2" s="15"/>
      <c r="BH2" s="16"/>
      <c r="BI2" s="13"/>
      <c r="BJ2" s="17" t="s">
        <v>5</v>
      </c>
      <c r="BK2" s="18"/>
      <c r="BL2" s="18"/>
      <c r="BM2" s="19"/>
      <c r="BN2" s="13"/>
      <c r="BO2" s="1"/>
    </row>
    <row r="3">
      <c r="C3" s="20"/>
      <c r="I3" s="21"/>
      <c r="J3" s="20"/>
      <c r="AD3" s="21"/>
      <c r="AE3" s="20"/>
      <c r="AO3" s="21"/>
      <c r="AP3" s="7"/>
      <c r="AQ3" s="20"/>
      <c r="AW3" s="21"/>
      <c r="AY3" s="22">
        <f>NOW()</f>
        <v>46227.68066</v>
      </c>
      <c r="AZ3" s="11"/>
      <c r="BA3" s="12"/>
      <c r="BB3" s="23">
        <f>MONTH(TODAY())</f>
        <v>7</v>
      </c>
      <c r="BC3" s="12"/>
      <c r="BD3" s="24"/>
      <c r="BE3" s="25">
        <f>'ADMINISTRACIÓN'!AD12</f>
        <v>2498829</v>
      </c>
      <c r="BF3" s="26"/>
      <c r="BG3" s="26"/>
      <c r="BH3" s="27"/>
      <c r="BI3" s="24"/>
      <c r="BJ3" s="28">
        <f>IFERROR(SUMIFS('ADMINISTRACIÓN'!$U$13:$U$2003,'ADMINISTRACIÓN'!$E$13:$E$2003,"INGRESOS",'ADMINISTRACIÓN'!$C$13:$C$2003,"&gt;="&amp;($AY$2-30),'ADMINISTRACIÓN'!$C$13:$C$2003,"&lt;="&amp;$AY$2)-SUMIFS('ADMINISTRACIÓN'!$U$13:$U$2003,'ADMINISTRACIÓN'!$E$13:$E$2003,"EGRESOS",'ADMINISTRACIÓN'!$C$13:$C$2003,"&gt;="&amp;($AY$2-30),'ADMINISTRACIÓN'!$C$13:$C$2003,"&lt;="&amp;$AY$2),0)</f>
        <v>-546616</v>
      </c>
      <c r="BK3" s="29"/>
      <c r="BL3" s="29"/>
      <c r="BM3" s="30"/>
      <c r="BN3" s="24"/>
      <c r="BO3" s="1"/>
    </row>
    <row r="4">
      <c r="C4" s="20"/>
      <c r="I4" s="21"/>
      <c r="J4" s="20"/>
      <c r="AD4" s="21"/>
      <c r="AE4" s="20"/>
      <c r="AO4" s="21"/>
      <c r="AP4" s="7"/>
      <c r="AQ4" s="20"/>
      <c r="AW4" s="21"/>
      <c r="AY4" s="31" t="s">
        <v>6</v>
      </c>
      <c r="BO4" s="1"/>
    </row>
    <row r="5">
      <c r="C5" s="20"/>
      <c r="I5" s="21"/>
      <c r="J5" s="20"/>
      <c r="AD5" s="21"/>
      <c r="AE5" s="20"/>
      <c r="AO5" s="21"/>
      <c r="AP5" s="7"/>
      <c r="AQ5" s="20"/>
      <c r="AW5" s="21"/>
      <c r="AY5" s="32" t="s">
        <v>7</v>
      </c>
      <c r="AZ5" s="33"/>
      <c r="BA5" s="33"/>
      <c r="BB5" s="34" t="s">
        <v>8</v>
      </c>
      <c r="BC5" s="33"/>
      <c r="BD5" s="33"/>
      <c r="BE5" s="33"/>
      <c r="BF5" s="33"/>
      <c r="BG5" s="35" t="s">
        <v>9</v>
      </c>
      <c r="BH5" s="33"/>
      <c r="BI5" s="36"/>
      <c r="BJ5" s="24"/>
      <c r="BK5" s="37" t="s">
        <v>10</v>
      </c>
      <c r="BL5" s="33"/>
      <c r="BM5" s="33"/>
      <c r="BN5" s="36"/>
      <c r="BO5" s="1"/>
    </row>
    <row r="6">
      <c r="C6" s="20"/>
      <c r="I6" s="21"/>
      <c r="J6" s="20"/>
      <c r="AD6" s="21"/>
      <c r="AE6" s="20"/>
      <c r="AO6" s="21"/>
      <c r="AP6" s="7"/>
      <c r="AQ6" s="20"/>
      <c r="AW6" s="21"/>
      <c r="AY6" s="38">
        <f>IF(OR($BB$5="ENERO",$BB$5="MARZO",$BB$5="MAYO",$BB$5="JULIO",$BB$5="SEPTIEMBRE",$BB$5="NOVIEMBRE"),VLOOKUP($BB$5,'ADMINISTRACIÓN'!$B$3:$E$8,3,FALSE),VLOOKUP($BB$5,'ADMINISTRACIÓN'!$F3:$I8,3,FALSE))</f>
        <v>4967369</v>
      </c>
      <c r="AZ6" s="33"/>
      <c r="BA6" s="33"/>
      <c r="BB6" s="33"/>
      <c r="BC6" s="36"/>
      <c r="BD6" s="24"/>
      <c r="BE6" s="39">
        <f>IF(OR($BB$5="ENERO",$BB$5="MARZO",$BB$5="MAYO",$BB$5="JULIO",$BB$5="SEPTIEMBRE",$BB$5="NOVIEMBRE"),VLOOKUP($BB$5,'ADMINISTRACIÓN'!$K$3:$N$8,3,FALSE),VLOOKUP($BB$5,'ADMINISTRACIÓN'!$O3:$R8,3,FALSE))</f>
        <v>-5593840</v>
      </c>
      <c r="BF6" s="33"/>
      <c r="BG6" s="33"/>
      <c r="BH6" s="33"/>
      <c r="BI6" s="36"/>
      <c r="BJ6" s="24"/>
      <c r="BK6" s="40">
        <f>AY6+BE6</f>
        <v>-626471</v>
      </c>
      <c r="BL6" s="33"/>
      <c r="BM6" s="33"/>
      <c r="BN6" s="36"/>
      <c r="BO6" s="1"/>
    </row>
    <row r="7">
      <c r="C7" s="20"/>
      <c r="I7" s="21"/>
      <c r="J7" s="20"/>
      <c r="AD7" s="21"/>
      <c r="AE7" s="20"/>
      <c r="AO7" s="21"/>
      <c r="AP7" s="7"/>
      <c r="AQ7" s="20"/>
      <c r="AW7" s="21"/>
      <c r="AY7" s="24"/>
      <c r="AZ7" s="24"/>
      <c r="BA7" s="24"/>
      <c r="BB7" s="24"/>
      <c r="BC7" s="24"/>
      <c r="BD7" s="24"/>
      <c r="BE7" s="24"/>
      <c r="BF7" s="24"/>
      <c r="BG7" s="24"/>
      <c r="BH7" s="24"/>
      <c r="BI7" s="24"/>
      <c r="BJ7" s="24"/>
      <c r="BK7" s="24"/>
      <c r="BL7" s="24"/>
      <c r="BM7" s="24"/>
      <c r="BN7" s="24"/>
      <c r="BO7" s="1"/>
    </row>
    <row r="8">
      <c r="C8" s="20"/>
      <c r="I8" s="21"/>
      <c r="J8" s="20"/>
      <c r="AD8" s="21"/>
      <c r="AE8" s="20"/>
      <c r="AO8" s="21"/>
      <c r="AP8" s="7"/>
      <c r="AQ8" s="20"/>
      <c r="AW8" s="21"/>
      <c r="AY8" s="41" t="s">
        <v>11</v>
      </c>
      <c r="AZ8" s="33"/>
      <c r="BA8" s="33"/>
      <c r="BB8" s="33"/>
      <c r="BC8" s="33"/>
      <c r="BD8" s="42">
        <v>0.0</v>
      </c>
      <c r="BE8" s="33"/>
      <c r="BF8" s="33"/>
      <c r="BG8" s="36"/>
      <c r="BH8" s="24"/>
      <c r="BI8" s="43"/>
      <c r="BJ8" s="44"/>
      <c r="BK8" s="24"/>
      <c r="BL8" s="45" t="s">
        <v>12</v>
      </c>
      <c r="BM8" s="33"/>
      <c r="BN8" s="36"/>
      <c r="BO8" s="1"/>
    </row>
    <row r="9">
      <c r="C9" s="46"/>
      <c r="D9" s="47"/>
      <c r="E9" s="47"/>
      <c r="F9" s="47"/>
      <c r="G9" s="47"/>
      <c r="H9" s="47"/>
      <c r="I9" s="48"/>
      <c r="J9" s="20"/>
      <c r="AD9" s="21"/>
      <c r="AE9" s="20"/>
      <c r="AO9" s="21"/>
      <c r="AP9" s="7"/>
      <c r="AQ9" s="20"/>
      <c r="AW9" s="21"/>
      <c r="AY9" s="41" t="s">
        <v>13</v>
      </c>
      <c r="AZ9" s="33"/>
      <c r="BA9" s="33"/>
      <c r="BB9" s="33"/>
      <c r="BC9" s="33"/>
      <c r="BD9" s="42">
        <v>0.0</v>
      </c>
      <c r="BE9" s="33"/>
      <c r="BF9" s="33"/>
      <c r="BG9" s="36"/>
      <c r="BH9" s="24"/>
      <c r="BI9" s="49"/>
      <c r="BJ9" s="50"/>
      <c r="BK9" s="24"/>
      <c r="BL9" s="45" t="s">
        <v>12</v>
      </c>
      <c r="BM9" s="33"/>
      <c r="BN9" s="36"/>
      <c r="BO9" s="1"/>
    </row>
    <row r="10">
      <c r="C10" s="2" t="s">
        <v>14</v>
      </c>
      <c r="D10" s="3"/>
      <c r="E10" s="3"/>
      <c r="F10" s="3"/>
      <c r="G10" s="3"/>
      <c r="H10" s="3"/>
      <c r="I10" s="4"/>
      <c r="J10" s="20"/>
      <c r="AD10" s="21"/>
      <c r="AE10" s="20"/>
      <c r="AO10" s="21"/>
      <c r="AP10" s="7"/>
      <c r="AQ10" s="20"/>
      <c r="AW10" s="21"/>
      <c r="AY10" s="51" t="s">
        <v>15</v>
      </c>
      <c r="AZ10" s="33"/>
      <c r="BA10" s="33"/>
      <c r="BB10" s="33"/>
      <c r="BC10" s="33"/>
      <c r="BD10" s="42">
        <v>0.0</v>
      </c>
      <c r="BE10" s="33"/>
      <c r="BF10" s="33"/>
      <c r="BG10" s="36"/>
      <c r="BH10" s="52"/>
      <c r="BI10" s="49"/>
      <c r="BJ10" s="50"/>
      <c r="BK10" s="24"/>
      <c r="BL10" s="45" t="s">
        <v>12</v>
      </c>
      <c r="BM10" s="33"/>
      <c r="BN10" s="36"/>
      <c r="BO10" s="1"/>
    </row>
    <row r="11">
      <c r="C11" s="20"/>
      <c r="I11" s="21"/>
      <c r="J11" s="20"/>
      <c r="AD11" s="21"/>
      <c r="AE11" s="20"/>
      <c r="AO11" s="21"/>
      <c r="AP11" s="7"/>
      <c r="AQ11" s="20"/>
      <c r="AW11" s="21"/>
      <c r="AY11" s="53" t="s">
        <v>16</v>
      </c>
      <c r="AZ11" s="33"/>
      <c r="BA11" s="33"/>
      <c r="BB11" s="33"/>
      <c r="BC11" s="33"/>
      <c r="BD11" s="42">
        <v>0.0</v>
      </c>
      <c r="BE11" s="33"/>
      <c r="BF11" s="33"/>
      <c r="BG11" s="36"/>
      <c r="BH11" s="52"/>
      <c r="BI11" s="49"/>
      <c r="BJ11" s="50"/>
      <c r="BK11" s="24"/>
      <c r="BL11" s="45" t="s">
        <v>12</v>
      </c>
      <c r="BM11" s="33"/>
      <c r="BN11" s="36"/>
      <c r="BO11" s="1"/>
    </row>
    <row r="12">
      <c r="C12" s="20"/>
      <c r="I12" s="21"/>
      <c r="J12" s="46"/>
      <c r="K12" s="47"/>
      <c r="L12" s="47"/>
      <c r="M12" s="47"/>
      <c r="N12" s="47"/>
      <c r="O12" s="47"/>
      <c r="P12" s="47"/>
      <c r="Q12" s="47"/>
      <c r="R12" s="47"/>
      <c r="S12" s="47"/>
      <c r="T12" s="47"/>
      <c r="U12" s="47"/>
      <c r="V12" s="47"/>
      <c r="W12" s="47"/>
      <c r="X12" s="47"/>
      <c r="Y12" s="47"/>
      <c r="Z12" s="47"/>
      <c r="AA12" s="47"/>
      <c r="AB12" s="47"/>
      <c r="AC12" s="47"/>
      <c r="AD12" s="48"/>
      <c r="AE12" s="20"/>
      <c r="AO12" s="21"/>
      <c r="AP12" s="7"/>
      <c r="AQ12" s="20"/>
      <c r="AW12" s="21"/>
      <c r="AY12" s="54" t="s">
        <v>17</v>
      </c>
      <c r="AZ12" s="33"/>
      <c r="BA12" s="33"/>
      <c r="BB12" s="33"/>
      <c r="BC12" s="33"/>
      <c r="BD12" s="42">
        <v>0.0</v>
      </c>
      <c r="BE12" s="33"/>
      <c r="BF12" s="33"/>
      <c r="BG12" s="36"/>
      <c r="BH12" s="24"/>
      <c r="BI12" s="49"/>
      <c r="BJ12" s="50"/>
      <c r="BK12" s="24"/>
      <c r="BL12" s="45" t="s">
        <v>12</v>
      </c>
      <c r="BM12" s="33"/>
      <c r="BN12" s="36"/>
      <c r="BO12" s="1"/>
    </row>
    <row r="13">
      <c r="C13" s="20"/>
      <c r="I13" s="21"/>
      <c r="J13" s="1"/>
      <c r="AC13" s="1"/>
      <c r="AE13" s="20"/>
      <c r="AO13" s="21"/>
      <c r="AP13" s="7"/>
      <c r="AQ13" s="20"/>
      <c r="AW13" s="21"/>
      <c r="AY13" s="55" t="s">
        <v>18</v>
      </c>
      <c r="AZ13" s="33"/>
      <c r="BA13" s="33"/>
      <c r="BB13" s="33"/>
      <c r="BC13" s="33"/>
      <c r="BD13" s="42">
        <v>0.0</v>
      </c>
      <c r="BE13" s="33"/>
      <c r="BF13" s="33"/>
      <c r="BG13" s="36"/>
      <c r="BH13" s="24"/>
      <c r="BI13" s="49"/>
      <c r="BJ13" s="50"/>
      <c r="BK13" s="24"/>
      <c r="BL13" s="45" t="s">
        <v>12</v>
      </c>
      <c r="BM13" s="33"/>
      <c r="BN13" s="36"/>
      <c r="BO13" s="1"/>
    </row>
    <row r="14">
      <c r="C14" s="20"/>
      <c r="I14" s="21"/>
      <c r="J14" s="1"/>
      <c r="L14" s="56"/>
      <c r="M14" s="57"/>
      <c r="N14" s="58"/>
      <c r="O14" s="58"/>
      <c r="P14" s="59"/>
      <c r="Q14" s="1"/>
      <c r="X14" s="58"/>
      <c r="Y14" s="58"/>
      <c r="Z14" s="58"/>
      <c r="AA14" s="58"/>
      <c r="AB14" s="58"/>
      <c r="AE14" s="20"/>
      <c r="AO14" s="21"/>
      <c r="AP14" s="7"/>
      <c r="AQ14" s="20"/>
      <c r="AW14" s="21"/>
      <c r="AY14" s="60" t="s">
        <v>19</v>
      </c>
      <c r="AZ14" s="33"/>
      <c r="BA14" s="33"/>
      <c r="BB14" s="33"/>
      <c r="BC14" s="33"/>
      <c r="BD14" s="42">
        <v>0.0</v>
      </c>
      <c r="BE14" s="33"/>
      <c r="BF14" s="33"/>
      <c r="BG14" s="36"/>
      <c r="BH14" s="24"/>
      <c r="BI14" s="49"/>
      <c r="BJ14" s="50"/>
      <c r="BK14" s="24"/>
      <c r="BL14" s="45" t="s">
        <v>12</v>
      </c>
      <c r="BM14" s="33"/>
      <c r="BN14" s="36"/>
      <c r="BO14" s="1"/>
    </row>
    <row r="15">
      <c r="C15" s="20"/>
      <c r="I15" s="21"/>
      <c r="L15" s="48"/>
      <c r="M15" s="47"/>
      <c r="N15" s="46"/>
      <c r="O15" s="46"/>
      <c r="P15" s="61"/>
      <c r="X15" s="46"/>
      <c r="Y15" s="46"/>
      <c r="Z15" s="46"/>
      <c r="AA15" s="46"/>
      <c r="AB15" s="46"/>
      <c r="AE15" s="20"/>
      <c r="AO15" s="21"/>
      <c r="AP15" s="7"/>
      <c r="AQ15" s="20"/>
      <c r="AW15" s="21"/>
      <c r="AY15" s="62" t="s">
        <v>20</v>
      </c>
      <c r="AZ15" s="33"/>
      <c r="BA15" s="33"/>
      <c r="BB15" s="33"/>
      <c r="BC15" s="33"/>
      <c r="BD15" s="42">
        <v>0.0</v>
      </c>
      <c r="BE15" s="33"/>
      <c r="BF15" s="33"/>
      <c r="BG15" s="36"/>
      <c r="BH15" s="24"/>
      <c r="BI15" s="49"/>
      <c r="BJ15" s="50"/>
      <c r="BK15" s="24"/>
      <c r="BL15" s="45" t="s">
        <v>12</v>
      </c>
      <c r="BM15" s="33"/>
      <c r="BN15" s="36"/>
      <c r="BO15" s="1"/>
    </row>
    <row r="16">
      <c r="C16" s="20"/>
      <c r="I16" s="21"/>
      <c r="J16" s="1"/>
      <c r="AE16" s="20"/>
      <c r="AO16" s="21"/>
      <c r="AP16" s="7"/>
      <c r="AQ16" s="20"/>
      <c r="AW16" s="21"/>
      <c r="AY16" s="62" t="s">
        <v>21</v>
      </c>
      <c r="AZ16" s="33"/>
      <c r="BA16" s="33"/>
      <c r="BB16" s="33"/>
      <c r="BC16" s="33"/>
      <c r="BD16" s="42">
        <v>0.0</v>
      </c>
      <c r="BE16" s="33"/>
      <c r="BF16" s="33"/>
      <c r="BG16" s="36"/>
      <c r="BH16" s="24"/>
      <c r="BI16" s="63"/>
      <c r="BJ16" s="64"/>
      <c r="BK16" s="24"/>
      <c r="BL16" s="45" t="s">
        <v>12</v>
      </c>
      <c r="BM16" s="33"/>
      <c r="BN16" s="36"/>
      <c r="BO16" s="1"/>
    </row>
    <row r="17">
      <c r="C17" s="46"/>
      <c r="D17" s="47"/>
      <c r="E17" s="47"/>
      <c r="F17" s="47"/>
      <c r="G17" s="47"/>
      <c r="H17" s="47"/>
      <c r="I17" s="48"/>
      <c r="AE17" s="20"/>
      <c r="AO17" s="21"/>
      <c r="AP17" s="7"/>
      <c r="AQ17" s="46"/>
      <c r="AR17" s="47"/>
      <c r="AS17" s="47"/>
      <c r="AT17" s="47"/>
      <c r="AU17" s="47"/>
      <c r="AV17" s="47"/>
      <c r="AW17" s="48"/>
      <c r="AY17" s="24"/>
      <c r="AZ17" s="24"/>
      <c r="BA17" s="24"/>
      <c r="BB17" s="24"/>
      <c r="BC17" s="24"/>
      <c r="BD17" s="24"/>
      <c r="BE17" s="24"/>
      <c r="BF17" s="24"/>
      <c r="BG17" s="24"/>
      <c r="BH17" s="24"/>
      <c r="BI17" s="24"/>
      <c r="BJ17" s="24"/>
      <c r="BK17" s="24"/>
      <c r="BL17" s="24"/>
      <c r="BM17" s="24"/>
      <c r="BN17" s="24"/>
      <c r="BO17" s="1"/>
    </row>
    <row r="18">
      <c r="A18" s="1"/>
      <c r="F18" s="65" t="s">
        <v>22</v>
      </c>
      <c r="G18" s="3"/>
      <c r="H18" s="3"/>
      <c r="I18" s="3"/>
      <c r="J18" s="3"/>
      <c r="K18" s="3"/>
      <c r="L18" s="4"/>
      <c r="M18" s="1"/>
      <c r="U18" s="66" t="s">
        <v>23</v>
      </c>
      <c r="V18" s="3"/>
      <c r="W18" s="3"/>
      <c r="X18" s="3"/>
      <c r="Y18" s="3"/>
      <c r="Z18" s="4"/>
      <c r="AA18" s="65" t="s">
        <v>24</v>
      </c>
      <c r="AB18" s="3"/>
      <c r="AC18" s="3"/>
      <c r="AD18" s="4"/>
      <c r="AE18" s="20"/>
      <c r="AO18" s="21"/>
      <c r="AP18" s="7"/>
      <c r="AQ18" s="67" t="s">
        <v>25</v>
      </c>
      <c r="AR18" s="3"/>
      <c r="AS18" s="3"/>
      <c r="AT18" s="3"/>
      <c r="AU18" s="3"/>
      <c r="AV18" s="3"/>
      <c r="AW18" s="4"/>
      <c r="AY18" s="68" t="s">
        <v>26</v>
      </c>
      <c r="AZ18" s="33"/>
      <c r="BA18" s="33"/>
      <c r="BB18" s="33"/>
      <c r="BC18" s="69" t="str">
        <f t="array" ref="BC18">LET(
  mesTxt, LOWER(TRIM($BB$5)),
  meses, {"enero";"febrero";"marzo";"abril";"mayo";"junio";"julio";"agosto";"septiembre";"octubre";"noviembre";"diciembre"},
  mesNum, IFERROR(MATCH(mesTxt, meses, 0), 0),
  anio, YEAR($AY$2),
  inicio, DATE(anio, mesNum, 1),
  finExcl, EDATE(inicio, 1),
  gasto, UPPER(TRIM(AY18)),
  existe,
    IF(
      mesNum=0,
      FALSE,
      COUNTIFS(
        'ADMINISTRACIÓN'!$C$13:$C$2003, "&gt;="&amp;inicio,
        'ADMINISTRACIÓN'!$C$13:$C$2003, "&lt;"&amp;finExcl,
        'ADMINISTRACIÓN'!$H$13:$H$2003, gasto
      )&gt;0
    ),
  IF(
    mesNum=0,
    "MES INVÁLIDO",
    IF(existe, "PAGADO", IF(mesNum=$BB$3, "PENDIENTE", "IMPAGO"))
  )
)</f>
        <v>PAGADO</v>
      </c>
      <c r="BD18" s="33"/>
      <c r="BE18" s="36"/>
      <c r="BF18" s="24"/>
      <c r="BG18" s="68" t="s">
        <v>27</v>
      </c>
      <c r="BH18" s="33"/>
      <c r="BI18" s="33"/>
      <c r="BJ18" s="33"/>
      <c r="BK18" s="69" t="str">
        <f t="array" ref="BK18">LET(
  mesTxt, LOWER(TRIM($BB$5)),
  meses, {"enero";"febrero";"marzo";"abril";"mayo";"junio";"julio";"agosto";"septiembre";"octubre";"noviembre";"diciembre"},
  mesNum, IFERROR(MATCH(mesTxt, meses, 0), 0),
  anio, YEAR($AY$2),
  inicio, DATE(anio, mesNum, 1),
  finExcl, EDATE(inicio, 1),
  gasto, UPPER(TRIM(BG18)),
  existe,
    IF(
      mesNum=0,
      FALSE,
      COUNTIFS(
        'ADMINISTRACIÓN'!$C$13:$C$2003, "&gt;="&amp;inicio,
        'ADMINISTRACIÓN'!$C$13:$C$2003, "&lt;"&amp;finExcl,
        'ADMINISTRACIÓN'!$H$13:$H$2003, gasto
      )&gt;0
    ),
  IF(
    mesNum=0,
    "MES INVÁLIDO",
    IF(existe, "PAGADO", IF(mesNum=$BB$3, "PENDIENTE", "IMPAGO"))
  )
)</f>
        <v>PAGADO</v>
      </c>
      <c r="BL18" s="33"/>
      <c r="BM18" s="36"/>
      <c r="BN18" s="24"/>
      <c r="BO18" s="1"/>
    </row>
    <row r="19">
      <c r="F19" s="20"/>
      <c r="L19" s="21"/>
      <c r="U19" s="20"/>
      <c r="Z19" s="21"/>
      <c r="AA19" s="20"/>
      <c r="AD19" s="21"/>
      <c r="AE19" s="20"/>
      <c r="AO19" s="21"/>
      <c r="AP19" s="7"/>
      <c r="AQ19" s="20"/>
      <c r="AW19" s="21"/>
      <c r="AY19" s="68" t="s">
        <v>28</v>
      </c>
      <c r="AZ19" s="33"/>
      <c r="BA19" s="33"/>
      <c r="BB19" s="33"/>
      <c r="BC19" s="69" t="str">
        <f t="array" ref="BC19">LET(
  mesTxt, LOWER(TRIM($BB$5)),
  meses, {"enero";"febrero";"marzo";"abril";"mayo";"junio";"julio";"agosto";"septiembre";"octubre";"noviembre";"diciembre"},
  mesNum, IFERROR(MATCH(mesTxt, meses, 0), 0),
  anio, YEAR($AY$2),
  inicio, DATE(anio, mesNum, 1),
  finExcl, EDATE(inicio, 1),
  gasto, UPPER(TRIM(AY19)),
  existe,
    IF(
      mesNum=0,
      FALSE,
      COUNTIFS(
        'ADMINISTRACIÓN'!$C$13:$C$2003, "&gt;="&amp;inicio,
        'ADMINISTRACIÓN'!$C$13:$C$2003, "&lt;"&amp;finExcl,
        'ADMINISTRACIÓN'!$H$13:$H$2003, gasto
      )&gt;0
    ),
  IF(
    mesNum=0,
    "MES INVÁLIDO",
    IF(existe, "PAGADO", IF(mesNum=$BB$3, "PENDIENTE", "IMPAGO"))
  )
)</f>
        <v>PAGADO</v>
      </c>
      <c r="BD19" s="33"/>
      <c r="BE19" s="36"/>
      <c r="BF19" s="24"/>
      <c r="BG19" s="68" t="s">
        <v>29</v>
      </c>
      <c r="BH19" s="33"/>
      <c r="BI19" s="33"/>
      <c r="BJ19" s="33"/>
      <c r="BK19" s="69" t="str">
        <f t="array" ref="BK19">LET(
  mesTxt, LOWER(TRIM($BB$5)),
  meses, {"enero";"febrero";"marzo";"abril";"mayo";"junio";"julio";"agosto";"septiembre";"octubre";"noviembre";"diciembre"},
  mesNum, IFERROR(MATCH(mesTxt, meses, 0), 0),
  anio, YEAR($AY$2),
  inicio, DATE(anio, mesNum, 1),
  finExcl, EDATE(inicio, 1),
  gasto, UPPER(TRIM(BG19)),
  existe,
    IF(
      mesNum=0,
      FALSE,
      COUNTIFS(
        'ADMINISTRACIÓN'!$C$13:$C$2003, "&gt;="&amp;inicio,
        'ADMINISTRACIÓN'!$C$13:$C$2003, "&lt;"&amp;finExcl,
        'ADMINISTRACIÓN'!$H$13:$H$2003, gasto
      )&gt;0
    ),
  IF(
    mesNum=0,
    "MES INVÁLIDO",
    IF(existe, "PAGADO", IF(mesNum=$BB$3, "PENDIENTE", "IMPAGO"))
  )
)</f>
        <v>PAGADO</v>
      </c>
      <c r="BL19" s="33"/>
      <c r="BM19" s="36"/>
      <c r="BN19" s="24"/>
      <c r="BO19" s="1"/>
    </row>
    <row r="20">
      <c r="F20" s="20"/>
      <c r="L20" s="21"/>
      <c r="U20" s="20"/>
      <c r="Z20" s="21"/>
      <c r="AA20" s="20"/>
      <c r="AD20" s="21"/>
      <c r="AE20" s="20"/>
      <c r="AO20" s="21"/>
      <c r="AP20" s="7"/>
      <c r="AQ20" s="20"/>
      <c r="AW20" s="21"/>
      <c r="AY20" s="68" t="s">
        <v>30</v>
      </c>
      <c r="AZ20" s="33"/>
      <c r="BA20" s="33"/>
      <c r="BB20" s="33"/>
      <c r="BC20" s="69" t="str">
        <f t="array" ref="BC20">LET(
  mesTxt, LOWER(TRIM($BB$5)),
  meses, {"enero";"febrero";"marzo";"abril";"mayo";"junio";"julio";"agosto";"septiembre";"octubre";"noviembre";"diciembre"},
  mesNum, IFERROR(MATCH(mesTxt, meses, 0), 0),
  anio, YEAR($AY$2),
  inicio, DATE(anio, mesNum, 1),
  finExcl, EDATE(inicio, 1),
  gasto, UPPER(TRIM(AY20)),
  existe,
    IF(
      mesNum=0,
      FALSE,
      COUNTIFS(
        'ADMINISTRACIÓN'!$C$13:$C$2003, "&gt;="&amp;inicio,
        'ADMINISTRACIÓN'!$C$13:$C$2003, "&lt;"&amp;finExcl,
        'ADMINISTRACIÓN'!$H$13:$H$2003, gasto
      )&gt;0
    ),
  IF(
    mesNum=0,
    "MES INVÁLIDO",
    IF(existe, "PAGADO", IF(mesNum=$BB$3, "PENDIENTE", "IMPAGO"))
  )
)</f>
        <v>PAGADO</v>
      </c>
      <c r="BD20" s="33"/>
      <c r="BE20" s="36"/>
      <c r="BF20" s="24"/>
      <c r="BG20" s="68" t="s">
        <v>31</v>
      </c>
      <c r="BH20" s="33"/>
      <c r="BI20" s="33"/>
      <c r="BJ20" s="33"/>
      <c r="BK20" s="69" t="str">
        <f t="array" ref="BK20">LET(
  mesTxt, LOWER(TRIM($BB$5)),
  meses, {"enero";"febrero";"marzo";"abril";"mayo";"junio";"julio";"agosto";"septiembre";"octubre";"noviembre";"diciembre"},
  mesNum, IFERROR(MATCH(mesTxt, meses, 0), 0),
  anio, YEAR($AY$2),
  inicio, DATE(anio, mesNum, 1),
  finExcl, EDATE(inicio, 1),
  gasto, UPPER(TRIM(BG20)),
  existe,
    IF(
      mesNum=0,
      FALSE,
      COUNTIFS(
        'ADMINISTRACIÓN'!$C$13:$C$2003, "&gt;="&amp;inicio,
        'ADMINISTRACIÓN'!$C$13:$C$2003, "&lt;"&amp;finExcl,
        'ADMINISTRACIÓN'!$H$13:$H$2003, gasto
      )&gt;0
    ),
  IF(
    mesNum=0,
    "MES INVÁLIDO",
    IF(existe, "PAGADO", IF(mesNum=$BB$3, "PENDIENTE", "IMPAGO"))
  )
)</f>
        <v>PENDIENTE</v>
      </c>
      <c r="BL20" s="33"/>
      <c r="BM20" s="36"/>
      <c r="BN20" s="24"/>
      <c r="BO20" s="1"/>
    </row>
    <row r="21">
      <c r="F21" s="20"/>
      <c r="L21" s="21"/>
      <c r="U21" s="20"/>
      <c r="Z21" s="21"/>
      <c r="AA21" s="20"/>
      <c r="AD21" s="21"/>
      <c r="AE21" s="20"/>
      <c r="AO21" s="21"/>
      <c r="AP21" s="7"/>
      <c r="AQ21" s="20"/>
      <c r="AW21" s="21"/>
      <c r="AY21" s="24"/>
      <c r="AZ21" s="24"/>
      <c r="BA21" s="24"/>
      <c r="BB21" s="24"/>
      <c r="BC21" s="24"/>
      <c r="BD21" s="24"/>
      <c r="BE21" s="24"/>
      <c r="BF21" s="24"/>
      <c r="BG21" s="24"/>
      <c r="BH21" s="24"/>
      <c r="BI21" s="24"/>
      <c r="BJ21" s="24"/>
      <c r="BK21" s="24"/>
      <c r="BL21" s="24"/>
      <c r="BM21" s="24"/>
      <c r="BN21" s="24"/>
      <c r="BO21" s="1"/>
    </row>
    <row r="22">
      <c r="F22" s="46"/>
      <c r="G22" s="47"/>
      <c r="H22" s="47"/>
      <c r="I22" s="47"/>
      <c r="J22" s="47"/>
      <c r="K22" s="47"/>
      <c r="L22" s="48"/>
      <c r="U22" s="46"/>
      <c r="V22" s="47"/>
      <c r="W22" s="47"/>
      <c r="X22" s="47"/>
      <c r="Y22" s="47"/>
      <c r="Z22" s="48"/>
      <c r="AA22" s="46"/>
      <c r="AB22" s="47"/>
      <c r="AC22" s="47"/>
      <c r="AD22" s="48"/>
      <c r="AE22" s="46"/>
      <c r="AF22" s="47"/>
      <c r="AG22" s="47"/>
      <c r="AH22" s="47"/>
      <c r="AI22" s="47"/>
      <c r="AJ22" s="47"/>
      <c r="AK22" s="47"/>
      <c r="AL22" s="47"/>
      <c r="AM22" s="47"/>
      <c r="AN22" s="47"/>
      <c r="AO22" s="48"/>
      <c r="AP22" s="7"/>
      <c r="AQ22" s="46"/>
      <c r="AR22" s="47"/>
      <c r="AS22" s="47"/>
      <c r="AT22" s="47"/>
      <c r="AU22" s="47"/>
      <c r="AV22" s="47"/>
      <c r="AW22" s="48"/>
      <c r="AY22" s="70" t="s">
        <v>32</v>
      </c>
      <c r="AZ22" s="71"/>
      <c r="BA22" s="71"/>
      <c r="BB22" s="71"/>
      <c r="BC22" s="72"/>
      <c r="BD22" s="73" t="s">
        <v>33</v>
      </c>
      <c r="BE22" s="71"/>
      <c r="BF22" s="71"/>
      <c r="BG22" s="71"/>
      <c r="BH22" s="72"/>
      <c r="BI22" s="24"/>
      <c r="BJ22" s="24"/>
      <c r="BK22" s="24"/>
      <c r="BL22" s="24"/>
      <c r="BM22" s="24"/>
      <c r="BN22" s="24"/>
      <c r="BO22" s="1"/>
    </row>
    <row r="23">
      <c r="A23" s="1"/>
      <c r="AY23" s="74"/>
      <c r="AZ23" s="71"/>
      <c r="BA23" s="71"/>
      <c r="BB23" s="71"/>
      <c r="BC23" s="72"/>
      <c r="BD23" s="74"/>
      <c r="BE23" s="71"/>
      <c r="BF23" s="71"/>
      <c r="BG23" s="71"/>
      <c r="BH23" s="72"/>
      <c r="BI23" s="24"/>
      <c r="BJ23" s="24"/>
      <c r="BK23" s="24"/>
      <c r="BL23" s="24"/>
      <c r="BM23" s="24"/>
      <c r="BN23" s="24"/>
      <c r="BO23" s="1"/>
    </row>
    <row r="24">
      <c r="A24" s="1"/>
    </row>
    <row r="131">
      <c r="A131" s="1"/>
      <c r="BO131" s="1"/>
    </row>
    <row r="132">
      <c r="A132" s="1"/>
      <c r="BO132" s="1"/>
    </row>
    <row r="133">
      <c r="A133" s="1"/>
      <c r="BO133" s="1"/>
    </row>
    <row r="134">
      <c r="A134" s="1"/>
      <c r="BO134" s="1"/>
    </row>
    <row r="135">
      <c r="A135" s="1"/>
      <c r="BO135" s="1"/>
    </row>
    <row r="136">
      <c r="A136" s="1"/>
      <c r="BO136" s="1"/>
    </row>
    <row r="137">
      <c r="A137" s="1"/>
      <c r="BO137" s="1"/>
    </row>
    <row r="138">
      <c r="A138" s="1"/>
      <c r="BO138" s="1"/>
    </row>
    <row r="139">
      <c r="A139" s="1"/>
      <c r="BO139" s="1"/>
    </row>
    <row r="140">
      <c r="A140" s="1"/>
      <c r="BO140" s="1"/>
    </row>
    <row r="141">
      <c r="A141" s="1"/>
      <c r="BO141" s="1"/>
    </row>
    <row r="142">
      <c r="A142" s="1"/>
      <c r="BO142" s="1"/>
    </row>
    <row r="143">
      <c r="A143" s="1"/>
      <c r="BO143" s="1"/>
    </row>
    <row r="144">
      <c r="A144" s="1"/>
      <c r="BO144" s="1"/>
    </row>
    <row r="145">
      <c r="A145" s="1"/>
      <c r="BO145" s="1"/>
    </row>
    <row r="146">
      <c r="A146" s="1"/>
      <c r="BO146" s="1"/>
    </row>
    <row r="147">
      <c r="A147" s="1"/>
      <c r="BO147" s="1"/>
    </row>
    <row r="148">
      <c r="A148" s="1"/>
      <c r="BO148" s="1"/>
    </row>
    <row r="149">
      <c r="A149" s="1"/>
      <c r="BO149" s="1"/>
    </row>
    <row r="150">
      <c r="A150" s="1"/>
      <c r="BO150" s="1"/>
    </row>
    <row r="151">
      <c r="A151" s="1"/>
      <c r="BO151" s="1"/>
    </row>
    <row r="152">
      <c r="A152" s="1"/>
      <c r="BO152" s="1"/>
    </row>
    <row r="153">
      <c r="A153" s="1"/>
      <c r="BO153" s="1"/>
    </row>
    <row r="154">
      <c r="A154" s="1"/>
      <c r="BO154" s="1"/>
    </row>
    <row r="155">
      <c r="A155" s="1"/>
      <c r="BO155" s="1"/>
    </row>
    <row r="156">
      <c r="A156" s="1"/>
      <c r="BO156" s="1"/>
    </row>
    <row r="157">
      <c r="A157" s="1"/>
      <c r="BO157" s="1"/>
    </row>
    <row r="158">
      <c r="A158" s="1"/>
      <c r="BO158" s="1"/>
    </row>
    <row r="159">
      <c r="A159" s="1"/>
      <c r="BO159" s="1"/>
    </row>
    <row r="160">
      <c r="A160" s="1"/>
      <c r="BO160" s="1"/>
    </row>
    <row r="161">
      <c r="A161" s="1"/>
      <c r="BO161" s="1"/>
    </row>
    <row r="162">
      <c r="A162" s="1"/>
      <c r="BO162" s="1"/>
    </row>
    <row r="163">
      <c r="A163" s="1"/>
      <c r="BO163" s="1"/>
    </row>
    <row r="164">
      <c r="A164" s="1"/>
      <c r="BO164" s="1"/>
    </row>
    <row r="165">
      <c r="A165" s="1"/>
      <c r="BO165" s="1"/>
    </row>
    <row r="166">
      <c r="A166" s="1"/>
      <c r="BO166" s="1"/>
    </row>
    <row r="167">
      <c r="A167" s="1"/>
      <c r="BO167" s="1"/>
    </row>
    <row r="168">
      <c r="A168" s="1"/>
      <c r="BO168" s="1"/>
    </row>
    <row r="169">
      <c r="A169" s="1"/>
      <c r="BO169" s="1"/>
    </row>
    <row r="170">
      <c r="A170" s="1"/>
      <c r="BO170" s="1"/>
    </row>
    <row r="171">
      <c r="A171" s="1"/>
      <c r="BO171" s="1"/>
    </row>
    <row r="172">
      <c r="A172" s="1"/>
      <c r="BO172" s="1"/>
    </row>
    <row r="173">
      <c r="A173" s="1"/>
      <c r="BO173" s="1"/>
    </row>
    <row r="174">
      <c r="A174" s="1"/>
      <c r="BO174" s="1"/>
    </row>
    <row r="175">
      <c r="A175" s="1"/>
      <c r="BO175" s="1"/>
    </row>
    <row r="176">
      <c r="A176" s="1"/>
      <c r="BO176" s="1"/>
    </row>
    <row r="177">
      <c r="A177" s="1"/>
      <c r="BO177" s="1"/>
    </row>
    <row r="178">
      <c r="A178" s="1"/>
      <c r="BO178" s="1"/>
    </row>
    <row r="179">
      <c r="A179" s="1"/>
      <c r="BO179" s="1"/>
    </row>
    <row r="180">
      <c r="A180" s="1"/>
      <c r="BO180" s="1"/>
    </row>
    <row r="181">
      <c r="A181" s="1"/>
      <c r="BO181" s="1"/>
    </row>
    <row r="182">
      <c r="A182" s="1"/>
      <c r="BO182" s="1"/>
    </row>
    <row r="183">
      <c r="A183" s="1"/>
      <c r="BO183" s="1"/>
    </row>
    <row r="184">
      <c r="A184" s="1"/>
      <c r="BO184" s="1"/>
    </row>
    <row r="185">
      <c r="A185" s="1"/>
      <c r="BO185" s="1"/>
    </row>
    <row r="186">
      <c r="A186" s="1"/>
      <c r="BO186" s="1"/>
    </row>
    <row r="187">
      <c r="A187" s="1"/>
      <c r="BO187" s="1"/>
    </row>
    <row r="188">
      <c r="A188" s="1"/>
      <c r="BO188" s="1"/>
    </row>
    <row r="189">
      <c r="A189" s="1"/>
      <c r="BO189" s="1"/>
    </row>
    <row r="190">
      <c r="A190" s="1"/>
      <c r="BO190" s="1"/>
    </row>
    <row r="191">
      <c r="A191" s="1"/>
      <c r="BO191" s="1"/>
    </row>
    <row r="192">
      <c r="A192" s="1"/>
      <c r="BO192" s="1"/>
    </row>
    <row r="193">
      <c r="A193" s="1"/>
      <c r="BO193" s="1"/>
    </row>
    <row r="194">
      <c r="A194" s="1"/>
      <c r="BO194" s="1"/>
    </row>
    <row r="195">
      <c r="A195" s="1"/>
      <c r="BO195" s="1"/>
    </row>
    <row r="196">
      <c r="A196" s="1"/>
      <c r="BO196" s="1"/>
    </row>
    <row r="197">
      <c r="A197" s="1"/>
      <c r="BO197" s="1"/>
    </row>
    <row r="198">
      <c r="A198" s="1"/>
      <c r="BO198" s="1"/>
    </row>
    <row r="199">
      <c r="A199" s="1"/>
      <c r="BO199" s="1"/>
    </row>
    <row r="200">
      <c r="A200" s="1"/>
      <c r="BO200" s="1"/>
    </row>
    <row r="201">
      <c r="A201" s="1"/>
      <c r="BO201" s="1"/>
    </row>
    <row r="202">
      <c r="A202" s="1"/>
      <c r="BO202" s="1"/>
    </row>
    <row r="203">
      <c r="A203" s="1"/>
      <c r="BO203" s="1"/>
    </row>
    <row r="204">
      <c r="A204" s="1"/>
      <c r="BO204" s="1"/>
    </row>
    <row r="205">
      <c r="A205" s="1"/>
      <c r="BO205" s="1"/>
    </row>
    <row r="206">
      <c r="A206" s="1"/>
      <c r="BO206" s="1"/>
    </row>
    <row r="207">
      <c r="A207" s="1"/>
      <c r="BO207" s="1"/>
    </row>
    <row r="208">
      <c r="A208" s="1"/>
      <c r="BO208" s="1"/>
    </row>
    <row r="209">
      <c r="A209" s="1"/>
      <c r="BO209" s="1"/>
    </row>
    <row r="210">
      <c r="A210" s="1"/>
      <c r="BO210" s="1"/>
    </row>
    <row r="211">
      <c r="A211" s="1"/>
      <c r="BO211" s="1"/>
    </row>
    <row r="212">
      <c r="A212" s="1"/>
      <c r="BO212" s="1"/>
    </row>
    <row r="213">
      <c r="A213" s="1"/>
      <c r="BO213" s="1"/>
    </row>
    <row r="214">
      <c r="A214" s="1"/>
      <c r="BO214" s="1"/>
    </row>
    <row r="215">
      <c r="A215" s="1"/>
      <c r="BO215" s="1"/>
    </row>
    <row r="216">
      <c r="A216" s="1"/>
      <c r="BO216" s="1"/>
    </row>
    <row r="217">
      <c r="A217" s="1"/>
      <c r="BO217" s="1"/>
    </row>
    <row r="218">
      <c r="A218" s="1"/>
      <c r="BO218" s="1"/>
    </row>
    <row r="219">
      <c r="A219" s="1"/>
      <c r="BO219" s="1"/>
    </row>
    <row r="220">
      <c r="A220" s="1"/>
      <c r="BO220" s="1"/>
    </row>
    <row r="221">
      <c r="A221" s="1"/>
      <c r="BO221" s="1"/>
    </row>
    <row r="222">
      <c r="A222" s="1"/>
      <c r="BO222" s="1"/>
    </row>
    <row r="223">
      <c r="A223" s="1"/>
      <c r="BO223" s="1"/>
    </row>
    <row r="224">
      <c r="A224" s="1"/>
      <c r="BO224" s="1"/>
    </row>
    <row r="225">
      <c r="A225" s="1"/>
      <c r="BO225" s="1"/>
    </row>
    <row r="226">
      <c r="A226" s="1"/>
      <c r="BO226" s="1"/>
    </row>
    <row r="227">
      <c r="A227" s="1"/>
      <c r="BO227" s="1"/>
    </row>
    <row r="228">
      <c r="A228" s="1"/>
      <c r="BO228" s="1"/>
    </row>
    <row r="229">
      <c r="A229" s="1"/>
      <c r="BO229" s="1"/>
    </row>
    <row r="230">
      <c r="A230" s="1"/>
      <c r="BO230" s="1"/>
    </row>
    <row r="231">
      <c r="A231" s="1"/>
      <c r="BO231" s="1"/>
    </row>
    <row r="232">
      <c r="A232" s="1"/>
      <c r="BO232" s="1"/>
    </row>
    <row r="233">
      <c r="A233" s="1"/>
      <c r="BO233" s="1"/>
    </row>
    <row r="234">
      <c r="A234" s="1"/>
      <c r="BO234" s="1"/>
    </row>
    <row r="235">
      <c r="A235" s="1"/>
      <c r="BO235" s="1"/>
    </row>
    <row r="236">
      <c r="A236" s="1"/>
      <c r="BO236" s="1"/>
    </row>
    <row r="237">
      <c r="A237" s="1"/>
      <c r="BO237" s="1"/>
    </row>
    <row r="238">
      <c r="A238" s="1"/>
      <c r="BO238" s="1"/>
    </row>
    <row r="239">
      <c r="A239" s="1"/>
      <c r="BO239" s="1"/>
    </row>
    <row r="240">
      <c r="A240" s="1"/>
      <c r="BO240" s="1"/>
    </row>
    <row r="241">
      <c r="A241" s="1"/>
      <c r="BO241" s="1"/>
    </row>
    <row r="242">
      <c r="A242" s="1"/>
      <c r="BO242" s="1"/>
    </row>
    <row r="243">
      <c r="A243" s="1"/>
      <c r="BO243" s="1"/>
    </row>
    <row r="244">
      <c r="A244" s="1"/>
      <c r="BO244" s="1"/>
    </row>
    <row r="245">
      <c r="A245" s="1"/>
      <c r="BO245" s="1"/>
    </row>
    <row r="246">
      <c r="A246" s="1"/>
      <c r="BO246" s="1"/>
    </row>
    <row r="247">
      <c r="A247" s="1"/>
      <c r="BO247" s="1"/>
    </row>
    <row r="248">
      <c r="A248" s="1"/>
      <c r="BO248" s="1"/>
    </row>
    <row r="249">
      <c r="A249" s="1"/>
      <c r="BO249" s="1"/>
    </row>
    <row r="250">
      <c r="A250" s="1"/>
      <c r="BO250" s="1"/>
    </row>
    <row r="251">
      <c r="A251" s="1"/>
      <c r="BO251" s="1"/>
    </row>
    <row r="252">
      <c r="A252" s="1"/>
      <c r="BO252" s="1"/>
    </row>
    <row r="253">
      <c r="A253" s="1"/>
      <c r="BO253" s="1"/>
    </row>
    <row r="254">
      <c r="A254" s="1"/>
      <c r="BO254" s="1"/>
    </row>
    <row r="255">
      <c r="A255" s="1"/>
      <c r="BO255" s="1"/>
    </row>
    <row r="256">
      <c r="A256" s="1"/>
      <c r="BO256" s="1"/>
    </row>
    <row r="257">
      <c r="A257" s="1"/>
      <c r="BO257" s="1"/>
    </row>
    <row r="258">
      <c r="A258" s="1"/>
      <c r="BO258" s="1"/>
    </row>
    <row r="259">
      <c r="A259" s="1"/>
      <c r="BO259" s="1"/>
    </row>
    <row r="260">
      <c r="A260" s="1"/>
      <c r="BO260" s="1"/>
    </row>
    <row r="261">
      <c r="A261" s="1"/>
      <c r="BO261" s="1"/>
    </row>
    <row r="262">
      <c r="A262" s="1"/>
      <c r="BO262" s="1"/>
    </row>
    <row r="263">
      <c r="A263" s="1"/>
      <c r="BO263" s="1"/>
    </row>
    <row r="264">
      <c r="A264" s="1"/>
      <c r="BO264" s="1"/>
    </row>
    <row r="265">
      <c r="A265" s="1"/>
      <c r="BO265" s="1"/>
    </row>
    <row r="266">
      <c r="A266" s="1"/>
      <c r="BO266" s="1"/>
    </row>
    <row r="267">
      <c r="A267" s="1"/>
      <c r="BO267" s="1"/>
    </row>
    <row r="268">
      <c r="A268" s="1"/>
      <c r="BO268" s="1"/>
    </row>
    <row r="269">
      <c r="A269" s="1"/>
      <c r="BO269" s="1"/>
    </row>
    <row r="270">
      <c r="A270" s="1"/>
      <c r="BO270" s="1"/>
    </row>
    <row r="271">
      <c r="A271" s="1"/>
      <c r="BO271" s="1"/>
    </row>
    <row r="272">
      <c r="A272" s="1"/>
      <c r="BO272" s="1"/>
    </row>
    <row r="273">
      <c r="A273" s="1"/>
      <c r="BO273" s="1"/>
    </row>
    <row r="274">
      <c r="A274" s="1"/>
      <c r="BO274" s="1"/>
    </row>
    <row r="275">
      <c r="A275" s="1"/>
      <c r="BO275" s="1"/>
    </row>
    <row r="276">
      <c r="A276" s="1"/>
      <c r="BO276" s="1"/>
    </row>
    <row r="277">
      <c r="A277" s="1"/>
      <c r="BO277" s="1"/>
    </row>
    <row r="278">
      <c r="A278" s="1"/>
      <c r="BO278" s="1"/>
    </row>
    <row r="279">
      <c r="A279" s="1"/>
      <c r="BO279" s="1"/>
    </row>
    <row r="280">
      <c r="A280" s="1"/>
      <c r="BO280" s="1"/>
    </row>
    <row r="281">
      <c r="A281" s="1"/>
      <c r="BO281" s="1"/>
    </row>
    <row r="282">
      <c r="A282" s="1"/>
      <c r="BO282" s="1"/>
    </row>
    <row r="283">
      <c r="A283" s="1"/>
      <c r="BO283" s="1"/>
    </row>
    <row r="284">
      <c r="A284" s="1"/>
      <c r="BO284" s="1"/>
    </row>
    <row r="285">
      <c r="A285" s="1"/>
      <c r="BO285" s="1"/>
    </row>
    <row r="286">
      <c r="A286" s="1"/>
      <c r="BO286" s="1"/>
    </row>
    <row r="287">
      <c r="A287" s="1"/>
      <c r="BO287" s="1"/>
    </row>
    <row r="288">
      <c r="A288" s="1"/>
      <c r="BO288" s="1"/>
    </row>
    <row r="289">
      <c r="A289" s="1"/>
      <c r="BO289" s="1"/>
    </row>
    <row r="290">
      <c r="A290" s="1"/>
      <c r="BO290" s="1"/>
    </row>
    <row r="291">
      <c r="A291" s="1"/>
      <c r="BO291" s="1"/>
    </row>
    <row r="292">
      <c r="A292" s="1"/>
      <c r="BO292" s="1"/>
    </row>
    <row r="293">
      <c r="A293" s="1"/>
      <c r="BO293" s="1"/>
    </row>
    <row r="294">
      <c r="A294" s="1"/>
      <c r="BO294" s="1"/>
    </row>
    <row r="295">
      <c r="A295" s="1"/>
      <c r="BO295" s="1"/>
    </row>
    <row r="296">
      <c r="A296" s="1"/>
      <c r="BO296" s="1"/>
    </row>
    <row r="297">
      <c r="A297" s="1"/>
      <c r="BO297" s="1"/>
    </row>
    <row r="298">
      <c r="A298" s="1"/>
      <c r="BO298" s="1"/>
    </row>
    <row r="299">
      <c r="A299" s="1"/>
      <c r="BO299" s="1"/>
    </row>
    <row r="300">
      <c r="A300" s="1"/>
      <c r="BO300" s="1"/>
    </row>
    <row r="301">
      <c r="A301" s="1"/>
      <c r="BO301" s="1"/>
    </row>
    <row r="302">
      <c r="A302" s="1"/>
      <c r="BO302" s="1"/>
    </row>
    <row r="303">
      <c r="A303" s="1"/>
      <c r="BO303" s="1"/>
    </row>
    <row r="304">
      <c r="A304" s="1"/>
      <c r="BO304" s="1"/>
    </row>
    <row r="305">
      <c r="A305" s="1"/>
      <c r="BO305" s="1"/>
    </row>
    <row r="306">
      <c r="A306" s="1"/>
      <c r="BO306" s="1"/>
    </row>
    <row r="307">
      <c r="A307" s="1"/>
      <c r="BO307" s="1"/>
    </row>
    <row r="308">
      <c r="A308" s="1"/>
      <c r="BO308" s="1"/>
    </row>
    <row r="309">
      <c r="A309" s="1"/>
      <c r="BO309" s="1"/>
    </row>
    <row r="310">
      <c r="A310" s="1"/>
      <c r="BO310" s="1"/>
    </row>
    <row r="311">
      <c r="A311" s="1"/>
      <c r="BO311" s="1"/>
    </row>
    <row r="312">
      <c r="A312" s="1"/>
      <c r="BO312" s="1"/>
    </row>
    <row r="313">
      <c r="A313" s="1"/>
      <c r="BO313" s="1"/>
    </row>
    <row r="314">
      <c r="A314" s="1"/>
      <c r="BO314" s="1"/>
    </row>
    <row r="315">
      <c r="A315" s="1"/>
      <c r="BO315" s="1"/>
    </row>
    <row r="316">
      <c r="A316" s="1"/>
      <c r="BO316" s="1"/>
    </row>
    <row r="317">
      <c r="A317" s="1"/>
      <c r="BO317" s="1"/>
    </row>
    <row r="318">
      <c r="A318" s="1"/>
      <c r="BO318" s="1"/>
    </row>
    <row r="319">
      <c r="A319" s="1"/>
      <c r="BO319" s="1"/>
    </row>
    <row r="320">
      <c r="A320" s="1"/>
      <c r="BO320" s="1"/>
    </row>
    <row r="321">
      <c r="A321" s="1"/>
      <c r="BO321" s="1"/>
    </row>
    <row r="322">
      <c r="A322" s="1"/>
      <c r="BO322" s="1"/>
    </row>
    <row r="323">
      <c r="A323" s="1"/>
      <c r="BO323" s="1"/>
    </row>
    <row r="324">
      <c r="A324" s="1"/>
      <c r="BO324" s="1"/>
    </row>
    <row r="325">
      <c r="A325" s="1"/>
      <c r="BO325" s="1"/>
    </row>
    <row r="326">
      <c r="A326" s="1"/>
      <c r="BO326" s="1"/>
    </row>
    <row r="327">
      <c r="A327" s="1"/>
      <c r="BO327" s="1"/>
    </row>
    <row r="328">
      <c r="A328" s="1"/>
      <c r="BO328" s="1"/>
    </row>
    <row r="329">
      <c r="A329" s="1"/>
      <c r="BO329" s="1"/>
    </row>
    <row r="330">
      <c r="A330" s="1"/>
      <c r="BO330" s="1"/>
    </row>
    <row r="331">
      <c r="A331" s="1"/>
      <c r="BO331" s="1"/>
    </row>
    <row r="332">
      <c r="A332" s="1"/>
      <c r="BO332" s="1"/>
    </row>
    <row r="333">
      <c r="A333" s="1"/>
      <c r="BO333" s="1"/>
    </row>
    <row r="334">
      <c r="A334" s="1"/>
      <c r="BO334" s="1"/>
    </row>
    <row r="335">
      <c r="A335" s="1"/>
      <c r="BO335" s="1"/>
    </row>
    <row r="336">
      <c r="A336" s="1"/>
      <c r="BO336" s="1"/>
    </row>
    <row r="337">
      <c r="A337" s="1"/>
      <c r="BO337" s="1"/>
    </row>
    <row r="338">
      <c r="A338" s="1"/>
      <c r="BO338" s="1"/>
    </row>
    <row r="339">
      <c r="A339" s="1"/>
      <c r="BO339" s="1"/>
    </row>
    <row r="340">
      <c r="A340" s="1"/>
      <c r="BO340" s="1"/>
    </row>
    <row r="341">
      <c r="A341" s="1"/>
      <c r="BO341" s="1"/>
    </row>
    <row r="342">
      <c r="A342" s="1"/>
      <c r="BO342" s="1"/>
    </row>
    <row r="343">
      <c r="A343" s="1"/>
      <c r="BO343" s="1"/>
    </row>
    <row r="344">
      <c r="A344" s="1"/>
      <c r="BO344" s="1"/>
    </row>
    <row r="345">
      <c r="A345" s="1"/>
      <c r="BO345" s="1"/>
    </row>
    <row r="346">
      <c r="A346" s="1"/>
      <c r="BO346" s="1"/>
    </row>
    <row r="347">
      <c r="A347" s="1"/>
      <c r="BO347" s="1"/>
    </row>
    <row r="348">
      <c r="A348" s="1"/>
      <c r="BO348" s="1"/>
    </row>
    <row r="349">
      <c r="A349" s="1"/>
      <c r="BO349" s="1"/>
    </row>
    <row r="350">
      <c r="A350" s="1"/>
      <c r="BO350" s="1"/>
    </row>
    <row r="351">
      <c r="A351" s="1"/>
      <c r="BO351" s="1"/>
    </row>
    <row r="352">
      <c r="A352" s="1"/>
      <c r="BO352" s="1"/>
    </row>
    <row r="353">
      <c r="A353" s="1"/>
      <c r="BO353" s="1"/>
    </row>
    <row r="354">
      <c r="A354" s="1"/>
      <c r="BO354" s="1"/>
    </row>
    <row r="355">
      <c r="A355" s="1"/>
      <c r="BO355" s="1"/>
    </row>
    <row r="356">
      <c r="A356" s="1"/>
      <c r="BO356" s="1"/>
    </row>
    <row r="357">
      <c r="A357" s="1"/>
      <c r="BO357" s="1"/>
    </row>
    <row r="358">
      <c r="A358" s="1"/>
      <c r="BO358" s="1"/>
    </row>
    <row r="359">
      <c r="A359" s="1"/>
      <c r="BO359" s="1"/>
    </row>
    <row r="360">
      <c r="A360" s="1"/>
      <c r="BO360" s="1"/>
    </row>
    <row r="361">
      <c r="A361" s="1"/>
      <c r="BO361" s="1"/>
    </row>
    <row r="362">
      <c r="A362" s="1"/>
      <c r="BO362" s="1"/>
    </row>
    <row r="363">
      <c r="A363" s="1"/>
      <c r="BO363" s="1"/>
    </row>
    <row r="364">
      <c r="A364" s="1"/>
      <c r="BO364" s="1"/>
    </row>
    <row r="365">
      <c r="A365" s="1"/>
      <c r="BO365" s="1"/>
    </row>
    <row r="366">
      <c r="A366" s="1"/>
      <c r="BO366" s="1"/>
    </row>
    <row r="367">
      <c r="A367" s="1"/>
      <c r="BO367" s="1"/>
    </row>
    <row r="368">
      <c r="A368" s="1"/>
      <c r="BO368" s="1"/>
    </row>
    <row r="369">
      <c r="A369" s="1"/>
      <c r="BO369" s="1"/>
    </row>
    <row r="370">
      <c r="A370" s="1"/>
      <c r="BO370" s="1"/>
    </row>
    <row r="371">
      <c r="A371" s="1"/>
      <c r="BO371" s="1"/>
    </row>
    <row r="372">
      <c r="A372" s="1"/>
      <c r="BO372" s="1"/>
    </row>
    <row r="373">
      <c r="A373" s="1"/>
      <c r="BO373" s="1"/>
    </row>
    <row r="374">
      <c r="A374" s="1"/>
      <c r="BO374" s="1"/>
    </row>
    <row r="375">
      <c r="A375" s="1"/>
      <c r="BO375" s="1"/>
    </row>
    <row r="376">
      <c r="A376" s="1"/>
      <c r="BO376" s="1"/>
    </row>
    <row r="377">
      <c r="A377" s="1"/>
      <c r="BO377" s="1"/>
    </row>
    <row r="378">
      <c r="A378" s="1"/>
      <c r="BO378" s="1"/>
    </row>
    <row r="379">
      <c r="A379" s="1"/>
      <c r="BO379" s="1"/>
    </row>
    <row r="380">
      <c r="A380" s="1"/>
      <c r="BO380" s="1"/>
    </row>
    <row r="381">
      <c r="A381" s="1"/>
      <c r="BO381" s="1"/>
    </row>
    <row r="382">
      <c r="A382" s="1"/>
      <c r="BO382" s="1"/>
    </row>
    <row r="383">
      <c r="A383" s="1"/>
      <c r="BO383" s="1"/>
    </row>
    <row r="384">
      <c r="A384" s="1"/>
      <c r="BO384" s="1"/>
    </row>
    <row r="385">
      <c r="A385" s="1"/>
      <c r="BO385" s="1"/>
    </row>
    <row r="386">
      <c r="A386" s="1"/>
      <c r="BO386" s="1"/>
    </row>
    <row r="387">
      <c r="A387" s="1"/>
      <c r="BO387" s="1"/>
    </row>
    <row r="388">
      <c r="A388" s="1"/>
      <c r="BO388" s="1"/>
    </row>
    <row r="389">
      <c r="A389" s="1"/>
      <c r="BO389" s="1"/>
    </row>
    <row r="390">
      <c r="A390" s="1"/>
      <c r="BO390" s="1"/>
    </row>
    <row r="391">
      <c r="A391" s="1"/>
      <c r="BO391" s="1"/>
    </row>
    <row r="392">
      <c r="A392" s="1"/>
      <c r="BO392" s="1"/>
    </row>
    <row r="393">
      <c r="A393" s="1"/>
      <c r="BO393" s="1"/>
    </row>
    <row r="394">
      <c r="A394" s="1"/>
      <c r="BO394" s="1"/>
    </row>
    <row r="395">
      <c r="A395" s="1"/>
      <c r="BO395" s="1"/>
    </row>
    <row r="396">
      <c r="A396" s="1"/>
      <c r="BO396" s="1"/>
    </row>
    <row r="397">
      <c r="A397" s="1"/>
      <c r="BO397" s="1"/>
    </row>
    <row r="398">
      <c r="A398" s="1"/>
      <c r="BO398" s="1"/>
    </row>
    <row r="399">
      <c r="A399" s="1"/>
      <c r="BO399" s="1"/>
    </row>
    <row r="400">
      <c r="A400" s="1"/>
      <c r="BO400" s="1"/>
    </row>
    <row r="401">
      <c r="A401" s="1"/>
      <c r="BO401" s="1"/>
    </row>
    <row r="402">
      <c r="A402" s="1"/>
      <c r="BO402" s="1"/>
    </row>
    <row r="403">
      <c r="A403" s="1"/>
      <c r="BO403" s="1"/>
    </row>
    <row r="404">
      <c r="A404" s="1"/>
      <c r="BO404" s="1"/>
    </row>
    <row r="405">
      <c r="A405" s="1"/>
      <c r="BO405" s="1"/>
    </row>
    <row r="406">
      <c r="A406" s="1"/>
      <c r="BO406" s="1"/>
    </row>
    <row r="407">
      <c r="A407" s="1"/>
      <c r="BO407" s="1"/>
    </row>
    <row r="408">
      <c r="A408" s="1"/>
      <c r="BO408" s="1"/>
    </row>
    <row r="409">
      <c r="A409" s="1"/>
      <c r="BO409" s="1"/>
    </row>
    <row r="410">
      <c r="A410" s="1"/>
      <c r="BO410" s="1"/>
    </row>
    <row r="411">
      <c r="A411" s="1"/>
      <c r="BO411" s="1"/>
    </row>
    <row r="412">
      <c r="A412" s="1"/>
      <c r="BO412" s="1"/>
    </row>
    <row r="413">
      <c r="A413" s="1"/>
      <c r="BO413" s="1"/>
    </row>
    <row r="414">
      <c r="A414" s="1"/>
      <c r="BO414" s="1"/>
    </row>
    <row r="415">
      <c r="A415" s="1"/>
      <c r="BO415" s="1"/>
    </row>
    <row r="416">
      <c r="A416" s="1"/>
      <c r="BO416" s="1"/>
    </row>
    <row r="417">
      <c r="A417" s="1"/>
      <c r="BO417" s="1"/>
    </row>
    <row r="418">
      <c r="A418" s="1"/>
      <c r="BO418" s="1"/>
    </row>
    <row r="419">
      <c r="A419" s="1"/>
      <c r="BO419" s="1"/>
    </row>
    <row r="420">
      <c r="A420" s="1"/>
      <c r="BO420" s="1"/>
    </row>
    <row r="421">
      <c r="A421" s="1"/>
      <c r="BO421" s="1"/>
    </row>
    <row r="422">
      <c r="A422" s="1"/>
      <c r="BO422" s="1"/>
    </row>
    <row r="423">
      <c r="A423" s="1"/>
      <c r="BO423" s="1"/>
    </row>
    <row r="424">
      <c r="A424" s="1"/>
      <c r="BO424" s="1"/>
    </row>
    <row r="425">
      <c r="A425" s="1"/>
      <c r="BO425" s="1"/>
    </row>
    <row r="426">
      <c r="A426" s="1"/>
      <c r="BO426" s="1"/>
    </row>
    <row r="427">
      <c r="A427" s="1"/>
      <c r="BO427" s="1"/>
    </row>
    <row r="428">
      <c r="A428" s="1"/>
      <c r="BO428" s="1"/>
    </row>
    <row r="429">
      <c r="A429" s="1"/>
      <c r="BO429" s="1"/>
    </row>
    <row r="430">
      <c r="A430" s="1"/>
      <c r="BO430" s="1"/>
    </row>
    <row r="431">
      <c r="A431" s="1"/>
      <c r="BO431" s="1"/>
    </row>
    <row r="432">
      <c r="A432" s="1"/>
      <c r="BO432" s="1"/>
    </row>
    <row r="433">
      <c r="A433" s="1"/>
      <c r="BO433" s="1"/>
    </row>
    <row r="434">
      <c r="A434" s="1"/>
      <c r="BO434" s="1"/>
    </row>
    <row r="435">
      <c r="A435" s="1"/>
      <c r="BO435" s="1"/>
    </row>
    <row r="436">
      <c r="A436" s="1"/>
      <c r="BO436" s="1"/>
    </row>
    <row r="437">
      <c r="A437" s="1"/>
      <c r="BO437" s="1"/>
    </row>
    <row r="438">
      <c r="A438" s="1"/>
      <c r="BO438" s="1"/>
    </row>
    <row r="439">
      <c r="A439" s="1"/>
      <c r="BO439" s="1"/>
    </row>
    <row r="440">
      <c r="A440" s="1"/>
      <c r="BO440" s="1"/>
    </row>
    <row r="441">
      <c r="A441" s="1"/>
      <c r="BO441" s="1"/>
    </row>
    <row r="442">
      <c r="A442" s="1"/>
      <c r="BO442" s="1"/>
    </row>
    <row r="443">
      <c r="A443" s="1"/>
      <c r="BO443" s="1"/>
    </row>
    <row r="444">
      <c r="A444" s="1"/>
      <c r="BO444" s="1"/>
    </row>
    <row r="445">
      <c r="A445" s="1"/>
      <c r="BO445" s="1"/>
    </row>
    <row r="446">
      <c r="A446" s="1"/>
      <c r="BO446" s="1"/>
    </row>
    <row r="447">
      <c r="A447" s="1"/>
      <c r="BO447" s="1"/>
    </row>
    <row r="448">
      <c r="A448" s="1"/>
      <c r="BO448" s="1"/>
    </row>
    <row r="449">
      <c r="A449" s="1"/>
      <c r="BO449" s="1"/>
    </row>
    <row r="450">
      <c r="A450" s="1"/>
      <c r="BO450" s="1"/>
    </row>
    <row r="451">
      <c r="A451" s="1"/>
      <c r="BO451" s="1"/>
    </row>
    <row r="452">
      <c r="A452" s="1"/>
      <c r="BO452" s="1"/>
    </row>
    <row r="453">
      <c r="A453" s="1"/>
      <c r="BO453" s="1"/>
    </row>
    <row r="454">
      <c r="A454" s="1"/>
      <c r="BO454" s="1"/>
    </row>
    <row r="455">
      <c r="A455" s="1"/>
      <c r="BO455" s="1"/>
    </row>
    <row r="456">
      <c r="A456" s="1"/>
      <c r="BO456" s="1"/>
    </row>
    <row r="457">
      <c r="A457" s="1"/>
      <c r="BO457" s="1"/>
    </row>
    <row r="458">
      <c r="A458" s="1"/>
      <c r="BO458" s="1"/>
    </row>
    <row r="459">
      <c r="A459" s="1"/>
      <c r="BO459" s="1"/>
    </row>
    <row r="460">
      <c r="A460" s="1"/>
      <c r="BO460" s="1"/>
    </row>
    <row r="461">
      <c r="A461" s="1"/>
      <c r="BO461" s="1"/>
    </row>
    <row r="462">
      <c r="A462" s="1"/>
      <c r="BO462" s="1"/>
    </row>
    <row r="463">
      <c r="A463" s="1"/>
      <c r="BO463" s="1"/>
    </row>
    <row r="464">
      <c r="A464" s="1"/>
      <c r="BO464" s="1"/>
    </row>
    <row r="465">
      <c r="A465" s="1"/>
      <c r="BO465" s="1"/>
    </row>
    <row r="466">
      <c r="A466" s="1"/>
      <c r="BO466" s="1"/>
    </row>
    <row r="467">
      <c r="A467" s="1"/>
      <c r="BO467" s="1"/>
    </row>
    <row r="468">
      <c r="A468" s="1"/>
      <c r="BO468" s="1"/>
    </row>
    <row r="469">
      <c r="A469" s="1"/>
      <c r="BO469" s="1"/>
    </row>
    <row r="470">
      <c r="A470" s="1"/>
      <c r="BO470" s="1"/>
    </row>
    <row r="471">
      <c r="A471" s="1"/>
      <c r="BO471" s="1"/>
    </row>
    <row r="472">
      <c r="A472" s="1"/>
      <c r="BO472" s="1"/>
    </row>
    <row r="473">
      <c r="A473" s="1"/>
      <c r="BO473" s="1"/>
    </row>
    <row r="474">
      <c r="A474" s="1"/>
      <c r="BO474" s="1"/>
    </row>
    <row r="475">
      <c r="A475" s="1"/>
      <c r="BO475" s="1"/>
    </row>
    <row r="476">
      <c r="A476" s="1"/>
      <c r="BO476" s="1"/>
    </row>
    <row r="477">
      <c r="A477" s="1"/>
      <c r="BO477" s="1"/>
    </row>
    <row r="478">
      <c r="A478" s="1"/>
      <c r="BO478" s="1"/>
    </row>
    <row r="479">
      <c r="A479" s="1"/>
      <c r="BO479" s="1"/>
    </row>
    <row r="480">
      <c r="A480" s="1"/>
      <c r="BO480" s="1"/>
    </row>
    <row r="481">
      <c r="A481" s="1"/>
      <c r="BO481" s="1"/>
    </row>
    <row r="482">
      <c r="A482" s="1"/>
      <c r="BO482" s="1"/>
    </row>
    <row r="483">
      <c r="A483" s="1"/>
      <c r="BO483" s="1"/>
    </row>
    <row r="484">
      <c r="A484" s="1"/>
      <c r="BO484" s="1"/>
    </row>
    <row r="485">
      <c r="A485" s="1"/>
      <c r="BO485" s="1"/>
    </row>
    <row r="486">
      <c r="A486" s="1"/>
      <c r="BO486" s="1"/>
    </row>
    <row r="487">
      <c r="A487" s="1"/>
      <c r="BO487" s="1"/>
    </row>
    <row r="488">
      <c r="A488" s="1"/>
      <c r="BO488" s="1"/>
    </row>
    <row r="489">
      <c r="A489" s="1"/>
      <c r="BO489" s="1"/>
    </row>
    <row r="490">
      <c r="A490" s="1"/>
      <c r="BO490" s="1"/>
    </row>
    <row r="491">
      <c r="A491" s="1"/>
      <c r="BO491" s="1"/>
    </row>
    <row r="492">
      <c r="A492" s="1"/>
      <c r="BO492" s="1"/>
    </row>
    <row r="493">
      <c r="A493" s="1"/>
      <c r="BO493" s="1"/>
    </row>
    <row r="494">
      <c r="A494" s="1"/>
      <c r="BO494" s="1"/>
    </row>
    <row r="495">
      <c r="A495" s="1"/>
      <c r="BO495" s="1"/>
    </row>
    <row r="496">
      <c r="A496" s="1"/>
      <c r="BO496" s="1"/>
    </row>
    <row r="497">
      <c r="A497" s="1"/>
      <c r="BO497" s="1"/>
    </row>
    <row r="498">
      <c r="A498" s="1"/>
      <c r="BO498" s="1"/>
    </row>
    <row r="499">
      <c r="A499" s="1"/>
      <c r="BO499" s="1"/>
    </row>
    <row r="500">
      <c r="A500" s="1"/>
      <c r="BO500" s="1"/>
    </row>
    <row r="501">
      <c r="A501" s="1"/>
      <c r="BO501" s="1"/>
    </row>
    <row r="502">
      <c r="A502" s="1"/>
      <c r="BO502" s="1"/>
    </row>
    <row r="503">
      <c r="A503" s="1"/>
      <c r="BO503" s="1"/>
    </row>
    <row r="504">
      <c r="A504" s="1"/>
      <c r="BO504" s="1"/>
    </row>
    <row r="505">
      <c r="A505" s="1"/>
      <c r="BO505" s="1"/>
    </row>
    <row r="506">
      <c r="A506" s="1"/>
      <c r="BO506" s="1"/>
    </row>
    <row r="507">
      <c r="A507" s="1"/>
      <c r="BO507" s="1"/>
    </row>
    <row r="508">
      <c r="A508" s="1"/>
      <c r="BO508" s="1"/>
    </row>
    <row r="509">
      <c r="A509" s="1"/>
      <c r="BO509" s="1"/>
    </row>
    <row r="510">
      <c r="A510" s="1"/>
      <c r="BO510" s="1"/>
    </row>
    <row r="511">
      <c r="A511" s="1"/>
      <c r="BO511" s="1"/>
    </row>
    <row r="512">
      <c r="A512" s="1"/>
      <c r="BO512" s="1"/>
    </row>
    <row r="513">
      <c r="A513" s="1"/>
      <c r="BO513" s="1"/>
    </row>
    <row r="514">
      <c r="A514" s="1"/>
      <c r="BO514" s="1"/>
    </row>
    <row r="515">
      <c r="A515" s="1"/>
      <c r="BO515" s="1"/>
    </row>
    <row r="516">
      <c r="A516" s="1"/>
      <c r="BO516" s="1"/>
    </row>
    <row r="517">
      <c r="A517" s="1"/>
      <c r="BO517" s="1"/>
    </row>
    <row r="518">
      <c r="A518" s="1"/>
      <c r="BO518" s="1"/>
    </row>
    <row r="519">
      <c r="A519" s="1"/>
      <c r="BO519" s="1"/>
    </row>
    <row r="520">
      <c r="A520" s="1"/>
      <c r="BO520" s="1"/>
    </row>
    <row r="521">
      <c r="A521" s="1"/>
      <c r="BO521" s="1"/>
    </row>
    <row r="522">
      <c r="A522" s="1"/>
      <c r="BO522" s="1"/>
    </row>
    <row r="523">
      <c r="A523" s="1"/>
      <c r="BO523" s="1"/>
    </row>
    <row r="524">
      <c r="A524" s="1"/>
      <c r="BO524" s="1"/>
    </row>
    <row r="525">
      <c r="A525" s="1"/>
      <c r="BO525" s="1"/>
    </row>
    <row r="526">
      <c r="A526" s="1"/>
      <c r="BO526" s="1"/>
    </row>
    <row r="527">
      <c r="A527" s="1"/>
      <c r="BO527" s="1"/>
    </row>
    <row r="528">
      <c r="A528" s="1"/>
      <c r="BO528" s="1"/>
    </row>
    <row r="529">
      <c r="A529" s="1"/>
      <c r="BO529" s="1"/>
    </row>
    <row r="530">
      <c r="A530" s="1"/>
      <c r="BO530" s="1"/>
    </row>
    <row r="531">
      <c r="A531" s="1"/>
      <c r="BO531" s="1"/>
    </row>
    <row r="532">
      <c r="A532" s="1"/>
      <c r="BO532" s="1"/>
    </row>
    <row r="533">
      <c r="A533" s="1"/>
      <c r="BO533" s="1"/>
    </row>
    <row r="534">
      <c r="A534" s="1"/>
      <c r="BO534" s="1"/>
    </row>
    <row r="535">
      <c r="A535" s="1"/>
      <c r="BO535" s="1"/>
    </row>
    <row r="536">
      <c r="A536" s="1"/>
      <c r="BO536" s="1"/>
    </row>
    <row r="537">
      <c r="A537" s="1"/>
      <c r="BO537" s="1"/>
    </row>
    <row r="538">
      <c r="A538" s="1"/>
      <c r="BO538" s="1"/>
    </row>
    <row r="539">
      <c r="A539" s="1"/>
      <c r="BO539" s="1"/>
    </row>
    <row r="540">
      <c r="A540" s="1"/>
      <c r="BO540" s="1"/>
    </row>
    <row r="541">
      <c r="A541" s="1"/>
      <c r="BO541" s="1"/>
    </row>
    <row r="542">
      <c r="A542" s="1"/>
      <c r="BO542" s="1"/>
    </row>
    <row r="543">
      <c r="A543" s="1"/>
      <c r="BO543" s="1"/>
    </row>
    <row r="544">
      <c r="A544" s="1"/>
      <c r="BO544" s="1"/>
    </row>
    <row r="545">
      <c r="A545" s="1"/>
      <c r="BO545" s="1"/>
    </row>
    <row r="546">
      <c r="A546" s="1"/>
      <c r="BO546" s="1"/>
    </row>
    <row r="547">
      <c r="A547" s="1"/>
      <c r="BO547" s="1"/>
    </row>
    <row r="548">
      <c r="A548" s="1"/>
      <c r="BO548" s="1"/>
    </row>
    <row r="549">
      <c r="A549" s="1"/>
      <c r="BO549" s="1"/>
    </row>
    <row r="550">
      <c r="A550" s="1"/>
      <c r="BO550" s="1"/>
    </row>
    <row r="551">
      <c r="A551" s="1"/>
      <c r="BO551" s="1"/>
    </row>
    <row r="552">
      <c r="A552" s="1"/>
      <c r="BO552" s="1"/>
    </row>
    <row r="553">
      <c r="A553" s="1"/>
      <c r="BO553" s="1"/>
    </row>
    <row r="554">
      <c r="A554" s="1"/>
      <c r="BO554" s="1"/>
    </row>
    <row r="555">
      <c r="A555" s="1"/>
      <c r="BO555" s="1"/>
    </row>
    <row r="556">
      <c r="A556" s="1"/>
      <c r="BO556" s="1"/>
    </row>
    <row r="557">
      <c r="A557" s="1"/>
      <c r="BO557" s="1"/>
    </row>
    <row r="558">
      <c r="A558" s="1"/>
      <c r="BO558" s="1"/>
    </row>
    <row r="559">
      <c r="A559" s="1"/>
      <c r="BO559" s="1"/>
    </row>
    <row r="560">
      <c r="A560" s="1"/>
      <c r="BO560" s="1"/>
    </row>
    <row r="561">
      <c r="A561" s="1"/>
      <c r="BO561" s="1"/>
    </row>
    <row r="562">
      <c r="A562" s="1"/>
      <c r="BO562" s="1"/>
    </row>
    <row r="563">
      <c r="A563" s="1"/>
      <c r="BO563" s="1"/>
    </row>
    <row r="564">
      <c r="A564" s="1"/>
      <c r="BO564" s="1"/>
    </row>
    <row r="565">
      <c r="A565" s="1"/>
      <c r="BO565" s="1"/>
    </row>
    <row r="566">
      <c r="A566" s="1"/>
      <c r="BO566" s="1"/>
    </row>
    <row r="567">
      <c r="A567" s="1"/>
      <c r="BO567" s="1"/>
    </row>
    <row r="568">
      <c r="A568" s="1"/>
      <c r="BO568" s="1"/>
    </row>
    <row r="569">
      <c r="A569" s="1"/>
      <c r="BO569" s="1"/>
    </row>
    <row r="570">
      <c r="A570" s="1"/>
      <c r="BO570" s="1"/>
    </row>
    <row r="571">
      <c r="A571" s="1"/>
      <c r="BO571" s="1"/>
    </row>
    <row r="572">
      <c r="A572" s="1"/>
      <c r="BO572" s="1"/>
    </row>
    <row r="573">
      <c r="A573" s="1"/>
      <c r="BO573" s="1"/>
    </row>
    <row r="574">
      <c r="A574" s="1"/>
      <c r="BO574" s="1"/>
    </row>
    <row r="575">
      <c r="A575" s="1"/>
      <c r="BO575" s="1"/>
    </row>
    <row r="576">
      <c r="A576" s="1"/>
      <c r="BO576" s="1"/>
    </row>
    <row r="577">
      <c r="A577" s="1"/>
      <c r="BO577" s="1"/>
    </row>
    <row r="578">
      <c r="A578" s="1"/>
      <c r="BO578" s="1"/>
    </row>
    <row r="579">
      <c r="A579" s="1"/>
      <c r="BO579" s="1"/>
    </row>
    <row r="580">
      <c r="A580" s="1"/>
      <c r="BO580" s="1"/>
    </row>
    <row r="581">
      <c r="A581" s="1"/>
      <c r="BO581" s="1"/>
    </row>
    <row r="582">
      <c r="A582" s="1"/>
      <c r="BO582" s="1"/>
    </row>
    <row r="583">
      <c r="A583" s="1"/>
      <c r="BO583" s="1"/>
    </row>
    <row r="584">
      <c r="A584" s="1"/>
      <c r="BO584" s="1"/>
    </row>
    <row r="585">
      <c r="A585" s="1"/>
      <c r="BO585" s="1"/>
    </row>
    <row r="586">
      <c r="A586" s="1"/>
      <c r="BO586" s="1"/>
    </row>
    <row r="587">
      <c r="A587" s="1"/>
      <c r="BO587" s="1"/>
    </row>
    <row r="588">
      <c r="A588" s="1"/>
      <c r="BO588" s="1"/>
    </row>
    <row r="589">
      <c r="A589" s="1"/>
      <c r="BO589" s="1"/>
    </row>
    <row r="590">
      <c r="A590" s="1"/>
      <c r="BO590" s="1"/>
    </row>
    <row r="591">
      <c r="A591" s="1"/>
      <c r="BO591" s="1"/>
    </row>
    <row r="592">
      <c r="A592" s="1"/>
      <c r="BO592" s="1"/>
    </row>
    <row r="593">
      <c r="A593" s="1"/>
      <c r="BO593" s="1"/>
    </row>
    <row r="594">
      <c r="A594" s="1"/>
      <c r="BO594" s="1"/>
    </row>
    <row r="595">
      <c r="A595" s="1"/>
      <c r="BO595" s="1"/>
    </row>
    <row r="596">
      <c r="A596" s="1"/>
      <c r="BO596" s="1"/>
    </row>
    <row r="597">
      <c r="A597" s="1"/>
      <c r="BO597" s="1"/>
    </row>
    <row r="598">
      <c r="A598" s="1"/>
      <c r="BO598" s="1"/>
    </row>
    <row r="599">
      <c r="A599" s="1"/>
      <c r="BO599" s="1"/>
    </row>
    <row r="600">
      <c r="A600" s="1"/>
      <c r="BO600" s="1"/>
    </row>
    <row r="601">
      <c r="A601" s="1"/>
      <c r="BO601" s="1"/>
    </row>
    <row r="602">
      <c r="A602" s="1"/>
      <c r="BO602" s="1"/>
    </row>
    <row r="603">
      <c r="A603" s="1"/>
      <c r="BO603" s="1"/>
    </row>
    <row r="604">
      <c r="A604" s="1"/>
      <c r="BO604" s="1"/>
    </row>
    <row r="605">
      <c r="A605" s="1"/>
      <c r="BO605" s="1"/>
    </row>
    <row r="606">
      <c r="A606" s="1"/>
      <c r="BO606" s="1"/>
    </row>
    <row r="607">
      <c r="A607" s="1"/>
      <c r="BO607" s="1"/>
    </row>
    <row r="608">
      <c r="A608" s="1"/>
      <c r="BO608" s="1"/>
    </row>
    <row r="609">
      <c r="A609" s="1"/>
      <c r="BO609" s="1"/>
    </row>
    <row r="610">
      <c r="A610" s="1"/>
      <c r="BO610" s="1"/>
    </row>
    <row r="611">
      <c r="A611" s="1"/>
      <c r="BO611" s="1"/>
    </row>
    <row r="612">
      <c r="A612" s="1"/>
      <c r="BO612" s="1"/>
    </row>
    <row r="613">
      <c r="A613" s="1"/>
      <c r="BO613" s="1"/>
    </row>
    <row r="614">
      <c r="A614" s="1"/>
      <c r="BO614" s="1"/>
    </row>
    <row r="615">
      <c r="A615" s="1"/>
      <c r="BO615" s="1"/>
    </row>
    <row r="616">
      <c r="A616" s="1"/>
      <c r="BO616" s="1"/>
    </row>
    <row r="617">
      <c r="A617" s="1"/>
      <c r="BO617" s="1"/>
    </row>
    <row r="618">
      <c r="A618" s="1"/>
      <c r="BO618" s="1"/>
    </row>
    <row r="619">
      <c r="A619" s="1"/>
      <c r="BO619" s="1"/>
    </row>
    <row r="620">
      <c r="A620" s="1"/>
      <c r="BO620" s="1"/>
    </row>
    <row r="621">
      <c r="A621" s="1"/>
      <c r="BO621" s="1"/>
    </row>
    <row r="622">
      <c r="A622" s="1"/>
      <c r="BO622" s="1"/>
    </row>
    <row r="623">
      <c r="A623" s="1"/>
      <c r="BO623" s="1"/>
    </row>
    <row r="624">
      <c r="A624" s="1"/>
      <c r="BO624" s="1"/>
    </row>
    <row r="625">
      <c r="A625" s="1"/>
      <c r="BO625" s="1"/>
    </row>
    <row r="626">
      <c r="A626" s="1"/>
      <c r="BO626" s="1"/>
    </row>
    <row r="627">
      <c r="A627" s="1"/>
      <c r="BO627" s="1"/>
    </row>
    <row r="628">
      <c r="A628" s="1"/>
      <c r="BO628" s="1"/>
    </row>
    <row r="629">
      <c r="A629" s="1"/>
      <c r="BO629" s="1"/>
    </row>
    <row r="630">
      <c r="A630" s="1"/>
      <c r="BO630" s="1"/>
    </row>
    <row r="631">
      <c r="A631" s="1"/>
      <c r="BO631" s="1"/>
    </row>
    <row r="632">
      <c r="A632" s="1"/>
      <c r="BO632" s="1"/>
    </row>
    <row r="633">
      <c r="A633" s="1"/>
      <c r="BO633" s="1"/>
    </row>
    <row r="634">
      <c r="A634" s="1"/>
      <c r="BO634" s="1"/>
    </row>
    <row r="635">
      <c r="A635" s="1"/>
      <c r="BO635" s="1"/>
    </row>
    <row r="636">
      <c r="A636" s="1"/>
      <c r="BO636" s="1"/>
    </row>
    <row r="637">
      <c r="A637" s="1"/>
      <c r="BO637" s="1"/>
    </row>
    <row r="638">
      <c r="A638" s="1"/>
      <c r="BO638" s="1"/>
    </row>
    <row r="639">
      <c r="A639" s="1"/>
      <c r="BO639" s="1"/>
    </row>
    <row r="640">
      <c r="A640" s="1"/>
      <c r="BO640" s="1"/>
    </row>
    <row r="641">
      <c r="A641" s="1"/>
      <c r="BO641" s="1"/>
    </row>
    <row r="642">
      <c r="A642" s="1"/>
      <c r="BO642" s="1"/>
    </row>
    <row r="643">
      <c r="A643" s="1"/>
      <c r="BO643" s="1"/>
    </row>
    <row r="644">
      <c r="A644" s="1"/>
      <c r="BO644" s="1"/>
    </row>
    <row r="645">
      <c r="A645" s="1"/>
      <c r="BO645" s="1"/>
    </row>
    <row r="646">
      <c r="A646" s="1"/>
      <c r="BO646" s="1"/>
    </row>
    <row r="647">
      <c r="A647" s="1"/>
      <c r="BO647" s="1"/>
    </row>
    <row r="648">
      <c r="A648" s="1"/>
      <c r="BO648" s="1"/>
    </row>
    <row r="649">
      <c r="A649" s="1"/>
      <c r="BO649" s="1"/>
    </row>
    <row r="650">
      <c r="A650" s="1"/>
      <c r="BO650" s="1"/>
    </row>
    <row r="651">
      <c r="A651" s="1"/>
      <c r="BO651" s="1"/>
    </row>
    <row r="652">
      <c r="A652" s="1"/>
      <c r="BO652" s="1"/>
    </row>
    <row r="653">
      <c r="A653" s="1"/>
      <c r="BO653" s="1"/>
    </row>
    <row r="654">
      <c r="A654" s="1"/>
      <c r="BO654" s="1"/>
    </row>
    <row r="655">
      <c r="A655" s="1"/>
      <c r="BO655" s="1"/>
    </row>
    <row r="656">
      <c r="A656" s="1"/>
      <c r="BO656" s="1"/>
    </row>
    <row r="657">
      <c r="A657" s="1"/>
      <c r="BO657" s="1"/>
    </row>
    <row r="658">
      <c r="A658" s="1"/>
      <c r="BO658" s="1"/>
    </row>
    <row r="659">
      <c r="A659" s="1"/>
      <c r="BO659" s="1"/>
    </row>
    <row r="660">
      <c r="A660" s="1"/>
      <c r="BO660" s="1"/>
    </row>
    <row r="661">
      <c r="A661" s="1"/>
      <c r="BO661" s="1"/>
    </row>
    <row r="662">
      <c r="A662" s="1"/>
      <c r="BO662" s="1"/>
    </row>
    <row r="663">
      <c r="A663" s="1"/>
      <c r="BO663" s="1"/>
    </row>
    <row r="664">
      <c r="A664" s="1"/>
      <c r="BO664" s="1"/>
    </row>
    <row r="665">
      <c r="A665" s="1"/>
      <c r="BO665" s="1"/>
    </row>
    <row r="666">
      <c r="A666" s="1"/>
      <c r="BO666" s="1"/>
    </row>
    <row r="667">
      <c r="A667" s="1"/>
      <c r="BO667" s="1"/>
    </row>
    <row r="668">
      <c r="A668" s="1"/>
      <c r="BO668" s="1"/>
    </row>
    <row r="669">
      <c r="A669" s="1"/>
      <c r="BO669" s="1"/>
    </row>
    <row r="670">
      <c r="A670" s="1"/>
      <c r="BO670" s="1"/>
    </row>
    <row r="671">
      <c r="A671" s="1"/>
      <c r="BO671" s="1"/>
    </row>
    <row r="672">
      <c r="A672" s="1"/>
      <c r="BO672" s="1"/>
    </row>
    <row r="673">
      <c r="A673" s="1"/>
      <c r="BO673" s="1"/>
    </row>
    <row r="674">
      <c r="A674" s="1"/>
      <c r="BO674" s="1"/>
    </row>
    <row r="675">
      <c r="A675" s="1"/>
      <c r="BO675" s="1"/>
    </row>
    <row r="676">
      <c r="A676" s="1"/>
      <c r="BO676" s="1"/>
    </row>
    <row r="677">
      <c r="A677" s="1"/>
      <c r="BO677" s="1"/>
    </row>
    <row r="678">
      <c r="A678" s="1"/>
      <c r="BO678" s="1"/>
    </row>
    <row r="679">
      <c r="A679" s="1"/>
      <c r="BO679" s="1"/>
    </row>
    <row r="680">
      <c r="A680" s="1"/>
      <c r="BO680" s="1"/>
    </row>
    <row r="681">
      <c r="A681" s="1"/>
      <c r="BO681" s="1"/>
    </row>
    <row r="682">
      <c r="A682" s="1"/>
      <c r="BO682" s="1"/>
    </row>
    <row r="683">
      <c r="A683" s="1"/>
      <c r="BO683" s="1"/>
    </row>
    <row r="684">
      <c r="A684" s="1"/>
      <c r="BO684" s="1"/>
    </row>
    <row r="685">
      <c r="A685" s="1"/>
      <c r="BO685" s="1"/>
    </row>
    <row r="686">
      <c r="A686" s="1"/>
      <c r="BO686" s="1"/>
    </row>
    <row r="687">
      <c r="A687" s="1"/>
      <c r="BO687" s="1"/>
    </row>
    <row r="688">
      <c r="A688" s="1"/>
      <c r="BO688" s="1"/>
    </row>
    <row r="689">
      <c r="A689" s="1"/>
      <c r="BO689" s="1"/>
    </row>
    <row r="690">
      <c r="A690" s="1"/>
      <c r="BO690" s="1"/>
    </row>
    <row r="691">
      <c r="A691" s="1"/>
      <c r="BO691" s="1"/>
    </row>
    <row r="692">
      <c r="A692" s="1"/>
      <c r="BO692" s="1"/>
    </row>
    <row r="693">
      <c r="A693" s="1"/>
      <c r="BO693" s="1"/>
    </row>
    <row r="694">
      <c r="A694" s="1"/>
      <c r="BO694" s="1"/>
    </row>
    <row r="695">
      <c r="A695" s="1"/>
      <c r="BO695" s="1"/>
    </row>
    <row r="696">
      <c r="A696" s="1"/>
      <c r="BO696" s="1"/>
    </row>
    <row r="697">
      <c r="A697" s="1"/>
      <c r="BO697" s="1"/>
    </row>
    <row r="698">
      <c r="A698" s="1"/>
      <c r="BO698" s="1"/>
    </row>
    <row r="699">
      <c r="A699" s="1"/>
      <c r="BO699" s="1"/>
    </row>
    <row r="700">
      <c r="A700" s="1"/>
      <c r="BO700" s="1"/>
    </row>
    <row r="701">
      <c r="A701" s="1"/>
      <c r="BO701" s="1"/>
    </row>
    <row r="702">
      <c r="A702" s="1"/>
      <c r="BO702" s="1"/>
    </row>
    <row r="703">
      <c r="A703" s="1"/>
      <c r="BO703" s="1"/>
    </row>
    <row r="704">
      <c r="A704" s="1"/>
      <c r="BO704" s="1"/>
    </row>
    <row r="705">
      <c r="A705" s="1"/>
      <c r="BO705" s="1"/>
    </row>
    <row r="706">
      <c r="A706" s="1"/>
      <c r="BO706" s="1"/>
    </row>
    <row r="707">
      <c r="A707" s="1"/>
      <c r="BO707" s="1"/>
    </row>
    <row r="708">
      <c r="A708" s="1"/>
      <c r="BO708" s="1"/>
    </row>
    <row r="709">
      <c r="A709" s="1"/>
      <c r="BO709" s="1"/>
    </row>
    <row r="710">
      <c r="A710" s="1"/>
      <c r="BO710" s="1"/>
    </row>
    <row r="711">
      <c r="A711" s="1"/>
      <c r="BO711" s="1"/>
    </row>
    <row r="712">
      <c r="A712" s="1"/>
      <c r="BO712" s="1"/>
    </row>
    <row r="713">
      <c r="A713" s="1"/>
      <c r="BO713" s="1"/>
    </row>
    <row r="714">
      <c r="A714" s="1"/>
      <c r="BO714" s="1"/>
    </row>
    <row r="715">
      <c r="A715" s="1"/>
      <c r="BO715" s="1"/>
    </row>
    <row r="716">
      <c r="A716" s="1"/>
      <c r="BO716" s="1"/>
    </row>
    <row r="717">
      <c r="A717" s="1"/>
      <c r="BO717" s="1"/>
    </row>
    <row r="718">
      <c r="A718" s="1"/>
      <c r="BO718" s="1"/>
    </row>
    <row r="719">
      <c r="A719" s="1"/>
      <c r="BO719" s="1"/>
    </row>
    <row r="720">
      <c r="A720" s="1"/>
      <c r="BO720" s="1"/>
    </row>
    <row r="721">
      <c r="A721" s="1"/>
      <c r="BO721" s="1"/>
    </row>
    <row r="722">
      <c r="A722" s="1"/>
      <c r="BO722" s="1"/>
    </row>
    <row r="723">
      <c r="A723" s="1"/>
      <c r="BO723" s="1"/>
    </row>
    <row r="724">
      <c r="A724" s="1"/>
      <c r="BO724" s="1"/>
    </row>
    <row r="725">
      <c r="A725" s="1"/>
      <c r="BO725" s="1"/>
    </row>
    <row r="726">
      <c r="A726" s="1"/>
      <c r="BO726" s="1"/>
    </row>
    <row r="727">
      <c r="A727" s="1"/>
      <c r="BO727" s="1"/>
    </row>
    <row r="728">
      <c r="A728" s="1"/>
      <c r="BO728" s="1"/>
    </row>
    <row r="729">
      <c r="A729" s="1"/>
      <c r="BO729" s="1"/>
    </row>
    <row r="730">
      <c r="A730" s="1"/>
      <c r="BO730" s="1"/>
    </row>
    <row r="731">
      <c r="A731" s="1"/>
      <c r="BO731" s="1"/>
    </row>
    <row r="732">
      <c r="A732" s="1"/>
      <c r="BO732" s="1"/>
    </row>
    <row r="733">
      <c r="A733" s="1"/>
      <c r="BO733" s="1"/>
    </row>
    <row r="734">
      <c r="A734" s="1"/>
      <c r="BO734" s="1"/>
    </row>
    <row r="735">
      <c r="A735" s="1"/>
      <c r="BO735" s="1"/>
    </row>
    <row r="736">
      <c r="A736" s="1"/>
      <c r="BO736" s="1"/>
    </row>
    <row r="737">
      <c r="A737" s="1"/>
      <c r="BO737" s="1"/>
    </row>
    <row r="738">
      <c r="A738" s="1"/>
      <c r="BO738" s="1"/>
    </row>
    <row r="739">
      <c r="A739" s="1"/>
      <c r="BO739" s="1"/>
    </row>
    <row r="740">
      <c r="A740" s="1"/>
      <c r="BO740" s="1"/>
    </row>
    <row r="741">
      <c r="A741" s="1"/>
      <c r="BO741" s="1"/>
    </row>
    <row r="742">
      <c r="A742" s="1"/>
      <c r="BO742" s="1"/>
    </row>
    <row r="743">
      <c r="A743" s="1"/>
      <c r="BO743" s="1"/>
    </row>
    <row r="744">
      <c r="A744" s="1"/>
      <c r="BO744" s="1"/>
    </row>
    <row r="745">
      <c r="A745" s="1"/>
      <c r="BO745" s="1"/>
    </row>
    <row r="746">
      <c r="A746" s="1"/>
      <c r="BO746" s="1"/>
    </row>
    <row r="747">
      <c r="A747" s="1"/>
      <c r="BO747" s="1"/>
    </row>
    <row r="748">
      <c r="A748" s="1"/>
      <c r="BO748" s="1"/>
    </row>
    <row r="749">
      <c r="A749" s="1"/>
      <c r="BO749" s="1"/>
    </row>
    <row r="750">
      <c r="A750" s="1"/>
      <c r="BO750" s="1"/>
    </row>
    <row r="751">
      <c r="A751" s="1"/>
      <c r="BO751" s="1"/>
    </row>
    <row r="752">
      <c r="A752" s="1"/>
      <c r="BO752" s="1"/>
    </row>
    <row r="753">
      <c r="A753" s="1"/>
      <c r="BO753" s="1"/>
    </row>
    <row r="754">
      <c r="A754" s="1"/>
      <c r="BO754" s="1"/>
    </row>
    <row r="755">
      <c r="A755" s="1"/>
      <c r="BO755" s="1"/>
    </row>
    <row r="756">
      <c r="A756" s="1"/>
      <c r="BO756" s="1"/>
    </row>
    <row r="757">
      <c r="A757" s="1"/>
      <c r="BO757" s="1"/>
    </row>
    <row r="758">
      <c r="A758" s="1"/>
      <c r="BO758" s="1"/>
    </row>
    <row r="759">
      <c r="A759" s="1"/>
      <c r="BO759" s="1"/>
    </row>
    <row r="760">
      <c r="A760" s="1"/>
      <c r="BO760" s="1"/>
    </row>
    <row r="761">
      <c r="A761" s="1"/>
      <c r="BO761" s="1"/>
    </row>
    <row r="762">
      <c r="A762" s="1"/>
      <c r="BO762" s="1"/>
    </row>
    <row r="763">
      <c r="A763" s="1"/>
      <c r="BO763" s="1"/>
    </row>
    <row r="764">
      <c r="A764" s="1"/>
      <c r="BO764" s="1"/>
    </row>
    <row r="765">
      <c r="A765" s="1"/>
      <c r="BO765" s="1"/>
    </row>
    <row r="766">
      <c r="A766" s="1"/>
      <c r="BO766" s="1"/>
    </row>
    <row r="767">
      <c r="A767" s="1"/>
      <c r="BO767" s="1"/>
    </row>
    <row r="768">
      <c r="A768" s="1"/>
      <c r="BO768" s="1"/>
    </row>
    <row r="769">
      <c r="A769" s="1"/>
      <c r="BO769" s="1"/>
    </row>
    <row r="770">
      <c r="A770" s="1"/>
      <c r="BO770" s="1"/>
    </row>
    <row r="771">
      <c r="A771" s="1"/>
      <c r="BO771" s="1"/>
    </row>
    <row r="772">
      <c r="A772" s="1"/>
      <c r="BO772" s="1"/>
    </row>
    <row r="773">
      <c r="A773" s="1"/>
      <c r="BO773" s="1"/>
    </row>
    <row r="774">
      <c r="A774" s="1"/>
      <c r="BO774" s="1"/>
    </row>
    <row r="775">
      <c r="A775" s="1"/>
      <c r="BO775" s="1"/>
    </row>
    <row r="776">
      <c r="A776" s="1"/>
      <c r="BO776" s="1"/>
    </row>
    <row r="777">
      <c r="A777" s="1"/>
      <c r="BO777" s="1"/>
    </row>
    <row r="778">
      <c r="A778" s="1"/>
      <c r="BO778" s="1"/>
    </row>
    <row r="779">
      <c r="A779" s="1"/>
      <c r="BO779" s="1"/>
    </row>
    <row r="780">
      <c r="A780" s="1"/>
      <c r="BO780" s="1"/>
    </row>
    <row r="781">
      <c r="A781" s="1"/>
      <c r="BO781" s="1"/>
    </row>
    <row r="782">
      <c r="A782" s="1"/>
      <c r="BO782" s="1"/>
    </row>
    <row r="783">
      <c r="A783" s="1"/>
      <c r="BO783" s="1"/>
    </row>
    <row r="784">
      <c r="A784" s="1"/>
      <c r="BO784" s="1"/>
    </row>
    <row r="785">
      <c r="A785" s="1"/>
      <c r="BO785" s="1"/>
    </row>
    <row r="786">
      <c r="A786" s="1"/>
      <c r="BO786" s="1"/>
    </row>
    <row r="787">
      <c r="A787" s="1"/>
      <c r="BO787" s="1"/>
    </row>
    <row r="788">
      <c r="A788" s="1"/>
      <c r="BO788" s="1"/>
    </row>
    <row r="789">
      <c r="A789" s="1"/>
      <c r="BO789" s="1"/>
    </row>
    <row r="790">
      <c r="A790" s="1"/>
      <c r="BO790" s="1"/>
    </row>
    <row r="791">
      <c r="A791" s="1"/>
      <c r="BO791" s="1"/>
    </row>
    <row r="792">
      <c r="A792" s="1"/>
      <c r="BO792" s="1"/>
    </row>
    <row r="793">
      <c r="A793" s="1"/>
      <c r="BO793" s="1"/>
    </row>
    <row r="794">
      <c r="A794" s="1"/>
      <c r="BO794" s="1"/>
    </row>
    <row r="795">
      <c r="A795" s="1"/>
      <c r="BO795" s="1"/>
    </row>
    <row r="796">
      <c r="A796" s="1"/>
      <c r="BO796" s="1"/>
    </row>
    <row r="797">
      <c r="A797" s="1"/>
      <c r="BO797" s="1"/>
    </row>
    <row r="798">
      <c r="A798" s="1"/>
      <c r="BO798" s="1"/>
    </row>
    <row r="799">
      <c r="A799" s="1"/>
      <c r="BO799" s="1"/>
    </row>
    <row r="800">
      <c r="A800" s="1"/>
      <c r="BO800" s="1"/>
    </row>
    <row r="801">
      <c r="A801" s="1"/>
      <c r="BO801" s="1"/>
    </row>
    <row r="802">
      <c r="A802" s="1"/>
      <c r="BO802" s="1"/>
    </row>
    <row r="803">
      <c r="A803" s="1"/>
      <c r="BO803" s="1"/>
    </row>
    <row r="804">
      <c r="A804" s="1"/>
      <c r="BO804" s="1"/>
    </row>
    <row r="805">
      <c r="A805" s="1"/>
      <c r="BO805" s="1"/>
    </row>
    <row r="806">
      <c r="A806" s="1"/>
      <c r="BO806" s="1"/>
    </row>
    <row r="807">
      <c r="A807" s="1"/>
      <c r="BO807" s="1"/>
    </row>
    <row r="808">
      <c r="A808" s="1"/>
      <c r="BO808" s="1"/>
    </row>
    <row r="809">
      <c r="A809" s="1"/>
      <c r="BO809" s="1"/>
    </row>
    <row r="810">
      <c r="A810" s="1"/>
      <c r="BO810" s="1"/>
    </row>
    <row r="811">
      <c r="A811" s="1"/>
      <c r="BO811" s="1"/>
    </row>
    <row r="812">
      <c r="A812" s="1"/>
      <c r="BO812" s="1"/>
    </row>
    <row r="813">
      <c r="A813" s="1"/>
      <c r="BO813" s="1"/>
    </row>
    <row r="814">
      <c r="A814" s="1"/>
      <c r="BO814" s="1"/>
    </row>
    <row r="815">
      <c r="A815" s="1"/>
      <c r="BO815" s="1"/>
    </row>
    <row r="816">
      <c r="A816" s="1"/>
      <c r="BO816" s="1"/>
    </row>
    <row r="817">
      <c r="A817" s="1"/>
      <c r="BO817" s="1"/>
    </row>
    <row r="818">
      <c r="A818" s="1"/>
      <c r="BO818" s="1"/>
    </row>
    <row r="819">
      <c r="A819" s="1"/>
      <c r="BO819" s="1"/>
    </row>
    <row r="820">
      <c r="A820" s="1"/>
      <c r="BO820" s="1"/>
    </row>
    <row r="821">
      <c r="A821" s="1"/>
      <c r="BO821" s="1"/>
    </row>
    <row r="822">
      <c r="A822" s="1"/>
      <c r="BO822" s="1"/>
    </row>
    <row r="823">
      <c r="A823" s="1"/>
      <c r="BO823" s="1"/>
    </row>
    <row r="824">
      <c r="A824" s="1"/>
      <c r="BO824" s="1"/>
    </row>
    <row r="825">
      <c r="A825" s="1"/>
      <c r="BO825" s="1"/>
    </row>
    <row r="826">
      <c r="A826" s="1"/>
      <c r="BO826" s="1"/>
    </row>
    <row r="827">
      <c r="A827" s="1"/>
      <c r="BO827" s="1"/>
    </row>
    <row r="828">
      <c r="A828" s="1"/>
      <c r="BO828" s="1"/>
    </row>
    <row r="829">
      <c r="A829" s="1"/>
      <c r="BO829" s="1"/>
    </row>
    <row r="830">
      <c r="A830" s="1"/>
      <c r="BO830" s="1"/>
    </row>
    <row r="831">
      <c r="A831" s="1"/>
      <c r="BO831" s="1"/>
    </row>
    <row r="832">
      <c r="A832" s="1"/>
      <c r="BO832" s="1"/>
    </row>
    <row r="833">
      <c r="A833" s="1"/>
      <c r="BO833" s="1"/>
    </row>
    <row r="834">
      <c r="A834" s="1"/>
      <c r="BO834" s="1"/>
    </row>
    <row r="835">
      <c r="A835" s="1"/>
      <c r="BO835" s="1"/>
    </row>
    <row r="836">
      <c r="A836" s="1"/>
      <c r="BO836" s="1"/>
    </row>
    <row r="837">
      <c r="A837" s="1"/>
      <c r="BO837" s="1"/>
    </row>
    <row r="838">
      <c r="A838" s="1"/>
      <c r="BO838" s="1"/>
    </row>
    <row r="839">
      <c r="A839" s="1"/>
      <c r="BO839" s="1"/>
    </row>
    <row r="840">
      <c r="A840" s="1"/>
      <c r="BO840" s="1"/>
    </row>
    <row r="841">
      <c r="A841" s="1"/>
      <c r="BO841" s="1"/>
    </row>
    <row r="842">
      <c r="A842" s="1"/>
      <c r="BO842" s="1"/>
    </row>
    <row r="843">
      <c r="A843" s="1"/>
      <c r="BO843" s="1"/>
    </row>
    <row r="844">
      <c r="A844" s="1"/>
      <c r="BO844" s="1"/>
    </row>
    <row r="845">
      <c r="A845" s="1"/>
      <c r="BO845" s="1"/>
    </row>
    <row r="846">
      <c r="A846" s="1"/>
      <c r="BO846" s="1"/>
    </row>
    <row r="847">
      <c r="A847" s="1"/>
      <c r="BO847" s="1"/>
    </row>
    <row r="848">
      <c r="A848" s="1"/>
      <c r="BO848" s="1"/>
    </row>
    <row r="849">
      <c r="A849" s="1"/>
      <c r="BO849" s="1"/>
    </row>
    <row r="850">
      <c r="A850" s="1"/>
      <c r="BO850" s="1"/>
    </row>
    <row r="851">
      <c r="A851" s="1"/>
      <c r="BO851" s="1"/>
    </row>
    <row r="852">
      <c r="A852" s="1"/>
      <c r="BO852" s="1"/>
    </row>
    <row r="853">
      <c r="A853" s="1"/>
      <c r="BO853" s="1"/>
    </row>
    <row r="854">
      <c r="A854" s="1"/>
      <c r="BO854" s="1"/>
    </row>
    <row r="855">
      <c r="A855" s="1"/>
      <c r="BO855" s="1"/>
    </row>
    <row r="856">
      <c r="A856" s="1"/>
      <c r="BO856" s="1"/>
    </row>
    <row r="857">
      <c r="A857" s="1"/>
      <c r="BO857" s="1"/>
    </row>
    <row r="858">
      <c r="A858" s="1"/>
      <c r="BO858" s="1"/>
    </row>
    <row r="859">
      <c r="A859" s="1"/>
      <c r="BO859" s="1"/>
    </row>
    <row r="860">
      <c r="A860" s="1"/>
      <c r="BO860" s="1"/>
    </row>
    <row r="861">
      <c r="A861" s="1"/>
      <c r="BO861" s="1"/>
    </row>
    <row r="862">
      <c r="A862" s="1"/>
      <c r="BO862" s="1"/>
    </row>
    <row r="863">
      <c r="A863" s="1"/>
      <c r="BO863" s="1"/>
    </row>
    <row r="864">
      <c r="A864" s="1"/>
      <c r="BO864" s="1"/>
    </row>
    <row r="865">
      <c r="A865" s="1"/>
      <c r="BO865" s="1"/>
    </row>
    <row r="866">
      <c r="A866" s="1"/>
      <c r="BO866" s="1"/>
    </row>
    <row r="867">
      <c r="A867" s="1"/>
      <c r="BO867" s="1"/>
    </row>
    <row r="868">
      <c r="A868" s="1"/>
      <c r="BO868" s="1"/>
    </row>
    <row r="869">
      <c r="A869" s="1"/>
      <c r="BO869" s="1"/>
    </row>
    <row r="870">
      <c r="A870" s="1"/>
      <c r="BO870" s="1"/>
    </row>
    <row r="871">
      <c r="A871" s="1"/>
      <c r="BO871" s="1"/>
    </row>
    <row r="872">
      <c r="A872" s="1"/>
      <c r="BO872" s="1"/>
    </row>
    <row r="873">
      <c r="A873" s="1"/>
      <c r="BO873" s="1"/>
    </row>
    <row r="874">
      <c r="A874" s="1"/>
      <c r="BO874" s="1"/>
    </row>
    <row r="875">
      <c r="A875" s="1"/>
      <c r="BO875" s="1"/>
    </row>
    <row r="876">
      <c r="A876" s="1"/>
      <c r="BO876" s="1"/>
    </row>
    <row r="877">
      <c r="A877" s="1"/>
      <c r="BO877" s="1"/>
    </row>
    <row r="878">
      <c r="A878" s="1"/>
      <c r="BO878" s="1"/>
    </row>
    <row r="879">
      <c r="A879" s="1"/>
      <c r="BO879" s="1"/>
    </row>
    <row r="880">
      <c r="A880" s="1"/>
      <c r="BO880" s="1"/>
    </row>
    <row r="881">
      <c r="A881" s="1"/>
      <c r="BO881" s="1"/>
    </row>
    <row r="882">
      <c r="A882" s="1"/>
      <c r="BO882" s="1"/>
    </row>
    <row r="883">
      <c r="A883" s="1"/>
      <c r="BO883" s="1"/>
    </row>
    <row r="884">
      <c r="A884" s="1"/>
      <c r="BO884" s="1"/>
    </row>
    <row r="885">
      <c r="A885" s="1"/>
      <c r="BO885" s="1"/>
    </row>
    <row r="886">
      <c r="A886" s="1"/>
      <c r="BO886" s="1"/>
    </row>
    <row r="887">
      <c r="A887" s="1"/>
      <c r="BO887" s="1"/>
    </row>
    <row r="888">
      <c r="A888" s="1"/>
      <c r="BO888" s="1"/>
    </row>
    <row r="889">
      <c r="A889" s="1"/>
      <c r="BO889" s="1"/>
    </row>
    <row r="890">
      <c r="A890" s="1"/>
      <c r="BO890" s="1"/>
    </row>
    <row r="891">
      <c r="A891" s="1"/>
      <c r="BO891" s="1"/>
    </row>
    <row r="892">
      <c r="A892" s="1"/>
      <c r="BO892" s="1"/>
    </row>
    <row r="893">
      <c r="A893" s="1"/>
      <c r="BO893" s="1"/>
    </row>
    <row r="894">
      <c r="A894" s="1"/>
      <c r="BO894" s="1"/>
    </row>
    <row r="895">
      <c r="A895" s="1"/>
      <c r="BO895" s="1"/>
    </row>
    <row r="896">
      <c r="A896" s="1"/>
      <c r="BO896" s="1"/>
    </row>
    <row r="897">
      <c r="A897" s="1"/>
      <c r="BO897" s="1"/>
    </row>
    <row r="898">
      <c r="A898" s="1"/>
      <c r="BO898" s="1"/>
    </row>
    <row r="899">
      <c r="A899" s="1"/>
      <c r="BO899" s="1"/>
    </row>
    <row r="900">
      <c r="A900" s="1"/>
      <c r="BO900" s="1"/>
    </row>
    <row r="901">
      <c r="A901" s="1"/>
      <c r="BO901" s="1"/>
    </row>
    <row r="902">
      <c r="A902" s="1"/>
      <c r="BO902" s="1"/>
    </row>
    <row r="903">
      <c r="A903" s="1"/>
      <c r="BO903" s="1"/>
    </row>
    <row r="904">
      <c r="A904" s="1"/>
      <c r="BO904" s="1"/>
    </row>
    <row r="905">
      <c r="A905" s="1"/>
      <c r="BO905" s="1"/>
    </row>
    <row r="906">
      <c r="A906" s="1"/>
      <c r="BO906" s="1"/>
    </row>
    <row r="907">
      <c r="A907" s="1"/>
      <c r="BO907" s="1"/>
    </row>
    <row r="908">
      <c r="A908" s="1"/>
      <c r="BO908" s="1"/>
    </row>
    <row r="909">
      <c r="A909" s="1"/>
      <c r="BO909" s="1"/>
    </row>
    <row r="910">
      <c r="A910" s="1"/>
      <c r="BO910" s="1"/>
    </row>
    <row r="911">
      <c r="A911" s="1"/>
      <c r="BO911" s="1"/>
    </row>
    <row r="912">
      <c r="A912" s="1"/>
      <c r="BO912" s="1"/>
    </row>
    <row r="913">
      <c r="A913" s="1"/>
      <c r="BO913" s="1"/>
    </row>
    <row r="914">
      <c r="A914" s="1"/>
      <c r="BO914" s="1"/>
    </row>
    <row r="915">
      <c r="A915" s="1"/>
      <c r="BO915" s="1"/>
    </row>
    <row r="916">
      <c r="A916" s="1"/>
      <c r="BO916" s="1"/>
    </row>
    <row r="917">
      <c r="A917" s="1"/>
      <c r="BO917" s="1"/>
    </row>
    <row r="918">
      <c r="A918" s="1"/>
      <c r="BO918" s="1"/>
    </row>
    <row r="919">
      <c r="A919" s="1"/>
      <c r="BO919" s="1"/>
    </row>
    <row r="920">
      <c r="A920" s="1"/>
      <c r="BO920" s="1"/>
    </row>
    <row r="921">
      <c r="A921" s="1"/>
      <c r="BO921" s="1"/>
    </row>
    <row r="922">
      <c r="A922" s="1"/>
      <c r="BO922" s="1"/>
    </row>
    <row r="923">
      <c r="A923" s="1"/>
      <c r="BO923" s="1"/>
    </row>
    <row r="924">
      <c r="A924" s="1"/>
      <c r="BO924" s="1"/>
    </row>
    <row r="925">
      <c r="A925" s="1"/>
      <c r="BO925" s="1"/>
    </row>
    <row r="926">
      <c r="A926" s="1"/>
      <c r="BO926" s="1"/>
    </row>
    <row r="927">
      <c r="A927" s="1"/>
      <c r="BO927" s="1"/>
    </row>
    <row r="928">
      <c r="A928" s="1"/>
      <c r="BO928" s="1"/>
    </row>
    <row r="929">
      <c r="A929" s="1"/>
      <c r="BO929" s="1"/>
    </row>
    <row r="930">
      <c r="A930" s="1"/>
      <c r="BO930" s="1"/>
    </row>
    <row r="931">
      <c r="A931" s="1"/>
      <c r="BO931" s="1"/>
    </row>
    <row r="932">
      <c r="A932" s="1"/>
      <c r="BO932" s="1"/>
    </row>
    <row r="933">
      <c r="A933" s="1"/>
      <c r="BO933" s="1"/>
    </row>
    <row r="934">
      <c r="A934" s="1"/>
      <c r="BO934" s="1"/>
    </row>
    <row r="935">
      <c r="A935" s="1"/>
      <c r="BO935" s="1"/>
    </row>
    <row r="936">
      <c r="A936" s="1"/>
      <c r="BO936" s="1"/>
    </row>
    <row r="937">
      <c r="A937" s="1"/>
      <c r="BO937" s="1"/>
    </row>
    <row r="938">
      <c r="A938" s="1"/>
      <c r="BO938" s="1"/>
    </row>
    <row r="939">
      <c r="A939" s="1"/>
      <c r="BO939" s="1"/>
    </row>
    <row r="940">
      <c r="A940" s="1"/>
      <c r="BO940" s="1"/>
    </row>
    <row r="941">
      <c r="A941" s="1"/>
      <c r="BO941" s="1"/>
    </row>
    <row r="942">
      <c r="A942" s="1"/>
      <c r="BO942" s="1"/>
    </row>
    <row r="943">
      <c r="A943" s="1"/>
      <c r="BO943" s="1"/>
    </row>
    <row r="944">
      <c r="A944" s="1"/>
      <c r="BO944" s="1"/>
    </row>
    <row r="945">
      <c r="A945" s="1"/>
      <c r="BO945" s="1"/>
    </row>
    <row r="946">
      <c r="A946" s="1"/>
      <c r="BO946" s="1"/>
    </row>
    <row r="947">
      <c r="A947" s="1"/>
      <c r="BO947" s="1"/>
    </row>
    <row r="948">
      <c r="A948" s="1"/>
      <c r="BO948" s="1"/>
    </row>
    <row r="949">
      <c r="A949" s="1"/>
      <c r="BO949" s="1"/>
    </row>
    <row r="950">
      <c r="A950" s="1"/>
      <c r="BO950" s="1"/>
    </row>
    <row r="951">
      <c r="A951" s="1"/>
      <c r="BO951" s="1"/>
    </row>
    <row r="952">
      <c r="A952" s="1"/>
      <c r="BO952" s="1"/>
    </row>
    <row r="953">
      <c r="A953" s="1"/>
      <c r="BO953" s="1"/>
    </row>
    <row r="954">
      <c r="A954" s="1"/>
      <c r="BO954" s="1"/>
    </row>
    <row r="955">
      <c r="A955" s="1"/>
      <c r="BO955" s="1"/>
    </row>
    <row r="956">
      <c r="A956" s="1"/>
      <c r="BO956" s="1"/>
    </row>
    <row r="957">
      <c r="A957" s="1"/>
      <c r="BO957" s="1"/>
    </row>
    <row r="958">
      <c r="A958" s="1"/>
      <c r="BO958" s="1"/>
    </row>
    <row r="959">
      <c r="A959" s="1"/>
      <c r="BO959" s="1"/>
    </row>
    <row r="960">
      <c r="A960" s="1"/>
      <c r="BO960" s="1"/>
    </row>
    <row r="961">
      <c r="A961" s="1"/>
      <c r="BO961" s="1"/>
    </row>
    <row r="962">
      <c r="A962" s="1"/>
      <c r="BO962" s="1"/>
    </row>
    <row r="963">
      <c r="A963" s="1"/>
      <c r="BO963" s="1"/>
    </row>
    <row r="964">
      <c r="A964" s="1"/>
      <c r="BO964" s="1"/>
    </row>
    <row r="965">
      <c r="A965" s="1"/>
      <c r="BO965" s="1"/>
    </row>
    <row r="966">
      <c r="A966" s="1"/>
      <c r="BO966" s="1"/>
    </row>
    <row r="967">
      <c r="A967" s="1"/>
      <c r="BO967" s="1"/>
    </row>
    <row r="968">
      <c r="A968" s="1"/>
      <c r="BO968" s="1"/>
    </row>
    <row r="969">
      <c r="A969" s="1"/>
      <c r="BO969" s="1"/>
    </row>
    <row r="970">
      <c r="A970" s="1"/>
      <c r="BO970" s="1"/>
    </row>
    <row r="971">
      <c r="A971" s="1"/>
      <c r="BO971" s="1"/>
    </row>
    <row r="972">
      <c r="A972" s="1"/>
      <c r="BO972" s="1"/>
    </row>
    <row r="973">
      <c r="A973" s="1"/>
      <c r="BO973" s="1"/>
    </row>
    <row r="974">
      <c r="A974" s="1"/>
      <c r="BO974" s="1"/>
    </row>
    <row r="975">
      <c r="A975" s="1"/>
      <c r="BO975" s="1"/>
    </row>
    <row r="976">
      <c r="A976" s="1"/>
      <c r="BO976" s="1"/>
    </row>
    <row r="977">
      <c r="A977" s="1"/>
      <c r="BO977" s="1"/>
    </row>
    <row r="978">
      <c r="A978" s="1"/>
      <c r="BO978" s="1"/>
    </row>
    <row r="979">
      <c r="A979" s="1"/>
      <c r="BO979" s="1"/>
    </row>
    <row r="980">
      <c r="A980" s="1"/>
      <c r="BO980" s="1"/>
    </row>
    <row r="981">
      <c r="A981" s="1"/>
      <c r="BO981" s="1"/>
    </row>
    <row r="982">
      <c r="A982" s="1"/>
      <c r="BO982" s="1"/>
    </row>
    <row r="983">
      <c r="A983" s="1"/>
      <c r="BO983" s="1"/>
    </row>
    <row r="984">
      <c r="A984" s="1"/>
      <c r="BO984" s="1"/>
    </row>
    <row r="985">
      <c r="A985" s="1"/>
      <c r="BO985" s="1"/>
    </row>
    <row r="986">
      <c r="A986" s="1"/>
      <c r="BO986" s="1"/>
    </row>
    <row r="987">
      <c r="A987" s="1"/>
      <c r="BO987" s="1"/>
    </row>
    <row r="988">
      <c r="A988" s="1"/>
      <c r="BO988" s="1"/>
    </row>
    <row r="989">
      <c r="A989" s="1"/>
      <c r="BO989" s="1"/>
    </row>
    <row r="990">
      <c r="A990" s="1"/>
      <c r="BO990" s="1"/>
    </row>
    <row r="991">
      <c r="A991" s="1"/>
      <c r="BO991" s="1"/>
    </row>
    <row r="992">
      <c r="A992" s="1"/>
      <c r="BO992" s="1"/>
    </row>
    <row r="993">
      <c r="A993" s="1"/>
      <c r="BO993" s="1"/>
    </row>
    <row r="994">
      <c r="A994" s="1"/>
      <c r="BO994" s="1"/>
    </row>
    <row r="995">
      <c r="A995" s="1"/>
      <c r="BO995" s="1"/>
    </row>
    <row r="996">
      <c r="A996" s="1"/>
      <c r="BO996" s="1"/>
    </row>
    <row r="997">
      <c r="A997" s="1"/>
      <c r="BO997" s="1"/>
    </row>
    <row r="998">
      <c r="A998" s="1"/>
      <c r="BO998" s="1"/>
    </row>
    <row r="999">
      <c r="A999" s="1"/>
      <c r="BO999" s="1"/>
    </row>
    <row r="1000">
      <c r="A1000" s="1"/>
      <c r="BO1000" s="1"/>
    </row>
  </sheetData>
  <mergeCells count="97">
    <mergeCell ref="BD10:BG10"/>
    <mergeCell ref="BD11:BG11"/>
    <mergeCell ref="BI11:BJ11"/>
    <mergeCell ref="BL11:BN11"/>
    <mergeCell ref="BD12:BG12"/>
    <mergeCell ref="BL12:BN12"/>
    <mergeCell ref="BD13:BG13"/>
    <mergeCell ref="BL13:BN13"/>
    <mergeCell ref="BG19:BJ19"/>
    <mergeCell ref="BG20:BJ20"/>
    <mergeCell ref="BK20:BM20"/>
    <mergeCell ref="BI12:BJ12"/>
    <mergeCell ref="BI13:BJ13"/>
    <mergeCell ref="BI16:BJ16"/>
    <mergeCell ref="BL16:BN16"/>
    <mergeCell ref="BG18:BJ18"/>
    <mergeCell ref="BK18:BM18"/>
    <mergeCell ref="BK19:BM19"/>
    <mergeCell ref="AY2:BC2"/>
    <mergeCell ref="AY10:BC10"/>
    <mergeCell ref="AY11:BC11"/>
    <mergeCell ref="AY12:BC12"/>
    <mergeCell ref="AY13:BC13"/>
    <mergeCell ref="AY14:BC14"/>
    <mergeCell ref="BD14:BG14"/>
    <mergeCell ref="AY19:BB19"/>
    <mergeCell ref="AY20:BB20"/>
    <mergeCell ref="BC20:BE20"/>
    <mergeCell ref="AY22:BC22"/>
    <mergeCell ref="BD22:BH22"/>
    <mergeCell ref="AY23:BC23"/>
    <mergeCell ref="BD23:BH23"/>
    <mergeCell ref="AY15:BC15"/>
    <mergeCell ref="BD15:BG15"/>
    <mergeCell ref="AY16:BC16"/>
    <mergeCell ref="BD16:BG16"/>
    <mergeCell ref="AY18:BB18"/>
    <mergeCell ref="BC18:BE18"/>
    <mergeCell ref="BC19:BE19"/>
    <mergeCell ref="BE2:BH2"/>
    <mergeCell ref="BJ2:BM2"/>
    <mergeCell ref="AY3:BA3"/>
    <mergeCell ref="BB3:BC3"/>
    <mergeCell ref="BE3:BH3"/>
    <mergeCell ref="BJ3:BM3"/>
    <mergeCell ref="AY4:BN4"/>
    <mergeCell ref="BB5:BF5"/>
    <mergeCell ref="BG5:BI5"/>
    <mergeCell ref="BK5:BN5"/>
    <mergeCell ref="AY5:BA5"/>
    <mergeCell ref="AY6:BC6"/>
    <mergeCell ref="BE6:BI6"/>
    <mergeCell ref="BK6:BN6"/>
    <mergeCell ref="BD8:BG8"/>
    <mergeCell ref="BI8:BJ8"/>
    <mergeCell ref="BL8:BN8"/>
    <mergeCell ref="AY8:BC8"/>
    <mergeCell ref="AY9:BC9"/>
    <mergeCell ref="BD9:BG9"/>
    <mergeCell ref="BI9:BJ9"/>
    <mergeCell ref="BL9:BN9"/>
    <mergeCell ref="BI10:BJ10"/>
    <mergeCell ref="BL10:BN10"/>
    <mergeCell ref="J14:K15"/>
    <mergeCell ref="L14:L15"/>
    <mergeCell ref="M14:M15"/>
    <mergeCell ref="N14:N15"/>
    <mergeCell ref="BI14:BJ14"/>
    <mergeCell ref="BL14:BN14"/>
    <mergeCell ref="BI15:BJ15"/>
    <mergeCell ref="BL15:BN15"/>
    <mergeCell ref="AE2:AO22"/>
    <mergeCell ref="AC13:AD15"/>
    <mergeCell ref="AQ18:AW22"/>
    <mergeCell ref="A23:AX23"/>
    <mergeCell ref="A24:BO129"/>
    <mergeCell ref="A2:B17"/>
    <mergeCell ref="C2:I9"/>
    <mergeCell ref="J2:AD12"/>
    <mergeCell ref="AQ2:AW17"/>
    <mergeCell ref="AX2:AX22"/>
    <mergeCell ref="J13:AB13"/>
    <mergeCell ref="J16:AD17"/>
    <mergeCell ref="O14:O15"/>
    <mergeCell ref="P14:P15"/>
    <mergeCell ref="Q14:W15"/>
    <mergeCell ref="X14:X15"/>
    <mergeCell ref="Y14:Y15"/>
    <mergeCell ref="Z14:Z15"/>
    <mergeCell ref="AA14:AA15"/>
    <mergeCell ref="AB14:AB15"/>
    <mergeCell ref="C10:I17"/>
    <mergeCell ref="A18:E22"/>
    <mergeCell ref="F18:L22"/>
    <mergeCell ref="M18:T22"/>
    <mergeCell ref="U18:Z22"/>
    <mergeCell ref="AA18:AD22"/>
  </mergeCells>
  <conditionalFormatting sqref="BK6:BN6">
    <cfRule type="cellIs" dxfId="0" priority="1" operator="lessThan">
      <formula>0</formula>
    </cfRule>
  </conditionalFormatting>
  <conditionalFormatting sqref="BK6:BN6">
    <cfRule type="cellIs" dxfId="1" priority="2" operator="greaterThanOrEqual">
      <formula>0</formula>
    </cfRule>
  </conditionalFormatting>
  <conditionalFormatting sqref="BJ3:BM3">
    <cfRule type="cellIs" dxfId="1" priority="3" operator="greaterThanOrEqual">
      <formula>0</formula>
    </cfRule>
  </conditionalFormatting>
  <conditionalFormatting sqref="BJ3:BM3">
    <cfRule type="cellIs" dxfId="0" priority="4" operator="lessThan">
      <formula>0</formula>
    </cfRule>
  </conditionalFormatting>
  <conditionalFormatting sqref="BC18:BE20 BK18:BM20">
    <cfRule type="cellIs" dxfId="2" priority="5" operator="equal">
      <formula>"IMPAGO"</formula>
    </cfRule>
  </conditionalFormatting>
  <conditionalFormatting sqref="BC18:BE20 BK18:BM20">
    <cfRule type="cellIs" dxfId="3" priority="6" operator="equal">
      <formula>"PAGADO"</formula>
    </cfRule>
  </conditionalFormatting>
  <conditionalFormatting sqref="BC18:BE20 BK18:BM20">
    <cfRule type="cellIs" dxfId="4" priority="7" operator="equal">
      <formula>"PENDIENTE"</formula>
    </cfRule>
  </conditionalFormatting>
  <dataValidations>
    <dataValidation type="list" allowBlank="1" showErrorMessage="1" sqref="BB5">
      <formula1>"ENERO,FEBRERO,MARZO,ABRIL,MAYO,JUNIO,JULIO,AGOSTO,SEPTIEMBRE,OCTUBRE,NOVIEMBRE,DICIEMBRE"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workbookViewId="0"/>
  </sheetViews>
  <sheetFormatPr customHeight="1" defaultColWidth="12.63" defaultRowHeight="15.75" outlineLevelRow="1"/>
  <cols>
    <col customWidth="1" min="1" max="1" width="1.5"/>
    <col customWidth="1" min="2" max="26" width="5.25" outlineLevel="1"/>
    <col customWidth="1" min="27" max="28" width="5.5" outlineLevel="1"/>
    <col customWidth="1" min="29" max="29" width="1.38"/>
    <col customWidth="1" min="30" max="35" width="5.25"/>
    <col customWidth="1" min="36" max="36" width="6.0"/>
    <col customWidth="1" min="37" max="37" width="10.5"/>
    <col customWidth="1" min="38" max="38" width="3.25"/>
    <col customWidth="1" min="39" max="39" width="17.25"/>
  </cols>
  <sheetData>
    <row r="1" ht="12.75" customHeight="1">
      <c r="A1" s="215"/>
      <c r="B1" s="215"/>
      <c r="C1" s="215"/>
      <c r="D1" s="215"/>
      <c r="E1" s="215"/>
      <c r="F1" s="215"/>
      <c r="G1" s="215"/>
      <c r="H1" s="215"/>
      <c r="I1" s="215"/>
      <c r="J1" s="215"/>
      <c r="K1" s="215"/>
      <c r="L1" s="215"/>
      <c r="M1" s="215"/>
      <c r="N1" s="215"/>
      <c r="O1" s="215"/>
      <c r="P1" s="215"/>
      <c r="Q1" s="215"/>
      <c r="R1" s="215"/>
      <c r="S1" s="216"/>
      <c r="T1" s="216"/>
      <c r="U1" s="215"/>
      <c r="V1" s="215"/>
      <c r="W1" s="215"/>
      <c r="X1" s="215"/>
      <c r="Y1" s="215"/>
      <c r="Z1" s="215"/>
      <c r="AA1" s="215"/>
      <c r="AB1" s="215"/>
      <c r="AC1" s="215"/>
      <c r="AD1" s="215"/>
      <c r="AE1" s="215"/>
      <c r="AF1" s="215"/>
      <c r="AG1" s="215"/>
      <c r="AH1" s="215"/>
      <c r="AI1" s="215"/>
      <c r="AJ1" s="215"/>
      <c r="AK1" s="215"/>
      <c r="AL1" s="215"/>
      <c r="AM1" s="215"/>
    </row>
    <row r="2">
      <c r="A2" s="215"/>
      <c r="B2" s="103" t="s">
        <v>7</v>
      </c>
      <c r="C2" s="71"/>
      <c r="D2" s="71"/>
      <c r="E2" s="71"/>
      <c r="F2" s="71"/>
      <c r="G2" s="71"/>
      <c r="H2" s="71"/>
      <c r="I2" s="72"/>
      <c r="J2" s="215"/>
      <c r="K2" s="104" t="s">
        <v>9</v>
      </c>
      <c r="L2" s="71"/>
      <c r="M2" s="71"/>
      <c r="N2" s="71"/>
      <c r="O2" s="71"/>
      <c r="P2" s="71"/>
      <c r="Q2" s="71"/>
      <c r="R2" s="72"/>
      <c r="S2" s="217"/>
      <c r="T2" s="139" t="s">
        <v>104</v>
      </c>
      <c r="U2" s="71"/>
      <c r="V2" s="71"/>
      <c r="W2" s="71"/>
      <c r="X2" s="71"/>
      <c r="Y2" s="71"/>
      <c r="Z2" s="71"/>
      <c r="AA2" s="72"/>
      <c r="AB2" s="215"/>
      <c r="AC2" s="215"/>
      <c r="AD2" s="218" t="s">
        <v>1098</v>
      </c>
      <c r="AE2" s="219"/>
      <c r="AF2" s="219"/>
      <c r="AG2" s="219"/>
      <c r="AH2" s="219"/>
      <c r="AI2" s="219"/>
      <c r="AJ2" s="220"/>
      <c r="AK2" s="215"/>
      <c r="AL2" s="215"/>
      <c r="AM2" s="215"/>
    </row>
    <row r="3">
      <c r="A3" s="215"/>
      <c r="B3" s="113" t="s">
        <v>69</v>
      </c>
      <c r="C3" s="72"/>
      <c r="D3" s="114">
        <f>SUMIFS($U$13:$U$2004,$C$13:$C$2004,"&gt;="&amp;DATE(2026,1,1),$C$13:$C$2004,"&lt;"&amp;DATE(2026,2,1),$E$13:$E$2004,"INGRESOS",$Z$13:$Z$2004,"COMPLETADO")</f>
        <v>0</v>
      </c>
      <c r="E3" s="72"/>
      <c r="F3" s="113" t="s">
        <v>70</v>
      </c>
      <c r="G3" s="72"/>
      <c r="H3" s="114">
        <f>SUMIFS($U$13:$U$2004,$C$13:$C$2004,"&gt;="&amp;DATE(2026,2,1),$C$13:$C$2004,"&lt;"&amp;DATE(2026,3,1),$E$13:$E$2004,"INGRESOS",$Z$13:$Z$2004,"COMPLETADO")</f>
        <v>0</v>
      </c>
      <c r="I3" s="72"/>
      <c r="J3" s="215"/>
      <c r="K3" s="115" t="s">
        <v>69</v>
      </c>
      <c r="L3" s="72"/>
      <c r="M3" s="116">
        <f>-(SUMIFS($U$13:$U$2004,$C$13:$C$2004,"&gt;="&amp;DATE(2026,1,1),$C$13:$C$2004,"&lt;"&amp;DATE(2026,2,1),$E$13:$E$2004,"EGRESOS",$Z$13:$Z$2004,"COMPLETADO")
-SUMIFS($U$13:$U$2004,$C$13:$C$2004,"&gt;="&amp;DATE(2026,1,1),$C$13:$C$2004,"&lt;"&amp;DATE(2026,2,1),$E$13:$E$2004,"EGRESOS",$H$13:$H$2004,"DÓLARES",$Z$13:$Z$2004,"COMPLETADO"))</f>
        <v>0</v>
      </c>
      <c r="N3" s="72"/>
      <c r="O3" s="115" t="s">
        <v>70</v>
      </c>
      <c r="P3" s="72"/>
      <c r="Q3" s="117">
        <f>-(SUMIFS($U$13:$U$2004,$C$13:$C$2004,"&gt;="&amp;DATE(2026,2,1),$C$13:$C$2004,"&lt;"&amp;DATE(2026,3,1),$E$13:$E$2004,"EGRESOS",$Z$13:$Z$2004,"COMPLETADO")
-SUMIFS($U$13:$U$2004,$C$13:$C$2004,"&gt;="&amp;DATE(2026,2,1),$C$13:$C$2004,"&lt;"&amp;DATE(2026,3,1),$E$13:$E$2004,"EGRESOS",$H$13:$H$2004,"DÓLARES",$Z$13:$Z$2004,"COMPLETADO"))</f>
        <v>-100000</v>
      </c>
      <c r="R3" s="72"/>
      <c r="S3" s="216"/>
      <c r="T3" s="141" t="s">
        <v>69</v>
      </c>
      <c r="U3" s="72"/>
      <c r="V3" s="142">
        <f t="shared" ref="V3:V8" si="1">D3+M3</f>
        <v>0</v>
      </c>
      <c r="W3" s="72"/>
      <c r="X3" s="143" t="s">
        <v>70</v>
      </c>
      <c r="Y3" s="72"/>
      <c r="Z3" s="142">
        <f t="shared" ref="Z3:Z8" si="2">H3+Q3</f>
        <v>-100000</v>
      </c>
      <c r="AA3" s="72"/>
      <c r="AB3" s="215"/>
      <c r="AC3" s="215"/>
      <c r="AD3" s="221" t="s">
        <v>53</v>
      </c>
      <c r="AE3" s="72"/>
      <c r="AF3" s="222" t="s">
        <v>1110</v>
      </c>
      <c r="AG3" s="71"/>
      <c r="AH3" s="72"/>
      <c r="AI3" s="222" t="s">
        <v>1112</v>
      </c>
      <c r="AJ3" s="223"/>
      <c r="AK3" s="215"/>
      <c r="AL3" s="215"/>
      <c r="AM3" s="215"/>
    </row>
    <row r="4">
      <c r="A4" s="215"/>
      <c r="B4" s="113" t="s">
        <v>73</v>
      </c>
      <c r="C4" s="72"/>
      <c r="D4" s="114">
        <f>SUMIFS($U$13:$U$2004,$C$13:$C$2004,"&gt;="&amp;DATE(2026,3,1),$C$13:$C$2004,"&lt;"&amp;DATE(2026,4,1),$E$13:$E$2004,"INGRESOS",$Z$13:$Z$2004,"COMPLETADO")</f>
        <v>1083501</v>
      </c>
      <c r="E4" s="72"/>
      <c r="F4" s="113" t="s">
        <v>74</v>
      </c>
      <c r="G4" s="72"/>
      <c r="H4" s="114">
        <f>SUMIFS($U$13:$U$2004,$C$13:$C$2004,"&gt;="&amp;DATE(2026,4,1),$C$13:$C$2004,"&lt;"&amp;DATE(2026,5,1),$E$13:$E$2004,"INGRESOS",$Z$13:$Z$2004,"COMPLETADO")</f>
        <v>4289262</v>
      </c>
      <c r="I4" s="72"/>
      <c r="J4" s="215"/>
      <c r="K4" s="115" t="s">
        <v>73</v>
      </c>
      <c r="L4" s="72"/>
      <c r="M4" s="116">
        <f>-(SUMIFS($U$13:$U$2004,$C$13:$C$2004,"&gt;="&amp;DATE(2026,3,1),$C$13:$C$2004,"&lt;"&amp;DATE(2026,4,1),$E$13:$E$2004,"EGRESOS",$Z$13:$Z$2004,"COMPLETADO")
-SUMIFS($U$13:$U$2004,$C$13:$C$2004,"&gt;="&amp;DATE(2026,3,1),$C$13:$C$2004,"&lt;"&amp;DATE(2026,4,1),$E$13:$E$2004,"EGRESOS",$H$13:$H$2004,"DÓLARES",$Z$13:$Z$2004,"COMPLETADO"))</f>
        <v>-11319563</v>
      </c>
      <c r="N4" s="72"/>
      <c r="O4" s="115" t="s">
        <v>74</v>
      </c>
      <c r="P4" s="72"/>
      <c r="Q4" s="117">
        <f>-(SUMIFS($U$13:$U$2004,$C$13:$C$2004,"&gt;="&amp;DATE(2026,4,1),$C$13:$C$2004,"&lt;"&amp;DATE(2026,5,1),$E$13:$E$2004,"EGRESOS",$Z$13:$Z$2004,"COMPLETADO")
-SUMIFS($U$13:$U$2004,$C$13:$C$2004,"&gt;="&amp;DATE(2026,4,1),$C$13:$C$2004,"&lt;"&amp;DATE(2026,5,1),$E$13:$E$2004,"EGRESOS",$H$13:$H$2004,"DÓLARES",$Z$13:$Z$2004,"COMPLETADO"))</f>
        <v>-5157136</v>
      </c>
      <c r="R4" s="72"/>
      <c r="S4" s="216"/>
      <c r="T4" s="141" t="s">
        <v>73</v>
      </c>
      <c r="U4" s="72"/>
      <c r="V4" s="142">
        <f t="shared" si="1"/>
        <v>-10236062</v>
      </c>
      <c r="W4" s="72"/>
      <c r="X4" s="143" t="s">
        <v>74</v>
      </c>
      <c r="Y4" s="72"/>
      <c r="Z4" s="142">
        <f t="shared" si="2"/>
        <v>-867874</v>
      </c>
      <c r="AA4" s="72"/>
      <c r="AB4" s="215"/>
      <c r="AC4" s="215"/>
      <c r="AD4" s="224"/>
      <c r="AE4" s="72"/>
      <c r="AF4" s="225"/>
      <c r="AG4" s="71"/>
      <c r="AH4" s="72"/>
      <c r="AI4" s="225"/>
      <c r="AJ4" s="223"/>
      <c r="AK4" s="215"/>
      <c r="AL4" s="215"/>
      <c r="AM4" s="215"/>
    </row>
    <row r="5">
      <c r="A5" s="215"/>
      <c r="B5" s="113" t="s">
        <v>80</v>
      </c>
      <c r="C5" s="72"/>
      <c r="D5" s="114">
        <f>SUMIFS($U$13:$U$2004,$C$13:$C$2004,"&gt;="&amp;DATE(2026,5,1),$C$13:$C$2004,"&lt;"&amp;DATE(2026,6,1),$E$13:$E$2004,"INGRESOS",$Z$13:$Z$2004,"COMPLETADO")</f>
        <v>4296109</v>
      </c>
      <c r="E5" s="72"/>
      <c r="F5" s="113" t="s">
        <v>81</v>
      </c>
      <c r="G5" s="72"/>
      <c r="H5" s="114">
        <f>SUMIFS($U$13:$U$2004,$C$13:$C$2004,"&gt;="&amp;DATE(2026,6,1),$C$13:$C$2004,"&lt;"&amp;DATE(2026,7,1),$E$13:$E$2004,"INGRESOS",$Z$13:$Z$2004,"COMPLETADO")</f>
        <v>5622517</v>
      </c>
      <c r="I5" s="72"/>
      <c r="J5" s="215"/>
      <c r="K5" s="115" t="s">
        <v>80</v>
      </c>
      <c r="L5" s="72"/>
      <c r="M5" s="116">
        <f>-(SUMIFS($U$13:$U$2004,$C$13:$C$2004,"&gt;="&amp;DATE(2026,5,1),$C$13:$C$2004,"&lt;"&amp;DATE(2026,6,1),$E$13:$E$2004,"EGRESOS",$Z$13:$Z$2004,"COMPLETADO")
-SUMIFS($U$13:$U$2004,$C$13:$C$2004,"&gt;="&amp;DATE(2026,5,1),$C$13:$C$2004,"&lt;"&amp;DATE(2026,6,1),$E$13:$E$2004,"EGRESOS",$H$13:$H$2004,"DÓLARES",$Z$13:$Z$2004,"COMPLETADO"))</f>
        <v>-4714283</v>
      </c>
      <c r="N5" s="72"/>
      <c r="O5" s="115" t="s">
        <v>81</v>
      </c>
      <c r="P5" s="72"/>
      <c r="Q5" s="117">
        <f>-(SUMIFS($U$13:$U$2004,$C$13:$C$2004,"&gt;="&amp;DATE(2026,6,1),$C$13:$C$2004,"&lt;"&amp;DATE(2026,7,1),$E$13:$E$2004,"EGRESOS",$Z$13:$Z$2004,"COMPLETADO")
-SUMIFS($U$13:$U$2004,$C$13:$C$2004,"&gt;="&amp;DATE(2026,6,1),$C$13:$C$2004,"&lt;"&amp;DATE(2026,7,1),$E$13:$E$2004,"EGRESOS",$H$13:$H$2004,"DÓLARES",$Z$13:$Z$2004,"COMPLETADO"))</f>
        <v>-5626507</v>
      </c>
      <c r="R5" s="72"/>
      <c r="S5" s="216"/>
      <c r="T5" s="141" t="s">
        <v>80</v>
      </c>
      <c r="U5" s="72"/>
      <c r="V5" s="142">
        <f t="shared" si="1"/>
        <v>-418174</v>
      </c>
      <c r="W5" s="72"/>
      <c r="X5" s="143" t="s">
        <v>81</v>
      </c>
      <c r="Y5" s="72"/>
      <c r="Z5" s="142">
        <f t="shared" si="2"/>
        <v>-3990</v>
      </c>
      <c r="AA5" s="72"/>
      <c r="AB5" s="215"/>
      <c r="AC5" s="215"/>
      <c r="AD5" s="221" t="s">
        <v>55</v>
      </c>
      <c r="AE5" s="71"/>
      <c r="AF5" s="71"/>
      <c r="AG5" s="72"/>
      <c r="AH5" s="222" t="s">
        <v>1127</v>
      </c>
      <c r="AI5" s="71"/>
      <c r="AJ5" s="223"/>
      <c r="AK5" s="215"/>
      <c r="AL5" s="215"/>
      <c r="AM5" s="215"/>
    </row>
    <row r="6">
      <c r="A6" s="215"/>
      <c r="B6" s="113" t="s">
        <v>84</v>
      </c>
      <c r="C6" s="72"/>
      <c r="D6" s="114">
        <f>SUMIFS($U$13:$U$2004,$C$13:$C$2004,"&gt;="&amp;DATE(2026,7,1),$C$13:$C$2004,"&lt;"&amp;DATE(2026,8,1),$E$13:$E$2004,"INGRESOS",$Z$13:$Z$2004,"COMPLETADO")</f>
        <v>4967369</v>
      </c>
      <c r="E6" s="72"/>
      <c r="F6" s="113" t="s">
        <v>85</v>
      </c>
      <c r="G6" s="72"/>
      <c r="H6" s="114">
        <f>SUMIFS($U$13:$U$2004,$C$13:$C$2004,"&gt;="&amp;DATE(2026,8,1),$C$13:$C$2004,"&lt;"&amp;DATE(2026,9,1),$E$13:$E$2004,"INGRESOS",$Z$13:$Z$2004,"COMPLETADO")</f>
        <v>0</v>
      </c>
      <c r="I6" s="72"/>
      <c r="J6" s="215"/>
      <c r="K6" s="115" t="s">
        <v>84</v>
      </c>
      <c r="L6" s="72"/>
      <c r="M6" s="116">
        <f>-(SUMIFS($U$13:$U$2004,$C$13:$C$2004,"&gt;="&amp;DATE(2026,7,1),$C$13:$C$2004,"&lt;"&amp;DATE(2026,8,1),$E$13:$E$2004,"EGRESOS",$Z$13:$Z$2004,"COMPLETADO")
-SUMIFS($U$13:$U$2004,$C$13:$C$2004,"&gt;="&amp;DATE(2026,7,1),$C$13:$C$2004,"&lt;"&amp;DATE(2026,8,1),$E$13:$E$2004,"EGRESOS",$H$13:$H$2004,"DÓLARES",$Z$13:$Z$2004,"COMPLETADO"))</f>
        <v>-5593840</v>
      </c>
      <c r="N6" s="72"/>
      <c r="O6" s="115" t="s">
        <v>85</v>
      </c>
      <c r="P6" s="72"/>
      <c r="Q6" s="117">
        <f>-(SUMIFS($U$13:$U$2004,$C$13:$C$2004,"&gt;="&amp;DATE(2026,8,1),$C$13:$C$2004,"&lt;"&amp;DATE(2026,9,1),$E$13:$E$2004,"EGRESOS",$Z$13:$Z$2004,"COMPLETADO")
-SUMIFS($U$13:$U$2004,$C$13:$C$2004,"&gt;="&amp;DATE(2026,8,1),$C$13:$C$2004,"&lt;"&amp;DATE(2026,9,1),$E$13:$E$2004,"EGRESOS",$H$13:$H$2004,"DÓLARES",$Z$13:$Z$2004,"COMPLETADO"))</f>
        <v>0</v>
      </c>
      <c r="R6" s="72"/>
      <c r="S6" s="216"/>
      <c r="T6" s="141" t="s">
        <v>84</v>
      </c>
      <c r="U6" s="72"/>
      <c r="V6" s="142">
        <f t="shared" si="1"/>
        <v>-626471</v>
      </c>
      <c r="W6" s="72"/>
      <c r="X6" s="143" t="s">
        <v>85</v>
      </c>
      <c r="Y6" s="72"/>
      <c r="Z6" s="142">
        <f t="shared" si="2"/>
        <v>0</v>
      </c>
      <c r="AA6" s="72"/>
      <c r="AB6" s="215"/>
      <c r="AC6" s="215"/>
      <c r="AD6" s="226"/>
      <c r="AE6" s="71"/>
      <c r="AF6" s="71"/>
      <c r="AG6" s="72"/>
      <c r="AH6" s="227"/>
      <c r="AI6" s="71"/>
      <c r="AJ6" s="223"/>
      <c r="AK6" s="215"/>
      <c r="AL6" s="215"/>
      <c r="AM6" s="215"/>
    </row>
    <row r="7">
      <c r="A7" s="215"/>
      <c r="B7" s="113" t="s">
        <v>89</v>
      </c>
      <c r="C7" s="72"/>
      <c r="D7" s="114">
        <f>SUMIFS($U$13:$U$2004,$C$13:$C$2004,"&gt;="&amp;DATE(2026,9,1),$C$13:$C$2004,"&lt;"&amp;DATE(2026,10,1),$E$13:$E$2004,"INGRESOS",$Z$13:$Z$2004,"COMPLETADO")</f>
        <v>0</v>
      </c>
      <c r="E7" s="72"/>
      <c r="F7" s="113" t="s">
        <v>90</v>
      </c>
      <c r="G7" s="72"/>
      <c r="H7" s="114">
        <f>SUMIFS($U$13:$U$2004,$C$13:$C$2004,"&gt;="&amp;DATE(2026,10,1),$C$13:$C$2004,"&lt;"&amp;DATE(2026,11,1),$E$13:$E$2004,"INGRESOS",$Z$13:$Z$2004,"COMPLETADO")</f>
        <v>0</v>
      </c>
      <c r="I7" s="72"/>
      <c r="J7" s="215"/>
      <c r="K7" s="115" t="s">
        <v>89</v>
      </c>
      <c r="L7" s="72"/>
      <c r="M7" s="116">
        <f>-(SUMIFS($U$13:$U$2004,$C$13:$C$2004,"&gt;="&amp;DATE(2026,9,1),$C$13:$C$2004,"&lt;"&amp;DATE(2026,10,1),$E$13:$E$2004,"EGRESOS",$Z$13:$Z$2004,"COMPLETADO")
-SUMIFS($U$13:$U$2004,$C$13:$C$2004,"&gt;="&amp;DATE(2026,9,1),$C$13:$C$2004,"&lt;"&amp;DATE(2026,10,1),$E$13:$E$2004,"EGRESOS",$H$13:$H$2004,"DÓLARES",$Z$13:$Z$2004,"COMPLETADO"))</f>
        <v>0</v>
      </c>
      <c r="N7" s="72"/>
      <c r="O7" s="115" t="s">
        <v>90</v>
      </c>
      <c r="P7" s="72"/>
      <c r="Q7" s="117">
        <f>-(SUMIFS($U$13:$U$2004,$C$13:$C$2004,"&gt;="&amp;DATE(2026,10,1),$C$13:$C$2004,"&lt;"&amp;DATE(2026,11,1),$E$13:$E$2004,"EGRESOS",$Z$13:$Z$2004,"COMPLETADO")
-SUMIFS($U$13:$U$2004,$C$13:$C$2004,"&gt;="&amp;DATE(2026,4,1),$C$13:$C$2004,"&lt;"&amp;DATE(2026,5,1),$E$13:$E$2004,"EGRESOS",$H$13:$H$2004,"DÓLARES",$Z$13:$Z$2004,"COMPLETADO"))</f>
        <v>0</v>
      </c>
      <c r="R7" s="72"/>
      <c r="S7" s="216"/>
      <c r="T7" s="141" t="s">
        <v>89</v>
      </c>
      <c r="U7" s="72"/>
      <c r="V7" s="142">
        <f t="shared" si="1"/>
        <v>0</v>
      </c>
      <c r="W7" s="72"/>
      <c r="X7" s="143" t="s">
        <v>90</v>
      </c>
      <c r="Y7" s="72"/>
      <c r="Z7" s="142">
        <f t="shared" si="2"/>
        <v>0</v>
      </c>
      <c r="AA7" s="72"/>
      <c r="AB7" s="228"/>
      <c r="AC7" s="215"/>
      <c r="AD7" s="221" t="s">
        <v>1137</v>
      </c>
      <c r="AE7" s="71"/>
      <c r="AF7" s="72"/>
      <c r="AG7" s="229"/>
      <c r="AH7" s="71"/>
      <c r="AI7" s="71"/>
      <c r="AJ7" s="223"/>
      <c r="AK7" s="215"/>
      <c r="AL7" s="215"/>
      <c r="AM7" s="215"/>
    </row>
    <row r="8">
      <c r="A8" s="215"/>
      <c r="B8" s="118" t="s">
        <v>93</v>
      </c>
      <c r="C8" s="84"/>
      <c r="D8" s="114">
        <f>SUMIFS($U$13:$U$2004,$C$13:$C$2004,"&gt;="&amp;DATE(2026,11,1),$C$13:$C$2004,"&lt;"&amp;DATE(2026,12,1),$E$13:$E$2004,"INGRESOS",$Z$13:$Z$2004,"COMPLETADO")</f>
        <v>0</v>
      </c>
      <c r="E8" s="72"/>
      <c r="F8" s="118" t="s">
        <v>94</v>
      </c>
      <c r="G8" s="84"/>
      <c r="H8" s="119">
        <f>SUMIFS($U$13:$U$2004,$C$13:$C$2004,"&gt;="&amp;DATE(2026,12,1),$C$13:$C$2004,"&lt;"&amp;DATE(2027,1,1),$E$13:$E$2004,"INGRESOS",$Z$13:$Z$2004,"COMPLETADO")</f>
        <v>0</v>
      </c>
      <c r="I8" s="84"/>
      <c r="J8" s="215"/>
      <c r="K8" s="120" t="s">
        <v>93</v>
      </c>
      <c r="L8" s="84"/>
      <c r="M8" s="116">
        <f>-(SUMIFS($U$13:$U$2004,$C$13:$C$2004,"&gt;="&amp;DATE(2026,11,1),$C$13:$C$2004,"&lt;"&amp;DATE(2026,12,1),$E$13:$E$2004,"EGRESOS",$Z$13:$Z$2004,"COMPLETADO")
-SUMIFS($U$13:$U$2004,$C$13:$C$2004,"&gt;="&amp;DATE(2026,4,1),$C$13:$C$2004,"&lt;"&amp;DATE(2026,5,1),$E$13:$E$2004,"EGRESOS",$H$13:$H$2004,"DÓLARES",$Z$13:$Z$2004,"COMPLETADO"))</f>
        <v>0</v>
      </c>
      <c r="N8" s="72"/>
      <c r="O8" s="120" t="s">
        <v>94</v>
      </c>
      <c r="P8" s="84"/>
      <c r="Q8" s="121">
        <f>-(SUMIFS($U$13:$U$2004,$C$13:$C$2004,"&gt;="&amp;DATE(2026,12,1),$C$13:$C$2004,"&lt;"&amp;DATE(2027,1,1),$E$13:$E$2004,"EGRESOS",$Z$13:$Z$2004,"COMPLETADO")
-SUMIFS($U$13:$U$2004,$C$13:$C$2004,"&gt;="&amp;DATE(2026,4,1),$C$13:$C$2004,"&lt;"&amp;DATE(2026,5,1),$E$13:$E$2004,"EGRESOS",$H$13:$H$2004,"DÓLARES",$Z$13:$Z$2004,"COMPLETADO"))</f>
        <v>0</v>
      </c>
      <c r="R8" s="84"/>
      <c r="S8" s="216"/>
      <c r="T8" s="148" t="s">
        <v>93</v>
      </c>
      <c r="U8" s="84"/>
      <c r="V8" s="142">
        <f t="shared" si="1"/>
        <v>0</v>
      </c>
      <c r="W8" s="72"/>
      <c r="X8" s="149" t="s">
        <v>94</v>
      </c>
      <c r="Y8" s="84"/>
      <c r="Z8" s="142">
        <f t="shared" si="2"/>
        <v>0</v>
      </c>
      <c r="AA8" s="72"/>
      <c r="AB8" s="215"/>
      <c r="AC8" s="215"/>
      <c r="AD8" s="230" t="s">
        <v>1145</v>
      </c>
      <c r="AE8" s="72"/>
      <c r="AF8" s="231">
        <v>0.0</v>
      </c>
      <c r="AG8" s="232" t="s">
        <v>59</v>
      </c>
      <c r="AH8" s="72"/>
      <c r="AI8" s="225"/>
      <c r="AJ8" s="223"/>
      <c r="AK8" s="215"/>
      <c r="AL8" s="215"/>
      <c r="AM8" s="215"/>
    </row>
    <row r="9">
      <c r="A9" s="215"/>
      <c r="B9" s="122" t="s">
        <v>96</v>
      </c>
      <c r="C9" s="123"/>
      <c r="D9" s="123"/>
      <c r="E9" s="124"/>
      <c r="F9" s="125">
        <f>SUM(D3:E8,H3:I8)</f>
        <v>20258758</v>
      </c>
      <c r="G9" s="123"/>
      <c r="H9" s="123"/>
      <c r="I9" s="126"/>
      <c r="J9" s="215"/>
      <c r="K9" s="127" t="s">
        <v>96</v>
      </c>
      <c r="L9" s="128"/>
      <c r="M9" s="128"/>
      <c r="N9" s="129"/>
      <c r="O9" s="130">
        <f>SUM(M3:N8,Q3:R8)</f>
        <v>-32511329</v>
      </c>
      <c r="P9" s="128"/>
      <c r="Q9" s="128"/>
      <c r="R9" s="131"/>
      <c r="S9" s="216"/>
      <c r="T9" s="150" t="s">
        <v>96</v>
      </c>
      <c r="U9" s="151"/>
      <c r="V9" s="151"/>
      <c r="W9" s="152"/>
      <c r="X9" s="153">
        <f>SUM(V3:W8,Z3:AA8)</f>
        <v>-12252571</v>
      </c>
      <c r="Y9" s="151"/>
      <c r="Z9" s="151"/>
      <c r="AA9" s="154"/>
      <c r="AB9" s="215"/>
      <c r="AC9" s="215"/>
      <c r="AD9" s="233" t="s">
        <v>1149</v>
      </c>
      <c r="AE9" s="234"/>
      <c r="AF9" s="234"/>
      <c r="AG9" s="234"/>
      <c r="AH9" s="234"/>
      <c r="AI9" s="234"/>
      <c r="AJ9" s="235"/>
      <c r="AK9" s="215"/>
      <c r="AL9" s="215"/>
      <c r="AM9" s="215"/>
    </row>
    <row r="10">
      <c r="A10" s="215"/>
      <c r="B10" s="215"/>
      <c r="C10" s="215"/>
      <c r="D10" s="215"/>
      <c r="E10" s="215"/>
      <c r="F10" s="215"/>
      <c r="G10" s="215"/>
      <c r="H10" s="215"/>
      <c r="I10" s="215"/>
      <c r="J10" s="215"/>
      <c r="K10" s="215"/>
      <c r="L10" s="215"/>
      <c r="M10" s="215"/>
      <c r="N10" s="215"/>
      <c r="O10" s="215"/>
      <c r="P10" s="215"/>
      <c r="Q10" s="215"/>
      <c r="R10" s="215"/>
      <c r="S10" s="216"/>
      <c r="T10" s="216"/>
      <c r="U10" s="215"/>
      <c r="V10" s="215"/>
      <c r="W10" s="215"/>
      <c r="X10" s="215"/>
      <c r="Y10" s="215"/>
      <c r="Z10" s="215"/>
      <c r="AA10" s="215"/>
      <c r="AB10" s="215"/>
      <c r="AC10" s="215"/>
      <c r="AD10" s="215"/>
      <c r="AE10" s="215"/>
      <c r="AF10" s="215"/>
      <c r="AG10" s="215"/>
      <c r="AH10" s="215"/>
      <c r="AI10" s="215"/>
      <c r="AJ10" s="215"/>
      <c r="AK10" s="215"/>
      <c r="AL10" s="215"/>
      <c r="AM10" s="215"/>
    </row>
    <row r="11">
      <c r="A11" s="215"/>
      <c r="B11" s="100" t="s">
        <v>50</v>
      </c>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2"/>
      <c r="AC11" s="215"/>
      <c r="AD11" s="236" t="s">
        <v>1153</v>
      </c>
      <c r="AE11" s="71"/>
      <c r="AF11" s="71"/>
      <c r="AG11" s="71"/>
      <c r="AH11" s="71"/>
      <c r="AI11" s="71"/>
      <c r="AJ11" s="71"/>
      <c r="AK11" s="72"/>
      <c r="AL11" s="215"/>
      <c r="AM11" s="215"/>
    </row>
    <row r="12">
      <c r="A12" s="215"/>
      <c r="B12" s="101" t="s">
        <v>51</v>
      </c>
      <c r="C12" s="102" t="s">
        <v>52</v>
      </c>
      <c r="D12" s="72"/>
      <c r="E12" s="102" t="s">
        <v>53</v>
      </c>
      <c r="F12" s="71"/>
      <c r="G12" s="72"/>
      <c r="H12" s="102" t="s">
        <v>54</v>
      </c>
      <c r="I12" s="71"/>
      <c r="J12" s="72"/>
      <c r="K12" s="102" t="s">
        <v>55</v>
      </c>
      <c r="L12" s="71"/>
      <c r="M12" s="71"/>
      <c r="N12" s="71"/>
      <c r="O12" s="72"/>
      <c r="P12" s="102" t="s">
        <v>56</v>
      </c>
      <c r="Q12" s="71"/>
      <c r="R12" s="72"/>
      <c r="S12" s="237" t="s">
        <v>1112</v>
      </c>
      <c r="T12" s="72"/>
      <c r="U12" s="102" t="s">
        <v>57</v>
      </c>
      <c r="V12" s="71"/>
      <c r="W12" s="72"/>
      <c r="X12" s="102" t="s">
        <v>58</v>
      </c>
      <c r="Y12" s="72"/>
      <c r="Z12" s="102" t="s">
        <v>61</v>
      </c>
      <c r="AA12" s="72"/>
      <c r="AB12" s="101" t="s">
        <v>59</v>
      </c>
      <c r="AC12" s="215"/>
      <c r="AD12" s="239">
        <f>SUMIFS($U$13:$U$2004,$E$13:$E$2004,"CAPITAL",$Z$13:$Z$2004,"COMPLETADO")-SUMIFS($U$13:$U$2004,$E$13:$E$2004,"CAPITAL",$H$13:$H$2004,"DÓLARES",$Z$13:$Z$2004,"COMPLETADO")+X9+(AG14*AF14)</f>
        <v>2498829</v>
      </c>
      <c r="AE12" s="77"/>
      <c r="AF12" s="84"/>
      <c r="AG12" s="240">
        <f>SUMIFS($U$13:$U$2004,$E$13:$E$2004,"INGRESOS",$AB$13:$AB$2004,"Efectivo",$Z$13:$Z$2004,"COMPLETADO")+SUMIFS($U$13:$U$2004,$E$13:$E$2004,"CAPITAL",$AB$13:$AB$2004,"Efectivo",$Z$13:$Z$2004,"COMPLETADO")-SUMIFS($U$13:$U$2004,$E$13:$E$2004,"EGRESOS",$AB$13:$AB$2004,"Efectivo",$Z$13:$Z$2004,"COMPLETADO")</f>
        <v>1812430</v>
      </c>
      <c r="AH12" s="241"/>
      <c r="AI12" s="242" t="s">
        <v>88</v>
      </c>
      <c r="AJ12" s="243"/>
      <c r="AK12" s="244" t="s">
        <v>1159</v>
      </c>
      <c r="AL12" s="245"/>
      <c r="AM12" s="245"/>
    </row>
    <row r="13">
      <c r="A13" s="215"/>
      <c r="B13" s="105" t="s">
        <v>173</v>
      </c>
      <c r="C13" s="106">
        <v>46227.65516837963</v>
      </c>
      <c r="D13" s="72"/>
      <c r="E13" s="107" t="s">
        <v>7</v>
      </c>
      <c r="F13" s="71"/>
      <c r="G13" s="72"/>
      <c r="H13" s="107" t="s">
        <v>174</v>
      </c>
      <c r="I13" s="71"/>
      <c r="J13" s="72"/>
      <c r="K13" s="107" t="s">
        <v>175</v>
      </c>
      <c r="L13" s="71"/>
      <c r="M13" s="71"/>
      <c r="N13" s="71"/>
      <c r="O13" s="72"/>
      <c r="P13" s="246" t="s">
        <v>176</v>
      </c>
      <c r="Q13" s="71"/>
      <c r="R13" s="72"/>
      <c r="S13" s="156" t="s">
        <v>98</v>
      </c>
      <c r="T13" s="72"/>
      <c r="U13" s="160">
        <v>0.0</v>
      </c>
      <c r="V13" s="71"/>
      <c r="W13" s="72"/>
      <c r="X13" s="160">
        <v>0.0</v>
      </c>
      <c r="Y13" s="72"/>
      <c r="Z13" s="156" t="s">
        <v>68</v>
      </c>
      <c r="AA13" s="72"/>
      <c r="AB13" s="247" t="s">
        <v>88</v>
      </c>
      <c r="AC13" s="215"/>
      <c r="AD13" s="89"/>
      <c r="AE13" s="90"/>
      <c r="AF13" s="91"/>
      <c r="AG13" s="248">
        <f>SUMIFS($U$13:$U$2004,$E$13:$E$2004,"INGRESOS",$AB$13:$AB$2004,"Transferencia",$Z$13:$Z$2004,"COMPLETADO")+SUMIFS($U$13:$U$2004,$E$13:$E$2004,"CAPITAL",$AB$13:$AB$2004,"Transferencia",$Z$13:$Z$2004,"COMPLETADO")-SUMIFS($U$13:$U$2004,$E$13:$E$2004,"EGRESOS",$AB$13:$AB$2004,"Transferencia",$Z$13:$Z$2004,"COMPLETADO")</f>
        <v>535399</v>
      </c>
      <c r="AH13" s="249"/>
      <c r="AI13" s="250" t="s">
        <v>1167</v>
      </c>
      <c r="AJ13" s="91"/>
      <c r="AK13" s="251">
        <f>$AD$12+SUMIFS($U$13:$U$2004,$E$13:$E$2004,"INGRESOS",$Z$13:$Z$2004,"PENDIENTE")-SUMIFS($U$13:$U$2004,$E$13:$E$2004,"EGRESOS",$Z$13:$Z$2004,"PENDIENTE")+($AF$14*(SUMIFS($U$13:$U$2004,$H$13:$H$2004,"DÓLARES",$Z$13:$Z$2004,"PENDIENTE")))-'LOCAL 1'!X3-FITNESS!X3-SALON!AB19-AULA!AB19</f>
        <v>1711829</v>
      </c>
      <c r="AL13" s="215"/>
      <c r="AM13" s="215"/>
    </row>
    <row r="14">
      <c r="A14" s="215"/>
      <c r="B14" s="105" t="s">
        <v>1170</v>
      </c>
      <c r="C14" s="106">
        <v>46226.954217129634</v>
      </c>
      <c r="D14" s="72"/>
      <c r="E14" s="107" t="s">
        <v>76</v>
      </c>
      <c r="F14" s="71"/>
      <c r="G14" s="72"/>
      <c r="H14" s="107" t="s">
        <v>30</v>
      </c>
      <c r="I14" s="71"/>
      <c r="J14" s="72"/>
      <c r="K14" s="107" t="s">
        <v>1172</v>
      </c>
      <c r="L14" s="71"/>
      <c r="M14" s="71"/>
      <c r="N14" s="71"/>
      <c r="O14" s="72"/>
      <c r="P14" s="246" t="s">
        <v>1174</v>
      </c>
      <c r="Q14" s="71"/>
      <c r="R14" s="72"/>
      <c r="S14" s="156" t="s">
        <v>1175</v>
      </c>
      <c r="T14" s="72"/>
      <c r="U14" s="160">
        <v>3000.0</v>
      </c>
      <c r="V14" s="71"/>
      <c r="W14" s="72"/>
      <c r="X14" s="160">
        <v>0.0</v>
      </c>
      <c r="Y14" s="72"/>
      <c r="Z14" s="156" t="s">
        <v>68</v>
      </c>
      <c r="AA14" s="72"/>
      <c r="AB14" s="247" t="s">
        <v>66</v>
      </c>
      <c r="AC14" s="215"/>
      <c r="AD14" s="252" t="s">
        <v>1178</v>
      </c>
      <c r="AE14" s="72"/>
      <c r="AF14" s="253">
        <v>1510.0</v>
      </c>
      <c r="AG14" s="254">
        <f>SUMIFS($U$13:$U$2004,$E$13:$E$2004,"INGRESOS",$H$13:$H$2004,"DÓLARES",$Z$13:$Z$2004,"COMPLETADO")+SUMIFS($U$13:$U$2004,$E$13:$E$2004,"CAPITAL",$H$13:$H$2004,"DÓLARES",$Z$13:$Z$2004,"COMPLETADO")-SUMIFS($U$13:$U$2004,$E$13:$E$2004,"EGRESOS",$H$13:$H$2004,"DÓLARES",$Z$13:$Z$2004,"COMPLETADO")</f>
        <v>100</v>
      </c>
      <c r="AH14" s="91"/>
      <c r="AI14" s="250" t="s">
        <v>1182</v>
      </c>
      <c r="AJ14" s="91"/>
      <c r="AK14" s="255"/>
      <c r="AL14" s="215"/>
      <c r="AM14" s="215"/>
    </row>
    <row r="15">
      <c r="A15" s="215"/>
      <c r="B15" s="105" t="s">
        <v>62</v>
      </c>
      <c r="C15" s="106">
        <v>46226.84387380787</v>
      </c>
      <c r="D15" s="72"/>
      <c r="E15" s="107" t="s">
        <v>7</v>
      </c>
      <c r="F15" s="71"/>
      <c r="G15" s="72"/>
      <c r="H15" s="107" t="s">
        <v>63</v>
      </c>
      <c r="I15" s="71"/>
      <c r="J15" s="72"/>
      <c r="K15" s="107" t="s">
        <v>64</v>
      </c>
      <c r="L15" s="71"/>
      <c r="M15" s="71"/>
      <c r="N15" s="71"/>
      <c r="O15" s="72"/>
      <c r="P15" s="246" t="s">
        <v>65</v>
      </c>
      <c r="Q15" s="71"/>
      <c r="R15" s="72"/>
      <c r="S15" s="156" t="s">
        <v>0</v>
      </c>
      <c r="T15" s="72"/>
      <c r="U15" s="160">
        <v>20000.0</v>
      </c>
      <c r="V15" s="71"/>
      <c r="W15" s="72"/>
      <c r="X15" s="160">
        <v>0.0</v>
      </c>
      <c r="Y15" s="72"/>
      <c r="Z15" s="156" t="s">
        <v>68</v>
      </c>
      <c r="AA15" s="72"/>
      <c r="AB15" s="247" t="s">
        <v>66</v>
      </c>
      <c r="AC15" s="215"/>
      <c r="AD15" s="215"/>
      <c r="AE15" s="215"/>
      <c r="AF15" s="215"/>
      <c r="AG15" s="215"/>
      <c r="AH15" s="215"/>
      <c r="AI15" s="215"/>
      <c r="AJ15" s="215"/>
      <c r="AK15" s="215"/>
      <c r="AL15" s="215"/>
      <c r="AM15" s="215"/>
    </row>
    <row r="16">
      <c r="A16" s="215"/>
      <c r="B16" s="105" t="s">
        <v>71</v>
      </c>
      <c r="C16" s="106">
        <v>46226.84238258102</v>
      </c>
      <c r="D16" s="72"/>
      <c r="E16" s="107" t="s">
        <v>7</v>
      </c>
      <c r="F16" s="71"/>
      <c r="G16" s="72"/>
      <c r="H16" s="107" t="s">
        <v>63</v>
      </c>
      <c r="I16" s="71"/>
      <c r="J16" s="72"/>
      <c r="K16" s="107" t="s">
        <v>72</v>
      </c>
      <c r="L16" s="71"/>
      <c r="M16" s="71"/>
      <c r="N16" s="71"/>
      <c r="O16" s="72"/>
      <c r="P16" s="246" t="s">
        <v>65</v>
      </c>
      <c r="Q16" s="71"/>
      <c r="R16" s="72"/>
      <c r="S16" s="156" t="s">
        <v>0</v>
      </c>
      <c r="T16" s="72"/>
      <c r="U16" s="160">
        <v>40000.0</v>
      </c>
      <c r="V16" s="71"/>
      <c r="W16" s="72"/>
      <c r="X16" s="160">
        <v>0.0</v>
      </c>
      <c r="Y16" s="72"/>
      <c r="Z16" s="156" t="s">
        <v>68</v>
      </c>
      <c r="AA16" s="72"/>
      <c r="AB16" s="247" t="s">
        <v>66</v>
      </c>
      <c r="AC16" s="215"/>
      <c r="AD16" s="256" t="s">
        <v>1193</v>
      </c>
      <c r="AE16" s="71"/>
      <c r="AF16" s="71"/>
      <c r="AG16" s="71"/>
      <c r="AH16" s="71"/>
      <c r="AI16" s="71"/>
      <c r="AJ16" s="71"/>
      <c r="AK16" s="72"/>
      <c r="AL16" s="215"/>
      <c r="AM16" s="215"/>
    </row>
    <row r="17">
      <c r="A17" s="215"/>
      <c r="B17" s="257" t="s">
        <v>1195</v>
      </c>
      <c r="C17" s="258">
        <v>46226.70019012732</v>
      </c>
      <c r="D17" s="72"/>
      <c r="E17" s="107" t="s">
        <v>76</v>
      </c>
      <c r="F17" s="71"/>
      <c r="G17" s="72"/>
      <c r="H17" s="107" t="s">
        <v>1198</v>
      </c>
      <c r="I17" s="71"/>
      <c r="J17" s="72"/>
      <c r="K17" s="107" t="s">
        <v>1199</v>
      </c>
      <c r="L17" s="71"/>
      <c r="M17" s="71"/>
      <c r="N17" s="71"/>
      <c r="O17" s="72"/>
      <c r="P17" s="246" t="s">
        <v>1200</v>
      </c>
      <c r="Q17" s="71"/>
      <c r="R17" s="72"/>
      <c r="S17" s="156" t="s">
        <v>1175</v>
      </c>
      <c r="T17" s="72"/>
      <c r="U17" s="160">
        <v>20000.0</v>
      </c>
      <c r="V17" s="71"/>
      <c r="W17" s="72"/>
      <c r="X17" s="160">
        <v>0.0</v>
      </c>
      <c r="Y17" s="72"/>
      <c r="Z17" s="156" t="s">
        <v>68</v>
      </c>
      <c r="AA17" s="72"/>
      <c r="AB17" s="247" t="s">
        <v>66</v>
      </c>
      <c r="AC17" s="215"/>
      <c r="AD17" s="259" t="s">
        <v>1204</v>
      </c>
      <c r="AE17" s="72"/>
      <c r="AF17" s="259" t="s">
        <v>7</v>
      </c>
      <c r="AG17" s="72"/>
      <c r="AH17" s="259" t="s">
        <v>76</v>
      </c>
      <c r="AI17" s="72"/>
      <c r="AJ17" s="260" t="s">
        <v>1206</v>
      </c>
      <c r="AK17" s="260" t="s">
        <v>104</v>
      </c>
      <c r="AL17" s="215"/>
      <c r="AM17" s="215"/>
    </row>
    <row r="18">
      <c r="A18" s="215"/>
      <c r="B18" s="257" t="s">
        <v>1207</v>
      </c>
      <c r="C18" s="258">
        <v>46226.69814137732</v>
      </c>
      <c r="D18" s="72"/>
      <c r="E18" s="107" t="s">
        <v>7</v>
      </c>
      <c r="F18" s="71"/>
      <c r="G18" s="72"/>
      <c r="H18" s="107" t="s">
        <v>1208</v>
      </c>
      <c r="I18" s="71"/>
      <c r="J18" s="72"/>
      <c r="K18" s="107" t="s">
        <v>1210</v>
      </c>
      <c r="L18" s="71"/>
      <c r="M18" s="71"/>
      <c r="N18" s="71"/>
      <c r="O18" s="72"/>
      <c r="P18" s="246" t="s">
        <v>1200</v>
      </c>
      <c r="Q18" s="71"/>
      <c r="R18" s="72"/>
      <c r="S18" s="156" t="s">
        <v>1175</v>
      </c>
      <c r="T18" s="72"/>
      <c r="U18" s="160">
        <v>20000.0</v>
      </c>
      <c r="V18" s="71"/>
      <c r="W18" s="72"/>
      <c r="X18" s="160">
        <v>0.0</v>
      </c>
      <c r="Y18" s="72"/>
      <c r="Z18" s="156" t="s">
        <v>68</v>
      </c>
      <c r="AA18" s="72"/>
      <c r="AB18" s="247" t="s">
        <v>88</v>
      </c>
      <c r="AC18" s="215"/>
      <c r="AD18" s="261" t="s">
        <v>0</v>
      </c>
      <c r="AE18" s="72"/>
      <c r="AF18" s="262">
        <f>SUMIFS($U$13:$U$2004,$S$13:$S$2004,AD18,$E$13:$E$2004,$AF$17,$Z13:$Z2004,"COMPLETADO")</f>
        <v>6734800</v>
      </c>
      <c r="AG18" s="72"/>
      <c r="AH18" s="262">
        <f>SUMIFS($U$13:$U$2004,$S$13:$S$2004,AD18,$E$13:$E$2004,$AH$17,$Z13:$Z2004,"COMPLETADO")*-1</f>
        <v>-3657365</v>
      </c>
      <c r="AI18" s="72"/>
      <c r="AJ18" s="263">
        <f t="shared" ref="AJ18:AJ26" si="3">COUNTIF($S$13:$S$2004,AD18)</f>
        <v>163</v>
      </c>
      <c r="AK18" s="264">
        <f t="shared" ref="AK18:AK26" si="4">AF18+AH18</f>
        <v>3077435</v>
      </c>
      <c r="AL18" s="215"/>
      <c r="AM18" s="215"/>
    </row>
    <row r="19">
      <c r="A19" s="215"/>
      <c r="B19" s="257" t="s">
        <v>75</v>
      </c>
      <c r="C19" s="258">
        <v>46226.59117274305</v>
      </c>
      <c r="D19" s="72"/>
      <c r="E19" s="107" t="s">
        <v>76</v>
      </c>
      <c r="F19" s="71"/>
      <c r="G19" s="72"/>
      <c r="H19" s="107" t="s">
        <v>77</v>
      </c>
      <c r="I19" s="71"/>
      <c r="J19" s="72"/>
      <c r="K19" s="107" t="s">
        <v>78</v>
      </c>
      <c r="L19" s="71"/>
      <c r="M19" s="71"/>
      <c r="N19" s="71"/>
      <c r="O19" s="72"/>
      <c r="P19" s="229" t="s">
        <v>65</v>
      </c>
      <c r="Q19" s="71"/>
      <c r="R19" s="72"/>
      <c r="S19" s="156" t="s">
        <v>0</v>
      </c>
      <c r="T19" s="72"/>
      <c r="U19" s="160">
        <v>45000.0</v>
      </c>
      <c r="V19" s="71"/>
      <c r="W19" s="72"/>
      <c r="X19" s="160">
        <v>0.0</v>
      </c>
      <c r="Y19" s="72"/>
      <c r="Z19" s="156" t="s">
        <v>68</v>
      </c>
      <c r="AA19" s="72"/>
      <c r="AB19" s="247" t="s">
        <v>66</v>
      </c>
      <c r="AC19" s="215"/>
      <c r="AD19" s="261" t="s">
        <v>14</v>
      </c>
      <c r="AE19" s="72"/>
      <c r="AF19" s="262">
        <f>SUMIFS($U$13:$U$2004,$S$13:$S$2004,AD19,$E$13:$E$2004,$AF$17,$Z13:$Z2004,"COMPLETADO")</f>
        <v>0</v>
      </c>
      <c r="AG19" s="72"/>
      <c r="AH19" s="262">
        <f>SUMIFS($U$13:$U$2004,$S$13:$S$2004,AD19,$E$13:$E$2004,$AH$17,$Z13:$Z2004,"COMPLETADO")*-1</f>
        <v>-88825</v>
      </c>
      <c r="AI19" s="72"/>
      <c r="AJ19" s="263">
        <f t="shared" si="3"/>
        <v>3</v>
      </c>
      <c r="AK19" s="264">
        <f t="shared" si="4"/>
        <v>-88825</v>
      </c>
      <c r="AL19" s="215"/>
      <c r="AM19" s="215"/>
    </row>
    <row r="20">
      <c r="A20" s="215"/>
      <c r="B20" s="257" t="s">
        <v>82</v>
      </c>
      <c r="C20" s="258">
        <v>46226.58967043982</v>
      </c>
      <c r="D20" s="72"/>
      <c r="E20" s="107" t="s">
        <v>7</v>
      </c>
      <c r="F20" s="71"/>
      <c r="G20" s="72"/>
      <c r="H20" s="107" t="s">
        <v>63</v>
      </c>
      <c r="I20" s="71"/>
      <c r="J20" s="72"/>
      <c r="K20" s="107" t="s">
        <v>83</v>
      </c>
      <c r="L20" s="71"/>
      <c r="M20" s="71"/>
      <c r="N20" s="71"/>
      <c r="O20" s="72"/>
      <c r="P20" s="229" t="s">
        <v>65</v>
      </c>
      <c r="Q20" s="71"/>
      <c r="R20" s="72"/>
      <c r="S20" s="156" t="s">
        <v>0</v>
      </c>
      <c r="T20" s="72"/>
      <c r="U20" s="160">
        <v>30000.0</v>
      </c>
      <c r="V20" s="71"/>
      <c r="W20" s="72"/>
      <c r="X20" s="160">
        <v>0.0</v>
      </c>
      <c r="Y20" s="72"/>
      <c r="Z20" s="156" t="s">
        <v>68</v>
      </c>
      <c r="AA20" s="72"/>
      <c r="AB20" s="247" t="s">
        <v>66</v>
      </c>
      <c r="AC20" s="215"/>
      <c r="AD20" s="261" t="s">
        <v>1234</v>
      </c>
      <c r="AE20" s="72"/>
      <c r="AF20" s="262">
        <f>SUMIFS($U$13:$U$2004,$S$13:$S$2004,AD20,$E$13:$E$2004,$AF$17,$Z13:$Z2004,"COMPLETADO")</f>
        <v>0</v>
      </c>
      <c r="AG20" s="72"/>
      <c r="AH20" s="262">
        <f>SUMIFS($U$13:$U$2004,$S$13:$S$2004,AD20,$E$13:$E$2004,$AH$17,$Z13:$Z2004,"COMPLETADO")*-1</f>
        <v>-100000</v>
      </c>
      <c r="AI20" s="72"/>
      <c r="AJ20" s="263">
        <f t="shared" si="3"/>
        <v>1</v>
      </c>
      <c r="AK20" s="264">
        <f t="shared" si="4"/>
        <v>-100000</v>
      </c>
      <c r="AL20" s="215"/>
      <c r="AM20" s="215"/>
    </row>
    <row r="21">
      <c r="A21" s="215"/>
      <c r="B21" s="257" t="s">
        <v>1239</v>
      </c>
      <c r="C21" s="258">
        <v>46226.58773185185</v>
      </c>
      <c r="D21" s="72"/>
      <c r="E21" s="107" t="s">
        <v>76</v>
      </c>
      <c r="F21" s="71"/>
      <c r="G21" s="72"/>
      <c r="H21" s="107" t="s">
        <v>1242</v>
      </c>
      <c r="I21" s="71"/>
      <c r="J21" s="72"/>
      <c r="K21" s="107" t="s">
        <v>1243</v>
      </c>
      <c r="L21" s="71"/>
      <c r="M21" s="71"/>
      <c r="N21" s="71"/>
      <c r="O21" s="72"/>
      <c r="P21" s="229" t="s">
        <v>1245</v>
      </c>
      <c r="Q21" s="71"/>
      <c r="R21" s="72"/>
      <c r="S21" s="156" t="s">
        <v>1247</v>
      </c>
      <c r="T21" s="72"/>
      <c r="U21" s="160">
        <v>34800.0</v>
      </c>
      <c r="V21" s="71"/>
      <c r="W21" s="72"/>
      <c r="X21" s="160">
        <v>0.0</v>
      </c>
      <c r="Y21" s="72"/>
      <c r="Z21" s="156" t="s">
        <v>68</v>
      </c>
      <c r="AA21" s="72"/>
      <c r="AB21" s="247" t="s">
        <v>66</v>
      </c>
      <c r="AC21" s="215"/>
      <c r="AD21" s="261" t="s">
        <v>98</v>
      </c>
      <c r="AE21" s="72"/>
      <c r="AF21" s="262">
        <f>SUMIFS($U$13:$U$2004,$S$13:$S$2004,AD21,$E$13:$E$2004,$AF$17,$Z13:$Z2004,"COMPLETADO")</f>
        <v>8025500</v>
      </c>
      <c r="AG21" s="72"/>
      <c r="AH21" s="262">
        <f>SUMIFS($U$13:$U$2004,$S$13:$S$2004,AD21,$E$13:$E$2004,$AH$17,$Z13:$Z2004,"COMPLETADO")*-1</f>
        <v>-4147367</v>
      </c>
      <c r="AI21" s="72"/>
      <c r="AJ21" s="263">
        <f t="shared" si="3"/>
        <v>315</v>
      </c>
      <c r="AK21" s="264">
        <f t="shared" si="4"/>
        <v>3878133</v>
      </c>
      <c r="AL21" s="215"/>
      <c r="AM21" s="215"/>
    </row>
    <row r="22">
      <c r="A22" s="215"/>
      <c r="B22" s="257" t="s">
        <v>1252</v>
      </c>
      <c r="C22" s="258">
        <v>46226.53641202547</v>
      </c>
      <c r="D22" s="72"/>
      <c r="E22" s="107" t="s">
        <v>76</v>
      </c>
      <c r="F22" s="71"/>
      <c r="G22" s="72"/>
      <c r="H22" s="107" t="s">
        <v>28</v>
      </c>
      <c r="I22" s="71"/>
      <c r="J22" s="72"/>
      <c r="K22" s="107" t="s">
        <v>1257</v>
      </c>
      <c r="L22" s="71"/>
      <c r="M22" s="71"/>
      <c r="N22" s="71"/>
      <c r="O22" s="72"/>
      <c r="P22" s="229" t="s">
        <v>1258</v>
      </c>
      <c r="Q22" s="71"/>
      <c r="R22" s="72"/>
      <c r="S22" s="156" t="s">
        <v>1247</v>
      </c>
      <c r="T22" s="72"/>
      <c r="U22" s="160">
        <v>177442.0</v>
      </c>
      <c r="V22" s="71"/>
      <c r="W22" s="72"/>
      <c r="X22" s="160">
        <v>0.0</v>
      </c>
      <c r="Y22" s="72"/>
      <c r="Z22" s="156" t="s">
        <v>68</v>
      </c>
      <c r="AA22" s="72"/>
      <c r="AB22" s="247" t="s">
        <v>66</v>
      </c>
      <c r="AC22" s="215"/>
      <c r="AD22" s="261" t="s">
        <v>23</v>
      </c>
      <c r="AE22" s="72"/>
      <c r="AF22" s="262">
        <f>SUMIFS($U$13:$U$2004,$S$13:$S$2004,AD22,$E$13:$E$2004,$AF$17,$Z13:$Z2004,"COMPLETADO")</f>
        <v>763017</v>
      </c>
      <c r="AG22" s="72"/>
      <c r="AH22" s="262">
        <f>SUMIFS($U$13:$U$2004,$S$13:$S$2004,AD22,$E$13:$E$2004,$AH$17,$Z13:$Z2004,"COMPLETADO")*-1</f>
        <v>-1660925</v>
      </c>
      <c r="AI22" s="72"/>
      <c r="AJ22" s="263">
        <f t="shared" si="3"/>
        <v>63</v>
      </c>
      <c r="AK22" s="264">
        <f t="shared" si="4"/>
        <v>-897908</v>
      </c>
      <c r="AL22" s="215"/>
      <c r="AM22" s="215"/>
    </row>
    <row r="23">
      <c r="A23" s="215"/>
      <c r="B23" s="257" t="s">
        <v>189</v>
      </c>
      <c r="C23" s="258">
        <v>46225.82870604166</v>
      </c>
      <c r="D23" s="72"/>
      <c r="E23" s="107" t="s">
        <v>7</v>
      </c>
      <c r="F23" s="71"/>
      <c r="G23" s="72"/>
      <c r="H23" s="107" t="s">
        <v>174</v>
      </c>
      <c r="I23" s="71"/>
      <c r="J23" s="72"/>
      <c r="K23" s="107" t="s">
        <v>190</v>
      </c>
      <c r="L23" s="71"/>
      <c r="M23" s="71"/>
      <c r="N23" s="71"/>
      <c r="O23" s="72"/>
      <c r="P23" s="229" t="s">
        <v>191</v>
      </c>
      <c r="Q23" s="71"/>
      <c r="R23" s="72"/>
      <c r="S23" s="156" t="s">
        <v>98</v>
      </c>
      <c r="T23" s="72"/>
      <c r="U23" s="160">
        <v>30000.0</v>
      </c>
      <c r="V23" s="71"/>
      <c r="W23" s="72"/>
      <c r="X23" s="160">
        <v>0.0</v>
      </c>
      <c r="Y23" s="72"/>
      <c r="Z23" s="156" t="s">
        <v>68</v>
      </c>
      <c r="AA23" s="72"/>
      <c r="AB23" s="247" t="s">
        <v>66</v>
      </c>
      <c r="AC23" s="215"/>
      <c r="AD23" s="261" t="s">
        <v>457</v>
      </c>
      <c r="AE23" s="72"/>
      <c r="AF23" s="262">
        <f>SUMIFS($U$13:$U$2004,$S$13:$S$2004,AD23,$E$13:$E$2004,$AF$17,$Z13:$Z2004,"COMPLETADO")</f>
        <v>2527500</v>
      </c>
      <c r="AG23" s="72"/>
      <c r="AH23" s="262">
        <f>SUMIFS($U$13:$U$2004,$S$13:$S$2004,AD23,$E$13:$E$2004,$AH$17,$Z13:$Z2004,"COMPLETADO")*-1</f>
        <v>-1227050</v>
      </c>
      <c r="AI23" s="72"/>
      <c r="AJ23" s="263">
        <f t="shared" si="3"/>
        <v>131</v>
      </c>
      <c r="AK23" s="264">
        <f t="shared" si="4"/>
        <v>1300450</v>
      </c>
      <c r="AL23" s="215"/>
      <c r="AM23" s="215"/>
    </row>
    <row r="24">
      <c r="A24" s="215"/>
      <c r="B24" s="257" t="s">
        <v>1273</v>
      </c>
      <c r="C24" s="258">
        <v>46225.74083230324</v>
      </c>
      <c r="D24" s="72"/>
      <c r="E24" s="107" t="s">
        <v>76</v>
      </c>
      <c r="F24" s="71"/>
      <c r="G24" s="72"/>
      <c r="H24" s="107" t="s">
        <v>30</v>
      </c>
      <c r="I24" s="71"/>
      <c r="J24" s="72"/>
      <c r="K24" s="107" t="s">
        <v>1172</v>
      </c>
      <c r="L24" s="71"/>
      <c r="M24" s="71"/>
      <c r="N24" s="71"/>
      <c r="O24" s="72"/>
      <c r="P24" s="229" t="s">
        <v>1174</v>
      </c>
      <c r="Q24" s="71"/>
      <c r="R24" s="72"/>
      <c r="S24" s="156" t="s">
        <v>1175</v>
      </c>
      <c r="T24" s="72"/>
      <c r="U24" s="160">
        <v>4850.0</v>
      </c>
      <c r="V24" s="71"/>
      <c r="W24" s="72"/>
      <c r="X24" s="160">
        <v>0.0</v>
      </c>
      <c r="Y24" s="72"/>
      <c r="Z24" s="156" t="s">
        <v>68</v>
      </c>
      <c r="AA24" s="72"/>
      <c r="AB24" s="247" t="s">
        <v>66</v>
      </c>
      <c r="AC24" s="215"/>
      <c r="AD24" s="261" t="s">
        <v>1279</v>
      </c>
      <c r="AE24" s="72"/>
      <c r="AF24" s="262">
        <f>SUMIFS($U$13:$U$2004,$S$13:$S$2004,AD24,$E$13:$E$2004,$AF$17,$Z13:$Z2004,"COMPLETADO")</f>
        <v>835000</v>
      </c>
      <c r="AG24" s="72"/>
      <c r="AH24" s="262">
        <f>SUMIFS($U$13:$U$2004,$S$13:$S$2004,AD24,$E$13:$E$2004,$AH$17,$Z13:$Z2004,"COMPLETADO")*-1</f>
        <v>-497000</v>
      </c>
      <c r="AI24" s="72"/>
      <c r="AJ24" s="263">
        <f t="shared" si="3"/>
        <v>52</v>
      </c>
      <c r="AK24" s="264">
        <f t="shared" si="4"/>
        <v>338000</v>
      </c>
      <c r="AL24" s="215"/>
      <c r="AM24" s="215"/>
    </row>
    <row r="25">
      <c r="A25" s="215"/>
      <c r="B25" s="257" t="s">
        <v>199</v>
      </c>
      <c r="C25" s="258">
        <v>46225.70966620371</v>
      </c>
      <c r="D25" s="72"/>
      <c r="E25" s="107" t="s">
        <v>7</v>
      </c>
      <c r="F25" s="71"/>
      <c r="G25" s="72"/>
      <c r="H25" s="107" t="s">
        <v>174</v>
      </c>
      <c r="I25" s="71"/>
      <c r="J25" s="72"/>
      <c r="K25" s="107" t="s">
        <v>200</v>
      </c>
      <c r="L25" s="71"/>
      <c r="M25" s="71"/>
      <c r="N25" s="71"/>
      <c r="O25" s="72"/>
      <c r="P25" s="229" t="s">
        <v>201</v>
      </c>
      <c r="Q25" s="71"/>
      <c r="R25" s="72"/>
      <c r="S25" s="156" t="s">
        <v>98</v>
      </c>
      <c r="T25" s="72"/>
      <c r="U25" s="160">
        <v>30000.0</v>
      </c>
      <c r="V25" s="71"/>
      <c r="W25" s="72"/>
      <c r="X25" s="160">
        <v>0.0</v>
      </c>
      <c r="Y25" s="72"/>
      <c r="Z25" s="156" t="s">
        <v>68</v>
      </c>
      <c r="AA25" s="72"/>
      <c r="AB25" s="247" t="s">
        <v>66</v>
      </c>
      <c r="AC25" s="215"/>
      <c r="AD25" s="261" t="s">
        <v>1175</v>
      </c>
      <c r="AE25" s="72"/>
      <c r="AF25" s="262">
        <f>SUMIFS($U$13:$U$2004,$S$13:$S$2004,AD25,$E$13:$E$2004,$AF$17)+SUMIFS($U$13:$U$2004,$S$13:$S$2004,AD25,$E$13:$E$2004,"CAPITAL",$U$13:$U$2004,"&gt;0",$Z13:$Z2004,"COMPLETADO")</f>
        <v>16124841</v>
      </c>
      <c r="AG25" s="72"/>
      <c r="AH25" s="262">
        <f>(SUMIFS($U$13:$U$2004,$S$13:$S$2004,AD25,$E$13:$E$2004,$AH$17)*-1)+SUMIFS($U$13:$U$2004,$S$13:$S$2004,AD25,$E$13:$E$2004,"CAPITAL",$U$13:$U$2004,"&lt;0",$Z13:$Z2004,"COMPLETADO")</f>
        <v>-16416451</v>
      </c>
      <c r="AI25" s="72"/>
      <c r="AJ25" s="263">
        <f t="shared" si="3"/>
        <v>222</v>
      </c>
      <c r="AK25" s="264">
        <f t="shared" si="4"/>
        <v>-291610</v>
      </c>
      <c r="AL25" s="215"/>
      <c r="AM25" s="215"/>
    </row>
    <row r="26">
      <c r="A26" s="215"/>
      <c r="B26" s="257" t="s">
        <v>208</v>
      </c>
      <c r="C26" s="258">
        <v>46225.70759788195</v>
      </c>
      <c r="D26" s="72"/>
      <c r="E26" s="107" t="s">
        <v>7</v>
      </c>
      <c r="F26" s="71"/>
      <c r="G26" s="72"/>
      <c r="H26" s="107" t="s">
        <v>174</v>
      </c>
      <c r="I26" s="71"/>
      <c r="J26" s="72"/>
      <c r="K26" s="107" t="s">
        <v>209</v>
      </c>
      <c r="L26" s="71"/>
      <c r="M26" s="71"/>
      <c r="N26" s="71"/>
      <c r="O26" s="72"/>
      <c r="P26" s="229" t="s">
        <v>210</v>
      </c>
      <c r="Q26" s="71"/>
      <c r="R26" s="72"/>
      <c r="S26" s="156" t="s">
        <v>98</v>
      </c>
      <c r="T26" s="72"/>
      <c r="U26" s="160">
        <v>30000.0</v>
      </c>
      <c r="V26" s="71"/>
      <c r="W26" s="72"/>
      <c r="X26" s="160">
        <v>0.0</v>
      </c>
      <c r="Y26" s="72"/>
      <c r="Z26" s="156" t="s">
        <v>68</v>
      </c>
      <c r="AA26" s="72"/>
      <c r="AB26" s="247" t="s">
        <v>66</v>
      </c>
      <c r="AC26" s="215"/>
      <c r="AD26" s="261" t="s">
        <v>1247</v>
      </c>
      <c r="AE26" s="72"/>
      <c r="AF26" s="262">
        <f>SUMIFS($U$13:$U$2004,$S$13:$S$2004,AD26,$E$13:$E$2004,$AF$17,$Z13:$Z2004,"COMPLETADO")</f>
        <v>0</v>
      </c>
      <c r="AG26" s="72"/>
      <c r="AH26" s="262">
        <f>SUMIFS($U$13:$U$2004,$S$13:$S$2004,AD26,$E$13:$E$2004,$AH$17,$Z13:$Z2004,"COMPLETADO")*-1</f>
        <v>-4883846</v>
      </c>
      <c r="AI26" s="72"/>
      <c r="AJ26" s="263">
        <f t="shared" si="3"/>
        <v>88</v>
      </c>
      <c r="AK26" s="264">
        <f t="shared" si="4"/>
        <v>-4883846</v>
      </c>
      <c r="AL26" s="215"/>
      <c r="AM26" s="215"/>
    </row>
    <row r="27">
      <c r="A27" s="215"/>
      <c r="B27" s="257" t="s">
        <v>86</v>
      </c>
      <c r="C27" s="258">
        <v>46225.704023819446</v>
      </c>
      <c r="D27" s="72"/>
      <c r="E27" s="107" t="s">
        <v>76</v>
      </c>
      <c r="F27" s="71"/>
      <c r="G27" s="72"/>
      <c r="H27" s="107" t="s">
        <v>77</v>
      </c>
      <c r="I27" s="71"/>
      <c r="J27" s="72"/>
      <c r="K27" s="107" t="s">
        <v>87</v>
      </c>
      <c r="L27" s="71"/>
      <c r="M27" s="71"/>
      <c r="N27" s="71"/>
      <c r="O27" s="72"/>
      <c r="P27" s="229" t="s">
        <v>65</v>
      </c>
      <c r="Q27" s="71"/>
      <c r="R27" s="72"/>
      <c r="S27" s="156" t="s">
        <v>0</v>
      </c>
      <c r="T27" s="72"/>
      <c r="U27" s="160">
        <v>150000.0</v>
      </c>
      <c r="V27" s="71"/>
      <c r="W27" s="72"/>
      <c r="X27" s="160">
        <v>0.0</v>
      </c>
      <c r="Y27" s="72"/>
      <c r="Z27" s="156" t="s">
        <v>68</v>
      </c>
      <c r="AA27" s="72"/>
      <c r="AB27" s="247" t="s">
        <v>88</v>
      </c>
      <c r="AC27" s="215"/>
      <c r="AD27" s="265"/>
      <c r="AE27" s="265"/>
      <c r="AF27" s="265"/>
      <c r="AH27" s="265"/>
      <c r="AJ27" s="265"/>
      <c r="AK27" s="215"/>
      <c r="AL27" s="215"/>
      <c r="AM27" s="215"/>
    </row>
    <row r="28">
      <c r="A28" s="215"/>
      <c r="B28" s="257" t="s">
        <v>91</v>
      </c>
      <c r="C28" s="258">
        <v>46225.70187412037</v>
      </c>
      <c r="D28" s="72"/>
      <c r="E28" s="107" t="s">
        <v>7</v>
      </c>
      <c r="F28" s="71"/>
      <c r="G28" s="72"/>
      <c r="H28" s="107" t="s">
        <v>63</v>
      </c>
      <c r="I28" s="71"/>
      <c r="J28" s="72"/>
      <c r="K28" s="107" t="s">
        <v>92</v>
      </c>
      <c r="L28" s="71"/>
      <c r="M28" s="71"/>
      <c r="N28" s="71"/>
      <c r="O28" s="72"/>
      <c r="P28" s="229" t="s">
        <v>65</v>
      </c>
      <c r="Q28" s="71"/>
      <c r="R28" s="72"/>
      <c r="S28" s="156" t="s">
        <v>0</v>
      </c>
      <c r="T28" s="72"/>
      <c r="U28" s="160">
        <v>300000.0</v>
      </c>
      <c r="V28" s="71"/>
      <c r="W28" s="72"/>
      <c r="X28" s="160">
        <v>0.0</v>
      </c>
      <c r="Y28" s="72"/>
      <c r="Z28" s="156" t="s">
        <v>68</v>
      </c>
      <c r="AA28" s="72"/>
      <c r="AB28" s="247" t="s">
        <v>88</v>
      </c>
      <c r="AC28" s="215"/>
      <c r="AD28" s="256" t="s">
        <v>1316</v>
      </c>
      <c r="AE28" s="71"/>
      <c r="AF28" s="71"/>
      <c r="AG28" s="71"/>
      <c r="AH28" s="71"/>
      <c r="AI28" s="71"/>
      <c r="AJ28" s="71"/>
      <c r="AK28" s="72"/>
      <c r="AL28" s="215"/>
      <c r="AM28" s="215"/>
    </row>
    <row r="29">
      <c r="A29" s="215"/>
      <c r="B29" s="257" t="s">
        <v>95</v>
      </c>
      <c r="C29" s="258">
        <v>46225.6987840625</v>
      </c>
      <c r="D29" s="72"/>
      <c r="E29" s="107" t="s">
        <v>76</v>
      </c>
      <c r="F29" s="71"/>
      <c r="G29" s="72"/>
      <c r="H29" s="107" t="s">
        <v>77</v>
      </c>
      <c r="I29" s="71"/>
      <c r="J29" s="72"/>
      <c r="K29" s="107" t="s">
        <v>87</v>
      </c>
      <c r="L29" s="71"/>
      <c r="M29" s="71"/>
      <c r="N29" s="71"/>
      <c r="O29" s="72"/>
      <c r="P29" s="229" t="s">
        <v>65</v>
      </c>
      <c r="Q29" s="71"/>
      <c r="R29" s="72"/>
      <c r="S29" s="156" t="s">
        <v>0</v>
      </c>
      <c r="T29" s="72"/>
      <c r="U29" s="160">
        <v>25000.0</v>
      </c>
      <c r="V29" s="71"/>
      <c r="W29" s="72"/>
      <c r="X29" s="160">
        <v>0.0</v>
      </c>
      <c r="Y29" s="72"/>
      <c r="Z29" s="156" t="s">
        <v>68</v>
      </c>
      <c r="AA29" s="72"/>
      <c r="AB29" s="247" t="s">
        <v>66</v>
      </c>
      <c r="AC29" s="215"/>
      <c r="AD29" s="259" t="s">
        <v>1324</v>
      </c>
      <c r="AE29" s="72"/>
      <c r="AF29" s="259" t="s">
        <v>7</v>
      </c>
      <c r="AG29" s="72"/>
      <c r="AH29" s="259" t="s">
        <v>76</v>
      </c>
      <c r="AI29" s="72"/>
      <c r="AJ29" s="260" t="s">
        <v>1206</v>
      </c>
      <c r="AK29" s="260" t="s">
        <v>104</v>
      </c>
      <c r="AL29" s="215"/>
      <c r="AM29" s="215"/>
    </row>
    <row r="30">
      <c r="A30" s="215"/>
      <c r="B30" s="257" t="s">
        <v>97</v>
      </c>
      <c r="C30" s="258">
        <v>46225.69693248843</v>
      </c>
      <c r="D30" s="72"/>
      <c r="E30" s="107" t="s">
        <v>7</v>
      </c>
      <c r="F30" s="71"/>
      <c r="G30" s="72"/>
      <c r="H30" s="107" t="s">
        <v>63</v>
      </c>
      <c r="I30" s="71"/>
      <c r="J30" s="72"/>
      <c r="K30" s="107" t="s">
        <v>99</v>
      </c>
      <c r="L30" s="71"/>
      <c r="M30" s="71"/>
      <c r="N30" s="71"/>
      <c r="O30" s="72"/>
      <c r="P30" s="229" t="s">
        <v>65</v>
      </c>
      <c r="Q30" s="71"/>
      <c r="R30" s="72"/>
      <c r="S30" s="156" t="s">
        <v>0</v>
      </c>
      <c r="T30" s="72"/>
      <c r="U30" s="160">
        <v>50000.0</v>
      </c>
      <c r="V30" s="71"/>
      <c r="W30" s="72"/>
      <c r="X30" s="160">
        <v>0.0</v>
      </c>
      <c r="Y30" s="72"/>
      <c r="Z30" s="156" t="s">
        <v>68</v>
      </c>
      <c r="AA30" s="72"/>
      <c r="AB30" s="247" t="s">
        <v>66</v>
      </c>
      <c r="AC30" s="215"/>
      <c r="AD30" s="261" t="s">
        <v>1330</v>
      </c>
      <c r="AE30" s="72"/>
      <c r="AF30" s="262">
        <f t="shared" ref="AF30:AF45" si="5">SUMIFS($U$13:$U$2004,$H$13:$H$2004,AD30,$E$13:$E$2004,$AF$29)</f>
        <v>0</v>
      </c>
      <c r="AG30" s="72"/>
      <c r="AH30" s="262">
        <f>SUMIFS($U$13:$U$2004,$H$13:$H$2004,AD30,$E$13:$E$2004,$AH$29,$Z13:$Z2004,"COMPLETADO")*-1</f>
        <v>0</v>
      </c>
      <c r="AI30" s="72"/>
      <c r="AJ30" s="263">
        <f t="shared" ref="AJ30:AJ51" si="6">COUNTIF($H$13:$H$2004,AD30)</f>
        <v>0</v>
      </c>
      <c r="AK30" s="264">
        <f t="shared" ref="AK30:AK51" si="7">AF30+AH30</f>
        <v>0</v>
      </c>
      <c r="AL30" s="215"/>
      <c r="AM30" s="215"/>
    </row>
    <row r="31">
      <c r="A31" s="215"/>
      <c r="B31" s="257" t="s">
        <v>1168</v>
      </c>
      <c r="C31" s="258">
        <v>46224.92540057871</v>
      </c>
      <c r="D31" s="72"/>
      <c r="E31" s="107" t="s">
        <v>7</v>
      </c>
      <c r="F31" s="71"/>
      <c r="G31" s="72"/>
      <c r="H31" s="107" t="s">
        <v>174</v>
      </c>
      <c r="I31" s="71"/>
      <c r="J31" s="72"/>
      <c r="K31" s="107" t="s">
        <v>1171</v>
      </c>
      <c r="L31" s="71"/>
      <c r="M31" s="71"/>
      <c r="N31" s="71"/>
      <c r="O31" s="72"/>
      <c r="P31" s="229" t="s">
        <v>1173</v>
      </c>
      <c r="Q31" s="71"/>
      <c r="R31" s="72"/>
      <c r="S31" s="156" t="s">
        <v>457</v>
      </c>
      <c r="T31" s="72"/>
      <c r="U31" s="160">
        <v>20000.0</v>
      </c>
      <c r="V31" s="71"/>
      <c r="W31" s="72"/>
      <c r="X31" s="160">
        <v>0.0</v>
      </c>
      <c r="Y31" s="72"/>
      <c r="Z31" s="156" t="s">
        <v>68</v>
      </c>
      <c r="AA31" s="72"/>
      <c r="AB31" s="247" t="s">
        <v>88</v>
      </c>
      <c r="AC31" s="215"/>
      <c r="AD31" s="261" t="s">
        <v>174</v>
      </c>
      <c r="AE31" s="72"/>
      <c r="AF31" s="262">
        <f t="shared" si="5"/>
        <v>10629500</v>
      </c>
      <c r="AG31" s="72"/>
      <c r="AH31" s="262">
        <f>SUMIFS($U$13:$U$2004,$H$13:$H$2004,AD31,$E$13:$E$2004,$AH$29,$Z13:$Z2004,"COMPLETADO")*-1</f>
        <v>-75000</v>
      </c>
      <c r="AI31" s="72"/>
      <c r="AJ31" s="263">
        <f t="shared" si="6"/>
        <v>424</v>
      </c>
      <c r="AK31" s="264">
        <f t="shared" si="7"/>
        <v>10554500</v>
      </c>
      <c r="AL31" s="215"/>
      <c r="AM31" s="215"/>
    </row>
    <row r="32">
      <c r="A32" s="215"/>
      <c r="B32" s="257" t="s">
        <v>217</v>
      </c>
      <c r="C32" s="258">
        <v>46224.89909481481</v>
      </c>
      <c r="D32" s="72"/>
      <c r="E32" s="107" t="s">
        <v>7</v>
      </c>
      <c r="F32" s="71"/>
      <c r="G32" s="72"/>
      <c r="H32" s="107" t="s">
        <v>174</v>
      </c>
      <c r="I32" s="71"/>
      <c r="J32" s="72"/>
      <c r="K32" s="107" t="s">
        <v>218</v>
      </c>
      <c r="L32" s="71"/>
      <c r="M32" s="71"/>
      <c r="N32" s="71"/>
      <c r="O32" s="72"/>
      <c r="P32" s="229" t="s">
        <v>219</v>
      </c>
      <c r="Q32" s="71"/>
      <c r="R32" s="72"/>
      <c r="S32" s="156" t="s">
        <v>98</v>
      </c>
      <c r="T32" s="72"/>
      <c r="U32" s="160">
        <v>6000.0</v>
      </c>
      <c r="V32" s="71"/>
      <c r="W32" s="72"/>
      <c r="X32" s="160">
        <v>0.0</v>
      </c>
      <c r="Y32" s="72"/>
      <c r="Z32" s="156" t="s">
        <v>68</v>
      </c>
      <c r="AA32" s="72"/>
      <c r="AB32" s="247" t="s">
        <v>66</v>
      </c>
      <c r="AC32" s="215"/>
      <c r="AD32" s="261" t="s">
        <v>1348</v>
      </c>
      <c r="AE32" s="72"/>
      <c r="AF32" s="262">
        <f t="shared" si="5"/>
        <v>0</v>
      </c>
      <c r="AG32" s="72"/>
      <c r="AH32" s="262">
        <f>SUMIFS($U$13:$U$2004,$H$13:$H$2004,AD32,$E$13:$E$2004,$AH$29,$Z13:$Z2004,"COMPLETADO")*-1</f>
        <v>0</v>
      </c>
      <c r="AI32" s="72"/>
      <c r="AJ32" s="263">
        <f t="shared" si="6"/>
        <v>0</v>
      </c>
      <c r="AK32" s="264">
        <f t="shared" si="7"/>
        <v>0</v>
      </c>
      <c r="AL32" s="215"/>
      <c r="AM32" s="215"/>
    </row>
    <row r="33">
      <c r="A33" s="215"/>
      <c r="B33" s="257" t="s">
        <v>1353</v>
      </c>
      <c r="C33" s="258">
        <v>46224.651640578704</v>
      </c>
      <c r="D33" s="72"/>
      <c r="E33" s="107" t="s">
        <v>76</v>
      </c>
      <c r="F33" s="71"/>
      <c r="G33" s="72"/>
      <c r="H33" s="107" t="s">
        <v>1354</v>
      </c>
      <c r="I33" s="71"/>
      <c r="J33" s="72"/>
      <c r="K33" s="107" t="s">
        <v>1355</v>
      </c>
      <c r="L33" s="71"/>
      <c r="M33" s="71"/>
      <c r="N33" s="71"/>
      <c r="O33" s="72"/>
      <c r="P33" s="229" t="s">
        <v>807</v>
      </c>
      <c r="Q33" s="71"/>
      <c r="R33" s="72"/>
      <c r="S33" s="156" t="s">
        <v>1247</v>
      </c>
      <c r="T33" s="72"/>
      <c r="U33" s="160">
        <v>14000.0</v>
      </c>
      <c r="V33" s="71"/>
      <c r="W33" s="72"/>
      <c r="X33" s="160">
        <v>0.0</v>
      </c>
      <c r="Y33" s="72"/>
      <c r="Z33" s="156" t="s">
        <v>68</v>
      </c>
      <c r="AA33" s="72"/>
      <c r="AB33" s="247" t="s">
        <v>66</v>
      </c>
      <c r="AC33" s="215"/>
      <c r="AD33" s="261" t="s">
        <v>77</v>
      </c>
      <c r="AE33" s="72"/>
      <c r="AF33" s="262">
        <f t="shared" si="5"/>
        <v>859000</v>
      </c>
      <c r="AG33" s="72"/>
      <c r="AH33" s="262">
        <f>SUMIFS($U$13:$U$2004,$H$13:$H$2004,AD33,$E$13:$E$2004,$AH$29,$Z13:$Z2004,"COMPLETADO")*-1</f>
        <v>-6714900</v>
      </c>
      <c r="AI33" s="72"/>
      <c r="AJ33" s="263">
        <f t="shared" si="6"/>
        <v>109</v>
      </c>
      <c r="AK33" s="264">
        <f t="shared" si="7"/>
        <v>-5855900</v>
      </c>
      <c r="AL33" s="215"/>
      <c r="AM33" s="215"/>
    </row>
    <row r="34">
      <c r="A34" s="215"/>
      <c r="B34" s="257" t="s">
        <v>1362</v>
      </c>
      <c r="C34" s="258">
        <v>46224.63103146991</v>
      </c>
      <c r="D34" s="72"/>
      <c r="E34" s="107" t="s">
        <v>76</v>
      </c>
      <c r="F34" s="71"/>
      <c r="G34" s="72"/>
      <c r="H34" s="107" t="s">
        <v>1364</v>
      </c>
      <c r="I34" s="71"/>
      <c r="J34" s="72"/>
      <c r="K34" s="107" t="s">
        <v>1366</v>
      </c>
      <c r="L34" s="71"/>
      <c r="M34" s="71"/>
      <c r="N34" s="71"/>
      <c r="O34" s="72"/>
      <c r="P34" s="229" t="s">
        <v>1200</v>
      </c>
      <c r="Q34" s="71"/>
      <c r="R34" s="72"/>
      <c r="S34" s="156" t="s">
        <v>1175</v>
      </c>
      <c r="T34" s="72"/>
      <c r="U34" s="160">
        <v>10000.0</v>
      </c>
      <c r="V34" s="71"/>
      <c r="W34" s="72"/>
      <c r="X34" s="160">
        <v>0.0</v>
      </c>
      <c r="Y34" s="72"/>
      <c r="Z34" s="156" t="s">
        <v>68</v>
      </c>
      <c r="AA34" s="72"/>
      <c r="AB34" s="247" t="s">
        <v>88</v>
      </c>
      <c r="AC34" s="215"/>
      <c r="AD34" s="261" t="s">
        <v>26</v>
      </c>
      <c r="AE34" s="72"/>
      <c r="AF34" s="262">
        <f t="shared" si="5"/>
        <v>115000</v>
      </c>
      <c r="AG34" s="72"/>
      <c r="AH34" s="262">
        <f>SUMIFS($U$13:$U$2004,$H$13:$H$2004,AD34,$E$13:$E$2004,$AH$29,$Z13:$Z2004,"COMPLETADO")*-1</f>
        <v>-11260000</v>
      </c>
      <c r="AI34" s="72"/>
      <c r="AJ34" s="263">
        <f t="shared" si="6"/>
        <v>11</v>
      </c>
      <c r="AK34" s="264">
        <f t="shared" si="7"/>
        <v>-11145000</v>
      </c>
      <c r="AL34" s="215"/>
      <c r="AM34" s="215"/>
    </row>
    <row r="35">
      <c r="A35" s="215"/>
      <c r="B35" s="257" t="s">
        <v>1374</v>
      </c>
      <c r="C35" s="258">
        <v>46224.50286767361</v>
      </c>
      <c r="D35" s="72"/>
      <c r="E35" s="107" t="s">
        <v>76</v>
      </c>
      <c r="F35" s="71"/>
      <c r="G35" s="72"/>
      <c r="H35" s="107" t="s">
        <v>1198</v>
      </c>
      <c r="I35" s="71"/>
      <c r="J35" s="72"/>
      <c r="K35" s="107" t="s">
        <v>1378</v>
      </c>
      <c r="L35" s="71"/>
      <c r="M35" s="71"/>
      <c r="N35" s="71"/>
      <c r="O35" s="72"/>
      <c r="P35" s="229" t="s">
        <v>1200</v>
      </c>
      <c r="Q35" s="71"/>
      <c r="R35" s="72"/>
      <c r="S35" s="156" t="s">
        <v>1175</v>
      </c>
      <c r="T35" s="72"/>
      <c r="U35" s="160">
        <v>40000.0</v>
      </c>
      <c r="V35" s="71"/>
      <c r="W35" s="72"/>
      <c r="X35" s="160">
        <v>0.0</v>
      </c>
      <c r="Y35" s="72"/>
      <c r="Z35" s="156" t="s">
        <v>68</v>
      </c>
      <c r="AA35" s="72"/>
      <c r="AB35" s="247" t="s">
        <v>66</v>
      </c>
      <c r="AC35" s="215"/>
      <c r="AD35" s="261" t="s">
        <v>382</v>
      </c>
      <c r="AE35" s="72"/>
      <c r="AF35" s="262">
        <f t="shared" si="5"/>
        <v>205000</v>
      </c>
      <c r="AG35" s="72"/>
      <c r="AH35" s="262">
        <f>SUMIFS($U$13:$U$2004,$H$13:$H$2004,AD35,$E$13:$E$2004,$AH$29,$Z13:$Z2004,"COMPLETADO")*-1</f>
        <v>-59637</v>
      </c>
      <c r="AI35" s="72"/>
      <c r="AJ35" s="263">
        <f t="shared" si="6"/>
        <v>6</v>
      </c>
      <c r="AK35" s="264">
        <f t="shared" si="7"/>
        <v>145363</v>
      </c>
      <c r="AL35" s="215"/>
      <c r="AM35" s="215"/>
    </row>
    <row r="36">
      <c r="A36" s="215"/>
      <c r="B36" s="257" t="s">
        <v>1386</v>
      </c>
      <c r="C36" s="258">
        <v>46224.49412710648</v>
      </c>
      <c r="D36" s="72"/>
      <c r="E36" s="107" t="s">
        <v>7</v>
      </c>
      <c r="F36" s="71"/>
      <c r="G36" s="72"/>
      <c r="H36" s="107" t="s">
        <v>1208</v>
      </c>
      <c r="I36" s="71"/>
      <c r="J36" s="72"/>
      <c r="K36" s="107" t="s">
        <v>1387</v>
      </c>
      <c r="L36" s="71"/>
      <c r="M36" s="71"/>
      <c r="N36" s="71"/>
      <c r="O36" s="72"/>
      <c r="P36" s="229" t="s">
        <v>1200</v>
      </c>
      <c r="Q36" s="71"/>
      <c r="R36" s="72"/>
      <c r="S36" s="156" t="s">
        <v>1175</v>
      </c>
      <c r="T36" s="72"/>
      <c r="U36" s="160">
        <v>40000.0</v>
      </c>
      <c r="V36" s="71"/>
      <c r="W36" s="72"/>
      <c r="X36" s="160">
        <v>0.0</v>
      </c>
      <c r="Y36" s="72"/>
      <c r="Z36" s="156" t="s">
        <v>68</v>
      </c>
      <c r="AA36" s="72"/>
      <c r="AB36" s="247" t="s">
        <v>88</v>
      </c>
      <c r="AC36" s="215"/>
      <c r="AD36" s="261" t="s">
        <v>63</v>
      </c>
      <c r="AE36" s="72"/>
      <c r="AF36" s="262">
        <f t="shared" si="5"/>
        <v>6115800</v>
      </c>
      <c r="AG36" s="72"/>
      <c r="AH36" s="262">
        <f>SUMIFS($U$13:$U$2004,$H$13:$H$2004,AD36,$E$13:$E$2004,$AH$29,$Z13:$Z2004,"COMPLETADO")*-1</f>
        <v>0</v>
      </c>
      <c r="AI36" s="72"/>
      <c r="AJ36" s="263">
        <f t="shared" si="6"/>
        <v>76</v>
      </c>
      <c r="AK36" s="264">
        <f t="shared" si="7"/>
        <v>6115800</v>
      </c>
      <c r="AL36" s="215"/>
      <c r="AM36" s="215"/>
    </row>
    <row r="37">
      <c r="A37" s="215"/>
      <c r="B37" s="257" t="s">
        <v>227</v>
      </c>
      <c r="C37" s="258">
        <v>46223.73238743056</v>
      </c>
      <c r="D37" s="72"/>
      <c r="E37" s="107" t="s">
        <v>7</v>
      </c>
      <c r="F37" s="71"/>
      <c r="G37" s="72"/>
      <c r="H37" s="107" t="s">
        <v>174</v>
      </c>
      <c r="I37" s="71"/>
      <c r="J37" s="72"/>
      <c r="K37" s="107" t="s">
        <v>229</v>
      </c>
      <c r="L37" s="71"/>
      <c r="M37" s="71"/>
      <c r="N37" s="71"/>
      <c r="O37" s="72"/>
      <c r="P37" s="229" t="s">
        <v>230</v>
      </c>
      <c r="Q37" s="71"/>
      <c r="R37" s="72"/>
      <c r="S37" s="156" t="s">
        <v>98</v>
      </c>
      <c r="T37" s="72"/>
      <c r="U37" s="160">
        <v>30000.0</v>
      </c>
      <c r="V37" s="71"/>
      <c r="W37" s="72"/>
      <c r="X37" s="160">
        <v>0.0</v>
      </c>
      <c r="Y37" s="72"/>
      <c r="Z37" s="156" t="s">
        <v>68</v>
      </c>
      <c r="AA37" s="72"/>
      <c r="AB37" s="247" t="s">
        <v>66</v>
      </c>
      <c r="AC37" s="215"/>
      <c r="AD37" s="261" t="s">
        <v>1402</v>
      </c>
      <c r="AE37" s="72"/>
      <c r="AF37" s="262">
        <f t="shared" si="5"/>
        <v>0</v>
      </c>
      <c r="AG37" s="72"/>
      <c r="AH37" s="262">
        <f>SUMIFS($U$13:$U$2004,$H$13:$H$2004,AD37,$E$13:$E$2004,$AH$29,$Z13:$Z2004,"COMPLETADO")*-1</f>
        <v>0</v>
      </c>
      <c r="AI37" s="72"/>
      <c r="AJ37" s="263">
        <f t="shared" si="6"/>
        <v>0</v>
      </c>
      <c r="AK37" s="264">
        <f t="shared" si="7"/>
        <v>0</v>
      </c>
      <c r="AL37" s="215"/>
      <c r="AM37" s="215"/>
    </row>
    <row r="38">
      <c r="A38" s="215"/>
      <c r="B38" s="257" t="s">
        <v>1190</v>
      </c>
      <c r="C38" s="258">
        <v>46223.700394988424</v>
      </c>
      <c r="D38" s="72"/>
      <c r="E38" s="107" t="s">
        <v>7</v>
      </c>
      <c r="F38" s="71"/>
      <c r="G38" s="72"/>
      <c r="H38" s="107" t="s">
        <v>174</v>
      </c>
      <c r="I38" s="71"/>
      <c r="J38" s="72"/>
      <c r="K38" s="107" t="s">
        <v>1191</v>
      </c>
      <c r="L38" s="71"/>
      <c r="M38" s="71"/>
      <c r="N38" s="71"/>
      <c r="O38" s="72"/>
      <c r="P38" s="229" t="s">
        <v>1192</v>
      </c>
      <c r="Q38" s="71"/>
      <c r="R38" s="72"/>
      <c r="S38" s="156" t="s">
        <v>457</v>
      </c>
      <c r="T38" s="72"/>
      <c r="U38" s="160">
        <v>20000.0</v>
      </c>
      <c r="V38" s="71"/>
      <c r="W38" s="72"/>
      <c r="X38" s="160">
        <v>0.0</v>
      </c>
      <c r="Y38" s="72"/>
      <c r="Z38" s="156" t="s">
        <v>68</v>
      </c>
      <c r="AA38" s="72"/>
      <c r="AB38" s="247" t="s">
        <v>88</v>
      </c>
      <c r="AC38" s="215"/>
      <c r="AD38" s="261" t="s">
        <v>1412</v>
      </c>
      <c r="AE38" s="72"/>
      <c r="AF38" s="262">
        <f t="shared" si="5"/>
        <v>0</v>
      </c>
      <c r="AG38" s="72"/>
      <c r="AH38" s="262">
        <f>SUMIFS($U$13:$U$2004,$H$13:$H$2004,AD38,$E$13:$E$2004,$AH$29,$Z13:$Z2004,"COMPLETADO")*-1</f>
        <v>0</v>
      </c>
      <c r="AI38" s="72"/>
      <c r="AJ38" s="263">
        <f t="shared" si="6"/>
        <v>0</v>
      </c>
      <c r="AK38" s="264">
        <f t="shared" si="7"/>
        <v>0</v>
      </c>
      <c r="AL38" s="215"/>
      <c r="AM38" s="215"/>
    </row>
    <row r="39">
      <c r="A39" s="215"/>
      <c r="B39" s="257" t="s">
        <v>1415</v>
      </c>
      <c r="C39" s="258">
        <v>46223.680555196755</v>
      </c>
      <c r="D39" s="72"/>
      <c r="E39" s="107" t="s">
        <v>76</v>
      </c>
      <c r="F39" s="71"/>
      <c r="G39" s="72"/>
      <c r="H39" s="107" t="s">
        <v>1419</v>
      </c>
      <c r="I39" s="71"/>
      <c r="J39" s="72"/>
      <c r="K39" s="107" t="s">
        <v>1420</v>
      </c>
      <c r="L39" s="71"/>
      <c r="M39" s="71"/>
      <c r="N39" s="71"/>
      <c r="O39" s="72"/>
      <c r="P39" s="229" t="s">
        <v>1200</v>
      </c>
      <c r="Q39" s="71"/>
      <c r="R39" s="72"/>
      <c r="S39" s="156" t="s">
        <v>1175</v>
      </c>
      <c r="T39" s="72"/>
      <c r="U39" s="160">
        <v>6200.0</v>
      </c>
      <c r="V39" s="71"/>
      <c r="W39" s="72"/>
      <c r="X39" s="160">
        <v>0.0</v>
      </c>
      <c r="Y39" s="72"/>
      <c r="Z39" s="156" t="s">
        <v>68</v>
      </c>
      <c r="AA39" s="72"/>
      <c r="AB39" s="247" t="s">
        <v>88</v>
      </c>
      <c r="AC39" s="215"/>
      <c r="AD39" s="261" t="s">
        <v>1354</v>
      </c>
      <c r="AE39" s="72"/>
      <c r="AF39" s="262">
        <f t="shared" si="5"/>
        <v>0</v>
      </c>
      <c r="AG39" s="72"/>
      <c r="AH39" s="262">
        <f>SUMIFS($U$13:$U$2004,$H$13:$H$2004,AD39,$E$13:$E$2004,$AH$29,$Z13:$Z2004,"COMPLETADO")*-1</f>
        <v>-260000</v>
      </c>
      <c r="AI39" s="72"/>
      <c r="AJ39" s="263">
        <f t="shared" si="6"/>
        <v>10</v>
      </c>
      <c r="AK39" s="264">
        <f t="shared" si="7"/>
        <v>-260000</v>
      </c>
      <c r="AL39" s="215"/>
      <c r="AM39" s="215"/>
    </row>
    <row r="40">
      <c r="A40" s="215"/>
      <c r="B40" s="257" t="s">
        <v>236</v>
      </c>
      <c r="C40" s="258">
        <v>46223.64907086805</v>
      </c>
      <c r="D40" s="72"/>
      <c r="E40" s="107" t="s">
        <v>7</v>
      </c>
      <c r="F40" s="71"/>
      <c r="G40" s="72"/>
      <c r="H40" s="107" t="s">
        <v>174</v>
      </c>
      <c r="I40" s="71"/>
      <c r="J40" s="72"/>
      <c r="K40" s="107" t="s">
        <v>237</v>
      </c>
      <c r="L40" s="71"/>
      <c r="M40" s="71"/>
      <c r="N40" s="71"/>
      <c r="O40" s="72"/>
      <c r="P40" s="229" t="s">
        <v>239</v>
      </c>
      <c r="Q40" s="71"/>
      <c r="R40" s="72"/>
      <c r="S40" s="156" t="s">
        <v>98</v>
      </c>
      <c r="T40" s="72"/>
      <c r="U40" s="160">
        <v>30000.0</v>
      </c>
      <c r="V40" s="71"/>
      <c r="W40" s="72"/>
      <c r="X40" s="160">
        <v>0.0</v>
      </c>
      <c r="Y40" s="72"/>
      <c r="Z40" s="156" t="s">
        <v>68</v>
      </c>
      <c r="AA40" s="72"/>
      <c r="AB40" s="247" t="s">
        <v>66</v>
      </c>
      <c r="AC40" s="215"/>
      <c r="AD40" s="261" t="s">
        <v>31</v>
      </c>
      <c r="AE40" s="72"/>
      <c r="AF40" s="262">
        <f t="shared" si="5"/>
        <v>0</v>
      </c>
      <c r="AG40" s="72"/>
      <c r="AH40" s="262">
        <f>SUMIFS($U$13:$U$2004,$H$13:$H$2004,AD40,$E$13:$E$2004,$AH$29,$Z13:$Z2004,"COMPLETADO")*-1</f>
        <v>-60000</v>
      </c>
      <c r="AI40" s="72"/>
      <c r="AJ40" s="263">
        <f t="shared" si="6"/>
        <v>1</v>
      </c>
      <c r="AK40" s="264">
        <f t="shared" si="7"/>
        <v>-60000</v>
      </c>
      <c r="AL40" s="215"/>
      <c r="AM40" s="215"/>
    </row>
    <row r="41">
      <c r="A41" s="215"/>
      <c r="B41" s="257" t="s">
        <v>1434</v>
      </c>
      <c r="C41" s="258">
        <v>46223.5263365162</v>
      </c>
      <c r="D41" s="72"/>
      <c r="E41" s="107" t="s">
        <v>76</v>
      </c>
      <c r="F41" s="71"/>
      <c r="G41" s="72"/>
      <c r="H41" s="107" t="s">
        <v>1354</v>
      </c>
      <c r="I41" s="71"/>
      <c r="J41" s="72"/>
      <c r="K41" s="107" t="s">
        <v>1437</v>
      </c>
      <c r="L41" s="71"/>
      <c r="M41" s="71"/>
      <c r="N41" s="71"/>
      <c r="O41" s="72"/>
      <c r="P41" s="229" t="s">
        <v>807</v>
      </c>
      <c r="Q41" s="71"/>
      <c r="R41" s="72"/>
      <c r="S41" s="156" t="s">
        <v>1247</v>
      </c>
      <c r="T41" s="72"/>
      <c r="U41" s="160">
        <v>20000.0</v>
      </c>
      <c r="V41" s="71"/>
      <c r="W41" s="72"/>
      <c r="X41" s="160">
        <v>0.0</v>
      </c>
      <c r="Y41" s="72"/>
      <c r="Z41" s="156" t="s">
        <v>68</v>
      </c>
      <c r="AA41" s="72"/>
      <c r="AB41" s="247" t="s">
        <v>66</v>
      </c>
      <c r="AC41" s="215"/>
      <c r="AD41" s="261" t="s">
        <v>842</v>
      </c>
      <c r="AE41" s="72"/>
      <c r="AF41" s="262">
        <f t="shared" si="5"/>
        <v>125000</v>
      </c>
      <c r="AG41" s="72"/>
      <c r="AH41" s="262">
        <f>SUMIFS($U$13:$U$2004,$H$13:$H$2004,AD41,$E$13:$E$2004,$AH$29,$Z13:$Z2004,"COMPLETADO")*-1</f>
        <v>-355450</v>
      </c>
      <c r="AI41" s="72"/>
      <c r="AJ41" s="263">
        <f t="shared" si="6"/>
        <v>13</v>
      </c>
      <c r="AK41" s="264">
        <f t="shared" si="7"/>
        <v>-230450</v>
      </c>
      <c r="AL41" s="215"/>
      <c r="AM41" s="215"/>
    </row>
    <row r="42">
      <c r="A42" s="215"/>
      <c r="B42" s="257" t="s">
        <v>1444</v>
      </c>
      <c r="C42" s="258">
        <v>46222.8405221412</v>
      </c>
      <c r="D42" s="72"/>
      <c r="E42" s="107" t="s">
        <v>7</v>
      </c>
      <c r="F42" s="71"/>
      <c r="G42" s="72"/>
      <c r="H42" s="107" t="s">
        <v>1447</v>
      </c>
      <c r="I42" s="71"/>
      <c r="J42" s="72"/>
      <c r="K42" s="107" t="s">
        <v>1450</v>
      </c>
      <c r="L42" s="71"/>
      <c r="M42" s="71"/>
      <c r="N42" s="71"/>
      <c r="O42" s="72"/>
      <c r="P42" s="229" t="s">
        <v>1451</v>
      </c>
      <c r="Q42" s="71"/>
      <c r="R42" s="72"/>
      <c r="S42" s="156" t="s">
        <v>23</v>
      </c>
      <c r="T42" s="72"/>
      <c r="U42" s="160">
        <v>5150.0</v>
      </c>
      <c r="V42" s="71"/>
      <c r="W42" s="72"/>
      <c r="X42" s="160">
        <v>0.0</v>
      </c>
      <c r="Y42" s="72"/>
      <c r="Z42" s="156" t="s">
        <v>68</v>
      </c>
      <c r="AA42" s="72"/>
      <c r="AB42" s="247" t="s">
        <v>66</v>
      </c>
      <c r="AC42" s="215"/>
      <c r="AD42" s="261" t="s">
        <v>27</v>
      </c>
      <c r="AE42" s="72"/>
      <c r="AF42" s="262">
        <f t="shared" si="5"/>
        <v>0</v>
      </c>
      <c r="AG42" s="72"/>
      <c r="AH42" s="262">
        <f>SUMIFS($U$13:$U$2004,$H$13:$H$2004,AD42,$E$13:$E$2004,$AH$29,$Z13:$Z2004,"COMPLETADO")*-1</f>
        <v>-686455</v>
      </c>
      <c r="AI42" s="72"/>
      <c r="AJ42" s="263">
        <f t="shared" si="6"/>
        <v>2</v>
      </c>
      <c r="AK42" s="264">
        <f t="shared" si="7"/>
        <v>-686455</v>
      </c>
      <c r="AL42" s="215"/>
      <c r="AM42" s="215"/>
    </row>
    <row r="43">
      <c r="A43" s="215"/>
      <c r="B43" s="257" t="s">
        <v>1458</v>
      </c>
      <c r="C43" s="258">
        <v>46222.83852103009</v>
      </c>
      <c r="D43" s="72"/>
      <c r="E43" s="107" t="s">
        <v>7</v>
      </c>
      <c r="F43" s="71"/>
      <c r="G43" s="72"/>
      <c r="H43" s="107" t="s">
        <v>1460</v>
      </c>
      <c r="I43" s="71"/>
      <c r="J43" s="72"/>
      <c r="K43" s="107" t="s">
        <v>1461</v>
      </c>
      <c r="L43" s="71"/>
      <c r="M43" s="71"/>
      <c r="N43" s="71"/>
      <c r="O43" s="72"/>
      <c r="P43" s="229" t="s">
        <v>1451</v>
      </c>
      <c r="Q43" s="71"/>
      <c r="R43" s="72"/>
      <c r="S43" s="156" t="s">
        <v>23</v>
      </c>
      <c r="T43" s="72"/>
      <c r="U43" s="160">
        <v>15000.0</v>
      </c>
      <c r="V43" s="71"/>
      <c r="W43" s="72"/>
      <c r="X43" s="160">
        <v>0.0</v>
      </c>
      <c r="Y43" s="72"/>
      <c r="Z43" s="156" t="s">
        <v>68</v>
      </c>
      <c r="AA43" s="72"/>
      <c r="AB43" s="247" t="s">
        <v>66</v>
      </c>
      <c r="AC43" s="215"/>
      <c r="AD43" s="261" t="s">
        <v>28</v>
      </c>
      <c r="AE43" s="72"/>
      <c r="AF43" s="262">
        <f t="shared" si="5"/>
        <v>0</v>
      </c>
      <c r="AG43" s="72"/>
      <c r="AH43" s="262">
        <f>SUMIFS($U$13:$U$2004,$H$13:$H$2004,AD43,$E$13:$E$2004,$AH$29,$Z13:$Z2004,"COMPLETADO")*-1</f>
        <v>-698749</v>
      </c>
      <c r="AI43" s="72"/>
      <c r="AJ43" s="263">
        <f t="shared" si="6"/>
        <v>7</v>
      </c>
      <c r="AK43" s="264">
        <f t="shared" si="7"/>
        <v>-698749</v>
      </c>
      <c r="AL43" s="215"/>
      <c r="AM43" s="215"/>
    </row>
    <row r="44">
      <c r="A44" s="215"/>
      <c r="B44" s="257" t="s">
        <v>1469</v>
      </c>
      <c r="C44" s="258">
        <v>46222.54087729167</v>
      </c>
      <c r="D44" s="72"/>
      <c r="E44" s="107" t="s">
        <v>76</v>
      </c>
      <c r="F44" s="71"/>
      <c r="G44" s="72"/>
      <c r="H44" s="107" t="s">
        <v>1470</v>
      </c>
      <c r="I44" s="71"/>
      <c r="J44" s="72"/>
      <c r="K44" s="107" t="s">
        <v>1472</v>
      </c>
      <c r="L44" s="71"/>
      <c r="M44" s="71"/>
      <c r="N44" s="71"/>
      <c r="O44" s="72"/>
      <c r="P44" s="229" t="s">
        <v>807</v>
      </c>
      <c r="Q44" s="71"/>
      <c r="R44" s="72"/>
      <c r="S44" s="156" t="s">
        <v>1247</v>
      </c>
      <c r="T44" s="72"/>
      <c r="U44" s="160">
        <v>13500.0</v>
      </c>
      <c r="V44" s="71"/>
      <c r="W44" s="72"/>
      <c r="X44" s="160">
        <v>0.0</v>
      </c>
      <c r="Y44" s="72"/>
      <c r="Z44" s="156" t="s">
        <v>68</v>
      </c>
      <c r="AA44" s="72"/>
      <c r="AB44" s="247" t="s">
        <v>66</v>
      </c>
      <c r="AC44" s="215"/>
      <c r="AD44" s="261" t="s">
        <v>29</v>
      </c>
      <c r="AE44" s="72"/>
      <c r="AF44" s="262">
        <f t="shared" si="5"/>
        <v>0</v>
      </c>
      <c r="AG44" s="72"/>
      <c r="AH44" s="262">
        <f>SUMIFS($U$13:$U$2004,$H$13:$H$2004,AD44,$E$13:$E$2004,$AH$29,$Z13:$Z2004,"COMPLETADO")*-1</f>
        <v>-31000</v>
      </c>
      <c r="AI44" s="72"/>
      <c r="AJ44" s="263">
        <f t="shared" si="6"/>
        <v>2</v>
      </c>
      <c r="AK44" s="264">
        <f t="shared" si="7"/>
        <v>-31000</v>
      </c>
      <c r="AL44" s="215"/>
      <c r="AM44" s="215"/>
    </row>
    <row r="45">
      <c r="A45" s="215"/>
      <c r="B45" s="257" t="s">
        <v>1477</v>
      </c>
      <c r="C45" s="258">
        <v>46222.53835453704</v>
      </c>
      <c r="D45" s="72"/>
      <c r="E45" s="107" t="s">
        <v>76</v>
      </c>
      <c r="F45" s="71"/>
      <c r="G45" s="72"/>
      <c r="H45" s="107" t="s">
        <v>30</v>
      </c>
      <c r="I45" s="71"/>
      <c r="J45" s="72"/>
      <c r="K45" s="107" t="s">
        <v>1172</v>
      </c>
      <c r="L45" s="71"/>
      <c r="M45" s="71"/>
      <c r="N45" s="71"/>
      <c r="O45" s="72"/>
      <c r="P45" s="229" t="s">
        <v>1174</v>
      </c>
      <c r="Q45" s="71"/>
      <c r="R45" s="72"/>
      <c r="S45" s="156" t="s">
        <v>1175</v>
      </c>
      <c r="T45" s="72"/>
      <c r="U45" s="160">
        <v>3200.0</v>
      </c>
      <c r="V45" s="71"/>
      <c r="W45" s="72"/>
      <c r="X45" s="160">
        <v>0.0</v>
      </c>
      <c r="Y45" s="72"/>
      <c r="Z45" s="156" t="s">
        <v>68</v>
      </c>
      <c r="AA45" s="72"/>
      <c r="AB45" s="247" t="s">
        <v>66</v>
      </c>
      <c r="AC45" s="215"/>
      <c r="AD45" s="261" t="s">
        <v>30</v>
      </c>
      <c r="AE45" s="72"/>
      <c r="AF45" s="262">
        <f t="shared" si="5"/>
        <v>0</v>
      </c>
      <c r="AG45" s="72"/>
      <c r="AH45" s="262">
        <f>SUMIFS($U$13:$U$2004,$H$13:$H$2004,AD45,$E$13:$E$2004,$AH$29,$Z13:$Z2004,"COMPLETADO")*-1</f>
        <v>-1161150</v>
      </c>
      <c r="AI45" s="72"/>
      <c r="AJ45" s="263">
        <f t="shared" si="6"/>
        <v>27</v>
      </c>
      <c r="AK45" s="264">
        <f t="shared" si="7"/>
        <v>-1161150</v>
      </c>
      <c r="AL45" s="215"/>
      <c r="AM45" s="215"/>
    </row>
    <row r="46">
      <c r="A46" s="215"/>
      <c r="B46" s="257" t="s">
        <v>1487</v>
      </c>
      <c r="C46" s="258">
        <v>46222.457650798606</v>
      </c>
      <c r="D46" s="72"/>
      <c r="E46" s="107" t="s">
        <v>76</v>
      </c>
      <c r="F46" s="71"/>
      <c r="G46" s="72"/>
      <c r="H46" s="107" t="s">
        <v>1419</v>
      </c>
      <c r="I46" s="71"/>
      <c r="J46" s="72"/>
      <c r="K46" s="107" t="s">
        <v>1490</v>
      </c>
      <c r="L46" s="71"/>
      <c r="M46" s="71"/>
      <c r="N46" s="71"/>
      <c r="O46" s="72"/>
      <c r="P46" s="229" t="s">
        <v>1200</v>
      </c>
      <c r="Q46" s="71"/>
      <c r="R46" s="72"/>
      <c r="S46" s="156" t="s">
        <v>1175</v>
      </c>
      <c r="T46" s="72"/>
      <c r="U46" s="160">
        <v>27400.0</v>
      </c>
      <c r="V46" s="71"/>
      <c r="W46" s="72"/>
      <c r="X46" s="160">
        <v>0.0</v>
      </c>
      <c r="Y46" s="72"/>
      <c r="Z46" s="156" t="s">
        <v>68</v>
      </c>
      <c r="AA46" s="72"/>
      <c r="AB46" s="247" t="s">
        <v>88</v>
      </c>
      <c r="AC46" s="215"/>
      <c r="AD46" s="261" t="s">
        <v>1208</v>
      </c>
      <c r="AE46" s="72"/>
      <c r="AF46" s="262">
        <f>SUMIFS($U$13:$U$2004,$H$13:$H$2004,AD46,$E$13:$E$2004,$AF$29)+SUMIFS($U$13:$U$2004,$H$13:$H$2004,AD46,$E$13:$E$2004,"CAPITAL")</f>
        <v>16203400</v>
      </c>
      <c r="AG46" s="72"/>
      <c r="AH46" s="262">
        <f>SUMIFS($U$13:$U$2004,$H$13:$H$2004,AD46,$E$13:$E$2004,$AH$29,$Z13:$Z2004,"COMPLETADO")*-1</f>
        <v>0</v>
      </c>
      <c r="AI46" s="72"/>
      <c r="AJ46" s="263">
        <f t="shared" si="6"/>
        <v>55</v>
      </c>
      <c r="AK46" s="264">
        <f t="shared" si="7"/>
        <v>16203400</v>
      </c>
      <c r="AL46" s="215"/>
      <c r="AM46" s="215"/>
    </row>
    <row r="47">
      <c r="A47" s="215"/>
      <c r="B47" s="257" t="s">
        <v>100</v>
      </c>
      <c r="C47" s="258">
        <v>46222.45451444444</v>
      </c>
      <c r="D47" s="72"/>
      <c r="E47" s="107" t="s">
        <v>76</v>
      </c>
      <c r="F47" s="71"/>
      <c r="G47" s="72"/>
      <c r="H47" s="107" t="s">
        <v>77</v>
      </c>
      <c r="I47" s="71"/>
      <c r="J47" s="72"/>
      <c r="K47" s="107" t="s">
        <v>102</v>
      </c>
      <c r="L47" s="71"/>
      <c r="M47" s="71"/>
      <c r="N47" s="71"/>
      <c r="O47" s="72"/>
      <c r="P47" s="229" t="s">
        <v>65</v>
      </c>
      <c r="Q47" s="71"/>
      <c r="R47" s="72"/>
      <c r="S47" s="156" t="s">
        <v>0</v>
      </c>
      <c r="T47" s="72"/>
      <c r="U47" s="160">
        <v>25000.0</v>
      </c>
      <c r="V47" s="71"/>
      <c r="W47" s="72"/>
      <c r="X47" s="160">
        <v>0.0</v>
      </c>
      <c r="Y47" s="72"/>
      <c r="Z47" s="156" t="s">
        <v>68</v>
      </c>
      <c r="AA47" s="72"/>
      <c r="AB47" s="247" t="s">
        <v>88</v>
      </c>
      <c r="AC47" s="215"/>
      <c r="AD47" s="261" t="s">
        <v>1198</v>
      </c>
      <c r="AE47" s="72"/>
      <c r="AF47" s="262">
        <f t="shared" ref="AF47:AF51" si="8">SUMIFS($U$13:$U$2004,$H$13:$H$2004,AD47,$E$13:$E$2004,$AF$29)</f>
        <v>0</v>
      </c>
      <c r="AG47" s="72"/>
      <c r="AH47" s="262">
        <f>(SUMIFS($U$13:$U$2004,$H$13:$H$2004,AD47,$E$13:$E$2004,$AH$29)+SUMIFS($U$13:$U$2004,$H$13:$H$2004,AD47,$E$13:$E$2004,"CAPITAL",$Z13:$Z2004,"COMPLETADO"))*-1</f>
        <v>-1626000</v>
      </c>
      <c r="AI47" s="72"/>
      <c r="AJ47" s="263">
        <f t="shared" si="6"/>
        <v>42</v>
      </c>
      <c r="AK47" s="264">
        <f t="shared" si="7"/>
        <v>-1626000</v>
      </c>
      <c r="AL47" s="215"/>
      <c r="AM47" s="215"/>
    </row>
    <row r="48">
      <c r="A48" s="215"/>
      <c r="B48" s="257" t="s">
        <v>108</v>
      </c>
      <c r="C48" s="258">
        <v>46222.45249840278</v>
      </c>
      <c r="D48" s="72"/>
      <c r="E48" s="107" t="s">
        <v>7</v>
      </c>
      <c r="F48" s="71"/>
      <c r="G48" s="72"/>
      <c r="H48" s="107" t="s">
        <v>63</v>
      </c>
      <c r="I48" s="71"/>
      <c r="J48" s="72"/>
      <c r="K48" s="107" t="s">
        <v>92</v>
      </c>
      <c r="L48" s="71"/>
      <c r="M48" s="71"/>
      <c r="N48" s="71"/>
      <c r="O48" s="72"/>
      <c r="P48" s="229" t="s">
        <v>65</v>
      </c>
      <c r="Q48" s="71"/>
      <c r="R48" s="72"/>
      <c r="S48" s="156" t="s">
        <v>0</v>
      </c>
      <c r="T48" s="72"/>
      <c r="U48" s="160">
        <v>50000.0</v>
      </c>
      <c r="V48" s="71"/>
      <c r="W48" s="72"/>
      <c r="X48" s="160">
        <v>0.0</v>
      </c>
      <c r="Y48" s="72"/>
      <c r="Z48" s="156" t="s">
        <v>68</v>
      </c>
      <c r="AA48" s="72"/>
      <c r="AB48" s="247" t="s">
        <v>88</v>
      </c>
      <c r="AC48" s="215"/>
      <c r="AD48" s="261" t="s">
        <v>1502</v>
      </c>
      <c r="AE48" s="72"/>
      <c r="AF48" s="262">
        <f t="shared" si="8"/>
        <v>100</v>
      </c>
      <c r="AG48" s="72"/>
      <c r="AH48" s="262">
        <f>SUMIFS($U$13:$U$2004,$H$13:$H$2004,AD48,$E$13:$E$2004,$AH$29,$Z13:$Z2004,"COMPLETADO")*-1</f>
        <v>-5500</v>
      </c>
      <c r="AI48" s="72"/>
      <c r="AJ48" s="263">
        <f t="shared" si="6"/>
        <v>8</v>
      </c>
      <c r="AK48" s="264">
        <f t="shared" si="7"/>
        <v>-5400</v>
      </c>
      <c r="AL48" s="215"/>
      <c r="AM48" s="215"/>
    </row>
    <row r="49">
      <c r="A49" s="215"/>
      <c r="B49" s="257" t="s">
        <v>110</v>
      </c>
      <c r="C49" s="258">
        <v>46221.00554377315</v>
      </c>
      <c r="D49" s="72"/>
      <c r="E49" s="107" t="s">
        <v>76</v>
      </c>
      <c r="F49" s="71"/>
      <c r="G49" s="72"/>
      <c r="H49" s="107" t="s">
        <v>77</v>
      </c>
      <c r="I49" s="71"/>
      <c r="J49" s="72"/>
      <c r="K49" s="107" t="s">
        <v>111</v>
      </c>
      <c r="L49" s="71"/>
      <c r="M49" s="71"/>
      <c r="N49" s="71"/>
      <c r="O49" s="72"/>
      <c r="P49" s="229" t="s">
        <v>65</v>
      </c>
      <c r="Q49" s="71"/>
      <c r="R49" s="72"/>
      <c r="S49" s="156" t="s">
        <v>0</v>
      </c>
      <c r="T49" s="72"/>
      <c r="U49" s="160">
        <v>25000.0</v>
      </c>
      <c r="V49" s="71"/>
      <c r="W49" s="72"/>
      <c r="X49" s="160">
        <v>0.0</v>
      </c>
      <c r="Y49" s="72"/>
      <c r="Z49" s="156" t="s">
        <v>68</v>
      </c>
      <c r="AA49" s="72"/>
      <c r="AB49" s="247" t="s">
        <v>66</v>
      </c>
      <c r="AC49" s="215"/>
      <c r="AD49" s="261" t="s">
        <v>804</v>
      </c>
      <c r="AE49" s="72"/>
      <c r="AF49" s="262">
        <f t="shared" si="8"/>
        <v>264000</v>
      </c>
      <c r="AG49" s="72"/>
      <c r="AH49" s="262">
        <f>SUMIFS($U$13:$U$2004,$H$13:$H$2004,AD49,$E$13:$E$2004,$AH$29,$Z13:$Z2004,"COMPLETADO")*-1</f>
        <v>-7080273</v>
      </c>
      <c r="AI49" s="72"/>
      <c r="AJ49" s="263">
        <f t="shared" si="6"/>
        <v>95</v>
      </c>
      <c r="AK49" s="264">
        <f t="shared" si="7"/>
        <v>-6816273</v>
      </c>
      <c r="AL49" s="215"/>
      <c r="AM49" s="215"/>
    </row>
    <row r="50">
      <c r="A50" s="215"/>
      <c r="B50" s="257" t="s">
        <v>1510</v>
      </c>
      <c r="C50" s="258">
        <v>46221.00528009259</v>
      </c>
      <c r="D50" s="72"/>
      <c r="E50" s="107" t="s">
        <v>7</v>
      </c>
      <c r="F50" s="71"/>
      <c r="G50" s="72"/>
      <c r="H50" s="107" t="s">
        <v>174</v>
      </c>
      <c r="I50" s="71"/>
      <c r="J50" s="72"/>
      <c r="K50" s="107" t="s">
        <v>1513</v>
      </c>
      <c r="L50" s="71"/>
      <c r="M50" s="71"/>
      <c r="N50" s="71"/>
      <c r="O50" s="72"/>
      <c r="P50" s="229" t="s">
        <v>1515</v>
      </c>
      <c r="Q50" s="71"/>
      <c r="R50" s="72"/>
      <c r="S50" s="156" t="s">
        <v>1279</v>
      </c>
      <c r="T50" s="72"/>
      <c r="U50" s="160">
        <v>5000.0</v>
      </c>
      <c r="V50" s="71"/>
      <c r="W50" s="72"/>
      <c r="X50" s="160">
        <v>0.0</v>
      </c>
      <c r="Y50" s="72"/>
      <c r="Z50" s="156" t="s">
        <v>68</v>
      </c>
      <c r="AA50" s="72"/>
      <c r="AB50" s="247" t="s">
        <v>66</v>
      </c>
      <c r="AC50" s="215"/>
      <c r="AD50" s="261" t="s">
        <v>1419</v>
      </c>
      <c r="AE50" s="72"/>
      <c r="AF50" s="262">
        <f t="shared" si="8"/>
        <v>0</v>
      </c>
      <c r="AG50" s="72"/>
      <c r="AH50" s="262">
        <f>SUMIFS($U$13:$U$2004,$H$13:$H$2004,AD50,$E$13:$E$2004,$AH$29,$Z13:$Z2004,"COMPLETADO")*-1</f>
        <v>-318915</v>
      </c>
      <c r="AI50" s="72"/>
      <c r="AJ50" s="263">
        <f t="shared" si="6"/>
        <v>42</v>
      </c>
      <c r="AK50" s="264">
        <f t="shared" si="7"/>
        <v>-318915</v>
      </c>
      <c r="AL50" s="215"/>
      <c r="AM50" s="215"/>
    </row>
    <row r="51">
      <c r="A51" s="215"/>
      <c r="B51" s="257" t="s">
        <v>113</v>
      </c>
      <c r="C51" s="258">
        <v>46221.003976782406</v>
      </c>
      <c r="D51" s="72"/>
      <c r="E51" s="107" t="s">
        <v>76</v>
      </c>
      <c r="F51" s="71"/>
      <c r="G51" s="72"/>
      <c r="H51" s="107" t="s">
        <v>77</v>
      </c>
      <c r="I51" s="71"/>
      <c r="J51" s="72"/>
      <c r="K51" s="107" t="s">
        <v>111</v>
      </c>
      <c r="L51" s="71"/>
      <c r="M51" s="71"/>
      <c r="N51" s="71"/>
      <c r="O51" s="72"/>
      <c r="P51" s="229" t="s">
        <v>65</v>
      </c>
      <c r="Q51" s="71"/>
      <c r="R51" s="72"/>
      <c r="S51" s="156" t="s">
        <v>0</v>
      </c>
      <c r="T51" s="72"/>
      <c r="U51" s="160">
        <v>75000.0</v>
      </c>
      <c r="V51" s="71"/>
      <c r="W51" s="72"/>
      <c r="X51" s="160">
        <v>0.0</v>
      </c>
      <c r="Y51" s="72"/>
      <c r="Z51" s="156" t="s">
        <v>68</v>
      </c>
      <c r="AA51" s="72"/>
      <c r="AB51" s="247" t="s">
        <v>88</v>
      </c>
      <c r="AC51" s="215"/>
      <c r="AD51" s="261" t="s">
        <v>1247</v>
      </c>
      <c r="AE51" s="72"/>
      <c r="AF51" s="262">
        <f t="shared" si="8"/>
        <v>0</v>
      </c>
      <c r="AG51" s="72"/>
      <c r="AH51" s="262">
        <f>SUMIFS($U$13:$U$2004,$H$13:$H$2004,AD51,$E$13:$E$2004,$AH$29,$Z13:$Z2004,"COMPLETADO")*-1</f>
        <v>-104800</v>
      </c>
      <c r="AI51" s="72"/>
      <c r="AJ51" s="263">
        <f t="shared" si="6"/>
        <v>4</v>
      </c>
      <c r="AK51" s="264">
        <f t="shared" si="7"/>
        <v>-104800</v>
      </c>
      <c r="AL51" s="215"/>
      <c r="AM51" s="215"/>
    </row>
    <row r="52">
      <c r="A52" s="215"/>
      <c r="B52" s="257" t="s">
        <v>1522</v>
      </c>
      <c r="C52" s="258">
        <v>46221.00346236111</v>
      </c>
      <c r="D52" s="72"/>
      <c r="E52" s="107" t="s">
        <v>7</v>
      </c>
      <c r="F52" s="71"/>
      <c r="G52" s="72"/>
      <c r="H52" s="107" t="s">
        <v>174</v>
      </c>
      <c r="I52" s="71"/>
      <c r="J52" s="72"/>
      <c r="K52" s="107" t="s">
        <v>1524</v>
      </c>
      <c r="L52" s="71"/>
      <c r="M52" s="71"/>
      <c r="N52" s="71"/>
      <c r="O52" s="72"/>
      <c r="P52" s="229" t="s">
        <v>1526</v>
      </c>
      <c r="Q52" s="71"/>
      <c r="R52" s="72"/>
      <c r="S52" s="156" t="s">
        <v>1279</v>
      </c>
      <c r="T52" s="72"/>
      <c r="U52" s="160">
        <v>5000.0</v>
      </c>
      <c r="V52" s="71"/>
      <c r="W52" s="72"/>
      <c r="X52" s="160">
        <v>0.0</v>
      </c>
      <c r="Y52" s="72"/>
      <c r="Z52" s="156" t="s">
        <v>68</v>
      </c>
      <c r="AA52" s="72"/>
      <c r="AB52" s="247" t="s">
        <v>66</v>
      </c>
      <c r="AC52" s="215"/>
      <c r="AD52" s="1"/>
      <c r="AE52" s="1"/>
      <c r="AF52" s="1"/>
      <c r="AG52" s="1"/>
      <c r="AH52" s="1"/>
      <c r="AI52" s="1"/>
      <c r="AJ52" s="1"/>
      <c r="AK52" s="215"/>
      <c r="AL52" s="215"/>
      <c r="AM52" s="215"/>
    </row>
    <row r="53">
      <c r="A53" s="215"/>
      <c r="B53" s="257" t="s">
        <v>115</v>
      </c>
      <c r="C53" s="258">
        <v>46221.00252012732</v>
      </c>
      <c r="D53" s="72"/>
      <c r="E53" s="107" t="s">
        <v>7</v>
      </c>
      <c r="F53" s="71"/>
      <c r="G53" s="72"/>
      <c r="H53" s="107" t="s">
        <v>63</v>
      </c>
      <c r="I53" s="71"/>
      <c r="J53" s="72"/>
      <c r="K53" s="107" t="s">
        <v>116</v>
      </c>
      <c r="L53" s="71"/>
      <c r="M53" s="71"/>
      <c r="N53" s="71"/>
      <c r="O53" s="72"/>
      <c r="P53" s="229" t="s">
        <v>65</v>
      </c>
      <c r="Q53" s="71"/>
      <c r="R53" s="72"/>
      <c r="S53" s="156" t="s">
        <v>0</v>
      </c>
      <c r="T53" s="72"/>
      <c r="U53" s="160">
        <v>50000.0</v>
      </c>
      <c r="V53" s="71"/>
      <c r="W53" s="72"/>
      <c r="X53" s="160">
        <v>0.0</v>
      </c>
      <c r="Y53" s="72"/>
      <c r="Z53" s="156" t="s">
        <v>68</v>
      </c>
      <c r="AA53" s="72"/>
      <c r="AB53" s="247" t="s">
        <v>66</v>
      </c>
      <c r="AC53" s="215"/>
      <c r="AD53" s="267" t="s">
        <v>1535</v>
      </c>
      <c r="AE53" s="71"/>
      <c r="AF53" s="71"/>
      <c r="AG53" s="71"/>
      <c r="AH53" s="71"/>
      <c r="AI53" s="71"/>
      <c r="AJ53" s="71"/>
      <c r="AK53" s="72"/>
      <c r="AL53" s="215"/>
      <c r="AM53" s="215"/>
    </row>
    <row r="54">
      <c r="A54" s="215"/>
      <c r="B54" s="257" t="s">
        <v>1537</v>
      </c>
      <c r="C54" s="258">
        <v>46221.001499826394</v>
      </c>
      <c r="D54" s="72"/>
      <c r="E54" s="107" t="s">
        <v>7</v>
      </c>
      <c r="F54" s="71"/>
      <c r="G54" s="72"/>
      <c r="H54" s="107" t="s">
        <v>174</v>
      </c>
      <c r="I54" s="71"/>
      <c r="J54" s="72"/>
      <c r="K54" s="107" t="s">
        <v>1513</v>
      </c>
      <c r="L54" s="71"/>
      <c r="M54" s="71"/>
      <c r="N54" s="71"/>
      <c r="O54" s="72"/>
      <c r="P54" s="229" t="s">
        <v>1515</v>
      </c>
      <c r="Q54" s="71"/>
      <c r="R54" s="72"/>
      <c r="S54" s="156" t="s">
        <v>1279</v>
      </c>
      <c r="T54" s="72"/>
      <c r="U54" s="160">
        <v>20000.0</v>
      </c>
      <c r="V54" s="71"/>
      <c r="W54" s="72"/>
      <c r="X54" s="160">
        <v>0.0</v>
      </c>
      <c r="Y54" s="72"/>
      <c r="Z54" s="156" t="s">
        <v>68</v>
      </c>
      <c r="AA54" s="72"/>
      <c r="AB54" s="247" t="s">
        <v>88</v>
      </c>
      <c r="AC54" s="215"/>
      <c r="AD54" s="1"/>
      <c r="AE54" s="1"/>
      <c r="AF54" s="1"/>
      <c r="AG54" s="1"/>
      <c r="AH54" s="1"/>
      <c r="AI54" s="1"/>
      <c r="AJ54" s="1"/>
      <c r="AK54" s="215"/>
      <c r="AL54" s="215"/>
      <c r="AM54" s="215"/>
    </row>
    <row r="55">
      <c r="A55" s="215"/>
      <c r="B55" s="257" t="s">
        <v>119</v>
      </c>
      <c r="C55" s="258">
        <v>46221.0005897338</v>
      </c>
      <c r="D55" s="72"/>
      <c r="E55" s="107" t="s">
        <v>7</v>
      </c>
      <c r="F55" s="71"/>
      <c r="G55" s="72"/>
      <c r="H55" s="107" t="s">
        <v>63</v>
      </c>
      <c r="I55" s="71"/>
      <c r="J55" s="72"/>
      <c r="K55" s="107" t="s">
        <v>92</v>
      </c>
      <c r="L55" s="71"/>
      <c r="M55" s="71"/>
      <c r="N55" s="71"/>
      <c r="O55" s="72"/>
      <c r="P55" s="229" t="s">
        <v>65</v>
      </c>
      <c r="Q55" s="71"/>
      <c r="R55" s="72"/>
      <c r="S55" s="156" t="s">
        <v>0</v>
      </c>
      <c r="T55" s="72"/>
      <c r="U55" s="160">
        <v>150000.0</v>
      </c>
      <c r="V55" s="71"/>
      <c r="W55" s="72"/>
      <c r="X55" s="160">
        <v>0.0</v>
      </c>
      <c r="Y55" s="72"/>
      <c r="Z55" s="156" t="s">
        <v>68</v>
      </c>
      <c r="AA55" s="72"/>
      <c r="AB55" s="247" t="s">
        <v>88</v>
      </c>
      <c r="AC55" s="215"/>
      <c r="AD55" s="1"/>
      <c r="AE55" s="1"/>
      <c r="AF55" s="1"/>
      <c r="AG55" s="1"/>
      <c r="AH55" s="1"/>
      <c r="AI55" s="1"/>
      <c r="AJ55" s="1"/>
      <c r="AK55" s="215"/>
      <c r="AL55" s="215"/>
      <c r="AM55" s="215"/>
    </row>
    <row r="56">
      <c r="A56" s="215"/>
      <c r="B56" s="257" t="s">
        <v>1540</v>
      </c>
      <c r="C56" s="258">
        <v>46220.999440949076</v>
      </c>
      <c r="D56" s="72"/>
      <c r="E56" s="107" t="s">
        <v>7</v>
      </c>
      <c r="F56" s="71"/>
      <c r="G56" s="72"/>
      <c r="H56" s="107" t="s">
        <v>174</v>
      </c>
      <c r="I56" s="71"/>
      <c r="J56" s="72"/>
      <c r="K56" s="107" t="s">
        <v>1524</v>
      </c>
      <c r="L56" s="71"/>
      <c r="M56" s="71"/>
      <c r="N56" s="71"/>
      <c r="O56" s="72"/>
      <c r="P56" s="229" t="s">
        <v>1526</v>
      </c>
      <c r="Q56" s="71"/>
      <c r="R56" s="72"/>
      <c r="S56" s="156" t="s">
        <v>1279</v>
      </c>
      <c r="T56" s="72"/>
      <c r="U56" s="160">
        <v>20000.0</v>
      </c>
      <c r="V56" s="71"/>
      <c r="W56" s="72"/>
      <c r="X56" s="160">
        <v>0.0</v>
      </c>
      <c r="Y56" s="72"/>
      <c r="Z56" s="156" t="s">
        <v>68</v>
      </c>
      <c r="AA56" s="72"/>
      <c r="AB56" s="247" t="s">
        <v>88</v>
      </c>
      <c r="AC56" s="215"/>
      <c r="AD56" s="1"/>
      <c r="AE56" s="1"/>
      <c r="AF56" s="1"/>
      <c r="AG56" s="1"/>
      <c r="AH56" s="1"/>
      <c r="AI56" s="1"/>
      <c r="AJ56" s="1"/>
      <c r="AK56" s="215"/>
      <c r="AL56" s="215"/>
      <c r="AM56" s="215"/>
    </row>
    <row r="57">
      <c r="A57" s="215"/>
      <c r="B57" s="257" t="s">
        <v>1543</v>
      </c>
      <c r="C57" s="258">
        <v>46220.08182594908</v>
      </c>
      <c r="D57" s="72"/>
      <c r="E57" s="107" t="s">
        <v>76</v>
      </c>
      <c r="F57" s="71"/>
      <c r="G57" s="72"/>
      <c r="H57" s="107" t="s">
        <v>30</v>
      </c>
      <c r="I57" s="71"/>
      <c r="J57" s="72"/>
      <c r="K57" s="107" t="s">
        <v>1172</v>
      </c>
      <c r="L57" s="71"/>
      <c r="M57" s="71"/>
      <c r="N57" s="71"/>
      <c r="O57" s="72"/>
      <c r="P57" s="229" t="s">
        <v>1174</v>
      </c>
      <c r="Q57" s="71"/>
      <c r="R57" s="72"/>
      <c r="S57" s="156" t="s">
        <v>1175</v>
      </c>
      <c r="T57" s="72"/>
      <c r="U57" s="160">
        <v>4400.0</v>
      </c>
      <c r="V57" s="71"/>
      <c r="W57" s="72"/>
      <c r="X57" s="160">
        <v>0.0</v>
      </c>
      <c r="Y57" s="72"/>
      <c r="Z57" s="156" t="s">
        <v>68</v>
      </c>
      <c r="AA57" s="72"/>
      <c r="AB57" s="247" t="s">
        <v>66</v>
      </c>
      <c r="AC57" s="215"/>
      <c r="AD57" s="1"/>
      <c r="AE57" s="1"/>
      <c r="AF57" s="1"/>
      <c r="AG57" s="1"/>
      <c r="AH57" s="1"/>
      <c r="AI57" s="1"/>
      <c r="AJ57" s="1"/>
      <c r="AK57" s="215"/>
      <c r="AL57" s="215"/>
      <c r="AM57" s="215"/>
    </row>
    <row r="58">
      <c r="A58" s="215"/>
      <c r="B58" s="257" t="s">
        <v>249</v>
      </c>
      <c r="C58" s="258">
        <v>46219.798405891204</v>
      </c>
      <c r="D58" s="72"/>
      <c r="E58" s="107" t="s">
        <v>7</v>
      </c>
      <c r="F58" s="71"/>
      <c r="G58" s="72"/>
      <c r="H58" s="107" t="s">
        <v>174</v>
      </c>
      <c r="I58" s="71"/>
      <c r="J58" s="72"/>
      <c r="K58" s="107" t="s">
        <v>250</v>
      </c>
      <c r="L58" s="71"/>
      <c r="M58" s="71"/>
      <c r="N58" s="71"/>
      <c r="O58" s="72"/>
      <c r="P58" s="229" t="s">
        <v>251</v>
      </c>
      <c r="Q58" s="71"/>
      <c r="R58" s="72"/>
      <c r="S58" s="156" t="s">
        <v>98</v>
      </c>
      <c r="T58" s="72"/>
      <c r="U58" s="160">
        <v>15000.0</v>
      </c>
      <c r="V58" s="71"/>
      <c r="W58" s="72"/>
      <c r="X58" s="160">
        <v>0.0</v>
      </c>
      <c r="Y58" s="72"/>
      <c r="Z58" s="156" t="s">
        <v>68</v>
      </c>
      <c r="AA58" s="72"/>
      <c r="AB58" s="247" t="s">
        <v>66</v>
      </c>
      <c r="AC58" s="215"/>
      <c r="AD58" s="1"/>
      <c r="AE58" s="1"/>
      <c r="AF58" s="1"/>
      <c r="AG58" s="1"/>
      <c r="AH58" s="1"/>
      <c r="AI58" s="1"/>
      <c r="AJ58" s="1"/>
      <c r="AK58" s="215"/>
      <c r="AL58" s="215"/>
      <c r="AM58" s="215"/>
    </row>
    <row r="59">
      <c r="A59" s="215"/>
      <c r="B59" s="257" t="s">
        <v>258</v>
      </c>
      <c r="C59" s="258">
        <v>46219.79730701389</v>
      </c>
      <c r="D59" s="72"/>
      <c r="E59" s="107" t="s">
        <v>7</v>
      </c>
      <c r="F59" s="71"/>
      <c r="G59" s="72"/>
      <c r="H59" s="107" t="s">
        <v>174</v>
      </c>
      <c r="I59" s="71"/>
      <c r="J59" s="72"/>
      <c r="K59" s="107" t="s">
        <v>250</v>
      </c>
      <c r="L59" s="71"/>
      <c r="M59" s="71"/>
      <c r="N59" s="71"/>
      <c r="O59" s="72"/>
      <c r="P59" s="229" t="s">
        <v>251</v>
      </c>
      <c r="Q59" s="71"/>
      <c r="R59" s="72"/>
      <c r="S59" s="156" t="s">
        <v>98</v>
      </c>
      <c r="T59" s="72"/>
      <c r="U59" s="160">
        <v>10000.0</v>
      </c>
      <c r="V59" s="71"/>
      <c r="W59" s="72"/>
      <c r="X59" s="160">
        <v>0.0</v>
      </c>
      <c r="Y59" s="72"/>
      <c r="Z59" s="156" t="s">
        <v>68</v>
      </c>
      <c r="AA59" s="72"/>
      <c r="AB59" s="247" t="s">
        <v>88</v>
      </c>
      <c r="AC59" s="215"/>
      <c r="AD59" s="1"/>
      <c r="AE59" s="1"/>
      <c r="AF59" s="1"/>
      <c r="AG59" s="1"/>
      <c r="AH59" s="1"/>
      <c r="AI59" s="1"/>
      <c r="AJ59" s="1"/>
      <c r="AK59" s="215"/>
      <c r="AL59" s="215"/>
      <c r="AM59" s="215"/>
    </row>
    <row r="60">
      <c r="A60" s="215"/>
      <c r="B60" s="257" t="s">
        <v>1209</v>
      </c>
      <c r="C60" s="258">
        <v>46219.784530624995</v>
      </c>
      <c r="D60" s="72"/>
      <c r="E60" s="107" t="s">
        <v>7</v>
      </c>
      <c r="F60" s="71"/>
      <c r="G60" s="72"/>
      <c r="H60" s="107" t="s">
        <v>174</v>
      </c>
      <c r="I60" s="71"/>
      <c r="J60" s="72"/>
      <c r="K60" s="107" t="s">
        <v>1212</v>
      </c>
      <c r="L60" s="71"/>
      <c r="M60" s="71"/>
      <c r="N60" s="71"/>
      <c r="O60" s="72"/>
      <c r="P60" s="229" t="s">
        <v>1213</v>
      </c>
      <c r="Q60" s="71"/>
      <c r="R60" s="72"/>
      <c r="S60" s="156" t="s">
        <v>457</v>
      </c>
      <c r="T60" s="72"/>
      <c r="U60" s="160">
        <v>20000.0</v>
      </c>
      <c r="V60" s="71"/>
      <c r="W60" s="72"/>
      <c r="X60" s="160">
        <v>0.0</v>
      </c>
      <c r="Y60" s="72"/>
      <c r="Z60" s="156" t="s">
        <v>68</v>
      </c>
      <c r="AA60" s="72"/>
      <c r="AB60" s="247" t="s">
        <v>66</v>
      </c>
      <c r="AC60" s="215"/>
      <c r="AD60" s="1"/>
      <c r="AE60" s="1"/>
      <c r="AF60" s="1"/>
      <c r="AG60" s="1"/>
      <c r="AH60" s="1"/>
      <c r="AI60" s="1"/>
      <c r="AJ60" s="1"/>
      <c r="AK60" s="215"/>
      <c r="AL60" s="215"/>
      <c r="AM60" s="215"/>
    </row>
    <row r="61">
      <c r="A61" s="215"/>
      <c r="B61" s="257" t="s">
        <v>266</v>
      </c>
      <c r="C61" s="258">
        <v>46219.67094321759</v>
      </c>
      <c r="D61" s="72"/>
      <c r="E61" s="107" t="s">
        <v>7</v>
      </c>
      <c r="F61" s="71"/>
      <c r="G61" s="72"/>
      <c r="H61" s="107" t="s">
        <v>174</v>
      </c>
      <c r="I61" s="71"/>
      <c r="J61" s="72"/>
      <c r="K61" s="107" t="s">
        <v>267</v>
      </c>
      <c r="L61" s="71"/>
      <c r="M61" s="71"/>
      <c r="N61" s="71"/>
      <c r="O61" s="72"/>
      <c r="P61" s="229" t="s">
        <v>268</v>
      </c>
      <c r="Q61" s="71"/>
      <c r="R61" s="72"/>
      <c r="S61" s="156" t="s">
        <v>98</v>
      </c>
      <c r="T61" s="72"/>
      <c r="U61" s="160">
        <v>50000.0</v>
      </c>
      <c r="V61" s="71"/>
      <c r="W61" s="72"/>
      <c r="X61" s="160">
        <v>0.0</v>
      </c>
      <c r="Y61" s="72"/>
      <c r="Z61" s="156" t="s">
        <v>68</v>
      </c>
      <c r="AA61" s="72"/>
      <c r="AB61" s="247" t="s">
        <v>66</v>
      </c>
      <c r="AC61" s="215"/>
      <c r="AD61" s="1"/>
      <c r="AE61" s="1"/>
      <c r="AF61" s="1"/>
      <c r="AG61" s="1"/>
      <c r="AH61" s="1"/>
      <c r="AI61" s="1"/>
      <c r="AJ61" s="1"/>
      <c r="AK61" s="215"/>
      <c r="AL61" s="215"/>
      <c r="AM61" s="215"/>
    </row>
    <row r="62">
      <c r="A62" s="215"/>
      <c r="B62" s="257" t="s">
        <v>1555</v>
      </c>
      <c r="C62" s="258">
        <v>46219.66077016204</v>
      </c>
      <c r="D62" s="72"/>
      <c r="E62" s="107" t="s">
        <v>7</v>
      </c>
      <c r="F62" s="71"/>
      <c r="G62" s="72"/>
      <c r="H62" s="107" t="s">
        <v>174</v>
      </c>
      <c r="I62" s="71"/>
      <c r="J62" s="72"/>
      <c r="K62" s="107" t="s">
        <v>1556</v>
      </c>
      <c r="L62" s="71"/>
      <c r="M62" s="71"/>
      <c r="N62" s="71"/>
      <c r="O62" s="72"/>
      <c r="P62" s="229" t="s">
        <v>1558</v>
      </c>
      <c r="Q62" s="71"/>
      <c r="R62" s="72"/>
      <c r="S62" s="156" t="s">
        <v>1279</v>
      </c>
      <c r="T62" s="72"/>
      <c r="U62" s="160">
        <v>25000.0</v>
      </c>
      <c r="V62" s="71"/>
      <c r="W62" s="72"/>
      <c r="X62" s="160">
        <v>0.0</v>
      </c>
      <c r="Y62" s="72"/>
      <c r="Z62" s="156" t="s">
        <v>68</v>
      </c>
      <c r="AA62" s="72"/>
      <c r="AB62" s="247" t="s">
        <v>88</v>
      </c>
      <c r="AC62" s="215"/>
      <c r="AD62" s="1"/>
      <c r="AE62" s="1"/>
      <c r="AF62" s="1"/>
      <c r="AG62" s="1"/>
      <c r="AH62" s="1"/>
      <c r="AI62" s="1"/>
      <c r="AJ62" s="1"/>
      <c r="AK62" s="215"/>
      <c r="AL62" s="215"/>
      <c r="AM62" s="215"/>
    </row>
    <row r="63">
      <c r="A63" s="215"/>
      <c r="B63" s="257" t="s">
        <v>1562</v>
      </c>
      <c r="C63" s="258">
        <v>46219.65976998843</v>
      </c>
      <c r="D63" s="72"/>
      <c r="E63" s="107" t="s">
        <v>7</v>
      </c>
      <c r="F63" s="71"/>
      <c r="G63" s="72"/>
      <c r="H63" s="107" t="s">
        <v>174</v>
      </c>
      <c r="I63" s="71"/>
      <c r="J63" s="72"/>
      <c r="K63" s="107" t="s">
        <v>1563</v>
      </c>
      <c r="L63" s="71"/>
      <c r="M63" s="71"/>
      <c r="N63" s="71"/>
      <c r="O63" s="72"/>
      <c r="P63" s="229" t="s">
        <v>1564</v>
      </c>
      <c r="Q63" s="71"/>
      <c r="R63" s="72"/>
      <c r="S63" s="156" t="s">
        <v>1279</v>
      </c>
      <c r="T63" s="72"/>
      <c r="U63" s="160">
        <v>25000.0</v>
      </c>
      <c r="V63" s="71"/>
      <c r="W63" s="72"/>
      <c r="X63" s="160">
        <v>0.0</v>
      </c>
      <c r="Y63" s="72"/>
      <c r="Z63" s="156" t="s">
        <v>68</v>
      </c>
      <c r="AA63" s="72"/>
      <c r="AB63" s="247" t="s">
        <v>88</v>
      </c>
      <c r="AC63" s="215"/>
      <c r="AD63" s="1"/>
      <c r="AE63" s="1"/>
      <c r="AF63" s="1"/>
      <c r="AG63" s="1"/>
      <c r="AH63" s="1"/>
      <c r="AI63" s="1"/>
      <c r="AJ63" s="1"/>
      <c r="AK63" s="215"/>
      <c r="AL63" s="215"/>
      <c r="AM63" s="215"/>
    </row>
    <row r="64">
      <c r="A64" s="215"/>
      <c r="B64" s="257" t="s">
        <v>277</v>
      </c>
      <c r="C64" s="258">
        <v>46219.65879898148</v>
      </c>
      <c r="D64" s="72"/>
      <c r="E64" s="107" t="s">
        <v>7</v>
      </c>
      <c r="F64" s="71"/>
      <c r="G64" s="72"/>
      <c r="H64" s="107" t="s">
        <v>174</v>
      </c>
      <c r="I64" s="71"/>
      <c r="J64" s="72"/>
      <c r="K64" s="107" t="s">
        <v>278</v>
      </c>
      <c r="L64" s="71"/>
      <c r="M64" s="71"/>
      <c r="N64" s="71"/>
      <c r="O64" s="72"/>
      <c r="P64" s="229" t="s">
        <v>244</v>
      </c>
      <c r="Q64" s="71"/>
      <c r="R64" s="72"/>
      <c r="S64" s="156" t="s">
        <v>98</v>
      </c>
      <c r="T64" s="72"/>
      <c r="U64" s="160">
        <v>25000.0</v>
      </c>
      <c r="V64" s="71"/>
      <c r="W64" s="72"/>
      <c r="X64" s="160">
        <v>0.0</v>
      </c>
      <c r="Y64" s="72"/>
      <c r="Z64" s="156" t="s">
        <v>68</v>
      </c>
      <c r="AA64" s="72"/>
      <c r="AB64" s="247" t="s">
        <v>88</v>
      </c>
      <c r="AC64" s="215"/>
      <c r="AD64" s="1"/>
      <c r="AE64" s="1"/>
      <c r="AF64" s="1"/>
      <c r="AG64" s="1"/>
      <c r="AH64" s="1"/>
      <c r="AI64" s="1"/>
      <c r="AJ64" s="1"/>
      <c r="AK64" s="215"/>
      <c r="AL64" s="215"/>
      <c r="AM64" s="215"/>
    </row>
    <row r="65">
      <c r="A65" s="215"/>
      <c r="B65" s="257" t="s">
        <v>283</v>
      </c>
      <c r="C65" s="258">
        <v>46219.65744472222</v>
      </c>
      <c r="D65" s="72"/>
      <c r="E65" s="107" t="s">
        <v>7</v>
      </c>
      <c r="F65" s="71"/>
      <c r="G65" s="72"/>
      <c r="H65" s="107" t="s">
        <v>174</v>
      </c>
      <c r="I65" s="71"/>
      <c r="J65" s="72"/>
      <c r="K65" s="107" t="s">
        <v>285</v>
      </c>
      <c r="L65" s="71"/>
      <c r="M65" s="71"/>
      <c r="N65" s="71"/>
      <c r="O65" s="72"/>
      <c r="P65" s="229" t="s">
        <v>257</v>
      </c>
      <c r="Q65" s="71"/>
      <c r="R65" s="72"/>
      <c r="S65" s="156" t="s">
        <v>98</v>
      </c>
      <c r="T65" s="72"/>
      <c r="U65" s="160">
        <v>25000.0</v>
      </c>
      <c r="V65" s="71"/>
      <c r="W65" s="72"/>
      <c r="X65" s="160">
        <v>0.0</v>
      </c>
      <c r="Y65" s="72"/>
      <c r="Z65" s="156" t="s">
        <v>68</v>
      </c>
      <c r="AA65" s="72"/>
      <c r="AB65" s="247" t="s">
        <v>88</v>
      </c>
      <c r="AC65" s="215"/>
      <c r="AD65" s="215"/>
      <c r="AE65" s="215"/>
      <c r="AF65" s="215"/>
      <c r="AG65" s="215"/>
      <c r="AH65" s="215"/>
      <c r="AI65" s="215"/>
      <c r="AJ65" s="215"/>
      <c r="AK65" s="215"/>
      <c r="AL65" s="215"/>
      <c r="AM65" s="215"/>
    </row>
    <row r="66">
      <c r="A66" s="215"/>
      <c r="B66" s="257" t="s">
        <v>292</v>
      </c>
      <c r="C66" s="258">
        <v>46219.62726962963</v>
      </c>
      <c r="D66" s="72"/>
      <c r="E66" s="107" t="s">
        <v>7</v>
      </c>
      <c r="F66" s="71"/>
      <c r="G66" s="72"/>
      <c r="H66" s="107" t="s">
        <v>174</v>
      </c>
      <c r="I66" s="71"/>
      <c r="J66" s="72"/>
      <c r="K66" s="107" t="s">
        <v>294</v>
      </c>
      <c r="L66" s="71"/>
      <c r="M66" s="71"/>
      <c r="N66" s="71"/>
      <c r="O66" s="72"/>
      <c r="P66" s="229" t="s">
        <v>295</v>
      </c>
      <c r="Q66" s="71"/>
      <c r="R66" s="72"/>
      <c r="S66" s="156" t="s">
        <v>98</v>
      </c>
      <c r="T66" s="72"/>
      <c r="U66" s="160">
        <v>30000.0</v>
      </c>
      <c r="V66" s="71"/>
      <c r="W66" s="72"/>
      <c r="X66" s="160">
        <v>0.0</v>
      </c>
      <c r="Y66" s="72"/>
      <c r="Z66" s="156" t="s">
        <v>68</v>
      </c>
      <c r="AA66" s="72"/>
      <c r="AB66" s="247" t="s">
        <v>88</v>
      </c>
      <c r="AC66" s="215"/>
      <c r="AD66" s="215"/>
      <c r="AE66" s="215"/>
      <c r="AF66" s="215"/>
      <c r="AG66" s="215"/>
      <c r="AH66" s="215"/>
      <c r="AI66" s="215"/>
      <c r="AJ66" s="215"/>
      <c r="AK66" s="215"/>
      <c r="AL66" s="215"/>
      <c r="AM66" s="215"/>
    </row>
    <row r="67">
      <c r="A67" s="215"/>
      <c r="B67" s="257" t="s">
        <v>300</v>
      </c>
      <c r="C67" s="258">
        <v>46219.623604988425</v>
      </c>
      <c r="D67" s="72"/>
      <c r="E67" s="107" t="s">
        <v>7</v>
      </c>
      <c r="F67" s="71"/>
      <c r="G67" s="72"/>
      <c r="H67" s="107" t="s">
        <v>174</v>
      </c>
      <c r="I67" s="71"/>
      <c r="J67" s="72"/>
      <c r="K67" s="107" t="s">
        <v>301</v>
      </c>
      <c r="L67" s="71"/>
      <c r="M67" s="71"/>
      <c r="N67" s="71"/>
      <c r="O67" s="72"/>
      <c r="P67" s="229" t="s">
        <v>303</v>
      </c>
      <c r="Q67" s="71"/>
      <c r="R67" s="72"/>
      <c r="S67" s="156" t="s">
        <v>98</v>
      </c>
      <c r="T67" s="72"/>
      <c r="U67" s="160">
        <v>35000.0</v>
      </c>
      <c r="V67" s="71"/>
      <c r="W67" s="72"/>
      <c r="X67" s="160">
        <v>0.0</v>
      </c>
      <c r="Y67" s="72"/>
      <c r="Z67" s="156" t="s">
        <v>68</v>
      </c>
      <c r="AA67" s="72"/>
      <c r="AB67" s="247" t="s">
        <v>88</v>
      </c>
      <c r="AC67" s="215"/>
      <c r="AD67" s="268" t="s">
        <v>1578</v>
      </c>
      <c r="AE67" s="71"/>
      <c r="AF67" s="71"/>
      <c r="AG67" s="71"/>
      <c r="AH67" s="71"/>
      <c r="AI67" s="71"/>
      <c r="AJ67" s="71"/>
      <c r="AK67" s="72"/>
      <c r="AL67" s="215"/>
      <c r="AM67" s="215"/>
    </row>
    <row r="68">
      <c r="A68" s="215"/>
      <c r="B68" s="257" t="s">
        <v>1579</v>
      </c>
      <c r="C68" s="258">
        <v>46218.82865285879</v>
      </c>
      <c r="D68" s="72"/>
      <c r="E68" s="107" t="s">
        <v>76</v>
      </c>
      <c r="F68" s="71"/>
      <c r="G68" s="72"/>
      <c r="H68" s="107" t="s">
        <v>1419</v>
      </c>
      <c r="I68" s="71"/>
      <c r="J68" s="72"/>
      <c r="K68" s="107" t="s">
        <v>1580</v>
      </c>
      <c r="L68" s="71"/>
      <c r="M68" s="71"/>
      <c r="N68" s="71"/>
      <c r="O68" s="72"/>
      <c r="P68" s="229" t="s">
        <v>1200</v>
      </c>
      <c r="Q68" s="71"/>
      <c r="R68" s="72"/>
      <c r="S68" s="156" t="s">
        <v>1175</v>
      </c>
      <c r="T68" s="72"/>
      <c r="U68" s="160">
        <v>3500.0</v>
      </c>
      <c r="V68" s="71"/>
      <c r="W68" s="72"/>
      <c r="X68" s="160">
        <v>0.0</v>
      </c>
      <c r="Y68" s="72"/>
      <c r="Z68" s="156" t="s">
        <v>68</v>
      </c>
      <c r="AA68" s="72"/>
      <c r="AB68" s="247" t="s">
        <v>88</v>
      </c>
      <c r="AC68" s="215"/>
      <c r="AD68" s="215"/>
      <c r="AE68" s="215"/>
      <c r="AF68" s="215"/>
      <c r="AG68" s="215"/>
      <c r="AH68" s="215"/>
      <c r="AI68" s="215"/>
      <c r="AJ68" s="215"/>
      <c r="AK68" s="215"/>
      <c r="AL68" s="215"/>
      <c r="AM68" s="215"/>
    </row>
    <row r="69">
      <c r="A69" s="215"/>
      <c r="B69" s="257" t="s">
        <v>1584</v>
      </c>
      <c r="C69" s="258">
        <v>46218.82688409722</v>
      </c>
      <c r="D69" s="72"/>
      <c r="E69" s="107" t="s">
        <v>76</v>
      </c>
      <c r="F69" s="71"/>
      <c r="G69" s="72"/>
      <c r="H69" s="107" t="s">
        <v>30</v>
      </c>
      <c r="I69" s="71"/>
      <c r="J69" s="72"/>
      <c r="K69" s="107" t="s">
        <v>1172</v>
      </c>
      <c r="L69" s="71"/>
      <c r="M69" s="71"/>
      <c r="N69" s="71"/>
      <c r="O69" s="72"/>
      <c r="P69" s="229" t="s">
        <v>1174</v>
      </c>
      <c r="Q69" s="71"/>
      <c r="R69" s="72"/>
      <c r="S69" s="156" t="s">
        <v>1175</v>
      </c>
      <c r="T69" s="72"/>
      <c r="U69" s="160">
        <v>1400.0</v>
      </c>
      <c r="V69" s="71"/>
      <c r="W69" s="72"/>
      <c r="X69" s="160">
        <v>0.0</v>
      </c>
      <c r="Y69" s="72"/>
      <c r="Z69" s="156" t="s">
        <v>68</v>
      </c>
      <c r="AA69" s="72"/>
      <c r="AB69" s="247" t="s">
        <v>66</v>
      </c>
      <c r="AC69" s="215"/>
      <c r="AD69" s="215"/>
      <c r="AE69" s="215"/>
      <c r="AF69" s="215"/>
      <c r="AG69" s="215"/>
      <c r="AH69" s="215"/>
      <c r="AI69" s="215"/>
      <c r="AJ69" s="215"/>
      <c r="AK69" s="215"/>
      <c r="AL69" s="215"/>
      <c r="AM69" s="215"/>
    </row>
    <row r="70">
      <c r="A70" s="215"/>
      <c r="B70" s="257" t="s">
        <v>123</v>
      </c>
      <c r="C70" s="258">
        <v>46218.82515228009</v>
      </c>
      <c r="D70" s="72"/>
      <c r="E70" s="107" t="s">
        <v>76</v>
      </c>
      <c r="F70" s="71"/>
      <c r="G70" s="72"/>
      <c r="H70" s="107" t="s">
        <v>77</v>
      </c>
      <c r="I70" s="71"/>
      <c r="J70" s="72"/>
      <c r="K70" s="107" t="s">
        <v>124</v>
      </c>
      <c r="L70" s="71"/>
      <c r="M70" s="71"/>
      <c r="N70" s="71"/>
      <c r="O70" s="72"/>
      <c r="P70" s="229" t="s">
        <v>65</v>
      </c>
      <c r="Q70" s="71"/>
      <c r="R70" s="72"/>
      <c r="S70" s="156" t="s">
        <v>0</v>
      </c>
      <c r="T70" s="72"/>
      <c r="U70" s="160">
        <v>35000.0</v>
      </c>
      <c r="V70" s="71"/>
      <c r="W70" s="72"/>
      <c r="X70" s="160">
        <v>0.0</v>
      </c>
      <c r="Y70" s="72"/>
      <c r="Z70" s="156" t="s">
        <v>68</v>
      </c>
      <c r="AA70" s="72"/>
      <c r="AB70" s="247" t="s">
        <v>66</v>
      </c>
      <c r="AC70" s="215"/>
      <c r="AD70" s="215"/>
      <c r="AE70" s="215"/>
      <c r="AF70" s="215"/>
      <c r="AG70" s="215"/>
      <c r="AH70" s="215"/>
      <c r="AI70" s="215"/>
      <c r="AJ70" s="215"/>
      <c r="AK70" s="215"/>
      <c r="AL70" s="215"/>
      <c r="AM70" s="215"/>
    </row>
    <row r="71">
      <c r="A71" s="215"/>
      <c r="B71" s="257" t="s">
        <v>128</v>
      </c>
      <c r="C71" s="258">
        <v>46218.82337334491</v>
      </c>
      <c r="D71" s="72"/>
      <c r="E71" s="107" t="s">
        <v>76</v>
      </c>
      <c r="F71" s="71"/>
      <c r="G71" s="72"/>
      <c r="H71" s="107" t="s">
        <v>77</v>
      </c>
      <c r="I71" s="71"/>
      <c r="J71" s="72"/>
      <c r="K71" s="107" t="s">
        <v>124</v>
      </c>
      <c r="L71" s="71"/>
      <c r="M71" s="71"/>
      <c r="N71" s="71"/>
      <c r="O71" s="72"/>
      <c r="P71" s="229" t="s">
        <v>65</v>
      </c>
      <c r="Q71" s="71"/>
      <c r="R71" s="72"/>
      <c r="S71" s="156" t="s">
        <v>0</v>
      </c>
      <c r="T71" s="72"/>
      <c r="U71" s="160">
        <v>70000.0</v>
      </c>
      <c r="V71" s="71"/>
      <c r="W71" s="72"/>
      <c r="X71" s="160">
        <v>0.0</v>
      </c>
      <c r="Y71" s="72"/>
      <c r="Z71" s="156" t="s">
        <v>68</v>
      </c>
      <c r="AA71" s="72"/>
      <c r="AB71" s="247" t="s">
        <v>88</v>
      </c>
      <c r="AC71" s="215"/>
      <c r="AD71" s="215"/>
      <c r="AE71" s="215"/>
      <c r="AF71" s="215"/>
      <c r="AG71" s="215"/>
      <c r="AH71" s="215"/>
      <c r="AI71" s="215"/>
      <c r="AJ71" s="215"/>
      <c r="AK71" s="215"/>
      <c r="AL71" s="215"/>
      <c r="AM71" s="215"/>
    </row>
    <row r="72">
      <c r="A72" s="215"/>
      <c r="B72" s="257" t="s">
        <v>134</v>
      </c>
      <c r="C72" s="258">
        <v>46218.82165024306</v>
      </c>
      <c r="D72" s="72"/>
      <c r="E72" s="107" t="s">
        <v>7</v>
      </c>
      <c r="F72" s="71"/>
      <c r="G72" s="72"/>
      <c r="H72" s="107" t="s">
        <v>63</v>
      </c>
      <c r="I72" s="71"/>
      <c r="J72" s="72"/>
      <c r="K72" s="107" t="s">
        <v>135</v>
      </c>
      <c r="L72" s="71"/>
      <c r="M72" s="71"/>
      <c r="N72" s="71"/>
      <c r="O72" s="72"/>
      <c r="P72" s="229" t="s">
        <v>65</v>
      </c>
      <c r="Q72" s="71"/>
      <c r="R72" s="72"/>
      <c r="S72" s="156" t="s">
        <v>0</v>
      </c>
      <c r="T72" s="72"/>
      <c r="U72" s="160">
        <v>70000.0</v>
      </c>
      <c r="V72" s="71"/>
      <c r="W72" s="72"/>
      <c r="X72" s="160">
        <v>0.0</v>
      </c>
      <c r="Y72" s="72"/>
      <c r="Z72" s="156" t="s">
        <v>68</v>
      </c>
      <c r="AA72" s="72"/>
      <c r="AB72" s="247" t="s">
        <v>66</v>
      </c>
      <c r="AC72" s="215"/>
      <c r="AD72" s="215"/>
      <c r="AE72" s="215"/>
      <c r="AF72" s="215"/>
      <c r="AG72" s="215"/>
      <c r="AH72" s="215"/>
      <c r="AI72" s="215"/>
      <c r="AJ72" s="215"/>
      <c r="AK72" s="215"/>
      <c r="AL72" s="215"/>
      <c r="AM72" s="215"/>
    </row>
    <row r="73">
      <c r="A73" s="215"/>
      <c r="B73" s="257" t="s">
        <v>136</v>
      </c>
      <c r="C73" s="258">
        <v>46218.81959534722</v>
      </c>
      <c r="D73" s="72"/>
      <c r="E73" s="107" t="s">
        <v>7</v>
      </c>
      <c r="F73" s="71"/>
      <c r="G73" s="72"/>
      <c r="H73" s="107" t="s">
        <v>63</v>
      </c>
      <c r="I73" s="71"/>
      <c r="J73" s="72"/>
      <c r="K73" s="107" t="s">
        <v>135</v>
      </c>
      <c r="L73" s="71"/>
      <c r="M73" s="71"/>
      <c r="N73" s="71"/>
      <c r="O73" s="72"/>
      <c r="P73" s="229" t="s">
        <v>65</v>
      </c>
      <c r="Q73" s="71"/>
      <c r="R73" s="72"/>
      <c r="S73" s="156" t="s">
        <v>0</v>
      </c>
      <c r="T73" s="72"/>
      <c r="U73" s="160">
        <v>140000.0</v>
      </c>
      <c r="V73" s="71"/>
      <c r="W73" s="72"/>
      <c r="X73" s="160">
        <v>0.0</v>
      </c>
      <c r="Y73" s="72"/>
      <c r="Z73" s="156" t="s">
        <v>68</v>
      </c>
      <c r="AA73" s="72"/>
      <c r="AB73" s="247" t="s">
        <v>88</v>
      </c>
      <c r="AC73" s="215"/>
      <c r="AD73" s="215"/>
      <c r="AE73" s="215"/>
      <c r="AF73" s="215"/>
      <c r="AG73" s="215"/>
      <c r="AH73" s="215"/>
      <c r="AI73" s="215"/>
      <c r="AJ73" s="215"/>
      <c r="AK73" s="215"/>
      <c r="AL73" s="215"/>
      <c r="AM73" s="215"/>
    </row>
    <row r="74">
      <c r="A74" s="215"/>
      <c r="B74" s="257" t="s">
        <v>1596</v>
      </c>
      <c r="C74" s="258">
        <v>46218.817108414354</v>
      </c>
      <c r="D74" s="72"/>
      <c r="E74" s="107" t="s">
        <v>7</v>
      </c>
      <c r="F74" s="71"/>
      <c r="G74" s="72"/>
      <c r="H74" s="107" t="s">
        <v>1460</v>
      </c>
      <c r="I74" s="71"/>
      <c r="J74" s="72"/>
      <c r="K74" s="107" t="s">
        <v>1598</v>
      </c>
      <c r="L74" s="71"/>
      <c r="M74" s="71"/>
      <c r="N74" s="71"/>
      <c r="O74" s="72"/>
      <c r="P74" s="229" t="s">
        <v>1451</v>
      </c>
      <c r="Q74" s="71"/>
      <c r="R74" s="72"/>
      <c r="S74" s="156" t="s">
        <v>23</v>
      </c>
      <c r="T74" s="72"/>
      <c r="U74" s="160">
        <v>24000.0</v>
      </c>
      <c r="V74" s="71"/>
      <c r="W74" s="72"/>
      <c r="X74" s="160">
        <v>0.0</v>
      </c>
      <c r="Y74" s="72"/>
      <c r="Z74" s="156" t="s">
        <v>68</v>
      </c>
      <c r="AA74" s="72"/>
      <c r="AB74" s="247" t="s">
        <v>88</v>
      </c>
      <c r="AC74" s="215"/>
      <c r="AD74" s="215"/>
      <c r="AE74" s="215"/>
      <c r="AF74" s="215"/>
      <c r="AG74" s="215"/>
      <c r="AH74" s="215"/>
      <c r="AI74" s="215"/>
      <c r="AJ74" s="215"/>
      <c r="AK74" s="215"/>
      <c r="AL74" s="215"/>
      <c r="AM74" s="215"/>
    </row>
    <row r="75">
      <c r="A75" s="215"/>
      <c r="B75" s="257" t="s">
        <v>1601</v>
      </c>
      <c r="C75" s="258">
        <v>46218.652417523146</v>
      </c>
      <c r="D75" s="72"/>
      <c r="E75" s="107" t="s">
        <v>76</v>
      </c>
      <c r="F75" s="71"/>
      <c r="G75" s="72"/>
      <c r="H75" s="107" t="s">
        <v>1460</v>
      </c>
      <c r="I75" s="71"/>
      <c r="J75" s="72"/>
      <c r="K75" s="107" t="s">
        <v>1603</v>
      </c>
      <c r="L75" s="71"/>
      <c r="M75" s="71"/>
      <c r="N75" s="71"/>
      <c r="O75" s="72"/>
      <c r="P75" s="229" t="s">
        <v>1604</v>
      </c>
      <c r="Q75" s="71"/>
      <c r="R75" s="72"/>
      <c r="S75" s="156" t="s">
        <v>23</v>
      </c>
      <c r="T75" s="72"/>
      <c r="U75" s="160">
        <v>46750.0</v>
      </c>
      <c r="V75" s="71"/>
      <c r="W75" s="72"/>
      <c r="X75" s="160">
        <v>0.0</v>
      </c>
      <c r="Y75" s="72"/>
      <c r="Z75" s="156" t="s">
        <v>68</v>
      </c>
      <c r="AA75" s="72"/>
      <c r="AB75" s="247" t="s">
        <v>88</v>
      </c>
      <c r="AC75" s="215"/>
      <c r="AD75" s="215"/>
      <c r="AE75" s="215"/>
      <c r="AF75" s="215"/>
      <c r="AG75" s="215"/>
      <c r="AH75" s="215"/>
      <c r="AI75" s="215"/>
      <c r="AJ75" s="215"/>
      <c r="AK75" s="215"/>
      <c r="AL75" s="215"/>
      <c r="AM75" s="215"/>
    </row>
    <row r="76">
      <c r="A76" s="215"/>
      <c r="B76" s="257" t="s">
        <v>310</v>
      </c>
      <c r="C76" s="258">
        <v>46217.92727375</v>
      </c>
      <c r="D76" s="72"/>
      <c r="E76" s="107" t="s">
        <v>7</v>
      </c>
      <c r="F76" s="71"/>
      <c r="G76" s="72"/>
      <c r="H76" s="107" t="s">
        <v>174</v>
      </c>
      <c r="I76" s="71"/>
      <c r="J76" s="72"/>
      <c r="K76" s="107" t="s">
        <v>218</v>
      </c>
      <c r="L76" s="71"/>
      <c r="M76" s="71"/>
      <c r="N76" s="71"/>
      <c r="O76" s="72"/>
      <c r="P76" s="229" t="s">
        <v>219</v>
      </c>
      <c r="Q76" s="71"/>
      <c r="R76" s="72"/>
      <c r="S76" s="156" t="s">
        <v>98</v>
      </c>
      <c r="T76" s="72"/>
      <c r="U76" s="160">
        <v>6000.0</v>
      </c>
      <c r="V76" s="71"/>
      <c r="W76" s="72"/>
      <c r="X76" s="160">
        <v>0.0</v>
      </c>
      <c r="Y76" s="72"/>
      <c r="Z76" s="156" t="s">
        <v>68</v>
      </c>
      <c r="AA76" s="72"/>
      <c r="AB76" s="247" t="s">
        <v>66</v>
      </c>
      <c r="AC76" s="215"/>
      <c r="AD76" s="215"/>
      <c r="AE76" s="215"/>
      <c r="AF76" s="215"/>
      <c r="AG76" s="215"/>
      <c r="AH76" s="215"/>
      <c r="AI76" s="215"/>
      <c r="AJ76" s="215"/>
      <c r="AK76" s="215"/>
      <c r="AL76" s="215"/>
      <c r="AM76" s="215"/>
    </row>
    <row r="77">
      <c r="A77" s="215"/>
      <c r="B77" s="257" t="s">
        <v>1607</v>
      </c>
      <c r="C77" s="258">
        <v>46217.814762071765</v>
      </c>
      <c r="D77" s="72"/>
      <c r="E77" s="107" t="s">
        <v>76</v>
      </c>
      <c r="F77" s="71"/>
      <c r="G77" s="72"/>
      <c r="H77" s="107" t="s">
        <v>77</v>
      </c>
      <c r="I77" s="71"/>
      <c r="J77" s="72"/>
      <c r="K77" s="107" t="s">
        <v>1609</v>
      </c>
      <c r="L77" s="71"/>
      <c r="M77" s="71"/>
      <c r="N77" s="71"/>
      <c r="O77" s="72"/>
      <c r="P77" s="229" t="s">
        <v>65</v>
      </c>
      <c r="Q77" s="71"/>
      <c r="R77" s="72"/>
      <c r="S77" s="156" t="s">
        <v>1279</v>
      </c>
      <c r="T77" s="72"/>
      <c r="U77" s="160">
        <v>40000.0</v>
      </c>
      <c r="V77" s="71"/>
      <c r="W77" s="72"/>
      <c r="X77" s="160">
        <v>0.0</v>
      </c>
      <c r="Y77" s="72"/>
      <c r="Z77" s="156" t="s">
        <v>68</v>
      </c>
      <c r="AA77" s="72"/>
      <c r="AB77" s="247" t="s">
        <v>88</v>
      </c>
      <c r="AC77" s="215"/>
      <c r="AD77" s="215"/>
      <c r="AE77" s="215"/>
      <c r="AF77" s="215"/>
      <c r="AG77" s="215"/>
      <c r="AH77" s="215"/>
      <c r="AI77" s="215"/>
      <c r="AJ77" s="215"/>
      <c r="AK77" s="215"/>
      <c r="AL77" s="215"/>
      <c r="AM77" s="215"/>
    </row>
    <row r="78">
      <c r="A78" s="215"/>
      <c r="B78" s="257" t="s">
        <v>1223</v>
      </c>
      <c r="C78" s="258">
        <v>46217.75543716435</v>
      </c>
      <c r="D78" s="72"/>
      <c r="E78" s="107" t="s">
        <v>7</v>
      </c>
      <c r="F78" s="71"/>
      <c r="G78" s="72"/>
      <c r="H78" s="107" t="s">
        <v>174</v>
      </c>
      <c r="I78" s="71"/>
      <c r="J78" s="72"/>
      <c r="K78" s="107" t="s">
        <v>1224</v>
      </c>
      <c r="L78" s="71"/>
      <c r="M78" s="71"/>
      <c r="N78" s="71"/>
      <c r="O78" s="72"/>
      <c r="P78" s="229" t="s">
        <v>1225</v>
      </c>
      <c r="Q78" s="71"/>
      <c r="R78" s="72"/>
      <c r="S78" s="156" t="s">
        <v>457</v>
      </c>
      <c r="T78" s="72"/>
      <c r="U78" s="160">
        <v>20000.0</v>
      </c>
      <c r="V78" s="71"/>
      <c r="W78" s="72"/>
      <c r="X78" s="160">
        <v>0.0</v>
      </c>
      <c r="Y78" s="72"/>
      <c r="Z78" s="156" t="s">
        <v>68</v>
      </c>
      <c r="AA78" s="72"/>
      <c r="AB78" s="247" t="s">
        <v>88</v>
      </c>
      <c r="AC78" s="215"/>
      <c r="AD78" s="215"/>
      <c r="AE78" s="215"/>
      <c r="AF78" s="215"/>
      <c r="AG78" s="215"/>
      <c r="AH78" s="215"/>
      <c r="AI78" s="215"/>
      <c r="AJ78" s="215"/>
      <c r="AK78" s="215"/>
      <c r="AL78" s="215"/>
      <c r="AM78" s="215"/>
    </row>
    <row r="79">
      <c r="A79" s="215"/>
      <c r="B79" s="257" t="s">
        <v>317</v>
      </c>
      <c r="C79" s="258">
        <v>46217.75397815972</v>
      </c>
      <c r="D79" s="72"/>
      <c r="E79" s="107" t="s">
        <v>7</v>
      </c>
      <c r="F79" s="71"/>
      <c r="G79" s="72"/>
      <c r="H79" s="107" t="s">
        <v>174</v>
      </c>
      <c r="I79" s="71"/>
      <c r="J79" s="72"/>
      <c r="K79" s="107" t="s">
        <v>319</v>
      </c>
      <c r="L79" s="71"/>
      <c r="M79" s="71"/>
      <c r="N79" s="71"/>
      <c r="O79" s="72"/>
      <c r="P79" s="229" t="s">
        <v>274</v>
      </c>
      <c r="Q79" s="71"/>
      <c r="R79" s="72"/>
      <c r="S79" s="156" t="s">
        <v>98</v>
      </c>
      <c r="T79" s="72"/>
      <c r="U79" s="160">
        <v>30000.0</v>
      </c>
      <c r="V79" s="71"/>
      <c r="W79" s="72"/>
      <c r="X79" s="160">
        <v>0.0</v>
      </c>
      <c r="Y79" s="72"/>
      <c r="Z79" s="156" t="s">
        <v>68</v>
      </c>
      <c r="AA79" s="72"/>
      <c r="AB79" s="247" t="s">
        <v>88</v>
      </c>
      <c r="AC79" s="215"/>
      <c r="AD79" s="215"/>
      <c r="AE79" s="215"/>
      <c r="AF79" s="215"/>
      <c r="AG79" s="215"/>
      <c r="AH79" s="215"/>
      <c r="AI79" s="215"/>
      <c r="AJ79" s="215"/>
      <c r="AK79" s="215"/>
      <c r="AL79" s="215"/>
      <c r="AM79" s="215"/>
    </row>
    <row r="80">
      <c r="A80" s="215"/>
      <c r="B80" s="257" t="s">
        <v>137</v>
      </c>
      <c r="C80" s="258">
        <v>46217.68140803241</v>
      </c>
      <c r="D80" s="72"/>
      <c r="E80" s="107" t="s">
        <v>7</v>
      </c>
      <c r="F80" s="71"/>
      <c r="G80" s="72"/>
      <c r="H80" s="107" t="s">
        <v>63</v>
      </c>
      <c r="I80" s="71"/>
      <c r="J80" s="72"/>
      <c r="K80" s="107" t="s">
        <v>140</v>
      </c>
      <c r="L80" s="71"/>
      <c r="M80" s="71"/>
      <c r="N80" s="71"/>
      <c r="O80" s="72"/>
      <c r="P80" s="229" t="s">
        <v>65</v>
      </c>
      <c r="Q80" s="71"/>
      <c r="R80" s="72"/>
      <c r="S80" s="156" t="s">
        <v>0</v>
      </c>
      <c r="T80" s="72"/>
      <c r="U80" s="160">
        <v>20000.0</v>
      </c>
      <c r="V80" s="71"/>
      <c r="W80" s="72"/>
      <c r="X80" s="160">
        <v>0.0</v>
      </c>
      <c r="Y80" s="72"/>
      <c r="Z80" s="156" t="s">
        <v>68</v>
      </c>
      <c r="AA80" s="72"/>
      <c r="AB80" s="247" t="s">
        <v>66</v>
      </c>
      <c r="AC80" s="215"/>
      <c r="AD80" s="215"/>
      <c r="AE80" s="215"/>
      <c r="AF80" s="215"/>
      <c r="AG80" s="215"/>
      <c r="AH80" s="215"/>
      <c r="AI80" s="215"/>
      <c r="AJ80" s="215"/>
      <c r="AK80" s="215"/>
      <c r="AL80" s="215"/>
      <c r="AM80" s="215"/>
    </row>
    <row r="81">
      <c r="A81" s="215"/>
      <c r="B81" s="257" t="s">
        <v>1233</v>
      </c>
      <c r="C81" s="258">
        <v>46217.66387321759</v>
      </c>
      <c r="D81" s="72"/>
      <c r="E81" s="107" t="s">
        <v>7</v>
      </c>
      <c r="F81" s="71"/>
      <c r="G81" s="72"/>
      <c r="H81" s="107" t="s">
        <v>174</v>
      </c>
      <c r="I81" s="71"/>
      <c r="J81" s="72"/>
      <c r="K81" s="107" t="s">
        <v>1235</v>
      </c>
      <c r="L81" s="71"/>
      <c r="M81" s="71"/>
      <c r="N81" s="71"/>
      <c r="O81" s="72"/>
      <c r="P81" s="246" t="s">
        <v>1219</v>
      </c>
      <c r="Q81" s="71"/>
      <c r="R81" s="72"/>
      <c r="S81" s="156" t="s">
        <v>457</v>
      </c>
      <c r="T81" s="72"/>
      <c r="U81" s="160">
        <v>30000.0</v>
      </c>
      <c r="V81" s="71"/>
      <c r="W81" s="72"/>
      <c r="X81" s="160">
        <v>0.0</v>
      </c>
      <c r="Y81" s="72"/>
      <c r="Z81" s="156" t="s">
        <v>68</v>
      </c>
      <c r="AA81" s="72"/>
      <c r="AB81" s="247" t="s">
        <v>66</v>
      </c>
      <c r="AC81" s="215"/>
      <c r="AD81" s="268" t="s">
        <v>1621</v>
      </c>
      <c r="AE81" s="71"/>
      <c r="AF81" s="71"/>
      <c r="AG81" s="71"/>
      <c r="AH81" s="71"/>
      <c r="AI81" s="71"/>
      <c r="AJ81" s="71"/>
      <c r="AK81" s="72"/>
      <c r="AL81" s="215"/>
      <c r="AM81" s="215"/>
    </row>
    <row r="82">
      <c r="A82" s="215"/>
      <c r="B82" s="257" t="s">
        <v>145</v>
      </c>
      <c r="C82" s="258">
        <v>46217.66204456019</v>
      </c>
      <c r="D82" s="72"/>
      <c r="E82" s="107" t="s">
        <v>76</v>
      </c>
      <c r="F82" s="71"/>
      <c r="G82" s="72"/>
      <c r="H82" s="107" t="s">
        <v>77</v>
      </c>
      <c r="I82" s="71"/>
      <c r="J82" s="72"/>
      <c r="K82" s="107" t="s">
        <v>146</v>
      </c>
      <c r="L82" s="71"/>
      <c r="M82" s="71"/>
      <c r="N82" s="71"/>
      <c r="O82" s="72"/>
      <c r="P82" s="229" t="s">
        <v>65</v>
      </c>
      <c r="Q82" s="71"/>
      <c r="R82" s="72"/>
      <c r="S82" s="156" t="s">
        <v>0</v>
      </c>
      <c r="T82" s="72"/>
      <c r="U82" s="160">
        <v>55000.0</v>
      </c>
      <c r="V82" s="71"/>
      <c r="W82" s="72"/>
      <c r="X82" s="160">
        <v>0.0</v>
      </c>
      <c r="Y82" s="72"/>
      <c r="Z82" s="156" t="s">
        <v>68</v>
      </c>
      <c r="AA82" s="72"/>
      <c r="AB82" s="247" t="s">
        <v>66</v>
      </c>
      <c r="AC82" s="215"/>
      <c r="AD82" s="215"/>
      <c r="AE82" s="215"/>
      <c r="AF82" s="215"/>
      <c r="AG82" s="215"/>
      <c r="AH82" s="215"/>
      <c r="AI82" s="215"/>
      <c r="AJ82" s="215"/>
      <c r="AK82" s="215"/>
      <c r="AL82" s="215"/>
      <c r="AM82" s="215"/>
    </row>
    <row r="83">
      <c r="A83" s="215"/>
      <c r="B83" s="257" t="s">
        <v>1627</v>
      </c>
      <c r="C83" s="258">
        <v>46217.66074575231</v>
      </c>
      <c r="D83" s="72"/>
      <c r="E83" s="107" t="s">
        <v>76</v>
      </c>
      <c r="F83" s="71"/>
      <c r="G83" s="72"/>
      <c r="H83" s="107" t="s">
        <v>30</v>
      </c>
      <c r="I83" s="71"/>
      <c r="J83" s="72"/>
      <c r="K83" s="107" t="s">
        <v>1172</v>
      </c>
      <c r="L83" s="71"/>
      <c r="M83" s="71"/>
      <c r="N83" s="71"/>
      <c r="O83" s="72"/>
      <c r="P83" s="229" t="s">
        <v>1174</v>
      </c>
      <c r="Q83" s="71"/>
      <c r="R83" s="72"/>
      <c r="S83" s="156" t="s">
        <v>1175</v>
      </c>
      <c r="T83" s="72"/>
      <c r="U83" s="160">
        <v>9400.0</v>
      </c>
      <c r="V83" s="71"/>
      <c r="W83" s="72"/>
      <c r="X83" s="160">
        <v>0.0</v>
      </c>
      <c r="Y83" s="72"/>
      <c r="Z83" s="156" t="s">
        <v>68</v>
      </c>
      <c r="AA83" s="72"/>
      <c r="AB83" s="247" t="s">
        <v>66</v>
      </c>
      <c r="AC83" s="215"/>
      <c r="AD83" s="215"/>
      <c r="AE83" s="215"/>
      <c r="AF83" s="215"/>
      <c r="AG83" s="215"/>
      <c r="AH83" s="215"/>
      <c r="AI83" s="215"/>
      <c r="AJ83" s="215"/>
      <c r="AK83" s="215"/>
      <c r="AL83" s="215"/>
      <c r="AM83" s="215"/>
    </row>
    <row r="84">
      <c r="A84" s="215"/>
      <c r="B84" s="257" t="s">
        <v>147</v>
      </c>
      <c r="C84" s="258">
        <v>46217.65782853009</v>
      </c>
      <c r="D84" s="72"/>
      <c r="E84" s="107" t="s">
        <v>7</v>
      </c>
      <c r="F84" s="71"/>
      <c r="G84" s="72"/>
      <c r="H84" s="107" t="s">
        <v>63</v>
      </c>
      <c r="I84" s="71"/>
      <c r="J84" s="72"/>
      <c r="K84" s="107" t="s">
        <v>148</v>
      </c>
      <c r="L84" s="71"/>
      <c r="M84" s="71"/>
      <c r="N84" s="71"/>
      <c r="O84" s="72"/>
      <c r="P84" s="229" t="s">
        <v>65</v>
      </c>
      <c r="Q84" s="71"/>
      <c r="R84" s="72"/>
      <c r="S84" s="156" t="s">
        <v>0</v>
      </c>
      <c r="T84" s="72"/>
      <c r="U84" s="160">
        <v>30000.0</v>
      </c>
      <c r="V84" s="71"/>
      <c r="W84" s="72"/>
      <c r="X84" s="160">
        <v>0.0</v>
      </c>
      <c r="Y84" s="72"/>
      <c r="Z84" s="156" t="s">
        <v>68</v>
      </c>
      <c r="AA84" s="72"/>
      <c r="AB84" s="247" t="s">
        <v>66</v>
      </c>
      <c r="AC84" s="215"/>
      <c r="AD84" s="215"/>
      <c r="AE84" s="215"/>
      <c r="AF84" s="215"/>
      <c r="AG84" s="215"/>
      <c r="AH84" s="215"/>
      <c r="AI84" s="215"/>
      <c r="AJ84" s="215"/>
      <c r="AK84" s="215"/>
      <c r="AL84" s="215"/>
      <c r="AM84" s="215"/>
    </row>
    <row r="85">
      <c r="A85" s="215"/>
      <c r="B85" s="257" t="s">
        <v>149</v>
      </c>
      <c r="C85" s="258">
        <v>46217.65278959491</v>
      </c>
      <c r="D85" s="72"/>
      <c r="E85" s="107" t="s">
        <v>7</v>
      </c>
      <c r="F85" s="71"/>
      <c r="G85" s="72"/>
      <c r="H85" s="107" t="s">
        <v>63</v>
      </c>
      <c r="I85" s="71"/>
      <c r="J85" s="72"/>
      <c r="K85" s="107" t="s">
        <v>150</v>
      </c>
      <c r="L85" s="71"/>
      <c r="M85" s="71"/>
      <c r="N85" s="71"/>
      <c r="O85" s="72"/>
      <c r="P85" s="229" t="s">
        <v>65</v>
      </c>
      <c r="Q85" s="71"/>
      <c r="R85" s="72"/>
      <c r="S85" s="156" t="s">
        <v>0</v>
      </c>
      <c r="T85" s="72"/>
      <c r="U85" s="160">
        <v>60000.0</v>
      </c>
      <c r="V85" s="71"/>
      <c r="W85" s="72"/>
      <c r="X85" s="160">
        <v>0.0</v>
      </c>
      <c r="Y85" s="72"/>
      <c r="Z85" s="156" t="s">
        <v>68</v>
      </c>
      <c r="AA85" s="72"/>
      <c r="AB85" s="247" t="s">
        <v>66</v>
      </c>
      <c r="AC85" s="215"/>
      <c r="AD85" s="215"/>
      <c r="AE85" s="215"/>
      <c r="AF85" s="215"/>
      <c r="AG85" s="215"/>
      <c r="AH85" s="215"/>
      <c r="AI85" s="215"/>
      <c r="AJ85" s="215"/>
      <c r="AK85" s="215"/>
      <c r="AL85" s="215"/>
      <c r="AM85" s="215"/>
    </row>
    <row r="86">
      <c r="A86" s="215"/>
      <c r="B86" s="257" t="s">
        <v>327</v>
      </c>
      <c r="C86" s="258">
        <v>46217.481948229164</v>
      </c>
      <c r="D86" s="72"/>
      <c r="E86" s="107" t="s">
        <v>7</v>
      </c>
      <c r="F86" s="71"/>
      <c r="G86" s="72"/>
      <c r="H86" s="107" t="s">
        <v>174</v>
      </c>
      <c r="I86" s="71"/>
      <c r="J86" s="72"/>
      <c r="K86" s="107" t="s">
        <v>328</v>
      </c>
      <c r="L86" s="71"/>
      <c r="M86" s="71"/>
      <c r="N86" s="71"/>
      <c r="O86" s="72"/>
      <c r="P86" s="229" t="s">
        <v>329</v>
      </c>
      <c r="Q86" s="71"/>
      <c r="R86" s="72"/>
      <c r="S86" s="156" t="s">
        <v>98</v>
      </c>
      <c r="T86" s="72"/>
      <c r="U86" s="160">
        <v>30000.0</v>
      </c>
      <c r="V86" s="71"/>
      <c r="W86" s="72"/>
      <c r="X86" s="160">
        <v>0.0</v>
      </c>
      <c r="Y86" s="72"/>
      <c r="Z86" s="156" t="s">
        <v>68</v>
      </c>
      <c r="AA86" s="72"/>
      <c r="AB86" s="247" t="s">
        <v>66</v>
      </c>
      <c r="AC86" s="215"/>
      <c r="AD86" s="215"/>
      <c r="AE86" s="215"/>
      <c r="AF86" s="215"/>
      <c r="AG86" s="215"/>
      <c r="AH86" s="215"/>
      <c r="AI86" s="215"/>
      <c r="AJ86" s="215"/>
      <c r="AK86" s="215"/>
      <c r="AL86" s="215"/>
      <c r="AM86" s="215"/>
    </row>
    <row r="87">
      <c r="A87" s="215"/>
      <c r="B87" s="257" t="s">
        <v>1250</v>
      </c>
      <c r="C87" s="258">
        <v>46216.887591886574</v>
      </c>
      <c r="D87" s="72"/>
      <c r="E87" s="107" t="s">
        <v>7</v>
      </c>
      <c r="F87" s="71"/>
      <c r="G87" s="72"/>
      <c r="H87" s="107" t="s">
        <v>174</v>
      </c>
      <c r="I87" s="71"/>
      <c r="J87" s="72"/>
      <c r="K87" s="107" t="s">
        <v>1251</v>
      </c>
      <c r="L87" s="71"/>
      <c r="M87" s="71"/>
      <c r="N87" s="71"/>
      <c r="O87" s="72"/>
      <c r="P87" s="229" t="s">
        <v>1254</v>
      </c>
      <c r="Q87" s="71"/>
      <c r="R87" s="72"/>
      <c r="S87" s="156" t="s">
        <v>457</v>
      </c>
      <c r="T87" s="72"/>
      <c r="U87" s="160">
        <v>20000.0</v>
      </c>
      <c r="V87" s="71"/>
      <c r="W87" s="72"/>
      <c r="X87" s="160">
        <v>0.0</v>
      </c>
      <c r="Y87" s="72"/>
      <c r="Z87" s="156" t="s">
        <v>68</v>
      </c>
      <c r="AA87" s="72"/>
      <c r="AB87" s="247" t="s">
        <v>66</v>
      </c>
      <c r="AC87" s="215"/>
      <c r="AD87" s="215"/>
      <c r="AE87" s="215"/>
      <c r="AF87" s="215"/>
      <c r="AG87" s="215"/>
      <c r="AH87" s="215"/>
      <c r="AI87" s="215"/>
      <c r="AJ87" s="215"/>
      <c r="AK87" s="215"/>
      <c r="AL87" s="215"/>
      <c r="AM87" s="215"/>
    </row>
    <row r="88">
      <c r="A88" s="215"/>
      <c r="B88" s="257" t="s">
        <v>338</v>
      </c>
      <c r="C88" s="258">
        <v>46216.88687747685</v>
      </c>
      <c r="D88" s="72"/>
      <c r="E88" s="107" t="s">
        <v>7</v>
      </c>
      <c r="F88" s="71"/>
      <c r="G88" s="72"/>
      <c r="H88" s="107" t="s">
        <v>174</v>
      </c>
      <c r="I88" s="71"/>
      <c r="J88" s="72"/>
      <c r="K88" s="107" t="s">
        <v>340</v>
      </c>
      <c r="L88" s="71"/>
      <c r="M88" s="71"/>
      <c r="N88" s="71"/>
      <c r="O88" s="72"/>
      <c r="P88" s="229" t="s">
        <v>342</v>
      </c>
      <c r="Q88" s="71"/>
      <c r="R88" s="72"/>
      <c r="S88" s="156" t="s">
        <v>98</v>
      </c>
      <c r="T88" s="72"/>
      <c r="U88" s="160">
        <v>30000.0</v>
      </c>
      <c r="V88" s="71"/>
      <c r="W88" s="72"/>
      <c r="X88" s="160">
        <v>0.0</v>
      </c>
      <c r="Y88" s="72"/>
      <c r="Z88" s="156" t="s">
        <v>68</v>
      </c>
      <c r="AA88" s="72"/>
      <c r="AB88" s="247" t="s">
        <v>66</v>
      </c>
      <c r="AC88" s="215"/>
      <c r="AD88" s="215"/>
      <c r="AE88" s="215"/>
      <c r="AF88" s="215"/>
      <c r="AG88" s="215"/>
      <c r="AH88" s="215"/>
      <c r="AI88" s="215"/>
      <c r="AJ88" s="215"/>
      <c r="AK88" s="215"/>
      <c r="AL88" s="215"/>
      <c r="AM88" s="215"/>
    </row>
    <row r="89">
      <c r="A89" s="215"/>
      <c r="B89" s="257" t="s">
        <v>1267</v>
      </c>
      <c r="C89" s="258">
        <v>46216.88110457176</v>
      </c>
      <c r="D89" s="72"/>
      <c r="E89" s="107" t="s">
        <v>7</v>
      </c>
      <c r="F89" s="71"/>
      <c r="G89" s="72"/>
      <c r="H89" s="107" t="s">
        <v>174</v>
      </c>
      <c r="I89" s="71"/>
      <c r="J89" s="72"/>
      <c r="K89" s="107" t="s">
        <v>1268</v>
      </c>
      <c r="L89" s="71"/>
      <c r="M89" s="71"/>
      <c r="N89" s="71"/>
      <c r="O89" s="72"/>
      <c r="P89" s="229" t="s">
        <v>1269</v>
      </c>
      <c r="Q89" s="71"/>
      <c r="R89" s="72"/>
      <c r="S89" s="156" t="s">
        <v>457</v>
      </c>
      <c r="T89" s="72"/>
      <c r="U89" s="160">
        <v>30000.0</v>
      </c>
      <c r="V89" s="71"/>
      <c r="W89" s="72"/>
      <c r="X89" s="160">
        <v>0.0</v>
      </c>
      <c r="Y89" s="72"/>
      <c r="Z89" s="156" t="s">
        <v>68</v>
      </c>
      <c r="AA89" s="72"/>
      <c r="AB89" s="247" t="s">
        <v>66</v>
      </c>
      <c r="AC89" s="215"/>
      <c r="AD89" s="215"/>
      <c r="AE89" s="215"/>
      <c r="AF89" s="215"/>
      <c r="AG89" s="215"/>
      <c r="AH89" s="215"/>
      <c r="AI89" s="215"/>
      <c r="AJ89" s="215"/>
      <c r="AK89" s="215"/>
      <c r="AL89" s="215"/>
      <c r="AM89" s="215"/>
    </row>
    <row r="90">
      <c r="A90" s="215"/>
      <c r="B90" s="257" t="s">
        <v>1280</v>
      </c>
      <c r="C90" s="258">
        <v>46216.86932196759</v>
      </c>
      <c r="D90" s="72"/>
      <c r="E90" s="107" t="s">
        <v>7</v>
      </c>
      <c r="F90" s="71"/>
      <c r="G90" s="72"/>
      <c r="H90" s="107" t="s">
        <v>174</v>
      </c>
      <c r="I90" s="71"/>
      <c r="J90" s="72"/>
      <c r="K90" s="107" t="s">
        <v>1281</v>
      </c>
      <c r="L90" s="71"/>
      <c r="M90" s="71"/>
      <c r="N90" s="71"/>
      <c r="O90" s="72"/>
      <c r="P90" s="229" t="s">
        <v>1282</v>
      </c>
      <c r="Q90" s="71"/>
      <c r="R90" s="72"/>
      <c r="S90" s="156" t="s">
        <v>457</v>
      </c>
      <c r="T90" s="72"/>
      <c r="U90" s="160">
        <v>30000.0</v>
      </c>
      <c r="V90" s="71"/>
      <c r="W90" s="72"/>
      <c r="X90" s="160">
        <v>0.0</v>
      </c>
      <c r="Y90" s="72"/>
      <c r="Z90" s="156" t="s">
        <v>68</v>
      </c>
      <c r="AA90" s="72"/>
      <c r="AB90" s="247" t="s">
        <v>66</v>
      </c>
      <c r="AC90" s="215"/>
      <c r="AD90" s="215"/>
      <c r="AE90" s="215"/>
      <c r="AF90" s="215"/>
      <c r="AG90" s="215"/>
      <c r="AH90" s="215"/>
      <c r="AI90" s="215"/>
      <c r="AJ90" s="215"/>
      <c r="AK90" s="215"/>
      <c r="AL90" s="215"/>
      <c r="AM90" s="215"/>
    </row>
    <row r="91">
      <c r="A91" s="215"/>
      <c r="B91" s="257" t="s">
        <v>347</v>
      </c>
      <c r="C91" s="258">
        <v>46216.79275591436</v>
      </c>
      <c r="D91" s="72"/>
      <c r="E91" s="107" t="s">
        <v>7</v>
      </c>
      <c r="F91" s="71"/>
      <c r="G91" s="72"/>
      <c r="H91" s="107" t="s">
        <v>174</v>
      </c>
      <c r="I91" s="71"/>
      <c r="J91" s="72"/>
      <c r="K91" s="107" t="s">
        <v>348</v>
      </c>
      <c r="L91" s="71"/>
      <c r="M91" s="71"/>
      <c r="N91" s="71"/>
      <c r="O91" s="72"/>
      <c r="P91" s="229" t="s">
        <v>349</v>
      </c>
      <c r="Q91" s="71"/>
      <c r="R91" s="72"/>
      <c r="S91" s="156" t="s">
        <v>98</v>
      </c>
      <c r="T91" s="72"/>
      <c r="U91" s="160">
        <v>30000.0</v>
      </c>
      <c r="V91" s="71"/>
      <c r="W91" s="72"/>
      <c r="X91" s="160">
        <v>0.0</v>
      </c>
      <c r="Y91" s="72"/>
      <c r="Z91" s="156" t="s">
        <v>68</v>
      </c>
      <c r="AA91" s="72"/>
      <c r="AB91" s="247" t="s">
        <v>88</v>
      </c>
      <c r="AC91" s="215"/>
      <c r="AD91" s="215"/>
      <c r="AE91" s="215"/>
      <c r="AF91" s="215"/>
      <c r="AG91" s="215"/>
      <c r="AH91" s="215"/>
      <c r="AI91" s="215"/>
      <c r="AJ91" s="215"/>
      <c r="AK91" s="215"/>
      <c r="AL91" s="215"/>
      <c r="AM91" s="215"/>
    </row>
    <row r="92">
      <c r="A92" s="215"/>
      <c r="B92" s="257" t="s">
        <v>357</v>
      </c>
      <c r="C92" s="258">
        <v>46216.72770722222</v>
      </c>
      <c r="D92" s="72"/>
      <c r="E92" s="107" t="s">
        <v>7</v>
      </c>
      <c r="F92" s="71"/>
      <c r="G92" s="72"/>
      <c r="H92" s="107" t="s">
        <v>174</v>
      </c>
      <c r="I92" s="71"/>
      <c r="J92" s="72"/>
      <c r="K92" s="107" t="s">
        <v>358</v>
      </c>
      <c r="L92" s="71"/>
      <c r="M92" s="71"/>
      <c r="N92" s="71"/>
      <c r="O92" s="72"/>
      <c r="P92" s="229" t="s">
        <v>282</v>
      </c>
      <c r="Q92" s="71"/>
      <c r="R92" s="72"/>
      <c r="S92" s="156" t="s">
        <v>98</v>
      </c>
      <c r="T92" s="72"/>
      <c r="U92" s="160">
        <v>30000.0</v>
      </c>
      <c r="V92" s="71"/>
      <c r="W92" s="72"/>
      <c r="X92" s="160">
        <v>0.0</v>
      </c>
      <c r="Y92" s="72"/>
      <c r="Z92" s="156" t="s">
        <v>68</v>
      </c>
      <c r="AA92" s="72"/>
      <c r="AB92" s="247" t="s">
        <v>88</v>
      </c>
      <c r="AC92" s="215"/>
      <c r="AD92" s="215"/>
      <c r="AE92" s="215"/>
      <c r="AF92" s="215"/>
      <c r="AG92" s="215"/>
      <c r="AH92" s="215"/>
      <c r="AI92" s="215"/>
      <c r="AJ92" s="215"/>
      <c r="AK92" s="215"/>
      <c r="AL92" s="215"/>
      <c r="AM92" s="215"/>
    </row>
    <row r="93">
      <c r="A93" s="215"/>
      <c r="B93" s="257" t="s">
        <v>1290</v>
      </c>
      <c r="C93" s="258">
        <v>46216.70105134259</v>
      </c>
      <c r="D93" s="72"/>
      <c r="E93" s="107" t="s">
        <v>7</v>
      </c>
      <c r="F93" s="71"/>
      <c r="G93" s="72"/>
      <c r="H93" s="107" t="s">
        <v>174</v>
      </c>
      <c r="I93" s="71"/>
      <c r="J93" s="72"/>
      <c r="K93" s="107" t="s">
        <v>1292</v>
      </c>
      <c r="L93" s="71"/>
      <c r="M93" s="71"/>
      <c r="N93" s="71"/>
      <c r="O93" s="72"/>
      <c r="P93" s="229" t="s">
        <v>1293</v>
      </c>
      <c r="Q93" s="71"/>
      <c r="R93" s="72"/>
      <c r="S93" s="156" t="s">
        <v>457</v>
      </c>
      <c r="T93" s="72"/>
      <c r="U93" s="160">
        <v>20000.0</v>
      </c>
      <c r="V93" s="71"/>
      <c r="W93" s="72"/>
      <c r="X93" s="160">
        <v>0.0</v>
      </c>
      <c r="Y93" s="72"/>
      <c r="Z93" s="156" t="s">
        <v>68</v>
      </c>
      <c r="AA93" s="72"/>
      <c r="AB93" s="247" t="s">
        <v>88</v>
      </c>
      <c r="AC93" s="215"/>
      <c r="AD93" s="215"/>
      <c r="AE93" s="215"/>
      <c r="AF93" s="215"/>
      <c r="AG93" s="215"/>
      <c r="AH93" s="215"/>
      <c r="AI93" s="215"/>
      <c r="AJ93" s="215"/>
      <c r="AK93" s="215"/>
      <c r="AL93" s="215"/>
      <c r="AM93" s="215"/>
    </row>
    <row r="94">
      <c r="A94" s="215"/>
      <c r="B94" s="257" t="s">
        <v>1301</v>
      </c>
      <c r="C94" s="258">
        <v>46216.69910721065</v>
      </c>
      <c r="D94" s="72"/>
      <c r="E94" s="107" t="s">
        <v>7</v>
      </c>
      <c r="F94" s="71"/>
      <c r="G94" s="72"/>
      <c r="H94" s="107" t="s">
        <v>174</v>
      </c>
      <c r="I94" s="71"/>
      <c r="J94" s="72"/>
      <c r="K94" s="107" t="s">
        <v>1303</v>
      </c>
      <c r="L94" s="71"/>
      <c r="M94" s="71"/>
      <c r="N94" s="71"/>
      <c r="O94" s="72"/>
      <c r="P94" s="229" t="s">
        <v>1304</v>
      </c>
      <c r="Q94" s="71"/>
      <c r="R94" s="72"/>
      <c r="S94" s="156" t="s">
        <v>457</v>
      </c>
      <c r="T94" s="72"/>
      <c r="U94" s="160">
        <v>20000.0</v>
      </c>
      <c r="V94" s="71"/>
      <c r="W94" s="72"/>
      <c r="X94" s="160">
        <v>0.0</v>
      </c>
      <c r="Y94" s="72"/>
      <c r="Z94" s="156" t="s">
        <v>68</v>
      </c>
      <c r="AA94" s="72"/>
      <c r="AB94" s="247" t="s">
        <v>88</v>
      </c>
      <c r="AC94" s="215"/>
      <c r="AD94" s="215"/>
      <c r="AE94" s="215"/>
      <c r="AF94" s="215"/>
      <c r="AG94" s="215"/>
      <c r="AH94" s="215"/>
      <c r="AI94" s="215"/>
      <c r="AJ94" s="215"/>
      <c r="AK94" s="215"/>
      <c r="AL94" s="215"/>
      <c r="AM94" s="215"/>
    </row>
    <row r="95">
      <c r="A95" s="215"/>
      <c r="B95" s="257" t="s">
        <v>1672</v>
      </c>
      <c r="C95" s="258">
        <v>46216.66943559027</v>
      </c>
      <c r="D95" s="72"/>
      <c r="E95" s="107" t="s">
        <v>76</v>
      </c>
      <c r="F95" s="71"/>
      <c r="G95" s="72"/>
      <c r="H95" s="107" t="s">
        <v>30</v>
      </c>
      <c r="I95" s="71"/>
      <c r="J95" s="72"/>
      <c r="K95" s="107" t="s">
        <v>1172</v>
      </c>
      <c r="L95" s="71"/>
      <c r="M95" s="71"/>
      <c r="N95" s="71"/>
      <c r="O95" s="72"/>
      <c r="P95" s="229" t="s">
        <v>1174</v>
      </c>
      <c r="Q95" s="71"/>
      <c r="R95" s="72"/>
      <c r="S95" s="156" t="s">
        <v>1175</v>
      </c>
      <c r="T95" s="72"/>
      <c r="U95" s="160">
        <v>1500.0</v>
      </c>
      <c r="V95" s="71"/>
      <c r="W95" s="72"/>
      <c r="X95" s="160">
        <v>0.0</v>
      </c>
      <c r="Y95" s="72"/>
      <c r="Z95" s="156" t="s">
        <v>68</v>
      </c>
      <c r="AA95" s="72"/>
      <c r="AB95" s="247" t="s">
        <v>66</v>
      </c>
      <c r="AC95" s="215"/>
      <c r="AD95" s="215"/>
      <c r="AE95" s="215"/>
      <c r="AF95" s="215"/>
      <c r="AG95" s="215"/>
      <c r="AH95" s="215"/>
      <c r="AI95" s="215"/>
      <c r="AJ95" s="215"/>
      <c r="AK95" s="215"/>
      <c r="AL95" s="215"/>
      <c r="AM95" s="215"/>
    </row>
    <row r="96">
      <c r="A96" s="215"/>
      <c r="B96" s="257" t="s">
        <v>365</v>
      </c>
      <c r="C96" s="258">
        <v>46216.66110671296</v>
      </c>
      <c r="D96" s="72"/>
      <c r="E96" s="107" t="s">
        <v>7</v>
      </c>
      <c r="F96" s="71"/>
      <c r="G96" s="72"/>
      <c r="H96" s="107" t="s">
        <v>174</v>
      </c>
      <c r="I96" s="71"/>
      <c r="J96" s="72"/>
      <c r="K96" s="107" t="s">
        <v>366</v>
      </c>
      <c r="L96" s="71"/>
      <c r="M96" s="71"/>
      <c r="N96" s="71"/>
      <c r="O96" s="72"/>
      <c r="P96" s="229" t="s">
        <v>368</v>
      </c>
      <c r="Q96" s="71"/>
      <c r="R96" s="72"/>
      <c r="S96" s="156" t="s">
        <v>98</v>
      </c>
      <c r="T96" s="72"/>
      <c r="U96" s="160">
        <v>30000.0</v>
      </c>
      <c r="V96" s="71"/>
      <c r="W96" s="72"/>
      <c r="X96" s="160">
        <v>0.0</v>
      </c>
      <c r="Y96" s="72"/>
      <c r="Z96" s="156" t="s">
        <v>68</v>
      </c>
      <c r="AA96" s="72"/>
      <c r="AB96" s="247" t="s">
        <v>66</v>
      </c>
      <c r="AC96" s="215"/>
      <c r="AD96" s="215"/>
      <c r="AE96" s="215"/>
      <c r="AF96" s="215"/>
      <c r="AG96" s="215"/>
      <c r="AH96" s="215"/>
      <c r="AI96" s="215"/>
      <c r="AJ96" s="215"/>
      <c r="AK96" s="215"/>
      <c r="AL96" s="215"/>
      <c r="AM96" s="215"/>
    </row>
    <row r="97">
      <c r="A97" s="215"/>
      <c r="B97" s="257" t="s">
        <v>376</v>
      </c>
      <c r="C97" s="258">
        <v>46216.46675788195</v>
      </c>
      <c r="D97" s="72"/>
      <c r="E97" s="107" t="s">
        <v>7</v>
      </c>
      <c r="F97" s="71"/>
      <c r="G97" s="72"/>
      <c r="H97" s="107" t="s">
        <v>174</v>
      </c>
      <c r="I97" s="71"/>
      <c r="J97" s="72"/>
      <c r="K97" s="107" t="s">
        <v>377</v>
      </c>
      <c r="L97" s="71"/>
      <c r="M97" s="71"/>
      <c r="N97" s="71"/>
      <c r="O97" s="72"/>
      <c r="P97" s="229" t="s">
        <v>378</v>
      </c>
      <c r="Q97" s="71"/>
      <c r="R97" s="72"/>
      <c r="S97" s="156" t="s">
        <v>98</v>
      </c>
      <c r="T97" s="72"/>
      <c r="U97" s="160">
        <v>35000.0</v>
      </c>
      <c r="V97" s="71"/>
      <c r="W97" s="72"/>
      <c r="X97" s="160">
        <v>0.0</v>
      </c>
      <c r="Y97" s="72"/>
      <c r="Z97" s="156" t="s">
        <v>68</v>
      </c>
      <c r="AA97" s="72"/>
      <c r="AB97" s="247" t="s">
        <v>88</v>
      </c>
      <c r="AC97" s="215"/>
      <c r="AD97" s="215"/>
      <c r="AE97" s="215"/>
      <c r="AF97" s="215"/>
      <c r="AG97" s="215"/>
      <c r="AH97" s="215"/>
      <c r="AI97" s="215"/>
      <c r="AJ97" s="215"/>
      <c r="AK97" s="215"/>
      <c r="AL97" s="215"/>
      <c r="AM97" s="215"/>
    </row>
    <row r="98">
      <c r="A98" s="215"/>
      <c r="B98" s="257" t="s">
        <v>1679</v>
      </c>
      <c r="C98" s="258">
        <v>46216.46497638889</v>
      </c>
      <c r="D98" s="72"/>
      <c r="E98" s="107" t="s">
        <v>76</v>
      </c>
      <c r="F98" s="71"/>
      <c r="G98" s="72"/>
      <c r="H98" s="107" t="s">
        <v>1681</v>
      </c>
      <c r="I98" s="71"/>
      <c r="J98" s="72"/>
      <c r="K98" s="107" t="s">
        <v>1683</v>
      </c>
      <c r="L98" s="71"/>
      <c r="M98" s="71"/>
      <c r="N98" s="71"/>
      <c r="O98" s="72"/>
      <c r="P98" s="229" t="s">
        <v>1685</v>
      </c>
      <c r="Q98" s="71"/>
      <c r="R98" s="72"/>
      <c r="S98" s="156" t="s">
        <v>1175</v>
      </c>
      <c r="T98" s="72"/>
      <c r="U98" s="160">
        <v>302000.0</v>
      </c>
      <c r="V98" s="71"/>
      <c r="W98" s="72"/>
      <c r="X98" s="160">
        <v>0.0</v>
      </c>
      <c r="Y98" s="72"/>
      <c r="Z98" s="156" t="s">
        <v>68</v>
      </c>
      <c r="AA98" s="72"/>
      <c r="AB98" s="247" t="s">
        <v>66</v>
      </c>
      <c r="AC98" s="215"/>
      <c r="AD98" s="215"/>
      <c r="AE98" s="215"/>
      <c r="AF98" s="215"/>
      <c r="AG98" s="215"/>
      <c r="AH98" s="215"/>
      <c r="AI98" s="215"/>
      <c r="AJ98" s="215"/>
      <c r="AK98" s="215"/>
      <c r="AL98" s="215"/>
      <c r="AM98" s="215"/>
    </row>
    <row r="99">
      <c r="A99" s="215"/>
      <c r="B99" s="257" t="s">
        <v>384</v>
      </c>
      <c r="C99" s="258">
        <v>46216.46107106481</v>
      </c>
      <c r="D99" s="72"/>
      <c r="E99" s="107" t="s">
        <v>7</v>
      </c>
      <c r="F99" s="71"/>
      <c r="G99" s="72"/>
      <c r="H99" s="107" t="s">
        <v>174</v>
      </c>
      <c r="I99" s="71"/>
      <c r="J99" s="72"/>
      <c r="K99" s="107" t="s">
        <v>386</v>
      </c>
      <c r="L99" s="71"/>
      <c r="M99" s="71"/>
      <c r="N99" s="71"/>
      <c r="O99" s="72"/>
      <c r="P99" s="229" t="s">
        <v>387</v>
      </c>
      <c r="Q99" s="71"/>
      <c r="R99" s="72"/>
      <c r="S99" s="156" t="s">
        <v>98</v>
      </c>
      <c r="T99" s="72"/>
      <c r="U99" s="160">
        <v>30000.0</v>
      </c>
      <c r="V99" s="71"/>
      <c r="W99" s="72"/>
      <c r="X99" s="160">
        <v>0.0</v>
      </c>
      <c r="Y99" s="72"/>
      <c r="Z99" s="156" t="s">
        <v>68</v>
      </c>
      <c r="AA99" s="72"/>
      <c r="AB99" s="247" t="s">
        <v>88</v>
      </c>
      <c r="AC99" s="215"/>
      <c r="AD99" s="215"/>
      <c r="AE99" s="215"/>
      <c r="AF99" s="215"/>
      <c r="AG99" s="215"/>
      <c r="AH99" s="215"/>
      <c r="AI99" s="215"/>
      <c r="AJ99" s="215"/>
      <c r="AK99" s="215"/>
      <c r="AL99" s="215"/>
      <c r="AM99" s="215"/>
    </row>
    <row r="100">
      <c r="A100" s="215"/>
      <c r="B100" s="257" t="s">
        <v>1313</v>
      </c>
      <c r="C100" s="258">
        <v>46216.44670085648</v>
      </c>
      <c r="D100" s="72"/>
      <c r="E100" s="107" t="s">
        <v>7</v>
      </c>
      <c r="F100" s="71"/>
      <c r="G100" s="72"/>
      <c r="H100" s="107" t="s">
        <v>174</v>
      </c>
      <c r="I100" s="71"/>
      <c r="J100" s="72"/>
      <c r="K100" s="107" t="s">
        <v>1315</v>
      </c>
      <c r="L100" s="71"/>
      <c r="M100" s="71"/>
      <c r="N100" s="71"/>
      <c r="O100" s="72"/>
      <c r="P100" s="229" t="s">
        <v>387</v>
      </c>
      <c r="Q100" s="71"/>
      <c r="R100" s="72"/>
      <c r="S100" s="156" t="s">
        <v>457</v>
      </c>
      <c r="T100" s="72"/>
      <c r="U100" s="160">
        <v>30000.0</v>
      </c>
      <c r="V100" s="71"/>
      <c r="W100" s="72"/>
      <c r="X100" s="160">
        <v>0.0</v>
      </c>
      <c r="Y100" s="72"/>
      <c r="Z100" s="156" t="s">
        <v>68</v>
      </c>
      <c r="AA100" s="72"/>
      <c r="AB100" s="247" t="s">
        <v>88</v>
      </c>
      <c r="AC100" s="215"/>
      <c r="AD100" s="215"/>
      <c r="AE100" s="215"/>
      <c r="AF100" s="215"/>
      <c r="AG100" s="215"/>
      <c r="AH100" s="215"/>
      <c r="AI100" s="215"/>
      <c r="AJ100" s="215"/>
      <c r="AK100" s="215"/>
      <c r="AL100" s="215"/>
      <c r="AM100" s="215"/>
    </row>
    <row r="101">
      <c r="A101" s="215"/>
      <c r="B101" s="257" t="s">
        <v>1696</v>
      </c>
      <c r="C101" s="258">
        <v>46215.83750609954</v>
      </c>
      <c r="D101" s="72"/>
      <c r="E101" s="107" t="s">
        <v>7</v>
      </c>
      <c r="F101" s="71"/>
      <c r="G101" s="72"/>
      <c r="H101" s="107" t="s">
        <v>1447</v>
      </c>
      <c r="I101" s="71"/>
      <c r="J101" s="72"/>
      <c r="K101" s="107" t="s">
        <v>1698</v>
      </c>
      <c r="L101" s="71"/>
      <c r="M101" s="71"/>
      <c r="N101" s="71"/>
      <c r="O101" s="72"/>
      <c r="P101" s="229" t="s">
        <v>1451</v>
      </c>
      <c r="Q101" s="71"/>
      <c r="R101" s="72"/>
      <c r="S101" s="156" t="s">
        <v>23</v>
      </c>
      <c r="T101" s="72"/>
      <c r="U101" s="160">
        <v>8650.0</v>
      </c>
      <c r="V101" s="71"/>
      <c r="W101" s="72"/>
      <c r="X101" s="160">
        <v>0.0</v>
      </c>
      <c r="Y101" s="72"/>
      <c r="Z101" s="156" t="s">
        <v>68</v>
      </c>
      <c r="AA101" s="72"/>
      <c r="AB101" s="247" t="s">
        <v>66</v>
      </c>
      <c r="AC101" s="215"/>
      <c r="AD101" s="215"/>
      <c r="AE101" s="215"/>
      <c r="AF101" s="215"/>
      <c r="AG101" s="215"/>
      <c r="AH101" s="215"/>
      <c r="AI101" s="215"/>
      <c r="AJ101" s="215"/>
      <c r="AK101" s="215"/>
      <c r="AL101" s="215"/>
      <c r="AM101" s="215"/>
    </row>
    <row r="102">
      <c r="A102" s="215"/>
      <c r="B102" s="257" t="s">
        <v>1700</v>
      </c>
      <c r="C102" s="258">
        <v>46215.404576099536</v>
      </c>
      <c r="D102" s="72"/>
      <c r="E102" s="107" t="s">
        <v>76</v>
      </c>
      <c r="F102" s="71"/>
      <c r="G102" s="72"/>
      <c r="H102" s="107" t="s">
        <v>1419</v>
      </c>
      <c r="I102" s="71"/>
      <c r="J102" s="72"/>
      <c r="K102" s="107" t="s">
        <v>1701</v>
      </c>
      <c r="L102" s="71"/>
      <c r="M102" s="71"/>
      <c r="N102" s="71"/>
      <c r="O102" s="72"/>
      <c r="P102" s="229" t="s">
        <v>1200</v>
      </c>
      <c r="Q102" s="71"/>
      <c r="R102" s="72"/>
      <c r="S102" s="156" t="s">
        <v>1175</v>
      </c>
      <c r="T102" s="72"/>
      <c r="U102" s="160">
        <v>6000.0</v>
      </c>
      <c r="V102" s="71"/>
      <c r="W102" s="72"/>
      <c r="X102" s="160">
        <v>0.0</v>
      </c>
      <c r="Y102" s="72"/>
      <c r="Z102" s="156" t="s">
        <v>68</v>
      </c>
      <c r="AA102" s="72"/>
      <c r="AB102" s="247" t="s">
        <v>66</v>
      </c>
      <c r="AC102" s="215"/>
      <c r="AD102" s="215"/>
      <c r="AE102" s="215"/>
      <c r="AF102" s="215"/>
      <c r="AG102" s="215"/>
      <c r="AH102" s="215"/>
      <c r="AI102" s="215"/>
      <c r="AJ102" s="215"/>
      <c r="AK102" s="215"/>
      <c r="AL102" s="215"/>
      <c r="AM102" s="215"/>
    </row>
    <row r="103">
      <c r="A103" s="215"/>
      <c r="B103" s="257" t="s">
        <v>1705</v>
      </c>
      <c r="C103" s="258">
        <v>46215.4032933912</v>
      </c>
      <c r="D103" s="72"/>
      <c r="E103" s="107" t="s">
        <v>76</v>
      </c>
      <c r="F103" s="71"/>
      <c r="G103" s="72"/>
      <c r="H103" s="107" t="s">
        <v>30</v>
      </c>
      <c r="I103" s="71"/>
      <c r="J103" s="72"/>
      <c r="K103" s="107" t="s">
        <v>1172</v>
      </c>
      <c r="L103" s="71"/>
      <c r="M103" s="71"/>
      <c r="N103" s="71"/>
      <c r="O103" s="72"/>
      <c r="P103" s="229" t="s">
        <v>1174</v>
      </c>
      <c r="Q103" s="71"/>
      <c r="R103" s="72"/>
      <c r="S103" s="156" t="s">
        <v>1175</v>
      </c>
      <c r="T103" s="72"/>
      <c r="U103" s="160">
        <v>3000.0</v>
      </c>
      <c r="V103" s="71"/>
      <c r="W103" s="72"/>
      <c r="X103" s="160">
        <v>0.0</v>
      </c>
      <c r="Y103" s="72"/>
      <c r="Z103" s="156" t="s">
        <v>68</v>
      </c>
      <c r="AA103" s="72"/>
      <c r="AB103" s="247" t="s">
        <v>66</v>
      </c>
      <c r="AC103" s="215"/>
      <c r="AD103" s="215"/>
      <c r="AE103" s="215"/>
      <c r="AF103" s="215"/>
      <c r="AG103" s="215"/>
      <c r="AH103" s="215"/>
      <c r="AI103" s="215"/>
      <c r="AJ103" s="215"/>
      <c r="AK103" s="215"/>
      <c r="AL103" s="215"/>
      <c r="AM103" s="215"/>
    </row>
    <row r="104">
      <c r="A104" s="215"/>
      <c r="B104" s="257" t="s">
        <v>1710</v>
      </c>
      <c r="C104" s="258">
        <v>46215.07154582176</v>
      </c>
      <c r="D104" s="72"/>
      <c r="E104" s="107" t="s">
        <v>7</v>
      </c>
      <c r="F104" s="71"/>
      <c r="G104" s="72"/>
      <c r="H104" s="107" t="s">
        <v>1460</v>
      </c>
      <c r="I104" s="71"/>
      <c r="J104" s="72"/>
      <c r="K104" s="107" t="s">
        <v>1712</v>
      </c>
      <c r="L104" s="71"/>
      <c r="M104" s="71"/>
      <c r="N104" s="71"/>
      <c r="O104" s="72"/>
      <c r="P104" s="229" t="s">
        <v>1451</v>
      </c>
      <c r="Q104" s="71"/>
      <c r="R104" s="72"/>
      <c r="S104" s="156" t="s">
        <v>23</v>
      </c>
      <c r="T104" s="72"/>
      <c r="U104" s="160">
        <v>37000.0</v>
      </c>
      <c r="V104" s="71"/>
      <c r="W104" s="72"/>
      <c r="X104" s="160">
        <v>0.0</v>
      </c>
      <c r="Y104" s="72"/>
      <c r="Z104" s="156" t="s">
        <v>68</v>
      </c>
      <c r="AA104" s="72"/>
      <c r="AB104" s="247" t="s">
        <v>88</v>
      </c>
      <c r="AC104" s="215"/>
      <c r="AD104" s="215"/>
      <c r="AE104" s="215"/>
      <c r="AF104" s="215"/>
      <c r="AG104" s="215"/>
      <c r="AH104" s="215"/>
      <c r="AI104" s="215"/>
      <c r="AJ104" s="215"/>
      <c r="AK104" s="215"/>
      <c r="AL104" s="215"/>
      <c r="AM104" s="215"/>
    </row>
    <row r="105">
      <c r="A105" s="215"/>
      <c r="B105" s="257" t="s">
        <v>1715</v>
      </c>
      <c r="C105" s="258">
        <v>46215.0704225463</v>
      </c>
      <c r="D105" s="72"/>
      <c r="E105" s="107" t="s">
        <v>7</v>
      </c>
      <c r="F105" s="71"/>
      <c r="G105" s="72"/>
      <c r="H105" s="107" t="s">
        <v>1460</v>
      </c>
      <c r="I105" s="71"/>
      <c r="J105" s="72"/>
      <c r="K105" s="107" t="s">
        <v>1712</v>
      </c>
      <c r="L105" s="71"/>
      <c r="M105" s="71"/>
      <c r="N105" s="71"/>
      <c r="O105" s="72"/>
      <c r="P105" s="229" t="s">
        <v>1451</v>
      </c>
      <c r="Q105" s="71"/>
      <c r="R105" s="72"/>
      <c r="S105" s="156" t="s">
        <v>23</v>
      </c>
      <c r="T105" s="72"/>
      <c r="U105" s="160">
        <v>50000.0</v>
      </c>
      <c r="V105" s="71"/>
      <c r="W105" s="72"/>
      <c r="X105" s="160">
        <v>0.0</v>
      </c>
      <c r="Y105" s="72"/>
      <c r="Z105" s="156" t="s">
        <v>68</v>
      </c>
      <c r="AA105" s="72"/>
      <c r="AB105" s="247" t="s">
        <v>66</v>
      </c>
      <c r="AC105" s="215"/>
      <c r="AD105" s="215"/>
      <c r="AE105" s="215"/>
      <c r="AF105" s="215"/>
      <c r="AG105" s="215"/>
      <c r="AH105" s="215"/>
      <c r="AI105" s="215"/>
      <c r="AJ105" s="215"/>
      <c r="AK105" s="215"/>
      <c r="AL105" s="215"/>
      <c r="AM105" s="215"/>
    </row>
    <row r="106">
      <c r="A106" s="215"/>
      <c r="B106" s="257" t="s">
        <v>1720</v>
      </c>
      <c r="C106" s="258">
        <v>46213.87155030093</v>
      </c>
      <c r="D106" s="72"/>
      <c r="E106" s="107" t="s">
        <v>76</v>
      </c>
      <c r="F106" s="71"/>
      <c r="G106" s="72"/>
      <c r="H106" s="107" t="s">
        <v>1198</v>
      </c>
      <c r="I106" s="71"/>
      <c r="J106" s="72"/>
      <c r="K106" s="107" t="s">
        <v>1722</v>
      </c>
      <c r="L106" s="71"/>
      <c r="M106" s="71"/>
      <c r="N106" s="71"/>
      <c r="O106" s="72"/>
      <c r="P106" s="229" t="s">
        <v>1200</v>
      </c>
      <c r="Q106" s="71"/>
      <c r="R106" s="72"/>
      <c r="S106" s="156" t="s">
        <v>1175</v>
      </c>
      <c r="T106" s="72"/>
      <c r="U106" s="160">
        <v>17500.0</v>
      </c>
      <c r="V106" s="71"/>
      <c r="W106" s="72"/>
      <c r="X106" s="160">
        <v>0.0</v>
      </c>
      <c r="Y106" s="72"/>
      <c r="Z106" s="156" t="s">
        <v>68</v>
      </c>
      <c r="AA106" s="72"/>
      <c r="AB106" s="247" t="s">
        <v>66</v>
      </c>
      <c r="AC106" s="215"/>
      <c r="AD106" s="215"/>
      <c r="AE106" s="215"/>
      <c r="AF106" s="215"/>
      <c r="AG106" s="215"/>
      <c r="AH106" s="215"/>
      <c r="AI106" s="215"/>
      <c r="AJ106" s="215"/>
      <c r="AK106" s="215"/>
      <c r="AL106" s="215"/>
      <c r="AM106" s="215"/>
    </row>
    <row r="107">
      <c r="A107" s="215"/>
      <c r="B107" s="257" t="s">
        <v>1725</v>
      </c>
      <c r="C107" s="258">
        <v>46213.870046701384</v>
      </c>
      <c r="D107" s="72"/>
      <c r="E107" s="107" t="s">
        <v>7</v>
      </c>
      <c r="F107" s="71"/>
      <c r="G107" s="72"/>
      <c r="H107" s="107" t="s">
        <v>1208</v>
      </c>
      <c r="I107" s="71"/>
      <c r="J107" s="72"/>
      <c r="K107" s="107" t="s">
        <v>1728</v>
      </c>
      <c r="L107" s="71"/>
      <c r="M107" s="71"/>
      <c r="N107" s="71"/>
      <c r="O107" s="72"/>
      <c r="P107" s="229" t="s">
        <v>1200</v>
      </c>
      <c r="Q107" s="71"/>
      <c r="R107" s="72"/>
      <c r="S107" s="156" t="s">
        <v>1175</v>
      </c>
      <c r="T107" s="72"/>
      <c r="U107" s="160">
        <v>17500.0</v>
      </c>
      <c r="V107" s="71"/>
      <c r="W107" s="72"/>
      <c r="X107" s="160">
        <v>0.0</v>
      </c>
      <c r="Y107" s="72"/>
      <c r="Z107" s="156" t="s">
        <v>68</v>
      </c>
      <c r="AA107" s="72"/>
      <c r="AB107" s="247" t="s">
        <v>88</v>
      </c>
      <c r="AC107" s="215"/>
      <c r="AD107" s="215"/>
      <c r="AE107" s="215"/>
      <c r="AF107" s="215"/>
      <c r="AG107" s="215"/>
      <c r="AH107" s="215"/>
      <c r="AI107" s="215"/>
      <c r="AJ107" s="215"/>
      <c r="AK107" s="215"/>
      <c r="AL107" s="215"/>
      <c r="AM107" s="215"/>
    </row>
    <row r="108">
      <c r="A108" s="215"/>
      <c r="B108" s="257" t="s">
        <v>1327</v>
      </c>
      <c r="C108" s="258">
        <v>46213.86844486111</v>
      </c>
      <c r="D108" s="72"/>
      <c r="E108" s="107" t="s">
        <v>7</v>
      </c>
      <c r="F108" s="71"/>
      <c r="G108" s="72"/>
      <c r="H108" s="107" t="s">
        <v>174</v>
      </c>
      <c r="I108" s="71"/>
      <c r="J108" s="72"/>
      <c r="K108" s="107" t="s">
        <v>1328</v>
      </c>
      <c r="L108" s="71"/>
      <c r="M108" s="71"/>
      <c r="N108" s="71"/>
      <c r="O108" s="72"/>
      <c r="P108" s="229" t="s">
        <v>1329</v>
      </c>
      <c r="Q108" s="71"/>
      <c r="R108" s="72"/>
      <c r="S108" s="156" t="s">
        <v>457</v>
      </c>
      <c r="T108" s="72"/>
      <c r="U108" s="160">
        <v>30000.0</v>
      </c>
      <c r="V108" s="71"/>
      <c r="W108" s="72"/>
      <c r="X108" s="160">
        <v>0.0</v>
      </c>
      <c r="Y108" s="72"/>
      <c r="Z108" s="156" t="s">
        <v>68</v>
      </c>
      <c r="AA108" s="72"/>
      <c r="AB108" s="247" t="s">
        <v>88</v>
      </c>
      <c r="AC108" s="215"/>
      <c r="AD108" s="215"/>
      <c r="AE108" s="215"/>
      <c r="AF108" s="215"/>
      <c r="AG108" s="215"/>
      <c r="AH108" s="215"/>
      <c r="AI108" s="215"/>
      <c r="AJ108" s="215"/>
      <c r="AK108" s="215"/>
      <c r="AL108" s="215"/>
      <c r="AM108" s="215"/>
    </row>
    <row r="109">
      <c r="A109" s="215"/>
      <c r="B109" s="257" t="s">
        <v>151</v>
      </c>
      <c r="C109" s="258">
        <v>46213.8652362963</v>
      </c>
      <c r="D109" s="72"/>
      <c r="E109" s="107" t="s">
        <v>76</v>
      </c>
      <c r="F109" s="71"/>
      <c r="G109" s="72"/>
      <c r="H109" s="107" t="s">
        <v>77</v>
      </c>
      <c r="I109" s="71"/>
      <c r="J109" s="72"/>
      <c r="K109" s="107" t="s">
        <v>152</v>
      </c>
      <c r="L109" s="71"/>
      <c r="M109" s="71"/>
      <c r="N109" s="71"/>
      <c r="O109" s="72"/>
      <c r="P109" s="229" t="s">
        <v>65</v>
      </c>
      <c r="Q109" s="71"/>
      <c r="R109" s="72"/>
      <c r="S109" s="156" t="s">
        <v>0</v>
      </c>
      <c r="T109" s="72"/>
      <c r="U109" s="160">
        <v>40000.0</v>
      </c>
      <c r="V109" s="71"/>
      <c r="W109" s="72"/>
      <c r="X109" s="160">
        <v>0.0</v>
      </c>
      <c r="Y109" s="72"/>
      <c r="Z109" s="156" t="s">
        <v>68</v>
      </c>
      <c r="AA109" s="72"/>
      <c r="AB109" s="247" t="s">
        <v>88</v>
      </c>
      <c r="AC109" s="215"/>
      <c r="AD109" s="215"/>
      <c r="AE109" s="215"/>
      <c r="AF109" s="215"/>
      <c r="AG109" s="215"/>
      <c r="AH109" s="215"/>
      <c r="AI109" s="215"/>
      <c r="AJ109" s="215"/>
      <c r="AK109" s="215"/>
      <c r="AL109" s="215"/>
      <c r="AM109" s="215"/>
    </row>
    <row r="110">
      <c r="A110" s="215"/>
      <c r="B110" s="257" t="s">
        <v>153</v>
      </c>
      <c r="C110" s="258">
        <v>46213.86359503472</v>
      </c>
      <c r="D110" s="72"/>
      <c r="E110" s="107" t="s">
        <v>7</v>
      </c>
      <c r="F110" s="71"/>
      <c r="G110" s="72"/>
      <c r="H110" s="107" t="s">
        <v>63</v>
      </c>
      <c r="I110" s="71"/>
      <c r="J110" s="72"/>
      <c r="K110" s="107" t="s">
        <v>154</v>
      </c>
      <c r="L110" s="71"/>
      <c r="M110" s="71"/>
      <c r="N110" s="71"/>
      <c r="O110" s="72"/>
      <c r="P110" s="229" t="s">
        <v>65</v>
      </c>
      <c r="Q110" s="71"/>
      <c r="R110" s="72"/>
      <c r="S110" s="156" t="s">
        <v>0</v>
      </c>
      <c r="T110" s="72"/>
      <c r="U110" s="160">
        <v>80000.0</v>
      </c>
      <c r="V110" s="71"/>
      <c r="W110" s="72"/>
      <c r="X110" s="160">
        <v>0.0</v>
      </c>
      <c r="Y110" s="72"/>
      <c r="Z110" s="156" t="s">
        <v>68</v>
      </c>
      <c r="AA110" s="72"/>
      <c r="AB110" s="247" t="s">
        <v>88</v>
      </c>
      <c r="AC110" s="215"/>
      <c r="AD110" s="215"/>
      <c r="AE110" s="215"/>
      <c r="AF110" s="215"/>
      <c r="AG110" s="215"/>
      <c r="AH110" s="215"/>
      <c r="AI110" s="215"/>
      <c r="AJ110" s="215"/>
      <c r="AK110" s="215"/>
      <c r="AL110" s="215"/>
      <c r="AM110" s="215"/>
    </row>
    <row r="111">
      <c r="A111" s="215"/>
      <c r="B111" s="257" t="s">
        <v>1745</v>
      </c>
      <c r="C111" s="258">
        <v>46213.81441039352</v>
      </c>
      <c r="D111" s="72"/>
      <c r="E111" s="107" t="s">
        <v>76</v>
      </c>
      <c r="F111" s="71"/>
      <c r="G111" s="72"/>
      <c r="H111" s="107" t="s">
        <v>27</v>
      </c>
      <c r="I111" s="71"/>
      <c r="J111" s="72"/>
      <c r="K111" s="107" t="s">
        <v>1747</v>
      </c>
      <c r="L111" s="71"/>
      <c r="M111" s="71"/>
      <c r="N111" s="71"/>
      <c r="O111" s="72"/>
      <c r="P111" s="229" t="s">
        <v>1748</v>
      </c>
      <c r="Q111" s="71"/>
      <c r="R111" s="72"/>
      <c r="S111" s="156" t="s">
        <v>1175</v>
      </c>
      <c r="T111" s="72"/>
      <c r="U111" s="160">
        <v>337198.0</v>
      </c>
      <c r="V111" s="71"/>
      <c r="W111" s="72"/>
      <c r="X111" s="160">
        <v>0.0</v>
      </c>
      <c r="Y111" s="72"/>
      <c r="Z111" s="156" t="s">
        <v>68</v>
      </c>
      <c r="AA111" s="72"/>
      <c r="AB111" s="247" t="s">
        <v>66</v>
      </c>
      <c r="AC111" s="215"/>
      <c r="AD111" s="215"/>
      <c r="AE111" s="215"/>
      <c r="AF111" s="215"/>
      <c r="AG111" s="215"/>
      <c r="AH111" s="215"/>
      <c r="AI111" s="215"/>
      <c r="AJ111" s="215"/>
      <c r="AK111" s="215"/>
      <c r="AL111" s="215"/>
      <c r="AM111" s="215"/>
    </row>
    <row r="112">
      <c r="A112" s="215"/>
      <c r="B112" s="257" t="s">
        <v>394</v>
      </c>
      <c r="C112" s="258">
        <v>46213.744764710646</v>
      </c>
      <c r="D112" s="72"/>
      <c r="E112" s="107" t="s">
        <v>7</v>
      </c>
      <c r="F112" s="71"/>
      <c r="G112" s="72"/>
      <c r="H112" s="107" t="s">
        <v>174</v>
      </c>
      <c r="I112" s="71"/>
      <c r="J112" s="72"/>
      <c r="K112" s="107" t="s">
        <v>395</v>
      </c>
      <c r="L112" s="71"/>
      <c r="M112" s="71"/>
      <c r="N112" s="71"/>
      <c r="O112" s="72"/>
      <c r="P112" s="229" t="s">
        <v>396</v>
      </c>
      <c r="Q112" s="71"/>
      <c r="R112" s="72"/>
      <c r="S112" s="156" t="s">
        <v>98</v>
      </c>
      <c r="T112" s="72"/>
      <c r="U112" s="160">
        <v>30000.0</v>
      </c>
      <c r="V112" s="71"/>
      <c r="W112" s="72"/>
      <c r="X112" s="160">
        <v>0.0</v>
      </c>
      <c r="Y112" s="72"/>
      <c r="Z112" s="156" t="s">
        <v>68</v>
      </c>
      <c r="AA112" s="72"/>
      <c r="AB112" s="247" t="s">
        <v>66</v>
      </c>
      <c r="AC112" s="215"/>
      <c r="AD112" s="215"/>
      <c r="AE112" s="215"/>
      <c r="AF112" s="215"/>
      <c r="AG112" s="215"/>
      <c r="AH112" s="215"/>
      <c r="AI112" s="215"/>
      <c r="AJ112" s="215"/>
      <c r="AK112" s="215"/>
      <c r="AL112" s="215"/>
      <c r="AM112" s="215"/>
    </row>
    <row r="113">
      <c r="A113" s="215"/>
      <c r="B113" s="257" t="s">
        <v>403</v>
      </c>
      <c r="C113" s="258">
        <v>46213.74353630787</v>
      </c>
      <c r="D113" s="72"/>
      <c r="E113" s="107" t="s">
        <v>7</v>
      </c>
      <c r="F113" s="71"/>
      <c r="G113" s="72"/>
      <c r="H113" s="107" t="s">
        <v>174</v>
      </c>
      <c r="I113" s="71"/>
      <c r="J113" s="72"/>
      <c r="K113" s="107" t="s">
        <v>405</v>
      </c>
      <c r="L113" s="71"/>
      <c r="M113" s="71"/>
      <c r="N113" s="71"/>
      <c r="O113" s="72"/>
      <c r="P113" s="229" t="s">
        <v>290</v>
      </c>
      <c r="Q113" s="71"/>
      <c r="R113" s="72"/>
      <c r="S113" s="156" t="s">
        <v>98</v>
      </c>
      <c r="T113" s="72"/>
      <c r="U113" s="160">
        <v>25000.0</v>
      </c>
      <c r="V113" s="71"/>
      <c r="W113" s="72"/>
      <c r="X113" s="160">
        <v>0.0</v>
      </c>
      <c r="Y113" s="72"/>
      <c r="Z113" s="156" t="s">
        <v>68</v>
      </c>
      <c r="AA113" s="72"/>
      <c r="AB113" s="247" t="s">
        <v>88</v>
      </c>
      <c r="AC113" s="215"/>
      <c r="AD113" s="215"/>
      <c r="AE113" s="215"/>
      <c r="AF113" s="215"/>
      <c r="AG113" s="215"/>
      <c r="AH113" s="215"/>
      <c r="AI113" s="215"/>
      <c r="AJ113" s="215"/>
      <c r="AK113" s="215"/>
      <c r="AL113" s="215"/>
      <c r="AM113" s="215"/>
    </row>
    <row r="114">
      <c r="A114" s="215"/>
      <c r="B114" s="257" t="s">
        <v>413</v>
      </c>
      <c r="C114" s="258">
        <v>46213.74139761574</v>
      </c>
      <c r="D114" s="72"/>
      <c r="E114" s="107" t="s">
        <v>7</v>
      </c>
      <c r="F114" s="71"/>
      <c r="G114" s="72"/>
      <c r="H114" s="107" t="s">
        <v>174</v>
      </c>
      <c r="I114" s="71"/>
      <c r="J114" s="72"/>
      <c r="K114" s="107" t="s">
        <v>414</v>
      </c>
      <c r="L114" s="71"/>
      <c r="M114" s="71"/>
      <c r="N114" s="71"/>
      <c r="O114" s="72"/>
      <c r="P114" s="229" t="s">
        <v>299</v>
      </c>
      <c r="Q114" s="71"/>
      <c r="R114" s="72"/>
      <c r="S114" s="156" t="s">
        <v>98</v>
      </c>
      <c r="T114" s="72"/>
      <c r="U114" s="160">
        <v>25000.0</v>
      </c>
      <c r="V114" s="71"/>
      <c r="W114" s="72"/>
      <c r="X114" s="160">
        <v>0.0</v>
      </c>
      <c r="Y114" s="72"/>
      <c r="Z114" s="156" t="s">
        <v>68</v>
      </c>
      <c r="AA114" s="72"/>
      <c r="AB114" s="247" t="s">
        <v>88</v>
      </c>
      <c r="AC114" s="215"/>
      <c r="AD114" s="215"/>
      <c r="AE114" s="215"/>
      <c r="AF114" s="215"/>
      <c r="AG114" s="215"/>
      <c r="AH114" s="215"/>
      <c r="AI114" s="215"/>
      <c r="AJ114" s="215"/>
      <c r="AK114" s="215"/>
      <c r="AL114" s="215"/>
      <c r="AM114" s="215"/>
    </row>
    <row r="115">
      <c r="A115" s="215"/>
      <c r="B115" s="257" t="s">
        <v>420</v>
      </c>
      <c r="C115" s="258">
        <v>46213.73933322917</v>
      </c>
      <c r="D115" s="72"/>
      <c r="E115" s="107" t="s">
        <v>7</v>
      </c>
      <c r="F115" s="71"/>
      <c r="G115" s="72"/>
      <c r="H115" s="107" t="s">
        <v>174</v>
      </c>
      <c r="I115" s="71"/>
      <c r="J115" s="72"/>
      <c r="K115" s="107" t="s">
        <v>422</v>
      </c>
      <c r="L115" s="71"/>
      <c r="M115" s="71"/>
      <c r="N115" s="71"/>
      <c r="O115" s="72"/>
      <c r="P115" s="229" t="s">
        <v>423</v>
      </c>
      <c r="Q115" s="71"/>
      <c r="R115" s="72"/>
      <c r="S115" s="156" t="s">
        <v>98</v>
      </c>
      <c r="T115" s="72"/>
      <c r="U115" s="160">
        <v>30000.0</v>
      </c>
      <c r="V115" s="71"/>
      <c r="W115" s="72"/>
      <c r="X115" s="160">
        <v>0.0</v>
      </c>
      <c r="Y115" s="72"/>
      <c r="Z115" s="156" t="s">
        <v>68</v>
      </c>
      <c r="AA115" s="72"/>
      <c r="AB115" s="247" t="s">
        <v>88</v>
      </c>
      <c r="AC115" s="215"/>
      <c r="AD115" s="215"/>
      <c r="AE115" s="215"/>
      <c r="AF115" s="215"/>
      <c r="AG115" s="215"/>
      <c r="AH115" s="215"/>
      <c r="AI115" s="215"/>
      <c r="AJ115" s="215"/>
      <c r="AK115" s="215"/>
      <c r="AL115" s="215"/>
      <c r="AM115" s="215"/>
    </row>
    <row r="116">
      <c r="A116" s="215"/>
      <c r="B116" s="257" t="s">
        <v>1774</v>
      </c>
      <c r="C116" s="258">
        <v>46213.71124287037</v>
      </c>
      <c r="D116" s="72"/>
      <c r="E116" s="107" t="s">
        <v>76</v>
      </c>
      <c r="F116" s="71"/>
      <c r="G116" s="72"/>
      <c r="H116" s="107" t="s">
        <v>30</v>
      </c>
      <c r="I116" s="71"/>
      <c r="J116" s="72"/>
      <c r="K116" s="107" t="s">
        <v>1172</v>
      </c>
      <c r="L116" s="71"/>
      <c r="M116" s="71"/>
      <c r="N116" s="71"/>
      <c r="O116" s="72"/>
      <c r="P116" s="229" t="s">
        <v>1174</v>
      </c>
      <c r="Q116" s="71"/>
      <c r="R116" s="72"/>
      <c r="S116" s="156" t="s">
        <v>1175</v>
      </c>
      <c r="T116" s="72"/>
      <c r="U116" s="160">
        <v>5600.0</v>
      </c>
      <c r="V116" s="71"/>
      <c r="W116" s="72"/>
      <c r="X116" s="160">
        <v>0.0</v>
      </c>
      <c r="Y116" s="72"/>
      <c r="Z116" s="156" t="s">
        <v>68</v>
      </c>
      <c r="AA116" s="72"/>
      <c r="AB116" s="247" t="s">
        <v>66</v>
      </c>
      <c r="AC116" s="215"/>
      <c r="AD116" s="215"/>
      <c r="AE116" s="215"/>
      <c r="AF116" s="215"/>
      <c r="AG116" s="215"/>
      <c r="AH116" s="215"/>
      <c r="AI116" s="215"/>
      <c r="AJ116" s="215"/>
      <c r="AK116" s="215"/>
      <c r="AL116" s="215"/>
      <c r="AM116" s="215"/>
    </row>
    <row r="117">
      <c r="A117" s="215"/>
      <c r="B117" s="257" t="s">
        <v>430</v>
      </c>
      <c r="C117" s="258">
        <v>46213.709365613424</v>
      </c>
      <c r="D117" s="72"/>
      <c r="E117" s="107" t="s">
        <v>7</v>
      </c>
      <c r="F117" s="71"/>
      <c r="G117" s="72"/>
      <c r="H117" s="107" t="s">
        <v>174</v>
      </c>
      <c r="I117" s="71"/>
      <c r="J117" s="72"/>
      <c r="K117" s="107" t="s">
        <v>431</v>
      </c>
      <c r="L117" s="71"/>
      <c r="M117" s="71"/>
      <c r="N117" s="71"/>
      <c r="O117" s="72"/>
      <c r="P117" s="229" t="s">
        <v>432</v>
      </c>
      <c r="Q117" s="71"/>
      <c r="R117" s="72"/>
      <c r="S117" s="156" t="s">
        <v>98</v>
      </c>
      <c r="T117" s="72"/>
      <c r="U117" s="160">
        <v>30000.0</v>
      </c>
      <c r="V117" s="71"/>
      <c r="W117" s="72"/>
      <c r="X117" s="160">
        <v>0.0</v>
      </c>
      <c r="Y117" s="72"/>
      <c r="Z117" s="156" t="s">
        <v>68</v>
      </c>
      <c r="AA117" s="72"/>
      <c r="AB117" s="247" t="s">
        <v>66</v>
      </c>
      <c r="AC117" s="215"/>
      <c r="AD117" s="215"/>
      <c r="AE117" s="215"/>
      <c r="AF117" s="215"/>
      <c r="AG117" s="215"/>
      <c r="AH117" s="215"/>
      <c r="AI117" s="215"/>
      <c r="AJ117" s="215"/>
      <c r="AK117" s="215"/>
      <c r="AL117" s="215"/>
      <c r="AM117" s="215"/>
    </row>
    <row r="118">
      <c r="A118" s="215"/>
      <c r="B118" s="257" t="s">
        <v>439</v>
      </c>
      <c r="C118" s="258">
        <v>46213.70820337963</v>
      </c>
      <c r="D118" s="72"/>
      <c r="E118" s="107" t="s">
        <v>7</v>
      </c>
      <c r="F118" s="71"/>
      <c r="G118" s="72"/>
      <c r="H118" s="107" t="s">
        <v>174</v>
      </c>
      <c r="I118" s="71"/>
      <c r="J118" s="72"/>
      <c r="K118" s="107" t="s">
        <v>440</v>
      </c>
      <c r="L118" s="71"/>
      <c r="M118" s="71"/>
      <c r="N118" s="71"/>
      <c r="O118" s="72"/>
      <c r="P118" s="229" t="s">
        <v>441</v>
      </c>
      <c r="Q118" s="71"/>
      <c r="R118" s="72"/>
      <c r="S118" s="156" t="s">
        <v>98</v>
      </c>
      <c r="T118" s="72"/>
      <c r="U118" s="160">
        <v>30000.0</v>
      </c>
      <c r="V118" s="71"/>
      <c r="W118" s="72"/>
      <c r="X118" s="160">
        <v>0.0</v>
      </c>
      <c r="Y118" s="72"/>
      <c r="Z118" s="156" t="s">
        <v>68</v>
      </c>
      <c r="AA118" s="72"/>
      <c r="AB118" s="247" t="s">
        <v>66</v>
      </c>
      <c r="AC118" s="215"/>
      <c r="AD118" s="215"/>
      <c r="AE118" s="215"/>
      <c r="AF118" s="215"/>
      <c r="AG118" s="215"/>
      <c r="AH118" s="215"/>
      <c r="AI118" s="215"/>
      <c r="AJ118" s="215"/>
      <c r="AK118" s="215"/>
      <c r="AL118" s="215"/>
      <c r="AM118" s="215"/>
    </row>
    <row r="119">
      <c r="A119" s="215"/>
      <c r="B119" s="257" t="s">
        <v>448</v>
      </c>
      <c r="C119" s="258">
        <v>46213.70720853009</v>
      </c>
      <c r="D119" s="72"/>
      <c r="E119" s="107" t="s">
        <v>7</v>
      </c>
      <c r="F119" s="71"/>
      <c r="G119" s="72"/>
      <c r="H119" s="107" t="s">
        <v>174</v>
      </c>
      <c r="I119" s="71"/>
      <c r="J119" s="72"/>
      <c r="K119" s="107" t="s">
        <v>450</v>
      </c>
      <c r="L119" s="71"/>
      <c r="M119" s="71"/>
      <c r="N119" s="71"/>
      <c r="O119" s="72"/>
      <c r="P119" s="229" t="s">
        <v>452</v>
      </c>
      <c r="Q119" s="71"/>
      <c r="R119" s="72"/>
      <c r="S119" s="156" t="s">
        <v>98</v>
      </c>
      <c r="T119" s="72"/>
      <c r="U119" s="160">
        <v>30000.0</v>
      </c>
      <c r="V119" s="71"/>
      <c r="W119" s="72"/>
      <c r="X119" s="160">
        <v>0.0</v>
      </c>
      <c r="Y119" s="72"/>
      <c r="Z119" s="156" t="s">
        <v>68</v>
      </c>
      <c r="AA119" s="72"/>
      <c r="AB119" s="247" t="s">
        <v>66</v>
      </c>
      <c r="AC119" s="215"/>
      <c r="AD119" s="215"/>
      <c r="AE119" s="215"/>
      <c r="AF119" s="215"/>
      <c r="AG119" s="215"/>
      <c r="AH119" s="215"/>
      <c r="AI119" s="215"/>
      <c r="AJ119" s="215"/>
      <c r="AK119" s="215"/>
      <c r="AL119" s="215"/>
      <c r="AM119" s="215"/>
    </row>
    <row r="120">
      <c r="A120" s="215"/>
      <c r="B120" s="257" t="s">
        <v>1338</v>
      </c>
      <c r="C120" s="258">
        <v>46213.7067772338</v>
      </c>
      <c r="D120" s="72"/>
      <c r="E120" s="107" t="s">
        <v>7</v>
      </c>
      <c r="F120" s="71"/>
      <c r="G120" s="72"/>
      <c r="H120" s="107" t="s">
        <v>174</v>
      </c>
      <c r="I120" s="71"/>
      <c r="J120" s="72"/>
      <c r="K120" s="107" t="s">
        <v>1340</v>
      </c>
      <c r="L120" s="71"/>
      <c r="M120" s="71"/>
      <c r="N120" s="71"/>
      <c r="O120" s="72"/>
      <c r="P120" s="229" t="s">
        <v>1341</v>
      </c>
      <c r="Q120" s="71"/>
      <c r="R120" s="72"/>
      <c r="S120" s="156" t="s">
        <v>457</v>
      </c>
      <c r="T120" s="72"/>
      <c r="U120" s="160">
        <v>20000.0</v>
      </c>
      <c r="V120" s="71"/>
      <c r="W120" s="72"/>
      <c r="X120" s="160">
        <v>0.0</v>
      </c>
      <c r="Y120" s="72"/>
      <c r="Z120" s="156" t="s">
        <v>68</v>
      </c>
      <c r="AA120" s="72"/>
      <c r="AB120" s="247" t="s">
        <v>66</v>
      </c>
      <c r="AC120" s="215"/>
      <c r="AD120" s="215"/>
      <c r="AE120" s="215"/>
      <c r="AF120" s="215"/>
      <c r="AG120" s="215"/>
      <c r="AH120" s="215"/>
      <c r="AI120" s="215"/>
      <c r="AJ120" s="215"/>
      <c r="AK120" s="215"/>
      <c r="AL120" s="215"/>
      <c r="AM120" s="215"/>
    </row>
    <row r="121">
      <c r="A121" s="215"/>
      <c r="B121" s="257" t="s">
        <v>156</v>
      </c>
      <c r="C121" s="258">
        <v>46212.68706355324</v>
      </c>
      <c r="D121" s="72"/>
      <c r="E121" s="107" t="s">
        <v>76</v>
      </c>
      <c r="F121" s="71"/>
      <c r="G121" s="72"/>
      <c r="H121" s="107" t="s">
        <v>77</v>
      </c>
      <c r="I121" s="71"/>
      <c r="J121" s="72"/>
      <c r="K121" s="107" t="s">
        <v>157</v>
      </c>
      <c r="L121" s="71"/>
      <c r="M121" s="71"/>
      <c r="N121" s="71"/>
      <c r="O121" s="72"/>
      <c r="P121" s="229" t="s">
        <v>65</v>
      </c>
      <c r="Q121" s="71"/>
      <c r="R121" s="72"/>
      <c r="S121" s="156" t="s">
        <v>0</v>
      </c>
      <c r="T121" s="72"/>
      <c r="U121" s="160">
        <v>74400.0</v>
      </c>
      <c r="V121" s="71"/>
      <c r="W121" s="72"/>
      <c r="X121" s="160">
        <v>0.0</v>
      </c>
      <c r="Y121" s="72"/>
      <c r="Z121" s="156" t="s">
        <v>68</v>
      </c>
      <c r="AA121" s="72"/>
      <c r="AB121" s="247" t="s">
        <v>66</v>
      </c>
      <c r="AC121" s="215"/>
      <c r="AD121" s="215"/>
      <c r="AE121" s="215"/>
      <c r="AF121" s="215"/>
      <c r="AG121" s="215"/>
      <c r="AH121" s="215"/>
      <c r="AI121" s="215"/>
      <c r="AJ121" s="215"/>
      <c r="AK121" s="215"/>
      <c r="AL121" s="215"/>
      <c r="AM121" s="215"/>
    </row>
    <row r="122">
      <c r="A122" s="215"/>
      <c r="B122" s="257" t="s">
        <v>158</v>
      </c>
      <c r="C122" s="258">
        <v>46212.68573096065</v>
      </c>
      <c r="D122" s="72"/>
      <c r="E122" s="107" t="s">
        <v>7</v>
      </c>
      <c r="F122" s="71"/>
      <c r="G122" s="72"/>
      <c r="H122" s="107" t="s">
        <v>63</v>
      </c>
      <c r="I122" s="71"/>
      <c r="J122" s="72"/>
      <c r="K122" s="107" t="s">
        <v>159</v>
      </c>
      <c r="L122" s="71"/>
      <c r="M122" s="71"/>
      <c r="N122" s="71"/>
      <c r="O122" s="72"/>
      <c r="P122" s="229" t="s">
        <v>65</v>
      </c>
      <c r="Q122" s="71"/>
      <c r="R122" s="72"/>
      <c r="S122" s="156" t="s">
        <v>0</v>
      </c>
      <c r="T122" s="72"/>
      <c r="U122" s="160">
        <v>148800.0</v>
      </c>
      <c r="V122" s="71"/>
      <c r="W122" s="72"/>
      <c r="X122" s="160">
        <v>0.0</v>
      </c>
      <c r="Y122" s="72"/>
      <c r="Z122" s="156" t="s">
        <v>68</v>
      </c>
      <c r="AA122" s="72"/>
      <c r="AB122" s="247" t="s">
        <v>66</v>
      </c>
      <c r="AC122" s="215"/>
      <c r="AD122" s="215"/>
      <c r="AE122" s="215"/>
      <c r="AF122" s="215"/>
      <c r="AG122" s="215"/>
      <c r="AH122" s="215"/>
      <c r="AI122" s="215"/>
      <c r="AJ122" s="215"/>
      <c r="AK122" s="215"/>
      <c r="AL122" s="215"/>
      <c r="AM122" s="215"/>
    </row>
    <row r="123">
      <c r="A123" s="215"/>
      <c r="B123" s="257" t="s">
        <v>1801</v>
      </c>
      <c r="C123" s="258">
        <v>46212.68149121528</v>
      </c>
      <c r="D123" s="72"/>
      <c r="E123" s="107" t="s">
        <v>7</v>
      </c>
      <c r="F123" s="71"/>
      <c r="G123" s="72"/>
      <c r="H123" s="107" t="s">
        <v>1208</v>
      </c>
      <c r="I123" s="71"/>
      <c r="J123" s="72"/>
      <c r="K123" s="107" t="s">
        <v>1803</v>
      </c>
      <c r="L123" s="71"/>
      <c r="M123" s="71"/>
      <c r="N123" s="71"/>
      <c r="O123" s="72"/>
      <c r="P123" s="229" t="s">
        <v>1200</v>
      </c>
      <c r="Q123" s="71"/>
      <c r="R123" s="72"/>
      <c r="S123" s="156" t="s">
        <v>1175</v>
      </c>
      <c r="T123" s="72"/>
      <c r="U123" s="160">
        <v>40000.0</v>
      </c>
      <c r="V123" s="71"/>
      <c r="W123" s="72"/>
      <c r="X123" s="160">
        <v>0.0</v>
      </c>
      <c r="Y123" s="72"/>
      <c r="Z123" s="156" t="s">
        <v>68</v>
      </c>
      <c r="AA123" s="72"/>
      <c r="AB123" s="247" t="s">
        <v>88</v>
      </c>
      <c r="AC123" s="215"/>
      <c r="AD123" s="215"/>
      <c r="AE123" s="215"/>
      <c r="AF123" s="215"/>
      <c r="AG123" s="215"/>
      <c r="AH123" s="215"/>
      <c r="AI123" s="215"/>
      <c r="AJ123" s="215"/>
      <c r="AK123" s="215"/>
      <c r="AL123" s="215"/>
      <c r="AM123" s="215"/>
    </row>
    <row r="124">
      <c r="A124" s="215"/>
      <c r="B124" s="257" t="s">
        <v>1806</v>
      </c>
      <c r="C124" s="258">
        <v>46212.680318136576</v>
      </c>
      <c r="D124" s="72"/>
      <c r="E124" s="107" t="s">
        <v>76</v>
      </c>
      <c r="F124" s="71"/>
      <c r="G124" s="72"/>
      <c r="H124" s="107" t="s">
        <v>1198</v>
      </c>
      <c r="I124" s="71"/>
      <c r="J124" s="72"/>
      <c r="K124" s="107" t="s">
        <v>1808</v>
      </c>
      <c r="L124" s="71"/>
      <c r="M124" s="71"/>
      <c r="N124" s="71"/>
      <c r="O124" s="72"/>
      <c r="P124" s="229" t="s">
        <v>1200</v>
      </c>
      <c r="Q124" s="71"/>
      <c r="R124" s="72"/>
      <c r="S124" s="156" t="s">
        <v>1175</v>
      </c>
      <c r="T124" s="72"/>
      <c r="U124" s="160">
        <v>40000.0</v>
      </c>
      <c r="V124" s="71"/>
      <c r="W124" s="72"/>
      <c r="X124" s="160">
        <v>0.0</v>
      </c>
      <c r="Y124" s="72"/>
      <c r="Z124" s="156" t="s">
        <v>68</v>
      </c>
      <c r="AA124" s="72"/>
      <c r="AB124" s="247" t="s">
        <v>66</v>
      </c>
      <c r="AC124" s="215"/>
      <c r="AD124" s="215"/>
      <c r="AE124" s="215"/>
      <c r="AF124" s="215"/>
      <c r="AG124" s="215"/>
      <c r="AH124" s="215"/>
      <c r="AI124" s="215"/>
      <c r="AJ124" s="215"/>
      <c r="AK124" s="215"/>
      <c r="AL124" s="215"/>
      <c r="AM124" s="215"/>
    </row>
    <row r="125">
      <c r="A125" s="215"/>
      <c r="B125" s="257" t="s">
        <v>1350</v>
      </c>
      <c r="C125" s="258">
        <v>46212.67647233796</v>
      </c>
      <c r="D125" s="72"/>
      <c r="E125" s="107" t="s">
        <v>7</v>
      </c>
      <c r="F125" s="71"/>
      <c r="G125" s="72"/>
      <c r="H125" s="107" t="s">
        <v>174</v>
      </c>
      <c r="I125" s="71"/>
      <c r="J125" s="72"/>
      <c r="K125" s="107" t="s">
        <v>1352</v>
      </c>
      <c r="L125" s="71"/>
      <c r="M125" s="71"/>
      <c r="N125" s="71"/>
      <c r="O125" s="72"/>
      <c r="P125" s="229" t="s">
        <v>701</v>
      </c>
      <c r="Q125" s="71"/>
      <c r="R125" s="72"/>
      <c r="S125" s="156" t="s">
        <v>457</v>
      </c>
      <c r="T125" s="72"/>
      <c r="U125" s="160">
        <v>30000.0</v>
      </c>
      <c r="V125" s="71"/>
      <c r="W125" s="72"/>
      <c r="X125" s="160">
        <v>0.0</v>
      </c>
      <c r="Y125" s="72"/>
      <c r="Z125" s="156" t="s">
        <v>68</v>
      </c>
      <c r="AA125" s="72"/>
      <c r="AB125" s="247" t="s">
        <v>66</v>
      </c>
      <c r="AC125" s="215"/>
      <c r="AD125" s="215"/>
      <c r="AE125" s="215"/>
      <c r="AF125" s="215"/>
      <c r="AG125" s="215"/>
      <c r="AH125" s="215"/>
      <c r="AI125" s="215"/>
      <c r="AJ125" s="215"/>
      <c r="AK125" s="215"/>
      <c r="AL125" s="215"/>
      <c r="AM125" s="215"/>
    </row>
    <row r="126">
      <c r="A126" s="215"/>
      <c r="B126" s="257" t="s">
        <v>1815</v>
      </c>
      <c r="C126" s="258">
        <v>46211.961939664354</v>
      </c>
      <c r="D126" s="72"/>
      <c r="E126" s="107" t="s">
        <v>76</v>
      </c>
      <c r="F126" s="71"/>
      <c r="G126" s="72"/>
      <c r="H126" s="107" t="s">
        <v>30</v>
      </c>
      <c r="I126" s="71"/>
      <c r="J126" s="72"/>
      <c r="K126" s="107" t="s">
        <v>1172</v>
      </c>
      <c r="L126" s="71"/>
      <c r="M126" s="71"/>
      <c r="N126" s="71"/>
      <c r="O126" s="72"/>
      <c r="P126" s="229" t="s">
        <v>1174</v>
      </c>
      <c r="Q126" s="71"/>
      <c r="R126" s="72"/>
      <c r="S126" s="156" t="s">
        <v>1175</v>
      </c>
      <c r="T126" s="72"/>
      <c r="U126" s="160">
        <v>6200.0</v>
      </c>
      <c r="V126" s="71"/>
      <c r="W126" s="72"/>
      <c r="X126" s="160">
        <v>0.0</v>
      </c>
      <c r="Y126" s="72"/>
      <c r="Z126" s="156" t="s">
        <v>68</v>
      </c>
      <c r="AA126" s="72"/>
      <c r="AB126" s="247" t="s">
        <v>66</v>
      </c>
      <c r="AC126" s="215"/>
      <c r="AD126" s="215"/>
      <c r="AE126" s="215"/>
      <c r="AF126" s="215"/>
      <c r="AG126" s="215"/>
      <c r="AH126" s="215"/>
      <c r="AI126" s="215"/>
      <c r="AJ126" s="215"/>
      <c r="AK126" s="215"/>
      <c r="AL126" s="215"/>
      <c r="AM126" s="215"/>
    </row>
    <row r="127">
      <c r="A127" s="215"/>
      <c r="B127" s="257" t="s">
        <v>160</v>
      </c>
      <c r="C127" s="258">
        <v>46211.95950748843</v>
      </c>
      <c r="D127" s="72"/>
      <c r="E127" s="107" t="s">
        <v>76</v>
      </c>
      <c r="F127" s="71"/>
      <c r="G127" s="72"/>
      <c r="H127" s="107" t="s">
        <v>77</v>
      </c>
      <c r="I127" s="71"/>
      <c r="J127" s="72"/>
      <c r="K127" s="107" t="s">
        <v>161</v>
      </c>
      <c r="L127" s="71"/>
      <c r="M127" s="71"/>
      <c r="N127" s="71"/>
      <c r="O127" s="72"/>
      <c r="P127" s="229" t="s">
        <v>65</v>
      </c>
      <c r="Q127" s="71"/>
      <c r="R127" s="72"/>
      <c r="S127" s="156" t="s">
        <v>0</v>
      </c>
      <c r="T127" s="72"/>
      <c r="U127" s="160">
        <v>60000.0</v>
      </c>
      <c r="V127" s="71"/>
      <c r="W127" s="72"/>
      <c r="X127" s="160">
        <v>0.0</v>
      </c>
      <c r="Y127" s="72"/>
      <c r="Z127" s="156" t="s">
        <v>68</v>
      </c>
      <c r="AA127" s="72"/>
      <c r="AB127" s="247" t="s">
        <v>66</v>
      </c>
      <c r="AC127" s="215"/>
      <c r="AD127" s="215"/>
      <c r="AE127" s="215"/>
      <c r="AF127" s="215"/>
      <c r="AG127" s="215"/>
      <c r="AH127" s="215"/>
      <c r="AI127" s="215"/>
      <c r="AJ127" s="215"/>
      <c r="AK127" s="215"/>
      <c r="AL127" s="215"/>
      <c r="AM127" s="215"/>
    </row>
    <row r="128">
      <c r="A128" s="215"/>
      <c r="B128" s="257" t="s">
        <v>162</v>
      </c>
      <c r="C128" s="258">
        <v>46211.958185034724</v>
      </c>
      <c r="D128" s="72"/>
      <c r="E128" s="107" t="s">
        <v>76</v>
      </c>
      <c r="F128" s="71"/>
      <c r="G128" s="72"/>
      <c r="H128" s="107" t="s">
        <v>77</v>
      </c>
      <c r="I128" s="71"/>
      <c r="J128" s="72"/>
      <c r="K128" s="107" t="s">
        <v>161</v>
      </c>
      <c r="L128" s="71"/>
      <c r="M128" s="71"/>
      <c r="N128" s="71"/>
      <c r="O128" s="72"/>
      <c r="P128" s="229" t="s">
        <v>65</v>
      </c>
      <c r="Q128" s="71"/>
      <c r="R128" s="72"/>
      <c r="S128" s="156" t="s">
        <v>0</v>
      </c>
      <c r="T128" s="72"/>
      <c r="U128" s="160">
        <v>20000.0</v>
      </c>
      <c r="V128" s="71"/>
      <c r="W128" s="72"/>
      <c r="X128" s="160">
        <v>0.0</v>
      </c>
      <c r="Y128" s="72"/>
      <c r="Z128" s="156" t="s">
        <v>68</v>
      </c>
      <c r="AA128" s="72"/>
      <c r="AB128" s="247" t="s">
        <v>88</v>
      </c>
      <c r="AC128" s="215"/>
      <c r="AD128" s="215"/>
      <c r="AE128" s="215"/>
      <c r="AF128" s="215"/>
      <c r="AG128" s="215"/>
      <c r="AH128" s="215"/>
      <c r="AI128" s="215"/>
      <c r="AJ128" s="215"/>
      <c r="AK128" s="215"/>
      <c r="AL128" s="215"/>
      <c r="AM128" s="215"/>
    </row>
    <row r="129">
      <c r="A129" s="215"/>
      <c r="B129" s="257" t="s">
        <v>163</v>
      </c>
      <c r="C129" s="258">
        <v>46211.95681390046</v>
      </c>
      <c r="D129" s="72"/>
      <c r="E129" s="107" t="s">
        <v>7</v>
      </c>
      <c r="F129" s="71"/>
      <c r="G129" s="72"/>
      <c r="H129" s="107" t="s">
        <v>63</v>
      </c>
      <c r="I129" s="71"/>
      <c r="J129" s="72"/>
      <c r="K129" s="107" t="s">
        <v>164</v>
      </c>
      <c r="L129" s="71"/>
      <c r="M129" s="71"/>
      <c r="N129" s="71"/>
      <c r="O129" s="72"/>
      <c r="P129" s="229" t="s">
        <v>65</v>
      </c>
      <c r="Q129" s="71"/>
      <c r="R129" s="72"/>
      <c r="S129" s="156" t="s">
        <v>0</v>
      </c>
      <c r="T129" s="72"/>
      <c r="U129" s="160">
        <v>120000.0</v>
      </c>
      <c r="V129" s="71"/>
      <c r="W129" s="72"/>
      <c r="X129" s="160">
        <v>0.0</v>
      </c>
      <c r="Y129" s="72"/>
      <c r="Z129" s="156" t="s">
        <v>68</v>
      </c>
      <c r="AA129" s="72"/>
      <c r="AB129" s="247" t="s">
        <v>66</v>
      </c>
      <c r="AC129" s="215"/>
      <c r="AD129" s="215"/>
      <c r="AE129" s="215"/>
      <c r="AF129" s="215"/>
      <c r="AG129" s="215"/>
      <c r="AH129" s="215"/>
      <c r="AI129" s="215"/>
      <c r="AJ129" s="215"/>
      <c r="AK129" s="215"/>
      <c r="AL129" s="215"/>
      <c r="AM129" s="215"/>
    </row>
    <row r="130">
      <c r="A130" s="215"/>
      <c r="B130" s="257" t="s">
        <v>166</v>
      </c>
      <c r="C130" s="258">
        <v>46211.954916608796</v>
      </c>
      <c r="D130" s="72"/>
      <c r="E130" s="107" t="s">
        <v>7</v>
      </c>
      <c r="F130" s="71"/>
      <c r="G130" s="72"/>
      <c r="H130" s="107" t="s">
        <v>63</v>
      </c>
      <c r="I130" s="71"/>
      <c r="J130" s="72"/>
      <c r="K130" s="107" t="s">
        <v>167</v>
      </c>
      <c r="L130" s="71"/>
      <c r="M130" s="71"/>
      <c r="N130" s="71"/>
      <c r="O130" s="72"/>
      <c r="P130" s="229" t="s">
        <v>65</v>
      </c>
      <c r="Q130" s="71"/>
      <c r="R130" s="72"/>
      <c r="S130" s="156" t="s">
        <v>0</v>
      </c>
      <c r="T130" s="72"/>
      <c r="U130" s="160">
        <v>40000.0</v>
      </c>
      <c r="V130" s="71"/>
      <c r="W130" s="72"/>
      <c r="X130" s="160">
        <v>0.0</v>
      </c>
      <c r="Y130" s="72"/>
      <c r="Z130" s="156" t="s">
        <v>68</v>
      </c>
      <c r="AA130" s="72"/>
      <c r="AB130" s="247" t="s">
        <v>88</v>
      </c>
      <c r="AC130" s="215"/>
      <c r="AD130" s="215"/>
      <c r="AE130" s="215"/>
      <c r="AF130" s="215"/>
      <c r="AG130" s="215"/>
      <c r="AH130" s="215"/>
      <c r="AI130" s="215"/>
      <c r="AJ130" s="215"/>
      <c r="AK130" s="215"/>
      <c r="AL130" s="215"/>
      <c r="AM130" s="215"/>
    </row>
    <row r="131">
      <c r="A131" s="215"/>
      <c r="B131" s="257" t="s">
        <v>1365</v>
      </c>
      <c r="C131" s="258">
        <v>46211.93422891204</v>
      </c>
      <c r="D131" s="72"/>
      <c r="E131" s="107" t="s">
        <v>7</v>
      </c>
      <c r="F131" s="71"/>
      <c r="G131" s="72"/>
      <c r="H131" s="107" t="s">
        <v>174</v>
      </c>
      <c r="I131" s="71"/>
      <c r="J131" s="72"/>
      <c r="K131" s="107" t="s">
        <v>1367</v>
      </c>
      <c r="L131" s="71"/>
      <c r="M131" s="71"/>
      <c r="N131" s="71"/>
      <c r="O131" s="72"/>
      <c r="P131" s="229" t="s">
        <v>1369</v>
      </c>
      <c r="Q131" s="71"/>
      <c r="R131" s="72"/>
      <c r="S131" s="156" t="s">
        <v>457</v>
      </c>
      <c r="T131" s="72"/>
      <c r="U131" s="160">
        <v>30000.0</v>
      </c>
      <c r="V131" s="71"/>
      <c r="W131" s="72"/>
      <c r="X131" s="160">
        <v>0.0</v>
      </c>
      <c r="Y131" s="72"/>
      <c r="Z131" s="156" t="s">
        <v>68</v>
      </c>
      <c r="AA131" s="72"/>
      <c r="AB131" s="247" t="s">
        <v>66</v>
      </c>
      <c r="AC131" s="215"/>
      <c r="AD131" s="215"/>
      <c r="AE131" s="215"/>
      <c r="AF131" s="215"/>
      <c r="AG131" s="215"/>
      <c r="AH131" s="215"/>
      <c r="AI131" s="215"/>
      <c r="AJ131" s="215"/>
      <c r="AK131" s="215"/>
      <c r="AL131" s="215"/>
      <c r="AM131" s="215"/>
    </row>
    <row r="132">
      <c r="A132" s="215"/>
      <c r="B132" s="257" t="s">
        <v>460</v>
      </c>
      <c r="C132" s="258">
        <v>46211.8032521875</v>
      </c>
      <c r="D132" s="72"/>
      <c r="E132" s="107" t="s">
        <v>7</v>
      </c>
      <c r="F132" s="71"/>
      <c r="G132" s="72"/>
      <c r="H132" s="107" t="s">
        <v>174</v>
      </c>
      <c r="I132" s="71"/>
      <c r="J132" s="72"/>
      <c r="K132" s="107" t="s">
        <v>461</v>
      </c>
      <c r="L132" s="71"/>
      <c r="M132" s="71"/>
      <c r="N132" s="71"/>
      <c r="O132" s="72"/>
      <c r="P132" s="229" t="s">
        <v>462</v>
      </c>
      <c r="Q132" s="71"/>
      <c r="R132" s="72"/>
      <c r="S132" s="156" t="s">
        <v>98</v>
      </c>
      <c r="T132" s="72"/>
      <c r="U132" s="160">
        <v>30000.0</v>
      </c>
      <c r="V132" s="71"/>
      <c r="W132" s="72"/>
      <c r="X132" s="160">
        <v>0.0</v>
      </c>
      <c r="Y132" s="72"/>
      <c r="Z132" s="156" t="s">
        <v>68</v>
      </c>
      <c r="AA132" s="72"/>
      <c r="AB132" s="247" t="s">
        <v>66</v>
      </c>
      <c r="AC132" s="215"/>
      <c r="AD132" s="215"/>
      <c r="AE132" s="215"/>
      <c r="AF132" s="215"/>
      <c r="AG132" s="215"/>
      <c r="AH132" s="215"/>
      <c r="AI132" s="215"/>
      <c r="AJ132" s="215"/>
      <c r="AK132" s="215"/>
      <c r="AL132" s="215"/>
      <c r="AM132" s="215"/>
    </row>
    <row r="133">
      <c r="A133" s="215"/>
      <c r="B133" s="257" t="s">
        <v>1380</v>
      </c>
      <c r="C133" s="258">
        <v>46211.75960986111</v>
      </c>
      <c r="D133" s="72"/>
      <c r="E133" s="107" t="s">
        <v>7</v>
      </c>
      <c r="F133" s="71"/>
      <c r="G133" s="72"/>
      <c r="H133" s="107" t="s">
        <v>174</v>
      </c>
      <c r="I133" s="71"/>
      <c r="J133" s="72"/>
      <c r="K133" s="107" t="s">
        <v>1383</v>
      </c>
      <c r="L133" s="71"/>
      <c r="M133" s="71"/>
      <c r="N133" s="71"/>
      <c r="O133" s="72"/>
      <c r="P133" s="229" t="s">
        <v>1385</v>
      </c>
      <c r="Q133" s="71"/>
      <c r="R133" s="72"/>
      <c r="S133" s="156" t="s">
        <v>457</v>
      </c>
      <c r="T133" s="72"/>
      <c r="U133" s="160">
        <v>20000.0</v>
      </c>
      <c r="V133" s="71"/>
      <c r="W133" s="72"/>
      <c r="X133" s="160">
        <v>0.0</v>
      </c>
      <c r="Y133" s="72"/>
      <c r="Z133" s="156" t="s">
        <v>68</v>
      </c>
      <c r="AA133" s="72"/>
      <c r="AB133" s="247" t="s">
        <v>66</v>
      </c>
      <c r="AC133" s="215"/>
      <c r="AD133" s="215"/>
      <c r="AE133" s="215"/>
      <c r="AF133" s="215"/>
      <c r="AG133" s="215"/>
      <c r="AH133" s="215"/>
      <c r="AI133" s="215"/>
      <c r="AJ133" s="215"/>
      <c r="AK133" s="215"/>
      <c r="AL133" s="215"/>
      <c r="AM133" s="215"/>
    </row>
    <row r="134">
      <c r="A134" s="215"/>
      <c r="B134" s="257" t="s">
        <v>1397</v>
      </c>
      <c r="C134" s="258">
        <v>46211.75832832176</v>
      </c>
      <c r="D134" s="72"/>
      <c r="E134" s="107" t="s">
        <v>7</v>
      </c>
      <c r="F134" s="71"/>
      <c r="G134" s="72"/>
      <c r="H134" s="107" t="s">
        <v>174</v>
      </c>
      <c r="I134" s="71"/>
      <c r="J134" s="72"/>
      <c r="K134" s="107" t="s">
        <v>1398</v>
      </c>
      <c r="L134" s="71"/>
      <c r="M134" s="71"/>
      <c r="N134" s="71"/>
      <c r="O134" s="72"/>
      <c r="P134" s="229" t="s">
        <v>1399</v>
      </c>
      <c r="Q134" s="71"/>
      <c r="R134" s="72"/>
      <c r="S134" s="156" t="s">
        <v>457</v>
      </c>
      <c r="T134" s="72"/>
      <c r="U134" s="160">
        <v>20000.0</v>
      </c>
      <c r="V134" s="71"/>
      <c r="W134" s="72"/>
      <c r="X134" s="160">
        <v>0.0</v>
      </c>
      <c r="Y134" s="72"/>
      <c r="Z134" s="156" t="s">
        <v>68</v>
      </c>
      <c r="AA134" s="72"/>
      <c r="AB134" s="247" t="s">
        <v>66</v>
      </c>
      <c r="AC134" s="215"/>
      <c r="AD134" s="215"/>
      <c r="AE134" s="215"/>
      <c r="AF134" s="215"/>
      <c r="AG134" s="215"/>
      <c r="AH134" s="215"/>
      <c r="AI134" s="215"/>
      <c r="AJ134" s="215"/>
      <c r="AK134" s="215"/>
      <c r="AL134" s="215"/>
      <c r="AM134" s="215"/>
    </row>
    <row r="135">
      <c r="A135" s="215"/>
      <c r="B135" s="257" t="s">
        <v>1856</v>
      </c>
      <c r="C135" s="258">
        <v>46211.757043391204</v>
      </c>
      <c r="D135" s="72"/>
      <c r="E135" s="107" t="s">
        <v>7</v>
      </c>
      <c r="F135" s="71"/>
      <c r="G135" s="72"/>
      <c r="H135" s="107" t="s">
        <v>174</v>
      </c>
      <c r="I135" s="71"/>
      <c r="J135" s="72"/>
      <c r="K135" s="107" t="s">
        <v>1859</v>
      </c>
      <c r="L135" s="71"/>
      <c r="M135" s="71"/>
      <c r="N135" s="71"/>
      <c r="O135" s="72"/>
      <c r="P135" s="229" t="s">
        <v>1399</v>
      </c>
      <c r="Q135" s="71"/>
      <c r="R135" s="72"/>
      <c r="S135" s="156" t="s">
        <v>1279</v>
      </c>
      <c r="T135" s="72"/>
      <c r="U135" s="160">
        <v>25000.0</v>
      </c>
      <c r="V135" s="71"/>
      <c r="W135" s="72"/>
      <c r="X135" s="160">
        <v>0.0</v>
      </c>
      <c r="Y135" s="72"/>
      <c r="Z135" s="156" t="s">
        <v>68</v>
      </c>
      <c r="AA135" s="72"/>
      <c r="AB135" s="247" t="s">
        <v>66</v>
      </c>
      <c r="AC135" s="215"/>
      <c r="AD135" s="215"/>
      <c r="AE135" s="215"/>
      <c r="AF135" s="215"/>
      <c r="AG135" s="215"/>
      <c r="AH135" s="215"/>
      <c r="AI135" s="215"/>
      <c r="AJ135" s="215"/>
      <c r="AK135" s="215"/>
      <c r="AL135" s="215"/>
      <c r="AM135" s="215"/>
    </row>
    <row r="136">
      <c r="A136" s="215"/>
      <c r="B136" s="257" t="s">
        <v>1863</v>
      </c>
      <c r="C136" s="258">
        <v>46211.75444803241</v>
      </c>
      <c r="D136" s="72"/>
      <c r="E136" s="107" t="s">
        <v>76</v>
      </c>
      <c r="F136" s="71"/>
      <c r="G136" s="72"/>
      <c r="H136" s="107" t="s">
        <v>1419</v>
      </c>
      <c r="I136" s="71"/>
      <c r="J136" s="72"/>
      <c r="K136" s="107" t="s">
        <v>1865</v>
      </c>
      <c r="L136" s="71"/>
      <c r="M136" s="71"/>
      <c r="N136" s="71"/>
      <c r="O136" s="72"/>
      <c r="P136" s="229" t="s">
        <v>1200</v>
      </c>
      <c r="Q136" s="71"/>
      <c r="R136" s="72"/>
      <c r="S136" s="156" t="s">
        <v>1175</v>
      </c>
      <c r="T136" s="72"/>
      <c r="U136" s="160">
        <v>4000.0</v>
      </c>
      <c r="V136" s="71"/>
      <c r="W136" s="72"/>
      <c r="X136" s="160">
        <v>0.0</v>
      </c>
      <c r="Y136" s="72"/>
      <c r="Z136" s="156" t="s">
        <v>68</v>
      </c>
      <c r="AA136" s="72"/>
      <c r="AB136" s="247" t="s">
        <v>66</v>
      </c>
      <c r="AC136" s="215"/>
      <c r="AD136" s="215"/>
      <c r="AE136" s="215"/>
      <c r="AF136" s="215"/>
      <c r="AG136" s="215"/>
      <c r="AH136" s="215"/>
      <c r="AI136" s="215"/>
      <c r="AJ136" s="215"/>
      <c r="AK136" s="215"/>
      <c r="AL136" s="215"/>
      <c r="AM136" s="215"/>
    </row>
    <row r="137">
      <c r="A137" s="215"/>
      <c r="B137" s="257" t="s">
        <v>477</v>
      </c>
      <c r="C137" s="258">
        <v>46211.75297700231</v>
      </c>
      <c r="D137" s="72"/>
      <c r="E137" s="107" t="s">
        <v>7</v>
      </c>
      <c r="F137" s="71"/>
      <c r="G137" s="72"/>
      <c r="H137" s="107" t="s">
        <v>174</v>
      </c>
      <c r="I137" s="71"/>
      <c r="J137" s="72"/>
      <c r="K137" s="107" t="s">
        <v>479</v>
      </c>
      <c r="L137" s="71"/>
      <c r="M137" s="71"/>
      <c r="N137" s="71"/>
      <c r="O137" s="72"/>
      <c r="P137" s="229" t="s">
        <v>481</v>
      </c>
      <c r="Q137" s="71"/>
      <c r="R137" s="72"/>
      <c r="S137" s="156" t="s">
        <v>98</v>
      </c>
      <c r="T137" s="72"/>
      <c r="U137" s="160">
        <v>50000.0</v>
      </c>
      <c r="V137" s="71"/>
      <c r="W137" s="72"/>
      <c r="X137" s="160">
        <v>0.0</v>
      </c>
      <c r="Y137" s="72"/>
      <c r="Z137" s="156" t="s">
        <v>68</v>
      </c>
      <c r="AA137" s="72"/>
      <c r="AB137" s="247" t="s">
        <v>88</v>
      </c>
      <c r="AC137" s="215"/>
      <c r="AD137" s="215"/>
      <c r="AE137" s="215"/>
      <c r="AF137" s="215"/>
      <c r="AG137" s="215"/>
      <c r="AH137" s="215"/>
      <c r="AI137" s="215"/>
      <c r="AJ137" s="215"/>
      <c r="AK137" s="215"/>
      <c r="AL137" s="215"/>
      <c r="AM137" s="215"/>
    </row>
    <row r="138">
      <c r="A138" s="215"/>
      <c r="B138" s="257" t="s">
        <v>489</v>
      </c>
      <c r="C138" s="258">
        <v>46211.75195326388</v>
      </c>
      <c r="D138" s="72"/>
      <c r="E138" s="107" t="s">
        <v>7</v>
      </c>
      <c r="F138" s="71"/>
      <c r="G138" s="72"/>
      <c r="H138" s="107" t="s">
        <v>174</v>
      </c>
      <c r="I138" s="71"/>
      <c r="J138" s="72"/>
      <c r="K138" s="107" t="s">
        <v>490</v>
      </c>
      <c r="L138" s="71"/>
      <c r="M138" s="71"/>
      <c r="N138" s="71"/>
      <c r="O138" s="72"/>
      <c r="P138" s="229" t="s">
        <v>491</v>
      </c>
      <c r="Q138" s="71"/>
      <c r="R138" s="72"/>
      <c r="S138" s="156" t="s">
        <v>98</v>
      </c>
      <c r="T138" s="72"/>
      <c r="U138" s="160">
        <v>30000.0</v>
      </c>
      <c r="V138" s="71"/>
      <c r="W138" s="72"/>
      <c r="X138" s="160">
        <v>0.0</v>
      </c>
      <c r="Y138" s="72"/>
      <c r="Z138" s="156" t="s">
        <v>68</v>
      </c>
      <c r="AA138" s="72"/>
      <c r="AB138" s="247" t="s">
        <v>88</v>
      </c>
      <c r="AC138" s="215"/>
      <c r="AD138" s="215"/>
      <c r="AE138" s="215"/>
      <c r="AF138" s="215"/>
      <c r="AG138" s="215"/>
      <c r="AH138" s="215"/>
      <c r="AI138" s="215"/>
      <c r="AJ138" s="215"/>
      <c r="AK138" s="215"/>
      <c r="AL138" s="215"/>
      <c r="AM138" s="215"/>
    </row>
    <row r="139">
      <c r="A139" s="215"/>
      <c r="B139" s="257" t="s">
        <v>1409</v>
      </c>
      <c r="C139" s="258">
        <v>46211.750848553245</v>
      </c>
      <c r="D139" s="72"/>
      <c r="E139" s="107" t="s">
        <v>7</v>
      </c>
      <c r="F139" s="71"/>
      <c r="G139" s="72"/>
      <c r="H139" s="107" t="s">
        <v>174</v>
      </c>
      <c r="I139" s="71"/>
      <c r="J139" s="72"/>
      <c r="K139" s="107" t="s">
        <v>1411</v>
      </c>
      <c r="L139" s="71"/>
      <c r="M139" s="71"/>
      <c r="N139" s="71"/>
      <c r="O139" s="72"/>
      <c r="P139" s="229" t="s">
        <v>1413</v>
      </c>
      <c r="Q139" s="71"/>
      <c r="R139" s="72"/>
      <c r="S139" s="156" t="s">
        <v>457</v>
      </c>
      <c r="T139" s="72"/>
      <c r="U139" s="160">
        <v>20000.0</v>
      </c>
      <c r="V139" s="71"/>
      <c r="W139" s="72"/>
      <c r="X139" s="160">
        <v>0.0</v>
      </c>
      <c r="Y139" s="72"/>
      <c r="Z139" s="156" t="s">
        <v>68</v>
      </c>
      <c r="AA139" s="72"/>
      <c r="AB139" s="247" t="s">
        <v>88</v>
      </c>
      <c r="AC139" s="215"/>
      <c r="AD139" s="215"/>
      <c r="AE139" s="215"/>
      <c r="AF139" s="215"/>
      <c r="AG139" s="215"/>
      <c r="AH139" s="215"/>
      <c r="AI139" s="215"/>
      <c r="AJ139" s="215"/>
      <c r="AK139" s="215"/>
      <c r="AL139" s="215"/>
      <c r="AM139" s="215"/>
    </row>
    <row r="140">
      <c r="A140" s="215"/>
      <c r="B140" s="257" t="s">
        <v>1884</v>
      </c>
      <c r="C140" s="258">
        <v>46211.36051756944</v>
      </c>
      <c r="D140" s="72"/>
      <c r="E140" s="107" t="s">
        <v>76</v>
      </c>
      <c r="F140" s="71"/>
      <c r="G140" s="72"/>
      <c r="H140" s="107" t="s">
        <v>1364</v>
      </c>
      <c r="I140" s="71"/>
      <c r="J140" s="72"/>
      <c r="K140" s="107" t="s">
        <v>1366</v>
      </c>
      <c r="L140" s="71"/>
      <c r="M140" s="71"/>
      <c r="N140" s="71"/>
      <c r="O140" s="72"/>
      <c r="P140" s="229" t="s">
        <v>1200</v>
      </c>
      <c r="Q140" s="71"/>
      <c r="R140" s="72"/>
      <c r="S140" s="156" t="s">
        <v>1175</v>
      </c>
      <c r="T140" s="72"/>
      <c r="U140" s="160">
        <v>3000.0</v>
      </c>
      <c r="V140" s="71"/>
      <c r="W140" s="72"/>
      <c r="X140" s="160">
        <v>0.0</v>
      </c>
      <c r="Y140" s="72"/>
      <c r="Z140" s="156" t="s">
        <v>68</v>
      </c>
      <c r="AA140" s="72"/>
      <c r="AB140" s="247" t="s">
        <v>88</v>
      </c>
      <c r="AC140" s="215"/>
      <c r="AD140" s="215"/>
      <c r="AE140" s="215"/>
      <c r="AF140" s="215"/>
      <c r="AG140" s="215"/>
      <c r="AH140" s="215"/>
      <c r="AI140" s="215"/>
      <c r="AJ140" s="215"/>
      <c r="AK140" s="215"/>
      <c r="AL140" s="215"/>
      <c r="AM140" s="215"/>
    </row>
    <row r="141">
      <c r="A141" s="215"/>
      <c r="B141" s="257" t="s">
        <v>1887</v>
      </c>
      <c r="C141" s="258">
        <v>46210.72123340278</v>
      </c>
      <c r="D141" s="72"/>
      <c r="E141" s="107" t="s">
        <v>76</v>
      </c>
      <c r="F141" s="71"/>
      <c r="G141" s="72"/>
      <c r="H141" s="107" t="s">
        <v>1470</v>
      </c>
      <c r="I141" s="71"/>
      <c r="J141" s="72"/>
      <c r="K141" s="107" t="s">
        <v>1888</v>
      </c>
      <c r="L141" s="71"/>
      <c r="M141" s="71"/>
      <c r="N141" s="71"/>
      <c r="O141" s="72"/>
      <c r="P141" s="229" t="s">
        <v>807</v>
      </c>
      <c r="Q141" s="71"/>
      <c r="R141" s="72"/>
      <c r="S141" s="156" t="s">
        <v>1247</v>
      </c>
      <c r="T141" s="72"/>
      <c r="U141" s="160">
        <v>11000.0</v>
      </c>
      <c r="V141" s="71"/>
      <c r="W141" s="72"/>
      <c r="X141" s="160">
        <v>0.0</v>
      </c>
      <c r="Y141" s="72"/>
      <c r="Z141" s="156" t="s">
        <v>68</v>
      </c>
      <c r="AA141" s="72"/>
      <c r="AB141" s="247" t="s">
        <v>88</v>
      </c>
      <c r="AC141" s="215"/>
      <c r="AD141" s="215"/>
      <c r="AE141" s="215"/>
      <c r="AF141" s="215"/>
      <c r="AG141" s="215"/>
      <c r="AH141" s="215"/>
      <c r="AI141" s="215"/>
      <c r="AJ141" s="215"/>
      <c r="AK141" s="215"/>
      <c r="AL141" s="215"/>
      <c r="AM141" s="215"/>
    </row>
    <row r="142">
      <c r="A142" s="215"/>
      <c r="B142" s="257" t="s">
        <v>1893</v>
      </c>
      <c r="C142" s="258">
        <v>46210.709776539356</v>
      </c>
      <c r="D142" s="72"/>
      <c r="E142" s="107" t="s">
        <v>7</v>
      </c>
      <c r="F142" s="71"/>
      <c r="G142" s="72"/>
      <c r="H142" s="107" t="s">
        <v>174</v>
      </c>
      <c r="I142" s="71"/>
      <c r="J142" s="72"/>
      <c r="K142" s="107" t="s">
        <v>1894</v>
      </c>
      <c r="L142" s="71"/>
      <c r="M142" s="71"/>
      <c r="N142" s="71"/>
      <c r="O142" s="72"/>
      <c r="P142" s="229" t="s">
        <v>1895</v>
      </c>
      <c r="Q142" s="71"/>
      <c r="R142" s="72"/>
      <c r="S142" s="156" t="s">
        <v>1279</v>
      </c>
      <c r="T142" s="72"/>
      <c r="U142" s="160">
        <v>25000.0</v>
      </c>
      <c r="V142" s="71"/>
      <c r="W142" s="72"/>
      <c r="X142" s="160">
        <v>0.0</v>
      </c>
      <c r="Y142" s="72"/>
      <c r="Z142" s="156" t="s">
        <v>68</v>
      </c>
      <c r="AA142" s="72"/>
      <c r="AB142" s="247" t="s">
        <v>88</v>
      </c>
      <c r="AC142" s="215"/>
      <c r="AD142" s="215"/>
      <c r="AE142" s="215"/>
      <c r="AF142" s="215"/>
      <c r="AG142" s="215"/>
      <c r="AH142" s="215"/>
      <c r="AI142" s="215"/>
      <c r="AJ142" s="215"/>
      <c r="AK142" s="215"/>
      <c r="AL142" s="215"/>
      <c r="AM142" s="215"/>
    </row>
    <row r="143">
      <c r="A143" s="215"/>
      <c r="B143" s="257" t="s">
        <v>1898</v>
      </c>
      <c r="C143" s="258">
        <v>46210.493885902775</v>
      </c>
      <c r="D143" s="72"/>
      <c r="E143" s="107" t="s">
        <v>76</v>
      </c>
      <c r="F143" s="71"/>
      <c r="G143" s="72"/>
      <c r="H143" s="107" t="s">
        <v>28</v>
      </c>
      <c r="I143" s="71"/>
      <c r="J143" s="72"/>
      <c r="K143" s="107" t="s">
        <v>1900</v>
      </c>
      <c r="L143" s="71"/>
      <c r="M143" s="71"/>
      <c r="N143" s="71"/>
      <c r="O143" s="72"/>
      <c r="P143" s="229" t="s">
        <v>1901</v>
      </c>
      <c r="Q143" s="71"/>
      <c r="R143" s="72"/>
      <c r="S143" s="156" t="s">
        <v>1247</v>
      </c>
      <c r="T143" s="72"/>
      <c r="U143" s="160">
        <v>68000.0</v>
      </c>
      <c r="V143" s="71"/>
      <c r="W143" s="72"/>
      <c r="X143" s="160">
        <v>0.0</v>
      </c>
      <c r="Y143" s="72"/>
      <c r="Z143" s="156" t="s">
        <v>68</v>
      </c>
      <c r="AA143" s="72"/>
      <c r="AB143" s="247" t="s">
        <v>88</v>
      </c>
      <c r="AC143" s="215"/>
      <c r="AD143" s="215"/>
      <c r="AE143" s="215"/>
      <c r="AF143" s="215"/>
      <c r="AG143" s="215"/>
      <c r="AH143" s="215"/>
      <c r="AI143" s="215"/>
      <c r="AJ143" s="215"/>
      <c r="AK143" s="215"/>
      <c r="AL143" s="215"/>
      <c r="AM143" s="215"/>
    </row>
    <row r="144">
      <c r="A144" s="215"/>
      <c r="B144" s="257" t="s">
        <v>1424</v>
      </c>
      <c r="C144" s="258">
        <v>46210.45730359954</v>
      </c>
      <c r="D144" s="72"/>
      <c r="E144" s="107" t="s">
        <v>7</v>
      </c>
      <c r="F144" s="71"/>
      <c r="G144" s="72"/>
      <c r="H144" s="107" t="s">
        <v>174</v>
      </c>
      <c r="I144" s="71"/>
      <c r="J144" s="72"/>
      <c r="K144" s="107" t="s">
        <v>1426</v>
      </c>
      <c r="L144" s="71"/>
      <c r="M144" s="71"/>
      <c r="N144" s="71"/>
      <c r="O144" s="72"/>
      <c r="P144" s="229" t="s">
        <v>1422</v>
      </c>
      <c r="Q144" s="71"/>
      <c r="R144" s="72"/>
      <c r="S144" s="156" t="s">
        <v>457</v>
      </c>
      <c r="T144" s="72"/>
      <c r="U144" s="160">
        <v>30000.0</v>
      </c>
      <c r="V144" s="71"/>
      <c r="W144" s="72"/>
      <c r="X144" s="160">
        <v>0.0</v>
      </c>
      <c r="Y144" s="72"/>
      <c r="Z144" s="156" t="s">
        <v>68</v>
      </c>
      <c r="AA144" s="72"/>
      <c r="AB144" s="247" t="s">
        <v>88</v>
      </c>
      <c r="AC144" s="215"/>
      <c r="AD144" s="215"/>
      <c r="AE144" s="215"/>
      <c r="AF144" s="215"/>
      <c r="AG144" s="215"/>
      <c r="AH144" s="215"/>
      <c r="AI144" s="215"/>
      <c r="AJ144" s="215"/>
      <c r="AK144" s="215"/>
      <c r="AL144" s="215"/>
      <c r="AM144" s="215"/>
    </row>
    <row r="145">
      <c r="A145" s="215"/>
      <c r="B145" s="257" t="s">
        <v>501</v>
      </c>
      <c r="C145" s="258">
        <v>46210.45639679398</v>
      </c>
      <c r="D145" s="72"/>
      <c r="E145" s="107" t="s">
        <v>7</v>
      </c>
      <c r="F145" s="71"/>
      <c r="G145" s="72"/>
      <c r="H145" s="107" t="s">
        <v>174</v>
      </c>
      <c r="I145" s="71"/>
      <c r="J145" s="72"/>
      <c r="K145" s="107" t="s">
        <v>503</v>
      </c>
      <c r="L145" s="71"/>
      <c r="M145" s="71"/>
      <c r="N145" s="71"/>
      <c r="O145" s="72"/>
      <c r="P145" s="229" t="s">
        <v>505</v>
      </c>
      <c r="Q145" s="71"/>
      <c r="R145" s="72"/>
      <c r="S145" s="156" t="s">
        <v>98</v>
      </c>
      <c r="T145" s="72"/>
      <c r="U145" s="160">
        <v>30000.0</v>
      </c>
      <c r="V145" s="71"/>
      <c r="W145" s="72"/>
      <c r="X145" s="160">
        <v>0.0</v>
      </c>
      <c r="Y145" s="72"/>
      <c r="Z145" s="156" t="s">
        <v>68</v>
      </c>
      <c r="AA145" s="72"/>
      <c r="AB145" s="247" t="s">
        <v>88</v>
      </c>
      <c r="AC145" s="215"/>
      <c r="AD145" s="215"/>
      <c r="AE145" s="215"/>
      <c r="AF145" s="215"/>
      <c r="AG145" s="215"/>
      <c r="AH145" s="215"/>
      <c r="AI145" s="215"/>
      <c r="AJ145" s="215"/>
      <c r="AK145" s="215"/>
      <c r="AL145" s="215"/>
      <c r="AM145" s="215"/>
    </row>
    <row r="146">
      <c r="A146" s="215"/>
      <c r="B146" s="257" t="s">
        <v>1436</v>
      </c>
      <c r="C146" s="258">
        <v>46210.455178414355</v>
      </c>
      <c r="D146" s="72"/>
      <c r="E146" s="107" t="s">
        <v>7</v>
      </c>
      <c r="F146" s="71"/>
      <c r="G146" s="72"/>
      <c r="H146" s="107" t="s">
        <v>174</v>
      </c>
      <c r="I146" s="71"/>
      <c r="J146" s="72"/>
      <c r="K146" s="107" t="s">
        <v>1438</v>
      </c>
      <c r="L146" s="71"/>
      <c r="M146" s="71"/>
      <c r="N146" s="71"/>
      <c r="O146" s="72"/>
      <c r="P146" s="229" t="s">
        <v>505</v>
      </c>
      <c r="Q146" s="71"/>
      <c r="R146" s="72"/>
      <c r="S146" s="156" t="s">
        <v>457</v>
      </c>
      <c r="T146" s="72"/>
      <c r="U146" s="160">
        <v>30000.0</v>
      </c>
      <c r="V146" s="71"/>
      <c r="W146" s="72"/>
      <c r="X146" s="160">
        <v>0.0</v>
      </c>
      <c r="Y146" s="72"/>
      <c r="Z146" s="156" t="s">
        <v>68</v>
      </c>
      <c r="AA146" s="72"/>
      <c r="AB146" s="247" t="s">
        <v>88</v>
      </c>
      <c r="AC146" s="215"/>
      <c r="AD146" s="215"/>
      <c r="AE146" s="215"/>
      <c r="AF146" s="215"/>
      <c r="AG146" s="215"/>
      <c r="AH146" s="215"/>
      <c r="AI146" s="215"/>
      <c r="AJ146" s="215"/>
      <c r="AK146" s="215"/>
      <c r="AL146" s="215"/>
      <c r="AM146" s="215"/>
    </row>
    <row r="147">
      <c r="A147" s="215"/>
      <c r="B147" s="257" t="s">
        <v>1915</v>
      </c>
      <c r="C147" s="258">
        <v>46210.42632479167</v>
      </c>
      <c r="D147" s="72"/>
      <c r="E147" s="107" t="s">
        <v>76</v>
      </c>
      <c r="F147" s="71"/>
      <c r="G147" s="72"/>
      <c r="H147" s="107" t="s">
        <v>30</v>
      </c>
      <c r="I147" s="71"/>
      <c r="J147" s="72"/>
      <c r="K147" s="107" t="s">
        <v>1172</v>
      </c>
      <c r="L147" s="71"/>
      <c r="M147" s="71"/>
      <c r="N147" s="71"/>
      <c r="O147" s="72"/>
      <c r="P147" s="229" t="s">
        <v>1174</v>
      </c>
      <c r="Q147" s="71"/>
      <c r="R147" s="72"/>
      <c r="S147" s="156" t="s">
        <v>1175</v>
      </c>
      <c r="T147" s="72"/>
      <c r="U147" s="160">
        <v>1200.0</v>
      </c>
      <c r="V147" s="71"/>
      <c r="W147" s="72"/>
      <c r="X147" s="160">
        <v>0.0</v>
      </c>
      <c r="Y147" s="72"/>
      <c r="Z147" s="156" t="s">
        <v>68</v>
      </c>
      <c r="AA147" s="72"/>
      <c r="AB147" s="247" t="s">
        <v>66</v>
      </c>
      <c r="AC147" s="215"/>
      <c r="AD147" s="215"/>
      <c r="AE147" s="215"/>
      <c r="AF147" s="215"/>
      <c r="AG147" s="215"/>
      <c r="AH147" s="215"/>
      <c r="AI147" s="215"/>
      <c r="AJ147" s="215"/>
      <c r="AK147" s="215"/>
      <c r="AL147" s="215"/>
      <c r="AM147" s="215"/>
    </row>
    <row r="148">
      <c r="A148" s="215"/>
      <c r="B148" s="257" t="s">
        <v>1916</v>
      </c>
      <c r="C148" s="258">
        <v>46210.42318824074</v>
      </c>
      <c r="D148" s="72"/>
      <c r="E148" s="107" t="s">
        <v>7</v>
      </c>
      <c r="F148" s="71"/>
      <c r="G148" s="72"/>
      <c r="H148" s="107" t="s">
        <v>1208</v>
      </c>
      <c r="I148" s="71"/>
      <c r="J148" s="72"/>
      <c r="K148" s="107" t="s">
        <v>1918</v>
      </c>
      <c r="L148" s="71"/>
      <c r="M148" s="71"/>
      <c r="N148" s="71"/>
      <c r="O148" s="72"/>
      <c r="P148" s="229" t="s">
        <v>1200</v>
      </c>
      <c r="Q148" s="71"/>
      <c r="R148" s="72"/>
      <c r="S148" s="156" t="s">
        <v>1175</v>
      </c>
      <c r="T148" s="72"/>
      <c r="U148" s="160">
        <v>5000.0</v>
      </c>
      <c r="V148" s="71"/>
      <c r="W148" s="72"/>
      <c r="X148" s="160">
        <v>0.0</v>
      </c>
      <c r="Y148" s="72"/>
      <c r="Z148" s="156" t="s">
        <v>68</v>
      </c>
      <c r="AA148" s="72"/>
      <c r="AB148" s="247" t="s">
        <v>66</v>
      </c>
      <c r="AC148" s="215"/>
      <c r="AD148" s="215"/>
      <c r="AE148" s="215"/>
      <c r="AF148" s="215"/>
      <c r="AG148" s="215"/>
      <c r="AH148" s="215"/>
      <c r="AI148" s="215"/>
      <c r="AJ148" s="215"/>
      <c r="AK148" s="215"/>
      <c r="AL148" s="215"/>
      <c r="AM148" s="215"/>
    </row>
    <row r="149">
      <c r="A149" s="215"/>
      <c r="B149" s="257" t="s">
        <v>1922</v>
      </c>
      <c r="C149" s="258">
        <v>46210.42141974537</v>
      </c>
      <c r="D149" s="72"/>
      <c r="E149" s="107" t="s">
        <v>76</v>
      </c>
      <c r="F149" s="71"/>
      <c r="G149" s="72"/>
      <c r="H149" s="107" t="s">
        <v>1198</v>
      </c>
      <c r="I149" s="71"/>
      <c r="J149" s="72"/>
      <c r="K149" s="107" t="s">
        <v>1923</v>
      </c>
      <c r="L149" s="71"/>
      <c r="M149" s="71"/>
      <c r="N149" s="71"/>
      <c r="O149" s="72"/>
      <c r="P149" s="229" t="s">
        <v>1200</v>
      </c>
      <c r="Q149" s="71"/>
      <c r="R149" s="72"/>
      <c r="S149" s="156" t="s">
        <v>1175</v>
      </c>
      <c r="T149" s="72"/>
      <c r="U149" s="160">
        <v>5000.0</v>
      </c>
      <c r="V149" s="71"/>
      <c r="W149" s="72"/>
      <c r="X149" s="160">
        <v>0.0</v>
      </c>
      <c r="Y149" s="72"/>
      <c r="Z149" s="156" t="s">
        <v>68</v>
      </c>
      <c r="AA149" s="72"/>
      <c r="AB149" s="247" t="s">
        <v>88</v>
      </c>
      <c r="AC149" s="215"/>
      <c r="AD149" s="215"/>
      <c r="AE149" s="215"/>
      <c r="AF149" s="215"/>
      <c r="AG149" s="215"/>
      <c r="AH149" s="215"/>
      <c r="AI149" s="215"/>
      <c r="AJ149" s="215"/>
      <c r="AK149" s="215"/>
      <c r="AL149" s="215"/>
      <c r="AM149" s="215"/>
    </row>
    <row r="150">
      <c r="A150" s="215"/>
      <c r="B150" s="257" t="s">
        <v>513</v>
      </c>
      <c r="C150" s="258">
        <v>46210.41855609954</v>
      </c>
      <c r="D150" s="72"/>
      <c r="E150" s="107" t="s">
        <v>7</v>
      </c>
      <c r="F150" s="71"/>
      <c r="G150" s="72"/>
      <c r="H150" s="107" t="s">
        <v>174</v>
      </c>
      <c r="I150" s="71"/>
      <c r="J150" s="72"/>
      <c r="K150" s="107" t="s">
        <v>514</v>
      </c>
      <c r="L150" s="71"/>
      <c r="M150" s="71"/>
      <c r="N150" s="71"/>
      <c r="O150" s="72"/>
      <c r="P150" s="229" t="s">
        <v>516</v>
      </c>
      <c r="Q150" s="71"/>
      <c r="R150" s="72"/>
      <c r="S150" s="156" t="s">
        <v>98</v>
      </c>
      <c r="T150" s="72"/>
      <c r="U150" s="160">
        <v>30000.0</v>
      </c>
      <c r="V150" s="71"/>
      <c r="W150" s="72"/>
      <c r="X150" s="160">
        <v>0.0</v>
      </c>
      <c r="Y150" s="72"/>
      <c r="Z150" s="156" t="s">
        <v>68</v>
      </c>
      <c r="AA150" s="72"/>
      <c r="AB150" s="247" t="s">
        <v>88</v>
      </c>
      <c r="AC150" s="215"/>
      <c r="AD150" s="215"/>
      <c r="AE150" s="215"/>
      <c r="AF150" s="215"/>
      <c r="AG150" s="215"/>
      <c r="AH150" s="215"/>
      <c r="AI150" s="215"/>
      <c r="AJ150" s="215"/>
      <c r="AK150" s="215"/>
      <c r="AL150" s="215"/>
      <c r="AM150" s="215"/>
    </row>
    <row r="151">
      <c r="A151" s="215"/>
      <c r="B151" s="257" t="s">
        <v>1928</v>
      </c>
      <c r="C151" s="258">
        <v>46210.36678527777</v>
      </c>
      <c r="D151" s="72"/>
      <c r="E151" s="107" t="s">
        <v>76</v>
      </c>
      <c r="F151" s="71"/>
      <c r="G151" s="72"/>
      <c r="H151" s="107" t="s">
        <v>26</v>
      </c>
      <c r="I151" s="71"/>
      <c r="J151" s="72"/>
      <c r="K151" s="107" t="s">
        <v>1929</v>
      </c>
      <c r="L151" s="71"/>
      <c r="M151" s="71"/>
      <c r="N151" s="71"/>
      <c r="O151" s="72"/>
      <c r="P151" s="229" t="s">
        <v>1930</v>
      </c>
      <c r="Q151" s="71"/>
      <c r="R151" s="72"/>
      <c r="S151" s="156" t="s">
        <v>1175</v>
      </c>
      <c r="T151" s="72"/>
      <c r="U151" s="160">
        <v>1950000.0</v>
      </c>
      <c r="V151" s="71"/>
      <c r="W151" s="72"/>
      <c r="X151" s="160">
        <v>0.0</v>
      </c>
      <c r="Y151" s="72"/>
      <c r="Z151" s="156" t="s">
        <v>68</v>
      </c>
      <c r="AA151" s="72"/>
      <c r="AB151" s="247" t="s">
        <v>88</v>
      </c>
      <c r="AC151" s="215"/>
      <c r="AD151" s="215"/>
      <c r="AE151" s="215"/>
      <c r="AF151" s="215"/>
      <c r="AG151" s="215"/>
      <c r="AH151" s="215"/>
      <c r="AI151" s="215"/>
      <c r="AJ151" s="215"/>
      <c r="AK151" s="215"/>
      <c r="AL151" s="215"/>
      <c r="AM151" s="215"/>
    </row>
    <row r="152">
      <c r="A152" s="215"/>
      <c r="B152" s="257" t="s">
        <v>1931</v>
      </c>
      <c r="C152" s="258">
        <v>46210.36153498843</v>
      </c>
      <c r="D152" s="72"/>
      <c r="E152" s="107" t="s">
        <v>7</v>
      </c>
      <c r="F152" s="71"/>
      <c r="G152" s="72"/>
      <c r="H152" s="107" t="s">
        <v>1208</v>
      </c>
      <c r="I152" s="71"/>
      <c r="J152" s="72"/>
      <c r="K152" s="107" t="s">
        <v>1933</v>
      </c>
      <c r="L152" s="71"/>
      <c r="M152" s="71"/>
      <c r="N152" s="71"/>
      <c r="O152" s="72"/>
      <c r="P152" s="229" t="s">
        <v>1200</v>
      </c>
      <c r="Q152" s="71"/>
      <c r="R152" s="72"/>
      <c r="S152" s="156" t="s">
        <v>1175</v>
      </c>
      <c r="T152" s="72"/>
      <c r="U152" s="160">
        <v>10000.0</v>
      </c>
      <c r="V152" s="71"/>
      <c r="W152" s="72"/>
      <c r="X152" s="160">
        <v>0.0</v>
      </c>
      <c r="Y152" s="72"/>
      <c r="Z152" s="156" t="s">
        <v>68</v>
      </c>
      <c r="AA152" s="72"/>
      <c r="AB152" s="247" t="s">
        <v>88</v>
      </c>
      <c r="AC152" s="215"/>
      <c r="AD152" s="215"/>
      <c r="AE152" s="215"/>
      <c r="AF152" s="215"/>
      <c r="AG152" s="215"/>
      <c r="AH152" s="215"/>
      <c r="AI152" s="215"/>
      <c r="AJ152" s="215"/>
      <c r="AK152" s="215"/>
      <c r="AL152" s="215"/>
      <c r="AM152" s="215"/>
    </row>
    <row r="153">
      <c r="A153" s="215"/>
      <c r="B153" s="257" t="s">
        <v>1937</v>
      </c>
      <c r="C153" s="258">
        <v>46210.35977123842</v>
      </c>
      <c r="D153" s="72"/>
      <c r="E153" s="107" t="s">
        <v>76</v>
      </c>
      <c r="F153" s="71"/>
      <c r="G153" s="72"/>
      <c r="H153" s="107" t="s">
        <v>1198</v>
      </c>
      <c r="I153" s="71"/>
      <c r="J153" s="72"/>
      <c r="K153" s="107" t="s">
        <v>1939</v>
      </c>
      <c r="L153" s="71"/>
      <c r="M153" s="71"/>
      <c r="N153" s="71"/>
      <c r="O153" s="72"/>
      <c r="P153" s="229" t="s">
        <v>1200</v>
      </c>
      <c r="Q153" s="71"/>
      <c r="R153" s="72"/>
      <c r="S153" s="156" t="s">
        <v>1175</v>
      </c>
      <c r="T153" s="72"/>
      <c r="U153" s="160">
        <v>10000.0</v>
      </c>
      <c r="V153" s="71"/>
      <c r="W153" s="72"/>
      <c r="X153" s="160">
        <v>0.0</v>
      </c>
      <c r="Y153" s="72"/>
      <c r="Z153" s="156" t="s">
        <v>68</v>
      </c>
      <c r="AA153" s="72"/>
      <c r="AB153" s="247" t="s">
        <v>66</v>
      </c>
      <c r="AC153" s="215"/>
      <c r="AD153" s="215"/>
      <c r="AE153" s="215"/>
      <c r="AF153" s="215"/>
      <c r="AG153" s="215"/>
      <c r="AH153" s="215"/>
      <c r="AI153" s="215"/>
      <c r="AJ153" s="215"/>
      <c r="AK153" s="215"/>
      <c r="AL153" s="215"/>
      <c r="AM153" s="215"/>
    </row>
    <row r="154">
      <c r="A154" s="215"/>
      <c r="B154" s="257" t="s">
        <v>525</v>
      </c>
      <c r="C154" s="258">
        <v>46210.35842837963</v>
      </c>
      <c r="D154" s="72"/>
      <c r="E154" s="107" t="s">
        <v>7</v>
      </c>
      <c r="F154" s="71"/>
      <c r="G154" s="72"/>
      <c r="H154" s="107" t="s">
        <v>174</v>
      </c>
      <c r="I154" s="71"/>
      <c r="J154" s="72"/>
      <c r="K154" s="107" t="s">
        <v>526</v>
      </c>
      <c r="L154" s="71"/>
      <c r="M154" s="71"/>
      <c r="N154" s="71"/>
      <c r="O154" s="72"/>
      <c r="P154" s="229" t="s">
        <v>473</v>
      </c>
      <c r="Q154" s="71"/>
      <c r="R154" s="72"/>
      <c r="S154" s="156" t="s">
        <v>98</v>
      </c>
      <c r="T154" s="72"/>
      <c r="U154" s="160">
        <v>30000.0</v>
      </c>
      <c r="V154" s="71"/>
      <c r="W154" s="72"/>
      <c r="X154" s="160">
        <v>0.0</v>
      </c>
      <c r="Y154" s="72"/>
      <c r="Z154" s="156" t="s">
        <v>68</v>
      </c>
      <c r="AA154" s="72"/>
      <c r="AB154" s="247" t="s">
        <v>66</v>
      </c>
      <c r="AC154" s="215"/>
      <c r="AD154" s="215"/>
      <c r="AE154" s="215"/>
      <c r="AF154" s="215"/>
      <c r="AG154" s="215"/>
      <c r="AH154" s="215"/>
      <c r="AI154" s="215"/>
      <c r="AJ154" s="215"/>
      <c r="AK154" s="215"/>
      <c r="AL154" s="215"/>
      <c r="AM154" s="215"/>
    </row>
    <row r="155">
      <c r="A155" s="215"/>
      <c r="B155" s="257" t="s">
        <v>534</v>
      </c>
      <c r="C155" s="258">
        <v>46210.35688736111</v>
      </c>
      <c r="D155" s="72"/>
      <c r="E155" s="107" t="s">
        <v>7</v>
      </c>
      <c r="F155" s="71"/>
      <c r="G155" s="72"/>
      <c r="H155" s="107" t="s">
        <v>174</v>
      </c>
      <c r="I155" s="71"/>
      <c r="J155" s="72"/>
      <c r="K155" s="107" t="s">
        <v>535</v>
      </c>
      <c r="L155" s="71"/>
      <c r="M155" s="71"/>
      <c r="N155" s="71"/>
      <c r="O155" s="72"/>
      <c r="P155" s="229" t="s">
        <v>536</v>
      </c>
      <c r="Q155" s="71"/>
      <c r="R155" s="72"/>
      <c r="S155" s="156" t="s">
        <v>98</v>
      </c>
      <c r="T155" s="72"/>
      <c r="U155" s="160">
        <v>30000.0</v>
      </c>
      <c r="V155" s="71"/>
      <c r="W155" s="72"/>
      <c r="X155" s="160">
        <v>0.0</v>
      </c>
      <c r="Y155" s="72"/>
      <c r="Z155" s="156" t="s">
        <v>68</v>
      </c>
      <c r="AA155" s="72"/>
      <c r="AB155" s="247" t="s">
        <v>66</v>
      </c>
      <c r="AC155" s="215"/>
      <c r="AD155" s="215"/>
      <c r="AE155" s="215"/>
      <c r="AF155" s="215"/>
      <c r="AG155" s="215"/>
      <c r="AH155" s="215"/>
      <c r="AI155" s="215"/>
      <c r="AJ155" s="215"/>
      <c r="AK155" s="215"/>
      <c r="AL155" s="215"/>
      <c r="AM155" s="215"/>
    </row>
    <row r="156">
      <c r="A156" s="215"/>
      <c r="B156" s="257" t="s">
        <v>546</v>
      </c>
      <c r="C156" s="258">
        <v>46209.79777587963</v>
      </c>
      <c r="D156" s="72"/>
      <c r="E156" s="107" t="s">
        <v>7</v>
      </c>
      <c r="F156" s="71"/>
      <c r="G156" s="72"/>
      <c r="H156" s="107" t="s">
        <v>174</v>
      </c>
      <c r="I156" s="71"/>
      <c r="J156" s="72"/>
      <c r="K156" s="107" t="s">
        <v>547</v>
      </c>
      <c r="L156" s="71"/>
      <c r="M156" s="71"/>
      <c r="N156" s="71"/>
      <c r="O156" s="72"/>
      <c r="P156" s="229" t="s">
        <v>550</v>
      </c>
      <c r="Q156" s="71"/>
      <c r="R156" s="72"/>
      <c r="S156" s="156" t="s">
        <v>98</v>
      </c>
      <c r="T156" s="72"/>
      <c r="U156" s="160">
        <v>5000.0</v>
      </c>
      <c r="V156" s="71"/>
      <c r="W156" s="72"/>
      <c r="X156" s="160">
        <v>0.0</v>
      </c>
      <c r="Y156" s="72"/>
      <c r="Z156" s="156" t="s">
        <v>68</v>
      </c>
      <c r="AA156" s="72"/>
      <c r="AB156" s="247" t="s">
        <v>66</v>
      </c>
      <c r="AC156" s="215"/>
      <c r="AD156" s="215"/>
      <c r="AE156" s="215"/>
      <c r="AF156" s="215"/>
      <c r="AG156" s="215"/>
      <c r="AH156" s="215"/>
      <c r="AI156" s="215"/>
      <c r="AJ156" s="215"/>
      <c r="AK156" s="215"/>
      <c r="AL156" s="215"/>
      <c r="AM156" s="215"/>
    </row>
    <row r="157">
      <c r="A157" s="215"/>
      <c r="B157" s="257" t="s">
        <v>557</v>
      </c>
      <c r="C157" s="258">
        <v>46209.796829756946</v>
      </c>
      <c r="D157" s="72"/>
      <c r="E157" s="107" t="s">
        <v>7</v>
      </c>
      <c r="F157" s="71"/>
      <c r="G157" s="72"/>
      <c r="H157" s="107" t="s">
        <v>174</v>
      </c>
      <c r="I157" s="71"/>
      <c r="J157" s="72"/>
      <c r="K157" s="107" t="s">
        <v>547</v>
      </c>
      <c r="L157" s="71"/>
      <c r="M157" s="71"/>
      <c r="N157" s="71"/>
      <c r="O157" s="72"/>
      <c r="P157" s="229" t="s">
        <v>550</v>
      </c>
      <c r="Q157" s="71"/>
      <c r="R157" s="72"/>
      <c r="S157" s="156" t="s">
        <v>98</v>
      </c>
      <c r="T157" s="72"/>
      <c r="U157" s="160">
        <v>25000.0</v>
      </c>
      <c r="V157" s="71"/>
      <c r="W157" s="72"/>
      <c r="X157" s="160">
        <v>0.0</v>
      </c>
      <c r="Y157" s="72"/>
      <c r="Z157" s="156" t="s">
        <v>68</v>
      </c>
      <c r="AA157" s="72"/>
      <c r="AB157" s="247" t="s">
        <v>88</v>
      </c>
      <c r="AC157" s="215"/>
      <c r="AD157" s="215"/>
      <c r="AE157" s="215"/>
      <c r="AF157" s="215"/>
      <c r="AG157" s="215"/>
      <c r="AH157" s="215"/>
      <c r="AI157" s="215"/>
      <c r="AJ157" s="215"/>
      <c r="AK157" s="215"/>
      <c r="AL157" s="215"/>
      <c r="AM157" s="215"/>
    </row>
    <row r="158">
      <c r="A158" s="215"/>
      <c r="B158" s="257" t="s">
        <v>564</v>
      </c>
      <c r="C158" s="258">
        <v>46209.788128472224</v>
      </c>
      <c r="D158" s="72"/>
      <c r="E158" s="107" t="s">
        <v>7</v>
      </c>
      <c r="F158" s="71"/>
      <c r="G158" s="72"/>
      <c r="H158" s="107" t="s">
        <v>174</v>
      </c>
      <c r="I158" s="71"/>
      <c r="J158" s="72"/>
      <c r="K158" s="107" t="s">
        <v>567</v>
      </c>
      <c r="L158" s="71"/>
      <c r="M158" s="71"/>
      <c r="N158" s="71"/>
      <c r="O158" s="72"/>
      <c r="P158" s="229" t="s">
        <v>569</v>
      </c>
      <c r="Q158" s="71"/>
      <c r="R158" s="72"/>
      <c r="S158" s="156" t="s">
        <v>98</v>
      </c>
      <c r="T158" s="72"/>
      <c r="U158" s="160">
        <v>30000.0</v>
      </c>
      <c r="V158" s="71"/>
      <c r="W158" s="72"/>
      <c r="X158" s="160">
        <v>0.0</v>
      </c>
      <c r="Y158" s="72"/>
      <c r="Z158" s="156" t="s">
        <v>68</v>
      </c>
      <c r="AA158" s="72"/>
      <c r="AB158" s="247" t="s">
        <v>88</v>
      </c>
      <c r="AC158" s="215"/>
      <c r="AD158" s="215"/>
      <c r="AE158" s="215"/>
      <c r="AF158" s="215"/>
      <c r="AG158" s="215"/>
      <c r="AH158" s="215"/>
      <c r="AI158" s="215"/>
      <c r="AJ158" s="215"/>
      <c r="AK158" s="215"/>
      <c r="AL158" s="215"/>
      <c r="AM158" s="215"/>
    </row>
    <row r="159">
      <c r="A159" s="215"/>
      <c r="B159" s="257" t="s">
        <v>168</v>
      </c>
      <c r="C159" s="258">
        <v>46209.77799120371</v>
      </c>
      <c r="D159" s="72"/>
      <c r="E159" s="107" t="s">
        <v>76</v>
      </c>
      <c r="F159" s="71"/>
      <c r="G159" s="72"/>
      <c r="H159" s="107" t="s">
        <v>77</v>
      </c>
      <c r="I159" s="71"/>
      <c r="J159" s="72"/>
      <c r="K159" s="107" t="s">
        <v>172</v>
      </c>
      <c r="L159" s="71"/>
      <c r="M159" s="71"/>
      <c r="N159" s="71"/>
      <c r="O159" s="72"/>
      <c r="P159" s="229" t="s">
        <v>65</v>
      </c>
      <c r="Q159" s="71"/>
      <c r="R159" s="72"/>
      <c r="S159" s="156" t="s">
        <v>0</v>
      </c>
      <c r="T159" s="72"/>
      <c r="U159" s="160">
        <v>35000.0</v>
      </c>
      <c r="V159" s="71"/>
      <c r="W159" s="72"/>
      <c r="X159" s="160">
        <v>0.0</v>
      </c>
      <c r="Y159" s="72"/>
      <c r="Z159" s="156" t="s">
        <v>68</v>
      </c>
      <c r="AA159" s="72"/>
      <c r="AB159" s="247" t="s">
        <v>66</v>
      </c>
      <c r="AC159" s="215"/>
      <c r="AD159" s="215"/>
      <c r="AE159" s="215"/>
      <c r="AF159" s="215"/>
      <c r="AG159" s="215"/>
      <c r="AH159" s="215"/>
      <c r="AI159" s="215"/>
      <c r="AJ159" s="215"/>
      <c r="AK159" s="215"/>
      <c r="AL159" s="215"/>
      <c r="AM159" s="215"/>
    </row>
    <row r="160">
      <c r="A160" s="215"/>
      <c r="B160" s="257" t="s">
        <v>177</v>
      </c>
      <c r="C160" s="258">
        <v>46209.77619880787</v>
      </c>
      <c r="D160" s="72"/>
      <c r="E160" s="107" t="s">
        <v>7</v>
      </c>
      <c r="F160" s="71"/>
      <c r="G160" s="72"/>
      <c r="H160" s="107" t="s">
        <v>63</v>
      </c>
      <c r="I160" s="71"/>
      <c r="J160" s="72"/>
      <c r="K160" s="107" t="s">
        <v>178</v>
      </c>
      <c r="L160" s="71"/>
      <c r="M160" s="71"/>
      <c r="N160" s="71"/>
      <c r="O160" s="72"/>
      <c r="P160" s="229" t="s">
        <v>65</v>
      </c>
      <c r="Q160" s="71"/>
      <c r="R160" s="72"/>
      <c r="S160" s="156" t="s">
        <v>0</v>
      </c>
      <c r="T160" s="72"/>
      <c r="U160" s="160">
        <v>70000.0</v>
      </c>
      <c r="V160" s="71"/>
      <c r="W160" s="72"/>
      <c r="X160" s="160">
        <v>0.0</v>
      </c>
      <c r="Y160" s="72"/>
      <c r="Z160" s="156" t="s">
        <v>68</v>
      </c>
      <c r="AA160" s="72"/>
      <c r="AB160" s="247" t="s">
        <v>66</v>
      </c>
      <c r="AC160" s="215"/>
      <c r="AD160" s="215"/>
      <c r="AE160" s="215"/>
      <c r="AF160" s="215"/>
      <c r="AG160" s="215"/>
      <c r="AH160" s="215"/>
      <c r="AI160" s="215"/>
      <c r="AJ160" s="215"/>
      <c r="AK160" s="215"/>
      <c r="AL160" s="215"/>
      <c r="AM160" s="215"/>
    </row>
    <row r="161">
      <c r="A161" s="215"/>
      <c r="B161" s="257" t="s">
        <v>1957</v>
      </c>
      <c r="C161" s="258">
        <v>46209.77434167824</v>
      </c>
      <c r="D161" s="72"/>
      <c r="E161" s="107" t="s">
        <v>76</v>
      </c>
      <c r="F161" s="71"/>
      <c r="G161" s="72"/>
      <c r="H161" s="107" t="s">
        <v>1198</v>
      </c>
      <c r="I161" s="71"/>
      <c r="J161" s="72"/>
      <c r="K161" s="107" t="s">
        <v>1960</v>
      </c>
      <c r="L161" s="71"/>
      <c r="M161" s="71"/>
      <c r="N161" s="71"/>
      <c r="O161" s="72"/>
      <c r="P161" s="229" t="s">
        <v>1200</v>
      </c>
      <c r="Q161" s="71"/>
      <c r="R161" s="72"/>
      <c r="S161" s="156" t="s">
        <v>1175</v>
      </c>
      <c r="T161" s="72"/>
      <c r="U161" s="160">
        <v>40000.0</v>
      </c>
      <c r="V161" s="71"/>
      <c r="W161" s="72"/>
      <c r="X161" s="160">
        <v>0.0</v>
      </c>
      <c r="Y161" s="72"/>
      <c r="Z161" s="156" t="s">
        <v>68</v>
      </c>
      <c r="AA161" s="72"/>
      <c r="AB161" s="247" t="s">
        <v>66</v>
      </c>
      <c r="AC161" s="215"/>
      <c r="AD161" s="215"/>
      <c r="AE161" s="215"/>
      <c r="AF161" s="215"/>
      <c r="AG161" s="215"/>
      <c r="AH161" s="215"/>
      <c r="AI161" s="215"/>
      <c r="AJ161" s="215"/>
      <c r="AK161" s="215"/>
      <c r="AL161" s="215"/>
      <c r="AM161" s="215"/>
    </row>
    <row r="162">
      <c r="A162" s="215"/>
      <c r="B162" s="257" t="s">
        <v>1963</v>
      </c>
      <c r="C162" s="258">
        <v>46209.77186188658</v>
      </c>
      <c r="D162" s="72"/>
      <c r="E162" s="107" t="s">
        <v>7</v>
      </c>
      <c r="F162" s="71"/>
      <c r="G162" s="72"/>
      <c r="H162" s="107" t="s">
        <v>1208</v>
      </c>
      <c r="I162" s="71"/>
      <c r="J162" s="72"/>
      <c r="K162" s="107" t="s">
        <v>1964</v>
      </c>
      <c r="L162" s="71"/>
      <c r="M162" s="71"/>
      <c r="N162" s="71"/>
      <c r="O162" s="72"/>
      <c r="P162" s="229" t="s">
        <v>1200</v>
      </c>
      <c r="Q162" s="71"/>
      <c r="R162" s="72"/>
      <c r="S162" s="156" t="s">
        <v>1175</v>
      </c>
      <c r="T162" s="72"/>
      <c r="U162" s="160">
        <v>40000.0</v>
      </c>
      <c r="V162" s="71"/>
      <c r="W162" s="72"/>
      <c r="X162" s="160">
        <v>0.0</v>
      </c>
      <c r="Y162" s="72"/>
      <c r="Z162" s="156" t="s">
        <v>68</v>
      </c>
      <c r="AA162" s="72"/>
      <c r="AB162" s="247" t="s">
        <v>88</v>
      </c>
      <c r="AC162" s="215"/>
      <c r="AD162" s="215"/>
      <c r="AE162" s="215"/>
      <c r="AF162" s="215"/>
      <c r="AG162" s="215"/>
      <c r="AH162" s="215"/>
      <c r="AI162" s="215"/>
      <c r="AJ162" s="215"/>
      <c r="AK162" s="215"/>
      <c r="AL162" s="215"/>
      <c r="AM162" s="215"/>
    </row>
    <row r="163">
      <c r="A163" s="215"/>
      <c r="B163" s="257" t="s">
        <v>1966</v>
      </c>
      <c r="C163" s="258">
        <v>46209.75992326389</v>
      </c>
      <c r="D163" s="72"/>
      <c r="E163" s="107" t="s">
        <v>7</v>
      </c>
      <c r="F163" s="71"/>
      <c r="G163" s="72"/>
      <c r="H163" s="107" t="s">
        <v>174</v>
      </c>
      <c r="I163" s="71"/>
      <c r="J163" s="72"/>
      <c r="K163" s="107" t="s">
        <v>1968</v>
      </c>
      <c r="L163" s="71"/>
      <c r="M163" s="71"/>
      <c r="N163" s="71"/>
      <c r="O163" s="72"/>
      <c r="P163" s="229" t="s">
        <v>1969</v>
      </c>
      <c r="Q163" s="71"/>
      <c r="R163" s="72"/>
      <c r="S163" s="156" t="s">
        <v>1279</v>
      </c>
      <c r="T163" s="72"/>
      <c r="U163" s="160">
        <v>25000.0</v>
      </c>
      <c r="V163" s="71"/>
      <c r="W163" s="72"/>
      <c r="X163" s="160">
        <v>0.0</v>
      </c>
      <c r="Y163" s="72"/>
      <c r="Z163" s="156" t="s">
        <v>68</v>
      </c>
      <c r="AA163" s="72"/>
      <c r="AB163" s="247" t="s">
        <v>66</v>
      </c>
      <c r="AC163" s="215"/>
      <c r="AD163" s="215"/>
      <c r="AE163" s="215"/>
      <c r="AF163" s="215"/>
      <c r="AG163" s="215"/>
      <c r="AH163" s="215"/>
      <c r="AI163" s="215"/>
      <c r="AJ163" s="215"/>
      <c r="AK163" s="215"/>
      <c r="AL163" s="215"/>
      <c r="AM163" s="215"/>
    </row>
    <row r="164">
      <c r="A164" s="215"/>
      <c r="B164" s="257" t="s">
        <v>1972</v>
      </c>
      <c r="C164" s="258">
        <v>46202.0</v>
      </c>
      <c r="D164" s="72"/>
      <c r="E164" s="107" t="s">
        <v>76</v>
      </c>
      <c r="F164" s="71"/>
      <c r="G164" s="72"/>
      <c r="H164" s="107" t="s">
        <v>77</v>
      </c>
      <c r="I164" s="71"/>
      <c r="J164" s="72"/>
      <c r="K164" s="107" t="s">
        <v>1974</v>
      </c>
      <c r="L164" s="71"/>
      <c r="M164" s="71"/>
      <c r="N164" s="71"/>
      <c r="O164" s="72"/>
      <c r="P164" s="229" t="s">
        <v>65</v>
      </c>
      <c r="Q164" s="71"/>
      <c r="R164" s="72"/>
      <c r="S164" s="156" t="s">
        <v>1279</v>
      </c>
      <c r="T164" s="72"/>
      <c r="U164" s="160">
        <v>30000.0</v>
      </c>
      <c r="V164" s="71"/>
      <c r="W164" s="72"/>
      <c r="X164" s="160">
        <v>0.0</v>
      </c>
      <c r="Y164" s="72"/>
      <c r="Z164" s="156" t="s">
        <v>68</v>
      </c>
      <c r="AA164" s="72"/>
      <c r="AB164" s="247" t="s">
        <v>66</v>
      </c>
      <c r="AC164" s="215"/>
      <c r="AD164" s="215"/>
      <c r="AE164" s="215"/>
      <c r="AF164" s="215"/>
      <c r="AG164" s="215"/>
      <c r="AH164" s="215"/>
      <c r="AI164" s="215"/>
      <c r="AJ164" s="215"/>
      <c r="AK164" s="215"/>
      <c r="AL164" s="215"/>
      <c r="AM164" s="215"/>
    </row>
    <row r="165">
      <c r="A165" s="215"/>
      <c r="B165" s="257" t="s">
        <v>578</v>
      </c>
      <c r="C165" s="258">
        <v>46209.749435289355</v>
      </c>
      <c r="D165" s="72"/>
      <c r="E165" s="107" t="s">
        <v>7</v>
      </c>
      <c r="F165" s="71"/>
      <c r="G165" s="72"/>
      <c r="H165" s="107" t="s">
        <v>174</v>
      </c>
      <c r="I165" s="71"/>
      <c r="J165" s="72"/>
      <c r="K165" s="107" t="s">
        <v>579</v>
      </c>
      <c r="L165" s="71"/>
      <c r="M165" s="71"/>
      <c r="N165" s="71"/>
      <c r="O165" s="72"/>
      <c r="P165" s="229" t="s">
        <v>580</v>
      </c>
      <c r="Q165" s="71"/>
      <c r="R165" s="72"/>
      <c r="S165" s="156" t="s">
        <v>98</v>
      </c>
      <c r="T165" s="72"/>
      <c r="U165" s="160">
        <v>30000.0</v>
      </c>
      <c r="V165" s="71"/>
      <c r="W165" s="72"/>
      <c r="X165" s="160">
        <v>0.0</v>
      </c>
      <c r="Y165" s="72"/>
      <c r="Z165" s="156" t="s">
        <v>68</v>
      </c>
      <c r="AA165" s="72"/>
      <c r="AB165" s="247" t="s">
        <v>88</v>
      </c>
      <c r="AC165" s="215"/>
      <c r="AD165" s="215"/>
      <c r="AE165" s="215"/>
      <c r="AF165" s="215"/>
      <c r="AG165" s="215"/>
      <c r="AH165" s="215"/>
      <c r="AI165" s="215"/>
      <c r="AJ165" s="215"/>
      <c r="AK165" s="215"/>
      <c r="AL165" s="215"/>
      <c r="AM165" s="215"/>
    </row>
    <row r="166">
      <c r="A166" s="215"/>
      <c r="B166" s="257" t="s">
        <v>588</v>
      </c>
      <c r="C166" s="258">
        <v>46209.74806803241</v>
      </c>
      <c r="D166" s="72"/>
      <c r="E166" s="107" t="s">
        <v>7</v>
      </c>
      <c r="F166" s="71"/>
      <c r="G166" s="72"/>
      <c r="H166" s="107" t="s">
        <v>174</v>
      </c>
      <c r="I166" s="71"/>
      <c r="J166" s="72"/>
      <c r="K166" s="107" t="s">
        <v>590</v>
      </c>
      <c r="L166" s="71"/>
      <c r="M166" s="71"/>
      <c r="N166" s="71"/>
      <c r="O166" s="72"/>
      <c r="P166" s="229" t="s">
        <v>591</v>
      </c>
      <c r="Q166" s="71"/>
      <c r="R166" s="72"/>
      <c r="S166" s="156" t="s">
        <v>98</v>
      </c>
      <c r="T166" s="72"/>
      <c r="U166" s="160">
        <v>30000.0</v>
      </c>
      <c r="V166" s="71"/>
      <c r="W166" s="72"/>
      <c r="X166" s="160">
        <v>0.0</v>
      </c>
      <c r="Y166" s="72"/>
      <c r="Z166" s="156" t="s">
        <v>68</v>
      </c>
      <c r="AA166" s="72"/>
      <c r="AB166" s="247" t="s">
        <v>88</v>
      </c>
      <c r="AC166" s="215"/>
      <c r="AD166" s="215"/>
      <c r="AE166" s="215"/>
      <c r="AF166" s="215"/>
      <c r="AG166" s="215"/>
      <c r="AH166" s="215"/>
      <c r="AI166" s="215"/>
      <c r="AJ166" s="215"/>
      <c r="AK166" s="215"/>
      <c r="AL166" s="215"/>
      <c r="AM166" s="215"/>
    </row>
    <row r="167">
      <c r="A167" s="215"/>
      <c r="B167" s="257" t="s">
        <v>602</v>
      </c>
      <c r="C167" s="258">
        <v>46209.736620682874</v>
      </c>
      <c r="D167" s="72"/>
      <c r="E167" s="107" t="s">
        <v>7</v>
      </c>
      <c r="F167" s="71"/>
      <c r="G167" s="72"/>
      <c r="H167" s="107" t="s">
        <v>185</v>
      </c>
      <c r="I167" s="71"/>
      <c r="J167" s="72"/>
      <c r="K167" s="107" t="s">
        <v>604</v>
      </c>
      <c r="L167" s="71"/>
      <c r="M167" s="71"/>
      <c r="N167" s="71"/>
      <c r="O167" s="72"/>
      <c r="P167" s="229" t="s">
        <v>605</v>
      </c>
      <c r="Q167" s="71"/>
      <c r="R167" s="72"/>
      <c r="S167" s="156" t="s">
        <v>98</v>
      </c>
      <c r="T167" s="72"/>
      <c r="U167" s="160">
        <v>27500.0</v>
      </c>
      <c r="V167" s="71"/>
      <c r="W167" s="72"/>
      <c r="X167" s="160">
        <v>0.0</v>
      </c>
      <c r="Y167" s="72"/>
      <c r="Z167" s="156" t="s">
        <v>68</v>
      </c>
      <c r="AA167" s="72"/>
      <c r="AB167" s="247" t="s">
        <v>66</v>
      </c>
      <c r="AC167" s="215"/>
      <c r="AD167" s="215"/>
      <c r="AE167" s="215"/>
      <c r="AF167" s="215"/>
      <c r="AG167" s="215"/>
      <c r="AH167" s="215"/>
      <c r="AI167" s="215"/>
      <c r="AJ167" s="215"/>
      <c r="AK167" s="215"/>
      <c r="AL167" s="215"/>
      <c r="AM167" s="215"/>
    </row>
    <row r="168">
      <c r="A168" s="215"/>
      <c r="B168" s="257" t="s">
        <v>183</v>
      </c>
      <c r="C168" s="258">
        <v>46209.7348615625</v>
      </c>
      <c r="D168" s="72"/>
      <c r="E168" s="107" t="s">
        <v>7</v>
      </c>
      <c r="F168" s="71"/>
      <c r="G168" s="72"/>
      <c r="H168" s="107" t="s">
        <v>185</v>
      </c>
      <c r="I168" s="71"/>
      <c r="J168" s="72"/>
      <c r="K168" s="107" t="s">
        <v>186</v>
      </c>
      <c r="L168" s="71"/>
      <c r="M168" s="71"/>
      <c r="N168" s="71"/>
      <c r="O168" s="72"/>
      <c r="P168" s="229" t="s">
        <v>65</v>
      </c>
      <c r="Q168" s="71"/>
      <c r="R168" s="72"/>
      <c r="S168" s="156" t="s">
        <v>0</v>
      </c>
      <c r="T168" s="72"/>
      <c r="U168" s="160">
        <v>27500.0</v>
      </c>
      <c r="V168" s="71"/>
      <c r="W168" s="72"/>
      <c r="X168" s="160">
        <v>0.0</v>
      </c>
      <c r="Y168" s="72"/>
      <c r="Z168" s="156" t="s">
        <v>68</v>
      </c>
      <c r="AA168" s="72"/>
      <c r="AB168" s="247" t="s">
        <v>66</v>
      </c>
      <c r="AC168" s="215"/>
      <c r="AD168" s="215"/>
      <c r="AE168" s="215"/>
      <c r="AF168" s="215"/>
      <c r="AG168" s="215"/>
      <c r="AH168" s="215"/>
      <c r="AI168" s="215"/>
      <c r="AJ168" s="215"/>
      <c r="AK168" s="215"/>
      <c r="AL168" s="215"/>
      <c r="AM168" s="215"/>
    </row>
    <row r="169">
      <c r="A169" s="215"/>
      <c r="B169" s="257" t="s">
        <v>1986</v>
      </c>
      <c r="C169" s="258">
        <v>46209.73098777777</v>
      </c>
      <c r="D169" s="72"/>
      <c r="E169" s="107" t="s">
        <v>7</v>
      </c>
      <c r="F169" s="71"/>
      <c r="G169" s="72"/>
      <c r="H169" s="107" t="s">
        <v>185</v>
      </c>
      <c r="I169" s="71"/>
      <c r="J169" s="72"/>
      <c r="K169" s="107" t="s">
        <v>1987</v>
      </c>
      <c r="L169" s="71"/>
      <c r="M169" s="71"/>
      <c r="N169" s="71"/>
      <c r="O169" s="72"/>
      <c r="P169" s="229" t="s">
        <v>1451</v>
      </c>
      <c r="Q169" s="71"/>
      <c r="R169" s="72"/>
      <c r="S169" s="156" t="s">
        <v>23</v>
      </c>
      <c r="T169" s="72"/>
      <c r="U169" s="160">
        <v>27500.0</v>
      </c>
      <c r="V169" s="71"/>
      <c r="W169" s="72"/>
      <c r="X169" s="160">
        <v>0.0</v>
      </c>
      <c r="Y169" s="72"/>
      <c r="Z169" s="156" t="s">
        <v>1531</v>
      </c>
      <c r="AA169" s="72"/>
      <c r="AB169" s="247"/>
      <c r="AC169" s="215"/>
      <c r="AD169" s="215"/>
      <c r="AE169" s="215"/>
      <c r="AF169" s="215"/>
      <c r="AG169" s="215"/>
      <c r="AH169" s="215"/>
      <c r="AI169" s="215"/>
      <c r="AJ169" s="215"/>
      <c r="AK169" s="215"/>
      <c r="AL169" s="215"/>
      <c r="AM169" s="215"/>
    </row>
    <row r="170">
      <c r="A170" s="215"/>
      <c r="B170" s="257" t="s">
        <v>1990</v>
      </c>
      <c r="C170" s="258">
        <v>46209.727546064816</v>
      </c>
      <c r="D170" s="72"/>
      <c r="E170" s="107" t="s">
        <v>76</v>
      </c>
      <c r="F170" s="71"/>
      <c r="G170" s="72"/>
      <c r="H170" s="107" t="s">
        <v>185</v>
      </c>
      <c r="I170" s="71"/>
      <c r="J170" s="72"/>
      <c r="K170" s="107" t="s">
        <v>1991</v>
      </c>
      <c r="L170" s="71"/>
      <c r="M170" s="71"/>
      <c r="N170" s="71"/>
      <c r="O170" s="72"/>
      <c r="P170" s="229" t="s">
        <v>1992</v>
      </c>
      <c r="Q170" s="71"/>
      <c r="R170" s="72"/>
      <c r="S170" s="156" t="s">
        <v>1175</v>
      </c>
      <c r="T170" s="72"/>
      <c r="U170" s="160">
        <v>110000.0</v>
      </c>
      <c r="V170" s="71"/>
      <c r="W170" s="72"/>
      <c r="X170" s="160">
        <v>0.0</v>
      </c>
      <c r="Y170" s="72"/>
      <c r="Z170" s="156" t="s">
        <v>68</v>
      </c>
      <c r="AA170" s="72"/>
      <c r="AB170" s="247" t="s">
        <v>66</v>
      </c>
      <c r="AC170" s="215"/>
      <c r="AD170" s="215"/>
      <c r="AE170" s="215"/>
      <c r="AF170" s="215"/>
      <c r="AG170" s="215"/>
      <c r="AH170" s="215"/>
      <c r="AI170" s="215"/>
      <c r="AJ170" s="215"/>
      <c r="AK170" s="215"/>
      <c r="AL170" s="215"/>
      <c r="AM170" s="215"/>
    </row>
    <row r="171">
      <c r="A171" s="215"/>
      <c r="B171" s="257" t="s">
        <v>613</v>
      </c>
      <c r="C171" s="258">
        <v>46209.707731215276</v>
      </c>
      <c r="D171" s="72"/>
      <c r="E171" s="107" t="s">
        <v>7</v>
      </c>
      <c r="F171" s="71"/>
      <c r="G171" s="72"/>
      <c r="H171" s="107" t="s">
        <v>174</v>
      </c>
      <c r="I171" s="71"/>
      <c r="J171" s="72"/>
      <c r="K171" s="107" t="s">
        <v>614</v>
      </c>
      <c r="L171" s="71"/>
      <c r="M171" s="71"/>
      <c r="N171" s="71"/>
      <c r="O171" s="72"/>
      <c r="P171" s="229" t="s">
        <v>616</v>
      </c>
      <c r="Q171" s="71"/>
      <c r="R171" s="72"/>
      <c r="S171" s="156" t="s">
        <v>98</v>
      </c>
      <c r="T171" s="72"/>
      <c r="U171" s="160">
        <v>30000.0</v>
      </c>
      <c r="V171" s="71"/>
      <c r="W171" s="72"/>
      <c r="X171" s="160">
        <v>0.0</v>
      </c>
      <c r="Y171" s="72"/>
      <c r="Z171" s="156" t="s">
        <v>68</v>
      </c>
      <c r="AA171" s="72"/>
      <c r="AB171" s="247" t="s">
        <v>66</v>
      </c>
      <c r="AC171" s="215"/>
      <c r="AD171" s="215"/>
      <c r="AE171" s="215"/>
      <c r="AF171" s="215"/>
      <c r="AG171" s="215"/>
      <c r="AH171" s="215"/>
      <c r="AI171" s="215"/>
      <c r="AJ171" s="215"/>
      <c r="AK171" s="215"/>
      <c r="AL171" s="215"/>
      <c r="AM171" s="215"/>
    </row>
    <row r="172">
      <c r="A172" s="215"/>
      <c r="B172" s="257" t="s">
        <v>1454</v>
      </c>
      <c r="C172" s="258">
        <v>46209.7071334375</v>
      </c>
      <c r="D172" s="72"/>
      <c r="E172" s="107" t="s">
        <v>7</v>
      </c>
      <c r="F172" s="71"/>
      <c r="G172" s="72"/>
      <c r="H172" s="107" t="s">
        <v>174</v>
      </c>
      <c r="I172" s="71"/>
      <c r="J172" s="72"/>
      <c r="K172" s="107" t="s">
        <v>1457</v>
      </c>
      <c r="L172" s="71"/>
      <c r="M172" s="71"/>
      <c r="N172" s="71"/>
      <c r="O172" s="72"/>
      <c r="P172" s="229" t="s">
        <v>1459</v>
      </c>
      <c r="Q172" s="71"/>
      <c r="R172" s="72"/>
      <c r="S172" s="156" t="s">
        <v>457</v>
      </c>
      <c r="T172" s="72"/>
      <c r="U172" s="160">
        <v>20000.0</v>
      </c>
      <c r="V172" s="71"/>
      <c r="W172" s="72"/>
      <c r="X172" s="160">
        <v>0.0</v>
      </c>
      <c r="Y172" s="72"/>
      <c r="Z172" s="156" t="s">
        <v>68</v>
      </c>
      <c r="AA172" s="72"/>
      <c r="AB172" s="247" t="s">
        <v>66</v>
      </c>
      <c r="AC172" s="215"/>
      <c r="AD172" s="215"/>
      <c r="AE172" s="215"/>
      <c r="AF172" s="215"/>
      <c r="AG172" s="215"/>
      <c r="AH172" s="215"/>
      <c r="AI172" s="215"/>
      <c r="AJ172" s="215"/>
      <c r="AK172" s="215"/>
      <c r="AL172" s="215"/>
      <c r="AM172" s="215"/>
    </row>
    <row r="173">
      <c r="A173" s="215"/>
      <c r="B173" s="257" t="s">
        <v>1471</v>
      </c>
      <c r="C173" s="258">
        <v>46209.70582084491</v>
      </c>
      <c r="D173" s="72"/>
      <c r="E173" s="107" t="s">
        <v>7</v>
      </c>
      <c r="F173" s="71"/>
      <c r="G173" s="72"/>
      <c r="H173" s="107" t="s">
        <v>174</v>
      </c>
      <c r="I173" s="71"/>
      <c r="J173" s="72"/>
      <c r="K173" s="107" t="s">
        <v>1473</v>
      </c>
      <c r="L173" s="71"/>
      <c r="M173" s="71"/>
      <c r="N173" s="71"/>
      <c r="O173" s="72"/>
      <c r="P173" s="229" t="s">
        <v>1475</v>
      </c>
      <c r="Q173" s="71"/>
      <c r="R173" s="72"/>
      <c r="S173" s="156" t="s">
        <v>457</v>
      </c>
      <c r="T173" s="72"/>
      <c r="U173" s="160">
        <v>20000.0</v>
      </c>
      <c r="V173" s="71"/>
      <c r="W173" s="72"/>
      <c r="X173" s="160">
        <v>0.0</v>
      </c>
      <c r="Y173" s="72"/>
      <c r="Z173" s="156" t="s">
        <v>68</v>
      </c>
      <c r="AA173" s="72"/>
      <c r="AB173" s="247" t="s">
        <v>66</v>
      </c>
      <c r="AC173" s="215"/>
      <c r="AD173" s="215"/>
      <c r="AE173" s="215"/>
      <c r="AF173" s="215"/>
      <c r="AG173" s="215"/>
      <c r="AH173" s="215"/>
      <c r="AI173" s="215"/>
      <c r="AJ173" s="215"/>
      <c r="AK173" s="215"/>
      <c r="AL173" s="215"/>
      <c r="AM173" s="215"/>
    </row>
    <row r="174">
      <c r="A174" s="215"/>
      <c r="B174" s="257" t="s">
        <v>623</v>
      </c>
      <c r="C174" s="258">
        <v>46209.7042871875</v>
      </c>
      <c r="D174" s="72"/>
      <c r="E174" s="107" t="s">
        <v>7</v>
      </c>
      <c r="F174" s="71"/>
      <c r="G174" s="72"/>
      <c r="H174" s="107" t="s">
        <v>174</v>
      </c>
      <c r="I174" s="71"/>
      <c r="J174" s="72"/>
      <c r="K174" s="107" t="s">
        <v>624</v>
      </c>
      <c r="L174" s="71"/>
      <c r="M174" s="71"/>
      <c r="N174" s="71"/>
      <c r="O174" s="72"/>
      <c r="P174" s="229" t="s">
        <v>586</v>
      </c>
      <c r="Q174" s="71"/>
      <c r="R174" s="72"/>
      <c r="S174" s="156" t="s">
        <v>98</v>
      </c>
      <c r="T174" s="72"/>
      <c r="U174" s="160">
        <v>30000.0</v>
      </c>
      <c r="V174" s="71"/>
      <c r="W174" s="72"/>
      <c r="X174" s="160">
        <v>0.0</v>
      </c>
      <c r="Y174" s="72"/>
      <c r="Z174" s="156" t="s">
        <v>68</v>
      </c>
      <c r="AA174" s="72"/>
      <c r="AB174" s="247" t="s">
        <v>88</v>
      </c>
      <c r="AC174" s="215"/>
      <c r="AD174" s="215"/>
      <c r="AE174" s="215"/>
      <c r="AF174" s="215"/>
      <c r="AG174" s="215"/>
      <c r="AH174" s="215"/>
      <c r="AI174" s="215"/>
      <c r="AJ174" s="215"/>
      <c r="AK174" s="215"/>
      <c r="AL174" s="215"/>
      <c r="AM174" s="215"/>
    </row>
    <row r="175">
      <c r="A175" s="215"/>
      <c r="B175" s="257" t="s">
        <v>2000</v>
      </c>
      <c r="C175" s="258">
        <v>46209.4471905324</v>
      </c>
      <c r="D175" s="72"/>
      <c r="E175" s="107" t="s">
        <v>76</v>
      </c>
      <c r="F175" s="71"/>
      <c r="G175" s="72"/>
      <c r="H175" s="107" t="s">
        <v>1354</v>
      </c>
      <c r="I175" s="71"/>
      <c r="J175" s="72"/>
      <c r="K175" s="107" t="s">
        <v>2001</v>
      </c>
      <c r="L175" s="71"/>
      <c r="M175" s="71"/>
      <c r="N175" s="71"/>
      <c r="O175" s="72"/>
      <c r="P175" s="229" t="s">
        <v>1200</v>
      </c>
      <c r="Q175" s="71"/>
      <c r="R175" s="72"/>
      <c r="S175" s="156" t="s">
        <v>1247</v>
      </c>
      <c r="T175" s="72"/>
      <c r="U175" s="160">
        <v>92000.0</v>
      </c>
      <c r="V175" s="71"/>
      <c r="W175" s="72"/>
      <c r="X175" s="160">
        <v>0.0</v>
      </c>
      <c r="Y175" s="72"/>
      <c r="Z175" s="156" t="s">
        <v>68</v>
      </c>
      <c r="AA175" s="72"/>
      <c r="AB175" s="247" t="s">
        <v>66</v>
      </c>
      <c r="AC175" s="215"/>
      <c r="AD175" s="215"/>
      <c r="AE175" s="215"/>
      <c r="AF175" s="215"/>
      <c r="AG175" s="215"/>
      <c r="AH175" s="215"/>
      <c r="AI175" s="215"/>
      <c r="AJ175" s="215"/>
      <c r="AK175" s="215"/>
      <c r="AL175" s="215"/>
      <c r="AM175" s="215"/>
    </row>
    <row r="176">
      <c r="A176" s="215"/>
      <c r="B176" s="257" t="s">
        <v>642</v>
      </c>
      <c r="C176" s="258">
        <v>46209.40280054398</v>
      </c>
      <c r="D176" s="72"/>
      <c r="E176" s="107" t="s">
        <v>7</v>
      </c>
      <c r="F176" s="71"/>
      <c r="G176" s="72"/>
      <c r="H176" s="107" t="s">
        <v>174</v>
      </c>
      <c r="I176" s="71"/>
      <c r="J176" s="72"/>
      <c r="K176" s="107" t="s">
        <v>643</v>
      </c>
      <c r="L176" s="71"/>
      <c r="M176" s="71"/>
      <c r="N176" s="71"/>
      <c r="O176" s="72"/>
      <c r="P176" s="229" t="s">
        <v>645</v>
      </c>
      <c r="Q176" s="71"/>
      <c r="R176" s="72"/>
      <c r="S176" s="156" t="s">
        <v>98</v>
      </c>
      <c r="T176" s="72"/>
      <c r="U176" s="160">
        <v>50000.0</v>
      </c>
      <c r="V176" s="71"/>
      <c r="W176" s="72"/>
      <c r="X176" s="160">
        <v>0.0</v>
      </c>
      <c r="Y176" s="72"/>
      <c r="Z176" s="156" t="s">
        <v>68</v>
      </c>
      <c r="AA176" s="72"/>
      <c r="AB176" s="247" t="s">
        <v>88</v>
      </c>
      <c r="AC176" s="215"/>
      <c r="AD176" s="215"/>
      <c r="AE176" s="215"/>
      <c r="AF176" s="215"/>
      <c r="AG176" s="215"/>
      <c r="AH176" s="215"/>
      <c r="AI176" s="215"/>
      <c r="AJ176" s="215"/>
      <c r="AK176" s="215"/>
      <c r="AL176" s="215"/>
      <c r="AM176" s="215"/>
    </row>
    <row r="177">
      <c r="A177" s="215"/>
      <c r="B177" s="257" t="s">
        <v>655</v>
      </c>
      <c r="C177" s="258">
        <v>46209.32978127315</v>
      </c>
      <c r="D177" s="72"/>
      <c r="E177" s="107" t="s">
        <v>7</v>
      </c>
      <c r="F177" s="71"/>
      <c r="G177" s="72"/>
      <c r="H177" s="107" t="s">
        <v>174</v>
      </c>
      <c r="I177" s="71"/>
      <c r="J177" s="72"/>
      <c r="K177" s="107" t="s">
        <v>656</v>
      </c>
      <c r="L177" s="71"/>
      <c r="M177" s="71"/>
      <c r="N177" s="71"/>
      <c r="O177" s="72"/>
      <c r="P177" s="229" t="s">
        <v>636</v>
      </c>
      <c r="Q177" s="71"/>
      <c r="R177" s="72"/>
      <c r="S177" s="156" t="s">
        <v>98</v>
      </c>
      <c r="T177" s="72"/>
      <c r="U177" s="160">
        <v>30000.0</v>
      </c>
      <c r="V177" s="71"/>
      <c r="W177" s="72"/>
      <c r="X177" s="160">
        <v>0.0</v>
      </c>
      <c r="Y177" s="72"/>
      <c r="Z177" s="156" t="s">
        <v>68</v>
      </c>
      <c r="AA177" s="72"/>
      <c r="AB177" s="247" t="s">
        <v>88</v>
      </c>
      <c r="AC177" s="215"/>
      <c r="AD177" s="215"/>
      <c r="AE177" s="215"/>
      <c r="AF177" s="215"/>
      <c r="AG177" s="215"/>
      <c r="AH177" s="215"/>
      <c r="AI177" s="215"/>
      <c r="AJ177" s="215"/>
      <c r="AK177" s="215"/>
      <c r="AL177" s="215"/>
      <c r="AM177" s="215"/>
    </row>
    <row r="178">
      <c r="A178" s="215"/>
      <c r="B178" s="257" t="s">
        <v>663</v>
      </c>
      <c r="C178" s="258">
        <v>46209.32871459491</v>
      </c>
      <c r="D178" s="72"/>
      <c r="E178" s="107" t="s">
        <v>7</v>
      </c>
      <c r="F178" s="71"/>
      <c r="G178" s="72"/>
      <c r="H178" s="107" t="s">
        <v>174</v>
      </c>
      <c r="I178" s="71"/>
      <c r="J178" s="72"/>
      <c r="K178" s="107" t="s">
        <v>664</v>
      </c>
      <c r="L178" s="71"/>
      <c r="M178" s="71"/>
      <c r="N178" s="71"/>
      <c r="O178" s="72"/>
      <c r="P178" s="229" t="s">
        <v>608</v>
      </c>
      <c r="Q178" s="71"/>
      <c r="R178" s="72"/>
      <c r="S178" s="156" t="s">
        <v>98</v>
      </c>
      <c r="T178" s="72"/>
      <c r="U178" s="160">
        <v>30000.0</v>
      </c>
      <c r="V178" s="71"/>
      <c r="W178" s="72"/>
      <c r="X178" s="160">
        <v>0.0</v>
      </c>
      <c r="Y178" s="72"/>
      <c r="Z178" s="156" t="s">
        <v>68</v>
      </c>
      <c r="AA178" s="72"/>
      <c r="AB178" s="247" t="s">
        <v>88</v>
      </c>
      <c r="AC178" s="215"/>
      <c r="AD178" s="215"/>
      <c r="AE178" s="215"/>
      <c r="AF178" s="215"/>
      <c r="AG178" s="215"/>
      <c r="AH178" s="215"/>
      <c r="AI178" s="215"/>
      <c r="AJ178" s="215"/>
      <c r="AK178" s="215"/>
      <c r="AL178" s="215"/>
      <c r="AM178" s="215"/>
    </row>
    <row r="179">
      <c r="A179" s="215"/>
      <c r="B179" s="257" t="s">
        <v>192</v>
      </c>
      <c r="C179" s="258">
        <v>46208.92393128472</v>
      </c>
      <c r="D179" s="72"/>
      <c r="E179" s="107" t="s">
        <v>76</v>
      </c>
      <c r="F179" s="71"/>
      <c r="G179" s="72"/>
      <c r="H179" s="107" t="s">
        <v>77</v>
      </c>
      <c r="I179" s="71"/>
      <c r="J179" s="72"/>
      <c r="K179" s="107" t="s">
        <v>193</v>
      </c>
      <c r="L179" s="71"/>
      <c r="M179" s="71"/>
      <c r="N179" s="71"/>
      <c r="O179" s="72"/>
      <c r="P179" s="229" t="s">
        <v>65</v>
      </c>
      <c r="Q179" s="71"/>
      <c r="R179" s="72"/>
      <c r="S179" s="156" t="s">
        <v>0</v>
      </c>
      <c r="T179" s="72"/>
      <c r="U179" s="160">
        <v>50000.0</v>
      </c>
      <c r="V179" s="71"/>
      <c r="W179" s="72"/>
      <c r="X179" s="160">
        <v>0.0</v>
      </c>
      <c r="Y179" s="72"/>
      <c r="Z179" s="156" t="s">
        <v>68</v>
      </c>
      <c r="AA179" s="72"/>
      <c r="AB179" s="247" t="s">
        <v>66</v>
      </c>
      <c r="AC179" s="215"/>
      <c r="AD179" s="215"/>
      <c r="AE179" s="215"/>
      <c r="AF179" s="215"/>
      <c r="AG179" s="215"/>
      <c r="AH179" s="215"/>
      <c r="AI179" s="215"/>
      <c r="AJ179" s="215"/>
      <c r="AK179" s="215"/>
      <c r="AL179" s="215"/>
      <c r="AM179" s="215"/>
    </row>
    <row r="180">
      <c r="A180" s="215"/>
      <c r="B180" s="257" t="s">
        <v>198</v>
      </c>
      <c r="C180" s="258">
        <v>46208.922455312495</v>
      </c>
      <c r="D180" s="72"/>
      <c r="E180" s="107" t="s">
        <v>7</v>
      </c>
      <c r="F180" s="71"/>
      <c r="G180" s="72"/>
      <c r="H180" s="107" t="s">
        <v>63</v>
      </c>
      <c r="I180" s="71"/>
      <c r="J180" s="72"/>
      <c r="K180" s="107" t="s">
        <v>202</v>
      </c>
      <c r="L180" s="71"/>
      <c r="M180" s="71"/>
      <c r="N180" s="71"/>
      <c r="O180" s="72"/>
      <c r="P180" s="229" t="s">
        <v>65</v>
      </c>
      <c r="Q180" s="71"/>
      <c r="R180" s="72"/>
      <c r="S180" s="156" t="s">
        <v>0</v>
      </c>
      <c r="T180" s="72"/>
      <c r="U180" s="160">
        <v>100000.0</v>
      </c>
      <c r="V180" s="71"/>
      <c r="W180" s="72"/>
      <c r="X180" s="160">
        <v>0.0</v>
      </c>
      <c r="Y180" s="72"/>
      <c r="Z180" s="156" t="s">
        <v>68</v>
      </c>
      <c r="AA180" s="72"/>
      <c r="AB180" s="247" t="s">
        <v>66</v>
      </c>
      <c r="AC180" s="215"/>
      <c r="AD180" s="215"/>
      <c r="AE180" s="215"/>
      <c r="AF180" s="215"/>
      <c r="AG180" s="215"/>
      <c r="AH180" s="215"/>
      <c r="AI180" s="215"/>
      <c r="AJ180" s="215"/>
      <c r="AK180" s="215"/>
      <c r="AL180" s="215"/>
      <c r="AM180" s="215"/>
    </row>
    <row r="181">
      <c r="A181" s="215"/>
      <c r="B181" s="257" t="s">
        <v>2016</v>
      </c>
      <c r="C181" s="258">
        <v>46208.916557199074</v>
      </c>
      <c r="D181" s="72"/>
      <c r="E181" s="107" t="s">
        <v>76</v>
      </c>
      <c r="F181" s="71"/>
      <c r="G181" s="72"/>
      <c r="H181" s="107" t="s">
        <v>30</v>
      </c>
      <c r="I181" s="71"/>
      <c r="J181" s="72"/>
      <c r="K181" s="107" t="s">
        <v>1172</v>
      </c>
      <c r="L181" s="71"/>
      <c r="M181" s="71"/>
      <c r="N181" s="71"/>
      <c r="O181" s="72"/>
      <c r="P181" s="229" t="s">
        <v>1174</v>
      </c>
      <c r="Q181" s="71"/>
      <c r="R181" s="72"/>
      <c r="S181" s="156" t="s">
        <v>1175</v>
      </c>
      <c r="T181" s="72"/>
      <c r="U181" s="160">
        <v>7100.0</v>
      </c>
      <c r="V181" s="71"/>
      <c r="W181" s="72"/>
      <c r="X181" s="160">
        <v>0.0</v>
      </c>
      <c r="Y181" s="72"/>
      <c r="Z181" s="156" t="s">
        <v>68</v>
      </c>
      <c r="AA181" s="72"/>
      <c r="AB181" s="247" t="s">
        <v>66</v>
      </c>
      <c r="AC181" s="215"/>
      <c r="AD181" s="215"/>
      <c r="AE181" s="215"/>
      <c r="AF181" s="215"/>
      <c r="AG181" s="215"/>
      <c r="AH181" s="215"/>
      <c r="AI181" s="215"/>
      <c r="AJ181" s="215"/>
      <c r="AK181" s="215"/>
      <c r="AL181" s="215"/>
      <c r="AM181" s="215"/>
    </row>
    <row r="182">
      <c r="A182" s="215"/>
      <c r="B182" s="257" t="s">
        <v>1485</v>
      </c>
      <c r="C182" s="258">
        <v>46208.90971068287</v>
      </c>
      <c r="D182" s="72"/>
      <c r="E182" s="107" t="s">
        <v>7</v>
      </c>
      <c r="F182" s="71"/>
      <c r="G182" s="72"/>
      <c r="H182" s="107" t="s">
        <v>26</v>
      </c>
      <c r="I182" s="71"/>
      <c r="J182" s="72"/>
      <c r="K182" s="107" t="s">
        <v>1489</v>
      </c>
      <c r="L182" s="71"/>
      <c r="M182" s="71"/>
      <c r="N182" s="71"/>
      <c r="O182" s="72"/>
      <c r="P182" s="229" t="s">
        <v>1062</v>
      </c>
      <c r="Q182" s="71"/>
      <c r="R182" s="72"/>
      <c r="S182" s="156" t="s">
        <v>457</v>
      </c>
      <c r="T182" s="72"/>
      <c r="U182" s="160">
        <v>20000.0</v>
      </c>
      <c r="V182" s="71"/>
      <c r="W182" s="72"/>
      <c r="X182" s="160">
        <v>0.0</v>
      </c>
      <c r="Y182" s="72"/>
      <c r="Z182" s="156" t="s">
        <v>68</v>
      </c>
      <c r="AA182" s="72"/>
      <c r="AB182" s="247" t="s">
        <v>88</v>
      </c>
      <c r="AC182" s="215"/>
      <c r="AD182" s="215"/>
      <c r="AE182" s="215"/>
      <c r="AF182" s="215"/>
      <c r="AG182" s="215"/>
      <c r="AH182" s="215"/>
      <c r="AI182" s="215"/>
      <c r="AJ182" s="215"/>
      <c r="AK182" s="215"/>
      <c r="AL182" s="215"/>
      <c r="AM182" s="215"/>
    </row>
    <row r="183">
      <c r="A183" s="215"/>
      <c r="B183" s="257" t="s">
        <v>1494</v>
      </c>
      <c r="C183" s="258">
        <v>46208.90856523148</v>
      </c>
      <c r="D183" s="72"/>
      <c r="E183" s="107" t="s">
        <v>7</v>
      </c>
      <c r="F183" s="71"/>
      <c r="G183" s="72"/>
      <c r="H183" s="107" t="s">
        <v>26</v>
      </c>
      <c r="I183" s="71"/>
      <c r="J183" s="72"/>
      <c r="K183" s="107" t="s">
        <v>1489</v>
      </c>
      <c r="L183" s="71"/>
      <c r="M183" s="71"/>
      <c r="N183" s="71"/>
      <c r="O183" s="72"/>
      <c r="P183" s="229" t="s">
        <v>1062</v>
      </c>
      <c r="Q183" s="71"/>
      <c r="R183" s="72"/>
      <c r="S183" s="156" t="s">
        <v>457</v>
      </c>
      <c r="T183" s="72"/>
      <c r="U183" s="160">
        <v>50000.0</v>
      </c>
      <c r="V183" s="71"/>
      <c r="W183" s="72"/>
      <c r="X183" s="160">
        <v>0.0</v>
      </c>
      <c r="Y183" s="72"/>
      <c r="Z183" s="156" t="s">
        <v>68</v>
      </c>
      <c r="AA183" s="72"/>
      <c r="AB183" s="247" t="s">
        <v>66</v>
      </c>
      <c r="AC183" s="215"/>
      <c r="AD183" s="215"/>
      <c r="AE183" s="215"/>
      <c r="AF183" s="215"/>
      <c r="AG183" s="215"/>
      <c r="AH183" s="215"/>
      <c r="AI183" s="215"/>
      <c r="AJ183" s="215"/>
      <c r="AK183" s="215"/>
      <c r="AL183" s="215"/>
      <c r="AM183" s="215"/>
    </row>
    <row r="184">
      <c r="A184" s="215"/>
      <c r="B184" s="257" t="s">
        <v>2019</v>
      </c>
      <c r="C184" s="258">
        <v>46207.500648437504</v>
      </c>
      <c r="D184" s="72"/>
      <c r="E184" s="107" t="s">
        <v>7</v>
      </c>
      <c r="F184" s="71"/>
      <c r="G184" s="72"/>
      <c r="H184" s="107" t="s">
        <v>1460</v>
      </c>
      <c r="I184" s="71"/>
      <c r="J184" s="72"/>
      <c r="K184" s="107" t="s">
        <v>2021</v>
      </c>
      <c r="L184" s="71"/>
      <c r="M184" s="71"/>
      <c r="N184" s="71"/>
      <c r="O184" s="72"/>
      <c r="P184" s="229" t="s">
        <v>1451</v>
      </c>
      <c r="Q184" s="71"/>
      <c r="R184" s="72"/>
      <c r="S184" s="156" t="s">
        <v>23</v>
      </c>
      <c r="T184" s="72"/>
      <c r="U184" s="160">
        <v>9000.0</v>
      </c>
      <c r="V184" s="71"/>
      <c r="W184" s="72"/>
      <c r="X184" s="160">
        <v>0.0</v>
      </c>
      <c r="Y184" s="72"/>
      <c r="Z184" s="156" t="s">
        <v>68</v>
      </c>
      <c r="AA184" s="72"/>
      <c r="AB184" s="247" t="s">
        <v>66</v>
      </c>
      <c r="AC184" s="215"/>
      <c r="AD184" s="215"/>
      <c r="AE184" s="215"/>
      <c r="AF184" s="215"/>
      <c r="AG184" s="215"/>
      <c r="AH184" s="215"/>
      <c r="AI184" s="215"/>
      <c r="AJ184" s="215"/>
      <c r="AK184" s="215"/>
      <c r="AL184" s="215"/>
      <c r="AM184" s="215"/>
    </row>
    <row r="185">
      <c r="A185" s="215"/>
      <c r="B185" s="257" t="s">
        <v>2024</v>
      </c>
      <c r="C185" s="258">
        <v>46207.49903177083</v>
      </c>
      <c r="D185" s="72"/>
      <c r="E185" s="107" t="s">
        <v>7</v>
      </c>
      <c r="F185" s="71"/>
      <c r="G185" s="72"/>
      <c r="H185" s="107" t="s">
        <v>1447</v>
      </c>
      <c r="I185" s="71"/>
      <c r="J185" s="72"/>
      <c r="K185" s="107" t="s">
        <v>2025</v>
      </c>
      <c r="L185" s="71"/>
      <c r="M185" s="71"/>
      <c r="N185" s="71"/>
      <c r="O185" s="72"/>
      <c r="P185" s="229" t="s">
        <v>1451</v>
      </c>
      <c r="Q185" s="71"/>
      <c r="R185" s="72"/>
      <c r="S185" s="156" t="s">
        <v>23</v>
      </c>
      <c r="T185" s="72"/>
      <c r="U185" s="160">
        <v>5269.0</v>
      </c>
      <c r="V185" s="71"/>
      <c r="W185" s="72"/>
      <c r="X185" s="160">
        <v>0.0</v>
      </c>
      <c r="Y185" s="72"/>
      <c r="Z185" s="156" t="s">
        <v>68</v>
      </c>
      <c r="AA185" s="72"/>
      <c r="AB185" s="247" t="s">
        <v>66</v>
      </c>
      <c r="AC185" s="215"/>
      <c r="AD185" s="215"/>
      <c r="AE185" s="215"/>
      <c r="AF185" s="215"/>
      <c r="AG185" s="215"/>
      <c r="AH185" s="215"/>
      <c r="AI185" s="215"/>
      <c r="AJ185" s="215"/>
      <c r="AK185" s="215"/>
      <c r="AL185" s="215"/>
      <c r="AM185" s="215"/>
    </row>
    <row r="186">
      <c r="A186" s="215"/>
      <c r="B186" s="257" t="s">
        <v>1500</v>
      </c>
      <c r="C186" s="258">
        <v>46206.76597684028</v>
      </c>
      <c r="D186" s="72"/>
      <c r="E186" s="107" t="s">
        <v>7</v>
      </c>
      <c r="F186" s="71"/>
      <c r="G186" s="72"/>
      <c r="H186" s="107" t="s">
        <v>174</v>
      </c>
      <c r="I186" s="71"/>
      <c r="J186" s="72"/>
      <c r="K186" s="107" t="s">
        <v>1501</v>
      </c>
      <c r="L186" s="71"/>
      <c r="M186" s="71"/>
      <c r="N186" s="71"/>
      <c r="O186" s="72"/>
      <c r="P186" s="229" t="s">
        <v>1503</v>
      </c>
      <c r="Q186" s="71"/>
      <c r="R186" s="72"/>
      <c r="S186" s="156" t="s">
        <v>457</v>
      </c>
      <c r="T186" s="72"/>
      <c r="U186" s="160">
        <v>20000.0</v>
      </c>
      <c r="V186" s="71"/>
      <c r="W186" s="72"/>
      <c r="X186" s="160">
        <v>0.0</v>
      </c>
      <c r="Y186" s="72"/>
      <c r="Z186" s="156" t="s">
        <v>68</v>
      </c>
      <c r="AA186" s="72"/>
      <c r="AB186" s="247" t="s">
        <v>88</v>
      </c>
      <c r="AC186" s="215"/>
      <c r="AD186" s="215"/>
      <c r="AE186" s="215"/>
      <c r="AF186" s="215"/>
      <c r="AG186" s="215"/>
      <c r="AH186" s="215"/>
      <c r="AI186" s="215"/>
      <c r="AJ186" s="215"/>
      <c r="AK186" s="215"/>
      <c r="AL186" s="215"/>
      <c r="AM186" s="215"/>
    </row>
    <row r="187">
      <c r="A187" s="215"/>
      <c r="B187" s="257" t="s">
        <v>2029</v>
      </c>
      <c r="C187" s="258">
        <v>46206.762943043985</v>
      </c>
      <c r="D187" s="72"/>
      <c r="E187" s="107" t="s">
        <v>76</v>
      </c>
      <c r="F187" s="71"/>
      <c r="G187" s="72"/>
      <c r="H187" s="107" t="s">
        <v>30</v>
      </c>
      <c r="I187" s="71"/>
      <c r="J187" s="72"/>
      <c r="K187" s="107" t="s">
        <v>1172</v>
      </c>
      <c r="L187" s="71"/>
      <c r="M187" s="71"/>
      <c r="N187" s="71"/>
      <c r="O187" s="72"/>
      <c r="P187" s="229" t="s">
        <v>1174</v>
      </c>
      <c r="Q187" s="71"/>
      <c r="R187" s="72"/>
      <c r="S187" s="156" t="s">
        <v>1175</v>
      </c>
      <c r="T187" s="72"/>
      <c r="U187" s="160">
        <v>4800.0</v>
      </c>
      <c r="V187" s="71"/>
      <c r="W187" s="72"/>
      <c r="X187" s="160">
        <v>0.0</v>
      </c>
      <c r="Y187" s="72"/>
      <c r="Z187" s="156" t="s">
        <v>68</v>
      </c>
      <c r="AA187" s="72"/>
      <c r="AB187" s="247" t="s">
        <v>66</v>
      </c>
      <c r="AC187" s="215"/>
      <c r="AD187" s="215"/>
      <c r="AE187" s="215"/>
      <c r="AF187" s="215"/>
      <c r="AG187" s="215"/>
      <c r="AH187" s="215"/>
      <c r="AI187" s="215"/>
      <c r="AJ187" s="215"/>
      <c r="AK187" s="215"/>
      <c r="AL187" s="215"/>
      <c r="AM187" s="215"/>
    </row>
    <row r="188">
      <c r="A188" s="215"/>
      <c r="B188" s="257" t="s">
        <v>1509</v>
      </c>
      <c r="C188" s="258">
        <v>46206.76228840278</v>
      </c>
      <c r="D188" s="72"/>
      <c r="E188" s="107" t="s">
        <v>7</v>
      </c>
      <c r="F188" s="71"/>
      <c r="G188" s="72"/>
      <c r="H188" s="107" t="s">
        <v>174</v>
      </c>
      <c r="I188" s="71"/>
      <c r="J188" s="72"/>
      <c r="K188" s="107" t="s">
        <v>1511</v>
      </c>
      <c r="L188" s="71"/>
      <c r="M188" s="71"/>
      <c r="N188" s="71"/>
      <c r="O188" s="72"/>
      <c r="P188" s="229" t="s">
        <v>1512</v>
      </c>
      <c r="Q188" s="71"/>
      <c r="R188" s="72"/>
      <c r="S188" s="156" t="s">
        <v>457</v>
      </c>
      <c r="T188" s="72"/>
      <c r="U188" s="160">
        <v>20000.0</v>
      </c>
      <c r="V188" s="71"/>
      <c r="W188" s="72"/>
      <c r="X188" s="160">
        <v>0.0</v>
      </c>
      <c r="Y188" s="72"/>
      <c r="Z188" s="156" t="s">
        <v>68</v>
      </c>
      <c r="AA188" s="72"/>
      <c r="AB188" s="247" t="s">
        <v>88</v>
      </c>
      <c r="AC188" s="215"/>
      <c r="AD188" s="215"/>
      <c r="AE188" s="215"/>
      <c r="AF188" s="215"/>
      <c r="AG188" s="215"/>
      <c r="AH188" s="215"/>
      <c r="AI188" s="215"/>
      <c r="AJ188" s="215"/>
      <c r="AK188" s="215"/>
      <c r="AL188" s="215"/>
      <c r="AM188" s="215"/>
    </row>
    <row r="189">
      <c r="A189" s="215"/>
      <c r="B189" s="257" t="s">
        <v>206</v>
      </c>
      <c r="C189" s="258">
        <v>46206.749062048606</v>
      </c>
      <c r="D189" s="72"/>
      <c r="E189" s="107" t="s">
        <v>76</v>
      </c>
      <c r="F189" s="71"/>
      <c r="G189" s="72"/>
      <c r="H189" s="107" t="s">
        <v>77</v>
      </c>
      <c r="I189" s="71"/>
      <c r="J189" s="72"/>
      <c r="K189" s="107" t="s">
        <v>207</v>
      </c>
      <c r="L189" s="71"/>
      <c r="M189" s="71"/>
      <c r="N189" s="71"/>
      <c r="O189" s="72"/>
      <c r="P189" s="229" t="s">
        <v>65</v>
      </c>
      <c r="Q189" s="71"/>
      <c r="R189" s="72"/>
      <c r="S189" s="156" t="s">
        <v>0</v>
      </c>
      <c r="T189" s="72"/>
      <c r="U189" s="160">
        <v>10000.0</v>
      </c>
      <c r="V189" s="71"/>
      <c r="W189" s="72"/>
      <c r="X189" s="160">
        <v>0.0</v>
      </c>
      <c r="Y189" s="72"/>
      <c r="Z189" s="156" t="s">
        <v>68</v>
      </c>
      <c r="AA189" s="72"/>
      <c r="AB189" s="247" t="s">
        <v>88</v>
      </c>
      <c r="AC189" s="215"/>
      <c r="AD189" s="215"/>
      <c r="AE189" s="215"/>
      <c r="AF189" s="215"/>
      <c r="AG189" s="215"/>
      <c r="AH189" s="215"/>
      <c r="AI189" s="215"/>
      <c r="AJ189" s="215"/>
      <c r="AK189" s="215"/>
      <c r="AL189" s="215"/>
      <c r="AM189" s="215"/>
    </row>
    <row r="190">
      <c r="A190" s="215"/>
      <c r="B190" s="257" t="s">
        <v>211</v>
      </c>
      <c r="C190" s="258">
        <v>46206.74748828704</v>
      </c>
      <c r="D190" s="72"/>
      <c r="E190" s="107" t="s">
        <v>76</v>
      </c>
      <c r="F190" s="71"/>
      <c r="G190" s="72"/>
      <c r="H190" s="107" t="s">
        <v>77</v>
      </c>
      <c r="I190" s="71"/>
      <c r="J190" s="72"/>
      <c r="K190" s="107" t="s">
        <v>207</v>
      </c>
      <c r="L190" s="71"/>
      <c r="M190" s="71"/>
      <c r="N190" s="71"/>
      <c r="O190" s="72"/>
      <c r="P190" s="229" t="s">
        <v>65</v>
      </c>
      <c r="Q190" s="71"/>
      <c r="R190" s="72"/>
      <c r="S190" s="156" t="s">
        <v>0</v>
      </c>
      <c r="T190" s="72"/>
      <c r="U190" s="160">
        <v>25000.0</v>
      </c>
      <c r="V190" s="71"/>
      <c r="W190" s="72"/>
      <c r="X190" s="160">
        <v>0.0</v>
      </c>
      <c r="Y190" s="72"/>
      <c r="Z190" s="156" t="s">
        <v>68</v>
      </c>
      <c r="AA190" s="72"/>
      <c r="AB190" s="247" t="s">
        <v>66</v>
      </c>
      <c r="AC190" s="215"/>
      <c r="AD190" s="215"/>
      <c r="AE190" s="215"/>
      <c r="AF190" s="215"/>
      <c r="AG190" s="215"/>
      <c r="AH190" s="215"/>
      <c r="AI190" s="215"/>
      <c r="AJ190" s="215"/>
      <c r="AK190" s="215"/>
      <c r="AL190" s="215"/>
      <c r="AM190" s="215"/>
    </row>
    <row r="191">
      <c r="A191" s="215"/>
      <c r="B191" s="257" t="s">
        <v>215</v>
      </c>
      <c r="C191" s="258">
        <v>46206.74601849537</v>
      </c>
      <c r="D191" s="72"/>
      <c r="E191" s="107" t="s">
        <v>7</v>
      </c>
      <c r="F191" s="71"/>
      <c r="G191" s="72"/>
      <c r="H191" s="107" t="s">
        <v>63</v>
      </c>
      <c r="I191" s="71"/>
      <c r="J191" s="72"/>
      <c r="K191" s="107" t="s">
        <v>216</v>
      </c>
      <c r="L191" s="71"/>
      <c r="M191" s="71"/>
      <c r="N191" s="71"/>
      <c r="O191" s="72"/>
      <c r="P191" s="229" t="s">
        <v>65</v>
      </c>
      <c r="Q191" s="71"/>
      <c r="R191" s="72"/>
      <c r="S191" s="156" t="s">
        <v>0</v>
      </c>
      <c r="T191" s="72"/>
      <c r="U191" s="160">
        <v>20000.0</v>
      </c>
      <c r="V191" s="71"/>
      <c r="W191" s="72"/>
      <c r="X191" s="160">
        <v>0.0</v>
      </c>
      <c r="Y191" s="72"/>
      <c r="Z191" s="156" t="s">
        <v>68</v>
      </c>
      <c r="AA191" s="72"/>
      <c r="AB191" s="247" t="s">
        <v>88</v>
      </c>
      <c r="AC191" s="215"/>
      <c r="AD191" s="215"/>
      <c r="AE191" s="215"/>
      <c r="AF191" s="215"/>
      <c r="AG191" s="215"/>
      <c r="AH191" s="215"/>
      <c r="AI191" s="215"/>
      <c r="AJ191" s="215"/>
      <c r="AK191" s="215"/>
      <c r="AL191" s="215"/>
      <c r="AM191" s="215"/>
    </row>
    <row r="192">
      <c r="A192" s="215"/>
      <c r="B192" s="257" t="s">
        <v>220</v>
      </c>
      <c r="C192" s="258">
        <v>46206.74400615741</v>
      </c>
      <c r="D192" s="72"/>
      <c r="E192" s="107" t="s">
        <v>7</v>
      </c>
      <c r="F192" s="71"/>
      <c r="G192" s="72"/>
      <c r="H192" s="107" t="s">
        <v>63</v>
      </c>
      <c r="I192" s="71"/>
      <c r="J192" s="72"/>
      <c r="K192" s="107" t="s">
        <v>222</v>
      </c>
      <c r="L192" s="71"/>
      <c r="M192" s="71"/>
      <c r="N192" s="71"/>
      <c r="O192" s="72"/>
      <c r="P192" s="229" t="s">
        <v>65</v>
      </c>
      <c r="Q192" s="71"/>
      <c r="R192" s="72"/>
      <c r="S192" s="156" t="s">
        <v>0</v>
      </c>
      <c r="T192" s="72"/>
      <c r="U192" s="160">
        <v>50000.0</v>
      </c>
      <c r="V192" s="71"/>
      <c r="W192" s="72"/>
      <c r="X192" s="160">
        <v>0.0</v>
      </c>
      <c r="Y192" s="72"/>
      <c r="Z192" s="156" t="s">
        <v>68</v>
      </c>
      <c r="AA192" s="72"/>
      <c r="AB192" s="247" t="s">
        <v>66</v>
      </c>
      <c r="AC192" s="215"/>
      <c r="AD192" s="215"/>
      <c r="AE192" s="215"/>
      <c r="AF192" s="215"/>
      <c r="AG192" s="215"/>
      <c r="AH192" s="215"/>
      <c r="AI192" s="215"/>
      <c r="AJ192" s="215"/>
      <c r="AK192" s="215"/>
      <c r="AL192" s="215"/>
      <c r="AM192" s="215"/>
    </row>
    <row r="193">
      <c r="A193" s="215"/>
      <c r="B193" s="257" t="s">
        <v>672</v>
      </c>
      <c r="C193" s="258">
        <v>46206.6670465625</v>
      </c>
      <c r="D193" s="72"/>
      <c r="E193" s="107" t="s">
        <v>7</v>
      </c>
      <c r="F193" s="71"/>
      <c r="G193" s="72"/>
      <c r="H193" s="107" t="s">
        <v>174</v>
      </c>
      <c r="I193" s="71"/>
      <c r="J193" s="72"/>
      <c r="K193" s="107" t="s">
        <v>673</v>
      </c>
      <c r="L193" s="71"/>
      <c r="M193" s="71"/>
      <c r="N193" s="71"/>
      <c r="O193" s="72"/>
      <c r="P193" s="229" t="s">
        <v>575</v>
      </c>
      <c r="Q193" s="71"/>
      <c r="R193" s="72"/>
      <c r="S193" s="156" t="s">
        <v>98</v>
      </c>
      <c r="T193" s="72"/>
      <c r="U193" s="160">
        <v>30000.0</v>
      </c>
      <c r="V193" s="71"/>
      <c r="W193" s="72"/>
      <c r="X193" s="160">
        <v>0.0</v>
      </c>
      <c r="Y193" s="72"/>
      <c r="Z193" s="156" t="s">
        <v>666</v>
      </c>
      <c r="AA193" s="72"/>
      <c r="AB193" s="247" t="s">
        <v>88</v>
      </c>
      <c r="AC193" s="215"/>
      <c r="AD193" s="215"/>
      <c r="AE193" s="215"/>
      <c r="AF193" s="215"/>
      <c r="AG193" s="215"/>
      <c r="AH193" s="215"/>
      <c r="AI193" s="215"/>
      <c r="AJ193" s="215"/>
      <c r="AK193" s="215"/>
      <c r="AL193" s="215"/>
      <c r="AM193" s="215"/>
    </row>
    <row r="194">
      <c r="A194" s="215"/>
      <c r="B194" s="257" t="s">
        <v>682</v>
      </c>
      <c r="C194" s="258">
        <v>46206.666567824075</v>
      </c>
      <c r="D194" s="72"/>
      <c r="E194" s="107" t="s">
        <v>7</v>
      </c>
      <c r="F194" s="71"/>
      <c r="G194" s="72"/>
      <c r="H194" s="107" t="s">
        <v>174</v>
      </c>
      <c r="I194" s="71"/>
      <c r="J194" s="72"/>
      <c r="K194" s="107" t="s">
        <v>673</v>
      </c>
      <c r="L194" s="71"/>
      <c r="M194" s="71"/>
      <c r="N194" s="71"/>
      <c r="O194" s="72"/>
      <c r="P194" s="229" t="s">
        <v>575</v>
      </c>
      <c r="Q194" s="71"/>
      <c r="R194" s="72"/>
      <c r="S194" s="156" t="s">
        <v>98</v>
      </c>
      <c r="T194" s="72"/>
      <c r="U194" s="160">
        <v>30000.0</v>
      </c>
      <c r="V194" s="71"/>
      <c r="W194" s="72"/>
      <c r="X194" s="160">
        <v>0.0</v>
      </c>
      <c r="Y194" s="72"/>
      <c r="Z194" s="156" t="s">
        <v>68</v>
      </c>
      <c r="AA194" s="72"/>
      <c r="AB194" s="247" t="s">
        <v>88</v>
      </c>
      <c r="AC194" s="215"/>
      <c r="AD194" s="215"/>
      <c r="AE194" s="215"/>
      <c r="AF194" s="215"/>
      <c r="AG194" s="215"/>
      <c r="AH194" s="215"/>
      <c r="AI194" s="215"/>
      <c r="AJ194" s="215"/>
      <c r="AK194" s="215"/>
      <c r="AL194" s="215"/>
      <c r="AM194" s="215"/>
    </row>
    <row r="195">
      <c r="A195" s="215"/>
      <c r="B195" s="257" t="s">
        <v>2046</v>
      </c>
      <c r="C195" s="258">
        <v>46206.61603446759</v>
      </c>
      <c r="D195" s="72"/>
      <c r="E195" s="107" t="s">
        <v>7</v>
      </c>
      <c r="F195" s="71"/>
      <c r="G195" s="72"/>
      <c r="H195" s="107" t="s">
        <v>174</v>
      </c>
      <c r="I195" s="71"/>
      <c r="J195" s="72"/>
      <c r="K195" s="107" t="s">
        <v>2047</v>
      </c>
      <c r="L195" s="71"/>
      <c r="M195" s="71"/>
      <c r="N195" s="71"/>
      <c r="O195" s="72"/>
      <c r="P195" s="229" t="s">
        <v>2048</v>
      </c>
      <c r="Q195" s="71"/>
      <c r="R195" s="72"/>
      <c r="S195" s="156" t="s">
        <v>1279</v>
      </c>
      <c r="T195" s="72"/>
      <c r="U195" s="160">
        <v>35000.0</v>
      </c>
      <c r="V195" s="71"/>
      <c r="W195" s="72"/>
      <c r="X195" s="160">
        <v>0.0</v>
      </c>
      <c r="Y195" s="72"/>
      <c r="Z195" s="156" t="s">
        <v>68</v>
      </c>
      <c r="AA195" s="72"/>
      <c r="AB195" s="247" t="s">
        <v>66</v>
      </c>
      <c r="AC195" s="215"/>
      <c r="AD195" s="215"/>
      <c r="AE195" s="215"/>
      <c r="AF195" s="215"/>
      <c r="AG195" s="215"/>
      <c r="AH195" s="215"/>
      <c r="AI195" s="215"/>
      <c r="AJ195" s="215"/>
      <c r="AK195" s="215"/>
      <c r="AL195" s="215"/>
      <c r="AM195" s="215"/>
    </row>
    <row r="196">
      <c r="A196" s="215"/>
      <c r="B196" s="257" t="s">
        <v>691</v>
      </c>
      <c r="C196" s="258">
        <v>46206.475482152775</v>
      </c>
      <c r="D196" s="72"/>
      <c r="E196" s="107" t="s">
        <v>7</v>
      </c>
      <c r="F196" s="71"/>
      <c r="G196" s="72"/>
      <c r="H196" s="107" t="s">
        <v>174</v>
      </c>
      <c r="I196" s="71"/>
      <c r="J196" s="72"/>
      <c r="K196" s="107" t="s">
        <v>694</v>
      </c>
      <c r="L196" s="71"/>
      <c r="M196" s="71"/>
      <c r="N196" s="71"/>
      <c r="O196" s="72"/>
      <c r="P196" s="229" t="s">
        <v>695</v>
      </c>
      <c r="Q196" s="71"/>
      <c r="R196" s="72"/>
      <c r="S196" s="156" t="s">
        <v>98</v>
      </c>
      <c r="T196" s="72"/>
      <c r="U196" s="160">
        <v>30000.0</v>
      </c>
      <c r="V196" s="71"/>
      <c r="W196" s="72"/>
      <c r="X196" s="160">
        <v>0.0</v>
      </c>
      <c r="Y196" s="72"/>
      <c r="Z196" s="156" t="s">
        <v>68</v>
      </c>
      <c r="AA196" s="72"/>
      <c r="AB196" s="247" t="s">
        <v>66</v>
      </c>
      <c r="AC196" s="215"/>
      <c r="AD196" s="215"/>
      <c r="AE196" s="215"/>
      <c r="AF196" s="215"/>
      <c r="AG196" s="215"/>
      <c r="AH196" s="215"/>
      <c r="AI196" s="215"/>
      <c r="AJ196" s="215"/>
      <c r="AK196" s="215"/>
      <c r="AL196" s="215"/>
      <c r="AM196" s="215"/>
    </row>
    <row r="197">
      <c r="A197" s="215"/>
      <c r="B197" s="257" t="s">
        <v>706</v>
      </c>
      <c r="C197" s="258">
        <v>46206.474725416665</v>
      </c>
      <c r="D197" s="72"/>
      <c r="E197" s="107" t="s">
        <v>7</v>
      </c>
      <c r="F197" s="71"/>
      <c r="G197" s="72"/>
      <c r="H197" s="107" t="s">
        <v>174</v>
      </c>
      <c r="I197" s="71"/>
      <c r="J197" s="72"/>
      <c r="K197" s="107" t="s">
        <v>707</v>
      </c>
      <c r="L197" s="71"/>
      <c r="M197" s="71"/>
      <c r="N197" s="71"/>
      <c r="O197" s="72"/>
      <c r="P197" s="229" t="s">
        <v>708</v>
      </c>
      <c r="Q197" s="71"/>
      <c r="R197" s="72"/>
      <c r="S197" s="156" t="s">
        <v>98</v>
      </c>
      <c r="T197" s="72"/>
      <c r="U197" s="160">
        <v>30000.0</v>
      </c>
      <c r="V197" s="71"/>
      <c r="W197" s="72"/>
      <c r="X197" s="160">
        <v>0.0</v>
      </c>
      <c r="Y197" s="72"/>
      <c r="Z197" s="156" t="s">
        <v>68</v>
      </c>
      <c r="AA197" s="72"/>
      <c r="AB197" s="247" t="s">
        <v>88</v>
      </c>
      <c r="AC197" s="215"/>
      <c r="AD197" s="215"/>
      <c r="AE197" s="215"/>
      <c r="AF197" s="215"/>
      <c r="AG197" s="215"/>
      <c r="AH197" s="215"/>
      <c r="AI197" s="215"/>
      <c r="AJ197" s="215"/>
      <c r="AK197" s="215"/>
      <c r="AL197" s="215"/>
      <c r="AM197" s="215"/>
    </row>
    <row r="198">
      <c r="A198" s="215"/>
      <c r="B198" s="257" t="s">
        <v>1520</v>
      </c>
      <c r="C198" s="258">
        <v>46202.0</v>
      </c>
      <c r="D198" s="72"/>
      <c r="E198" s="107" t="s">
        <v>76</v>
      </c>
      <c r="F198" s="71"/>
      <c r="G198" s="72"/>
      <c r="H198" s="107" t="s">
        <v>77</v>
      </c>
      <c r="I198" s="71"/>
      <c r="J198" s="72"/>
      <c r="K198" s="107" t="s">
        <v>1521</v>
      </c>
      <c r="L198" s="71"/>
      <c r="M198" s="71"/>
      <c r="N198" s="71"/>
      <c r="O198" s="72"/>
      <c r="P198" s="229" t="s">
        <v>838</v>
      </c>
      <c r="Q198" s="71"/>
      <c r="R198" s="72"/>
      <c r="S198" s="156" t="s">
        <v>457</v>
      </c>
      <c r="T198" s="72"/>
      <c r="U198" s="160">
        <v>5000.0</v>
      </c>
      <c r="V198" s="71"/>
      <c r="W198" s="72"/>
      <c r="X198" s="160">
        <v>0.0</v>
      </c>
      <c r="Y198" s="72"/>
      <c r="Z198" s="156" t="s">
        <v>68</v>
      </c>
      <c r="AA198" s="72"/>
      <c r="AB198" s="247" t="s">
        <v>88</v>
      </c>
      <c r="AC198" s="215"/>
      <c r="AD198" s="215"/>
      <c r="AE198" s="215"/>
      <c r="AF198" s="215"/>
      <c r="AG198" s="215"/>
      <c r="AH198" s="215"/>
      <c r="AI198" s="215"/>
      <c r="AJ198" s="215"/>
      <c r="AK198" s="215"/>
      <c r="AL198" s="215"/>
      <c r="AM198" s="215"/>
    </row>
    <row r="199">
      <c r="A199" s="215"/>
      <c r="B199" s="257" t="s">
        <v>1529</v>
      </c>
      <c r="C199" s="258">
        <v>46202.0</v>
      </c>
      <c r="D199" s="72"/>
      <c r="E199" s="107" t="s">
        <v>7</v>
      </c>
      <c r="F199" s="71"/>
      <c r="G199" s="72"/>
      <c r="H199" s="107" t="s">
        <v>77</v>
      </c>
      <c r="I199" s="71"/>
      <c r="J199" s="72"/>
      <c r="K199" s="107" t="s">
        <v>1530</v>
      </c>
      <c r="L199" s="71"/>
      <c r="M199" s="71"/>
      <c r="N199" s="71"/>
      <c r="O199" s="72"/>
      <c r="P199" s="229" t="s">
        <v>1031</v>
      </c>
      <c r="Q199" s="71"/>
      <c r="R199" s="72"/>
      <c r="S199" s="156" t="s">
        <v>457</v>
      </c>
      <c r="T199" s="72"/>
      <c r="U199" s="160">
        <v>85000.0</v>
      </c>
      <c r="V199" s="71"/>
      <c r="W199" s="72"/>
      <c r="X199" s="160">
        <v>0.0</v>
      </c>
      <c r="Y199" s="72"/>
      <c r="Z199" s="156" t="s">
        <v>1531</v>
      </c>
      <c r="AA199" s="72"/>
      <c r="AB199" s="247"/>
      <c r="AC199" s="215"/>
      <c r="AD199" s="215"/>
      <c r="AE199" s="215"/>
      <c r="AF199" s="215"/>
      <c r="AG199" s="215"/>
      <c r="AH199" s="215"/>
      <c r="AI199" s="215"/>
      <c r="AJ199" s="215"/>
      <c r="AK199" s="215"/>
      <c r="AL199" s="215"/>
      <c r="AM199" s="215"/>
    </row>
    <row r="200">
      <c r="A200" s="215"/>
      <c r="B200" s="257" t="s">
        <v>1538</v>
      </c>
      <c r="C200" s="258">
        <v>46202.0</v>
      </c>
      <c r="D200" s="72"/>
      <c r="E200" s="107" t="s">
        <v>76</v>
      </c>
      <c r="F200" s="71"/>
      <c r="G200" s="72"/>
      <c r="H200" s="107" t="s">
        <v>77</v>
      </c>
      <c r="I200" s="71"/>
      <c r="J200" s="72"/>
      <c r="K200" s="107" t="s">
        <v>1542</v>
      </c>
      <c r="L200" s="71"/>
      <c r="M200" s="71"/>
      <c r="N200" s="71"/>
      <c r="O200" s="72"/>
      <c r="P200" s="229" t="s">
        <v>651</v>
      </c>
      <c r="Q200" s="71"/>
      <c r="R200" s="72"/>
      <c r="S200" s="156" t="s">
        <v>457</v>
      </c>
      <c r="T200" s="72"/>
      <c r="U200" s="160">
        <v>130000.0</v>
      </c>
      <c r="V200" s="71"/>
      <c r="W200" s="72"/>
      <c r="X200" s="160">
        <v>0.0</v>
      </c>
      <c r="Y200" s="72"/>
      <c r="Z200" s="156" t="s">
        <v>68</v>
      </c>
      <c r="AA200" s="72"/>
      <c r="AB200" s="247" t="s">
        <v>66</v>
      </c>
      <c r="AC200" s="215"/>
      <c r="AD200" s="215"/>
      <c r="AE200" s="215"/>
      <c r="AF200" s="215"/>
      <c r="AG200" s="215"/>
      <c r="AH200" s="215"/>
      <c r="AI200" s="215"/>
      <c r="AJ200" s="215"/>
      <c r="AK200" s="215"/>
      <c r="AL200" s="215"/>
      <c r="AM200" s="215"/>
    </row>
    <row r="201">
      <c r="A201" s="215"/>
      <c r="B201" s="257" t="s">
        <v>1548</v>
      </c>
      <c r="C201" s="258">
        <v>46202.0</v>
      </c>
      <c r="D201" s="72"/>
      <c r="E201" s="107" t="s">
        <v>76</v>
      </c>
      <c r="F201" s="71"/>
      <c r="G201" s="72"/>
      <c r="H201" s="107" t="s">
        <v>77</v>
      </c>
      <c r="I201" s="71"/>
      <c r="J201" s="72"/>
      <c r="K201" s="107" t="s">
        <v>1549</v>
      </c>
      <c r="L201" s="71"/>
      <c r="M201" s="71"/>
      <c r="N201" s="71"/>
      <c r="O201" s="72"/>
      <c r="P201" s="229" t="s">
        <v>704</v>
      </c>
      <c r="Q201" s="71"/>
      <c r="R201" s="72"/>
      <c r="S201" s="156" t="s">
        <v>457</v>
      </c>
      <c r="T201" s="72"/>
      <c r="U201" s="160">
        <v>190000.0</v>
      </c>
      <c r="V201" s="71"/>
      <c r="W201" s="72"/>
      <c r="X201" s="160">
        <v>0.0</v>
      </c>
      <c r="Y201" s="72"/>
      <c r="Z201" s="156" t="s">
        <v>68</v>
      </c>
      <c r="AA201" s="72"/>
      <c r="AB201" s="247" t="s">
        <v>66</v>
      </c>
      <c r="AC201" s="215"/>
      <c r="AD201" s="215"/>
      <c r="AE201" s="215"/>
      <c r="AF201" s="215"/>
      <c r="AG201" s="215"/>
      <c r="AH201" s="215"/>
      <c r="AI201" s="215"/>
      <c r="AJ201" s="215"/>
      <c r="AK201" s="215"/>
      <c r="AL201" s="215"/>
      <c r="AM201" s="215"/>
    </row>
    <row r="202">
      <c r="A202" s="215"/>
      <c r="B202" s="257" t="s">
        <v>1559</v>
      </c>
      <c r="C202" s="258">
        <v>46202.0</v>
      </c>
      <c r="D202" s="72"/>
      <c r="E202" s="107" t="s">
        <v>7</v>
      </c>
      <c r="F202" s="71"/>
      <c r="G202" s="72"/>
      <c r="H202" s="107" t="s">
        <v>77</v>
      </c>
      <c r="I202" s="71"/>
      <c r="J202" s="72"/>
      <c r="K202" s="107" t="s">
        <v>1561</v>
      </c>
      <c r="L202" s="71"/>
      <c r="M202" s="71"/>
      <c r="N202" s="71"/>
      <c r="O202" s="72"/>
      <c r="P202" s="229" t="s">
        <v>1062</v>
      </c>
      <c r="Q202" s="71"/>
      <c r="R202" s="72"/>
      <c r="S202" s="156" t="s">
        <v>457</v>
      </c>
      <c r="T202" s="72"/>
      <c r="U202" s="160">
        <v>85000.0</v>
      </c>
      <c r="V202" s="71"/>
      <c r="W202" s="72"/>
      <c r="X202" s="160">
        <v>0.0</v>
      </c>
      <c r="Y202" s="72"/>
      <c r="Z202" s="156" t="s">
        <v>1531</v>
      </c>
      <c r="AA202" s="72"/>
      <c r="AB202" s="247"/>
      <c r="AC202" s="215"/>
      <c r="AD202" s="215"/>
      <c r="AE202" s="215"/>
      <c r="AF202" s="215"/>
      <c r="AG202" s="215"/>
      <c r="AH202" s="215"/>
      <c r="AI202" s="215"/>
      <c r="AJ202" s="215"/>
      <c r="AK202" s="215"/>
      <c r="AL202" s="215"/>
      <c r="AM202" s="215"/>
    </row>
    <row r="203">
      <c r="A203" s="215"/>
      <c r="B203" s="257" t="s">
        <v>2058</v>
      </c>
      <c r="C203" s="258">
        <v>46205.8474815625</v>
      </c>
      <c r="D203" s="72"/>
      <c r="E203" s="107" t="s">
        <v>76</v>
      </c>
      <c r="F203" s="71"/>
      <c r="G203" s="72"/>
      <c r="H203" s="107" t="s">
        <v>30</v>
      </c>
      <c r="I203" s="71"/>
      <c r="J203" s="72"/>
      <c r="K203" s="107" t="s">
        <v>1172</v>
      </c>
      <c r="L203" s="71"/>
      <c r="M203" s="71"/>
      <c r="N203" s="71"/>
      <c r="O203" s="72"/>
      <c r="P203" s="229" t="s">
        <v>1174</v>
      </c>
      <c r="Q203" s="71"/>
      <c r="R203" s="72"/>
      <c r="S203" s="156" t="s">
        <v>1175</v>
      </c>
      <c r="T203" s="72"/>
      <c r="U203" s="160">
        <v>2400.0</v>
      </c>
      <c r="V203" s="71"/>
      <c r="W203" s="72"/>
      <c r="X203" s="160">
        <v>0.0</v>
      </c>
      <c r="Y203" s="72"/>
      <c r="Z203" s="156" t="s">
        <v>68</v>
      </c>
      <c r="AA203" s="72"/>
      <c r="AB203" s="247" t="s">
        <v>66</v>
      </c>
      <c r="AC203" s="215"/>
      <c r="AD203" s="215"/>
      <c r="AE203" s="215"/>
      <c r="AF203" s="215"/>
      <c r="AG203" s="215"/>
      <c r="AH203" s="215"/>
      <c r="AI203" s="215"/>
      <c r="AJ203" s="215"/>
      <c r="AK203" s="215"/>
      <c r="AL203" s="215"/>
      <c r="AM203" s="215"/>
    </row>
    <row r="204">
      <c r="A204" s="215"/>
      <c r="B204" s="257" t="s">
        <v>714</v>
      </c>
      <c r="C204" s="258">
        <v>46205.84321724537</v>
      </c>
      <c r="D204" s="72"/>
      <c r="E204" s="107" t="s">
        <v>7</v>
      </c>
      <c r="F204" s="71"/>
      <c r="G204" s="72"/>
      <c r="H204" s="107" t="s">
        <v>174</v>
      </c>
      <c r="I204" s="71"/>
      <c r="J204" s="72"/>
      <c r="K204" s="107" t="s">
        <v>716</v>
      </c>
      <c r="L204" s="71"/>
      <c r="M204" s="71"/>
      <c r="N204" s="71"/>
      <c r="O204" s="72"/>
      <c r="P204" s="229" t="s">
        <v>717</v>
      </c>
      <c r="Q204" s="71"/>
      <c r="R204" s="72"/>
      <c r="S204" s="156" t="s">
        <v>98</v>
      </c>
      <c r="T204" s="72"/>
      <c r="U204" s="160">
        <v>30000.0</v>
      </c>
      <c r="V204" s="71"/>
      <c r="W204" s="72"/>
      <c r="X204" s="160">
        <v>0.0</v>
      </c>
      <c r="Y204" s="72"/>
      <c r="Z204" s="156" t="s">
        <v>68</v>
      </c>
      <c r="AA204" s="72"/>
      <c r="AB204" s="247" t="s">
        <v>66</v>
      </c>
      <c r="AC204" s="215"/>
      <c r="AD204" s="215"/>
      <c r="AE204" s="215"/>
      <c r="AF204" s="215"/>
      <c r="AG204" s="215"/>
      <c r="AH204" s="215"/>
      <c r="AI204" s="215"/>
      <c r="AJ204" s="215"/>
      <c r="AK204" s="215"/>
      <c r="AL204" s="215"/>
      <c r="AM204" s="215"/>
    </row>
    <row r="205">
      <c r="A205" s="215"/>
      <c r="B205" s="257" t="s">
        <v>722</v>
      </c>
      <c r="C205" s="258">
        <v>46205.84196936342</v>
      </c>
      <c r="D205" s="72"/>
      <c r="E205" s="107" t="s">
        <v>7</v>
      </c>
      <c r="F205" s="71"/>
      <c r="G205" s="72"/>
      <c r="H205" s="107" t="s">
        <v>174</v>
      </c>
      <c r="I205" s="71"/>
      <c r="J205" s="72"/>
      <c r="K205" s="107" t="s">
        <v>723</v>
      </c>
      <c r="L205" s="71"/>
      <c r="M205" s="71"/>
      <c r="N205" s="71"/>
      <c r="O205" s="72"/>
      <c r="P205" s="229" t="s">
        <v>724</v>
      </c>
      <c r="Q205" s="71"/>
      <c r="R205" s="72"/>
      <c r="S205" s="156" t="s">
        <v>98</v>
      </c>
      <c r="T205" s="72"/>
      <c r="U205" s="160">
        <v>30000.0</v>
      </c>
      <c r="V205" s="71"/>
      <c r="W205" s="72"/>
      <c r="X205" s="160">
        <v>0.0</v>
      </c>
      <c r="Y205" s="72"/>
      <c r="Z205" s="156" t="s">
        <v>68</v>
      </c>
      <c r="AA205" s="72"/>
      <c r="AB205" s="247" t="s">
        <v>66</v>
      </c>
      <c r="AC205" s="215"/>
      <c r="AD205" s="215"/>
      <c r="AE205" s="215"/>
      <c r="AF205" s="215"/>
      <c r="AG205" s="215"/>
      <c r="AH205" s="215"/>
      <c r="AI205" s="215"/>
      <c r="AJ205" s="215"/>
      <c r="AK205" s="215"/>
      <c r="AL205" s="215"/>
      <c r="AM205" s="215"/>
    </row>
    <row r="206">
      <c r="A206" s="215"/>
      <c r="B206" s="257" t="s">
        <v>2066</v>
      </c>
      <c r="C206" s="258">
        <v>46205.79904706018</v>
      </c>
      <c r="D206" s="72"/>
      <c r="E206" s="107" t="s">
        <v>76</v>
      </c>
      <c r="F206" s="71"/>
      <c r="G206" s="72"/>
      <c r="H206" s="107" t="s">
        <v>30</v>
      </c>
      <c r="I206" s="71"/>
      <c r="J206" s="72"/>
      <c r="K206" s="107" t="s">
        <v>1172</v>
      </c>
      <c r="L206" s="71"/>
      <c r="M206" s="71"/>
      <c r="N206" s="71"/>
      <c r="O206" s="72"/>
      <c r="P206" s="229" t="s">
        <v>1174</v>
      </c>
      <c r="Q206" s="71"/>
      <c r="R206" s="72"/>
      <c r="S206" s="156" t="s">
        <v>1175</v>
      </c>
      <c r="T206" s="72"/>
      <c r="U206" s="160">
        <v>4200.0</v>
      </c>
      <c r="V206" s="71"/>
      <c r="W206" s="72"/>
      <c r="X206" s="160">
        <v>0.0</v>
      </c>
      <c r="Y206" s="72"/>
      <c r="Z206" s="156" t="s">
        <v>68</v>
      </c>
      <c r="AA206" s="72"/>
      <c r="AB206" s="247" t="s">
        <v>66</v>
      </c>
      <c r="AC206" s="215"/>
      <c r="AD206" s="215"/>
      <c r="AE206" s="215"/>
      <c r="AF206" s="215"/>
      <c r="AG206" s="215"/>
      <c r="AH206" s="215"/>
      <c r="AI206" s="215"/>
      <c r="AJ206" s="215"/>
      <c r="AK206" s="215"/>
      <c r="AL206" s="215"/>
      <c r="AM206" s="215"/>
    </row>
    <row r="207">
      <c r="A207" s="215"/>
      <c r="B207" s="257" t="s">
        <v>2069</v>
      </c>
      <c r="C207" s="258">
        <v>46205.76627163195</v>
      </c>
      <c r="D207" s="72"/>
      <c r="E207" s="107" t="s">
        <v>7</v>
      </c>
      <c r="F207" s="71"/>
      <c r="G207" s="72"/>
      <c r="H207" s="107" t="s">
        <v>174</v>
      </c>
      <c r="I207" s="71"/>
      <c r="J207" s="72"/>
      <c r="K207" s="107" t="s">
        <v>2070</v>
      </c>
      <c r="L207" s="71"/>
      <c r="M207" s="71"/>
      <c r="N207" s="71"/>
      <c r="O207" s="72"/>
      <c r="P207" s="229" t="s">
        <v>2071</v>
      </c>
      <c r="Q207" s="71"/>
      <c r="R207" s="72"/>
      <c r="S207" s="156" t="s">
        <v>1279</v>
      </c>
      <c r="T207" s="72"/>
      <c r="U207" s="160">
        <v>25000.0</v>
      </c>
      <c r="V207" s="71"/>
      <c r="W207" s="72"/>
      <c r="X207" s="160">
        <v>0.0</v>
      </c>
      <c r="Y207" s="72"/>
      <c r="Z207" s="156" t="s">
        <v>68</v>
      </c>
      <c r="AA207" s="72"/>
      <c r="AB207" s="247" t="s">
        <v>66</v>
      </c>
      <c r="AC207" s="215"/>
      <c r="AD207" s="215"/>
      <c r="AE207" s="215"/>
      <c r="AF207" s="215"/>
      <c r="AG207" s="215"/>
      <c r="AH207" s="215"/>
      <c r="AI207" s="215"/>
      <c r="AJ207" s="215"/>
      <c r="AK207" s="215"/>
      <c r="AL207" s="215"/>
      <c r="AM207" s="215"/>
    </row>
    <row r="208">
      <c r="A208" s="215"/>
      <c r="B208" s="257" t="s">
        <v>731</v>
      </c>
      <c r="C208" s="258">
        <v>46205.71143462963</v>
      </c>
      <c r="D208" s="72"/>
      <c r="E208" s="107" t="s">
        <v>7</v>
      </c>
      <c r="F208" s="71"/>
      <c r="G208" s="72"/>
      <c r="H208" s="107" t="s">
        <v>174</v>
      </c>
      <c r="I208" s="71"/>
      <c r="J208" s="72"/>
      <c r="K208" s="107" t="s">
        <v>732</v>
      </c>
      <c r="L208" s="71"/>
      <c r="M208" s="71"/>
      <c r="N208" s="71"/>
      <c r="O208" s="72"/>
      <c r="P208" s="229" t="s">
        <v>554</v>
      </c>
      <c r="Q208" s="71"/>
      <c r="R208" s="72"/>
      <c r="S208" s="156" t="s">
        <v>98</v>
      </c>
      <c r="T208" s="72"/>
      <c r="U208" s="160">
        <v>30000.0</v>
      </c>
      <c r="V208" s="71"/>
      <c r="W208" s="72"/>
      <c r="X208" s="160">
        <v>0.0</v>
      </c>
      <c r="Y208" s="72"/>
      <c r="Z208" s="156" t="s">
        <v>68</v>
      </c>
      <c r="AA208" s="72"/>
      <c r="AB208" s="247" t="s">
        <v>66</v>
      </c>
      <c r="AC208" s="215"/>
      <c r="AD208" s="215"/>
      <c r="AE208" s="215"/>
      <c r="AF208" s="215"/>
      <c r="AG208" s="215"/>
      <c r="AH208" s="215"/>
      <c r="AI208" s="215"/>
      <c r="AJ208" s="215"/>
      <c r="AK208" s="215"/>
      <c r="AL208" s="215"/>
      <c r="AM208" s="215"/>
    </row>
    <row r="209">
      <c r="A209" s="215"/>
      <c r="B209" s="257" t="s">
        <v>2076</v>
      </c>
      <c r="C209" s="258">
        <v>46205.71059962963</v>
      </c>
      <c r="D209" s="72"/>
      <c r="E209" s="107" t="s">
        <v>7</v>
      </c>
      <c r="F209" s="71"/>
      <c r="G209" s="72"/>
      <c r="H209" s="107" t="s">
        <v>174</v>
      </c>
      <c r="I209" s="71"/>
      <c r="J209" s="72"/>
      <c r="K209" s="107" t="s">
        <v>2078</v>
      </c>
      <c r="L209" s="71"/>
      <c r="M209" s="71"/>
      <c r="N209" s="71"/>
      <c r="O209" s="72"/>
      <c r="P209" s="229" t="s">
        <v>2079</v>
      </c>
      <c r="Q209" s="71"/>
      <c r="R209" s="72"/>
      <c r="S209" s="156" t="s">
        <v>1279</v>
      </c>
      <c r="T209" s="72"/>
      <c r="U209" s="160">
        <v>25000.0</v>
      </c>
      <c r="V209" s="71"/>
      <c r="W209" s="72"/>
      <c r="X209" s="160">
        <v>0.0</v>
      </c>
      <c r="Y209" s="72"/>
      <c r="Z209" s="156" t="s">
        <v>68</v>
      </c>
      <c r="AA209" s="72"/>
      <c r="AB209" s="247" t="s">
        <v>66</v>
      </c>
      <c r="AC209" s="215"/>
      <c r="AD209" s="215"/>
      <c r="AE209" s="215"/>
      <c r="AF209" s="215"/>
      <c r="AG209" s="215"/>
      <c r="AH209" s="215"/>
      <c r="AI209" s="215"/>
      <c r="AJ209" s="215"/>
      <c r="AK209" s="215"/>
      <c r="AL209" s="215"/>
      <c r="AM209" s="215"/>
    </row>
    <row r="210">
      <c r="A210" s="215"/>
      <c r="B210" s="257" t="s">
        <v>739</v>
      </c>
      <c r="C210" s="258">
        <v>46205.669188078704</v>
      </c>
      <c r="D210" s="72"/>
      <c r="E210" s="107" t="s">
        <v>7</v>
      </c>
      <c r="F210" s="71"/>
      <c r="G210" s="72"/>
      <c r="H210" s="107" t="s">
        <v>174</v>
      </c>
      <c r="I210" s="71"/>
      <c r="J210" s="72"/>
      <c r="K210" s="107" t="s">
        <v>740</v>
      </c>
      <c r="L210" s="71"/>
      <c r="M210" s="71"/>
      <c r="N210" s="71"/>
      <c r="O210" s="72"/>
      <c r="P210" s="229" t="s">
        <v>741</v>
      </c>
      <c r="Q210" s="71"/>
      <c r="R210" s="72"/>
      <c r="S210" s="156" t="s">
        <v>98</v>
      </c>
      <c r="T210" s="72"/>
      <c r="U210" s="160">
        <v>30000.0</v>
      </c>
      <c r="V210" s="71"/>
      <c r="W210" s="72"/>
      <c r="X210" s="160">
        <v>0.0</v>
      </c>
      <c r="Y210" s="72"/>
      <c r="Z210" s="156" t="s">
        <v>68</v>
      </c>
      <c r="AA210" s="72"/>
      <c r="AB210" s="247" t="s">
        <v>88</v>
      </c>
      <c r="AC210" s="215"/>
      <c r="AD210" s="215"/>
      <c r="AE210" s="215"/>
      <c r="AF210" s="215"/>
      <c r="AG210" s="215"/>
      <c r="AH210" s="215"/>
      <c r="AI210" s="215"/>
      <c r="AJ210" s="215"/>
      <c r="AK210" s="215"/>
      <c r="AL210" s="215"/>
      <c r="AM210" s="215"/>
    </row>
    <row r="211">
      <c r="A211" s="215"/>
      <c r="B211" s="257" t="s">
        <v>749</v>
      </c>
      <c r="C211" s="258">
        <v>46205.66503716435</v>
      </c>
      <c r="D211" s="72"/>
      <c r="E211" s="107" t="s">
        <v>7</v>
      </c>
      <c r="F211" s="71"/>
      <c r="G211" s="72"/>
      <c r="H211" s="107" t="s">
        <v>174</v>
      </c>
      <c r="I211" s="71"/>
      <c r="J211" s="72"/>
      <c r="K211" s="107" t="s">
        <v>752</v>
      </c>
      <c r="L211" s="71"/>
      <c r="M211" s="71"/>
      <c r="N211" s="71"/>
      <c r="O211" s="72"/>
      <c r="P211" s="229" t="s">
        <v>754</v>
      </c>
      <c r="Q211" s="71"/>
      <c r="R211" s="72"/>
      <c r="S211" s="156" t="s">
        <v>98</v>
      </c>
      <c r="T211" s="72"/>
      <c r="U211" s="160">
        <v>30000.0</v>
      </c>
      <c r="V211" s="71"/>
      <c r="W211" s="72"/>
      <c r="X211" s="160">
        <v>0.0</v>
      </c>
      <c r="Y211" s="72"/>
      <c r="Z211" s="156" t="s">
        <v>68</v>
      </c>
      <c r="AA211" s="72"/>
      <c r="AB211" s="247" t="s">
        <v>88</v>
      </c>
      <c r="AC211" s="215"/>
      <c r="AD211" s="215"/>
      <c r="AE211" s="215"/>
      <c r="AF211" s="215"/>
      <c r="AG211" s="215"/>
      <c r="AH211" s="215"/>
      <c r="AI211" s="215"/>
      <c r="AJ211" s="215"/>
      <c r="AK211" s="215"/>
      <c r="AL211" s="215"/>
      <c r="AM211" s="215"/>
    </row>
    <row r="212">
      <c r="A212" s="215"/>
      <c r="B212" s="257" t="s">
        <v>2087</v>
      </c>
      <c r="C212" s="258">
        <v>46205.6540415162</v>
      </c>
      <c r="D212" s="72"/>
      <c r="E212" s="107" t="s">
        <v>76</v>
      </c>
      <c r="F212" s="71"/>
      <c r="G212" s="72"/>
      <c r="H212" s="107" t="s">
        <v>29</v>
      </c>
      <c r="I212" s="71"/>
      <c r="J212" s="72"/>
      <c r="K212" s="107" t="s">
        <v>2089</v>
      </c>
      <c r="L212" s="71"/>
      <c r="M212" s="71"/>
      <c r="N212" s="71"/>
      <c r="O212" s="72"/>
      <c r="P212" s="229" t="s">
        <v>2090</v>
      </c>
      <c r="Q212" s="71"/>
      <c r="R212" s="72"/>
      <c r="S212" s="156" t="s">
        <v>1175</v>
      </c>
      <c r="T212" s="72"/>
      <c r="U212" s="160">
        <v>23000.0</v>
      </c>
      <c r="V212" s="71"/>
      <c r="W212" s="72"/>
      <c r="X212" s="160">
        <v>0.0</v>
      </c>
      <c r="Y212" s="72"/>
      <c r="Z212" s="156" t="s">
        <v>68</v>
      </c>
      <c r="AA212" s="72"/>
      <c r="AB212" s="247" t="s">
        <v>66</v>
      </c>
      <c r="AC212" s="215"/>
      <c r="AD212" s="215"/>
      <c r="AE212" s="215"/>
      <c r="AF212" s="215"/>
      <c r="AG212" s="215"/>
      <c r="AH212" s="215"/>
      <c r="AI212" s="215"/>
      <c r="AJ212" s="215"/>
      <c r="AK212" s="215"/>
      <c r="AL212" s="215"/>
      <c r="AM212" s="215"/>
    </row>
    <row r="213">
      <c r="A213" s="215"/>
      <c r="B213" s="257" t="s">
        <v>762</v>
      </c>
      <c r="C213" s="258">
        <v>46205.645951412036</v>
      </c>
      <c r="D213" s="72"/>
      <c r="E213" s="107" t="s">
        <v>7</v>
      </c>
      <c r="F213" s="71"/>
      <c r="G213" s="72"/>
      <c r="H213" s="107" t="s">
        <v>174</v>
      </c>
      <c r="I213" s="71"/>
      <c r="J213" s="72"/>
      <c r="K213" s="107" t="s">
        <v>763</v>
      </c>
      <c r="L213" s="71"/>
      <c r="M213" s="71"/>
      <c r="N213" s="71"/>
      <c r="O213" s="72"/>
      <c r="P213" s="229" t="s">
        <v>764</v>
      </c>
      <c r="Q213" s="71"/>
      <c r="R213" s="72"/>
      <c r="S213" s="156" t="s">
        <v>98</v>
      </c>
      <c r="T213" s="72"/>
      <c r="U213" s="160">
        <v>30000.0</v>
      </c>
      <c r="V213" s="71"/>
      <c r="W213" s="72"/>
      <c r="X213" s="160">
        <v>0.0</v>
      </c>
      <c r="Y213" s="72"/>
      <c r="Z213" s="156" t="s">
        <v>68</v>
      </c>
      <c r="AA213" s="72"/>
      <c r="AB213" s="247" t="s">
        <v>88</v>
      </c>
      <c r="AC213" s="215"/>
      <c r="AD213" s="215"/>
      <c r="AE213" s="215"/>
      <c r="AF213" s="215"/>
      <c r="AG213" s="215"/>
      <c r="AH213" s="215"/>
      <c r="AI213" s="215"/>
      <c r="AJ213" s="215"/>
      <c r="AK213" s="215"/>
      <c r="AL213" s="215"/>
      <c r="AM213" s="215"/>
    </row>
    <row r="214">
      <c r="A214" s="215"/>
      <c r="B214" s="257" t="s">
        <v>769</v>
      </c>
      <c r="C214" s="258">
        <v>46205.63046704861</v>
      </c>
      <c r="D214" s="72"/>
      <c r="E214" s="107" t="s">
        <v>7</v>
      </c>
      <c r="F214" s="71"/>
      <c r="G214" s="72"/>
      <c r="H214" s="107" t="s">
        <v>174</v>
      </c>
      <c r="I214" s="71"/>
      <c r="J214" s="72"/>
      <c r="K214" s="107" t="s">
        <v>771</v>
      </c>
      <c r="L214" s="71"/>
      <c r="M214" s="71"/>
      <c r="N214" s="71"/>
      <c r="O214" s="72"/>
      <c r="P214" s="229" t="s">
        <v>521</v>
      </c>
      <c r="Q214" s="71"/>
      <c r="R214" s="72"/>
      <c r="S214" s="156" t="s">
        <v>98</v>
      </c>
      <c r="T214" s="72"/>
      <c r="U214" s="160">
        <v>30000.0</v>
      </c>
      <c r="V214" s="71"/>
      <c r="W214" s="72"/>
      <c r="X214" s="160">
        <v>0.0</v>
      </c>
      <c r="Y214" s="72"/>
      <c r="Z214" s="156" t="s">
        <v>68</v>
      </c>
      <c r="AA214" s="72"/>
      <c r="AB214" s="247" t="s">
        <v>88</v>
      </c>
      <c r="AC214" s="215"/>
      <c r="AD214" s="215"/>
      <c r="AE214" s="215"/>
      <c r="AF214" s="215"/>
      <c r="AG214" s="215"/>
      <c r="AH214" s="215"/>
      <c r="AI214" s="215"/>
      <c r="AJ214" s="215"/>
      <c r="AK214" s="215"/>
      <c r="AL214" s="215"/>
      <c r="AM214" s="215"/>
    </row>
    <row r="215">
      <c r="A215" s="215"/>
      <c r="B215" s="257" t="s">
        <v>777</v>
      </c>
      <c r="C215" s="258">
        <v>46205.62028930556</v>
      </c>
      <c r="D215" s="72"/>
      <c r="E215" s="107" t="s">
        <v>7</v>
      </c>
      <c r="F215" s="71"/>
      <c r="G215" s="72"/>
      <c r="H215" s="107" t="s">
        <v>174</v>
      </c>
      <c r="I215" s="71"/>
      <c r="J215" s="72"/>
      <c r="K215" s="107" t="s">
        <v>778</v>
      </c>
      <c r="L215" s="71"/>
      <c r="M215" s="71"/>
      <c r="N215" s="71"/>
      <c r="O215" s="72"/>
      <c r="P215" s="229" t="s">
        <v>532</v>
      </c>
      <c r="Q215" s="71"/>
      <c r="R215" s="72"/>
      <c r="S215" s="156" t="s">
        <v>98</v>
      </c>
      <c r="T215" s="72"/>
      <c r="U215" s="160">
        <v>30000.0</v>
      </c>
      <c r="V215" s="71"/>
      <c r="W215" s="72"/>
      <c r="X215" s="160">
        <v>0.0</v>
      </c>
      <c r="Y215" s="72"/>
      <c r="Z215" s="156" t="s">
        <v>68</v>
      </c>
      <c r="AA215" s="72"/>
      <c r="AB215" s="247" t="s">
        <v>88</v>
      </c>
      <c r="AC215" s="215"/>
      <c r="AD215" s="215"/>
      <c r="AE215" s="215"/>
      <c r="AF215" s="215"/>
      <c r="AG215" s="215"/>
      <c r="AH215" s="215"/>
      <c r="AI215" s="215"/>
      <c r="AJ215" s="215"/>
      <c r="AK215" s="215"/>
      <c r="AL215" s="215"/>
      <c r="AM215" s="215"/>
    </row>
    <row r="216">
      <c r="A216" s="215"/>
      <c r="B216" s="257" t="s">
        <v>2099</v>
      </c>
      <c r="C216" s="258">
        <v>46205.60683978009</v>
      </c>
      <c r="D216" s="72"/>
      <c r="E216" s="107" t="s">
        <v>76</v>
      </c>
      <c r="F216" s="71"/>
      <c r="G216" s="72"/>
      <c r="H216" s="107" t="s">
        <v>1198</v>
      </c>
      <c r="I216" s="71"/>
      <c r="J216" s="72"/>
      <c r="K216" s="107" t="s">
        <v>2100</v>
      </c>
      <c r="L216" s="71"/>
      <c r="M216" s="71"/>
      <c r="N216" s="71"/>
      <c r="O216" s="72"/>
      <c r="P216" s="229" t="s">
        <v>1200</v>
      </c>
      <c r="Q216" s="71"/>
      <c r="R216" s="72"/>
      <c r="S216" s="156" t="s">
        <v>1175</v>
      </c>
      <c r="T216" s="72"/>
      <c r="U216" s="160">
        <v>110000.0</v>
      </c>
      <c r="V216" s="71"/>
      <c r="W216" s="72"/>
      <c r="X216" s="160">
        <v>0.0</v>
      </c>
      <c r="Y216" s="72"/>
      <c r="Z216" s="156" t="s">
        <v>68</v>
      </c>
      <c r="AA216" s="72"/>
      <c r="AB216" s="247" t="s">
        <v>66</v>
      </c>
      <c r="AC216" s="215"/>
      <c r="AD216" s="215"/>
      <c r="AE216" s="215"/>
      <c r="AF216" s="215"/>
      <c r="AG216" s="215"/>
      <c r="AH216" s="215"/>
      <c r="AI216" s="215"/>
      <c r="AJ216" s="215"/>
      <c r="AK216" s="215"/>
      <c r="AL216" s="215"/>
      <c r="AM216" s="215"/>
    </row>
    <row r="217">
      <c r="A217" s="215"/>
      <c r="B217" s="257" t="s">
        <v>2101</v>
      </c>
      <c r="C217" s="258">
        <v>46205.60379521991</v>
      </c>
      <c r="D217" s="72"/>
      <c r="E217" s="107" t="s">
        <v>7</v>
      </c>
      <c r="F217" s="71"/>
      <c r="G217" s="72"/>
      <c r="H217" s="107" t="s">
        <v>1208</v>
      </c>
      <c r="I217" s="71"/>
      <c r="J217" s="72"/>
      <c r="K217" s="107" t="s">
        <v>2103</v>
      </c>
      <c r="L217" s="71"/>
      <c r="M217" s="71"/>
      <c r="N217" s="71"/>
      <c r="O217" s="72"/>
      <c r="P217" s="229" t="s">
        <v>1200</v>
      </c>
      <c r="Q217" s="71"/>
      <c r="R217" s="72"/>
      <c r="S217" s="156" t="s">
        <v>1175</v>
      </c>
      <c r="T217" s="72"/>
      <c r="U217" s="160">
        <v>110000.0</v>
      </c>
      <c r="V217" s="71"/>
      <c r="W217" s="72"/>
      <c r="X217" s="160">
        <v>0.0</v>
      </c>
      <c r="Y217" s="72"/>
      <c r="Z217" s="156" t="s">
        <v>68</v>
      </c>
      <c r="AA217" s="72"/>
      <c r="AB217" s="247" t="s">
        <v>88</v>
      </c>
      <c r="AC217" s="215"/>
      <c r="AD217" s="215"/>
      <c r="AE217" s="215"/>
      <c r="AF217" s="215"/>
      <c r="AG217" s="215"/>
      <c r="AH217" s="215"/>
      <c r="AI217" s="215"/>
      <c r="AJ217" s="215"/>
      <c r="AK217" s="215"/>
      <c r="AL217" s="215"/>
      <c r="AM217" s="215"/>
    </row>
    <row r="218">
      <c r="A218" s="215"/>
      <c r="B218" s="257" t="s">
        <v>784</v>
      </c>
      <c r="C218" s="258">
        <v>46205.42993236111</v>
      </c>
      <c r="D218" s="72"/>
      <c r="E218" s="107" t="s">
        <v>7</v>
      </c>
      <c r="F218" s="71"/>
      <c r="G218" s="72"/>
      <c r="H218" s="107" t="s">
        <v>174</v>
      </c>
      <c r="I218" s="71"/>
      <c r="J218" s="72"/>
      <c r="K218" s="107" t="s">
        <v>786</v>
      </c>
      <c r="L218" s="71"/>
      <c r="M218" s="71"/>
      <c r="N218" s="71"/>
      <c r="O218" s="72"/>
      <c r="P218" s="229" t="s">
        <v>307</v>
      </c>
      <c r="Q218" s="71"/>
      <c r="R218" s="72"/>
      <c r="S218" s="156" t="s">
        <v>98</v>
      </c>
      <c r="T218" s="72"/>
      <c r="U218" s="160">
        <v>25000.0</v>
      </c>
      <c r="V218" s="71"/>
      <c r="W218" s="72"/>
      <c r="X218" s="160">
        <v>0.0</v>
      </c>
      <c r="Y218" s="72"/>
      <c r="Z218" s="156" t="s">
        <v>68</v>
      </c>
      <c r="AA218" s="72"/>
      <c r="AB218" s="247" t="s">
        <v>66</v>
      </c>
      <c r="AC218" s="215"/>
      <c r="AD218" s="215"/>
      <c r="AE218" s="215"/>
      <c r="AF218" s="215"/>
      <c r="AG218" s="215"/>
      <c r="AH218" s="215"/>
      <c r="AI218" s="215"/>
      <c r="AJ218" s="215"/>
      <c r="AK218" s="215"/>
      <c r="AL218" s="215"/>
      <c r="AM218" s="215"/>
    </row>
    <row r="219">
      <c r="A219" s="215"/>
      <c r="B219" s="257" t="s">
        <v>797</v>
      </c>
      <c r="C219" s="258">
        <v>46205.42872344908</v>
      </c>
      <c r="D219" s="72"/>
      <c r="E219" s="107" t="s">
        <v>7</v>
      </c>
      <c r="F219" s="71"/>
      <c r="G219" s="72"/>
      <c r="H219" s="107" t="s">
        <v>174</v>
      </c>
      <c r="I219" s="71"/>
      <c r="J219" s="72"/>
      <c r="K219" s="107" t="s">
        <v>798</v>
      </c>
      <c r="L219" s="71"/>
      <c r="M219" s="71"/>
      <c r="N219" s="71"/>
      <c r="O219" s="72"/>
      <c r="P219" s="229" t="s">
        <v>799</v>
      </c>
      <c r="Q219" s="71"/>
      <c r="R219" s="72"/>
      <c r="S219" s="156" t="s">
        <v>98</v>
      </c>
      <c r="T219" s="72"/>
      <c r="U219" s="160">
        <v>50000.0</v>
      </c>
      <c r="V219" s="71"/>
      <c r="W219" s="72"/>
      <c r="X219" s="160">
        <v>0.0</v>
      </c>
      <c r="Y219" s="72"/>
      <c r="Z219" s="156" t="s">
        <v>68</v>
      </c>
      <c r="AA219" s="72"/>
      <c r="AB219" s="247" t="s">
        <v>66</v>
      </c>
      <c r="AC219" s="215"/>
      <c r="AD219" s="215"/>
      <c r="AE219" s="215"/>
      <c r="AF219" s="215"/>
      <c r="AG219" s="215"/>
      <c r="AH219" s="215"/>
      <c r="AI219" s="215"/>
      <c r="AJ219" s="215"/>
      <c r="AK219" s="215"/>
      <c r="AL219" s="215"/>
      <c r="AM219" s="215"/>
    </row>
    <row r="220">
      <c r="A220" s="215"/>
      <c r="B220" s="257" t="s">
        <v>226</v>
      </c>
      <c r="C220" s="258">
        <v>46204.88297925926</v>
      </c>
      <c r="D220" s="72"/>
      <c r="E220" s="107" t="s">
        <v>76</v>
      </c>
      <c r="F220" s="71"/>
      <c r="G220" s="72"/>
      <c r="H220" s="107" t="s">
        <v>77</v>
      </c>
      <c r="I220" s="71"/>
      <c r="J220" s="72"/>
      <c r="K220" s="107" t="s">
        <v>228</v>
      </c>
      <c r="L220" s="71"/>
      <c r="M220" s="71"/>
      <c r="N220" s="71"/>
      <c r="O220" s="72"/>
      <c r="P220" s="229" t="s">
        <v>65</v>
      </c>
      <c r="Q220" s="71"/>
      <c r="R220" s="72"/>
      <c r="S220" s="156" t="s">
        <v>0</v>
      </c>
      <c r="T220" s="72"/>
      <c r="U220" s="160">
        <v>35000.0</v>
      </c>
      <c r="V220" s="71"/>
      <c r="W220" s="72"/>
      <c r="X220" s="160">
        <v>0.0</v>
      </c>
      <c r="Y220" s="72"/>
      <c r="Z220" s="156" t="s">
        <v>68</v>
      </c>
      <c r="AA220" s="72"/>
      <c r="AB220" s="247" t="s">
        <v>66</v>
      </c>
      <c r="AC220" s="215"/>
      <c r="AD220" s="215"/>
      <c r="AE220" s="215"/>
      <c r="AF220" s="215"/>
      <c r="AG220" s="215"/>
      <c r="AH220" s="215"/>
      <c r="AI220" s="215"/>
      <c r="AJ220" s="215"/>
      <c r="AK220" s="215"/>
      <c r="AL220" s="215"/>
      <c r="AM220" s="215"/>
    </row>
    <row r="221">
      <c r="A221" s="215"/>
      <c r="B221" s="257" t="s">
        <v>234</v>
      </c>
      <c r="C221" s="258">
        <v>46204.881134421295</v>
      </c>
      <c r="D221" s="72"/>
      <c r="E221" s="107" t="s">
        <v>7</v>
      </c>
      <c r="F221" s="71"/>
      <c r="G221" s="72"/>
      <c r="H221" s="107" t="s">
        <v>63</v>
      </c>
      <c r="I221" s="71"/>
      <c r="J221" s="72"/>
      <c r="K221" s="107" t="s">
        <v>235</v>
      </c>
      <c r="L221" s="71"/>
      <c r="M221" s="71"/>
      <c r="N221" s="71"/>
      <c r="O221" s="72"/>
      <c r="P221" s="229" t="s">
        <v>65</v>
      </c>
      <c r="Q221" s="71"/>
      <c r="R221" s="72"/>
      <c r="S221" s="156" t="s">
        <v>0</v>
      </c>
      <c r="T221" s="72"/>
      <c r="U221" s="160">
        <v>70000.0</v>
      </c>
      <c r="V221" s="71"/>
      <c r="W221" s="72"/>
      <c r="X221" s="160">
        <v>0.0</v>
      </c>
      <c r="Y221" s="72"/>
      <c r="Z221" s="156" t="s">
        <v>68</v>
      </c>
      <c r="AA221" s="72"/>
      <c r="AB221" s="247" t="s">
        <v>66</v>
      </c>
      <c r="AC221" s="215"/>
      <c r="AD221" s="215"/>
      <c r="AE221" s="215"/>
      <c r="AF221" s="215"/>
      <c r="AG221" s="215"/>
      <c r="AH221" s="215"/>
      <c r="AI221" s="215"/>
      <c r="AJ221" s="215"/>
      <c r="AK221" s="215"/>
      <c r="AL221" s="215"/>
      <c r="AM221" s="215"/>
    </row>
    <row r="222">
      <c r="A222" s="215"/>
      <c r="B222" s="257" t="s">
        <v>2116</v>
      </c>
      <c r="C222" s="258">
        <v>46204.87905103009</v>
      </c>
      <c r="D222" s="72"/>
      <c r="E222" s="107" t="s">
        <v>76</v>
      </c>
      <c r="F222" s="71"/>
      <c r="G222" s="72"/>
      <c r="H222" s="107" t="s">
        <v>30</v>
      </c>
      <c r="I222" s="71"/>
      <c r="J222" s="72"/>
      <c r="K222" s="107" t="s">
        <v>1172</v>
      </c>
      <c r="L222" s="71"/>
      <c r="M222" s="71"/>
      <c r="N222" s="71"/>
      <c r="O222" s="72"/>
      <c r="P222" s="229" t="s">
        <v>1174</v>
      </c>
      <c r="Q222" s="71"/>
      <c r="R222" s="72"/>
      <c r="S222" s="156" t="s">
        <v>1175</v>
      </c>
      <c r="T222" s="72"/>
      <c r="U222" s="160">
        <v>3700.0</v>
      </c>
      <c r="V222" s="71"/>
      <c r="W222" s="72"/>
      <c r="X222" s="160">
        <v>0.0</v>
      </c>
      <c r="Y222" s="72"/>
      <c r="Z222" s="156" t="s">
        <v>68</v>
      </c>
      <c r="AA222" s="72"/>
      <c r="AB222" s="247" t="s">
        <v>66</v>
      </c>
      <c r="AC222" s="215"/>
      <c r="AD222" s="215"/>
      <c r="AE222" s="215"/>
      <c r="AF222" s="215"/>
      <c r="AG222" s="215"/>
      <c r="AH222" s="215"/>
      <c r="AI222" s="215"/>
      <c r="AJ222" s="215"/>
      <c r="AK222" s="215"/>
      <c r="AL222" s="215"/>
      <c r="AM222" s="215"/>
    </row>
    <row r="223">
      <c r="A223" s="215"/>
      <c r="B223" s="257" t="s">
        <v>2121</v>
      </c>
      <c r="C223" s="258">
        <v>46204.823566203704</v>
      </c>
      <c r="D223" s="72"/>
      <c r="E223" s="107" t="s">
        <v>76</v>
      </c>
      <c r="F223" s="71"/>
      <c r="G223" s="72"/>
      <c r="H223" s="107" t="s">
        <v>1470</v>
      </c>
      <c r="I223" s="71"/>
      <c r="J223" s="72"/>
      <c r="K223" s="107" t="s">
        <v>2122</v>
      </c>
      <c r="L223" s="71"/>
      <c r="M223" s="71"/>
      <c r="N223" s="71"/>
      <c r="O223" s="72"/>
      <c r="P223" s="229" t="s">
        <v>807</v>
      </c>
      <c r="Q223" s="71"/>
      <c r="R223" s="72"/>
      <c r="S223" s="156" t="s">
        <v>1247</v>
      </c>
      <c r="T223" s="72"/>
      <c r="U223" s="160">
        <v>3000.0</v>
      </c>
      <c r="V223" s="71"/>
      <c r="W223" s="72"/>
      <c r="X223" s="160">
        <v>0.0</v>
      </c>
      <c r="Y223" s="72"/>
      <c r="Z223" s="156" t="s">
        <v>68</v>
      </c>
      <c r="AA223" s="72"/>
      <c r="AB223" s="247" t="s">
        <v>88</v>
      </c>
      <c r="AC223" s="215"/>
      <c r="AD223" s="215"/>
      <c r="AE223" s="215"/>
      <c r="AF223" s="215"/>
      <c r="AG223" s="215"/>
      <c r="AH223" s="215"/>
      <c r="AI223" s="215"/>
      <c r="AJ223" s="215"/>
      <c r="AK223" s="215"/>
      <c r="AL223" s="215"/>
      <c r="AM223" s="215"/>
    </row>
    <row r="224">
      <c r="A224" s="215"/>
      <c r="B224" s="257" t="s">
        <v>808</v>
      </c>
      <c r="C224" s="258">
        <v>46204.82256700231</v>
      </c>
      <c r="D224" s="72"/>
      <c r="E224" s="107" t="s">
        <v>7</v>
      </c>
      <c r="F224" s="71"/>
      <c r="G224" s="72"/>
      <c r="H224" s="107" t="s">
        <v>174</v>
      </c>
      <c r="I224" s="71"/>
      <c r="J224" s="72"/>
      <c r="K224" s="107" t="s">
        <v>809</v>
      </c>
      <c r="L224" s="71"/>
      <c r="M224" s="71"/>
      <c r="N224" s="71"/>
      <c r="O224" s="72"/>
      <c r="P224" s="229" t="s">
        <v>510</v>
      </c>
      <c r="Q224" s="71"/>
      <c r="R224" s="72"/>
      <c r="S224" s="156" t="s">
        <v>98</v>
      </c>
      <c r="T224" s="72"/>
      <c r="U224" s="160">
        <v>35000.0</v>
      </c>
      <c r="V224" s="71"/>
      <c r="W224" s="72"/>
      <c r="X224" s="160">
        <v>0.0</v>
      </c>
      <c r="Y224" s="72"/>
      <c r="Z224" s="156" t="s">
        <v>68</v>
      </c>
      <c r="AA224" s="72"/>
      <c r="AB224" s="247" t="s">
        <v>66</v>
      </c>
      <c r="AC224" s="215"/>
      <c r="AD224" s="215"/>
      <c r="AE224" s="215"/>
      <c r="AF224" s="215"/>
      <c r="AG224" s="215"/>
      <c r="AH224" s="215"/>
      <c r="AI224" s="215"/>
      <c r="AJ224" s="215"/>
      <c r="AK224" s="215"/>
      <c r="AL224" s="215"/>
      <c r="AM224" s="215"/>
    </row>
    <row r="225">
      <c r="A225" s="215"/>
      <c r="B225" s="257" t="s">
        <v>818</v>
      </c>
      <c r="C225" s="258">
        <v>46204.76777391204</v>
      </c>
      <c r="D225" s="72"/>
      <c r="E225" s="107" t="s">
        <v>7</v>
      </c>
      <c r="F225" s="71"/>
      <c r="G225" s="72"/>
      <c r="H225" s="107" t="s">
        <v>174</v>
      </c>
      <c r="I225" s="71"/>
      <c r="J225" s="72"/>
      <c r="K225" s="107" t="s">
        <v>819</v>
      </c>
      <c r="L225" s="71"/>
      <c r="M225" s="71"/>
      <c r="N225" s="71"/>
      <c r="O225" s="72"/>
      <c r="P225" s="229" t="s">
        <v>498</v>
      </c>
      <c r="Q225" s="71"/>
      <c r="R225" s="72"/>
      <c r="S225" s="156" t="s">
        <v>98</v>
      </c>
      <c r="T225" s="72"/>
      <c r="U225" s="160">
        <v>30000.0</v>
      </c>
      <c r="V225" s="71"/>
      <c r="W225" s="72"/>
      <c r="X225" s="160">
        <v>0.0</v>
      </c>
      <c r="Y225" s="72"/>
      <c r="Z225" s="156" t="s">
        <v>68</v>
      </c>
      <c r="AA225" s="72"/>
      <c r="AB225" s="247" t="s">
        <v>88</v>
      </c>
      <c r="AC225" s="215"/>
      <c r="AD225" s="215"/>
      <c r="AE225" s="215"/>
      <c r="AF225" s="215"/>
      <c r="AG225" s="215"/>
      <c r="AH225" s="215"/>
      <c r="AI225" s="215"/>
      <c r="AJ225" s="215"/>
      <c r="AK225" s="215"/>
      <c r="AL225" s="215"/>
      <c r="AM225" s="215"/>
    </row>
    <row r="226">
      <c r="A226" s="215"/>
      <c r="B226" s="257" t="s">
        <v>1571</v>
      </c>
      <c r="C226" s="258">
        <v>46204.68438449074</v>
      </c>
      <c r="D226" s="72"/>
      <c r="E226" s="107" t="s">
        <v>7</v>
      </c>
      <c r="F226" s="71"/>
      <c r="G226" s="72"/>
      <c r="H226" s="107" t="s">
        <v>174</v>
      </c>
      <c r="I226" s="71"/>
      <c r="J226" s="72"/>
      <c r="K226" s="107" t="s">
        <v>1572</v>
      </c>
      <c r="L226" s="71"/>
      <c r="M226" s="71"/>
      <c r="N226" s="71"/>
      <c r="O226" s="72"/>
      <c r="P226" s="229" t="s">
        <v>1287</v>
      </c>
      <c r="Q226" s="71"/>
      <c r="R226" s="72"/>
      <c r="S226" s="156" t="s">
        <v>457</v>
      </c>
      <c r="T226" s="72"/>
      <c r="U226" s="160">
        <v>20000.0</v>
      </c>
      <c r="V226" s="71"/>
      <c r="W226" s="72"/>
      <c r="X226" s="160">
        <v>0.0</v>
      </c>
      <c r="Y226" s="72"/>
      <c r="Z226" s="156" t="s">
        <v>68</v>
      </c>
      <c r="AA226" s="72"/>
      <c r="AB226" s="247" t="s">
        <v>88</v>
      </c>
      <c r="AC226" s="215"/>
      <c r="AD226" s="215"/>
      <c r="AE226" s="215"/>
      <c r="AF226" s="215"/>
      <c r="AG226" s="215"/>
      <c r="AH226" s="215"/>
      <c r="AI226" s="215"/>
      <c r="AJ226" s="215"/>
      <c r="AK226" s="215"/>
      <c r="AL226" s="215"/>
      <c r="AM226" s="215"/>
    </row>
    <row r="227">
      <c r="A227" s="215"/>
      <c r="B227" s="257" t="s">
        <v>2128</v>
      </c>
      <c r="C227" s="258">
        <v>46204.47486443287</v>
      </c>
      <c r="D227" s="72"/>
      <c r="E227" s="107" t="s">
        <v>76</v>
      </c>
      <c r="F227" s="71"/>
      <c r="G227" s="72"/>
      <c r="H227" s="107" t="s">
        <v>30</v>
      </c>
      <c r="I227" s="71"/>
      <c r="J227" s="72"/>
      <c r="K227" s="107" t="s">
        <v>1172</v>
      </c>
      <c r="L227" s="71"/>
      <c r="M227" s="71"/>
      <c r="N227" s="71"/>
      <c r="O227" s="72"/>
      <c r="P227" s="229" t="s">
        <v>1174</v>
      </c>
      <c r="Q227" s="71"/>
      <c r="R227" s="72"/>
      <c r="S227" s="156" t="s">
        <v>1175</v>
      </c>
      <c r="T227" s="72"/>
      <c r="U227" s="160">
        <v>3200.0</v>
      </c>
      <c r="V227" s="71"/>
      <c r="W227" s="72"/>
      <c r="X227" s="160">
        <v>0.0</v>
      </c>
      <c r="Y227" s="72"/>
      <c r="Z227" s="156" t="s">
        <v>68</v>
      </c>
      <c r="AA227" s="72"/>
      <c r="AB227" s="247" t="s">
        <v>66</v>
      </c>
      <c r="AC227" s="215"/>
      <c r="AD227" s="215"/>
      <c r="AE227" s="215"/>
      <c r="AF227" s="215"/>
      <c r="AG227" s="215"/>
      <c r="AH227" s="215"/>
      <c r="AI227" s="215"/>
      <c r="AJ227" s="215"/>
      <c r="AK227" s="215"/>
      <c r="AL227" s="215"/>
      <c r="AM227" s="215"/>
    </row>
    <row r="228">
      <c r="A228" s="215"/>
      <c r="B228" s="257" t="s">
        <v>827</v>
      </c>
      <c r="C228" s="258">
        <v>46204.466050069444</v>
      </c>
      <c r="D228" s="72"/>
      <c r="E228" s="107" t="s">
        <v>76</v>
      </c>
      <c r="F228" s="71"/>
      <c r="G228" s="72"/>
      <c r="H228" s="107" t="s">
        <v>77</v>
      </c>
      <c r="I228" s="71"/>
      <c r="J228" s="72"/>
      <c r="K228" s="107" t="s">
        <v>228</v>
      </c>
      <c r="L228" s="71"/>
      <c r="M228" s="71"/>
      <c r="N228" s="71"/>
      <c r="O228" s="72"/>
      <c r="P228" s="229" t="s">
        <v>605</v>
      </c>
      <c r="Q228" s="71"/>
      <c r="R228" s="72"/>
      <c r="S228" s="156" t="s">
        <v>98</v>
      </c>
      <c r="T228" s="72"/>
      <c r="U228" s="160">
        <v>1085000.0</v>
      </c>
      <c r="V228" s="71"/>
      <c r="W228" s="72"/>
      <c r="X228" s="160">
        <v>0.0</v>
      </c>
      <c r="Y228" s="72"/>
      <c r="Z228" s="156" t="s">
        <v>68</v>
      </c>
      <c r="AA228" s="72"/>
      <c r="AB228" s="247" t="s">
        <v>66</v>
      </c>
      <c r="AC228" s="215"/>
      <c r="AD228" s="215"/>
      <c r="AE228" s="215"/>
      <c r="AF228" s="215"/>
      <c r="AG228" s="215"/>
      <c r="AH228" s="215"/>
      <c r="AI228" s="215"/>
      <c r="AJ228" s="215"/>
      <c r="AK228" s="215"/>
      <c r="AL228" s="215"/>
      <c r="AM228" s="215"/>
    </row>
    <row r="229">
      <c r="A229" s="215"/>
      <c r="B229" s="257" t="s">
        <v>834</v>
      </c>
      <c r="C229" s="258">
        <v>46204.42107996528</v>
      </c>
      <c r="D229" s="72"/>
      <c r="E229" s="107" t="s">
        <v>7</v>
      </c>
      <c r="F229" s="71"/>
      <c r="G229" s="72"/>
      <c r="H229" s="107" t="s">
        <v>174</v>
      </c>
      <c r="I229" s="71"/>
      <c r="J229" s="72"/>
      <c r="K229" s="107" t="s">
        <v>837</v>
      </c>
      <c r="L229" s="71"/>
      <c r="M229" s="71"/>
      <c r="N229" s="71"/>
      <c r="O229" s="72"/>
      <c r="P229" s="229" t="s">
        <v>447</v>
      </c>
      <c r="Q229" s="71"/>
      <c r="R229" s="72"/>
      <c r="S229" s="156" t="s">
        <v>98</v>
      </c>
      <c r="T229" s="72"/>
      <c r="U229" s="160">
        <v>30000.0</v>
      </c>
      <c r="V229" s="71"/>
      <c r="W229" s="72"/>
      <c r="X229" s="160">
        <v>0.0</v>
      </c>
      <c r="Y229" s="72"/>
      <c r="Z229" s="156" t="s">
        <v>68</v>
      </c>
      <c r="AA229" s="72"/>
      <c r="AB229" s="247" t="s">
        <v>88</v>
      </c>
      <c r="AC229" s="215"/>
      <c r="AD229" s="215"/>
      <c r="AE229" s="215"/>
      <c r="AF229" s="215"/>
      <c r="AG229" s="215"/>
      <c r="AH229" s="215"/>
      <c r="AI229" s="215"/>
      <c r="AJ229" s="215"/>
      <c r="AK229" s="215"/>
      <c r="AL229" s="215"/>
      <c r="AM229" s="215"/>
    </row>
    <row r="230">
      <c r="A230" s="215"/>
      <c r="B230" s="257" t="s">
        <v>846</v>
      </c>
      <c r="C230" s="258">
        <v>46204.411458125</v>
      </c>
      <c r="D230" s="72"/>
      <c r="E230" s="107" t="s">
        <v>7</v>
      </c>
      <c r="F230" s="71"/>
      <c r="G230" s="72"/>
      <c r="H230" s="107" t="s">
        <v>174</v>
      </c>
      <c r="I230" s="71"/>
      <c r="J230" s="72"/>
      <c r="K230" s="107" t="s">
        <v>848</v>
      </c>
      <c r="L230" s="71"/>
      <c r="M230" s="71"/>
      <c r="N230" s="71"/>
      <c r="O230" s="72"/>
      <c r="P230" s="229" t="s">
        <v>849</v>
      </c>
      <c r="Q230" s="71"/>
      <c r="R230" s="72"/>
      <c r="S230" s="156" t="s">
        <v>98</v>
      </c>
      <c r="T230" s="72"/>
      <c r="U230" s="160">
        <v>30000.0</v>
      </c>
      <c r="V230" s="71"/>
      <c r="W230" s="72"/>
      <c r="X230" s="160">
        <v>0.0</v>
      </c>
      <c r="Y230" s="72"/>
      <c r="Z230" s="156" t="s">
        <v>68</v>
      </c>
      <c r="AA230" s="72"/>
      <c r="AB230" s="247" t="s">
        <v>66</v>
      </c>
      <c r="AC230" s="215"/>
      <c r="AD230" s="215"/>
      <c r="AE230" s="215"/>
      <c r="AF230" s="215"/>
      <c r="AG230" s="215"/>
      <c r="AH230" s="215"/>
      <c r="AI230" s="215"/>
      <c r="AJ230" s="215"/>
      <c r="AK230" s="215"/>
      <c r="AL230" s="215"/>
      <c r="AM230" s="215"/>
    </row>
    <row r="231">
      <c r="A231" s="215"/>
      <c r="B231" s="257" t="s">
        <v>238</v>
      </c>
      <c r="C231" s="258">
        <v>46202.0</v>
      </c>
      <c r="D231" s="72"/>
      <c r="E231" s="107" t="s">
        <v>76</v>
      </c>
      <c r="F231" s="71"/>
      <c r="G231" s="72"/>
      <c r="H231" s="107" t="s">
        <v>77</v>
      </c>
      <c r="I231" s="71"/>
      <c r="J231" s="72"/>
      <c r="K231" s="107" t="s">
        <v>240</v>
      </c>
      <c r="L231" s="71"/>
      <c r="M231" s="71"/>
      <c r="N231" s="71"/>
      <c r="O231" s="72"/>
      <c r="P231" s="229" t="s">
        <v>65</v>
      </c>
      <c r="Q231" s="71"/>
      <c r="R231" s="72"/>
      <c r="S231" s="156" t="s">
        <v>0</v>
      </c>
      <c r="T231" s="72"/>
      <c r="U231" s="160">
        <v>25000.0</v>
      </c>
      <c r="V231" s="71"/>
      <c r="W231" s="72"/>
      <c r="X231" s="160">
        <v>0.0</v>
      </c>
      <c r="Y231" s="72"/>
      <c r="Z231" s="156" t="s">
        <v>68</v>
      </c>
      <c r="AA231" s="72"/>
      <c r="AB231" s="247" t="s">
        <v>66</v>
      </c>
      <c r="AC231" s="215"/>
      <c r="AD231" s="215"/>
      <c r="AE231" s="215"/>
      <c r="AF231" s="215"/>
      <c r="AG231" s="215"/>
      <c r="AH231" s="215"/>
      <c r="AI231" s="215"/>
      <c r="AJ231" s="215"/>
      <c r="AK231" s="215"/>
      <c r="AL231" s="215"/>
      <c r="AM231" s="215"/>
    </row>
    <row r="232">
      <c r="A232" s="215"/>
      <c r="B232" s="257" t="s">
        <v>245</v>
      </c>
      <c r="C232" s="258">
        <v>46202.0</v>
      </c>
      <c r="D232" s="72"/>
      <c r="E232" s="107" t="s">
        <v>7</v>
      </c>
      <c r="F232" s="71"/>
      <c r="G232" s="72"/>
      <c r="H232" s="107" t="s">
        <v>63</v>
      </c>
      <c r="I232" s="71"/>
      <c r="J232" s="72"/>
      <c r="K232" s="107" t="s">
        <v>247</v>
      </c>
      <c r="L232" s="71"/>
      <c r="M232" s="71"/>
      <c r="N232" s="71"/>
      <c r="O232" s="72"/>
      <c r="P232" s="229" t="s">
        <v>65</v>
      </c>
      <c r="Q232" s="71"/>
      <c r="R232" s="72"/>
      <c r="S232" s="156" t="s">
        <v>0</v>
      </c>
      <c r="T232" s="72"/>
      <c r="U232" s="160">
        <v>50000.0</v>
      </c>
      <c r="V232" s="71"/>
      <c r="W232" s="72"/>
      <c r="X232" s="160">
        <v>0.0</v>
      </c>
      <c r="Y232" s="72"/>
      <c r="Z232" s="156" t="s">
        <v>68</v>
      </c>
      <c r="AA232" s="72"/>
      <c r="AB232" s="247" t="s">
        <v>66</v>
      </c>
      <c r="AC232" s="215"/>
      <c r="AD232" s="215"/>
      <c r="AE232" s="215"/>
      <c r="AF232" s="215"/>
      <c r="AG232" s="215"/>
      <c r="AH232" s="215"/>
      <c r="AI232" s="215"/>
      <c r="AJ232" s="215"/>
      <c r="AK232" s="215"/>
      <c r="AL232" s="215"/>
      <c r="AM232" s="215"/>
    </row>
    <row r="233">
      <c r="A233" s="215"/>
      <c r="B233" s="257" t="s">
        <v>856</v>
      </c>
      <c r="C233" s="258">
        <v>46202.0</v>
      </c>
      <c r="D233" s="72"/>
      <c r="E233" s="107" t="s">
        <v>7</v>
      </c>
      <c r="F233" s="71"/>
      <c r="G233" s="72"/>
      <c r="H233" s="107" t="s">
        <v>174</v>
      </c>
      <c r="I233" s="71"/>
      <c r="J233" s="72"/>
      <c r="K233" s="107" t="s">
        <v>857</v>
      </c>
      <c r="L233" s="71"/>
      <c r="M233" s="71"/>
      <c r="N233" s="71"/>
      <c r="O233" s="72"/>
      <c r="P233" s="229" t="s">
        <v>858</v>
      </c>
      <c r="Q233" s="71"/>
      <c r="R233" s="72"/>
      <c r="S233" s="156" t="s">
        <v>98</v>
      </c>
      <c r="T233" s="72"/>
      <c r="U233" s="160">
        <v>25000.0</v>
      </c>
      <c r="V233" s="71"/>
      <c r="W233" s="72"/>
      <c r="X233" s="160">
        <v>0.0</v>
      </c>
      <c r="Y233" s="72"/>
      <c r="Z233" s="156" t="s">
        <v>68</v>
      </c>
      <c r="AA233" s="72"/>
      <c r="AB233" s="247" t="s">
        <v>88</v>
      </c>
      <c r="AC233" s="215"/>
      <c r="AD233" s="215"/>
      <c r="AE233" s="215"/>
      <c r="AF233" s="215"/>
      <c r="AG233" s="215"/>
      <c r="AH233" s="215"/>
      <c r="AI233" s="215"/>
      <c r="AJ233" s="215"/>
      <c r="AK233" s="215"/>
      <c r="AL233" s="215"/>
      <c r="AM233" s="215"/>
    </row>
    <row r="234">
      <c r="A234" s="215"/>
      <c r="B234" s="257" t="s">
        <v>2138</v>
      </c>
      <c r="C234" s="258">
        <v>46202.0</v>
      </c>
      <c r="D234" s="72"/>
      <c r="E234" s="107" t="s">
        <v>7</v>
      </c>
      <c r="F234" s="71"/>
      <c r="G234" s="72"/>
      <c r="H234" s="107" t="s">
        <v>174</v>
      </c>
      <c r="I234" s="71"/>
      <c r="J234" s="72"/>
      <c r="K234" s="107" t="s">
        <v>2141</v>
      </c>
      <c r="L234" s="71"/>
      <c r="M234" s="71"/>
      <c r="N234" s="71"/>
      <c r="O234" s="72"/>
      <c r="P234" s="229" t="s">
        <v>2142</v>
      </c>
      <c r="Q234" s="71"/>
      <c r="R234" s="72"/>
      <c r="S234" s="156" t="s">
        <v>1279</v>
      </c>
      <c r="T234" s="72"/>
      <c r="U234" s="160">
        <v>25000.0</v>
      </c>
      <c r="V234" s="71"/>
      <c r="W234" s="72"/>
      <c r="X234" s="160">
        <v>0.0</v>
      </c>
      <c r="Y234" s="72"/>
      <c r="Z234" s="156" t="s">
        <v>68</v>
      </c>
      <c r="AA234" s="72"/>
      <c r="AB234" s="247" t="s">
        <v>88</v>
      </c>
      <c r="AC234" s="215"/>
      <c r="AD234" s="215"/>
      <c r="AE234" s="215"/>
      <c r="AF234" s="215"/>
      <c r="AG234" s="215"/>
      <c r="AH234" s="215"/>
      <c r="AI234" s="215"/>
      <c r="AJ234" s="215"/>
      <c r="AK234" s="215"/>
      <c r="AL234" s="215"/>
      <c r="AM234" s="215"/>
    </row>
    <row r="235">
      <c r="A235" s="215"/>
      <c r="B235" s="257" t="s">
        <v>865</v>
      </c>
      <c r="C235" s="258">
        <v>46202.0</v>
      </c>
      <c r="D235" s="72"/>
      <c r="E235" s="107" t="s">
        <v>7</v>
      </c>
      <c r="F235" s="71"/>
      <c r="G235" s="72"/>
      <c r="H235" s="107" t="s">
        <v>174</v>
      </c>
      <c r="I235" s="71"/>
      <c r="J235" s="72"/>
      <c r="K235" s="107" t="s">
        <v>294</v>
      </c>
      <c r="L235" s="71"/>
      <c r="M235" s="71"/>
      <c r="N235" s="71"/>
      <c r="O235" s="72"/>
      <c r="P235" s="229" t="s">
        <v>295</v>
      </c>
      <c r="Q235" s="71"/>
      <c r="R235" s="72"/>
      <c r="S235" s="156" t="s">
        <v>98</v>
      </c>
      <c r="T235" s="72"/>
      <c r="U235" s="160">
        <v>25000.0</v>
      </c>
      <c r="V235" s="71"/>
      <c r="W235" s="72"/>
      <c r="X235" s="160">
        <v>0.0</v>
      </c>
      <c r="Y235" s="72"/>
      <c r="Z235" s="156" t="s">
        <v>68</v>
      </c>
      <c r="AA235" s="72"/>
      <c r="AB235" s="247" t="s">
        <v>88</v>
      </c>
      <c r="AC235" s="215"/>
      <c r="AD235" s="215"/>
      <c r="AE235" s="215"/>
      <c r="AF235" s="215"/>
      <c r="AG235" s="215"/>
      <c r="AH235" s="215"/>
      <c r="AI235" s="215"/>
      <c r="AJ235" s="215"/>
      <c r="AK235" s="215"/>
      <c r="AL235" s="215"/>
      <c r="AM235" s="215"/>
    </row>
    <row r="236">
      <c r="A236" s="215"/>
      <c r="B236" s="257" t="s">
        <v>871</v>
      </c>
      <c r="C236" s="258">
        <v>46202.0</v>
      </c>
      <c r="D236" s="72"/>
      <c r="E236" s="107" t="s">
        <v>7</v>
      </c>
      <c r="F236" s="71"/>
      <c r="G236" s="72"/>
      <c r="H236" s="107" t="s">
        <v>174</v>
      </c>
      <c r="I236" s="71"/>
      <c r="J236" s="72"/>
      <c r="K236" s="107" t="s">
        <v>874</v>
      </c>
      <c r="L236" s="71"/>
      <c r="M236" s="71"/>
      <c r="N236" s="71"/>
      <c r="O236" s="72"/>
      <c r="P236" s="229" t="s">
        <v>747</v>
      </c>
      <c r="Q236" s="71"/>
      <c r="R236" s="72"/>
      <c r="S236" s="156" t="s">
        <v>98</v>
      </c>
      <c r="T236" s="72"/>
      <c r="U236" s="160">
        <v>25000.0</v>
      </c>
      <c r="V236" s="71"/>
      <c r="W236" s="72"/>
      <c r="X236" s="160">
        <v>0.0</v>
      </c>
      <c r="Y236" s="72"/>
      <c r="Z236" s="156" t="s">
        <v>68</v>
      </c>
      <c r="AA236" s="72"/>
      <c r="AB236" s="247" t="s">
        <v>66</v>
      </c>
      <c r="AC236" s="215"/>
      <c r="AD236" s="215"/>
      <c r="AE236" s="215"/>
      <c r="AF236" s="215"/>
      <c r="AG236" s="215"/>
      <c r="AH236" s="215"/>
      <c r="AI236" s="215"/>
      <c r="AJ236" s="215"/>
      <c r="AK236" s="215"/>
      <c r="AL236" s="215"/>
      <c r="AM236" s="215"/>
    </row>
    <row r="237">
      <c r="A237" s="215"/>
      <c r="B237" s="257" t="s">
        <v>2153</v>
      </c>
      <c r="C237" s="258">
        <v>46202.79780043982</v>
      </c>
      <c r="D237" s="72"/>
      <c r="E237" s="107" t="s">
        <v>76</v>
      </c>
      <c r="F237" s="71"/>
      <c r="G237" s="72"/>
      <c r="H237" s="107" t="s">
        <v>30</v>
      </c>
      <c r="I237" s="71"/>
      <c r="J237" s="72"/>
      <c r="K237" s="107" t="s">
        <v>1172</v>
      </c>
      <c r="L237" s="71"/>
      <c r="M237" s="71"/>
      <c r="N237" s="71"/>
      <c r="O237" s="72"/>
      <c r="P237" s="229" t="s">
        <v>1174</v>
      </c>
      <c r="Q237" s="71"/>
      <c r="R237" s="72"/>
      <c r="S237" s="156" t="s">
        <v>1175</v>
      </c>
      <c r="T237" s="72"/>
      <c r="U237" s="160">
        <v>1800.0</v>
      </c>
      <c r="V237" s="71"/>
      <c r="W237" s="72"/>
      <c r="X237" s="160">
        <v>0.0</v>
      </c>
      <c r="Y237" s="72"/>
      <c r="Z237" s="156" t="s">
        <v>68</v>
      </c>
      <c r="AA237" s="72"/>
      <c r="AB237" s="247" t="s">
        <v>66</v>
      </c>
      <c r="AC237" s="215"/>
      <c r="AD237" s="215"/>
      <c r="AE237" s="215"/>
      <c r="AF237" s="215"/>
      <c r="AG237" s="215"/>
      <c r="AH237" s="215"/>
      <c r="AI237" s="215"/>
      <c r="AJ237" s="215"/>
      <c r="AK237" s="215"/>
      <c r="AL237" s="215"/>
      <c r="AM237" s="215"/>
    </row>
    <row r="238">
      <c r="A238" s="215"/>
      <c r="B238" s="257" t="s">
        <v>252</v>
      </c>
      <c r="C238" s="258">
        <v>46202.79466109954</v>
      </c>
      <c r="D238" s="72"/>
      <c r="E238" s="107" t="s">
        <v>76</v>
      </c>
      <c r="F238" s="71"/>
      <c r="G238" s="72"/>
      <c r="H238" s="107" t="s">
        <v>77</v>
      </c>
      <c r="I238" s="71"/>
      <c r="J238" s="72"/>
      <c r="K238" s="107" t="s">
        <v>256</v>
      </c>
      <c r="L238" s="71"/>
      <c r="M238" s="71"/>
      <c r="N238" s="71"/>
      <c r="O238" s="72"/>
      <c r="P238" s="229" t="s">
        <v>65</v>
      </c>
      <c r="Q238" s="71"/>
      <c r="R238" s="72"/>
      <c r="S238" s="156" t="s">
        <v>0</v>
      </c>
      <c r="T238" s="72"/>
      <c r="U238" s="160">
        <v>45000.0</v>
      </c>
      <c r="V238" s="71"/>
      <c r="W238" s="72"/>
      <c r="X238" s="160">
        <v>0.0</v>
      </c>
      <c r="Y238" s="72"/>
      <c r="Z238" s="156" t="s">
        <v>68</v>
      </c>
      <c r="AA238" s="72"/>
      <c r="AB238" s="247" t="s">
        <v>66</v>
      </c>
      <c r="AC238" s="215"/>
      <c r="AD238" s="215"/>
      <c r="AE238" s="215"/>
      <c r="AF238" s="215"/>
      <c r="AG238" s="215"/>
      <c r="AH238" s="215"/>
      <c r="AI238" s="215"/>
      <c r="AJ238" s="215"/>
      <c r="AK238" s="215"/>
      <c r="AL238" s="215"/>
      <c r="AM238" s="215"/>
    </row>
    <row r="239">
      <c r="A239" s="215"/>
      <c r="B239" s="257" t="s">
        <v>259</v>
      </c>
      <c r="C239" s="258">
        <v>46202.77544453704</v>
      </c>
      <c r="D239" s="72"/>
      <c r="E239" s="107" t="s">
        <v>7</v>
      </c>
      <c r="F239" s="71"/>
      <c r="G239" s="72"/>
      <c r="H239" s="107" t="s">
        <v>63</v>
      </c>
      <c r="I239" s="71"/>
      <c r="J239" s="72"/>
      <c r="K239" s="107" t="s">
        <v>260</v>
      </c>
      <c r="L239" s="71"/>
      <c r="M239" s="71"/>
      <c r="N239" s="71"/>
      <c r="O239" s="72"/>
      <c r="P239" s="229" t="s">
        <v>65</v>
      </c>
      <c r="Q239" s="71"/>
      <c r="R239" s="72"/>
      <c r="S239" s="156" t="s">
        <v>0</v>
      </c>
      <c r="T239" s="72"/>
      <c r="U239" s="160">
        <v>90000.0</v>
      </c>
      <c r="V239" s="71"/>
      <c r="W239" s="72"/>
      <c r="X239" s="160">
        <v>0.0</v>
      </c>
      <c r="Y239" s="72"/>
      <c r="Z239" s="156" t="s">
        <v>68</v>
      </c>
      <c r="AA239" s="72"/>
      <c r="AB239" s="247" t="s">
        <v>66</v>
      </c>
      <c r="AC239" s="215"/>
      <c r="AD239" s="215"/>
      <c r="AE239" s="215"/>
      <c r="AF239" s="215"/>
      <c r="AG239" s="215"/>
      <c r="AH239" s="215"/>
      <c r="AI239" s="215"/>
      <c r="AJ239" s="215"/>
      <c r="AK239" s="215"/>
      <c r="AL239" s="215"/>
      <c r="AM239" s="215"/>
    </row>
    <row r="240">
      <c r="A240" s="215"/>
      <c r="B240" s="257" t="s">
        <v>2157</v>
      </c>
      <c r="C240" s="258">
        <v>46202.684293680555</v>
      </c>
      <c r="D240" s="72"/>
      <c r="E240" s="107" t="s">
        <v>76</v>
      </c>
      <c r="F240" s="71"/>
      <c r="G240" s="72"/>
      <c r="H240" s="107" t="s">
        <v>804</v>
      </c>
      <c r="I240" s="71"/>
      <c r="J240" s="72"/>
      <c r="K240" s="107" t="s">
        <v>2159</v>
      </c>
      <c r="L240" s="71"/>
      <c r="M240" s="71"/>
      <c r="N240" s="71"/>
      <c r="O240" s="72"/>
      <c r="P240" s="229" t="s">
        <v>807</v>
      </c>
      <c r="Q240" s="71"/>
      <c r="R240" s="72"/>
      <c r="S240" s="156" t="s">
        <v>1247</v>
      </c>
      <c r="T240" s="72"/>
      <c r="U240" s="160">
        <v>3400.0</v>
      </c>
      <c r="V240" s="71"/>
      <c r="W240" s="72"/>
      <c r="X240" s="160">
        <v>0.0</v>
      </c>
      <c r="Y240" s="72"/>
      <c r="Z240" s="156" t="s">
        <v>68</v>
      </c>
      <c r="AA240" s="72"/>
      <c r="AB240" s="247" t="s">
        <v>66</v>
      </c>
      <c r="AC240" s="215"/>
      <c r="AD240" s="215"/>
      <c r="AE240" s="215"/>
      <c r="AF240" s="215"/>
      <c r="AG240" s="215"/>
      <c r="AH240" s="215"/>
      <c r="AI240" s="215"/>
      <c r="AJ240" s="215"/>
      <c r="AK240" s="215"/>
      <c r="AL240" s="215"/>
      <c r="AM240" s="215"/>
    </row>
    <row r="241">
      <c r="A241" s="215"/>
      <c r="B241" s="257" t="s">
        <v>2161</v>
      </c>
      <c r="C241" s="258">
        <v>46201.843526111115</v>
      </c>
      <c r="D241" s="72"/>
      <c r="E241" s="107" t="s">
        <v>76</v>
      </c>
      <c r="F241" s="71"/>
      <c r="G241" s="72"/>
      <c r="H241" s="107" t="s">
        <v>30</v>
      </c>
      <c r="I241" s="71"/>
      <c r="J241" s="72"/>
      <c r="K241" s="107" t="s">
        <v>1172</v>
      </c>
      <c r="L241" s="71"/>
      <c r="M241" s="71"/>
      <c r="N241" s="71"/>
      <c r="O241" s="72"/>
      <c r="P241" s="229" t="s">
        <v>1174</v>
      </c>
      <c r="Q241" s="71"/>
      <c r="R241" s="72"/>
      <c r="S241" s="156" t="s">
        <v>1175</v>
      </c>
      <c r="T241" s="72"/>
      <c r="U241" s="160">
        <v>2000.0</v>
      </c>
      <c r="V241" s="71"/>
      <c r="W241" s="72"/>
      <c r="X241" s="160">
        <v>0.0</v>
      </c>
      <c r="Y241" s="72"/>
      <c r="Z241" s="156" t="s">
        <v>68</v>
      </c>
      <c r="AA241" s="72"/>
      <c r="AB241" s="247" t="s">
        <v>66</v>
      </c>
      <c r="AC241" s="215"/>
      <c r="AD241" s="215"/>
      <c r="AE241" s="215"/>
      <c r="AF241" s="215"/>
      <c r="AG241" s="215"/>
      <c r="AH241" s="215"/>
      <c r="AI241" s="215"/>
      <c r="AJ241" s="215"/>
      <c r="AK241" s="215"/>
      <c r="AL241" s="215"/>
      <c r="AM241" s="215"/>
    </row>
    <row r="242">
      <c r="A242" s="215"/>
      <c r="B242" s="257" t="s">
        <v>2162</v>
      </c>
      <c r="C242" s="258">
        <v>46201.52749857639</v>
      </c>
      <c r="D242" s="72"/>
      <c r="E242" s="107" t="s">
        <v>76</v>
      </c>
      <c r="F242" s="71"/>
      <c r="G242" s="72"/>
      <c r="H242" s="107" t="s">
        <v>1419</v>
      </c>
      <c r="I242" s="71"/>
      <c r="J242" s="72"/>
      <c r="K242" s="107" t="s">
        <v>2164</v>
      </c>
      <c r="L242" s="71"/>
      <c r="M242" s="71"/>
      <c r="N242" s="71"/>
      <c r="O242" s="72"/>
      <c r="P242" s="229" t="s">
        <v>1200</v>
      </c>
      <c r="Q242" s="71"/>
      <c r="R242" s="72"/>
      <c r="S242" s="156" t="s">
        <v>1175</v>
      </c>
      <c r="T242" s="72"/>
      <c r="U242" s="160">
        <v>8000.0</v>
      </c>
      <c r="V242" s="71"/>
      <c r="W242" s="72"/>
      <c r="X242" s="160">
        <v>0.0</v>
      </c>
      <c r="Y242" s="72"/>
      <c r="Z242" s="156" t="s">
        <v>68</v>
      </c>
      <c r="AA242" s="72"/>
      <c r="AB242" s="247" t="s">
        <v>88</v>
      </c>
      <c r="AC242" s="215"/>
      <c r="AD242" s="215"/>
      <c r="AE242" s="215"/>
      <c r="AF242" s="215"/>
      <c r="AG242" s="215"/>
      <c r="AH242" s="215"/>
      <c r="AI242" s="215"/>
      <c r="AJ242" s="215"/>
      <c r="AK242" s="215"/>
      <c r="AL242" s="215"/>
      <c r="AM242" s="215"/>
    </row>
    <row r="243">
      <c r="A243" s="215"/>
      <c r="B243" s="257" t="s">
        <v>2166</v>
      </c>
      <c r="C243" s="258">
        <v>46199.82119643519</v>
      </c>
      <c r="D243" s="72"/>
      <c r="E243" s="107" t="s">
        <v>76</v>
      </c>
      <c r="F243" s="71"/>
      <c r="G243" s="72"/>
      <c r="H243" s="107" t="s">
        <v>1364</v>
      </c>
      <c r="I243" s="71"/>
      <c r="J243" s="72"/>
      <c r="K243" s="107" t="s">
        <v>1366</v>
      </c>
      <c r="L243" s="71"/>
      <c r="M243" s="71"/>
      <c r="N243" s="71"/>
      <c r="O243" s="72"/>
      <c r="P243" s="229" t="s">
        <v>1200</v>
      </c>
      <c r="Q243" s="71"/>
      <c r="R243" s="72"/>
      <c r="S243" s="156" t="s">
        <v>1175</v>
      </c>
      <c r="T243" s="72"/>
      <c r="U243" s="160">
        <v>7000.0</v>
      </c>
      <c r="V243" s="71"/>
      <c r="W243" s="72"/>
      <c r="X243" s="160">
        <v>0.0</v>
      </c>
      <c r="Y243" s="72"/>
      <c r="Z243" s="156" t="s">
        <v>68</v>
      </c>
      <c r="AA243" s="72"/>
      <c r="AB243" s="247" t="s">
        <v>88</v>
      </c>
      <c r="AC243" s="215"/>
      <c r="AD243" s="215"/>
      <c r="AE243" s="215"/>
      <c r="AF243" s="215"/>
      <c r="AG243" s="215"/>
      <c r="AH243" s="215"/>
      <c r="AI243" s="215"/>
      <c r="AJ243" s="215"/>
      <c r="AK243" s="215"/>
      <c r="AL243" s="215"/>
      <c r="AM243" s="215"/>
    </row>
    <row r="244">
      <c r="A244" s="215"/>
      <c r="B244" s="257" t="s">
        <v>2167</v>
      </c>
      <c r="C244" s="258">
        <v>46199.819468182875</v>
      </c>
      <c r="D244" s="72"/>
      <c r="E244" s="107" t="s">
        <v>7</v>
      </c>
      <c r="F244" s="71"/>
      <c r="G244" s="72"/>
      <c r="H244" s="107" t="s">
        <v>1208</v>
      </c>
      <c r="I244" s="71"/>
      <c r="J244" s="72"/>
      <c r="K244" s="107" t="s">
        <v>2170</v>
      </c>
      <c r="L244" s="71"/>
      <c r="M244" s="71"/>
      <c r="N244" s="71"/>
      <c r="O244" s="72"/>
      <c r="P244" s="229" t="s">
        <v>1200</v>
      </c>
      <c r="Q244" s="71"/>
      <c r="R244" s="72"/>
      <c r="S244" s="156" t="s">
        <v>1175</v>
      </c>
      <c r="T244" s="72"/>
      <c r="U244" s="160">
        <v>10500.0</v>
      </c>
      <c r="V244" s="71"/>
      <c r="W244" s="72"/>
      <c r="X244" s="160">
        <v>0.0</v>
      </c>
      <c r="Y244" s="72"/>
      <c r="Z244" s="156" t="s">
        <v>68</v>
      </c>
      <c r="AA244" s="72"/>
      <c r="AB244" s="247" t="s">
        <v>66</v>
      </c>
      <c r="AC244" s="215"/>
      <c r="AD244" s="215"/>
      <c r="AE244" s="215"/>
      <c r="AF244" s="215"/>
      <c r="AG244" s="215"/>
      <c r="AH244" s="215"/>
      <c r="AI244" s="215"/>
      <c r="AJ244" s="215"/>
      <c r="AK244" s="215"/>
      <c r="AL244" s="215"/>
      <c r="AM244" s="215"/>
    </row>
    <row r="245">
      <c r="A245" s="215"/>
      <c r="B245" s="257" t="s">
        <v>2173</v>
      </c>
      <c r="C245" s="258">
        <v>46199.81777327546</v>
      </c>
      <c r="D245" s="72"/>
      <c r="E245" s="107" t="s">
        <v>76</v>
      </c>
      <c r="F245" s="71"/>
      <c r="G245" s="72"/>
      <c r="H245" s="107" t="s">
        <v>1198</v>
      </c>
      <c r="I245" s="71"/>
      <c r="J245" s="72"/>
      <c r="K245" s="107" t="s">
        <v>2174</v>
      </c>
      <c r="L245" s="71"/>
      <c r="M245" s="71"/>
      <c r="N245" s="71"/>
      <c r="O245" s="72"/>
      <c r="P245" s="229" t="s">
        <v>1200</v>
      </c>
      <c r="Q245" s="71"/>
      <c r="R245" s="72"/>
      <c r="S245" s="156" t="s">
        <v>1175</v>
      </c>
      <c r="T245" s="72"/>
      <c r="U245" s="160">
        <v>10500.0</v>
      </c>
      <c r="V245" s="71"/>
      <c r="W245" s="72"/>
      <c r="X245" s="160">
        <v>0.0</v>
      </c>
      <c r="Y245" s="72"/>
      <c r="Z245" s="156" t="s">
        <v>68</v>
      </c>
      <c r="AA245" s="72"/>
      <c r="AB245" s="247" t="s">
        <v>88</v>
      </c>
      <c r="AC245" s="215"/>
      <c r="AD245" s="215"/>
      <c r="AE245" s="215"/>
      <c r="AF245" s="215"/>
      <c r="AG245" s="215"/>
      <c r="AH245" s="215"/>
      <c r="AI245" s="215"/>
      <c r="AJ245" s="215"/>
      <c r="AK245" s="215"/>
      <c r="AL245" s="215"/>
      <c r="AM245" s="215"/>
    </row>
    <row r="246">
      <c r="A246" s="215"/>
      <c r="B246" s="257" t="s">
        <v>264</v>
      </c>
      <c r="C246" s="258">
        <v>46199.55666263889</v>
      </c>
      <c r="D246" s="72"/>
      <c r="E246" s="107" t="s">
        <v>76</v>
      </c>
      <c r="F246" s="71"/>
      <c r="G246" s="72"/>
      <c r="H246" s="107" t="s">
        <v>77</v>
      </c>
      <c r="I246" s="71"/>
      <c r="J246" s="72"/>
      <c r="K246" s="107" t="s">
        <v>265</v>
      </c>
      <c r="L246" s="71"/>
      <c r="M246" s="71"/>
      <c r="N246" s="71"/>
      <c r="O246" s="72"/>
      <c r="P246" s="229" t="s">
        <v>65</v>
      </c>
      <c r="Q246" s="71"/>
      <c r="R246" s="72"/>
      <c r="S246" s="156" t="s">
        <v>0</v>
      </c>
      <c r="T246" s="72"/>
      <c r="U246" s="160">
        <v>15000.0</v>
      </c>
      <c r="V246" s="71"/>
      <c r="W246" s="72"/>
      <c r="X246" s="160">
        <v>0.0</v>
      </c>
      <c r="Y246" s="72"/>
      <c r="Z246" s="156" t="s">
        <v>68</v>
      </c>
      <c r="AA246" s="72"/>
      <c r="AB246" s="247" t="s">
        <v>66</v>
      </c>
      <c r="AC246" s="215"/>
      <c r="AD246" s="215"/>
      <c r="AE246" s="215"/>
      <c r="AF246" s="215"/>
      <c r="AG246" s="215"/>
      <c r="AH246" s="215"/>
      <c r="AI246" s="215"/>
      <c r="AJ246" s="215"/>
      <c r="AK246" s="215"/>
      <c r="AL246" s="215"/>
      <c r="AM246" s="215"/>
    </row>
    <row r="247">
      <c r="A247" s="215"/>
      <c r="B247" s="257" t="s">
        <v>269</v>
      </c>
      <c r="C247" s="258">
        <v>46199.55535027778</v>
      </c>
      <c r="D247" s="72"/>
      <c r="E247" s="107" t="s">
        <v>7</v>
      </c>
      <c r="F247" s="71"/>
      <c r="G247" s="72"/>
      <c r="H247" s="107" t="s">
        <v>63</v>
      </c>
      <c r="I247" s="71"/>
      <c r="J247" s="72"/>
      <c r="K247" s="107" t="s">
        <v>270</v>
      </c>
      <c r="L247" s="71"/>
      <c r="M247" s="71"/>
      <c r="N247" s="71"/>
      <c r="O247" s="72"/>
      <c r="P247" s="229" t="s">
        <v>65</v>
      </c>
      <c r="Q247" s="71"/>
      <c r="R247" s="72"/>
      <c r="S247" s="156" t="s">
        <v>0</v>
      </c>
      <c r="T247" s="72"/>
      <c r="U247" s="160">
        <v>30000.0</v>
      </c>
      <c r="V247" s="71"/>
      <c r="W247" s="72"/>
      <c r="X247" s="160">
        <v>0.0</v>
      </c>
      <c r="Y247" s="72"/>
      <c r="Z247" s="156" t="s">
        <v>68</v>
      </c>
      <c r="AA247" s="72"/>
      <c r="AB247" s="247" t="s">
        <v>66</v>
      </c>
      <c r="AC247" s="215"/>
      <c r="AD247" s="215"/>
      <c r="AE247" s="215"/>
      <c r="AF247" s="215"/>
      <c r="AG247" s="215"/>
      <c r="AH247" s="215"/>
      <c r="AI247" s="215"/>
      <c r="AJ247" s="215"/>
      <c r="AK247" s="215"/>
      <c r="AL247" s="215"/>
      <c r="AM247" s="215"/>
    </row>
    <row r="248">
      <c r="A248" s="215"/>
      <c r="B248" s="257" t="s">
        <v>1582</v>
      </c>
      <c r="C248" s="258">
        <v>46199.55210885417</v>
      </c>
      <c r="D248" s="72"/>
      <c r="E248" s="107" t="s">
        <v>76</v>
      </c>
      <c r="F248" s="71"/>
      <c r="G248" s="72"/>
      <c r="H248" s="107" t="s">
        <v>77</v>
      </c>
      <c r="I248" s="71"/>
      <c r="J248" s="72"/>
      <c r="K248" s="107" t="s">
        <v>1549</v>
      </c>
      <c r="L248" s="71"/>
      <c r="M248" s="71"/>
      <c r="N248" s="71"/>
      <c r="O248" s="72"/>
      <c r="P248" s="229" t="s">
        <v>704</v>
      </c>
      <c r="Q248" s="71"/>
      <c r="R248" s="72"/>
      <c r="S248" s="156" t="s">
        <v>457</v>
      </c>
      <c r="T248" s="72"/>
      <c r="U248" s="160">
        <v>25000.0</v>
      </c>
      <c r="V248" s="71"/>
      <c r="W248" s="72"/>
      <c r="X248" s="160">
        <v>0.0</v>
      </c>
      <c r="Y248" s="72"/>
      <c r="Z248" s="156" t="s">
        <v>68</v>
      </c>
      <c r="AA248" s="72"/>
      <c r="AB248" s="247" t="s">
        <v>66</v>
      </c>
      <c r="AC248" s="215"/>
      <c r="AD248" s="215"/>
      <c r="AE248" s="215"/>
      <c r="AF248" s="215"/>
      <c r="AG248" s="215"/>
      <c r="AH248" s="215"/>
      <c r="AI248" s="215"/>
      <c r="AJ248" s="215"/>
      <c r="AK248" s="215"/>
      <c r="AL248" s="215"/>
      <c r="AM248" s="215"/>
    </row>
    <row r="249">
      <c r="A249" s="215"/>
      <c r="B249" s="257" t="s">
        <v>2181</v>
      </c>
      <c r="C249" s="258">
        <v>46199.54971496528</v>
      </c>
      <c r="D249" s="72"/>
      <c r="E249" s="107" t="s">
        <v>76</v>
      </c>
      <c r="F249" s="71"/>
      <c r="G249" s="72"/>
      <c r="H249" s="107" t="s">
        <v>1470</v>
      </c>
      <c r="I249" s="71"/>
      <c r="J249" s="72"/>
      <c r="K249" s="107" t="s">
        <v>2182</v>
      </c>
      <c r="L249" s="71"/>
      <c r="M249" s="71"/>
      <c r="N249" s="71"/>
      <c r="O249" s="72"/>
      <c r="P249" s="229" t="s">
        <v>807</v>
      </c>
      <c r="Q249" s="71"/>
      <c r="R249" s="72"/>
      <c r="S249" s="156" t="s">
        <v>1247</v>
      </c>
      <c r="T249" s="72"/>
      <c r="U249" s="160">
        <v>20300.0</v>
      </c>
      <c r="V249" s="71"/>
      <c r="W249" s="72"/>
      <c r="X249" s="160">
        <v>0.0</v>
      </c>
      <c r="Y249" s="72"/>
      <c r="Z249" s="156" t="s">
        <v>68</v>
      </c>
      <c r="AA249" s="72"/>
      <c r="AB249" s="247" t="s">
        <v>66</v>
      </c>
      <c r="AC249" s="215"/>
      <c r="AD249" s="215"/>
      <c r="AE249" s="215"/>
      <c r="AF249" s="215"/>
      <c r="AG249" s="215"/>
      <c r="AH249" s="215"/>
      <c r="AI249" s="215"/>
      <c r="AJ249" s="215"/>
      <c r="AK249" s="215"/>
      <c r="AL249" s="215"/>
      <c r="AM249" s="215"/>
    </row>
    <row r="250">
      <c r="A250" s="215"/>
      <c r="B250" s="257" t="s">
        <v>1589</v>
      </c>
      <c r="C250" s="258">
        <v>46199.54817018518</v>
      </c>
      <c r="D250" s="72"/>
      <c r="E250" s="107" t="s">
        <v>76</v>
      </c>
      <c r="F250" s="71"/>
      <c r="G250" s="72"/>
      <c r="H250" s="107" t="s">
        <v>77</v>
      </c>
      <c r="I250" s="71"/>
      <c r="J250" s="72"/>
      <c r="K250" s="107" t="s">
        <v>1590</v>
      </c>
      <c r="L250" s="71"/>
      <c r="M250" s="71"/>
      <c r="N250" s="71"/>
      <c r="O250" s="72"/>
      <c r="P250" s="229" t="s">
        <v>881</v>
      </c>
      <c r="Q250" s="71"/>
      <c r="R250" s="72"/>
      <c r="S250" s="156" t="s">
        <v>457</v>
      </c>
      <c r="T250" s="72"/>
      <c r="U250" s="160">
        <v>30000.0</v>
      </c>
      <c r="V250" s="71"/>
      <c r="W250" s="72"/>
      <c r="X250" s="160">
        <v>0.0</v>
      </c>
      <c r="Y250" s="72"/>
      <c r="Z250" s="156" t="s">
        <v>68</v>
      </c>
      <c r="AA250" s="72"/>
      <c r="AB250" s="247" t="s">
        <v>66</v>
      </c>
      <c r="AC250" s="215"/>
      <c r="AD250" s="215"/>
      <c r="AE250" s="215"/>
      <c r="AF250" s="215"/>
      <c r="AG250" s="215"/>
      <c r="AH250" s="215"/>
      <c r="AI250" s="215"/>
      <c r="AJ250" s="215"/>
      <c r="AK250" s="215"/>
      <c r="AL250" s="215"/>
      <c r="AM250" s="215"/>
    </row>
    <row r="251">
      <c r="A251" s="215"/>
      <c r="B251" s="257" t="s">
        <v>2185</v>
      </c>
      <c r="C251" s="258">
        <v>46198.98773637731</v>
      </c>
      <c r="D251" s="72"/>
      <c r="E251" s="107" t="s">
        <v>7</v>
      </c>
      <c r="F251" s="71"/>
      <c r="G251" s="72"/>
      <c r="H251" s="107" t="s">
        <v>1447</v>
      </c>
      <c r="I251" s="71"/>
      <c r="J251" s="72"/>
      <c r="K251" s="107" t="s">
        <v>2186</v>
      </c>
      <c r="L251" s="71"/>
      <c r="M251" s="71"/>
      <c r="N251" s="71"/>
      <c r="O251" s="72"/>
      <c r="P251" s="229" t="s">
        <v>1451</v>
      </c>
      <c r="Q251" s="71"/>
      <c r="R251" s="72"/>
      <c r="S251" s="156" t="s">
        <v>23</v>
      </c>
      <c r="T251" s="72"/>
      <c r="U251" s="160">
        <v>7055.0</v>
      </c>
      <c r="V251" s="71"/>
      <c r="W251" s="72"/>
      <c r="X251" s="160">
        <v>0.0</v>
      </c>
      <c r="Y251" s="72"/>
      <c r="Z251" s="156" t="s">
        <v>68</v>
      </c>
      <c r="AA251" s="72"/>
      <c r="AB251" s="247" t="s">
        <v>66</v>
      </c>
      <c r="AC251" s="215"/>
      <c r="AD251" s="215"/>
      <c r="AE251" s="215"/>
      <c r="AF251" s="215"/>
      <c r="AG251" s="215"/>
      <c r="AH251" s="215"/>
      <c r="AI251" s="215"/>
      <c r="AJ251" s="215"/>
      <c r="AK251" s="215"/>
      <c r="AL251" s="215"/>
      <c r="AM251" s="215"/>
    </row>
    <row r="252">
      <c r="A252" s="215"/>
      <c r="B252" s="257" t="s">
        <v>2188</v>
      </c>
      <c r="C252" s="258">
        <v>46198.98548966435</v>
      </c>
      <c r="D252" s="72"/>
      <c r="E252" s="107" t="s">
        <v>76</v>
      </c>
      <c r="F252" s="71"/>
      <c r="G252" s="72"/>
      <c r="H252" s="107" t="s">
        <v>30</v>
      </c>
      <c r="I252" s="71"/>
      <c r="J252" s="72"/>
      <c r="K252" s="107" t="s">
        <v>1172</v>
      </c>
      <c r="L252" s="71"/>
      <c r="M252" s="71"/>
      <c r="N252" s="71"/>
      <c r="O252" s="72"/>
      <c r="P252" s="229" t="s">
        <v>1174</v>
      </c>
      <c r="Q252" s="71"/>
      <c r="R252" s="72"/>
      <c r="S252" s="156" t="s">
        <v>1175</v>
      </c>
      <c r="T252" s="72"/>
      <c r="U252" s="160">
        <v>3400.0</v>
      </c>
      <c r="V252" s="71"/>
      <c r="W252" s="72"/>
      <c r="X252" s="160">
        <v>0.0</v>
      </c>
      <c r="Y252" s="72"/>
      <c r="Z252" s="156" t="s">
        <v>68</v>
      </c>
      <c r="AA252" s="72"/>
      <c r="AB252" s="247" t="s">
        <v>66</v>
      </c>
      <c r="AC252" s="215"/>
      <c r="AD252" s="215"/>
      <c r="AE252" s="215"/>
      <c r="AF252" s="215"/>
      <c r="AG252" s="215"/>
      <c r="AH252" s="215"/>
      <c r="AI252" s="215"/>
      <c r="AJ252" s="215"/>
      <c r="AK252" s="215"/>
      <c r="AL252" s="215"/>
      <c r="AM252" s="215"/>
    </row>
    <row r="253">
      <c r="A253" s="215"/>
      <c r="B253" s="257" t="s">
        <v>2189</v>
      </c>
      <c r="C253" s="258">
        <v>46198.872781886574</v>
      </c>
      <c r="D253" s="72"/>
      <c r="E253" s="107" t="s">
        <v>76</v>
      </c>
      <c r="F253" s="71"/>
      <c r="G253" s="72"/>
      <c r="H253" s="107" t="s">
        <v>1198</v>
      </c>
      <c r="I253" s="71"/>
      <c r="J253" s="72"/>
      <c r="K253" s="107" t="s">
        <v>2190</v>
      </c>
      <c r="L253" s="71"/>
      <c r="M253" s="71"/>
      <c r="N253" s="71"/>
      <c r="O253" s="72"/>
      <c r="P253" s="229" t="s">
        <v>1451</v>
      </c>
      <c r="Q253" s="71"/>
      <c r="R253" s="72"/>
      <c r="S253" s="156" t="s">
        <v>1175</v>
      </c>
      <c r="T253" s="72"/>
      <c r="U253" s="160">
        <v>20000.0</v>
      </c>
      <c r="V253" s="71"/>
      <c r="W253" s="72"/>
      <c r="X253" s="160">
        <v>0.0</v>
      </c>
      <c r="Y253" s="72"/>
      <c r="Z253" s="156" t="s">
        <v>68</v>
      </c>
      <c r="AA253" s="72"/>
      <c r="AB253" s="247" t="s">
        <v>66</v>
      </c>
      <c r="AC253" s="215"/>
      <c r="AD253" s="215"/>
      <c r="AE253" s="215"/>
      <c r="AF253" s="215"/>
      <c r="AG253" s="215"/>
      <c r="AH253" s="215"/>
      <c r="AI253" s="215"/>
      <c r="AJ253" s="215"/>
      <c r="AK253" s="215"/>
      <c r="AL253" s="215"/>
      <c r="AM253" s="215"/>
    </row>
    <row r="254">
      <c r="A254" s="215"/>
      <c r="B254" s="257" t="s">
        <v>2192</v>
      </c>
      <c r="C254" s="258">
        <v>46198.87103891204</v>
      </c>
      <c r="D254" s="72"/>
      <c r="E254" s="107" t="s">
        <v>7</v>
      </c>
      <c r="F254" s="71"/>
      <c r="G254" s="72"/>
      <c r="H254" s="107" t="s">
        <v>1208</v>
      </c>
      <c r="I254" s="71"/>
      <c r="J254" s="72"/>
      <c r="K254" s="107" t="s">
        <v>2193</v>
      </c>
      <c r="L254" s="71"/>
      <c r="M254" s="71"/>
      <c r="N254" s="71"/>
      <c r="O254" s="72"/>
      <c r="P254" s="229" t="s">
        <v>1451</v>
      </c>
      <c r="Q254" s="71"/>
      <c r="R254" s="72"/>
      <c r="S254" s="156" t="s">
        <v>1175</v>
      </c>
      <c r="T254" s="72"/>
      <c r="U254" s="160">
        <v>20000.0</v>
      </c>
      <c r="V254" s="71"/>
      <c r="W254" s="72"/>
      <c r="X254" s="160">
        <v>0.0</v>
      </c>
      <c r="Y254" s="72"/>
      <c r="Z254" s="156" t="s">
        <v>68</v>
      </c>
      <c r="AA254" s="72"/>
      <c r="AB254" s="247" t="s">
        <v>88</v>
      </c>
      <c r="AC254" s="215"/>
      <c r="AD254" s="215"/>
      <c r="AE254" s="215"/>
      <c r="AF254" s="215"/>
      <c r="AG254" s="215"/>
      <c r="AH254" s="215"/>
      <c r="AI254" s="215"/>
      <c r="AJ254" s="215"/>
      <c r="AK254" s="215"/>
      <c r="AL254" s="215"/>
      <c r="AM254" s="215"/>
    </row>
    <row r="255">
      <c r="A255" s="215"/>
      <c r="B255" s="257" t="s">
        <v>2194</v>
      </c>
      <c r="C255" s="258">
        <v>46198.77137674768</v>
      </c>
      <c r="D255" s="72"/>
      <c r="E255" s="107" t="s">
        <v>7</v>
      </c>
      <c r="F255" s="71"/>
      <c r="G255" s="72"/>
      <c r="H255" s="107" t="s">
        <v>174</v>
      </c>
      <c r="I255" s="71"/>
      <c r="J255" s="72"/>
      <c r="K255" s="107" t="s">
        <v>2195</v>
      </c>
      <c r="L255" s="71"/>
      <c r="M255" s="71"/>
      <c r="N255" s="71"/>
      <c r="O255" s="72"/>
      <c r="P255" s="229" t="s">
        <v>2196</v>
      </c>
      <c r="Q255" s="71"/>
      <c r="R255" s="72"/>
      <c r="S255" s="156" t="s">
        <v>1279</v>
      </c>
      <c r="T255" s="72"/>
      <c r="U255" s="160">
        <v>25000.0</v>
      </c>
      <c r="V255" s="71"/>
      <c r="W255" s="72"/>
      <c r="X255" s="160">
        <v>0.0</v>
      </c>
      <c r="Y255" s="72"/>
      <c r="Z255" s="156" t="s">
        <v>68</v>
      </c>
      <c r="AA255" s="72"/>
      <c r="AB255" s="247" t="s">
        <v>88</v>
      </c>
      <c r="AC255" s="215"/>
      <c r="AD255" s="215"/>
      <c r="AE255" s="215"/>
      <c r="AF255" s="215"/>
      <c r="AG255" s="215"/>
      <c r="AH255" s="215"/>
      <c r="AI255" s="215"/>
      <c r="AJ255" s="215"/>
      <c r="AK255" s="215"/>
      <c r="AL255" s="215"/>
      <c r="AM255" s="215"/>
    </row>
    <row r="256">
      <c r="A256" s="215"/>
      <c r="B256" s="257" t="s">
        <v>276</v>
      </c>
      <c r="C256" s="258">
        <v>46198.68348561342</v>
      </c>
      <c r="D256" s="72"/>
      <c r="E256" s="107" t="s">
        <v>7</v>
      </c>
      <c r="F256" s="71"/>
      <c r="G256" s="72"/>
      <c r="H256" s="107" t="s">
        <v>63</v>
      </c>
      <c r="I256" s="71"/>
      <c r="J256" s="72"/>
      <c r="K256" s="107" t="s">
        <v>148</v>
      </c>
      <c r="L256" s="71"/>
      <c r="M256" s="71"/>
      <c r="N256" s="71"/>
      <c r="O256" s="72"/>
      <c r="P256" s="229" t="s">
        <v>65</v>
      </c>
      <c r="Q256" s="71"/>
      <c r="R256" s="72"/>
      <c r="S256" s="156" t="s">
        <v>0</v>
      </c>
      <c r="T256" s="72"/>
      <c r="U256" s="160">
        <v>50000.0</v>
      </c>
      <c r="V256" s="71"/>
      <c r="W256" s="72"/>
      <c r="X256" s="160">
        <v>0.0</v>
      </c>
      <c r="Y256" s="72"/>
      <c r="Z256" s="156" t="s">
        <v>68</v>
      </c>
      <c r="AA256" s="72"/>
      <c r="AB256" s="247" t="s">
        <v>66</v>
      </c>
      <c r="AC256" s="215"/>
      <c r="AD256" s="215"/>
      <c r="AE256" s="215"/>
      <c r="AF256" s="215"/>
      <c r="AG256" s="215"/>
      <c r="AH256" s="215"/>
      <c r="AI256" s="215"/>
      <c r="AJ256" s="215"/>
      <c r="AK256" s="215"/>
      <c r="AL256" s="215"/>
      <c r="AM256" s="215"/>
    </row>
    <row r="257">
      <c r="A257" s="215"/>
      <c r="B257" s="257" t="s">
        <v>2198</v>
      </c>
      <c r="C257" s="258">
        <v>46198.68085662037</v>
      </c>
      <c r="D257" s="72"/>
      <c r="E257" s="107" t="s">
        <v>76</v>
      </c>
      <c r="F257" s="71"/>
      <c r="G257" s="72"/>
      <c r="H257" s="107" t="s">
        <v>77</v>
      </c>
      <c r="I257" s="71"/>
      <c r="J257" s="72"/>
      <c r="K257" s="107" t="s">
        <v>1974</v>
      </c>
      <c r="L257" s="71"/>
      <c r="M257" s="71"/>
      <c r="N257" s="71"/>
      <c r="O257" s="72"/>
      <c r="P257" s="229" t="s">
        <v>65</v>
      </c>
      <c r="Q257" s="71"/>
      <c r="R257" s="72"/>
      <c r="S257" s="156" t="s">
        <v>1279</v>
      </c>
      <c r="T257" s="72"/>
      <c r="U257" s="160">
        <v>12000.0</v>
      </c>
      <c r="V257" s="71"/>
      <c r="W257" s="72"/>
      <c r="X257" s="160">
        <v>0.0</v>
      </c>
      <c r="Y257" s="72"/>
      <c r="Z257" s="156" t="s">
        <v>68</v>
      </c>
      <c r="AA257" s="72"/>
      <c r="AB257" s="247" t="s">
        <v>66</v>
      </c>
      <c r="AC257" s="215"/>
      <c r="AD257" s="215"/>
      <c r="AE257" s="215"/>
      <c r="AF257" s="215"/>
      <c r="AG257" s="215"/>
      <c r="AH257" s="215"/>
      <c r="AI257" s="215"/>
      <c r="AJ257" s="215"/>
      <c r="AK257" s="215"/>
      <c r="AL257" s="215"/>
      <c r="AM257" s="215"/>
    </row>
    <row r="258">
      <c r="A258" s="215"/>
      <c r="B258" s="257" t="s">
        <v>2200</v>
      </c>
      <c r="C258" s="258">
        <v>46198.67965751157</v>
      </c>
      <c r="D258" s="72"/>
      <c r="E258" s="107" t="s">
        <v>7</v>
      </c>
      <c r="F258" s="71"/>
      <c r="G258" s="72"/>
      <c r="H258" s="107" t="s">
        <v>174</v>
      </c>
      <c r="I258" s="71"/>
      <c r="J258" s="72"/>
      <c r="K258" s="107" t="s">
        <v>2201</v>
      </c>
      <c r="L258" s="71"/>
      <c r="M258" s="71"/>
      <c r="N258" s="71"/>
      <c r="O258" s="72"/>
      <c r="P258" s="229" t="s">
        <v>2202</v>
      </c>
      <c r="Q258" s="71"/>
      <c r="R258" s="72"/>
      <c r="S258" s="156" t="s">
        <v>1279</v>
      </c>
      <c r="T258" s="72"/>
      <c r="U258" s="160">
        <v>20000.0</v>
      </c>
      <c r="V258" s="71"/>
      <c r="W258" s="72"/>
      <c r="X258" s="160">
        <v>0.0</v>
      </c>
      <c r="Y258" s="72"/>
      <c r="Z258" s="156" t="s">
        <v>68</v>
      </c>
      <c r="AA258" s="72"/>
      <c r="AB258" s="247" t="s">
        <v>66</v>
      </c>
      <c r="AC258" s="215"/>
      <c r="AD258" s="215"/>
      <c r="AE258" s="215"/>
      <c r="AF258" s="215"/>
      <c r="AG258" s="215"/>
      <c r="AH258" s="215"/>
      <c r="AI258" s="215"/>
      <c r="AJ258" s="215"/>
      <c r="AK258" s="215"/>
      <c r="AL258" s="215"/>
      <c r="AM258" s="215"/>
    </row>
    <row r="259">
      <c r="A259" s="215"/>
      <c r="B259" s="257" t="s">
        <v>884</v>
      </c>
      <c r="C259" s="258">
        <v>46198.6653134375</v>
      </c>
      <c r="D259" s="72"/>
      <c r="E259" s="107" t="s">
        <v>7</v>
      </c>
      <c r="F259" s="71"/>
      <c r="G259" s="72"/>
      <c r="H259" s="107" t="s">
        <v>174</v>
      </c>
      <c r="I259" s="71"/>
      <c r="J259" s="72"/>
      <c r="K259" s="107" t="s">
        <v>885</v>
      </c>
      <c r="L259" s="71"/>
      <c r="M259" s="71"/>
      <c r="N259" s="71"/>
      <c r="O259" s="72"/>
      <c r="P259" s="229" t="s">
        <v>886</v>
      </c>
      <c r="Q259" s="71"/>
      <c r="R259" s="72"/>
      <c r="S259" s="156" t="s">
        <v>98</v>
      </c>
      <c r="T259" s="72"/>
      <c r="U259" s="160">
        <v>25000.0</v>
      </c>
      <c r="V259" s="71"/>
      <c r="W259" s="72"/>
      <c r="X259" s="160">
        <v>0.0</v>
      </c>
      <c r="Y259" s="72"/>
      <c r="Z259" s="156" t="s">
        <v>68</v>
      </c>
      <c r="AA259" s="72"/>
      <c r="AB259" s="247" t="s">
        <v>66</v>
      </c>
      <c r="AC259" s="215"/>
      <c r="AD259" s="215"/>
      <c r="AE259" s="215"/>
      <c r="AF259" s="215"/>
      <c r="AG259" s="215"/>
      <c r="AH259" s="215"/>
      <c r="AI259" s="215"/>
      <c r="AJ259" s="215"/>
      <c r="AK259" s="215"/>
      <c r="AL259" s="215"/>
      <c r="AM259" s="215"/>
    </row>
    <row r="260">
      <c r="A260" s="215"/>
      <c r="B260" s="257" t="s">
        <v>284</v>
      </c>
      <c r="C260" s="258">
        <v>46198.66044717593</v>
      </c>
      <c r="D260" s="72"/>
      <c r="E260" s="107" t="s">
        <v>76</v>
      </c>
      <c r="F260" s="71"/>
      <c r="G260" s="72"/>
      <c r="H260" s="107" t="s">
        <v>77</v>
      </c>
      <c r="I260" s="71"/>
      <c r="J260" s="72"/>
      <c r="K260" s="107" t="s">
        <v>286</v>
      </c>
      <c r="L260" s="71"/>
      <c r="M260" s="71"/>
      <c r="N260" s="71"/>
      <c r="O260" s="72"/>
      <c r="P260" s="229" t="s">
        <v>65</v>
      </c>
      <c r="Q260" s="71"/>
      <c r="R260" s="72"/>
      <c r="S260" s="156" t="s">
        <v>0</v>
      </c>
      <c r="T260" s="72"/>
      <c r="U260" s="160">
        <v>42500.0</v>
      </c>
      <c r="V260" s="71"/>
      <c r="W260" s="72"/>
      <c r="X260" s="160">
        <v>0.0</v>
      </c>
      <c r="Y260" s="72"/>
      <c r="Z260" s="156" t="s">
        <v>68</v>
      </c>
      <c r="AA260" s="72"/>
      <c r="AB260" s="247" t="s">
        <v>66</v>
      </c>
      <c r="AC260" s="215"/>
      <c r="AD260" s="215"/>
      <c r="AE260" s="215"/>
      <c r="AF260" s="215"/>
      <c r="AG260" s="215"/>
      <c r="AH260" s="215"/>
      <c r="AI260" s="215"/>
      <c r="AJ260" s="215"/>
      <c r="AK260" s="215"/>
      <c r="AL260" s="215"/>
      <c r="AM260" s="215"/>
    </row>
    <row r="261">
      <c r="A261" s="215"/>
      <c r="B261" s="257" t="s">
        <v>291</v>
      </c>
      <c r="C261" s="258">
        <v>46198.65785528935</v>
      </c>
      <c r="D261" s="72"/>
      <c r="E261" s="107" t="s">
        <v>7</v>
      </c>
      <c r="F261" s="71"/>
      <c r="G261" s="72"/>
      <c r="H261" s="107" t="s">
        <v>63</v>
      </c>
      <c r="I261" s="71"/>
      <c r="J261" s="72"/>
      <c r="K261" s="107" t="s">
        <v>293</v>
      </c>
      <c r="L261" s="71"/>
      <c r="M261" s="71"/>
      <c r="N261" s="71"/>
      <c r="O261" s="72"/>
      <c r="P261" s="229" t="s">
        <v>65</v>
      </c>
      <c r="Q261" s="71"/>
      <c r="R261" s="72"/>
      <c r="S261" s="156" t="s">
        <v>0</v>
      </c>
      <c r="T261" s="72"/>
      <c r="U261" s="160">
        <v>35000.0</v>
      </c>
      <c r="V261" s="71"/>
      <c r="W261" s="72"/>
      <c r="X261" s="160">
        <v>0.0</v>
      </c>
      <c r="Y261" s="72"/>
      <c r="Z261" s="156" t="s">
        <v>68</v>
      </c>
      <c r="AA261" s="72"/>
      <c r="AB261" s="247" t="s">
        <v>66</v>
      </c>
      <c r="AC261" s="215"/>
      <c r="AD261" s="215"/>
      <c r="AE261" s="215"/>
      <c r="AF261" s="215"/>
      <c r="AG261" s="215"/>
      <c r="AH261" s="215"/>
      <c r="AI261" s="215"/>
      <c r="AJ261" s="215"/>
      <c r="AK261" s="215"/>
      <c r="AL261" s="215"/>
      <c r="AM261" s="215"/>
    </row>
    <row r="262">
      <c r="A262" s="215"/>
      <c r="B262" s="257" t="s">
        <v>297</v>
      </c>
      <c r="C262" s="258">
        <v>46198.58645952547</v>
      </c>
      <c r="D262" s="72"/>
      <c r="E262" s="107" t="s">
        <v>76</v>
      </c>
      <c r="F262" s="71"/>
      <c r="G262" s="72"/>
      <c r="H262" s="107" t="s">
        <v>77</v>
      </c>
      <c r="I262" s="71"/>
      <c r="J262" s="72"/>
      <c r="K262" s="107" t="s">
        <v>286</v>
      </c>
      <c r="L262" s="71"/>
      <c r="M262" s="71"/>
      <c r="N262" s="71"/>
      <c r="O262" s="72"/>
      <c r="P262" s="229" t="s">
        <v>65</v>
      </c>
      <c r="Q262" s="71"/>
      <c r="R262" s="72"/>
      <c r="S262" s="156" t="s">
        <v>0</v>
      </c>
      <c r="T262" s="72"/>
      <c r="U262" s="160">
        <v>10000.0</v>
      </c>
      <c r="V262" s="71"/>
      <c r="W262" s="72"/>
      <c r="X262" s="160">
        <v>0.0</v>
      </c>
      <c r="Y262" s="72"/>
      <c r="Z262" s="156" t="s">
        <v>68</v>
      </c>
      <c r="AA262" s="72"/>
      <c r="AB262" s="247" t="s">
        <v>66</v>
      </c>
      <c r="AC262" s="215"/>
      <c r="AD262" s="215"/>
      <c r="AE262" s="215"/>
      <c r="AF262" s="215"/>
      <c r="AG262" s="215"/>
      <c r="AH262" s="215"/>
      <c r="AI262" s="215"/>
      <c r="AJ262" s="215"/>
      <c r="AK262" s="215"/>
      <c r="AL262" s="215"/>
      <c r="AM262" s="215"/>
    </row>
    <row r="263">
      <c r="A263" s="215"/>
      <c r="B263" s="257" t="s">
        <v>302</v>
      </c>
      <c r="C263" s="258">
        <v>46198.584204328705</v>
      </c>
      <c r="D263" s="72"/>
      <c r="E263" s="107" t="s">
        <v>7</v>
      </c>
      <c r="F263" s="71"/>
      <c r="G263" s="72"/>
      <c r="H263" s="107" t="s">
        <v>63</v>
      </c>
      <c r="I263" s="71"/>
      <c r="J263" s="72"/>
      <c r="K263" s="107" t="s">
        <v>148</v>
      </c>
      <c r="L263" s="71"/>
      <c r="M263" s="71"/>
      <c r="N263" s="71"/>
      <c r="O263" s="72"/>
      <c r="P263" s="229" t="s">
        <v>65</v>
      </c>
      <c r="Q263" s="71"/>
      <c r="R263" s="72"/>
      <c r="S263" s="156" t="s">
        <v>0</v>
      </c>
      <c r="T263" s="72"/>
      <c r="U263" s="160">
        <v>20000.0</v>
      </c>
      <c r="V263" s="71"/>
      <c r="W263" s="72"/>
      <c r="X263" s="160">
        <v>0.0</v>
      </c>
      <c r="Y263" s="72"/>
      <c r="Z263" s="156" t="s">
        <v>68</v>
      </c>
      <c r="AA263" s="72"/>
      <c r="AB263" s="247" t="s">
        <v>66</v>
      </c>
      <c r="AC263" s="215"/>
      <c r="AD263" s="215"/>
      <c r="AE263" s="215"/>
      <c r="AF263" s="215"/>
      <c r="AG263" s="215"/>
      <c r="AH263" s="215"/>
      <c r="AI263" s="215"/>
      <c r="AJ263" s="215"/>
      <c r="AK263" s="215"/>
      <c r="AL263" s="215"/>
      <c r="AM263" s="215"/>
    </row>
    <row r="264">
      <c r="A264" s="215"/>
      <c r="B264" s="257" t="s">
        <v>2206</v>
      </c>
      <c r="C264" s="258">
        <v>46197.76158199074</v>
      </c>
      <c r="D264" s="72"/>
      <c r="E264" s="107" t="s">
        <v>76</v>
      </c>
      <c r="F264" s="71"/>
      <c r="G264" s="72"/>
      <c r="H264" s="107" t="s">
        <v>842</v>
      </c>
      <c r="I264" s="71"/>
      <c r="J264" s="72"/>
      <c r="K264" s="107" t="s">
        <v>2207</v>
      </c>
      <c r="L264" s="71"/>
      <c r="M264" s="71"/>
      <c r="N264" s="71"/>
      <c r="O264" s="72"/>
      <c r="P264" s="229" t="s">
        <v>1245</v>
      </c>
      <c r="Q264" s="71"/>
      <c r="R264" s="72"/>
      <c r="S264" s="156" t="s">
        <v>1247</v>
      </c>
      <c r="T264" s="72"/>
      <c r="U264" s="160">
        <v>19300.0</v>
      </c>
      <c r="V264" s="71"/>
      <c r="W264" s="72"/>
      <c r="X264" s="160">
        <v>0.0</v>
      </c>
      <c r="Y264" s="72"/>
      <c r="Z264" s="156" t="s">
        <v>68</v>
      </c>
      <c r="AA264" s="72"/>
      <c r="AB264" s="247" t="s">
        <v>66</v>
      </c>
      <c r="AC264" s="215"/>
      <c r="AD264" s="215"/>
      <c r="AE264" s="215"/>
      <c r="AF264" s="215"/>
      <c r="AG264" s="215"/>
      <c r="AH264" s="215"/>
      <c r="AI264" s="215"/>
      <c r="AJ264" s="215"/>
      <c r="AK264" s="215"/>
      <c r="AL264" s="215"/>
      <c r="AM264" s="215"/>
    </row>
    <row r="265">
      <c r="A265" s="215"/>
      <c r="B265" s="257" t="s">
        <v>893</v>
      </c>
      <c r="C265" s="258">
        <v>46197.617138229165</v>
      </c>
      <c r="D265" s="72"/>
      <c r="E265" s="107" t="s">
        <v>7</v>
      </c>
      <c r="F265" s="71"/>
      <c r="G265" s="72"/>
      <c r="H265" s="107" t="s">
        <v>174</v>
      </c>
      <c r="I265" s="71"/>
      <c r="J265" s="72"/>
      <c r="K265" s="107" t="s">
        <v>848</v>
      </c>
      <c r="L265" s="71"/>
      <c r="M265" s="71"/>
      <c r="N265" s="71"/>
      <c r="O265" s="72"/>
      <c r="P265" s="229" t="s">
        <v>849</v>
      </c>
      <c r="Q265" s="71"/>
      <c r="R265" s="72"/>
      <c r="S265" s="156" t="s">
        <v>98</v>
      </c>
      <c r="T265" s="72"/>
      <c r="U265" s="160">
        <v>25000.0</v>
      </c>
      <c r="V265" s="71"/>
      <c r="W265" s="72"/>
      <c r="X265" s="160">
        <v>0.0</v>
      </c>
      <c r="Y265" s="72"/>
      <c r="Z265" s="156" t="s">
        <v>68</v>
      </c>
      <c r="AA265" s="72"/>
      <c r="AB265" s="247" t="s">
        <v>66</v>
      </c>
      <c r="AC265" s="215"/>
      <c r="AD265" s="215"/>
      <c r="AE265" s="215"/>
      <c r="AF265" s="215"/>
      <c r="AG265" s="215"/>
      <c r="AH265" s="215"/>
      <c r="AI265" s="215"/>
      <c r="AJ265" s="215"/>
      <c r="AK265" s="215"/>
      <c r="AL265" s="215"/>
      <c r="AM265" s="215"/>
    </row>
    <row r="266">
      <c r="A266" s="215"/>
      <c r="B266" s="257" t="s">
        <v>901</v>
      </c>
      <c r="C266" s="258">
        <v>46196.79794715278</v>
      </c>
      <c r="D266" s="72"/>
      <c r="E266" s="107" t="s">
        <v>7</v>
      </c>
      <c r="F266" s="71"/>
      <c r="G266" s="72"/>
      <c r="H266" s="107" t="s">
        <v>174</v>
      </c>
      <c r="I266" s="71"/>
      <c r="J266" s="72"/>
      <c r="K266" s="107" t="s">
        <v>903</v>
      </c>
      <c r="L266" s="71"/>
      <c r="M266" s="71"/>
      <c r="N266" s="71"/>
      <c r="O266" s="72"/>
      <c r="P266" s="229" t="s">
        <v>323</v>
      </c>
      <c r="Q266" s="71"/>
      <c r="R266" s="72"/>
      <c r="S266" s="156" t="s">
        <v>98</v>
      </c>
      <c r="T266" s="72"/>
      <c r="U266" s="160">
        <v>25000.0</v>
      </c>
      <c r="V266" s="71"/>
      <c r="W266" s="72"/>
      <c r="X266" s="160">
        <v>0.0</v>
      </c>
      <c r="Y266" s="72"/>
      <c r="Z266" s="156" t="s">
        <v>68</v>
      </c>
      <c r="AA266" s="72"/>
      <c r="AB266" s="247" t="s">
        <v>66</v>
      </c>
      <c r="AC266" s="215"/>
      <c r="AD266" s="215"/>
      <c r="AE266" s="215"/>
      <c r="AF266" s="215"/>
      <c r="AG266" s="215"/>
      <c r="AH266" s="215"/>
      <c r="AI266" s="215"/>
      <c r="AJ266" s="215"/>
      <c r="AK266" s="215"/>
      <c r="AL266" s="215"/>
      <c r="AM266" s="215"/>
    </row>
    <row r="267">
      <c r="A267" s="215"/>
      <c r="B267" s="257" t="s">
        <v>1597</v>
      </c>
      <c r="C267" s="258">
        <v>46196.79158682871</v>
      </c>
      <c r="D267" s="72"/>
      <c r="E267" s="107" t="s">
        <v>7</v>
      </c>
      <c r="F267" s="71"/>
      <c r="G267" s="72"/>
      <c r="H267" s="107" t="s">
        <v>174</v>
      </c>
      <c r="I267" s="71"/>
      <c r="J267" s="72"/>
      <c r="K267" s="107" t="s">
        <v>1599</v>
      </c>
      <c r="L267" s="71"/>
      <c r="M267" s="71"/>
      <c r="N267" s="71"/>
      <c r="O267" s="72"/>
      <c r="P267" s="229" t="s">
        <v>1448</v>
      </c>
      <c r="Q267" s="71"/>
      <c r="R267" s="72"/>
      <c r="S267" s="156" t="s">
        <v>457</v>
      </c>
      <c r="T267" s="72"/>
      <c r="U267" s="160">
        <v>20000.0</v>
      </c>
      <c r="V267" s="71"/>
      <c r="W267" s="72"/>
      <c r="X267" s="160">
        <v>0.0</v>
      </c>
      <c r="Y267" s="72"/>
      <c r="Z267" s="156" t="s">
        <v>68</v>
      </c>
      <c r="AA267" s="72"/>
      <c r="AB267" s="247" t="s">
        <v>88</v>
      </c>
      <c r="AC267" s="215"/>
      <c r="AD267" s="215"/>
      <c r="AE267" s="215"/>
      <c r="AF267" s="215"/>
      <c r="AG267" s="215"/>
      <c r="AH267" s="215"/>
      <c r="AI267" s="215"/>
      <c r="AJ267" s="215"/>
      <c r="AK267" s="215"/>
      <c r="AL267" s="215"/>
      <c r="AM267" s="215"/>
    </row>
    <row r="268">
      <c r="A268" s="215"/>
      <c r="B268" s="257" t="s">
        <v>1610</v>
      </c>
      <c r="C268" s="258">
        <v>46196.75997934028</v>
      </c>
      <c r="D268" s="72"/>
      <c r="E268" s="107" t="s">
        <v>7</v>
      </c>
      <c r="F268" s="71"/>
      <c r="G268" s="72"/>
      <c r="H268" s="107" t="s">
        <v>174</v>
      </c>
      <c r="I268" s="71"/>
      <c r="J268" s="72"/>
      <c r="K268" s="107" t="s">
        <v>1612</v>
      </c>
      <c r="L268" s="71"/>
      <c r="M268" s="71"/>
      <c r="N268" s="71"/>
      <c r="O268" s="72"/>
      <c r="P268" s="229" t="s">
        <v>1299</v>
      </c>
      <c r="Q268" s="71"/>
      <c r="R268" s="72"/>
      <c r="S268" s="156" t="s">
        <v>457</v>
      </c>
      <c r="T268" s="72"/>
      <c r="U268" s="160">
        <v>20000.0</v>
      </c>
      <c r="V268" s="71"/>
      <c r="W268" s="72"/>
      <c r="X268" s="160">
        <v>0.0</v>
      </c>
      <c r="Y268" s="72"/>
      <c r="Z268" s="156" t="s">
        <v>68</v>
      </c>
      <c r="AA268" s="72"/>
      <c r="AB268" s="247" t="s">
        <v>88</v>
      </c>
      <c r="AC268" s="215"/>
      <c r="AD268" s="215"/>
      <c r="AE268" s="215"/>
      <c r="AF268" s="215"/>
      <c r="AG268" s="215"/>
      <c r="AH268" s="215"/>
      <c r="AI268" s="215"/>
      <c r="AJ268" s="215"/>
      <c r="AK268" s="215"/>
      <c r="AL268" s="215"/>
      <c r="AM268" s="215"/>
    </row>
    <row r="269">
      <c r="A269" s="215"/>
      <c r="B269" s="257" t="s">
        <v>1619</v>
      </c>
      <c r="C269" s="258">
        <v>46196.75808777778</v>
      </c>
      <c r="D269" s="72"/>
      <c r="E269" s="107" t="s">
        <v>7</v>
      </c>
      <c r="F269" s="71"/>
      <c r="G269" s="72"/>
      <c r="H269" s="107" t="s">
        <v>174</v>
      </c>
      <c r="I269" s="71"/>
      <c r="J269" s="72"/>
      <c r="K269" s="107" t="s">
        <v>1620</v>
      </c>
      <c r="L269" s="71"/>
      <c r="M269" s="71"/>
      <c r="N269" s="71"/>
      <c r="O269" s="72"/>
      <c r="P269" s="229" t="s">
        <v>1310</v>
      </c>
      <c r="Q269" s="71"/>
      <c r="R269" s="72"/>
      <c r="S269" s="156" t="s">
        <v>457</v>
      </c>
      <c r="T269" s="72"/>
      <c r="U269" s="160">
        <v>20000.0</v>
      </c>
      <c r="V269" s="71"/>
      <c r="W269" s="72"/>
      <c r="X269" s="160">
        <v>0.0</v>
      </c>
      <c r="Y269" s="72"/>
      <c r="Z269" s="156" t="s">
        <v>68</v>
      </c>
      <c r="AA269" s="72"/>
      <c r="AB269" s="247" t="s">
        <v>88</v>
      </c>
      <c r="AC269" s="215"/>
      <c r="AD269" s="215"/>
      <c r="AE269" s="215"/>
      <c r="AF269" s="215"/>
      <c r="AG269" s="215"/>
      <c r="AH269" s="215"/>
      <c r="AI269" s="215"/>
      <c r="AJ269" s="215"/>
      <c r="AK269" s="215"/>
      <c r="AL269" s="215"/>
      <c r="AM269" s="215"/>
    </row>
    <row r="270">
      <c r="A270" s="215"/>
      <c r="B270" s="257" t="s">
        <v>1628</v>
      </c>
      <c r="C270" s="258">
        <v>46196.75633636574</v>
      </c>
      <c r="D270" s="72"/>
      <c r="E270" s="107" t="s">
        <v>7</v>
      </c>
      <c r="F270" s="71"/>
      <c r="G270" s="72"/>
      <c r="H270" s="107" t="s">
        <v>174</v>
      </c>
      <c r="I270" s="71"/>
      <c r="J270" s="72"/>
      <c r="K270" s="107" t="s">
        <v>1629</v>
      </c>
      <c r="L270" s="71"/>
      <c r="M270" s="71"/>
      <c r="N270" s="71"/>
      <c r="O270" s="72"/>
      <c r="P270" s="229" t="s">
        <v>1393</v>
      </c>
      <c r="Q270" s="71"/>
      <c r="R270" s="72"/>
      <c r="S270" s="156" t="s">
        <v>457</v>
      </c>
      <c r="T270" s="72"/>
      <c r="U270" s="160">
        <v>20000.0</v>
      </c>
      <c r="V270" s="71"/>
      <c r="W270" s="72"/>
      <c r="X270" s="160">
        <v>0.0</v>
      </c>
      <c r="Y270" s="72"/>
      <c r="Z270" s="156" t="s">
        <v>68</v>
      </c>
      <c r="AA270" s="72"/>
      <c r="AB270" s="247" t="s">
        <v>88</v>
      </c>
      <c r="AC270" s="215"/>
      <c r="AD270" s="215"/>
      <c r="AE270" s="215"/>
      <c r="AF270" s="215"/>
      <c r="AG270" s="215"/>
      <c r="AH270" s="215"/>
      <c r="AI270" s="215"/>
      <c r="AJ270" s="215"/>
      <c r="AK270" s="215"/>
      <c r="AL270" s="215"/>
      <c r="AM270" s="215"/>
    </row>
    <row r="271">
      <c r="A271" s="215"/>
      <c r="B271" s="257" t="s">
        <v>1635</v>
      </c>
      <c r="C271" s="258">
        <v>46196.75483605324</v>
      </c>
      <c r="D271" s="72"/>
      <c r="E271" s="107" t="s">
        <v>7</v>
      </c>
      <c r="F271" s="71"/>
      <c r="G271" s="72"/>
      <c r="H271" s="107" t="s">
        <v>174</v>
      </c>
      <c r="I271" s="71"/>
      <c r="J271" s="72"/>
      <c r="K271" s="107" t="s">
        <v>1637</v>
      </c>
      <c r="L271" s="71"/>
      <c r="M271" s="71"/>
      <c r="N271" s="71"/>
      <c r="O271" s="72"/>
      <c r="P271" s="229" t="s">
        <v>1377</v>
      </c>
      <c r="Q271" s="71"/>
      <c r="R271" s="72"/>
      <c r="S271" s="156" t="s">
        <v>457</v>
      </c>
      <c r="T271" s="72"/>
      <c r="U271" s="160">
        <v>20000.0</v>
      </c>
      <c r="V271" s="71"/>
      <c r="W271" s="72"/>
      <c r="X271" s="160">
        <v>0.0</v>
      </c>
      <c r="Y271" s="72"/>
      <c r="Z271" s="156" t="s">
        <v>68</v>
      </c>
      <c r="AA271" s="72"/>
      <c r="AB271" s="247" t="s">
        <v>88</v>
      </c>
      <c r="AC271" s="215"/>
      <c r="AD271" s="215"/>
      <c r="AE271" s="215"/>
      <c r="AF271" s="215"/>
      <c r="AG271" s="215"/>
      <c r="AH271" s="215"/>
      <c r="AI271" s="215"/>
      <c r="AJ271" s="215"/>
      <c r="AK271" s="215"/>
      <c r="AL271" s="215"/>
      <c r="AM271" s="215"/>
    </row>
    <row r="272">
      <c r="A272" s="215"/>
      <c r="B272" s="257" t="s">
        <v>911</v>
      </c>
      <c r="C272" s="258">
        <v>46196.67541622685</v>
      </c>
      <c r="D272" s="72"/>
      <c r="E272" s="107" t="s">
        <v>7</v>
      </c>
      <c r="F272" s="71"/>
      <c r="G272" s="72"/>
      <c r="H272" s="107" t="s">
        <v>174</v>
      </c>
      <c r="I272" s="71"/>
      <c r="J272" s="72"/>
      <c r="K272" s="107" t="s">
        <v>912</v>
      </c>
      <c r="L272" s="71"/>
      <c r="M272" s="71"/>
      <c r="N272" s="71"/>
      <c r="O272" s="72"/>
      <c r="P272" s="229" t="s">
        <v>335</v>
      </c>
      <c r="Q272" s="71"/>
      <c r="R272" s="72"/>
      <c r="S272" s="156" t="s">
        <v>98</v>
      </c>
      <c r="T272" s="72"/>
      <c r="U272" s="160">
        <v>30000.0</v>
      </c>
      <c r="V272" s="71"/>
      <c r="W272" s="72"/>
      <c r="X272" s="160">
        <v>0.0</v>
      </c>
      <c r="Y272" s="72"/>
      <c r="Z272" s="156" t="s">
        <v>68</v>
      </c>
      <c r="AA272" s="72"/>
      <c r="AB272" s="247" t="s">
        <v>66</v>
      </c>
      <c r="AC272" s="215"/>
      <c r="AD272" s="215"/>
      <c r="AE272" s="215"/>
      <c r="AF272" s="215"/>
      <c r="AG272" s="215"/>
      <c r="AH272" s="215"/>
      <c r="AI272" s="215"/>
      <c r="AJ272" s="215"/>
      <c r="AK272" s="215"/>
      <c r="AL272" s="215"/>
      <c r="AM272" s="215"/>
    </row>
    <row r="273">
      <c r="A273" s="215"/>
      <c r="B273" s="257" t="s">
        <v>920</v>
      </c>
      <c r="C273" s="258">
        <v>46196.62616888889</v>
      </c>
      <c r="D273" s="72"/>
      <c r="E273" s="107" t="s">
        <v>7</v>
      </c>
      <c r="F273" s="71"/>
      <c r="G273" s="72"/>
      <c r="H273" s="107" t="s">
        <v>174</v>
      </c>
      <c r="I273" s="71"/>
      <c r="J273" s="72"/>
      <c r="K273" s="107" t="s">
        <v>921</v>
      </c>
      <c r="L273" s="71"/>
      <c r="M273" s="71"/>
      <c r="N273" s="71"/>
      <c r="O273" s="72"/>
      <c r="P273" s="229" t="s">
        <v>922</v>
      </c>
      <c r="Q273" s="71"/>
      <c r="R273" s="72"/>
      <c r="S273" s="156" t="s">
        <v>98</v>
      </c>
      <c r="T273" s="72"/>
      <c r="U273" s="160">
        <v>25000.0</v>
      </c>
      <c r="V273" s="71"/>
      <c r="W273" s="72"/>
      <c r="X273" s="160">
        <v>0.0</v>
      </c>
      <c r="Y273" s="72"/>
      <c r="Z273" s="156" t="s">
        <v>68</v>
      </c>
      <c r="AA273" s="72"/>
      <c r="AB273" s="247" t="s">
        <v>88</v>
      </c>
      <c r="AC273" s="215"/>
      <c r="AD273" s="215"/>
      <c r="AE273" s="215"/>
      <c r="AF273" s="215"/>
      <c r="AG273" s="215"/>
      <c r="AH273" s="215"/>
      <c r="AI273" s="215"/>
      <c r="AJ273" s="215"/>
      <c r="AK273" s="215"/>
      <c r="AL273" s="215"/>
      <c r="AM273" s="215"/>
    </row>
    <row r="274">
      <c r="A274" s="215"/>
      <c r="B274" s="257" t="s">
        <v>929</v>
      </c>
      <c r="C274" s="258">
        <v>46196.62528283565</v>
      </c>
      <c r="D274" s="72"/>
      <c r="E274" s="107" t="s">
        <v>7</v>
      </c>
      <c r="F274" s="71"/>
      <c r="G274" s="72"/>
      <c r="H274" s="107" t="s">
        <v>174</v>
      </c>
      <c r="I274" s="71"/>
      <c r="J274" s="72"/>
      <c r="K274" s="107" t="s">
        <v>931</v>
      </c>
      <c r="L274" s="71"/>
      <c r="M274" s="71"/>
      <c r="N274" s="71"/>
      <c r="O274" s="72"/>
      <c r="P274" s="229" t="s">
        <v>932</v>
      </c>
      <c r="Q274" s="71"/>
      <c r="R274" s="72"/>
      <c r="S274" s="156" t="s">
        <v>98</v>
      </c>
      <c r="T274" s="72"/>
      <c r="U274" s="160">
        <v>25000.0</v>
      </c>
      <c r="V274" s="71"/>
      <c r="W274" s="72"/>
      <c r="X274" s="160">
        <v>0.0</v>
      </c>
      <c r="Y274" s="72"/>
      <c r="Z274" s="156" t="s">
        <v>68</v>
      </c>
      <c r="AA274" s="72"/>
      <c r="AB274" s="247" t="s">
        <v>88</v>
      </c>
      <c r="AC274" s="215"/>
      <c r="AD274" s="215"/>
      <c r="AE274" s="215"/>
      <c r="AF274" s="215"/>
      <c r="AG274" s="215"/>
      <c r="AH274" s="215"/>
      <c r="AI274" s="215"/>
      <c r="AJ274" s="215"/>
      <c r="AK274" s="215"/>
      <c r="AL274" s="215"/>
      <c r="AM274" s="215"/>
    </row>
    <row r="275">
      <c r="A275" s="215"/>
      <c r="B275" s="257" t="s">
        <v>939</v>
      </c>
      <c r="C275" s="258">
        <v>46196.44371929398</v>
      </c>
      <c r="D275" s="72"/>
      <c r="E275" s="107" t="s">
        <v>7</v>
      </c>
      <c r="F275" s="71"/>
      <c r="G275" s="72"/>
      <c r="H275" s="107" t="s">
        <v>174</v>
      </c>
      <c r="I275" s="71"/>
      <c r="J275" s="72"/>
      <c r="K275" s="107" t="s">
        <v>941</v>
      </c>
      <c r="L275" s="71"/>
      <c r="M275" s="71"/>
      <c r="N275" s="71"/>
      <c r="O275" s="72"/>
      <c r="P275" s="229" t="s">
        <v>346</v>
      </c>
      <c r="Q275" s="71"/>
      <c r="R275" s="72"/>
      <c r="S275" s="156" t="s">
        <v>98</v>
      </c>
      <c r="T275" s="72"/>
      <c r="U275" s="160">
        <v>25000.0</v>
      </c>
      <c r="V275" s="71"/>
      <c r="W275" s="72"/>
      <c r="X275" s="160">
        <v>0.0</v>
      </c>
      <c r="Y275" s="72"/>
      <c r="Z275" s="156" t="s">
        <v>68</v>
      </c>
      <c r="AA275" s="72"/>
      <c r="AB275" s="247" t="s">
        <v>88</v>
      </c>
      <c r="AC275" s="215"/>
      <c r="AD275" s="215"/>
      <c r="AE275" s="215"/>
      <c r="AF275" s="215"/>
      <c r="AG275" s="215"/>
      <c r="AH275" s="215"/>
      <c r="AI275" s="215"/>
      <c r="AJ275" s="215"/>
      <c r="AK275" s="215"/>
      <c r="AL275" s="215"/>
      <c r="AM275" s="215"/>
    </row>
    <row r="276">
      <c r="A276" s="215"/>
      <c r="B276" s="257" t="s">
        <v>2215</v>
      </c>
      <c r="C276" s="258">
        <v>46195.85424418982</v>
      </c>
      <c r="D276" s="72"/>
      <c r="E276" s="107" t="s">
        <v>76</v>
      </c>
      <c r="F276" s="71"/>
      <c r="G276" s="72"/>
      <c r="H276" s="107" t="s">
        <v>30</v>
      </c>
      <c r="I276" s="71"/>
      <c r="J276" s="72"/>
      <c r="K276" s="107" t="s">
        <v>1172</v>
      </c>
      <c r="L276" s="71"/>
      <c r="M276" s="71"/>
      <c r="N276" s="71"/>
      <c r="O276" s="72"/>
      <c r="P276" s="229" t="s">
        <v>1174</v>
      </c>
      <c r="Q276" s="71"/>
      <c r="R276" s="72"/>
      <c r="S276" s="156" t="s">
        <v>1175</v>
      </c>
      <c r="T276" s="72"/>
      <c r="U276" s="160">
        <v>7000.0</v>
      </c>
      <c r="V276" s="71"/>
      <c r="W276" s="72"/>
      <c r="X276" s="160">
        <v>0.0</v>
      </c>
      <c r="Y276" s="72"/>
      <c r="Z276" s="156" t="s">
        <v>68</v>
      </c>
      <c r="AA276" s="72"/>
      <c r="AB276" s="247" t="s">
        <v>66</v>
      </c>
      <c r="AC276" s="215"/>
      <c r="AD276" s="215"/>
      <c r="AE276" s="215"/>
      <c r="AF276" s="215"/>
      <c r="AG276" s="215"/>
      <c r="AH276" s="215"/>
      <c r="AI276" s="215"/>
      <c r="AJ276" s="215"/>
      <c r="AK276" s="215"/>
      <c r="AL276" s="215"/>
      <c r="AM276" s="215"/>
    </row>
    <row r="277">
      <c r="A277" s="215"/>
      <c r="B277" s="257" t="s">
        <v>2217</v>
      </c>
      <c r="C277" s="258">
        <v>46195.8527215625</v>
      </c>
      <c r="D277" s="72"/>
      <c r="E277" s="107" t="s">
        <v>76</v>
      </c>
      <c r="F277" s="71"/>
      <c r="G277" s="72"/>
      <c r="H277" s="107" t="s">
        <v>77</v>
      </c>
      <c r="I277" s="71"/>
      <c r="J277" s="72"/>
      <c r="K277" s="107" t="s">
        <v>1974</v>
      </c>
      <c r="L277" s="71"/>
      <c r="M277" s="71"/>
      <c r="N277" s="71"/>
      <c r="O277" s="72"/>
      <c r="P277" s="229" t="s">
        <v>65</v>
      </c>
      <c r="Q277" s="71"/>
      <c r="R277" s="72"/>
      <c r="S277" s="156" t="s">
        <v>1279</v>
      </c>
      <c r="T277" s="72"/>
      <c r="U277" s="160">
        <v>30000.0</v>
      </c>
      <c r="V277" s="71"/>
      <c r="W277" s="72"/>
      <c r="X277" s="160">
        <v>0.0</v>
      </c>
      <c r="Y277" s="72"/>
      <c r="Z277" s="156" t="s">
        <v>68</v>
      </c>
      <c r="AA277" s="72"/>
      <c r="AB277" s="247" t="s">
        <v>66</v>
      </c>
      <c r="AC277" s="215"/>
      <c r="AD277" s="215"/>
      <c r="AE277" s="215"/>
      <c r="AF277" s="215"/>
      <c r="AG277" s="215"/>
      <c r="AH277" s="215"/>
      <c r="AI277" s="215"/>
      <c r="AJ277" s="215"/>
      <c r="AK277" s="215"/>
      <c r="AL277" s="215"/>
      <c r="AM277" s="215"/>
    </row>
    <row r="278">
      <c r="A278" s="215"/>
      <c r="B278" s="257" t="s">
        <v>2218</v>
      </c>
      <c r="C278" s="258">
        <v>46195.84962994213</v>
      </c>
      <c r="D278" s="72"/>
      <c r="E278" s="107" t="s">
        <v>7</v>
      </c>
      <c r="F278" s="71"/>
      <c r="G278" s="72"/>
      <c r="H278" s="107" t="s">
        <v>174</v>
      </c>
      <c r="I278" s="71"/>
      <c r="J278" s="72"/>
      <c r="K278" s="107" t="s">
        <v>2219</v>
      </c>
      <c r="L278" s="71"/>
      <c r="M278" s="71"/>
      <c r="N278" s="71"/>
      <c r="O278" s="72"/>
      <c r="P278" s="229" t="s">
        <v>2220</v>
      </c>
      <c r="Q278" s="71"/>
      <c r="R278" s="72"/>
      <c r="S278" s="156" t="s">
        <v>1279</v>
      </c>
      <c r="T278" s="72"/>
      <c r="U278" s="160">
        <v>25000.0</v>
      </c>
      <c r="V278" s="71"/>
      <c r="W278" s="72"/>
      <c r="X278" s="160">
        <v>0.0</v>
      </c>
      <c r="Y278" s="72"/>
      <c r="Z278" s="156" t="s">
        <v>68</v>
      </c>
      <c r="AA278" s="72"/>
      <c r="AB278" s="247" t="s">
        <v>66</v>
      </c>
      <c r="AC278" s="215"/>
      <c r="AD278" s="215"/>
      <c r="AE278" s="215"/>
      <c r="AF278" s="215"/>
      <c r="AG278" s="215"/>
      <c r="AH278" s="215"/>
      <c r="AI278" s="215"/>
      <c r="AJ278" s="215"/>
      <c r="AK278" s="215"/>
      <c r="AL278" s="215"/>
      <c r="AM278" s="215"/>
    </row>
    <row r="279">
      <c r="A279" s="215"/>
      <c r="B279" s="257" t="s">
        <v>947</v>
      </c>
      <c r="C279" s="258">
        <v>46195.83270247685</v>
      </c>
      <c r="D279" s="72"/>
      <c r="E279" s="107" t="s">
        <v>7</v>
      </c>
      <c r="F279" s="71"/>
      <c r="G279" s="72"/>
      <c r="H279" s="107" t="s">
        <v>174</v>
      </c>
      <c r="I279" s="71"/>
      <c r="J279" s="72"/>
      <c r="K279" s="107" t="s">
        <v>948</v>
      </c>
      <c r="L279" s="71"/>
      <c r="M279" s="71"/>
      <c r="N279" s="71"/>
      <c r="O279" s="72"/>
      <c r="P279" s="229" t="s">
        <v>949</v>
      </c>
      <c r="Q279" s="71"/>
      <c r="R279" s="72"/>
      <c r="S279" s="156" t="s">
        <v>98</v>
      </c>
      <c r="T279" s="72"/>
      <c r="U279" s="160">
        <v>25000.0</v>
      </c>
      <c r="V279" s="71"/>
      <c r="W279" s="72"/>
      <c r="X279" s="160">
        <v>0.0</v>
      </c>
      <c r="Y279" s="72"/>
      <c r="Z279" s="156" t="s">
        <v>68</v>
      </c>
      <c r="AA279" s="72"/>
      <c r="AB279" s="247" t="s">
        <v>66</v>
      </c>
      <c r="AC279" s="215"/>
      <c r="AD279" s="215"/>
      <c r="AE279" s="215"/>
      <c r="AF279" s="215"/>
      <c r="AG279" s="215"/>
      <c r="AH279" s="215"/>
      <c r="AI279" s="215"/>
      <c r="AJ279" s="215"/>
      <c r="AK279" s="215"/>
      <c r="AL279" s="215"/>
      <c r="AM279" s="215"/>
    </row>
    <row r="280">
      <c r="A280" s="215"/>
      <c r="B280" s="257" t="s">
        <v>956</v>
      </c>
      <c r="C280" s="258">
        <v>46195.80259020833</v>
      </c>
      <c r="D280" s="72"/>
      <c r="E280" s="107" t="s">
        <v>7</v>
      </c>
      <c r="F280" s="71"/>
      <c r="G280" s="72"/>
      <c r="H280" s="107" t="s">
        <v>174</v>
      </c>
      <c r="I280" s="71"/>
      <c r="J280" s="72"/>
      <c r="K280" s="107" t="s">
        <v>957</v>
      </c>
      <c r="L280" s="71"/>
      <c r="M280" s="71"/>
      <c r="N280" s="71"/>
      <c r="O280" s="72"/>
      <c r="P280" s="229" t="s">
        <v>681</v>
      </c>
      <c r="Q280" s="71"/>
      <c r="R280" s="72"/>
      <c r="S280" s="156" t="s">
        <v>98</v>
      </c>
      <c r="T280" s="72"/>
      <c r="U280" s="160">
        <v>25000.0</v>
      </c>
      <c r="V280" s="71"/>
      <c r="W280" s="72"/>
      <c r="X280" s="160">
        <v>0.0</v>
      </c>
      <c r="Y280" s="72"/>
      <c r="Z280" s="156" t="s">
        <v>68</v>
      </c>
      <c r="AA280" s="72"/>
      <c r="AB280" s="247" t="s">
        <v>66</v>
      </c>
      <c r="AC280" s="215"/>
      <c r="AD280" s="215"/>
      <c r="AE280" s="215"/>
      <c r="AF280" s="215"/>
      <c r="AG280" s="215"/>
      <c r="AH280" s="215"/>
      <c r="AI280" s="215"/>
      <c r="AJ280" s="215"/>
      <c r="AK280" s="215"/>
      <c r="AL280" s="215"/>
      <c r="AM280" s="215"/>
    </row>
    <row r="281">
      <c r="A281" s="215"/>
      <c r="B281" s="257" t="s">
        <v>2223</v>
      </c>
      <c r="C281" s="258">
        <v>46195.80149952546</v>
      </c>
      <c r="D281" s="72"/>
      <c r="E281" s="107" t="s">
        <v>7</v>
      </c>
      <c r="F281" s="71"/>
      <c r="G281" s="72"/>
      <c r="H281" s="107" t="s">
        <v>174</v>
      </c>
      <c r="I281" s="71"/>
      <c r="J281" s="72"/>
      <c r="K281" s="107" t="s">
        <v>2224</v>
      </c>
      <c r="L281" s="71"/>
      <c r="M281" s="71"/>
      <c r="N281" s="71"/>
      <c r="O281" s="72"/>
      <c r="P281" s="229" t="s">
        <v>2225</v>
      </c>
      <c r="Q281" s="71"/>
      <c r="R281" s="72"/>
      <c r="S281" s="156" t="s">
        <v>1279</v>
      </c>
      <c r="T281" s="72"/>
      <c r="U281" s="160">
        <v>25000.0</v>
      </c>
      <c r="V281" s="71"/>
      <c r="W281" s="72"/>
      <c r="X281" s="160">
        <v>0.0</v>
      </c>
      <c r="Y281" s="72"/>
      <c r="Z281" s="156" t="s">
        <v>68</v>
      </c>
      <c r="AA281" s="72"/>
      <c r="AB281" s="247" t="s">
        <v>66</v>
      </c>
      <c r="AC281" s="215"/>
      <c r="AD281" s="215"/>
      <c r="AE281" s="215"/>
      <c r="AF281" s="215"/>
      <c r="AG281" s="215"/>
      <c r="AH281" s="215"/>
      <c r="AI281" s="215"/>
      <c r="AJ281" s="215"/>
      <c r="AK281" s="215"/>
      <c r="AL281" s="215"/>
      <c r="AM281" s="215"/>
    </row>
    <row r="282">
      <c r="A282" s="215"/>
      <c r="B282" s="257" t="s">
        <v>963</v>
      </c>
      <c r="C282" s="258">
        <v>46195.75366393519</v>
      </c>
      <c r="D282" s="72"/>
      <c r="E282" s="107" t="s">
        <v>7</v>
      </c>
      <c r="F282" s="71"/>
      <c r="G282" s="72"/>
      <c r="H282" s="107" t="s">
        <v>174</v>
      </c>
      <c r="I282" s="71"/>
      <c r="J282" s="72"/>
      <c r="K282" s="107" t="s">
        <v>301</v>
      </c>
      <c r="L282" s="71"/>
      <c r="M282" s="71"/>
      <c r="N282" s="71"/>
      <c r="O282" s="72"/>
      <c r="P282" s="229" t="s">
        <v>303</v>
      </c>
      <c r="Q282" s="71"/>
      <c r="R282" s="72"/>
      <c r="S282" s="156" t="s">
        <v>98</v>
      </c>
      <c r="T282" s="72"/>
      <c r="U282" s="160">
        <v>30000.0</v>
      </c>
      <c r="V282" s="71"/>
      <c r="W282" s="72"/>
      <c r="X282" s="160">
        <v>0.0</v>
      </c>
      <c r="Y282" s="72"/>
      <c r="Z282" s="156" t="s">
        <v>68</v>
      </c>
      <c r="AA282" s="72"/>
      <c r="AB282" s="247" t="s">
        <v>88</v>
      </c>
      <c r="AC282" s="215"/>
      <c r="AD282" s="215"/>
      <c r="AE282" s="215"/>
      <c r="AF282" s="215"/>
      <c r="AG282" s="215"/>
      <c r="AH282" s="215"/>
      <c r="AI282" s="215"/>
      <c r="AJ282" s="215"/>
      <c r="AK282" s="215"/>
      <c r="AL282" s="215"/>
      <c r="AM282" s="215"/>
    </row>
    <row r="283">
      <c r="A283" s="215"/>
      <c r="B283" s="257" t="s">
        <v>2228</v>
      </c>
      <c r="C283" s="258">
        <v>46195.71600921296</v>
      </c>
      <c r="D283" s="72"/>
      <c r="E283" s="107" t="s">
        <v>76</v>
      </c>
      <c r="F283" s="71"/>
      <c r="G283" s="72"/>
      <c r="H283" s="107" t="s">
        <v>1419</v>
      </c>
      <c r="I283" s="71"/>
      <c r="J283" s="72"/>
      <c r="K283" s="107" t="s">
        <v>2229</v>
      </c>
      <c r="L283" s="71"/>
      <c r="M283" s="71"/>
      <c r="N283" s="71"/>
      <c r="O283" s="72"/>
      <c r="P283" s="229" t="s">
        <v>1200</v>
      </c>
      <c r="Q283" s="71"/>
      <c r="R283" s="72"/>
      <c r="S283" s="156" t="s">
        <v>1175</v>
      </c>
      <c r="T283" s="72"/>
      <c r="U283" s="160">
        <v>6500.0</v>
      </c>
      <c r="V283" s="71"/>
      <c r="W283" s="72"/>
      <c r="X283" s="160">
        <v>0.0</v>
      </c>
      <c r="Y283" s="72"/>
      <c r="Z283" s="156" t="s">
        <v>68</v>
      </c>
      <c r="AA283" s="72"/>
      <c r="AB283" s="247" t="s">
        <v>88</v>
      </c>
      <c r="AC283" s="215"/>
      <c r="AD283" s="215"/>
      <c r="AE283" s="215"/>
      <c r="AF283" s="215"/>
      <c r="AG283" s="215"/>
      <c r="AH283" s="215"/>
      <c r="AI283" s="215"/>
      <c r="AJ283" s="215"/>
      <c r="AK283" s="215"/>
      <c r="AL283" s="215"/>
      <c r="AM283" s="215"/>
    </row>
    <row r="284">
      <c r="A284" s="215"/>
      <c r="B284" s="257" t="s">
        <v>308</v>
      </c>
      <c r="C284" s="258">
        <v>46194.765445474535</v>
      </c>
      <c r="D284" s="72"/>
      <c r="E284" s="107" t="s">
        <v>76</v>
      </c>
      <c r="F284" s="71"/>
      <c r="G284" s="72"/>
      <c r="H284" s="107" t="s">
        <v>77</v>
      </c>
      <c r="I284" s="71"/>
      <c r="J284" s="72"/>
      <c r="K284" s="107" t="s">
        <v>309</v>
      </c>
      <c r="L284" s="71"/>
      <c r="M284" s="71"/>
      <c r="N284" s="71"/>
      <c r="O284" s="72"/>
      <c r="P284" s="229" t="s">
        <v>65</v>
      </c>
      <c r="Q284" s="71"/>
      <c r="R284" s="72"/>
      <c r="S284" s="156" t="s">
        <v>0</v>
      </c>
      <c r="T284" s="72"/>
      <c r="U284" s="160">
        <v>25000.0</v>
      </c>
      <c r="V284" s="71"/>
      <c r="W284" s="72"/>
      <c r="X284" s="160">
        <v>0.0</v>
      </c>
      <c r="Y284" s="72"/>
      <c r="Z284" s="156" t="s">
        <v>68</v>
      </c>
      <c r="AA284" s="72"/>
      <c r="AB284" s="247" t="s">
        <v>66</v>
      </c>
      <c r="AC284" s="215"/>
      <c r="AD284" s="215"/>
      <c r="AE284" s="215"/>
      <c r="AF284" s="215"/>
      <c r="AG284" s="215"/>
      <c r="AH284" s="215"/>
      <c r="AI284" s="215"/>
      <c r="AJ284" s="215"/>
      <c r="AK284" s="215"/>
      <c r="AL284" s="215"/>
      <c r="AM284" s="215"/>
    </row>
    <row r="285">
      <c r="A285" s="215"/>
      <c r="B285" s="257" t="s">
        <v>311</v>
      </c>
      <c r="C285" s="258">
        <v>46194.76393976852</v>
      </c>
      <c r="D285" s="72"/>
      <c r="E285" s="107" t="s">
        <v>7</v>
      </c>
      <c r="F285" s="71"/>
      <c r="G285" s="72"/>
      <c r="H285" s="107" t="s">
        <v>63</v>
      </c>
      <c r="I285" s="71"/>
      <c r="J285" s="72"/>
      <c r="K285" s="107" t="s">
        <v>148</v>
      </c>
      <c r="L285" s="71"/>
      <c r="M285" s="71"/>
      <c r="N285" s="71"/>
      <c r="O285" s="72"/>
      <c r="P285" s="229" t="s">
        <v>65</v>
      </c>
      <c r="Q285" s="71"/>
      <c r="R285" s="72"/>
      <c r="S285" s="156" t="s">
        <v>0</v>
      </c>
      <c r="T285" s="72"/>
      <c r="U285" s="160">
        <v>50000.0</v>
      </c>
      <c r="V285" s="71"/>
      <c r="W285" s="72"/>
      <c r="X285" s="160">
        <v>0.0</v>
      </c>
      <c r="Y285" s="72"/>
      <c r="Z285" s="156" t="s">
        <v>68</v>
      </c>
      <c r="AA285" s="72"/>
      <c r="AB285" s="247" t="s">
        <v>66</v>
      </c>
      <c r="AC285" s="215"/>
      <c r="AD285" s="215"/>
      <c r="AE285" s="215"/>
      <c r="AF285" s="215"/>
      <c r="AG285" s="215"/>
      <c r="AH285" s="215"/>
      <c r="AI285" s="215"/>
      <c r="AJ285" s="215"/>
      <c r="AK285" s="215"/>
      <c r="AL285" s="215"/>
      <c r="AM285" s="215"/>
    </row>
    <row r="286">
      <c r="A286" s="215"/>
      <c r="B286" s="257" t="s">
        <v>2231</v>
      </c>
      <c r="C286" s="258">
        <v>46193.5181635301</v>
      </c>
      <c r="D286" s="72"/>
      <c r="E286" s="107" t="s">
        <v>7</v>
      </c>
      <c r="F286" s="71"/>
      <c r="G286" s="72"/>
      <c r="H286" s="107" t="s">
        <v>1447</v>
      </c>
      <c r="I286" s="71"/>
      <c r="J286" s="72"/>
      <c r="K286" s="107" t="s">
        <v>2232</v>
      </c>
      <c r="L286" s="71"/>
      <c r="M286" s="71"/>
      <c r="N286" s="71"/>
      <c r="O286" s="72"/>
      <c r="P286" s="229" t="s">
        <v>1451</v>
      </c>
      <c r="Q286" s="71"/>
      <c r="R286" s="72"/>
      <c r="S286" s="156" t="s">
        <v>23</v>
      </c>
      <c r="T286" s="72"/>
      <c r="U286" s="160">
        <v>4444.0</v>
      </c>
      <c r="V286" s="71"/>
      <c r="W286" s="72"/>
      <c r="X286" s="160">
        <v>0.0</v>
      </c>
      <c r="Y286" s="72"/>
      <c r="Z286" s="156" t="s">
        <v>68</v>
      </c>
      <c r="AA286" s="72"/>
      <c r="AB286" s="247" t="s">
        <v>66</v>
      </c>
      <c r="AC286" s="215"/>
      <c r="AD286" s="215"/>
      <c r="AE286" s="215"/>
      <c r="AF286" s="215"/>
      <c r="AG286" s="215"/>
      <c r="AH286" s="215"/>
      <c r="AI286" s="215"/>
      <c r="AJ286" s="215"/>
      <c r="AK286" s="215"/>
      <c r="AL286" s="215"/>
      <c r="AM286" s="215"/>
    </row>
    <row r="287">
      <c r="A287" s="215"/>
      <c r="B287" s="257" t="s">
        <v>2234</v>
      </c>
      <c r="C287" s="258">
        <v>46193.51623826389</v>
      </c>
      <c r="D287" s="72"/>
      <c r="E287" s="107" t="s">
        <v>7</v>
      </c>
      <c r="F287" s="71"/>
      <c r="G287" s="72"/>
      <c r="H287" s="107" t="s">
        <v>1460</v>
      </c>
      <c r="I287" s="71"/>
      <c r="J287" s="72"/>
      <c r="K287" s="107" t="s">
        <v>2235</v>
      </c>
      <c r="L287" s="71"/>
      <c r="M287" s="71"/>
      <c r="N287" s="71"/>
      <c r="O287" s="72"/>
      <c r="P287" s="229" t="s">
        <v>1451</v>
      </c>
      <c r="Q287" s="71"/>
      <c r="R287" s="72"/>
      <c r="S287" s="156" t="s">
        <v>23</v>
      </c>
      <c r="T287" s="72"/>
      <c r="U287" s="160">
        <v>16000.0</v>
      </c>
      <c r="V287" s="71"/>
      <c r="W287" s="72"/>
      <c r="X287" s="160">
        <v>0.0</v>
      </c>
      <c r="Y287" s="72"/>
      <c r="Z287" s="156" t="s">
        <v>68</v>
      </c>
      <c r="AA287" s="72"/>
      <c r="AB287" s="247" t="s">
        <v>66</v>
      </c>
      <c r="AC287" s="215"/>
      <c r="AD287" s="215"/>
      <c r="AE287" s="215"/>
      <c r="AF287" s="215"/>
      <c r="AG287" s="215"/>
      <c r="AH287" s="215"/>
      <c r="AI287" s="215"/>
      <c r="AJ287" s="215"/>
      <c r="AK287" s="215"/>
      <c r="AL287" s="215"/>
      <c r="AM287" s="215"/>
    </row>
    <row r="288">
      <c r="A288" s="215"/>
      <c r="B288" s="257" t="s">
        <v>2236</v>
      </c>
      <c r="C288" s="258">
        <v>46193.50767688657</v>
      </c>
      <c r="D288" s="72"/>
      <c r="E288" s="107" t="s">
        <v>76</v>
      </c>
      <c r="F288" s="71"/>
      <c r="G288" s="72"/>
      <c r="H288" s="107" t="s">
        <v>30</v>
      </c>
      <c r="I288" s="71"/>
      <c r="J288" s="72"/>
      <c r="K288" s="107" t="s">
        <v>1172</v>
      </c>
      <c r="L288" s="71"/>
      <c r="M288" s="71"/>
      <c r="N288" s="71"/>
      <c r="O288" s="72"/>
      <c r="P288" s="229" t="s">
        <v>1174</v>
      </c>
      <c r="Q288" s="71"/>
      <c r="R288" s="72"/>
      <c r="S288" s="156" t="s">
        <v>1175</v>
      </c>
      <c r="T288" s="72"/>
      <c r="U288" s="160">
        <v>1000.0</v>
      </c>
      <c r="V288" s="71"/>
      <c r="W288" s="72"/>
      <c r="X288" s="160">
        <v>0.0</v>
      </c>
      <c r="Y288" s="72"/>
      <c r="Z288" s="156" t="s">
        <v>68</v>
      </c>
      <c r="AA288" s="72"/>
      <c r="AB288" s="247" t="s">
        <v>66</v>
      </c>
      <c r="AC288" s="215"/>
      <c r="AD288" s="215"/>
      <c r="AE288" s="215"/>
      <c r="AF288" s="215"/>
      <c r="AG288" s="215"/>
      <c r="AH288" s="215"/>
      <c r="AI288" s="215"/>
      <c r="AJ288" s="215"/>
      <c r="AK288" s="215"/>
      <c r="AL288" s="215"/>
      <c r="AM288" s="215"/>
    </row>
    <row r="289">
      <c r="A289" s="215"/>
      <c r="B289" s="257" t="s">
        <v>315</v>
      </c>
      <c r="C289" s="258">
        <v>46193.50595623843</v>
      </c>
      <c r="D289" s="72"/>
      <c r="E289" s="107" t="s">
        <v>76</v>
      </c>
      <c r="F289" s="71"/>
      <c r="G289" s="72"/>
      <c r="H289" s="107" t="s">
        <v>77</v>
      </c>
      <c r="I289" s="71"/>
      <c r="J289" s="72"/>
      <c r="K289" s="107" t="s">
        <v>316</v>
      </c>
      <c r="L289" s="71"/>
      <c r="M289" s="71"/>
      <c r="N289" s="71"/>
      <c r="O289" s="72"/>
      <c r="P289" s="229" t="s">
        <v>65</v>
      </c>
      <c r="Q289" s="71"/>
      <c r="R289" s="72"/>
      <c r="S289" s="156" t="s">
        <v>0</v>
      </c>
      <c r="T289" s="72"/>
      <c r="U289" s="160">
        <v>75000.0</v>
      </c>
      <c r="V289" s="71"/>
      <c r="W289" s="72"/>
      <c r="X289" s="160">
        <v>0.0</v>
      </c>
      <c r="Y289" s="72"/>
      <c r="Z289" s="156" t="s">
        <v>68</v>
      </c>
      <c r="AA289" s="72"/>
      <c r="AB289" s="247" t="s">
        <v>66</v>
      </c>
      <c r="AC289" s="215"/>
      <c r="AD289" s="215"/>
      <c r="AE289" s="215"/>
      <c r="AF289" s="215"/>
      <c r="AG289" s="215"/>
      <c r="AH289" s="215"/>
      <c r="AI289" s="215"/>
      <c r="AJ289" s="215"/>
      <c r="AK289" s="215"/>
      <c r="AL289" s="215"/>
      <c r="AM289" s="215"/>
    </row>
    <row r="290">
      <c r="A290" s="215"/>
      <c r="B290" s="257" t="s">
        <v>318</v>
      </c>
      <c r="C290" s="258">
        <v>46193.5038775</v>
      </c>
      <c r="D290" s="72"/>
      <c r="E290" s="107" t="s">
        <v>7</v>
      </c>
      <c r="F290" s="71"/>
      <c r="G290" s="72"/>
      <c r="H290" s="107" t="s">
        <v>63</v>
      </c>
      <c r="I290" s="71"/>
      <c r="J290" s="72"/>
      <c r="K290" s="107" t="s">
        <v>148</v>
      </c>
      <c r="L290" s="71"/>
      <c r="M290" s="71"/>
      <c r="N290" s="71"/>
      <c r="O290" s="72"/>
      <c r="P290" s="229" t="s">
        <v>65</v>
      </c>
      <c r="Q290" s="71"/>
      <c r="R290" s="72"/>
      <c r="S290" s="156" t="s">
        <v>0</v>
      </c>
      <c r="T290" s="72"/>
      <c r="U290" s="160">
        <v>50000.0</v>
      </c>
      <c r="V290" s="71"/>
      <c r="W290" s="72"/>
      <c r="X290" s="160">
        <v>0.0</v>
      </c>
      <c r="Y290" s="72"/>
      <c r="Z290" s="156" t="s">
        <v>68</v>
      </c>
      <c r="AA290" s="72"/>
      <c r="AB290" s="247" t="s">
        <v>66</v>
      </c>
      <c r="AC290" s="215"/>
      <c r="AD290" s="215"/>
      <c r="AE290" s="215"/>
      <c r="AF290" s="215"/>
      <c r="AG290" s="215"/>
      <c r="AH290" s="215"/>
      <c r="AI290" s="215"/>
      <c r="AJ290" s="215"/>
      <c r="AK290" s="215"/>
      <c r="AL290" s="215"/>
      <c r="AM290" s="215"/>
    </row>
    <row r="291">
      <c r="A291" s="215"/>
      <c r="B291" s="257" t="s">
        <v>324</v>
      </c>
      <c r="C291" s="258">
        <v>46193.50073759259</v>
      </c>
      <c r="D291" s="72"/>
      <c r="E291" s="107" t="s">
        <v>7</v>
      </c>
      <c r="F291" s="71"/>
      <c r="G291" s="72"/>
      <c r="H291" s="107" t="s">
        <v>63</v>
      </c>
      <c r="I291" s="71"/>
      <c r="J291" s="72"/>
      <c r="K291" s="107" t="s">
        <v>325</v>
      </c>
      <c r="L291" s="71"/>
      <c r="M291" s="71"/>
      <c r="N291" s="71"/>
      <c r="O291" s="72"/>
      <c r="P291" s="229" t="s">
        <v>65</v>
      </c>
      <c r="Q291" s="71"/>
      <c r="R291" s="72"/>
      <c r="S291" s="156" t="s">
        <v>0</v>
      </c>
      <c r="T291" s="72"/>
      <c r="U291" s="160">
        <v>100000.0</v>
      </c>
      <c r="V291" s="71"/>
      <c r="W291" s="72"/>
      <c r="X291" s="160">
        <v>0.0</v>
      </c>
      <c r="Y291" s="72"/>
      <c r="Z291" s="156" t="s">
        <v>68</v>
      </c>
      <c r="AA291" s="72"/>
      <c r="AB291" s="247" t="s">
        <v>66</v>
      </c>
      <c r="AC291" s="215"/>
      <c r="AD291" s="215"/>
      <c r="AE291" s="215"/>
      <c r="AF291" s="215"/>
      <c r="AG291" s="215"/>
      <c r="AH291" s="215"/>
      <c r="AI291" s="215"/>
      <c r="AJ291" s="215"/>
      <c r="AK291" s="215"/>
      <c r="AL291" s="215"/>
      <c r="AM291" s="215"/>
    </row>
    <row r="292">
      <c r="A292" s="215"/>
      <c r="B292" s="257" t="s">
        <v>2241</v>
      </c>
      <c r="C292" s="258">
        <v>46192.619044363426</v>
      </c>
      <c r="D292" s="72"/>
      <c r="E292" s="107" t="s">
        <v>76</v>
      </c>
      <c r="F292" s="71"/>
      <c r="G292" s="72"/>
      <c r="H292" s="107" t="s">
        <v>77</v>
      </c>
      <c r="I292" s="71"/>
      <c r="J292" s="72"/>
      <c r="K292" s="107" t="s">
        <v>1974</v>
      </c>
      <c r="L292" s="71"/>
      <c r="M292" s="71"/>
      <c r="N292" s="71"/>
      <c r="O292" s="72"/>
      <c r="P292" s="229" t="s">
        <v>65</v>
      </c>
      <c r="Q292" s="71"/>
      <c r="R292" s="72"/>
      <c r="S292" s="156" t="s">
        <v>1279</v>
      </c>
      <c r="T292" s="72"/>
      <c r="U292" s="160">
        <v>42000.0</v>
      </c>
      <c r="V292" s="71"/>
      <c r="W292" s="72"/>
      <c r="X292" s="160">
        <v>0.0</v>
      </c>
      <c r="Y292" s="72"/>
      <c r="Z292" s="156" t="s">
        <v>68</v>
      </c>
      <c r="AA292" s="72"/>
      <c r="AB292" s="247" t="s">
        <v>66</v>
      </c>
      <c r="AC292" s="215"/>
      <c r="AD292" s="215"/>
      <c r="AE292" s="215"/>
      <c r="AF292" s="215"/>
      <c r="AG292" s="215"/>
      <c r="AH292" s="215"/>
      <c r="AI292" s="215"/>
      <c r="AJ292" s="215"/>
      <c r="AK292" s="215"/>
      <c r="AL292" s="215"/>
      <c r="AM292" s="215"/>
    </row>
    <row r="293">
      <c r="A293" s="215"/>
      <c r="B293" s="257" t="s">
        <v>2242</v>
      </c>
      <c r="C293" s="258">
        <v>46191.84568525463</v>
      </c>
      <c r="D293" s="72"/>
      <c r="E293" s="107" t="s">
        <v>76</v>
      </c>
      <c r="F293" s="71"/>
      <c r="G293" s="72"/>
      <c r="H293" s="107" t="s">
        <v>1419</v>
      </c>
      <c r="I293" s="71"/>
      <c r="J293" s="72"/>
      <c r="K293" s="107" t="s">
        <v>2243</v>
      </c>
      <c r="L293" s="71"/>
      <c r="M293" s="71"/>
      <c r="N293" s="71"/>
      <c r="O293" s="72"/>
      <c r="P293" s="229" t="s">
        <v>1200</v>
      </c>
      <c r="Q293" s="71"/>
      <c r="R293" s="72"/>
      <c r="S293" s="156" t="s">
        <v>1175</v>
      </c>
      <c r="T293" s="72"/>
      <c r="U293" s="160">
        <v>6300.0</v>
      </c>
      <c r="V293" s="71"/>
      <c r="W293" s="72"/>
      <c r="X293" s="160">
        <v>0.0</v>
      </c>
      <c r="Y293" s="72"/>
      <c r="Z293" s="156" t="s">
        <v>68</v>
      </c>
      <c r="AA293" s="72"/>
      <c r="AB293" s="247" t="s">
        <v>66</v>
      </c>
      <c r="AC293" s="215"/>
      <c r="AD293" s="215"/>
      <c r="AE293" s="215"/>
      <c r="AF293" s="215"/>
      <c r="AG293" s="215"/>
      <c r="AH293" s="215"/>
      <c r="AI293" s="215"/>
      <c r="AJ293" s="215"/>
      <c r="AK293" s="215"/>
      <c r="AL293" s="215"/>
      <c r="AM293" s="215"/>
    </row>
    <row r="294">
      <c r="A294" s="215"/>
      <c r="B294" s="257" t="s">
        <v>2245</v>
      </c>
      <c r="C294" s="258">
        <v>46191.84284561343</v>
      </c>
      <c r="D294" s="72"/>
      <c r="E294" s="107" t="s">
        <v>76</v>
      </c>
      <c r="F294" s="71"/>
      <c r="G294" s="72"/>
      <c r="H294" s="107" t="s">
        <v>1419</v>
      </c>
      <c r="I294" s="71"/>
      <c r="J294" s="72"/>
      <c r="K294" s="107" t="s">
        <v>2246</v>
      </c>
      <c r="L294" s="71"/>
      <c r="M294" s="71"/>
      <c r="N294" s="71"/>
      <c r="O294" s="72"/>
      <c r="P294" s="229" t="s">
        <v>1200</v>
      </c>
      <c r="Q294" s="71"/>
      <c r="R294" s="72"/>
      <c r="S294" s="156" t="s">
        <v>1175</v>
      </c>
      <c r="T294" s="72"/>
      <c r="U294" s="160">
        <v>3500.0</v>
      </c>
      <c r="V294" s="71"/>
      <c r="W294" s="72"/>
      <c r="X294" s="160">
        <v>0.0</v>
      </c>
      <c r="Y294" s="72"/>
      <c r="Z294" s="156" t="s">
        <v>68</v>
      </c>
      <c r="AA294" s="72"/>
      <c r="AB294" s="247" t="s">
        <v>88</v>
      </c>
      <c r="AC294" s="215"/>
      <c r="AD294" s="215"/>
      <c r="AE294" s="215"/>
      <c r="AF294" s="215"/>
      <c r="AG294" s="215"/>
      <c r="AH294" s="215"/>
      <c r="AI294" s="215"/>
      <c r="AJ294" s="215"/>
      <c r="AK294" s="215"/>
      <c r="AL294" s="215"/>
      <c r="AM294" s="215"/>
    </row>
    <row r="295">
      <c r="A295" s="215"/>
      <c r="B295" s="257" t="s">
        <v>2247</v>
      </c>
      <c r="C295" s="258">
        <v>46191.84145936342</v>
      </c>
      <c r="D295" s="72"/>
      <c r="E295" s="107" t="s">
        <v>76</v>
      </c>
      <c r="F295" s="71"/>
      <c r="G295" s="72"/>
      <c r="H295" s="107" t="s">
        <v>30</v>
      </c>
      <c r="I295" s="71"/>
      <c r="J295" s="72"/>
      <c r="K295" s="107" t="s">
        <v>1172</v>
      </c>
      <c r="L295" s="71"/>
      <c r="M295" s="71"/>
      <c r="N295" s="71"/>
      <c r="O295" s="72"/>
      <c r="P295" s="229" t="s">
        <v>1174</v>
      </c>
      <c r="Q295" s="71"/>
      <c r="R295" s="72"/>
      <c r="S295" s="156" t="s">
        <v>1175</v>
      </c>
      <c r="T295" s="72"/>
      <c r="U295" s="160">
        <v>4800.0</v>
      </c>
      <c r="V295" s="71"/>
      <c r="W295" s="72"/>
      <c r="X295" s="160">
        <v>0.0</v>
      </c>
      <c r="Y295" s="72"/>
      <c r="Z295" s="156" t="s">
        <v>68</v>
      </c>
      <c r="AA295" s="72"/>
      <c r="AB295" s="247" t="s">
        <v>66</v>
      </c>
      <c r="AC295" s="215"/>
      <c r="AD295" s="215"/>
      <c r="AE295" s="215"/>
      <c r="AF295" s="215"/>
      <c r="AG295" s="215"/>
      <c r="AH295" s="215"/>
      <c r="AI295" s="215"/>
      <c r="AJ295" s="215"/>
      <c r="AK295" s="215"/>
      <c r="AL295" s="215"/>
      <c r="AM295" s="215"/>
    </row>
    <row r="296">
      <c r="A296" s="215"/>
      <c r="B296" s="257" t="s">
        <v>1643</v>
      </c>
      <c r="C296" s="258">
        <v>46191.75909465278</v>
      </c>
      <c r="D296" s="72"/>
      <c r="E296" s="107" t="s">
        <v>7</v>
      </c>
      <c r="F296" s="71"/>
      <c r="G296" s="72"/>
      <c r="H296" s="107" t="s">
        <v>174</v>
      </c>
      <c r="I296" s="71"/>
      <c r="J296" s="72"/>
      <c r="K296" s="107" t="s">
        <v>1644</v>
      </c>
      <c r="L296" s="71"/>
      <c r="M296" s="71"/>
      <c r="N296" s="71"/>
      <c r="O296" s="72"/>
      <c r="P296" s="229" t="s">
        <v>1323</v>
      </c>
      <c r="Q296" s="71"/>
      <c r="R296" s="72"/>
      <c r="S296" s="156" t="s">
        <v>457</v>
      </c>
      <c r="T296" s="72"/>
      <c r="U296" s="160">
        <v>20000.0</v>
      </c>
      <c r="V296" s="71"/>
      <c r="W296" s="72"/>
      <c r="X296" s="160">
        <v>0.0</v>
      </c>
      <c r="Y296" s="72"/>
      <c r="Z296" s="156" t="s">
        <v>68</v>
      </c>
      <c r="AA296" s="72"/>
      <c r="AB296" s="247" t="s">
        <v>88</v>
      </c>
      <c r="AC296" s="215"/>
      <c r="AD296" s="215"/>
      <c r="AE296" s="215"/>
      <c r="AF296" s="215"/>
      <c r="AG296" s="215"/>
      <c r="AH296" s="215"/>
      <c r="AI296" s="215"/>
      <c r="AJ296" s="215"/>
      <c r="AK296" s="215"/>
      <c r="AL296" s="215"/>
      <c r="AM296" s="215"/>
    </row>
    <row r="297">
      <c r="A297" s="215"/>
      <c r="B297" s="257" t="s">
        <v>971</v>
      </c>
      <c r="C297" s="258">
        <v>46191.64369725694</v>
      </c>
      <c r="D297" s="72"/>
      <c r="E297" s="107" t="s">
        <v>7</v>
      </c>
      <c r="F297" s="71"/>
      <c r="G297" s="72"/>
      <c r="H297" s="107" t="s">
        <v>174</v>
      </c>
      <c r="I297" s="71"/>
      <c r="J297" s="72"/>
      <c r="K297" s="107" t="s">
        <v>972</v>
      </c>
      <c r="L297" s="71"/>
      <c r="M297" s="71"/>
      <c r="N297" s="71"/>
      <c r="O297" s="72"/>
      <c r="P297" s="229" t="s">
        <v>364</v>
      </c>
      <c r="Q297" s="71"/>
      <c r="R297" s="72"/>
      <c r="S297" s="156" t="s">
        <v>98</v>
      </c>
      <c r="T297" s="72"/>
      <c r="U297" s="160">
        <v>25000.0</v>
      </c>
      <c r="V297" s="71"/>
      <c r="W297" s="72"/>
      <c r="X297" s="160">
        <v>0.0</v>
      </c>
      <c r="Y297" s="72"/>
      <c r="Z297" s="156" t="s">
        <v>68</v>
      </c>
      <c r="AA297" s="72"/>
      <c r="AB297" s="247" t="s">
        <v>66</v>
      </c>
      <c r="AC297" s="215"/>
      <c r="AD297" s="215"/>
      <c r="AE297" s="215"/>
      <c r="AF297" s="215"/>
      <c r="AG297" s="215"/>
      <c r="AH297" s="215"/>
      <c r="AI297" s="215"/>
      <c r="AJ297" s="215"/>
      <c r="AK297" s="215"/>
      <c r="AL297" s="215"/>
      <c r="AM297" s="215"/>
    </row>
    <row r="298">
      <c r="A298" s="215"/>
      <c r="B298" s="257" t="s">
        <v>1651</v>
      </c>
      <c r="C298" s="258">
        <v>46191.63315311343</v>
      </c>
      <c r="D298" s="72"/>
      <c r="E298" s="107" t="s">
        <v>7</v>
      </c>
      <c r="F298" s="71"/>
      <c r="G298" s="72"/>
      <c r="H298" s="107" t="s">
        <v>174</v>
      </c>
      <c r="I298" s="71"/>
      <c r="J298" s="72"/>
      <c r="K298" s="107" t="s">
        <v>1652</v>
      </c>
      <c r="L298" s="71"/>
      <c r="M298" s="71"/>
      <c r="N298" s="71"/>
      <c r="O298" s="72"/>
      <c r="P298" s="229" t="s">
        <v>1554</v>
      </c>
      <c r="Q298" s="71"/>
      <c r="R298" s="72"/>
      <c r="S298" s="156" t="s">
        <v>457</v>
      </c>
      <c r="T298" s="72"/>
      <c r="U298" s="160">
        <v>20000.0</v>
      </c>
      <c r="V298" s="71"/>
      <c r="W298" s="72"/>
      <c r="X298" s="160">
        <v>0.0</v>
      </c>
      <c r="Y298" s="72"/>
      <c r="Z298" s="156" t="s">
        <v>68</v>
      </c>
      <c r="AA298" s="72"/>
      <c r="AB298" s="247" t="s">
        <v>66</v>
      </c>
      <c r="AC298" s="215"/>
      <c r="AD298" s="215"/>
      <c r="AE298" s="215"/>
      <c r="AF298" s="215"/>
      <c r="AG298" s="215"/>
      <c r="AH298" s="215"/>
      <c r="AI298" s="215"/>
      <c r="AJ298" s="215"/>
      <c r="AK298" s="215"/>
      <c r="AL298" s="215"/>
      <c r="AM298" s="215"/>
    </row>
    <row r="299">
      <c r="A299" s="215"/>
      <c r="B299" s="257" t="s">
        <v>2251</v>
      </c>
      <c r="C299" s="258">
        <v>46191.63194436343</v>
      </c>
      <c r="D299" s="72"/>
      <c r="E299" s="107" t="s">
        <v>7</v>
      </c>
      <c r="F299" s="71"/>
      <c r="G299" s="72"/>
      <c r="H299" s="107" t="s">
        <v>174</v>
      </c>
      <c r="I299" s="71"/>
      <c r="J299" s="72"/>
      <c r="K299" s="107" t="s">
        <v>2252</v>
      </c>
      <c r="L299" s="71"/>
      <c r="M299" s="71"/>
      <c r="N299" s="71"/>
      <c r="O299" s="72"/>
      <c r="P299" s="229" t="s">
        <v>1554</v>
      </c>
      <c r="Q299" s="71"/>
      <c r="R299" s="72"/>
      <c r="S299" s="156" t="s">
        <v>1279</v>
      </c>
      <c r="T299" s="72"/>
      <c r="U299" s="160">
        <v>25000.0</v>
      </c>
      <c r="V299" s="71"/>
      <c r="W299" s="72"/>
      <c r="X299" s="160">
        <v>0.0</v>
      </c>
      <c r="Y299" s="72"/>
      <c r="Z299" s="156" t="s">
        <v>68</v>
      </c>
      <c r="AA299" s="72"/>
      <c r="AB299" s="247" t="s">
        <v>66</v>
      </c>
      <c r="AC299" s="215"/>
      <c r="AD299" s="215"/>
      <c r="AE299" s="215"/>
      <c r="AF299" s="215"/>
      <c r="AG299" s="215"/>
      <c r="AH299" s="215"/>
      <c r="AI299" s="215"/>
      <c r="AJ299" s="215"/>
      <c r="AK299" s="215"/>
      <c r="AL299" s="215"/>
      <c r="AM299" s="215"/>
    </row>
    <row r="300">
      <c r="A300" s="215"/>
      <c r="B300" s="257" t="s">
        <v>2254</v>
      </c>
      <c r="C300" s="258">
        <v>46191.60829674768</v>
      </c>
      <c r="D300" s="72"/>
      <c r="E300" s="107" t="s">
        <v>7</v>
      </c>
      <c r="F300" s="71"/>
      <c r="G300" s="72"/>
      <c r="H300" s="107" t="s">
        <v>1208</v>
      </c>
      <c r="I300" s="71"/>
      <c r="J300" s="72"/>
      <c r="K300" s="107" t="s">
        <v>2255</v>
      </c>
      <c r="L300" s="71"/>
      <c r="M300" s="71"/>
      <c r="N300" s="71"/>
      <c r="O300" s="72"/>
      <c r="P300" s="229" t="s">
        <v>65</v>
      </c>
      <c r="Q300" s="71"/>
      <c r="R300" s="72"/>
      <c r="S300" s="156" t="s">
        <v>1175</v>
      </c>
      <c r="T300" s="72"/>
      <c r="U300" s="160">
        <v>3000.0</v>
      </c>
      <c r="V300" s="71"/>
      <c r="W300" s="72"/>
      <c r="X300" s="160">
        <v>0.0</v>
      </c>
      <c r="Y300" s="72"/>
      <c r="Z300" s="156" t="s">
        <v>68</v>
      </c>
      <c r="AA300" s="72"/>
      <c r="AB300" s="247" t="s">
        <v>66</v>
      </c>
      <c r="AC300" s="215"/>
      <c r="AD300" s="215"/>
      <c r="AE300" s="215"/>
      <c r="AF300" s="215"/>
      <c r="AG300" s="215"/>
      <c r="AH300" s="215"/>
      <c r="AI300" s="215"/>
      <c r="AJ300" s="215"/>
      <c r="AK300" s="215"/>
      <c r="AL300" s="215"/>
      <c r="AM300" s="215"/>
    </row>
    <row r="301">
      <c r="A301" s="215"/>
      <c r="B301" s="257" t="s">
        <v>2256</v>
      </c>
      <c r="C301" s="258">
        <v>46191.60506342593</v>
      </c>
      <c r="D301" s="72"/>
      <c r="E301" s="107" t="s">
        <v>76</v>
      </c>
      <c r="F301" s="71"/>
      <c r="G301" s="72"/>
      <c r="H301" s="107" t="s">
        <v>1198</v>
      </c>
      <c r="I301" s="71"/>
      <c r="J301" s="72"/>
      <c r="K301" s="107" t="s">
        <v>2257</v>
      </c>
      <c r="L301" s="71"/>
      <c r="M301" s="71"/>
      <c r="N301" s="71"/>
      <c r="O301" s="72"/>
      <c r="P301" s="229" t="s">
        <v>65</v>
      </c>
      <c r="Q301" s="71"/>
      <c r="R301" s="72"/>
      <c r="S301" s="156" t="s">
        <v>1175</v>
      </c>
      <c r="T301" s="72"/>
      <c r="U301" s="160">
        <v>3000.0</v>
      </c>
      <c r="V301" s="71"/>
      <c r="W301" s="72"/>
      <c r="X301" s="160">
        <v>0.0</v>
      </c>
      <c r="Y301" s="72"/>
      <c r="Z301" s="156" t="s">
        <v>68</v>
      </c>
      <c r="AA301" s="72"/>
      <c r="AB301" s="247" t="s">
        <v>88</v>
      </c>
      <c r="AC301" s="215"/>
      <c r="AD301" s="215"/>
      <c r="AE301" s="215"/>
      <c r="AF301" s="215"/>
      <c r="AG301" s="215"/>
      <c r="AH301" s="215"/>
      <c r="AI301" s="215"/>
      <c r="AJ301" s="215"/>
      <c r="AK301" s="215"/>
      <c r="AL301" s="215"/>
      <c r="AM301" s="215"/>
    </row>
    <row r="302">
      <c r="A302" s="215"/>
      <c r="B302" s="257" t="s">
        <v>979</v>
      </c>
      <c r="C302" s="258">
        <v>46190.869658275464</v>
      </c>
      <c r="D302" s="72"/>
      <c r="E302" s="107" t="s">
        <v>7</v>
      </c>
      <c r="F302" s="71"/>
      <c r="G302" s="72"/>
      <c r="H302" s="107" t="s">
        <v>174</v>
      </c>
      <c r="I302" s="71"/>
      <c r="J302" s="72"/>
      <c r="K302" s="107" t="s">
        <v>980</v>
      </c>
      <c r="L302" s="71"/>
      <c r="M302" s="71"/>
      <c r="N302" s="71"/>
      <c r="O302" s="72"/>
      <c r="P302" s="229" t="s">
        <v>688</v>
      </c>
      <c r="Q302" s="71"/>
      <c r="R302" s="72"/>
      <c r="S302" s="156" t="s">
        <v>98</v>
      </c>
      <c r="T302" s="72"/>
      <c r="U302" s="160">
        <v>25000.0</v>
      </c>
      <c r="V302" s="71"/>
      <c r="W302" s="72"/>
      <c r="X302" s="160">
        <v>0.0</v>
      </c>
      <c r="Y302" s="72"/>
      <c r="Z302" s="156" t="s">
        <v>68</v>
      </c>
      <c r="AA302" s="72"/>
      <c r="AB302" s="247" t="s">
        <v>66</v>
      </c>
      <c r="AC302" s="215"/>
      <c r="AD302" s="215"/>
      <c r="AE302" s="215"/>
      <c r="AF302" s="215"/>
      <c r="AG302" s="215"/>
      <c r="AH302" s="215"/>
      <c r="AI302" s="215"/>
      <c r="AJ302" s="215"/>
      <c r="AK302" s="215"/>
      <c r="AL302" s="215"/>
      <c r="AM302" s="215"/>
    </row>
    <row r="303">
      <c r="A303" s="215"/>
      <c r="B303" s="257" t="s">
        <v>988</v>
      </c>
      <c r="C303" s="258">
        <v>46190.73269525463</v>
      </c>
      <c r="D303" s="72"/>
      <c r="E303" s="107" t="s">
        <v>7</v>
      </c>
      <c r="F303" s="71"/>
      <c r="G303" s="72"/>
      <c r="H303" s="107" t="s">
        <v>174</v>
      </c>
      <c r="I303" s="71"/>
      <c r="J303" s="72"/>
      <c r="K303" s="107" t="s">
        <v>989</v>
      </c>
      <c r="L303" s="71"/>
      <c r="M303" s="71"/>
      <c r="N303" s="71"/>
      <c r="O303" s="72"/>
      <c r="P303" s="229" t="s">
        <v>373</v>
      </c>
      <c r="Q303" s="71"/>
      <c r="R303" s="72"/>
      <c r="S303" s="156" t="s">
        <v>98</v>
      </c>
      <c r="T303" s="72"/>
      <c r="U303" s="160">
        <v>25000.0</v>
      </c>
      <c r="V303" s="71"/>
      <c r="W303" s="72"/>
      <c r="X303" s="160">
        <v>0.0</v>
      </c>
      <c r="Y303" s="72"/>
      <c r="Z303" s="156" t="s">
        <v>68</v>
      </c>
      <c r="AA303" s="72"/>
      <c r="AB303" s="247" t="s">
        <v>66</v>
      </c>
      <c r="AC303" s="215"/>
      <c r="AD303" s="215"/>
      <c r="AE303" s="215"/>
      <c r="AF303" s="215"/>
      <c r="AG303" s="215"/>
      <c r="AH303" s="215"/>
      <c r="AI303" s="215"/>
      <c r="AJ303" s="215"/>
      <c r="AK303" s="215"/>
      <c r="AL303" s="215"/>
      <c r="AM303" s="215"/>
    </row>
    <row r="304">
      <c r="A304" s="215"/>
      <c r="B304" s="257" t="s">
        <v>330</v>
      </c>
      <c r="C304" s="258">
        <v>46190.63576449074</v>
      </c>
      <c r="D304" s="72"/>
      <c r="E304" s="107" t="s">
        <v>76</v>
      </c>
      <c r="F304" s="71"/>
      <c r="G304" s="72"/>
      <c r="H304" s="107" t="s">
        <v>77</v>
      </c>
      <c r="I304" s="71"/>
      <c r="J304" s="72"/>
      <c r="K304" s="107" t="s">
        <v>331</v>
      </c>
      <c r="L304" s="71"/>
      <c r="M304" s="71"/>
      <c r="N304" s="71"/>
      <c r="O304" s="72"/>
      <c r="P304" s="229" t="s">
        <v>65</v>
      </c>
      <c r="Q304" s="71"/>
      <c r="R304" s="72"/>
      <c r="S304" s="156" t="s">
        <v>0</v>
      </c>
      <c r="T304" s="72"/>
      <c r="U304" s="160">
        <v>100000.0</v>
      </c>
      <c r="V304" s="71"/>
      <c r="W304" s="72"/>
      <c r="X304" s="160">
        <v>0.0</v>
      </c>
      <c r="Y304" s="72"/>
      <c r="Z304" s="156" t="s">
        <v>68</v>
      </c>
      <c r="AA304" s="72"/>
      <c r="AB304" s="247" t="s">
        <v>66</v>
      </c>
      <c r="AC304" s="215"/>
      <c r="AD304" s="215"/>
      <c r="AE304" s="215"/>
      <c r="AF304" s="215"/>
      <c r="AG304" s="215"/>
      <c r="AH304" s="215"/>
      <c r="AI304" s="215"/>
      <c r="AJ304" s="215"/>
      <c r="AK304" s="215"/>
      <c r="AL304" s="215"/>
      <c r="AM304" s="215"/>
    </row>
    <row r="305">
      <c r="A305" s="215"/>
      <c r="B305" s="257" t="s">
        <v>336</v>
      </c>
      <c r="C305" s="258">
        <v>46190.634360173615</v>
      </c>
      <c r="D305" s="72"/>
      <c r="E305" s="107" t="s">
        <v>7</v>
      </c>
      <c r="F305" s="71"/>
      <c r="G305" s="72"/>
      <c r="H305" s="107" t="s">
        <v>63</v>
      </c>
      <c r="I305" s="71"/>
      <c r="J305" s="72"/>
      <c r="K305" s="107" t="s">
        <v>337</v>
      </c>
      <c r="L305" s="71"/>
      <c r="M305" s="71"/>
      <c r="N305" s="71"/>
      <c r="O305" s="72"/>
      <c r="P305" s="229" t="s">
        <v>65</v>
      </c>
      <c r="Q305" s="71"/>
      <c r="R305" s="72"/>
      <c r="S305" s="156" t="s">
        <v>0</v>
      </c>
      <c r="T305" s="72"/>
      <c r="U305" s="160">
        <v>200000.0</v>
      </c>
      <c r="V305" s="71"/>
      <c r="W305" s="72"/>
      <c r="X305" s="160">
        <v>0.0</v>
      </c>
      <c r="Y305" s="72"/>
      <c r="Z305" s="156" t="s">
        <v>68</v>
      </c>
      <c r="AA305" s="72"/>
      <c r="AB305" s="247" t="s">
        <v>66</v>
      </c>
      <c r="AC305" s="215"/>
      <c r="AD305" s="215"/>
      <c r="AE305" s="215"/>
      <c r="AF305" s="215"/>
      <c r="AG305" s="215"/>
      <c r="AH305" s="215"/>
      <c r="AI305" s="215"/>
      <c r="AJ305" s="215"/>
      <c r="AK305" s="215"/>
      <c r="AL305" s="215"/>
      <c r="AM305" s="215"/>
    </row>
    <row r="306">
      <c r="A306" s="215"/>
      <c r="B306" s="257" t="s">
        <v>994</v>
      </c>
      <c r="C306" s="258">
        <v>46189.897690983795</v>
      </c>
      <c r="D306" s="72"/>
      <c r="E306" s="107" t="s">
        <v>7</v>
      </c>
      <c r="F306" s="71"/>
      <c r="G306" s="72"/>
      <c r="H306" s="107" t="s">
        <v>174</v>
      </c>
      <c r="I306" s="71"/>
      <c r="J306" s="72"/>
      <c r="K306" s="107" t="s">
        <v>328</v>
      </c>
      <c r="L306" s="71"/>
      <c r="M306" s="71"/>
      <c r="N306" s="71"/>
      <c r="O306" s="72"/>
      <c r="P306" s="229" t="s">
        <v>329</v>
      </c>
      <c r="Q306" s="71"/>
      <c r="R306" s="72"/>
      <c r="S306" s="156" t="s">
        <v>98</v>
      </c>
      <c r="T306" s="72"/>
      <c r="U306" s="160">
        <v>30000.0</v>
      </c>
      <c r="V306" s="71"/>
      <c r="W306" s="72"/>
      <c r="X306" s="160">
        <v>0.0</v>
      </c>
      <c r="Y306" s="72"/>
      <c r="Z306" s="156" t="s">
        <v>68</v>
      </c>
      <c r="AA306" s="72"/>
      <c r="AB306" s="247" t="s">
        <v>66</v>
      </c>
      <c r="AC306" s="215"/>
      <c r="AD306" s="215"/>
      <c r="AE306" s="215"/>
      <c r="AF306" s="215"/>
      <c r="AG306" s="215"/>
      <c r="AH306" s="215"/>
      <c r="AI306" s="215"/>
      <c r="AJ306" s="215"/>
      <c r="AK306" s="215"/>
      <c r="AL306" s="215"/>
      <c r="AM306" s="215"/>
    </row>
    <row r="307">
      <c r="A307" s="215"/>
      <c r="B307" s="257" t="s">
        <v>999</v>
      </c>
      <c r="C307" s="258">
        <v>46189.80566371528</v>
      </c>
      <c r="D307" s="72"/>
      <c r="E307" s="107" t="s">
        <v>7</v>
      </c>
      <c r="F307" s="71"/>
      <c r="G307" s="72"/>
      <c r="H307" s="107" t="s">
        <v>174</v>
      </c>
      <c r="I307" s="71"/>
      <c r="J307" s="72"/>
      <c r="K307" s="107" t="s">
        <v>1001</v>
      </c>
      <c r="L307" s="71"/>
      <c r="M307" s="71"/>
      <c r="N307" s="71"/>
      <c r="O307" s="72"/>
      <c r="P307" s="229" t="s">
        <v>985</v>
      </c>
      <c r="Q307" s="71"/>
      <c r="R307" s="72"/>
      <c r="S307" s="156" t="s">
        <v>98</v>
      </c>
      <c r="T307" s="72"/>
      <c r="U307" s="160">
        <v>25000.0</v>
      </c>
      <c r="V307" s="71"/>
      <c r="W307" s="72"/>
      <c r="X307" s="160">
        <v>0.0</v>
      </c>
      <c r="Y307" s="72"/>
      <c r="Z307" s="156" t="s">
        <v>68</v>
      </c>
      <c r="AA307" s="72"/>
      <c r="AB307" s="247" t="s">
        <v>66</v>
      </c>
      <c r="AC307" s="215"/>
      <c r="AD307" s="215"/>
      <c r="AE307" s="215"/>
      <c r="AF307" s="215"/>
      <c r="AG307" s="215"/>
      <c r="AH307" s="215"/>
      <c r="AI307" s="215"/>
      <c r="AJ307" s="215"/>
      <c r="AK307" s="215"/>
      <c r="AL307" s="215"/>
      <c r="AM307" s="215"/>
    </row>
    <row r="308">
      <c r="A308" s="215"/>
      <c r="B308" s="257" t="s">
        <v>1007</v>
      </c>
      <c r="C308" s="258">
        <v>46189.71649708333</v>
      </c>
      <c r="D308" s="72"/>
      <c r="E308" s="107" t="s">
        <v>7</v>
      </c>
      <c r="F308" s="71"/>
      <c r="G308" s="72"/>
      <c r="H308" s="107" t="s">
        <v>174</v>
      </c>
      <c r="I308" s="71"/>
      <c r="J308" s="72"/>
      <c r="K308" s="107" t="s">
        <v>763</v>
      </c>
      <c r="L308" s="71"/>
      <c r="M308" s="71"/>
      <c r="N308" s="71"/>
      <c r="O308" s="72"/>
      <c r="P308" s="229" t="s">
        <v>764</v>
      </c>
      <c r="Q308" s="71"/>
      <c r="R308" s="72"/>
      <c r="S308" s="156" t="s">
        <v>98</v>
      </c>
      <c r="T308" s="72"/>
      <c r="U308" s="160">
        <v>25000.0</v>
      </c>
      <c r="V308" s="71"/>
      <c r="W308" s="72"/>
      <c r="X308" s="160">
        <v>0.0</v>
      </c>
      <c r="Y308" s="72"/>
      <c r="Z308" s="156" t="s">
        <v>68</v>
      </c>
      <c r="AA308" s="72"/>
      <c r="AB308" s="247" t="s">
        <v>88</v>
      </c>
      <c r="AC308" s="215"/>
      <c r="AD308" s="215"/>
      <c r="AE308" s="215"/>
      <c r="AF308" s="215"/>
      <c r="AG308" s="215"/>
      <c r="AH308" s="215"/>
      <c r="AI308" s="215"/>
      <c r="AJ308" s="215"/>
      <c r="AK308" s="215"/>
      <c r="AL308" s="215"/>
      <c r="AM308" s="215"/>
    </row>
    <row r="309">
      <c r="A309" s="215"/>
      <c r="B309" s="257" t="s">
        <v>1015</v>
      </c>
      <c r="C309" s="258">
        <v>46189.66429511574</v>
      </c>
      <c r="D309" s="72"/>
      <c r="E309" s="107" t="s">
        <v>7</v>
      </c>
      <c r="F309" s="71"/>
      <c r="G309" s="72"/>
      <c r="H309" s="107" t="s">
        <v>174</v>
      </c>
      <c r="I309" s="71"/>
      <c r="J309" s="72"/>
      <c r="K309" s="107" t="s">
        <v>1017</v>
      </c>
      <c r="L309" s="71"/>
      <c r="M309" s="71"/>
      <c r="N309" s="71"/>
      <c r="O309" s="72"/>
      <c r="P309" s="229" t="s">
        <v>794</v>
      </c>
      <c r="Q309" s="71"/>
      <c r="R309" s="72"/>
      <c r="S309" s="156" t="s">
        <v>98</v>
      </c>
      <c r="T309" s="72"/>
      <c r="U309" s="160">
        <v>25000.0</v>
      </c>
      <c r="V309" s="71"/>
      <c r="W309" s="72"/>
      <c r="X309" s="160">
        <v>0.0</v>
      </c>
      <c r="Y309" s="72"/>
      <c r="Z309" s="156" t="s">
        <v>68</v>
      </c>
      <c r="AA309" s="72"/>
      <c r="AB309" s="247" t="s">
        <v>66</v>
      </c>
      <c r="AC309" s="215"/>
      <c r="AD309" s="215"/>
      <c r="AE309" s="215"/>
      <c r="AF309" s="215"/>
      <c r="AG309" s="215"/>
      <c r="AH309" s="215"/>
      <c r="AI309" s="215"/>
      <c r="AJ309" s="215"/>
      <c r="AK309" s="215"/>
      <c r="AL309" s="215"/>
      <c r="AM309" s="215"/>
    </row>
    <row r="310">
      <c r="A310" s="215"/>
      <c r="B310" s="257" t="s">
        <v>1023</v>
      </c>
      <c r="C310" s="258">
        <v>46189.603031238425</v>
      </c>
      <c r="D310" s="72"/>
      <c r="E310" s="107" t="s">
        <v>7</v>
      </c>
      <c r="F310" s="71"/>
      <c r="G310" s="72"/>
      <c r="H310" s="107" t="s">
        <v>174</v>
      </c>
      <c r="I310" s="71"/>
      <c r="J310" s="72"/>
      <c r="K310" s="107" t="s">
        <v>1025</v>
      </c>
      <c r="L310" s="71"/>
      <c r="M310" s="71"/>
      <c r="N310" s="71"/>
      <c r="O310" s="72"/>
      <c r="P310" s="229" t="s">
        <v>1026</v>
      </c>
      <c r="Q310" s="71"/>
      <c r="R310" s="72"/>
      <c r="S310" s="156" t="s">
        <v>98</v>
      </c>
      <c r="T310" s="72"/>
      <c r="U310" s="160">
        <v>25000.0</v>
      </c>
      <c r="V310" s="71"/>
      <c r="W310" s="72"/>
      <c r="X310" s="160">
        <v>0.0</v>
      </c>
      <c r="Y310" s="72"/>
      <c r="Z310" s="156" t="s">
        <v>68</v>
      </c>
      <c r="AA310" s="72"/>
      <c r="AB310" s="247" t="s">
        <v>66</v>
      </c>
      <c r="AC310" s="215"/>
      <c r="AD310" s="215"/>
      <c r="AE310" s="215"/>
      <c r="AF310" s="215"/>
      <c r="AG310" s="215"/>
      <c r="AH310" s="215"/>
      <c r="AI310" s="215"/>
      <c r="AJ310" s="215"/>
      <c r="AK310" s="215"/>
      <c r="AL310" s="215"/>
      <c r="AM310" s="215"/>
    </row>
    <row r="311">
      <c r="A311" s="215"/>
      <c r="B311" s="257" t="s">
        <v>2266</v>
      </c>
      <c r="C311" s="258">
        <v>46189.59500920139</v>
      </c>
      <c r="D311" s="72"/>
      <c r="E311" s="107" t="s">
        <v>7</v>
      </c>
      <c r="F311" s="71"/>
      <c r="G311" s="72"/>
      <c r="H311" s="107" t="s">
        <v>174</v>
      </c>
      <c r="I311" s="71"/>
      <c r="J311" s="72"/>
      <c r="K311" s="107" t="s">
        <v>2268</v>
      </c>
      <c r="L311" s="71"/>
      <c r="M311" s="71"/>
      <c r="N311" s="71"/>
      <c r="O311" s="72"/>
      <c r="P311" s="229" t="s">
        <v>2269</v>
      </c>
      <c r="Q311" s="71"/>
      <c r="R311" s="72"/>
      <c r="S311" s="156" t="s">
        <v>1279</v>
      </c>
      <c r="T311" s="72"/>
      <c r="U311" s="160">
        <v>20000.0</v>
      </c>
      <c r="V311" s="71"/>
      <c r="W311" s="72"/>
      <c r="X311" s="160">
        <v>0.0</v>
      </c>
      <c r="Y311" s="72"/>
      <c r="Z311" s="156" t="s">
        <v>68</v>
      </c>
      <c r="AA311" s="72"/>
      <c r="AB311" s="247" t="s">
        <v>88</v>
      </c>
      <c r="AC311" s="215"/>
      <c r="AD311" s="215"/>
      <c r="AE311" s="215"/>
      <c r="AF311" s="215"/>
      <c r="AG311" s="215"/>
      <c r="AH311" s="215"/>
      <c r="AI311" s="215"/>
      <c r="AJ311" s="215"/>
      <c r="AK311" s="215"/>
      <c r="AL311" s="215"/>
      <c r="AM311" s="215"/>
    </row>
    <row r="312">
      <c r="A312" s="215"/>
      <c r="B312" s="257" t="s">
        <v>2270</v>
      </c>
      <c r="C312" s="258">
        <v>46189.59077005787</v>
      </c>
      <c r="D312" s="72"/>
      <c r="E312" s="107" t="s">
        <v>76</v>
      </c>
      <c r="F312" s="71"/>
      <c r="G312" s="72"/>
      <c r="H312" s="107" t="s">
        <v>1470</v>
      </c>
      <c r="I312" s="71"/>
      <c r="J312" s="72"/>
      <c r="K312" s="107" t="s">
        <v>2271</v>
      </c>
      <c r="L312" s="71"/>
      <c r="M312" s="71"/>
      <c r="N312" s="71"/>
      <c r="O312" s="72"/>
      <c r="P312" s="229" t="s">
        <v>807</v>
      </c>
      <c r="Q312" s="71"/>
      <c r="R312" s="72"/>
      <c r="S312" s="156" t="s">
        <v>1175</v>
      </c>
      <c r="T312" s="72"/>
      <c r="U312" s="160">
        <v>3000.0</v>
      </c>
      <c r="V312" s="71"/>
      <c r="W312" s="72"/>
      <c r="X312" s="160">
        <v>0.0</v>
      </c>
      <c r="Y312" s="72"/>
      <c r="Z312" s="156" t="s">
        <v>68</v>
      </c>
      <c r="AA312" s="72"/>
      <c r="AB312" s="247" t="s">
        <v>88</v>
      </c>
      <c r="AC312" s="215"/>
      <c r="AD312" s="215"/>
      <c r="AE312" s="215"/>
      <c r="AF312" s="215"/>
      <c r="AG312" s="215"/>
      <c r="AH312" s="215"/>
      <c r="AI312" s="215"/>
      <c r="AJ312" s="215"/>
      <c r="AK312" s="215"/>
      <c r="AL312" s="215"/>
      <c r="AM312" s="215"/>
    </row>
    <row r="313">
      <c r="A313" s="215"/>
      <c r="B313" s="257" t="s">
        <v>2273</v>
      </c>
      <c r="C313" s="258">
        <v>46189.58963128472</v>
      </c>
      <c r="D313" s="72"/>
      <c r="E313" s="107" t="s">
        <v>76</v>
      </c>
      <c r="F313" s="71"/>
      <c r="G313" s="72"/>
      <c r="H313" s="107" t="s">
        <v>1354</v>
      </c>
      <c r="I313" s="71"/>
      <c r="J313" s="72"/>
      <c r="K313" s="107" t="s">
        <v>2274</v>
      </c>
      <c r="L313" s="71"/>
      <c r="M313" s="71"/>
      <c r="N313" s="71"/>
      <c r="O313" s="72"/>
      <c r="P313" s="229" t="s">
        <v>807</v>
      </c>
      <c r="Q313" s="71"/>
      <c r="R313" s="72"/>
      <c r="S313" s="156" t="s">
        <v>1175</v>
      </c>
      <c r="T313" s="72"/>
      <c r="U313" s="160">
        <v>7000.0</v>
      </c>
      <c r="V313" s="71"/>
      <c r="W313" s="72"/>
      <c r="X313" s="160">
        <v>0.0</v>
      </c>
      <c r="Y313" s="72"/>
      <c r="Z313" s="156" t="s">
        <v>68</v>
      </c>
      <c r="AA313" s="72"/>
      <c r="AB313" s="247" t="s">
        <v>66</v>
      </c>
      <c r="AC313" s="215"/>
      <c r="AD313" s="215"/>
      <c r="AE313" s="215"/>
      <c r="AF313" s="215"/>
      <c r="AG313" s="215"/>
      <c r="AH313" s="215"/>
      <c r="AI313" s="215"/>
      <c r="AJ313" s="215"/>
      <c r="AK313" s="215"/>
      <c r="AL313" s="215"/>
      <c r="AM313" s="215"/>
    </row>
    <row r="314">
      <c r="A314" s="215"/>
      <c r="B314" s="257" t="s">
        <v>1033</v>
      </c>
      <c r="C314" s="258">
        <v>46189.48175072917</v>
      </c>
      <c r="D314" s="72"/>
      <c r="E314" s="107" t="s">
        <v>7</v>
      </c>
      <c r="F314" s="71"/>
      <c r="G314" s="72"/>
      <c r="H314" s="107" t="s">
        <v>174</v>
      </c>
      <c r="I314" s="71"/>
      <c r="J314" s="72"/>
      <c r="K314" s="107" t="s">
        <v>267</v>
      </c>
      <c r="L314" s="71"/>
      <c r="M314" s="71"/>
      <c r="N314" s="71"/>
      <c r="O314" s="72"/>
      <c r="P314" s="229" t="s">
        <v>268</v>
      </c>
      <c r="Q314" s="71"/>
      <c r="R314" s="72"/>
      <c r="S314" s="156" t="s">
        <v>98</v>
      </c>
      <c r="T314" s="72"/>
      <c r="U314" s="160">
        <v>45000.0</v>
      </c>
      <c r="V314" s="71"/>
      <c r="W314" s="72"/>
      <c r="X314" s="160">
        <v>0.0</v>
      </c>
      <c r="Y314" s="72"/>
      <c r="Z314" s="156" t="s">
        <v>68</v>
      </c>
      <c r="AA314" s="72"/>
      <c r="AB314" s="247" t="s">
        <v>88</v>
      </c>
      <c r="AC314" s="215"/>
      <c r="AD314" s="215"/>
      <c r="AE314" s="215"/>
      <c r="AF314" s="215"/>
      <c r="AG314" s="215"/>
      <c r="AH314" s="215"/>
      <c r="AI314" s="215"/>
      <c r="AJ314" s="215"/>
      <c r="AK314" s="215"/>
      <c r="AL314" s="215"/>
      <c r="AM314" s="215"/>
    </row>
    <row r="315">
      <c r="A315" s="215"/>
      <c r="B315" s="257" t="s">
        <v>1658</v>
      </c>
      <c r="C315" s="258">
        <v>46189.437150729165</v>
      </c>
      <c r="D315" s="72"/>
      <c r="E315" s="107" t="s">
        <v>7</v>
      </c>
      <c r="F315" s="71"/>
      <c r="G315" s="72"/>
      <c r="H315" s="107" t="s">
        <v>174</v>
      </c>
      <c r="I315" s="71"/>
      <c r="J315" s="72"/>
      <c r="K315" s="107" t="s">
        <v>1352</v>
      </c>
      <c r="L315" s="71"/>
      <c r="M315" s="71"/>
      <c r="N315" s="71"/>
      <c r="O315" s="72"/>
      <c r="P315" s="229" t="s">
        <v>701</v>
      </c>
      <c r="Q315" s="71"/>
      <c r="R315" s="72"/>
      <c r="S315" s="156" t="s">
        <v>457</v>
      </c>
      <c r="T315" s="72"/>
      <c r="U315" s="160">
        <v>30000.0</v>
      </c>
      <c r="V315" s="71"/>
      <c r="W315" s="72"/>
      <c r="X315" s="160">
        <v>0.0</v>
      </c>
      <c r="Y315" s="72"/>
      <c r="Z315" s="156" t="s">
        <v>68</v>
      </c>
      <c r="AA315" s="72"/>
      <c r="AB315" s="247" t="s">
        <v>88</v>
      </c>
      <c r="AC315" s="215"/>
      <c r="AD315" s="215"/>
      <c r="AE315" s="215"/>
      <c r="AF315" s="215"/>
      <c r="AG315" s="215"/>
      <c r="AH315" s="215"/>
      <c r="AI315" s="215"/>
      <c r="AJ315" s="215"/>
      <c r="AK315" s="215"/>
      <c r="AL315" s="215"/>
      <c r="AM315" s="215"/>
    </row>
    <row r="316">
      <c r="A316" s="215"/>
      <c r="B316" s="257" t="s">
        <v>2277</v>
      </c>
      <c r="C316" s="258">
        <v>46187.76906572917</v>
      </c>
      <c r="D316" s="72"/>
      <c r="E316" s="107" t="s">
        <v>76</v>
      </c>
      <c r="F316" s="71"/>
      <c r="G316" s="72"/>
      <c r="H316" s="107" t="s">
        <v>1198</v>
      </c>
      <c r="I316" s="71"/>
      <c r="J316" s="72"/>
      <c r="K316" s="107" t="s">
        <v>2279</v>
      </c>
      <c r="L316" s="71"/>
      <c r="M316" s="71"/>
      <c r="N316" s="71"/>
      <c r="O316" s="72"/>
      <c r="P316" s="229" t="s">
        <v>1200</v>
      </c>
      <c r="Q316" s="71"/>
      <c r="R316" s="72"/>
      <c r="S316" s="156" t="s">
        <v>1175</v>
      </c>
      <c r="T316" s="72"/>
      <c r="U316" s="160">
        <v>50000.0</v>
      </c>
      <c r="V316" s="71"/>
      <c r="W316" s="72"/>
      <c r="X316" s="160">
        <v>0.0</v>
      </c>
      <c r="Y316" s="72"/>
      <c r="Z316" s="156" t="s">
        <v>68</v>
      </c>
      <c r="AA316" s="72"/>
      <c r="AB316" s="247" t="s">
        <v>66</v>
      </c>
      <c r="AC316" s="215"/>
      <c r="AD316" s="215"/>
      <c r="AE316" s="215"/>
      <c r="AF316" s="215"/>
      <c r="AG316" s="215"/>
      <c r="AH316" s="215"/>
      <c r="AI316" s="215"/>
      <c r="AJ316" s="215"/>
      <c r="AK316" s="215"/>
      <c r="AL316" s="215"/>
      <c r="AM316" s="215"/>
    </row>
    <row r="317">
      <c r="A317" s="215"/>
      <c r="B317" s="257" t="s">
        <v>2281</v>
      </c>
      <c r="C317" s="258">
        <v>46187.76725379629</v>
      </c>
      <c r="D317" s="72"/>
      <c r="E317" s="107" t="s">
        <v>7</v>
      </c>
      <c r="F317" s="71"/>
      <c r="G317" s="72"/>
      <c r="H317" s="107" t="s">
        <v>1208</v>
      </c>
      <c r="I317" s="71"/>
      <c r="J317" s="72"/>
      <c r="K317" s="107" t="s">
        <v>2282</v>
      </c>
      <c r="L317" s="71"/>
      <c r="M317" s="71"/>
      <c r="N317" s="71"/>
      <c r="O317" s="72"/>
      <c r="P317" s="229" t="s">
        <v>1200</v>
      </c>
      <c r="Q317" s="71"/>
      <c r="R317" s="72"/>
      <c r="S317" s="156" t="s">
        <v>1175</v>
      </c>
      <c r="T317" s="72"/>
      <c r="U317" s="160">
        <v>50000.0</v>
      </c>
      <c r="V317" s="71"/>
      <c r="W317" s="72"/>
      <c r="X317" s="160">
        <v>0.0</v>
      </c>
      <c r="Y317" s="72"/>
      <c r="Z317" s="156" t="s">
        <v>68</v>
      </c>
      <c r="AA317" s="72"/>
      <c r="AB317" s="247" t="s">
        <v>88</v>
      </c>
      <c r="AC317" s="215"/>
      <c r="AD317" s="215"/>
      <c r="AE317" s="215"/>
      <c r="AF317" s="215"/>
      <c r="AG317" s="215"/>
      <c r="AH317" s="215"/>
      <c r="AI317" s="215"/>
      <c r="AJ317" s="215"/>
      <c r="AK317" s="215"/>
      <c r="AL317" s="215"/>
      <c r="AM317" s="215"/>
    </row>
    <row r="318">
      <c r="A318" s="215"/>
      <c r="B318" s="257" t="s">
        <v>339</v>
      </c>
      <c r="C318" s="258">
        <v>46187.765203159724</v>
      </c>
      <c r="D318" s="72"/>
      <c r="E318" s="107" t="s">
        <v>76</v>
      </c>
      <c r="F318" s="71"/>
      <c r="G318" s="72"/>
      <c r="H318" s="107" t="s">
        <v>77</v>
      </c>
      <c r="I318" s="71"/>
      <c r="J318" s="72"/>
      <c r="K318" s="107" t="s">
        <v>341</v>
      </c>
      <c r="L318" s="71"/>
      <c r="M318" s="71"/>
      <c r="N318" s="71"/>
      <c r="O318" s="72"/>
      <c r="P318" s="229" t="s">
        <v>65</v>
      </c>
      <c r="Q318" s="71"/>
      <c r="R318" s="72"/>
      <c r="S318" s="156" t="s">
        <v>0</v>
      </c>
      <c r="T318" s="72"/>
      <c r="U318" s="160">
        <v>30000.0</v>
      </c>
      <c r="V318" s="71"/>
      <c r="W318" s="72"/>
      <c r="X318" s="160">
        <v>0.0</v>
      </c>
      <c r="Y318" s="72"/>
      <c r="Z318" s="156" t="s">
        <v>68</v>
      </c>
      <c r="AA318" s="72"/>
      <c r="AB318" s="247" t="s">
        <v>66</v>
      </c>
      <c r="AC318" s="215"/>
      <c r="AD318" s="215"/>
      <c r="AE318" s="215"/>
      <c r="AF318" s="215"/>
      <c r="AG318" s="215"/>
      <c r="AH318" s="215"/>
      <c r="AI318" s="215"/>
      <c r="AJ318" s="215"/>
      <c r="AK318" s="215"/>
      <c r="AL318" s="215"/>
      <c r="AM318" s="215"/>
    </row>
    <row r="319">
      <c r="A319" s="215"/>
      <c r="B319" s="257" t="s">
        <v>350</v>
      </c>
      <c r="C319" s="258">
        <v>46187.764377071755</v>
      </c>
      <c r="D319" s="72"/>
      <c r="E319" s="107" t="s">
        <v>7</v>
      </c>
      <c r="F319" s="71"/>
      <c r="G319" s="72"/>
      <c r="H319" s="107" t="s">
        <v>63</v>
      </c>
      <c r="I319" s="71"/>
      <c r="J319" s="72"/>
      <c r="K319" s="107" t="s">
        <v>351</v>
      </c>
      <c r="L319" s="71"/>
      <c r="M319" s="71"/>
      <c r="N319" s="71"/>
      <c r="O319" s="72"/>
      <c r="P319" s="229" t="s">
        <v>65</v>
      </c>
      <c r="Q319" s="71"/>
      <c r="R319" s="72"/>
      <c r="S319" s="156" t="s">
        <v>0</v>
      </c>
      <c r="T319" s="72"/>
      <c r="U319" s="160">
        <v>60000.0</v>
      </c>
      <c r="V319" s="71"/>
      <c r="W319" s="72"/>
      <c r="X319" s="160">
        <v>0.0</v>
      </c>
      <c r="Y319" s="72"/>
      <c r="Z319" s="156" t="s">
        <v>68</v>
      </c>
      <c r="AA319" s="72"/>
      <c r="AB319" s="247" t="s">
        <v>66</v>
      </c>
      <c r="AC319" s="215"/>
      <c r="AD319" s="215"/>
      <c r="AE319" s="215"/>
      <c r="AF319" s="215"/>
      <c r="AG319" s="215"/>
      <c r="AH319" s="215"/>
      <c r="AI319" s="215"/>
      <c r="AJ319" s="215"/>
      <c r="AK319" s="215"/>
      <c r="AL319" s="215"/>
      <c r="AM319" s="215"/>
    </row>
    <row r="320">
      <c r="A320" s="215"/>
      <c r="B320" s="257" t="s">
        <v>1036</v>
      </c>
      <c r="C320" s="258">
        <v>46185.79125332176</v>
      </c>
      <c r="D320" s="72"/>
      <c r="E320" s="107" t="s">
        <v>7</v>
      </c>
      <c r="F320" s="71"/>
      <c r="G320" s="72"/>
      <c r="H320" s="107" t="s">
        <v>174</v>
      </c>
      <c r="I320" s="71"/>
      <c r="J320" s="72"/>
      <c r="K320" s="107" t="s">
        <v>348</v>
      </c>
      <c r="L320" s="71"/>
      <c r="M320" s="71"/>
      <c r="N320" s="71"/>
      <c r="O320" s="72"/>
      <c r="P320" s="229" t="s">
        <v>349</v>
      </c>
      <c r="Q320" s="71"/>
      <c r="R320" s="72"/>
      <c r="S320" s="156" t="s">
        <v>98</v>
      </c>
      <c r="T320" s="72"/>
      <c r="U320" s="160">
        <v>25000.0</v>
      </c>
      <c r="V320" s="71"/>
      <c r="W320" s="72"/>
      <c r="X320" s="160">
        <v>0.0</v>
      </c>
      <c r="Y320" s="72"/>
      <c r="Z320" s="156" t="s">
        <v>68</v>
      </c>
      <c r="AA320" s="72"/>
      <c r="AB320" s="247" t="s">
        <v>88</v>
      </c>
      <c r="AC320" s="215"/>
      <c r="AD320" s="215"/>
      <c r="AE320" s="215"/>
      <c r="AF320" s="215"/>
      <c r="AG320" s="215"/>
      <c r="AH320" s="215"/>
      <c r="AI320" s="215"/>
      <c r="AJ320" s="215"/>
      <c r="AK320" s="215"/>
      <c r="AL320" s="215"/>
      <c r="AM320" s="215"/>
    </row>
    <row r="321">
      <c r="A321" s="215"/>
      <c r="B321" s="257" t="s">
        <v>1664</v>
      </c>
      <c r="C321" s="258">
        <v>46185.78757509259</v>
      </c>
      <c r="D321" s="72"/>
      <c r="E321" s="107" t="s">
        <v>7</v>
      </c>
      <c r="F321" s="71"/>
      <c r="G321" s="72"/>
      <c r="H321" s="107" t="s">
        <v>174</v>
      </c>
      <c r="I321" s="71"/>
      <c r="J321" s="72"/>
      <c r="K321" s="107" t="s">
        <v>1665</v>
      </c>
      <c r="L321" s="71"/>
      <c r="M321" s="71"/>
      <c r="N321" s="71"/>
      <c r="O321" s="72"/>
      <c r="P321" s="229" t="s">
        <v>1483</v>
      </c>
      <c r="Q321" s="71"/>
      <c r="R321" s="72"/>
      <c r="S321" s="156" t="s">
        <v>457</v>
      </c>
      <c r="T321" s="72"/>
      <c r="U321" s="160">
        <v>30000.0</v>
      </c>
      <c r="V321" s="71"/>
      <c r="W321" s="72"/>
      <c r="X321" s="160">
        <v>0.0</v>
      </c>
      <c r="Y321" s="72"/>
      <c r="Z321" s="156" t="s">
        <v>68</v>
      </c>
      <c r="AA321" s="72"/>
      <c r="AB321" s="247" t="s">
        <v>66</v>
      </c>
      <c r="AC321" s="215"/>
      <c r="AD321" s="215"/>
      <c r="AE321" s="215"/>
      <c r="AF321" s="215"/>
      <c r="AG321" s="215"/>
      <c r="AH321" s="215"/>
      <c r="AI321" s="215"/>
      <c r="AJ321" s="215"/>
      <c r="AK321" s="215"/>
      <c r="AL321" s="215"/>
      <c r="AM321" s="215"/>
    </row>
    <row r="322">
      <c r="A322" s="215"/>
      <c r="B322" s="257" t="s">
        <v>1671</v>
      </c>
      <c r="C322" s="258">
        <v>46185.78621119213</v>
      </c>
      <c r="D322" s="72"/>
      <c r="E322" s="107" t="s">
        <v>7</v>
      </c>
      <c r="F322" s="71"/>
      <c r="G322" s="72"/>
      <c r="H322" s="107" t="s">
        <v>174</v>
      </c>
      <c r="I322" s="71"/>
      <c r="J322" s="72"/>
      <c r="K322" s="107" t="s">
        <v>1212</v>
      </c>
      <c r="L322" s="71"/>
      <c r="M322" s="71"/>
      <c r="N322" s="71"/>
      <c r="O322" s="72"/>
      <c r="P322" s="229" t="s">
        <v>1213</v>
      </c>
      <c r="Q322" s="71"/>
      <c r="R322" s="72"/>
      <c r="S322" s="156" t="s">
        <v>457</v>
      </c>
      <c r="T322" s="72"/>
      <c r="U322" s="160">
        <v>20000.0</v>
      </c>
      <c r="V322" s="71"/>
      <c r="W322" s="72"/>
      <c r="X322" s="160">
        <v>0.0</v>
      </c>
      <c r="Y322" s="72"/>
      <c r="Z322" s="156" t="s">
        <v>68</v>
      </c>
      <c r="AA322" s="72"/>
      <c r="AB322" s="247" t="s">
        <v>66</v>
      </c>
      <c r="AC322" s="215"/>
      <c r="AD322" s="215"/>
      <c r="AE322" s="215"/>
      <c r="AF322" s="215"/>
      <c r="AG322" s="215"/>
      <c r="AH322" s="215"/>
      <c r="AI322" s="215"/>
      <c r="AJ322" s="215"/>
      <c r="AK322" s="215"/>
      <c r="AL322" s="215"/>
      <c r="AM322" s="215"/>
    </row>
    <row r="323">
      <c r="A323" s="215"/>
      <c r="B323" s="257" t="s">
        <v>2287</v>
      </c>
      <c r="C323" s="258">
        <v>46185.769336377314</v>
      </c>
      <c r="D323" s="72"/>
      <c r="E323" s="107" t="s">
        <v>76</v>
      </c>
      <c r="F323" s="71"/>
      <c r="G323" s="72"/>
      <c r="H323" s="107" t="s">
        <v>1681</v>
      </c>
      <c r="I323" s="71"/>
      <c r="J323" s="72"/>
      <c r="K323" s="107" t="s">
        <v>2288</v>
      </c>
      <c r="L323" s="71"/>
      <c r="M323" s="71"/>
      <c r="N323" s="71"/>
      <c r="O323" s="72"/>
      <c r="P323" s="229" t="s">
        <v>1685</v>
      </c>
      <c r="Q323" s="71"/>
      <c r="R323" s="72"/>
      <c r="S323" s="156" t="s">
        <v>1175</v>
      </c>
      <c r="T323" s="72"/>
      <c r="U323" s="160">
        <v>290000.0</v>
      </c>
      <c r="V323" s="71"/>
      <c r="W323" s="72"/>
      <c r="X323" s="160">
        <v>0.0</v>
      </c>
      <c r="Y323" s="72"/>
      <c r="Z323" s="156" t="s">
        <v>68</v>
      </c>
      <c r="AA323" s="72"/>
      <c r="AB323" s="247" t="s">
        <v>66</v>
      </c>
      <c r="AC323" s="215"/>
      <c r="AD323" s="215"/>
      <c r="AE323" s="215"/>
      <c r="AF323" s="215"/>
      <c r="AG323" s="215"/>
      <c r="AH323" s="215"/>
      <c r="AI323" s="215"/>
      <c r="AJ323" s="215"/>
      <c r="AK323" s="215"/>
      <c r="AL323" s="215"/>
      <c r="AM323" s="215"/>
    </row>
    <row r="324">
      <c r="A324" s="215"/>
      <c r="B324" s="257" t="s">
        <v>2290</v>
      </c>
      <c r="C324" s="258">
        <v>46185.7669178125</v>
      </c>
      <c r="D324" s="72"/>
      <c r="E324" s="107" t="s">
        <v>76</v>
      </c>
      <c r="F324" s="71"/>
      <c r="G324" s="72"/>
      <c r="H324" s="107" t="s">
        <v>1419</v>
      </c>
      <c r="I324" s="71"/>
      <c r="J324" s="72"/>
      <c r="K324" s="107" t="s">
        <v>1420</v>
      </c>
      <c r="L324" s="71"/>
      <c r="M324" s="71"/>
      <c r="N324" s="71"/>
      <c r="O324" s="72"/>
      <c r="P324" s="229" t="s">
        <v>1200</v>
      </c>
      <c r="Q324" s="71"/>
      <c r="R324" s="72"/>
      <c r="S324" s="156" t="s">
        <v>1175</v>
      </c>
      <c r="T324" s="72"/>
      <c r="U324" s="160">
        <v>7400.0</v>
      </c>
      <c r="V324" s="71"/>
      <c r="W324" s="72"/>
      <c r="X324" s="160">
        <v>0.0</v>
      </c>
      <c r="Y324" s="72"/>
      <c r="Z324" s="156" t="s">
        <v>68</v>
      </c>
      <c r="AA324" s="72"/>
      <c r="AB324" s="247" t="s">
        <v>66</v>
      </c>
      <c r="AC324" s="215"/>
      <c r="AD324" s="215"/>
      <c r="AE324" s="215"/>
      <c r="AF324" s="215"/>
      <c r="AG324" s="215"/>
      <c r="AH324" s="215"/>
      <c r="AI324" s="215"/>
      <c r="AJ324" s="215"/>
      <c r="AK324" s="215"/>
      <c r="AL324" s="215"/>
      <c r="AM324" s="215"/>
    </row>
    <row r="325">
      <c r="A325" s="215"/>
      <c r="B325" s="257" t="s">
        <v>2292</v>
      </c>
      <c r="C325" s="258">
        <v>46185.73309097222</v>
      </c>
      <c r="D325" s="72"/>
      <c r="E325" s="107" t="s">
        <v>7</v>
      </c>
      <c r="F325" s="71"/>
      <c r="G325" s="72"/>
      <c r="H325" s="107" t="s">
        <v>1447</v>
      </c>
      <c r="I325" s="71"/>
      <c r="J325" s="72"/>
      <c r="K325" s="107" t="s">
        <v>2293</v>
      </c>
      <c r="L325" s="71"/>
      <c r="M325" s="71"/>
      <c r="N325" s="71"/>
      <c r="O325" s="72"/>
      <c r="P325" s="229" t="s">
        <v>1451</v>
      </c>
      <c r="Q325" s="71"/>
      <c r="R325" s="72"/>
      <c r="S325" s="156" t="s">
        <v>23</v>
      </c>
      <c r="T325" s="72"/>
      <c r="U325" s="160">
        <v>3130.0</v>
      </c>
      <c r="V325" s="71"/>
      <c r="W325" s="72"/>
      <c r="X325" s="160">
        <v>0.0</v>
      </c>
      <c r="Y325" s="72"/>
      <c r="Z325" s="156" t="s">
        <v>68</v>
      </c>
      <c r="AA325" s="72"/>
      <c r="AB325" s="247" t="s">
        <v>88</v>
      </c>
      <c r="AC325" s="215"/>
      <c r="AD325" s="215"/>
      <c r="AE325" s="215"/>
      <c r="AF325" s="215"/>
      <c r="AG325" s="215"/>
      <c r="AH325" s="215"/>
      <c r="AI325" s="215"/>
      <c r="AJ325" s="215"/>
      <c r="AK325" s="215"/>
      <c r="AL325" s="215"/>
      <c r="AM325" s="215"/>
    </row>
    <row r="326">
      <c r="A326" s="215"/>
      <c r="B326" s="257" t="s">
        <v>1678</v>
      </c>
      <c r="C326" s="258">
        <v>46185.69608659722</v>
      </c>
      <c r="D326" s="72"/>
      <c r="E326" s="107" t="s">
        <v>7</v>
      </c>
      <c r="F326" s="71"/>
      <c r="G326" s="72"/>
      <c r="H326" s="107" t="s">
        <v>174</v>
      </c>
      <c r="I326" s="71"/>
      <c r="J326" s="72"/>
      <c r="K326" s="107" t="s">
        <v>1292</v>
      </c>
      <c r="L326" s="71"/>
      <c r="M326" s="71"/>
      <c r="N326" s="71"/>
      <c r="O326" s="72"/>
      <c r="P326" s="229" t="s">
        <v>1293</v>
      </c>
      <c r="Q326" s="71"/>
      <c r="R326" s="72"/>
      <c r="S326" s="156" t="s">
        <v>457</v>
      </c>
      <c r="T326" s="72"/>
      <c r="U326" s="160">
        <v>20000.0</v>
      </c>
      <c r="V326" s="71"/>
      <c r="W326" s="72"/>
      <c r="X326" s="160">
        <v>0.0</v>
      </c>
      <c r="Y326" s="72"/>
      <c r="Z326" s="156" t="s">
        <v>68</v>
      </c>
      <c r="AA326" s="72"/>
      <c r="AB326" s="247" t="s">
        <v>88</v>
      </c>
      <c r="AC326" s="215"/>
      <c r="AD326" s="215"/>
      <c r="AE326" s="215"/>
      <c r="AF326" s="215"/>
      <c r="AG326" s="215"/>
      <c r="AH326" s="215"/>
      <c r="AI326" s="215"/>
      <c r="AJ326" s="215"/>
      <c r="AK326" s="215"/>
      <c r="AL326" s="215"/>
      <c r="AM326" s="215"/>
    </row>
    <row r="327">
      <c r="A327" s="215"/>
      <c r="B327" s="257" t="s">
        <v>2295</v>
      </c>
      <c r="C327" s="258">
        <v>46184.783827604166</v>
      </c>
      <c r="D327" s="72"/>
      <c r="E327" s="107" t="s">
        <v>76</v>
      </c>
      <c r="F327" s="71"/>
      <c r="G327" s="72"/>
      <c r="H327" s="107" t="s">
        <v>1470</v>
      </c>
      <c r="I327" s="71"/>
      <c r="J327" s="72"/>
      <c r="K327" s="107" t="s">
        <v>2297</v>
      </c>
      <c r="L327" s="71"/>
      <c r="M327" s="71"/>
      <c r="N327" s="71"/>
      <c r="O327" s="72"/>
      <c r="P327" s="229" t="s">
        <v>807</v>
      </c>
      <c r="Q327" s="71"/>
      <c r="R327" s="72"/>
      <c r="S327" s="156" t="s">
        <v>1247</v>
      </c>
      <c r="T327" s="72"/>
      <c r="U327" s="160">
        <v>5100.0</v>
      </c>
      <c r="V327" s="71"/>
      <c r="W327" s="72"/>
      <c r="X327" s="160">
        <v>0.0</v>
      </c>
      <c r="Y327" s="72"/>
      <c r="Z327" s="156" t="s">
        <v>68</v>
      </c>
      <c r="AA327" s="72"/>
      <c r="AB327" s="247" t="s">
        <v>66</v>
      </c>
      <c r="AC327" s="215"/>
      <c r="AD327" s="215"/>
      <c r="AE327" s="215"/>
      <c r="AF327" s="215"/>
      <c r="AG327" s="215"/>
      <c r="AH327" s="215"/>
      <c r="AI327" s="215"/>
      <c r="AJ327" s="215"/>
      <c r="AK327" s="215"/>
      <c r="AL327" s="215"/>
      <c r="AM327" s="215"/>
    </row>
    <row r="328">
      <c r="A328" s="215"/>
      <c r="B328" s="257" t="s">
        <v>2299</v>
      </c>
      <c r="C328" s="258">
        <v>46184.782220277775</v>
      </c>
      <c r="D328" s="72"/>
      <c r="E328" s="107" t="s">
        <v>76</v>
      </c>
      <c r="F328" s="71"/>
      <c r="G328" s="72"/>
      <c r="H328" s="107" t="s">
        <v>28</v>
      </c>
      <c r="I328" s="71"/>
      <c r="J328" s="72"/>
      <c r="K328" s="107" t="s">
        <v>1900</v>
      </c>
      <c r="L328" s="71"/>
      <c r="M328" s="71"/>
      <c r="N328" s="71"/>
      <c r="O328" s="72"/>
      <c r="P328" s="229" t="s">
        <v>1901</v>
      </c>
      <c r="Q328" s="71"/>
      <c r="R328" s="72"/>
      <c r="S328" s="156" t="s">
        <v>1247</v>
      </c>
      <c r="T328" s="72"/>
      <c r="U328" s="160">
        <v>68000.0</v>
      </c>
      <c r="V328" s="71"/>
      <c r="W328" s="72"/>
      <c r="X328" s="160">
        <v>0.0</v>
      </c>
      <c r="Y328" s="72"/>
      <c r="Z328" s="156" t="s">
        <v>68</v>
      </c>
      <c r="AA328" s="72"/>
      <c r="AB328" s="247" t="s">
        <v>66</v>
      </c>
      <c r="AC328" s="215"/>
      <c r="AD328" s="215"/>
      <c r="AE328" s="215"/>
      <c r="AF328" s="215"/>
      <c r="AG328" s="215"/>
      <c r="AH328" s="215"/>
      <c r="AI328" s="215"/>
      <c r="AJ328" s="215"/>
      <c r="AK328" s="215"/>
      <c r="AL328" s="215"/>
      <c r="AM328" s="215"/>
    </row>
    <row r="329">
      <c r="A329" s="215"/>
      <c r="B329" s="257" t="s">
        <v>1041</v>
      </c>
      <c r="C329" s="258">
        <v>46184.75737008102</v>
      </c>
      <c r="D329" s="72"/>
      <c r="E329" s="107" t="s">
        <v>7</v>
      </c>
      <c r="F329" s="71"/>
      <c r="G329" s="72"/>
      <c r="H329" s="107" t="s">
        <v>174</v>
      </c>
      <c r="I329" s="71"/>
      <c r="J329" s="72"/>
      <c r="K329" s="107" t="s">
        <v>340</v>
      </c>
      <c r="L329" s="71"/>
      <c r="M329" s="71"/>
      <c r="N329" s="71"/>
      <c r="O329" s="72"/>
      <c r="P329" s="229" t="s">
        <v>342</v>
      </c>
      <c r="Q329" s="71"/>
      <c r="R329" s="72"/>
      <c r="S329" s="156" t="s">
        <v>98</v>
      </c>
      <c r="T329" s="72"/>
      <c r="U329" s="160">
        <v>25000.0</v>
      </c>
      <c r="V329" s="71"/>
      <c r="W329" s="72"/>
      <c r="X329" s="160">
        <v>0.0</v>
      </c>
      <c r="Y329" s="72"/>
      <c r="Z329" s="156" t="s">
        <v>68</v>
      </c>
      <c r="AA329" s="72"/>
      <c r="AB329" s="247" t="s">
        <v>66</v>
      </c>
      <c r="AC329" s="215"/>
      <c r="AD329" s="215"/>
      <c r="AE329" s="215"/>
      <c r="AF329" s="215"/>
      <c r="AG329" s="215"/>
      <c r="AH329" s="215"/>
      <c r="AI329" s="215"/>
      <c r="AJ329" s="215"/>
      <c r="AK329" s="215"/>
      <c r="AL329" s="215"/>
      <c r="AM329" s="215"/>
    </row>
    <row r="330">
      <c r="A330" s="215"/>
      <c r="B330" s="257" t="s">
        <v>1046</v>
      </c>
      <c r="C330" s="258">
        <v>46184.74016071759</v>
      </c>
      <c r="D330" s="72"/>
      <c r="E330" s="107" t="s">
        <v>7</v>
      </c>
      <c r="F330" s="71"/>
      <c r="G330" s="72"/>
      <c r="H330" s="107" t="s">
        <v>174</v>
      </c>
      <c r="I330" s="71"/>
      <c r="J330" s="72"/>
      <c r="K330" s="107" t="s">
        <v>1047</v>
      </c>
      <c r="L330" s="71"/>
      <c r="M330" s="71"/>
      <c r="N330" s="71"/>
      <c r="O330" s="72"/>
      <c r="P330" s="229" t="s">
        <v>824</v>
      </c>
      <c r="Q330" s="71"/>
      <c r="R330" s="72"/>
      <c r="S330" s="156" t="s">
        <v>98</v>
      </c>
      <c r="T330" s="72"/>
      <c r="U330" s="160">
        <v>25000.0</v>
      </c>
      <c r="V330" s="71"/>
      <c r="W330" s="72"/>
      <c r="X330" s="160">
        <v>0.0</v>
      </c>
      <c r="Y330" s="72"/>
      <c r="Z330" s="156" t="s">
        <v>68</v>
      </c>
      <c r="AA330" s="72"/>
      <c r="AB330" s="247" t="s">
        <v>66</v>
      </c>
      <c r="AC330" s="215"/>
      <c r="AD330" s="215"/>
      <c r="AE330" s="215"/>
      <c r="AF330" s="215"/>
      <c r="AG330" s="215"/>
      <c r="AH330" s="215"/>
      <c r="AI330" s="215"/>
      <c r="AJ330" s="215"/>
      <c r="AK330" s="215"/>
      <c r="AL330" s="215"/>
      <c r="AM330" s="215"/>
    </row>
    <row r="331">
      <c r="A331" s="215"/>
      <c r="B331" s="257" t="s">
        <v>1051</v>
      </c>
      <c r="C331" s="258">
        <v>46184.731874386576</v>
      </c>
      <c r="D331" s="72"/>
      <c r="E331" s="107" t="s">
        <v>7</v>
      </c>
      <c r="F331" s="71"/>
      <c r="G331" s="72"/>
      <c r="H331" s="107" t="s">
        <v>174</v>
      </c>
      <c r="I331" s="71"/>
      <c r="J331" s="72"/>
      <c r="K331" s="107" t="s">
        <v>1052</v>
      </c>
      <c r="L331" s="71"/>
      <c r="M331" s="71"/>
      <c r="N331" s="71"/>
      <c r="O331" s="72"/>
      <c r="P331" s="229" t="s">
        <v>816</v>
      </c>
      <c r="Q331" s="71"/>
      <c r="R331" s="72"/>
      <c r="S331" s="156" t="s">
        <v>98</v>
      </c>
      <c r="T331" s="72"/>
      <c r="U331" s="160">
        <v>25000.0</v>
      </c>
      <c r="V331" s="71"/>
      <c r="W331" s="72"/>
      <c r="X331" s="160">
        <v>0.0</v>
      </c>
      <c r="Y331" s="72"/>
      <c r="Z331" s="156" t="s">
        <v>68</v>
      </c>
      <c r="AA331" s="72"/>
      <c r="AB331" s="247" t="s">
        <v>66</v>
      </c>
      <c r="AC331" s="215"/>
      <c r="AD331" s="215"/>
      <c r="AE331" s="215"/>
      <c r="AF331" s="215"/>
      <c r="AG331" s="215"/>
      <c r="AH331" s="215"/>
      <c r="AI331" s="215"/>
      <c r="AJ331" s="215"/>
      <c r="AK331" s="215"/>
      <c r="AL331" s="215"/>
      <c r="AM331" s="215"/>
    </row>
    <row r="332">
      <c r="A332" s="215"/>
      <c r="B332" s="257" t="s">
        <v>2304</v>
      </c>
      <c r="C332" s="258">
        <v>46184.64982806713</v>
      </c>
      <c r="D332" s="72"/>
      <c r="E332" s="107" t="s">
        <v>76</v>
      </c>
      <c r="F332" s="71"/>
      <c r="G332" s="72"/>
      <c r="H332" s="107" t="s">
        <v>1198</v>
      </c>
      <c r="I332" s="71"/>
      <c r="J332" s="72"/>
      <c r="K332" s="107" t="s">
        <v>2305</v>
      </c>
      <c r="L332" s="71"/>
      <c r="M332" s="71"/>
      <c r="N332" s="71"/>
      <c r="O332" s="72"/>
      <c r="P332" s="229" t="s">
        <v>1451</v>
      </c>
      <c r="Q332" s="71"/>
      <c r="R332" s="72"/>
      <c r="S332" s="156" t="s">
        <v>1175</v>
      </c>
      <c r="T332" s="72"/>
      <c r="U332" s="160">
        <v>12000.0</v>
      </c>
      <c r="V332" s="71"/>
      <c r="W332" s="72"/>
      <c r="X332" s="160">
        <v>0.0</v>
      </c>
      <c r="Y332" s="72"/>
      <c r="Z332" s="156" t="s">
        <v>68</v>
      </c>
      <c r="AA332" s="72"/>
      <c r="AB332" s="247" t="s">
        <v>66</v>
      </c>
      <c r="AC332" s="215"/>
      <c r="AD332" s="215"/>
      <c r="AE332" s="215"/>
      <c r="AF332" s="215"/>
      <c r="AG332" s="215"/>
      <c r="AH332" s="215"/>
      <c r="AI332" s="215"/>
      <c r="AJ332" s="215"/>
      <c r="AK332" s="215"/>
      <c r="AL332" s="215"/>
      <c r="AM332" s="215"/>
    </row>
    <row r="333">
      <c r="A333" s="215"/>
      <c r="B333" s="257" t="s">
        <v>2306</v>
      </c>
      <c r="C333" s="258">
        <v>46184.64835041667</v>
      </c>
      <c r="D333" s="72"/>
      <c r="E333" s="107" t="s">
        <v>7</v>
      </c>
      <c r="F333" s="71"/>
      <c r="G333" s="72"/>
      <c r="H333" s="107" t="s">
        <v>1208</v>
      </c>
      <c r="I333" s="71"/>
      <c r="J333" s="72"/>
      <c r="K333" s="107" t="s">
        <v>2307</v>
      </c>
      <c r="L333" s="71"/>
      <c r="M333" s="71"/>
      <c r="N333" s="71"/>
      <c r="O333" s="72"/>
      <c r="P333" s="229" t="s">
        <v>1451</v>
      </c>
      <c r="Q333" s="71"/>
      <c r="R333" s="72"/>
      <c r="S333" s="156" t="s">
        <v>1175</v>
      </c>
      <c r="T333" s="72"/>
      <c r="U333" s="160">
        <v>12000.0</v>
      </c>
      <c r="V333" s="71"/>
      <c r="W333" s="72"/>
      <c r="X333" s="160">
        <v>0.0</v>
      </c>
      <c r="Y333" s="72"/>
      <c r="Z333" s="156" t="s">
        <v>68</v>
      </c>
      <c r="AA333" s="72"/>
      <c r="AB333" s="247" t="s">
        <v>88</v>
      </c>
      <c r="AC333" s="215"/>
      <c r="AD333" s="215"/>
      <c r="AE333" s="215"/>
      <c r="AF333" s="215"/>
      <c r="AG333" s="215"/>
      <c r="AH333" s="215"/>
      <c r="AI333" s="215"/>
      <c r="AJ333" s="215"/>
      <c r="AK333" s="215"/>
      <c r="AL333" s="215"/>
      <c r="AM333" s="215"/>
    </row>
    <row r="334">
      <c r="A334" s="215"/>
      <c r="B334" s="257" t="s">
        <v>2310</v>
      </c>
      <c r="C334" s="258">
        <v>46184.62815538194</v>
      </c>
      <c r="D334" s="72"/>
      <c r="E334" s="107" t="s">
        <v>76</v>
      </c>
      <c r="F334" s="71"/>
      <c r="G334" s="72"/>
      <c r="H334" s="107" t="s">
        <v>1419</v>
      </c>
      <c r="I334" s="71"/>
      <c r="J334" s="72"/>
      <c r="K334" s="107" t="s">
        <v>2311</v>
      </c>
      <c r="L334" s="71"/>
      <c r="M334" s="71"/>
      <c r="N334" s="71"/>
      <c r="O334" s="72"/>
      <c r="P334" s="229" t="s">
        <v>65</v>
      </c>
      <c r="Q334" s="71"/>
      <c r="R334" s="72"/>
      <c r="S334" s="156" t="s">
        <v>1175</v>
      </c>
      <c r="T334" s="72"/>
      <c r="U334" s="160">
        <v>3100.0</v>
      </c>
      <c r="V334" s="71"/>
      <c r="W334" s="72"/>
      <c r="X334" s="160">
        <v>0.0</v>
      </c>
      <c r="Y334" s="72"/>
      <c r="Z334" s="156" t="s">
        <v>68</v>
      </c>
      <c r="AA334" s="72"/>
      <c r="AB334" s="247" t="s">
        <v>66</v>
      </c>
      <c r="AC334" s="215"/>
      <c r="AD334" s="215"/>
      <c r="AE334" s="215"/>
      <c r="AF334" s="215"/>
      <c r="AG334" s="215"/>
      <c r="AH334" s="215"/>
      <c r="AI334" s="215"/>
      <c r="AJ334" s="215"/>
      <c r="AK334" s="215"/>
      <c r="AL334" s="215"/>
      <c r="AM334" s="215"/>
    </row>
    <row r="335">
      <c r="A335" s="215"/>
      <c r="B335" s="257" t="s">
        <v>2312</v>
      </c>
      <c r="C335" s="258">
        <v>46183.95882561343</v>
      </c>
      <c r="D335" s="72"/>
      <c r="E335" s="107" t="s">
        <v>76</v>
      </c>
      <c r="F335" s="71"/>
      <c r="G335" s="72"/>
      <c r="H335" s="107" t="s">
        <v>1364</v>
      </c>
      <c r="I335" s="71"/>
      <c r="J335" s="72"/>
      <c r="K335" s="107" t="s">
        <v>1366</v>
      </c>
      <c r="L335" s="71"/>
      <c r="M335" s="71"/>
      <c r="N335" s="71"/>
      <c r="O335" s="72"/>
      <c r="P335" s="229" t="s">
        <v>1200</v>
      </c>
      <c r="Q335" s="71"/>
      <c r="R335" s="72"/>
      <c r="S335" s="156" t="s">
        <v>1175</v>
      </c>
      <c r="T335" s="72"/>
      <c r="U335" s="160">
        <v>800.0</v>
      </c>
      <c r="V335" s="71"/>
      <c r="W335" s="72"/>
      <c r="X335" s="160">
        <v>0.0</v>
      </c>
      <c r="Y335" s="72"/>
      <c r="Z335" s="156" t="s">
        <v>68</v>
      </c>
      <c r="AA335" s="72"/>
      <c r="AB335" s="247" t="s">
        <v>88</v>
      </c>
      <c r="AC335" s="215"/>
      <c r="AD335" s="215"/>
      <c r="AE335" s="215"/>
      <c r="AF335" s="215"/>
      <c r="AG335" s="215"/>
      <c r="AH335" s="215"/>
      <c r="AI335" s="215"/>
      <c r="AJ335" s="215"/>
      <c r="AK335" s="215"/>
      <c r="AL335" s="215"/>
      <c r="AM335" s="215"/>
    </row>
    <row r="336">
      <c r="A336" s="215"/>
      <c r="B336" s="257" t="s">
        <v>1056</v>
      </c>
      <c r="C336" s="258">
        <v>46183.95064711805</v>
      </c>
      <c r="D336" s="72"/>
      <c r="E336" s="107" t="s">
        <v>7</v>
      </c>
      <c r="F336" s="71"/>
      <c r="G336" s="72"/>
      <c r="H336" s="107" t="s">
        <v>174</v>
      </c>
      <c r="I336" s="71"/>
      <c r="J336" s="72"/>
      <c r="K336" s="107" t="s">
        <v>1057</v>
      </c>
      <c r="L336" s="71"/>
      <c r="M336" s="71"/>
      <c r="N336" s="71"/>
      <c r="O336" s="72"/>
      <c r="P336" s="229" t="s">
        <v>391</v>
      </c>
      <c r="Q336" s="71"/>
      <c r="R336" s="72"/>
      <c r="S336" s="156" t="s">
        <v>98</v>
      </c>
      <c r="T336" s="72"/>
      <c r="U336" s="160">
        <v>30000.0</v>
      </c>
      <c r="V336" s="71"/>
      <c r="W336" s="72"/>
      <c r="X336" s="160">
        <v>0.0</v>
      </c>
      <c r="Y336" s="72"/>
      <c r="Z336" s="156" t="s">
        <v>68</v>
      </c>
      <c r="AA336" s="72"/>
      <c r="AB336" s="247" t="s">
        <v>88</v>
      </c>
      <c r="AC336" s="215"/>
      <c r="AD336" s="215"/>
      <c r="AE336" s="215"/>
      <c r="AF336" s="215"/>
      <c r="AG336" s="215"/>
      <c r="AH336" s="215"/>
      <c r="AI336" s="215"/>
      <c r="AJ336" s="215"/>
      <c r="AK336" s="215"/>
      <c r="AL336" s="215"/>
      <c r="AM336" s="215"/>
    </row>
    <row r="337">
      <c r="A337" s="215"/>
      <c r="B337" s="257" t="s">
        <v>1063</v>
      </c>
      <c r="C337" s="258">
        <v>46183.88033667824</v>
      </c>
      <c r="D337" s="72"/>
      <c r="E337" s="107" t="s">
        <v>7</v>
      </c>
      <c r="F337" s="71"/>
      <c r="G337" s="72"/>
      <c r="H337" s="107" t="s">
        <v>174</v>
      </c>
      <c r="I337" s="71"/>
      <c r="J337" s="72"/>
      <c r="K337" s="107" t="s">
        <v>1064</v>
      </c>
      <c r="L337" s="71"/>
      <c r="M337" s="71"/>
      <c r="N337" s="71"/>
      <c r="O337" s="72"/>
      <c r="P337" s="229" t="s">
        <v>954</v>
      </c>
      <c r="Q337" s="71"/>
      <c r="R337" s="72"/>
      <c r="S337" s="156" t="s">
        <v>98</v>
      </c>
      <c r="T337" s="72"/>
      <c r="U337" s="160">
        <v>25000.0</v>
      </c>
      <c r="V337" s="71"/>
      <c r="W337" s="72"/>
      <c r="X337" s="160">
        <v>0.0</v>
      </c>
      <c r="Y337" s="72"/>
      <c r="Z337" s="156" t="s">
        <v>68</v>
      </c>
      <c r="AA337" s="72"/>
      <c r="AB337" s="247" t="s">
        <v>88</v>
      </c>
      <c r="AC337" s="215"/>
      <c r="AD337" s="215"/>
      <c r="AE337" s="215"/>
      <c r="AF337" s="215"/>
      <c r="AG337" s="215"/>
      <c r="AH337" s="215"/>
      <c r="AI337" s="215"/>
      <c r="AJ337" s="215"/>
      <c r="AK337" s="215"/>
      <c r="AL337" s="215"/>
      <c r="AM337" s="215"/>
    </row>
    <row r="338">
      <c r="A338" s="215"/>
      <c r="B338" s="257" t="s">
        <v>1068</v>
      </c>
      <c r="C338" s="258">
        <v>46183.87936827546</v>
      </c>
      <c r="D338" s="72"/>
      <c r="E338" s="107" t="s">
        <v>7</v>
      </c>
      <c r="F338" s="71"/>
      <c r="G338" s="72"/>
      <c r="H338" s="107" t="s">
        <v>174</v>
      </c>
      <c r="I338" s="71"/>
      <c r="J338" s="72"/>
      <c r="K338" s="107" t="s">
        <v>1069</v>
      </c>
      <c r="L338" s="71"/>
      <c r="M338" s="71"/>
      <c r="N338" s="71"/>
      <c r="O338" s="72"/>
      <c r="P338" s="229" t="s">
        <v>944</v>
      </c>
      <c r="Q338" s="71"/>
      <c r="R338" s="72"/>
      <c r="S338" s="156" t="s">
        <v>98</v>
      </c>
      <c r="T338" s="72"/>
      <c r="U338" s="160">
        <v>25000.0</v>
      </c>
      <c r="V338" s="71"/>
      <c r="W338" s="72"/>
      <c r="X338" s="160">
        <v>0.0</v>
      </c>
      <c r="Y338" s="72"/>
      <c r="Z338" s="156" t="s">
        <v>68</v>
      </c>
      <c r="AA338" s="72"/>
      <c r="AB338" s="247" t="s">
        <v>66</v>
      </c>
      <c r="AC338" s="215"/>
      <c r="AD338" s="215"/>
      <c r="AE338" s="215"/>
      <c r="AF338" s="215"/>
      <c r="AG338" s="215"/>
      <c r="AH338" s="215"/>
      <c r="AI338" s="215"/>
      <c r="AJ338" s="215"/>
      <c r="AK338" s="215"/>
      <c r="AL338" s="215"/>
      <c r="AM338" s="215"/>
    </row>
    <row r="339">
      <c r="A339" s="215"/>
      <c r="B339" s="257" t="s">
        <v>2315</v>
      </c>
      <c r="C339" s="258">
        <v>46183.84691633102</v>
      </c>
      <c r="D339" s="72"/>
      <c r="E339" s="107" t="s">
        <v>76</v>
      </c>
      <c r="F339" s="71"/>
      <c r="G339" s="72"/>
      <c r="H339" s="107" t="s">
        <v>1354</v>
      </c>
      <c r="I339" s="71"/>
      <c r="J339" s="72"/>
      <c r="K339" s="107" t="s">
        <v>2317</v>
      </c>
      <c r="L339" s="71"/>
      <c r="M339" s="71"/>
      <c r="N339" s="71"/>
      <c r="O339" s="72"/>
      <c r="P339" s="229" t="s">
        <v>807</v>
      </c>
      <c r="Q339" s="71"/>
      <c r="R339" s="72"/>
      <c r="S339" s="156" t="s">
        <v>1247</v>
      </c>
      <c r="T339" s="72"/>
      <c r="U339" s="160">
        <v>20000.0</v>
      </c>
      <c r="V339" s="71"/>
      <c r="W339" s="72"/>
      <c r="X339" s="160">
        <v>0.0</v>
      </c>
      <c r="Y339" s="72"/>
      <c r="Z339" s="156" t="s">
        <v>68</v>
      </c>
      <c r="AA339" s="72"/>
      <c r="AB339" s="247" t="s">
        <v>66</v>
      </c>
      <c r="AC339" s="215"/>
      <c r="AD339" s="215"/>
      <c r="AE339" s="215"/>
      <c r="AF339" s="215"/>
      <c r="AG339" s="215"/>
      <c r="AH339" s="215"/>
      <c r="AI339" s="215"/>
      <c r="AJ339" s="215"/>
      <c r="AK339" s="215"/>
      <c r="AL339" s="215"/>
      <c r="AM339" s="215"/>
    </row>
    <row r="340">
      <c r="A340" s="215"/>
      <c r="B340" s="257" t="s">
        <v>1073</v>
      </c>
      <c r="C340" s="258">
        <v>46183.77527702546</v>
      </c>
      <c r="D340" s="72"/>
      <c r="E340" s="107" t="s">
        <v>7</v>
      </c>
      <c r="F340" s="71"/>
      <c r="G340" s="72"/>
      <c r="H340" s="107" t="s">
        <v>174</v>
      </c>
      <c r="I340" s="71"/>
      <c r="J340" s="72"/>
      <c r="K340" s="107" t="s">
        <v>175</v>
      </c>
      <c r="L340" s="71"/>
      <c r="M340" s="71"/>
      <c r="N340" s="71"/>
      <c r="O340" s="72"/>
      <c r="P340" s="229" t="s">
        <v>176</v>
      </c>
      <c r="Q340" s="71"/>
      <c r="R340" s="72"/>
      <c r="S340" s="156" t="s">
        <v>98</v>
      </c>
      <c r="T340" s="72"/>
      <c r="U340" s="160">
        <v>0.0</v>
      </c>
      <c r="V340" s="71"/>
      <c r="W340" s="72"/>
      <c r="X340" s="160">
        <v>0.0</v>
      </c>
      <c r="Y340" s="72"/>
      <c r="Z340" s="156" t="s">
        <v>68</v>
      </c>
      <c r="AA340" s="72"/>
      <c r="AB340" s="247" t="s">
        <v>88</v>
      </c>
      <c r="AC340" s="215"/>
      <c r="AD340" s="215"/>
      <c r="AE340" s="215"/>
      <c r="AF340" s="215"/>
      <c r="AG340" s="215"/>
      <c r="AH340" s="215"/>
      <c r="AI340" s="215"/>
      <c r="AJ340" s="215"/>
      <c r="AK340" s="215"/>
      <c r="AL340" s="215"/>
      <c r="AM340" s="215"/>
    </row>
    <row r="341">
      <c r="A341" s="215"/>
      <c r="B341" s="257" t="s">
        <v>1077</v>
      </c>
      <c r="C341" s="258">
        <v>46183.74233732639</v>
      </c>
      <c r="D341" s="72"/>
      <c r="E341" s="107" t="s">
        <v>7</v>
      </c>
      <c r="F341" s="71"/>
      <c r="G341" s="72"/>
      <c r="H341" s="107" t="s">
        <v>174</v>
      </c>
      <c r="I341" s="71"/>
      <c r="J341" s="72"/>
      <c r="K341" s="107" t="s">
        <v>395</v>
      </c>
      <c r="L341" s="71"/>
      <c r="M341" s="71"/>
      <c r="N341" s="71"/>
      <c r="O341" s="72"/>
      <c r="P341" s="229" t="s">
        <v>396</v>
      </c>
      <c r="Q341" s="71"/>
      <c r="R341" s="72"/>
      <c r="S341" s="156" t="s">
        <v>98</v>
      </c>
      <c r="T341" s="72"/>
      <c r="U341" s="160">
        <v>25000.0</v>
      </c>
      <c r="V341" s="71"/>
      <c r="W341" s="72"/>
      <c r="X341" s="160">
        <v>0.0</v>
      </c>
      <c r="Y341" s="72"/>
      <c r="Z341" s="156" t="s">
        <v>68</v>
      </c>
      <c r="AA341" s="72"/>
      <c r="AB341" s="247" t="s">
        <v>66</v>
      </c>
      <c r="AC341" s="215"/>
      <c r="AD341" s="215"/>
      <c r="AE341" s="215"/>
      <c r="AF341" s="215"/>
      <c r="AG341" s="215"/>
      <c r="AH341" s="215"/>
      <c r="AI341" s="215"/>
      <c r="AJ341" s="215"/>
      <c r="AK341" s="215"/>
      <c r="AL341" s="215"/>
      <c r="AM341" s="215"/>
    </row>
    <row r="342">
      <c r="A342" s="215"/>
      <c r="B342" s="257" t="s">
        <v>1081</v>
      </c>
      <c r="C342" s="258">
        <v>46183.741309363424</v>
      </c>
      <c r="D342" s="72"/>
      <c r="E342" s="107" t="s">
        <v>7</v>
      </c>
      <c r="F342" s="71"/>
      <c r="G342" s="72"/>
      <c r="H342" s="107" t="s">
        <v>174</v>
      </c>
      <c r="I342" s="71"/>
      <c r="J342" s="72"/>
      <c r="K342" s="107" t="s">
        <v>422</v>
      </c>
      <c r="L342" s="71"/>
      <c r="M342" s="71"/>
      <c r="N342" s="71"/>
      <c r="O342" s="72"/>
      <c r="P342" s="229" t="s">
        <v>423</v>
      </c>
      <c r="Q342" s="71"/>
      <c r="R342" s="72"/>
      <c r="S342" s="156" t="s">
        <v>98</v>
      </c>
      <c r="T342" s="72"/>
      <c r="U342" s="160">
        <v>25000.0</v>
      </c>
      <c r="V342" s="71"/>
      <c r="W342" s="72"/>
      <c r="X342" s="160">
        <v>0.0</v>
      </c>
      <c r="Y342" s="72"/>
      <c r="Z342" s="156" t="s">
        <v>68</v>
      </c>
      <c r="AA342" s="72"/>
      <c r="AB342" s="247" t="s">
        <v>66</v>
      </c>
      <c r="AC342" s="215"/>
      <c r="AD342" s="215"/>
      <c r="AE342" s="215"/>
      <c r="AF342" s="215"/>
      <c r="AG342" s="215"/>
      <c r="AH342" s="215"/>
      <c r="AI342" s="215"/>
      <c r="AJ342" s="215"/>
      <c r="AK342" s="215"/>
      <c r="AL342" s="215"/>
      <c r="AM342" s="215"/>
    </row>
    <row r="343">
      <c r="A343" s="215"/>
      <c r="B343" s="257" t="s">
        <v>1689</v>
      </c>
      <c r="C343" s="258">
        <v>46183.73584890046</v>
      </c>
      <c r="D343" s="72"/>
      <c r="E343" s="107" t="s">
        <v>76</v>
      </c>
      <c r="F343" s="71"/>
      <c r="G343" s="72"/>
      <c r="H343" s="107" t="s">
        <v>804</v>
      </c>
      <c r="I343" s="71"/>
      <c r="J343" s="72"/>
      <c r="K343" s="107" t="s">
        <v>1690</v>
      </c>
      <c r="L343" s="71"/>
      <c r="M343" s="71"/>
      <c r="N343" s="71"/>
      <c r="O343" s="72"/>
      <c r="P343" s="229" t="s">
        <v>1691</v>
      </c>
      <c r="Q343" s="71"/>
      <c r="R343" s="72"/>
      <c r="S343" s="156" t="s">
        <v>457</v>
      </c>
      <c r="T343" s="72"/>
      <c r="U343" s="160">
        <v>25050.0</v>
      </c>
      <c r="V343" s="71"/>
      <c r="W343" s="72"/>
      <c r="X343" s="160">
        <v>0.0</v>
      </c>
      <c r="Y343" s="72"/>
      <c r="Z343" s="156" t="s">
        <v>68</v>
      </c>
      <c r="AA343" s="72"/>
      <c r="AB343" s="247" t="s">
        <v>66</v>
      </c>
      <c r="AC343" s="215"/>
      <c r="AD343" s="215"/>
      <c r="AE343" s="215"/>
      <c r="AF343" s="215"/>
      <c r="AG343" s="215"/>
      <c r="AH343" s="215"/>
      <c r="AI343" s="215"/>
      <c r="AJ343" s="215"/>
      <c r="AK343" s="215"/>
      <c r="AL343" s="215"/>
      <c r="AM343" s="215"/>
    </row>
    <row r="344">
      <c r="A344" s="215"/>
      <c r="B344" s="257" t="s">
        <v>355</v>
      </c>
      <c r="C344" s="258">
        <v>46183.710868993054</v>
      </c>
      <c r="D344" s="72"/>
      <c r="E344" s="107" t="s">
        <v>76</v>
      </c>
      <c r="F344" s="71"/>
      <c r="G344" s="72"/>
      <c r="H344" s="107" t="s">
        <v>77</v>
      </c>
      <c r="I344" s="71"/>
      <c r="J344" s="72"/>
      <c r="K344" s="107" t="s">
        <v>356</v>
      </c>
      <c r="L344" s="71"/>
      <c r="M344" s="71"/>
      <c r="N344" s="71"/>
      <c r="O344" s="72"/>
      <c r="P344" s="229" t="s">
        <v>65</v>
      </c>
      <c r="Q344" s="71"/>
      <c r="R344" s="72"/>
      <c r="S344" s="156" t="s">
        <v>0</v>
      </c>
      <c r="T344" s="72"/>
      <c r="U344" s="160">
        <v>55000.0</v>
      </c>
      <c r="V344" s="71"/>
      <c r="W344" s="72"/>
      <c r="X344" s="160">
        <v>0.0</v>
      </c>
      <c r="Y344" s="72"/>
      <c r="Z344" s="156" t="s">
        <v>68</v>
      </c>
      <c r="AA344" s="72"/>
      <c r="AB344" s="247" t="s">
        <v>66</v>
      </c>
      <c r="AC344" s="215"/>
      <c r="AD344" s="215"/>
      <c r="AE344" s="215"/>
      <c r="AF344" s="215"/>
      <c r="AG344" s="215"/>
      <c r="AH344" s="215"/>
      <c r="AI344" s="215"/>
      <c r="AJ344" s="215"/>
      <c r="AK344" s="215"/>
      <c r="AL344" s="215"/>
      <c r="AM344" s="215"/>
    </row>
    <row r="345">
      <c r="A345" s="215"/>
      <c r="B345" s="257" t="s">
        <v>359</v>
      </c>
      <c r="C345" s="258">
        <v>46183.70927861111</v>
      </c>
      <c r="D345" s="72"/>
      <c r="E345" s="107" t="s">
        <v>7</v>
      </c>
      <c r="F345" s="71"/>
      <c r="G345" s="72"/>
      <c r="H345" s="107" t="s">
        <v>63</v>
      </c>
      <c r="I345" s="71"/>
      <c r="J345" s="72"/>
      <c r="K345" s="107" t="s">
        <v>363</v>
      </c>
      <c r="L345" s="71"/>
      <c r="M345" s="71"/>
      <c r="N345" s="71"/>
      <c r="O345" s="72"/>
      <c r="P345" s="229" t="s">
        <v>65</v>
      </c>
      <c r="Q345" s="71"/>
      <c r="R345" s="72"/>
      <c r="S345" s="156" t="s">
        <v>0</v>
      </c>
      <c r="T345" s="72"/>
      <c r="U345" s="160">
        <v>110000.0</v>
      </c>
      <c r="V345" s="71"/>
      <c r="W345" s="72"/>
      <c r="X345" s="160">
        <v>0.0</v>
      </c>
      <c r="Y345" s="72"/>
      <c r="Z345" s="156" t="s">
        <v>68</v>
      </c>
      <c r="AA345" s="72"/>
      <c r="AB345" s="247" t="s">
        <v>66</v>
      </c>
      <c r="AC345" s="215"/>
      <c r="AD345" s="215"/>
      <c r="AE345" s="215"/>
      <c r="AF345" s="215"/>
      <c r="AG345" s="215"/>
      <c r="AH345" s="215"/>
      <c r="AI345" s="215"/>
      <c r="AJ345" s="215"/>
      <c r="AK345" s="215"/>
      <c r="AL345" s="215"/>
      <c r="AM345" s="215"/>
    </row>
    <row r="346">
      <c r="A346" s="215"/>
      <c r="B346" s="257" t="s">
        <v>1699</v>
      </c>
      <c r="C346" s="258">
        <v>46183.70520236111</v>
      </c>
      <c r="D346" s="72"/>
      <c r="E346" s="107" t="s">
        <v>7</v>
      </c>
      <c r="F346" s="71"/>
      <c r="G346" s="72"/>
      <c r="H346" s="107" t="s">
        <v>174</v>
      </c>
      <c r="I346" s="71"/>
      <c r="J346" s="72"/>
      <c r="K346" s="107" t="s">
        <v>1191</v>
      </c>
      <c r="L346" s="71"/>
      <c r="M346" s="71"/>
      <c r="N346" s="71"/>
      <c r="O346" s="72"/>
      <c r="P346" s="229" t="s">
        <v>1702</v>
      </c>
      <c r="Q346" s="71"/>
      <c r="R346" s="72"/>
      <c r="S346" s="156" t="s">
        <v>457</v>
      </c>
      <c r="T346" s="72"/>
      <c r="U346" s="160">
        <v>20000.0</v>
      </c>
      <c r="V346" s="71"/>
      <c r="W346" s="72"/>
      <c r="X346" s="160">
        <v>0.0</v>
      </c>
      <c r="Y346" s="72"/>
      <c r="Z346" s="156" t="s">
        <v>68</v>
      </c>
      <c r="AA346" s="72"/>
      <c r="AB346" s="247" t="s">
        <v>88</v>
      </c>
      <c r="AC346" s="215"/>
      <c r="AD346" s="215"/>
      <c r="AE346" s="215"/>
      <c r="AF346" s="215"/>
      <c r="AG346" s="215"/>
      <c r="AH346" s="215"/>
      <c r="AI346" s="215"/>
      <c r="AJ346" s="215"/>
      <c r="AK346" s="215"/>
      <c r="AL346" s="215"/>
      <c r="AM346" s="215"/>
    </row>
    <row r="347">
      <c r="A347" s="215"/>
      <c r="B347" s="257" t="s">
        <v>1711</v>
      </c>
      <c r="C347" s="258">
        <v>46183.702409618054</v>
      </c>
      <c r="D347" s="72"/>
      <c r="E347" s="107" t="s">
        <v>7</v>
      </c>
      <c r="F347" s="71"/>
      <c r="G347" s="72"/>
      <c r="H347" s="107" t="s">
        <v>174</v>
      </c>
      <c r="I347" s="71"/>
      <c r="J347" s="72"/>
      <c r="K347" s="107" t="s">
        <v>1713</v>
      </c>
      <c r="L347" s="71"/>
      <c r="M347" s="71"/>
      <c r="N347" s="71"/>
      <c r="O347" s="72"/>
      <c r="P347" s="229" t="s">
        <v>807</v>
      </c>
      <c r="Q347" s="71"/>
      <c r="R347" s="72"/>
      <c r="S347" s="156" t="s">
        <v>457</v>
      </c>
      <c r="T347" s="72"/>
      <c r="U347" s="160">
        <v>20000.0</v>
      </c>
      <c r="V347" s="71"/>
      <c r="W347" s="72"/>
      <c r="X347" s="160">
        <v>0.0</v>
      </c>
      <c r="Y347" s="72"/>
      <c r="Z347" s="156" t="s">
        <v>68</v>
      </c>
      <c r="AA347" s="72"/>
      <c r="AB347" s="247" t="s">
        <v>88</v>
      </c>
      <c r="AC347" s="215"/>
      <c r="AD347" s="215"/>
      <c r="AE347" s="215"/>
      <c r="AF347" s="215"/>
      <c r="AG347" s="215"/>
      <c r="AH347" s="215"/>
      <c r="AI347" s="215"/>
      <c r="AJ347" s="215"/>
      <c r="AK347" s="215"/>
      <c r="AL347" s="215"/>
      <c r="AM347" s="215"/>
    </row>
    <row r="348">
      <c r="A348" s="215"/>
      <c r="B348" s="257" t="s">
        <v>1085</v>
      </c>
      <c r="C348" s="258">
        <v>46183.67593164352</v>
      </c>
      <c r="D348" s="72"/>
      <c r="E348" s="107" t="s">
        <v>7</v>
      </c>
      <c r="F348" s="71"/>
      <c r="G348" s="72"/>
      <c r="H348" s="107" t="s">
        <v>174</v>
      </c>
      <c r="I348" s="71"/>
      <c r="J348" s="72"/>
      <c r="K348" s="107" t="s">
        <v>1086</v>
      </c>
      <c r="L348" s="71"/>
      <c r="M348" s="71"/>
      <c r="N348" s="71"/>
      <c r="O348" s="72"/>
      <c r="P348" s="229" t="s">
        <v>402</v>
      </c>
      <c r="Q348" s="71"/>
      <c r="R348" s="72"/>
      <c r="S348" s="156" t="s">
        <v>98</v>
      </c>
      <c r="T348" s="72"/>
      <c r="U348" s="160">
        <v>25000.0</v>
      </c>
      <c r="V348" s="71"/>
      <c r="W348" s="72"/>
      <c r="X348" s="160">
        <v>0.0</v>
      </c>
      <c r="Y348" s="72"/>
      <c r="Z348" s="156" t="s">
        <v>68</v>
      </c>
      <c r="AA348" s="72"/>
      <c r="AB348" s="247" t="s">
        <v>66</v>
      </c>
      <c r="AC348" s="215"/>
      <c r="AD348" s="215"/>
      <c r="AE348" s="215"/>
      <c r="AF348" s="215"/>
      <c r="AG348" s="215"/>
      <c r="AH348" s="215"/>
      <c r="AI348" s="215"/>
      <c r="AJ348" s="215"/>
      <c r="AK348" s="215"/>
      <c r="AL348" s="215"/>
      <c r="AM348" s="215"/>
    </row>
    <row r="349">
      <c r="A349" s="215"/>
      <c r="B349" s="257" t="s">
        <v>1089</v>
      </c>
      <c r="C349" s="258">
        <v>46183.674260162035</v>
      </c>
      <c r="D349" s="72"/>
      <c r="E349" s="107" t="s">
        <v>7</v>
      </c>
      <c r="F349" s="71"/>
      <c r="G349" s="72"/>
      <c r="H349" s="107" t="s">
        <v>174</v>
      </c>
      <c r="I349" s="71"/>
      <c r="J349" s="72"/>
      <c r="K349" s="107" t="s">
        <v>1090</v>
      </c>
      <c r="L349" s="71"/>
      <c r="M349" s="71"/>
      <c r="N349" s="71"/>
      <c r="O349" s="72"/>
      <c r="P349" s="229" t="s">
        <v>428</v>
      </c>
      <c r="Q349" s="71"/>
      <c r="R349" s="72"/>
      <c r="S349" s="156" t="s">
        <v>98</v>
      </c>
      <c r="T349" s="72"/>
      <c r="U349" s="160">
        <v>25000.0</v>
      </c>
      <c r="V349" s="71"/>
      <c r="W349" s="72"/>
      <c r="X349" s="160">
        <v>0.0</v>
      </c>
      <c r="Y349" s="72"/>
      <c r="Z349" s="156" t="s">
        <v>68</v>
      </c>
      <c r="AA349" s="72"/>
      <c r="AB349" s="247" t="s">
        <v>66</v>
      </c>
      <c r="AC349" s="215"/>
      <c r="AD349" s="215"/>
      <c r="AE349" s="215"/>
      <c r="AF349" s="215"/>
      <c r="AG349" s="215"/>
      <c r="AH349" s="215"/>
      <c r="AI349" s="215"/>
      <c r="AJ349" s="215"/>
      <c r="AK349" s="215"/>
      <c r="AL349" s="215"/>
      <c r="AM349" s="215"/>
    </row>
    <row r="350">
      <c r="A350" s="215"/>
      <c r="B350" s="257" t="s">
        <v>1095</v>
      </c>
      <c r="C350" s="258">
        <v>46183.673287604164</v>
      </c>
      <c r="D350" s="72"/>
      <c r="E350" s="107" t="s">
        <v>7</v>
      </c>
      <c r="F350" s="71"/>
      <c r="G350" s="72"/>
      <c r="H350" s="107" t="s">
        <v>174</v>
      </c>
      <c r="I350" s="71"/>
      <c r="J350" s="72"/>
      <c r="K350" s="107" t="s">
        <v>1096</v>
      </c>
      <c r="L350" s="71"/>
      <c r="M350" s="71"/>
      <c r="N350" s="71"/>
      <c r="O350" s="72"/>
      <c r="P350" s="229" t="s">
        <v>437</v>
      </c>
      <c r="Q350" s="71"/>
      <c r="R350" s="72"/>
      <c r="S350" s="156" t="s">
        <v>98</v>
      </c>
      <c r="T350" s="72"/>
      <c r="U350" s="160">
        <v>25000.0</v>
      </c>
      <c r="V350" s="71"/>
      <c r="W350" s="72"/>
      <c r="X350" s="160">
        <v>0.0</v>
      </c>
      <c r="Y350" s="72"/>
      <c r="Z350" s="156" t="s">
        <v>68</v>
      </c>
      <c r="AA350" s="72"/>
      <c r="AB350" s="247" t="s">
        <v>66</v>
      </c>
      <c r="AC350" s="215"/>
      <c r="AD350" s="215"/>
      <c r="AE350" s="215"/>
      <c r="AF350" s="215"/>
      <c r="AG350" s="215"/>
      <c r="AH350" s="215"/>
      <c r="AI350" s="215"/>
      <c r="AJ350" s="215"/>
      <c r="AK350" s="215"/>
      <c r="AL350" s="215"/>
      <c r="AM350" s="215"/>
    </row>
    <row r="351">
      <c r="A351" s="215"/>
      <c r="B351" s="257" t="s">
        <v>1101</v>
      </c>
      <c r="C351" s="258">
        <v>46183.66460153935</v>
      </c>
      <c r="D351" s="72"/>
      <c r="E351" s="107" t="s">
        <v>7</v>
      </c>
      <c r="F351" s="71"/>
      <c r="G351" s="72"/>
      <c r="H351" s="107" t="s">
        <v>174</v>
      </c>
      <c r="I351" s="71"/>
      <c r="J351" s="72"/>
      <c r="K351" s="107" t="s">
        <v>1102</v>
      </c>
      <c r="L351" s="71"/>
      <c r="M351" s="71"/>
      <c r="N351" s="71"/>
      <c r="O351" s="72"/>
      <c r="P351" s="229" t="s">
        <v>1103</v>
      </c>
      <c r="Q351" s="71"/>
      <c r="R351" s="72"/>
      <c r="S351" s="156" t="s">
        <v>98</v>
      </c>
      <c r="T351" s="72"/>
      <c r="U351" s="160">
        <v>25000.0</v>
      </c>
      <c r="V351" s="71"/>
      <c r="W351" s="72"/>
      <c r="X351" s="160">
        <v>0.0</v>
      </c>
      <c r="Y351" s="72"/>
      <c r="Z351" s="156" t="s">
        <v>68</v>
      </c>
      <c r="AA351" s="72"/>
      <c r="AB351" s="247" t="s">
        <v>66</v>
      </c>
      <c r="AC351" s="215"/>
      <c r="AD351" s="215"/>
      <c r="AE351" s="215"/>
      <c r="AF351" s="215"/>
      <c r="AG351" s="215"/>
      <c r="AH351" s="215"/>
      <c r="AI351" s="215"/>
      <c r="AJ351" s="215"/>
      <c r="AK351" s="215"/>
      <c r="AL351" s="215"/>
      <c r="AM351" s="215"/>
    </row>
    <row r="352">
      <c r="A352" s="215"/>
      <c r="B352" s="257" t="s">
        <v>1107</v>
      </c>
      <c r="C352" s="258">
        <v>46183.53519540509</v>
      </c>
      <c r="D352" s="72"/>
      <c r="E352" s="107" t="s">
        <v>7</v>
      </c>
      <c r="F352" s="71"/>
      <c r="G352" s="72"/>
      <c r="H352" s="107" t="s">
        <v>174</v>
      </c>
      <c r="I352" s="71"/>
      <c r="J352" s="72"/>
      <c r="K352" s="107" t="s">
        <v>386</v>
      </c>
      <c r="L352" s="71"/>
      <c r="M352" s="71"/>
      <c r="N352" s="71"/>
      <c r="O352" s="72"/>
      <c r="P352" s="229" t="s">
        <v>387</v>
      </c>
      <c r="Q352" s="71"/>
      <c r="R352" s="72"/>
      <c r="S352" s="156" t="s">
        <v>98</v>
      </c>
      <c r="T352" s="72"/>
      <c r="U352" s="160">
        <v>25000.0</v>
      </c>
      <c r="V352" s="71"/>
      <c r="W352" s="72"/>
      <c r="X352" s="160">
        <v>0.0</v>
      </c>
      <c r="Y352" s="72"/>
      <c r="Z352" s="156" t="s">
        <v>68</v>
      </c>
      <c r="AA352" s="72"/>
      <c r="AB352" s="247" t="s">
        <v>88</v>
      </c>
      <c r="AC352" s="215"/>
      <c r="AD352" s="215"/>
      <c r="AE352" s="215"/>
      <c r="AF352" s="215"/>
      <c r="AG352" s="215"/>
      <c r="AH352" s="215"/>
      <c r="AI352" s="215"/>
      <c r="AJ352" s="215"/>
      <c r="AK352" s="215"/>
      <c r="AL352" s="215"/>
      <c r="AM352" s="215"/>
    </row>
    <row r="353">
      <c r="A353" s="215"/>
      <c r="B353" s="257" t="s">
        <v>1721</v>
      </c>
      <c r="C353" s="258">
        <v>46183.53364083334</v>
      </c>
      <c r="D353" s="72"/>
      <c r="E353" s="107" t="s">
        <v>7</v>
      </c>
      <c r="F353" s="71"/>
      <c r="G353" s="72"/>
      <c r="H353" s="107" t="s">
        <v>174</v>
      </c>
      <c r="I353" s="71"/>
      <c r="J353" s="72"/>
      <c r="K353" s="107" t="s">
        <v>1315</v>
      </c>
      <c r="L353" s="71"/>
      <c r="M353" s="71"/>
      <c r="N353" s="71"/>
      <c r="O353" s="72"/>
      <c r="P353" s="229" t="s">
        <v>387</v>
      </c>
      <c r="Q353" s="71"/>
      <c r="R353" s="72"/>
      <c r="S353" s="156" t="s">
        <v>457</v>
      </c>
      <c r="T353" s="72"/>
      <c r="U353" s="160">
        <v>30000.0</v>
      </c>
      <c r="V353" s="71"/>
      <c r="W353" s="72"/>
      <c r="X353" s="160">
        <v>0.0</v>
      </c>
      <c r="Y353" s="72"/>
      <c r="Z353" s="156" t="s">
        <v>68</v>
      </c>
      <c r="AA353" s="72"/>
      <c r="AB353" s="247" t="s">
        <v>88</v>
      </c>
      <c r="AC353" s="215"/>
      <c r="AD353" s="215"/>
      <c r="AE353" s="215"/>
      <c r="AF353" s="215"/>
      <c r="AG353" s="215"/>
      <c r="AH353" s="215"/>
      <c r="AI353" s="215"/>
      <c r="AJ353" s="215"/>
      <c r="AK353" s="215"/>
      <c r="AL353" s="215"/>
      <c r="AM353" s="215"/>
    </row>
    <row r="354">
      <c r="A354" s="215"/>
      <c r="B354" s="257" t="s">
        <v>1114</v>
      </c>
      <c r="C354" s="258">
        <v>46183.53351475694</v>
      </c>
      <c r="D354" s="72"/>
      <c r="E354" s="107" t="s">
        <v>7</v>
      </c>
      <c r="F354" s="71"/>
      <c r="G354" s="72"/>
      <c r="H354" s="107" t="s">
        <v>174</v>
      </c>
      <c r="I354" s="71"/>
      <c r="J354" s="72"/>
      <c r="K354" s="107" t="s">
        <v>1115</v>
      </c>
      <c r="L354" s="71"/>
      <c r="M354" s="71"/>
      <c r="N354" s="71"/>
      <c r="O354" s="72"/>
      <c r="P354" s="229" t="s">
        <v>937</v>
      </c>
      <c r="Q354" s="71"/>
      <c r="R354" s="72"/>
      <c r="S354" s="156" t="s">
        <v>98</v>
      </c>
      <c r="T354" s="72"/>
      <c r="U354" s="160">
        <v>25000.0</v>
      </c>
      <c r="V354" s="71"/>
      <c r="W354" s="72"/>
      <c r="X354" s="160">
        <v>0.0</v>
      </c>
      <c r="Y354" s="72"/>
      <c r="Z354" s="156" t="s">
        <v>68</v>
      </c>
      <c r="AA354" s="72"/>
      <c r="AB354" s="247" t="s">
        <v>66</v>
      </c>
      <c r="AC354" s="215"/>
      <c r="AD354" s="215"/>
      <c r="AE354" s="215"/>
      <c r="AF354" s="215"/>
      <c r="AG354" s="215"/>
      <c r="AH354" s="215"/>
      <c r="AI354" s="215"/>
      <c r="AJ354" s="215"/>
      <c r="AK354" s="215"/>
      <c r="AL354" s="215"/>
      <c r="AM354" s="215"/>
    </row>
    <row r="355">
      <c r="A355" s="215"/>
      <c r="B355" s="257" t="s">
        <v>1730</v>
      </c>
      <c r="C355" s="258">
        <v>46182.80131137732</v>
      </c>
      <c r="D355" s="72"/>
      <c r="E355" s="107" t="s">
        <v>7</v>
      </c>
      <c r="F355" s="71"/>
      <c r="G355" s="72"/>
      <c r="H355" s="107" t="s">
        <v>174</v>
      </c>
      <c r="I355" s="71"/>
      <c r="J355" s="72"/>
      <c r="K355" s="107" t="s">
        <v>1731</v>
      </c>
      <c r="L355" s="71"/>
      <c r="M355" s="71"/>
      <c r="N355" s="71"/>
      <c r="O355" s="72"/>
      <c r="P355" s="229" t="s">
        <v>1347</v>
      </c>
      <c r="Q355" s="71"/>
      <c r="R355" s="72"/>
      <c r="S355" s="156" t="s">
        <v>457</v>
      </c>
      <c r="T355" s="72"/>
      <c r="U355" s="160">
        <v>30000.0</v>
      </c>
      <c r="V355" s="71"/>
      <c r="W355" s="72"/>
      <c r="X355" s="160">
        <v>0.0</v>
      </c>
      <c r="Y355" s="72"/>
      <c r="Z355" s="156" t="s">
        <v>68</v>
      </c>
      <c r="AA355" s="72"/>
      <c r="AB355" s="247" t="s">
        <v>66</v>
      </c>
      <c r="AC355" s="215"/>
      <c r="AD355" s="215"/>
      <c r="AE355" s="215"/>
      <c r="AF355" s="215"/>
      <c r="AG355" s="215"/>
      <c r="AH355" s="215"/>
      <c r="AI355" s="215"/>
      <c r="AJ355" s="215"/>
      <c r="AK355" s="215"/>
      <c r="AL355" s="215"/>
      <c r="AM355" s="215"/>
    </row>
    <row r="356">
      <c r="A356" s="215"/>
      <c r="B356" s="257" t="s">
        <v>1738</v>
      </c>
      <c r="C356" s="258">
        <v>46182.77700420139</v>
      </c>
      <c r="D356" s="72"/>
      <c r="E356" s="107" t="s">
        <v>76</v>
      </c>
      <c r="F356" s="71"/>
      <c r="G356" s="72"/>
      <c r="H356" s="107" t="s">
        <v>30</v>
      </c>
      <c r="I356" s="71"/>
      <c r="J356" s="72"/>
      <c r="K356" s="107" t="s">
        <v>1739</v>
      </c>
      <c r="L356" s="71"/>
      <c r="M356" s="71"/>
      <c r="N356" s="71"/>
      <c r="O356" s="72"/>
      <c r="P356" s="229" t="s">
        <v>1740</v>
      </c>
      <c r="Q356" s="71"/>
      <c r="R356" s="72"/>
      <c r="S356" s="156" t="s">
        <v>457</v>
      </c>
      <c r="T356" s="72"/>
      <c r="U356" s="160">
        <v>49000.0</v>
      </c>
      <c r="V356" s="71"/>
      <c r="W356" s="72"/>
      <c r="X356" s="160">
        <v>0.0</v>
      </c>
      <c r="Y356" s="72"/>
      <c r="Z356" s="156" t="s">
        <v>68</v>
      </c>
      <c r="AA356" s="72"/>
      <c r="AB356" s="247" t="s">
        <v>88</v>
      </c>
      <c r="AC356" s="215"/>
      <c r="AD356" s="215"/>
      <c r="AE356" s="215"/>
      <c r="AF356" s="215"/>
      <c r="AG356" s="215"/>
      <c r="AH356" s="215"/>
      <c r="AI356" s="215"/>
      <c r="AJ356" s="215"/>
      <c r="AK356" s="215"/>
      <c r="AL356" s="215"/>
      <c r="AM356" s="215"/>
    </row>
    <row r="357">
      <c r="A357" s="215"/>
      <c r="B357" s="257" t="s">
        <v>1746</v>
      </c>
      <c r="C357" s="258">
        <v>46182.77475652778</v>
      </c>
      <c r="D357" s="72"/>
      <c r="E357" s="107" t="s">
        <v>7</v>
      </c>
      <c r="F357" s="71"/>
      <c r="G357" s="72"/>
      <c r="H357" s="107" t="s">
        <v>174</v>
      </c>
      <c r="I357" s="71"/>
      <c r="J357" s="72"/>
      <c r="K357" s="107" t="s">
        <v>1224</v>
      </c>
      <c r="L357" s="71"/>
      <c r="M357" s="71"/>
      <c r="N357" s="71"/>
      <c r="O357" s="72"/>
      <c r="P357" s="229" t="s">
        <v>1225</v>
      </c>
      <c r="Q357" s="71"/>
      <c r="R357" s="72"/>
      <c r="S357" s="156" t="s">
        <v>457</v>
      </c>
      <c r="T357" s="72"/>
      <c r="U357" s="160">
        <v>20000.0</v>
      </c>
      <c r="V357" s="71"/>
      <c r="W357" s="72"/>
      <c r="X357" s="160">
        <v>0.0</v>
      </c>
      <c r="Y357" s="72"/>
      <c r="Z357" s="156" t="s">
        <v>68</v>
      </c>
      <c r="AA357" s="72"/>
      <c r="AB357" s="247" t="s">
        <v>88</v>
      </c>
      <c r="AC357" s="215"/>
      <c r="AD357" s="215"/>
      <c r="AE357" s="215"/>
      <c r="AF357" s="215"/>
      <c r="AG357" s="215"/>
      <c r="AH357" s="215"/>
      <c r="AI357" s="215"/>
      <c r="AJ357" s="215"/>
      <c r="AK357" s="215"/>
      <c r="AL357" s="215"/>
      <c r="AM357" s="215"/>
    </row>
    <row r="358">
      <c r="A358" s="215"/>
      <c r="B358" s="257" t="s">
        <v>1119</v>
      </c>
      <c r="C358" s="258">
        <v>46182.77207608796</v>
      </c>
      <c r="D358" s="72"/>
      <c r="E358" s="107" t="s">
        <v>7</v>
      </c>
      <c r="F358" s="71"/>
      <c r="G358" s="72"/>
      <c r="H358" s="107" t="s">
        <v>174</v>
      </c>
      <c r="I358" s="71"/>
      <c r="J358" s="72"/>
      <c r="K358" s="107" t="s">
        <v>1120</v>
      </c>
      <c r="L358" s="71"/>
      <c r="M358" s="71"/>
      <c r="N358" s="71"/>
      <c r="O358" s="72"/>
      <c r="P358" s="229" t="s">
        <v>410</v>
      </c>
      <c r="Q358" s="71"/>
      <c r="R358" s="72"/>
      <c r="S358" s="156" t="s">
        <v>98</v>
      </c>
      <c r="T358" s="72"/>
      <c r="U358" s="160">
        <v>25000.0</v>
      </c>
      <c r="V358" s="71"/>
      <c r="W358" s="72"/>
      <c r="X358" s="160">
        <v>0.0</v>
      </c>
      <c r="Y358" s="72"/>
      <c r="Z358" s="156" t="s">
        <v>68</v>
      </c>
      <c r="AA358" s="72"/>
      <c r="AB358" s="247" t="s">
        <v>66</v>
      </c>
      <c r="AC358" s="215"/>
      <c r="AD358" s="215"/>
      <c r="AE358" s="215"/>
      <c r="AF358" s="215"/>
      <c r="AG358" s="215"/>
      <c r="AH358" s="215"/>
      <c r="AI358" s="215"/>
      <c r="AJ358" s="215"/>
      <c r="AK358" s="215"/>
      <c r="AL358" s="215"/>
      <c r="AM358" s="215"/>
    </row>
    <row r="359">
      <c r="A359" s="215"/>
      <c r="B359" s="257" t="s">
        <v>1753</v>
      </c>
      <c r="C359" s="258">
        <v>46182.732659421294</v>
      </c>
      <c r="D359" s="72"/>
      <c r="E359" s="107" t="s">
        <v>7</v>
      </c>
      <c r="F359" s="71"/>
      <c r="G359" s="72"/>
      <c r="H359" s="107" t="s">
        <v>174</v>
      </c>
      <c r="I359" s="71"/>
      <c r="J359" s="72"/>
      <c r="K359" s="107" t="s">
        <v>1754</v>
      </c>
      <c r="L359" s="71"/>
      <c r="M359" s="71"/>
      <c r="N359" s="71"/>
      <c r="O359" s="72"/>
      <c r="P359" s="229" t="s">
        <v>1405</v>
      </c>
      <c r="Q359" s="71"/>
      <c r="R359" s="72"/>
      <c r="S359" s="156" t="s">
        <v>457</v>
      </c>
      <c r="T359" s="72"/>
      <c r="U359" s="160">
        <v>30000.0</v>
      </c>
      <c r="V359" s="71"/>
      <c r="W359" s="72"/>
      <c r="X359" s="160">
        <v>0.0</v>
      </c>
      <c r="Y359" s="72"/>
      <c r="Z359" s="156" t="s">
        <v>68</v>
      </c>
      <c r="AA359" s="72"/>
      <c r="AB359" s="247" t="s">
        <v>66</v>
      </c>
      <c r="AC359" s="215"/>
      <c r="AD359" s="215"/>
      <c r="AE359" s="215"/>
      <c r="AF359" s="215"/>
      <c r="AG359" s="215"/>
      <c r="AH359" s="215"/>
      <c r="AI359" s="215"/>
      <c r="AJ359" s="215"/>
      <c r="AK359" s="215"/>
      <c r="AL359" s="215"/>
      <c r="AM359" s="215"/>
    </row>
    <row r="360">
      <c r="A360" s="215"/>
      <c r="B360" s="257" t="s">
        <v>1123</v>
      </c>
      <c r="C360" s="258">
        <v>46182.70465771991</v>
      </c>
      <c r="D360" s="72"/>
      <c r="E360" s="107" t="s">
        <v>7</v>
      </c>
      <c r="F360" s="71"/>
      <c r="G360" s="72"/>
      <c r="H360" s="107" t="s">
        <v>174</v>
      </c>
      <c r="I360" s="71"/>
      <c r="J360" s="72"/>
      <c r="K360" s="107" t="s">
        <v>440</v>
      </c>
      <c r="L360" s="71"/>
      <c r="M360" s="71"/>
      <c r="N360" s="71"/>
      <c r="O360" s="72"/>
      <c r="P360" s="229" t="s">
        <v>441</v>
      </c>
      <c r="Q360" s="71"/>
      <c r="R360" s="72"/>
      <c r="S360" s="156" t="s">
        <v>98</v>
      </c>
      <c r="T360" s="72"/>
      <c r="U360" s="160">
        <v>25000.0</v>
      </c>
      <c r="V360" s="71"/>
      <c r="W360" s="72"/>
      <c r="X360" s="160">
        <v>0.0</v>
      </c>
      <c r="Y360" s="72"/>
      <c r="Z360" s="156" t="s">
        <v>68</v>
      </c>
      <c r="AA360" s="72"/>
      <c r="AB360" s="247" t="s">
        <v>66</v>
      </c>
      <c r="AC360" s="215"/>
      <c r="AD360" s="215"/>
      <c r="AE360" s="215"/>
      <c r="AF360" s="215"/>
      <c r="AG360" s="215"/>
      <c r="AH360" s="215"/>
      <c r="AI360" s="215"/>
      <c r="AJ360" s="215"/>
      <c r="AK360" s="215"/>
      <c r="AL360" s="215"/>
      <c r="AM360" s="215"/>
    </row>
    <row r="361">
      <c r="A361" s="215"/>
      <c r="B361" s="257" t="s">
        <v>1128</v>
      </c>
      <c r="C361" s="258">
        <v>46182.703596770836</v>
      </c>
      <c r="D361" s="72"/>
      <c r="E361" s="107" t="s">
        <v>7</v>
      </c>
      <c r="F361" s="71"/>
      <c r="G361" s="72"/>
      <c r="H361" s="107" t="s">
        <v>174</v>
      </c>
      <c r="I361" s="71"/>
      <c r="J361" s="72"/>
      <c r="K361" s="107" t="s">
        <v>450</v>
      </c>
      <c r="L361" s="71"/>
      <c r="M361" s="71"/>
      <c r="N361" s="71"/>
      <c r="O361" s="72"/>
      <c r="P361" s="229" t="s">
        <v>452</v>
      </c>
      <c r="Q361" s="71"/>
      <c r="R361" s="72"/>
      <c r="S361" s="156" t="s">
        <v>98</v>
      </c>
      <c r="T361" s="72"/>
      <c r="U361" s="160">
        <v>25000.0</v>
      </c>
      <c r="V361" s="71"/>
      <c r="W361" s="72"/>
      <c r="X361" s="160">
        <v>0.0</v>
      </c>
      <c r="Y361" s="72"/>
      <c r="Z361" s="156" t="s">
        <v>68</v>
      </c>
      <c r="AA361" s="72"/>
      <c r="AB361" s="247" t="s">
        <v>66</v>
      </c>
      <c r="AC361" s="215"/>
      <c r="AD361" s="215"/>
      <c r="AE361" s="215"/>
      <c r="AF361" s="215"/>
      <c r="AG361" s="215"/>
      <c r="AH361" s="215"/>
      <c r="AI361" s="215"/>
      <c r="AJ361" s="215"/>
      <c r="AK361" s="215"/>
      <c r="AL361" s="215"/>
      <c r="AM361" s="215"/>
    </row>
    <row r="362">
      <c r="A362" s="215"/>
      <c r="B362" s="257" t="s">
        <v>2335</v>
      </c>
      <c r="C362" s="258">
        <v>46182.69852655093</v>
      </c>
      <c r="D362" s="72"/>
      <c r="E362" s="107" t="s">
        <v>7</v>
      </c>
      <c r="F362" s="71"/>
      <c r="G362" s="72"/>
      <c r="H362" s="107" t="s">
        <v>174</v>
      </c>
      <c r="I362" s="71"/>
      <c r="J362" s="72"/>
      <c r="K362" s="107" t="s">
        <v>2336</v>
      </c>
      <c r="L362" s="71"/>
      <c r="M362" s="71"/>
      <c r="N362" s="71"/>
      <c r="O362" s="72"/>
      <c r="P362" s="229" t="s">
        <v>2337</v>
      </c>
      <c r="Q362" s="71"/>
      <c r="R362" s="72"/>
      <c r="S362" s="156" t="s">
        <v>1279</v>
      </c>
      <c r="T362" s="72"/>
      <c r="U362" s="160">
        <v>25000.0</v>
      </c>
      <c r="V362" s="71"/>
      <c r="W362" s="72"/>
      <c r="X362" s="160">
        <v>0.0</v>
      </c>
      <c r="Y362" s="72"/>
      <c r="Z362" s="156" t="s">
        <v>68</v>
      </c>
      <c r="AA362" s="72"/>
      <c r="AB362" s="247" t="s">
        <v>66</v>
      </c>
      <c r="AC362" s="215"/>
      <c r="AD362" s="215"/>
      <c r="AE362" s="215"/>
      <c r="AF362" s="215"/>
      <c r="AG362" s="215"/>
      <c r="AH362" s="215"/>
      <c r="AI362" s="215"/>
      <c r="AJ362" s="215"/>
      <c r="AK362" s="215"/>
      <c r="AL362" s="215"/>
      <c r="AM362" s="215"/>
    </row>
    <row r="363">
      <c r="A363" s="215"/>
      <c r="B363" s="257" t="s">
        <v>1132</v>
      </c>
      <c r="C363" s="258">
        <v>46182.683109537036</v>
      </c>
      <c r="D363" s="72"/>
      <c r="E363" s="107" t="s">
        <v>7</v>
      </c>
      <c r="F363" s="71"/>
      <c r="G363" s="72"/>
      <c r="H363" s="107" t="s">
        <v>174</v>
      </c>
      <c r="I363" s="71"/>
      <c r="J363" s="72"/>
      <c r="K363" s="107" t="s">
        <v>431</v>
      </c>
      <c r="L363" s="71"/>
      <c r="M363" s="71"/>
      <c r="N363" s="71"/>
      <c r="O363" s="72"/>
      <c r="P363" s="229" t="s">
        <v>432</v>
      </c>
      <c r="Q363" s="71"/>
      <c r="R363" s="72"/>
      <c r="S363" s="156" t="s">
        <v>98</v>
      </c>
      <c r="T363" s="72"/>
      <c r="U363" s="160">
        <v>25000.0</v>
      </c>
      <c r="V363" s="71"/>
      <c r="W363" s="72"/>
      <c r="X363" s="160">
        <v>0.0</v>
      </c>
      <c r="Y363" s="72"/>
      <c r="Z363" s="156" t="s">
        <v>68</v>
      </c>
      <c r="AA363" s="72"/>
      <c r="AB363" s="247" t="s">
        <v>66</v>
      </c>
      <c r="AC363" s="215"/>
      <c r="AD363" s="215"/>
      <c r="AE363" s="215"/>
      <c r="AF363" s="215"/>
      <c r="AG363" s="215"/>
      <c r="AH363" s="215"/>
      <c r="AI363" s="215"/>
      <c r="AJ363" s="215"/>
      <c r="AK363" s="215"/>
      <c r="AL363" s="215"/>
      <c r="AM363" s="215"/>
    </row>
    <row r="364">
      <c r="A364" s="215"/>
      <c r="B364" s="257" t="s">
        <v>1139</v>
      </c>
      <c r="C364" s="258">
        <v>46182.66370898148</v>
      </c>
      <c r="D364" s="72"/>
      <c r="E364" s="107" t="s">
        <v>7</v>
      </c>
      <c r="F364" s="71"/>
      <c r="G364" s="72"/>
      <c r="H364" s="107" t="s">
        <v>174</v>
      </c>
      <c r="I364" s="71"/>
      <c r="J364" s="72"/>
      <c r="K364" s="107" t="s">
        <v>1140</v>
      </c>
      <c r="L364" s="71"/>
      <c r="M364" s="71"/>
      <c r="N364" s="71"/>
      <c r="O364" s="72"/>
      <c r="P364" s="229" t="s">
        <v>1141</v>
      </c>
      <c r="Q364" s="71"/>
      <c r="R364" s="72"/>
      <c r="S364" s="156" t="s">
        <v>98</v>
      </c>
      <c r="T364" s="72"/>
      <c r="U364" s="160">
        <v>45000.0</v>
      </c>
      <c r="V364" s="71"/>
      <c r="W364" s="72"/>
      <c r="X364" s="160">
        <v>0.0</v>
      </c>
      <c r="Y364" s="72"/>
      <c r="Z364" s="156" t="s">
        <v>68</v>
      </c>
      <c r="AA364" s="72"/>
      <c r="AB364" s="247" t="s">
        <v>66</v>
      </c>
      <c r="AC364" s="215"/>
      <c r="AD364" s="215"/>
      <c r="AE364" s="215"/>
      <c r="AF364" s="215"/>
      <c r="AG364" s="215"/>
      <c r="AH364" s="215"/>
      <c r="AI364" s="215"/>
      <c r="AJ364" s="215"/>
      <c r="AK364" s="215"/>
      <c r="AL364" s="215"/>
      <c r="AM364" s="215"/>
    </row>
    <row r="365">
      <c r="A365" s="215"/>
      <c r="B365" s="257" t="s">
        <v>1146</v>
      </c>
      <c r="C365" s="258">
        <v>46182.620445347224</v>
      </c>
      <c r="D365" s="72"/>
      <c r="E365" s="107" t="s">
        <v>7</v>
      </c>
      <c r="F365" s="71"/>
      <c r="G365" s="72"/>
      <c r="H365" s="107" t="s">
        <v>174</v>
      </c>
      <c r="I365" s="71"/>
      <c r="J365" s="72"/>
      <c r="K365" s="107" t="s">
        <v>1147</v>
      </c>
      <c r="L365" s="71"/>
      <c r="M365" s="71"/>
      <c r="N365" s="71"/>
      <c r="O365" s="72"/>
      <c r="P365" s="229" t="s">
        <v>368</v>
      </c>
      <c r="Q365" s="71"/>
      <c r="R365" s="72"/>
      <c r="S365" s="156" t="s">
        <v>98</v>
      </c>
      <c r="T365" s="72"/>
      <c r="U365" s="160">
        <v>45000.0</v>
      </c>
      <c r="V365" s="71"/>
      <c r="W365" s="72"/>
      <c r="X365" s="160">
        <v>0.0</v>
      </c>
      <c r="Y365" s="72"/>
      <c r="Z365" s="156" t="s">
        <v>68</v>
      </c>
      <c r="AA365" s="72"/>
      <c r="AB365" s="247" t="s">
        <v>88</v>
      </c>
      <c r="AC365" s="215"/>
      <c r="AD365" s="215"/>
      <c r="AE365" s="215"/>
      <c r="AF365" s="215"/>
      <c r="AG365" s="215"/>
      <c r="AH365" s="215"/>
      <c r="AI365" s="215"/>
      <c r="AJ365" s="215"/>
      <c r="AK365" s="215"/>
      <c r="AL365" s="215"/>
      <c r="AM365" s="215"/>
    </row>
    <row r="366">
      <c r="A366" s="215"/>
      <c r="B366" s="257" t="s">
        <v>1152</v>
      </c>
      <c r="C366" s="258">
        <v>46182.45428240741</v>
      </c>
      <c r="D366" s="72"/>
      <c r="E366" s="107" t="s">
        <v>7</v>
      </c>
      <c r="F366" s="71"/>
      <c r="G366" s="72"/>
      <c r="H366" s="107" t="s">
        <v>174</v>
      </c>
      <c r="I366" s="71"/>
      <c r="J366" s="72"/>
      <c r="K366" s="107" t="s">
        <v>377</v>
      </c>
      <c r="L366" s="71"/>
      <c r="M366" s="71"/>
      <c r="N366" s="71"/>
      <c r="O366" s="72"/>
      <c r="P366" s="229" t="s">
        <v>378</v>
      </c>
      <c r="Q366" s="71"/>
      <c r="R366" s="72"/>
      <c r="S366" s="156" t="s">
        <v>98</v>
      </c>
      <c r="T366" s="72"/>
      <c r="U366" s="160">
        <v>30000.0</v>
      </c>
      <c r="V366" s="71"/>
      <c r="W366" s="72"/>
      <c r="X366" s="160">
        <v>0.0</v>
      </c>
      <c r="Y366" s="72"/>
      <c r="Z366" s="156" t="s">
        <v>68</v>
      </c>
      <c r="AA366" s="72"/>
      <c r="AB366" s="247" t="s">
        <v>88</v>
      </c>
      <c r="AC366" s="215"/>
      <c r="AD366" s="215"/>
      <c r="AE366" s="215"/>
      <c r="AF366" s="215"/>
      <c r="AG366" s="215"/>
      <c r="AH366" s="215"/>
      <c r="AI366" s="215"/>
      <c r="AJ366" s="215"/>
      <c r="AK366" s="215"/>
      <c r="AL366" s="215"/>
      <c r="AM366" s="215"/>
    </row>
    <row r="367">
      <c r="A367" s="215"/>
      <c r="B367" s="257" t="s">
        <v>1761</v>
      </c>
      <c r="C367" s="258">
        <v>46182.438160335645</v>
      </c>
      <c r="D367" s="72"/>
      <c r="E367" s="107" t="s">
        <v>7</v>
      </c>
      <c r="F367" s="71"/>
      <c r="G367" s="72"/>
      <c r="H367" s="107" t="s">
        <v>174</v>
      </c>
      <c r="I367" s="71"/>
      <c r="J367" s="72"/>
      <c r="K367" s="107" t="s">
        <v>1426</v>
      </c>
      <c r="L367" s="71"/>
      <c r="M367" s="71"/>
      <c r="N367" s="71"/>
      <c r="O367" s="72"/>
      <c r="P367" s="229" t="s">
        <v>1422</v>
      </c>
      <c r="Q367" s="71"/>
      <c r="R367" s="72"/>
      <c r="S367" s="156" t="s">
        <v>457</v>
      </c>
      <c r="T367" s="72"/>
      <c r="U367" s="160">
        <v>30000.0</v>
      </c>
      <c r="V367" s="71"/>
      <c r="W367" s="72"/>
      <c r="X367" s="160">
        <v>0.0</v>
      </c>
      <c r="Y367" s="72"/>
      <c r="Z367" s="156" t="s">
        <v>68</v>
      </c>
      <c r="AA367" s="72"/>
      <c r="AB367" s="247" t="s">
        <v>88</v>
      </c>
      <c r="AC367" s="215"/>
      <c r="AD367" s="215"/>
      <c r="AE367" s="215"/>
      <c r="AF367" s="215"/>
      <c r="AG367" s="215"/>
      <c r="AH367" s="215"/>
      <c r="AI367" s="215"/>
      <c r="AJ367" s="215"/>
      <c r="AK367" s="215"/>
      <c r="AL367" s="215"/>
      <c r="AM367" s="215"/>
    </row>
    <row r="368">
      <c r="A368" s="215"/>
      <c r="B368" s="257" t="s">
        <v>1157</v>
      </c>
      <c r="C368" s="258">
        <v>46182.38718237268</v>
      </c>
      <c r="D368" s="72"/>
      <c r="E368" s="107" t="s">
        <v>7</v>
      </c>
      <c r="F368" s="71"/>
      <c r="G368" s="72"/>
      <c r="H368" s="107" t="s">
        <v>174</v>
      </c>
      <c r="I368" s="71"/>
      <c r="J368" s="72"/>
      <c r="K368" s="107" t="s">
        <v>1158</v>
      </c>
      <c r="L368" s="71"/>
      <c r="M368" s="71"/>
      <c r="N368" s="71"/>
      <c r="O368" s="72"/>
      <c r="P368" s="229" t="s">
        <v>419</v>
      </c>
      <c r="Q368" s="71"/>
      <c r="R368" s="72"/>
      <c r="S368" s="156" t="s">
        <v>98</v>
      </c>
      <c r="T368" s="72"/>
      <c r="U368" s="160">
        <v>25000.0</v>
      </c>
      <c r="V368" s="71"/>
      <c r="W368" s="72"/>
      <c r="X368" s="160">
        <v>0.0</v>
      </c>
      <c r="Y368" s="72"/>
      <c r="Z368" s="156" t="s">
        <v>68</v>
      </c>
      <c r="AA368" s="72"/>
      <c r="AB368" s="247" t="s">
        <v>66</v>
      </c>
      <c r="AC368" s="215"/>
      <c r="AD368" s="215"/>
      <c r="AE368" s="215"/>
      <c r="AF368" s="215"/>
      <c r="AG368" s="215"/>
      <c r="AH368" s="215"/>
      <c r="AI368" s="215"/>
      <c r="AJ368" s="215"/>
      <c r="AK368" s="215"/>
      <c r="AL368" s="215"/>
      <c r="AM368" s="215"/>
    </row>
    <row r="369">
      <c r="A369" s="215"/>
      <c r="B369" s="257" t="s">
        <v>1163</v>
      </c>
      <c r="C369" s="258">
        <v>46182.38508835648</v>
      </c>
      <c r="D369" s="72"/>
      <c r="E369" s="107" t="s">
        <v>7</v>
      </c>
      <c r="F369" s="71"/>
      <c r="G369" s="72"/>
      <c r="H369" s="107" t="s">
        <v>174</v>
      </c>
      <c r="I369" s="71"/>
      <c r="J369" s="72"/>
      <c r="K369" s="107" t="s">
        <v>643</v>
      </c>
      <c r="L369" s="71"/>
      <c r="M369" s="71"/>
      <c r="N369" s="71"/>
      <c r="O369" s="72"/>
      <c r="P369" s="229" t="s">
        <v>645</v>
      </c>
      <c r="Q369" s="71"/>
      <c r="R369" s="72"/>
      <c r="S369" s="156" t="s">
        <v>98</v>
      </c>
      <c r="T369" s="72"/>
      <c r="U369" s="160">
        <v>45000.0</v>
      </c>
      <c r="V369" s="71"/>
      <c r="W369" s="72"/>
      <c r="X369" s="160">
        <v>0.0</v>
      </c>
      <c r="Y369" s="72"/>
      <c r="Z369" s="156" t="s">
        <v>68</v>
      </c>
      <c r="AA369" s="72"/>
      <c r="AB369" s="247" t="s">
        <v>88</v>
      </c>
      <c r="AC369" s="215"/>
      <c r="AD369" s="215"/>
      <c r="AE369" s="215"/>
      <c r="AF369" s="215"/>
      <c r="AG369" s="215"/>
      <c r="AH369" s="215"/>
      <c r="AI369" s="215"/>
      <c r="AJ369" s="215"/>
      <c r="AK369" s="215"/>
      <c r="AL369" s="215"/>
      <c r="AM369" s="215"/>
    </row>
    <row r="370">
      <c r="A370" s="215"/>
      <c r="B370" s="257" t="s">
        <v>367</v>
      </c>
      <c r="C370" s="258">
        <v>46181.870954074075</v>
      </c>
      <c r="D370" s="72"/>
      <c r="E370" s="107" t="s">
        <v>76</v>
      </c>
      <c r="F370" s="71"/>
      <c r="G370" s="72"/>
      <c r="H370" s="107" t="s">
        <v>77</v>
      </c>
      <c r="I370" s="71"/>
      <c r="J370" s="72"/>
      <c r="K370" s="107" t="s">
        <v>369</v>
      </c>
      <c r="L370" s="71"/>
      <c r="M370" s="71"/>
      <c r="N370" s="71"/>
      <c r="O370" s="72"/>
      <c r="P370" s="229" t="s">
        <v>65</v>
      </c>
      <c r="Q370" s="71"/>
      <c r="R370" s="72"/>
      <c r="S370" s="156" t="s">
        <v>0</v>
      </c>
      <c r="T370" s="72"/>
      <c r="U370" s="160">
        <v>50000.0</v>
      </c>
      <c r="V370" s="71"/>
      <c r="W370" s="72"/>
      <c r="X370" s="160">
        <v>0.0</v>
      </c>
      <c r="Y370" s="72"/>
      <c r="Z370" s="156" t="s">
        <v>68</v>
      </c>
      <c r="AA370" s="72"/>
      <c r="AB370" s="247" t="s">
        <v>66</v>
      </c>
      <c r="AC370" s="215"/>
      <c r="AD370" s="215"/>
      <c r="AE370" s="215"/>
      <c r="AF370" s="215"/>
      <c r="AG370" s="215"/>
      <c r="AH370" s="215"/>
      <c r="AI370" s="215"/>
      <c r="AJ370" s="215"/>
      <c r="AK370" s="215"/>
      <c r="AL370" s="215"/>
      <c r="AM370" s="215"/>
    </row>
    <row r="371">
      <c r="A371" s="215"/>
      <c r="B371" s="257" t="s">
        <v>374</v>
      </c>
      <c r="C371" s="258">
        <v>46181.869281562496</v>
      </c>
      <c r="D371" s="72"/>
      <c r="E371" s="107" t="s">
        <v>7</v>
      </c>
      <c r="F371" s="71"/>
      <c r="G371" s="72"/>
      <c r="H371" s="107" t="s">
        <v>63</v>
      </c>
      <c r="I371" s="71"/>
      <c r="J371" s="72"/>
      <c r="K371" s="107" t="s">
        <v>375</v>
      </c>
      <c r="L371" s="71"/>
      <c r="M371" s="71"/>
      <c r="N371" s="71"/>
      <c r="O371" s="72"/>
      <c r="P371" s="229" t="s">
        <v>65</v>
      </c>
      <c r="Q371" s="71"/>
      <c r="R371" s="72"/>
      <c r="S371" s="156" t="s">
        <v>0</v>
      </c>
      <c r="T371" s="72"/>
      <c r="U371" s="160">
        <v>100000.0</v>
      </c>
      <c r="V371" s="71"/>
      <c r="W371" s="72"/>
      <c r="X371" s="160">
        <v>0.0</v>
      </c>
      <c r="Y371" s="72"/>
      <c r="Z371" s="156" t="s">
        <v>68</v>
      </c>
      <c r="AA371" s="72"/>
      <c r="AB371" s="247" t="s">
        <v>66</v>
      </c>
      <c r="AC371" s="215"/>
      <c r="AD371" s="215"/>
      <c r="AE371" s="215"/>
      <c r="AF371" s="215"/>
      <c r="AG371" s="215"/>
      <c r="AH371" s="215"/>
      <c r="AI371" s="215"/>
      <c r="AJ371" s="215"/>
      <c r="AK371" s="215"/>
      <c r="AL371" s="215"/>
      <c r="AM371" s="215"/>
    </row>
    <row r="372">
      <c r="A372" s="215"/>
      <c r="B372" s="257" t="s">
        <v>1169</v>
      </c>
      <c r="C372" s="258">
        <v>46181.82120278935</v>
      </c>
      <c r="D372" s="72"/>
      <c r="E372" s="107" t="s">
        <v>7</v>
      </c>
      <c r="F372" s="71"/>
      <c r="G372" s="72"/>
      <c r="H372" s="107" t="s">
        <v>174</v>
      </c>
      <c r="I372" s="71"/>
      <c r="J372" s="72"/>
      <c r="K372" s="107" t="s">
        <v>819</v>
      </c>
      <c r="L372" s="71"/>
      <c r="M372" s="71"/>
      <c r="N372" s="71"/>
      <c r="O372" s="72"/>
      <c r="P372" s="229" t="s">
        <v>498</v>
      </c>
      <c r="Q372" s="71"/>
      <c r="R372" s="72"/>
      <c r="S372" s="156" t="s">
        <v>98</v>
      </c>
      <c r="T372" s="72"/>
      <c r="U372" s="160">
        <v>25000.0</v>
      </c>
      <c r="V372" s="71"/>
      <c r="W372" s="72"/>
      <c r="X372" s="160">
        <v>0.0</v>
      </c>
      <c r="Y372" s="72"/>
      <c r="Z372" s="156" t="s">
        <v>68</v>
      </c>
      <c r="AA372" s="72"/>
      <c r="AB372" s="247" t="s">
        <v>88</v>
      </c>
      <c r="AC372" s="215"/>
      <c r="AD372" s="215"/>
      <c r="AE372" s="215"/>
      <c r="AF372" s="215"/>
      <c r="AG372" s="215"/>
      <c r="AH372" s="215"/>
      <c r="AI372" s="215"/>
      <c r="AJ372" s="215"/>
      <c r="AK372" s="215"/>
      <c r="AL372" s="215"/>
      <c r="AM372" s="215"/>
    </row>
    <row r="373">
      <c r="A373" s="215"/>
      <c r="B373" s="257" t="s">
        <v>2338</v>
      </c>
      <c r="C373" s="258">
        <v>46181.75911010416</v>
      </c>
      <c r="D373" s="72"/>
      <c r="E373" s="107" t="s">
        <v>7</v>
      </c>
      <c r="F373" s="71"/>
      <c r="G373" s="72"/>
      <c r="H373" s="107" t="s">
        <v>1208</v>
      </c>
      <c r="I373" s="71"/>
      <c r="J373" s="72"/>
      <c r="K373" s="107" t="s">
        <v>2339</v>
      </c>
      <c r="L373" s="71"/>
      <c r="M373" s="71"/>
      <c r="N373" s="71"/>
      <c r="O373" s="72"/>
      <c r="P373" s="229" t="s">
        <v>65</v>
      </c>
      <c r="Q373" s="71"/>
      <c r="R373" s="72"/>
      <c r="S373" s="156" t="s">
        <v>1175</v>
      </c>
      <c r="T373" s="72"/>
      <c r="U373" s="160">
        <v>3000.0</v>
      </c>
      <c r="V373" s="71"/>
      <c r="W373" s="72"/>
      <c r="X373" s="160">
        <v>0.0</v>
      </c>
      <c r="Y373" s="72"/>
      <c r="Z373" s="156" t="s">
        <v>68</v>
      </c>
      <c r="AA373" s="72"/>
      <c r="AB373" s="247" t="s">
        <v>66</v>
      </c>
      <c r="AC373" s="215"/>
      <c r="AD373" s="215"/>
      <c r="AE373" s="215"/>
      <c r="AF373" s="215"/>
      <c r="AG373" s="215"/>
      <c r="AH373" s="215"/>
      <c r="AI373" s="215"/>
      <c r="AJ373" s="215"/>
      <c r="AK373" s="215"/>
      <c r="AL373" s="215"/>
      <c r="AM373" s="215"/>
    </row>
    <row r="374">
      <c r="A374" s="215"/>
      <c r="B374" s="257" t="s">
        <v>2340</v>
      </c>
      <c r="C374" s="258">
        <v>46181.75691811343</v>
      </c>
      <c r="D374" s="72"/>
      <c r="E374" s="107" t="s">
        <v>76</v>
      </c>
      <c r="F374" s="71"/>
      <c r="G374" s="72"/>
      <c r="H374" s="107" t="s">
        <v>1198</v>
      </c>
      <c r="I374" s="71"/>
      <c r="J374" s="72"/>
      <c r="K374" s="107" t="s">
        <v>2341</v>
      </c>
      <c r="L374" s="71"/>
      <c r="M374" s="71"/>
      <c r="N374" s="71"/>
      <c r="O374" s="72"/>
      <c r="P374" s="229" t="s">
        <v>65</v>
      </c>
      <c r="Q374" s="71"/>
      <c r="R374" s="72"/>
      <c r="S374" s="156" t="s">
        <v>1175</v>
      </c>
      <c r="T374" s="72"/>
      <c r="U374" s="160">
        <v>3000.0</v>
      </c>
      <c r="V374" s="71"/>
      <c r="W374" s="72"/>
      <c r="X374" s="160">
        <v>0.0</v>
      </c>
      <c r="Y374" s="72"/>
      <c r="Z374" s="156" t="s">
        <v>68</v>
      </c>
      <c r="AA374" s="72"/>
      <c r="AB374" s="247" t="s">
        <v>88</v>
      </c>
      <c r="AC374" s="215"/>
      <c r="AD374" s="215"/>
      <c r="AE374" s="215"/>
      <c r="AF374" s="215"/>
      <c r="AG374" s="215"/>
      <c r="AH374" s="215"/>
      <c r="AI374" s="215"/>
      <c r="AJ374" s="215"/>
      <c r="AK374" s="215"/>
      <c r="AL374" s="215"/>
      <c r="AM374" s="215"/>
    </row>
    <row r="375">
      <c r="A375" s="215"/>
      <c r="B375" s="257" t="s">
        <v>1184</v>
      </c>
      <c r="C375" s="258">
        <v>46181.74834229167</v>
      </c>
      <c r="D375" s="72"/>
      <c r="E375" s="107" t="s">
        <v>7</v>
      </c>
      <c r="F375" s="71"/>
      <c r="G375" s="72"/>
      <c r="H375" s="107" t="s">
        <v>174</v>
      </c>
      <c r="I375" s="71"/>
      <c r="J375" s="72"/>
      <c r="K375" s="107" t="s">
        <v>461</v>
      </c>
      <c r="L375" s="71"/>
      <c r="M375" s="71"/>
      <c r="N375" s="71"/>
      <c r="O375" s="72"/>
      <c r="P375" s="229" t="s">
        <v>462</v>
      </c>
      <c r="Q375" s="71"/>
      <c r="R375" s="72"/>
      <c r="S375" s="156" t="s">
        <v>98</v>
      </c>
      <c r="T375" s="72"/>
      <c r="U375" s="160">
        <v>25000.0</v>
      </c>
      <c r="V375" s="71"/>
      <c r="W375" s="72"/>
      <c r="X375" s="160">
        <v>0.0</v>
      </c>
      <c r="Y375" s="72"/>
      <c r="Z375" s="156" t="s">
        <v>68</v>
      </c>
      <c r="AA375" s="72"/>
      <c r="AB375" s="247" t="s">
        <v>66</v>
      </c>
      <c r="AC375" s="215"/>
      <c r="AD375" s="215"/>
      <c r="AE375" s="215"/>
      <c r="AF375" s="215"/>
      <c r="AG375" s="215"/>
      <c r="AH375" s="215"/>
      <c r="AI375" s="215"/>
      <c r="AJ375" s="215"/>
      <c r="AK375" s="215"/>
      <c r="AL375" s="215"/>
      <c r="AM375" s="215"/>
    </row>
    <row r="376">
      <c r="A376" s="215"/>
      <c r="B376" s="257" t="s">
        <v>2342</v>
      </c>
      <c r="C376" s="258">
        <v>46181.61742568287</v>
      </c>
      <c r="D376" s="72"/>
      <c r="E376" s="107" t="s">
        <v>76</v>
      </c>
      <c r="F376" s="71"/>
      <c r="G376" s="72"/>
      <c r="H376" s="107" t="s">
        <v>1419</v>
      </c>
      <c r="I376" s="71"/>
      <c r="J376" s="72"/>
      <c r="K376" s="107" t="s">
        <v>2343</v>
      </c>
      <c r="L376" s="71"/>
      <c r="M376" s="71"/>
      <c r="N376" s="71"/>
      <c r="O376" s="72"/>
      <c r="P376" s="229" t="s">
        <v>1200</v>
      </c>
      <c r="Q376" s="71"/>
      <c r="R376" s="72"/>
      <c r="S376" s="156" t="s">
        <v>1175</v>
      </c>
      <c r="T376" s="72"/>
      <c r="U376" s="160">
        <v>8000.0</v>
      </c>
      <c r="V376" s="71"/>
      <c r="W376" s="72"/>
      <c r="X376" s="160">
        <v>0.0</v>
      </c>
      <c r="Y376" s="72"/>
      <c r="Z376" s="156" t="s">
        <v>68</v>
      </c>
      <c r="AA376" s="72"/>
      <c r="AB376" s="247" t="s">
        <v>66</v>
      </c>
      <c r="AC376" s="215"/>
      <c r="AD376" s="215"/>
      <c r="AE376" s="215"/>
      <c r="AF376" s="215"/>
      <c r="AG376" s="215"/>
      <c r="AH376" s="215"/>
      <c r="AI376" s="215"/>
      <c r="AJ376" s="215"/>
      <c r="AK376" s="215"/>
      <c r="AL376" s="215"/>
      <c r="AM376" s="215"/>
    </row>
    <row r="377">
      <c r="A377" s="215"/>
      <c r="B377" s="257" t="s">
        <v>1766</v>
      </c>
      <c r="C377" s="258">
        <v>46181.61643834491</v>
      </c>
      <c r="D377" s="72"/>
      <c r="E377" s="107" t="s">
        <v>7</v>
      </c>
      <c r="F377" s="71"/>
      <c r="G377" s="72"/>
      <c r="H377" s="107" t="s">
        <v>174</v>
      </c>
      <c r="I377" s="71"/>
      <c r="J377" s="72"/>
      <c r="K377" s="107" t="s">
        <v>1767</v>
      </c>
      <c r="L377" s="71"/>
      <c r="M377" s="71"/>
      <c r="N377" s="71"/>
      <c r="O377" s="72"/>
      <c r="P377" s="229" t="s">
        <v>1432</v>
      </c>
      <c r="Q377" s="71"/>
      <c r="R377" s="72"/>
      <c r="S377" s="156" t="s">
        <v>457</v>
      </c>
      <c r="T377" s="72"/>
      <c r="U377" s="160">
        <v>30000.0</v>
      </c>
      <c r="V377" s="71"/>
      <c r="W377" s="72"/>
      <c r="X377" s="160">
        <v>0.0</v>
      </c>
      <c r="Y377" s="72"/>
      <c r="Z377" s="156" t="s">
        <v>68</v>
      </c>
      <c r="AA377" s="72"/>
      <c r="AB377" s="247" t="s">
        <v>66</v>
      </c>
      <c r="AC377" s="215"/>
      <c r="AD377" s="215"/>
      <c r="AE377" s="215"/>
      <c r="AF377" s="215"/>
      <c r="AG377" s="215"/>
      <c r="AH377" s="215"/>
      <c r="AI377" s="215"/>
      <c r="AJ377" s="215"/>
      <c r="AK377" s="215"/>
      <c r="AL377" s="215"/>
      <c r="AM377" s="215"/>
    </row>
    <row r="378">
      <c r="A378" s="215"/>
      <c r="B378" s="257" t="s">
        <v>2344</v>
      </c>
      <c r="C378" s="258">
        <v>46180.488237847225</v>
      </c>
      <c r="D378" s="72"/>
      <c r="E378" s="107" t="s">
        <v>76</v>
      </c>
      <c r="F378" s="71"/>
      <c r="G378" s="72"/>
      <c r="H378" s="107" t="s">
        <v>382</v>
      </c>
      <c r="I378" s="71"/>
      <c r="J378" s="72"/>
      <c r="K378" s="107" t="s">
        <v>2345</v>
      </c>
      <c r="L378" s="71"/>
      <c r="M378" s="71"/>
      <c r="N378" s="71"/>
      <c r="O378" s="72"/>
      <c r="P378" s="229" t="s">
        <v>65</v>
      </c>
      <c r="Q378" s="71"/>
      <c r="R378" s="72"/>
      <c r="S378" s="156" t="s">
        <v>1247</v>
      </c>
      <c r="T378" s="72"/>
      <c r="U378" s="160">
        <v>9500.0</v>
      </c>
      <c r="V378" s="71"/>
      <c r="W378" s="72"/>
      <c r="X378" s="160">
        <v>0.0</v>
      </c>
      <c r="Y378" s="72"/>
      <c r="Z378" s="156" t="s">
        <v>68</v>
      </c>
      <c r="AA378" s="72"/>
      <c r="AB378" s="247" t="s">
        <v>66</v>
      </c>
      <c r="AC378" s="215"/>
      <c r="AD378" s="215"/>
      <c r="AE378" s="215"/>
      <c r="AF378" s="215"/>
      <c r="AG378" s="215"/>
      <c r="AH378" s="215"/>
      <c r="AI378" s="215"/>
      <c r="AJ378" s="215"/>
      <c r="AK378" s="215"/>
      <c r="AL378" s="215"/>
      <c r="AM378" s="215"/>
    </row>
    <row r="379">
      <c r="A379" s="215"/>
      <c r="B379" s="257" t="s">
        <v>380</v>
      </c>
      <c r="C379" s="258">
        <v>46179.81743005787</v>
      </c>
      <c r="D379" s="72"/>
      <c r="E379" s="107" t="s">
        <v>7</v>
      </c>
      <c r="F379" s="71"/>
      <c r="G379" s="72"/>
      <c r="H379" s="107" t="s">
        <v>382</v>
      </c>
      <c r="I379" s="71"/>
      <c r="J379" s="72"/>
      <c r="K379" s="107" t="s">
        <v>383</v>
      </c>
      <c r="L379" s="71"/>
      <c r="M379" s="71"/>
      <c r="N379" s="71"/>
      <c r="O379" s="72"/>
      <c r="P379" s="229" t="s">
        <v>65</v>
      </c>
      <c r="Q379" s="71"/>
      <c r="R379" s="72"/>
      <c r="S379" s="156" t="s">
        <v>0</v>
      </c>
      <c r="T379" s="72"/>
      <c r="U379" s="160">
        <v>205000.0</v>
      </c>
      <c r="V379" s="71"/>
      <c r="W379" s="72"/>
      <c r="X379" s="160">
        <v>0.0</v>
      </c>
      <c r="Y379" s="72"/>
      <c r="Z379" s="156" t="s">
        <v>68</v>
      </c>
      <c r="AA379" s="72"/>
      <c r="AB379" s="247" t="s">
        <v>66</v>
      </c>
      <c r="AC379" s="215"/>
      <c r="AD379" s="215"/>
      <c r="AE379" s="215"/>
      <c r="AF379" s="215"/>
      <c r="AG379" s="215"/>
      <c r="AH379" s="215"/>
      <c r="AI379" s="215"/>
      <c r="AJ379" s="215"/>
      <c r="AK379" s="215"/>
      <c r="AL379" s="215"/>
      <c r="AM379" s="215"/>
    </row>
    <row r="380">
      <c r="A380" s="215"/>
      <c r="B380" s="257" t="s">
        <v>2346</v>
      </c>
      <c r="C380" s="258">
        <v>46178.974616886575</v>
      </c>
      <c r="D380" s="72"/>
      <c r="E380" s="107" t="s">
        <v>76</v>
      </c>
      <c r="F380" s="71"/>
      <c r="G380" s="72"/>
      <c r="H380" s="107" t="s">
        <v>804</v>
      </c>
      <c r="I380" s="71"/>
      <c r="J380" s="72"/>
      <c r="K380" s="107" t="s">
        <v>2347</v>
      </c>
      <c r="L380" s="71"/>
      <c r="M380" s="71"/>
      <c r="N380" s="71"/>
      <c r="O380" s="72"/>
      <c r="P380" s="229" t="s">
        <v>826</v>
      </c>
      <c r="Q380" s="71"/>
      <c r="R380" s="72"/>
      <c r="S380" s="156" t="s">
        <v>1247</v>
      </c>
      <c r="T380" s="72"/>
      <c r="U380" s="160">
        <v>50000.0</v>
      </c>
      <c r="V380" s="71"/>
      <c r="W380" s="72"/>
      <c r="X380" s="160">
        <v>0.0</v>
      </c>
      <c r="Y380" s="72"/>
      <c r="Z380" s="156" t="s">
        <v>68</v>
      </c>
      <c r="AA380" s="72"/>
      <c r="AB380" s="247" t="s">
        <v>66</v>
      </c>
      <c r="AC380" s="215"/>
      <c r="AD380" s="215"/>
      <c r="AE380" s="215"/>
      <c r="AF380" s="215"/>
      <c r="AG380" s="215"/>
      <c r="AH380" s="215"/>
      <c r="AI380" s="215"/>
      <c r="AJ380" s="215"/>
      <c r="AK380" s="215"/>
      <c r="AL380" s="215"/>
      <c r="AM380" s="215"/>
    </row>
    <row r="381">
      <c r="A381" s="215"/>
      <c r="B381" s="257" t="s">
        <v>2348</v>
      </c>
      <c r="C381" s="258">
        <v>46178.970451354166</v>
      </c>
      <c r="D381" s="72"/>
      <c r="E381" s="107" t="s">
        <v>76</v>
      </c>
      <c r="F381" s="71"/>
      <c r="G381" s="72"/>
      <c r="H381" s="107" t="s">
        <v>27</v>
      </c>
      <c r="I381" s="71"/>
      <c r="J381" s="72"/>
      <c r="K381" s="107" t="s">
        <v>2349</v>
      </c>
      <c r="L381" s="71"/>
      <c r="M381" s="71"/>
      <c r="N381" s="71"/>
      <c r="O381" s="72"/>
      <c r="P381" s="229" t="s">
        <v>1748</v>
      </c>
      <c r="Q381" s="71"/>
      <c r="R381" s="72"/>
      <c r="S381" s="156" t="s">
        <v>1175</v>
      </c>
      <c r="T381" s="72"/>
      <c r="U381" s="160">
        <v>349257.0</v>
      </c>
      <c r="V381" s="71"/>
      <c r="W381" s="72"/>
      <c r="X381" s="160">
        <v>0.0</v>
      </c>
      <c r="Y381" s="72"/>
      <c r="Z381" s="156" t="s">
        <v>68</v>
      </c>
      <c r="AA381" s="72"/>
      <c r="AB381" s="247" t="s">
        <v>66</v>
      </c>
      <c r="AC381" s="215"/>
      <c r="AD381" s="215"/>
      <c r="AE381" s="215"/>
      <c r="AF381" s="215"/>
      <c r="AG381" s="215"/>
      <c r="AH381" s="215"/>
      <c r="AI381" s="215"/>
      <c r="AJ381" s="215"/>
      <c r="AK381" s="215"/>
      <c r="AL381" s="215"/>
      <c r="AM381" s="215"/>
    </row>
    <row r="382">
      <c r="A382" s="215"/>
      <c r="B382" s="257" t="s">
        <v>2350</v>
      </c>
      <c r="C382" s="258">
        <v>46178.89591923611</v>
      </c>
      <c r="D382" s="72"/>
      <c r="E382" s="107" t="s">
        <v>76</v>
      </c>
      <c r="F382" s="71"/>
      <c r="G382" s="72"/>
      <c r="H382" s="107" t="s">
        <v>77</v>
      </c>
      <c r="I382" s="71"/>
      <c r="J382" s="72"/>
      <c r="K382" s="107" t="s">
        <v>2351</v>
      </c>
      <c r="L382" s="71"/>
      <c r="M382" s="71"/>
      <c r="N382" s="71"/>
      <c r="O382" s="72"/>
      <c r="P382" s="229" t="s">
        <v>65</v>
      </c>
      <c r="Q382" s="71"/>
      <c r="R382" s="72"/>
      <c r="S382" s="156" t="s">
        <v>1279</v>
      </c>
      <c r="T382" s="72"/>
      <c r="U382" s="160">
        <v>21000.0</v>
      </c>
      <c r="V382" s="71"/>
      <c r="W382" s="72"/>
      <c r="X382" s="160">
        <v>0.0</v>
      </c>
      <c r="Y382" s="72"/>
      <c r="Z382" s="156" t="s">
        <v>68</v>
      </c>
      <c r="AA382" s="72"/>
      <c r="AB382" s="247" t="s">
        <v>66</v>
      </c>
      <c r="AC382" s="215"/>
      <c r="AD382" s="215"/>
      <c r="AE382" s="215"/>
      <c r="AF382" s="215"/>
      <c r="AG382" s="215"/>
      <c r="AH382" s="215"/>
      <c r="AI382" s="215"/>
      <c r="AJ382" s="215"/>
      <c r="AK382" s="215"/>
      <c r="AL382" s="215"/>
      <c r="AM382" s="215"/>
    </row>
    <row r="383">
      <c r="A383" s="215"/>
      <c r="B383" s="257" t="s">
        <v>2352</v>
      </c>
      <c r="C383" s="258">
        <v>46178.891655196756</v>
      </c>
      <c r="D383" s="72"/>
      <c r="E383" s="107" t="s">
        <v>76</v>
      </c>
      <c r="F383" s="71"/>
      <c r="G383" s="72"/>
      <c r="H383" s="107" t="s">
        <v>77</v>
      </c>
      <c r="I383" s="71"/>
      <c r="J383" s="72"/>
      <c r="K383" s="107" t="s">
        <v>2353</v>
      </c>
      <c r="L383" s="71"/>
      <c r="M383" s="71"/>
      <c r="N383" s="71"/>
      <c r="O383" s="72"/>
      <c r="P383" s="229" t="s">
        <v>65</v>
      </c>
      <c r="Q383" s="71"/>
      <c r="R383" s="72"/>
      <c r="S383" s="156" t="s">
        <v>1279</v>
      </c>
      <c r="T383" s="72"/>
      <c r="U383" s="160">
        <v>51000.0</v>
      </c>
      <c r="V383" s="71"/>
      <c r="W383" s="72"/>
      <c r="X383" s="160">
        <v>0.0</v>
      </c>
      <c r="Y383" s="72"/>
      <c r="Z383" s="156" t="s">
        <v>68</v>
      </c>
      <c r="AA383" s="72"/>
      <c r="AB383" s="247" t="s">
        <v>66</v>
      </c>
      <c r="AC383" s="215"/>
      <c r="AD383" s="215"/>
      <c r="AE383" s="215"/>
      <c r="AF383" s="215"/>
      <c r="AG383" s="215"/>
      <c r="AH383" s="215"/>
      <c r="AI383" s="215"/>
      <c r="AJ383" s="215"/>
      <c r="AK383" s="215"/>
      <c r="AL383" s="215"/>
      <c r="AM383" s="215"/>
    </row>
    <row r="384">
      <c r="A384" s="215"/>
      <c r="B384" s="257" t="s">
        <v>1771</v>
      </c>
      <c r="C384" s="258">
        <v>46178.882886782405</v>
      </c>
      <c r="D384" s="72"/>
      <c r="E384" s="107" t="s">
        <v>7</v>
      </c>
      <c r="F384" s="71"/>
      <c r="G384" s="72"/>
      <c r="H384" s="107" t="s">
        <v>174</v>
      </c>
      <c r="I384" s="71"/>
      <c r="J384" s="72"/>
      <c r="K384" s="107" t="s">
        <v>1772</v>
      </c>
      <c r="L384" s="71"/>
      <c r="M384" s="71"/>
      <c r="N384" s="71"/>
      <c r="O384" s="72"/>
      <c r="P384" s="229" t="s">
        <v>1773</v>
      </c>
      <c r="Q384" s="71"/>
      <c r="R384" s="72"/>
      <c r="S384" s="156" t="s">
        <v>457</v>
      </c>
      <c r="T384" s="72"/>
      <c r="U384" s="160">
        <v>30000.0</v>
      </c>
      <c r="V384" s="71"/>
      <c r="W384" s="72"/>
      <c r="X384" s="160">
        <v>0.0</v>
      </c>
      <c r="Y384" s="72"/>
      <c r="Z384" s="156" t="s">
        <v>68</v>
      </c>
      <c r="AA384" s="72"/>
      <c r="AB384" s="247" t="s">
        <v>66</v>
      </c>
      <c r="AC384" s="215"/>
      <c r="AD384" s="215"/>
      <c r="AE384" s="215"/>
      <c r="AF384" s="215"/>
      <c r="AG384" s="215"/>
      <c r="AH384" s="215"/>
      <c r="AI384" s="215"/>
      <c r="AJ384" s="215"/>
      <c r="AK384" s="215"/>
      <c r="AL384" s="215"/>
      <c r="AM384" s="215"/>
    </row>
    <row r="385">
      <c r="A385" s="215"/>
      <c r="B385" s="257" t="s">
        <v>2354</v>
      </c>
      <c r="C385" s="258">
        <v>46178.83505017361</v>
      </c>
      <c r="D385" s="72"/>
      <c r="E385" s="107" t="s">
        <v>7</v>
      </c>
      <c r="F385" s="71"/>
      <c r="G385" s="72"/>
      <c r="H385" s="107" t="s">
        <v>1460</v>
      </c>
      <c r="I385" s="71"/>
      <c r="J385" s="72"/>
      <c r="K385" s="107" t="s">
        <v>2355</v>
      </c>
      <c r="L385" s="71"/>
      <c r="M385" s="71"/>
      <c r="N385" s="71"/>
      <c r="O385" s="72"/>
      <c r="P385" s="229" t="s">
        <v>1451</v>
      </c>
      <c r="Q385" s="71"/>
      <c r="R385" s="72"/>
      <c r="S385" s="156" t="s">
        <v>23</v>
      </c>
      <c r="T385" s="72"/>
      <c r="U385" s="160">
        <v>4500.0</v>
      </c>
      <c r="V385" s="71"/>
      <c r="W385" s="72"/>
      <c r="X385" s="160">
        <v>0.0</v>
      </c>
      <c r="Y385" s="72"/>
      <c r="Z385" s="156" t="s">
        <v>68</v>
      </c>
      <c r="AA385" s="72"/>
      <c r="AB385" s="247" t="s">
        <v>66</v>
      </c>
      <c r="AC385" s="215"/>
      <c r="AD385" s="215"/>
      <c r="AE385" s="215"/>
      <c r="AF385" s="215"/>
      <c r="AG385" s="215"/>
      <c r="AH385" s="215"/>
      <c r="AI385" s="215"/>
      <c r="AJ385" s="215"/>
      <c r="AK385" s="215"/>
      <c r="AL385" s="215"/>
      <c r="AM385" s="215"/>
    </row>
    <row r="386">
      <c r="A386" s="215"/>
      <c r="B386" s="257" t="s">
        <v>2356</v>
      </c>
      <c r="C386" s="258">
        <v>46178.83235885417</v>
      </c>
      <c r="D386" s="72"/>
      <c r="E386" s="107" t="s">
        <v>7</v>
      </c>
      <c r="F386" s="71"/>
      <c r="G386" s="72"/>
      <c r="H386" s="107" t="s">
        <v>1447</v>
      </c>
      <c r="I386" s="71"/>
      <c r="J386" s="72"/>
      <c r="K386" s="107" t="s">
        <v>2357</v>
      </c>
      <c r="L386" s="71"/>
      <c r="M386" s="71"/>
      <c r="N386" s="71"/>
      <c r="O386" s="72"/>
      <c r="P386" s="229" t="s">
        <v>1451</v>
      </c>
      <c r="Q386" s="71"/>
      <c r="R386" s="72"/>
      <c r="S386" s="156" t="s">
        <v>23</v>
      </c>
      <c r="T386" s="72"/>
      <c r="U386" s="160">
        <v>3388.0</v>
      </c>
      <c r="V386" s="71"/>
      <c r="W386" s="72"/>
      <c r="X386" s="160">
        <v>0.0</v>
      </c>
      <c r="Y386" s="72"/>
      <c r="Z386" s="156" t="s">
        <v>68</v>
      </c>
      <c r="AA386" s="72"/>
      <c r="AB386" s="247" t="s">
        <v>66</v>
      </c>
      <c r="AC386" s="215"/>
      <c r="AD386" s="215"/>
      <c r="AE386" s="215"/>
      <c r="AF386" s="215"/>
      <c r="AG386" s="215"/>
      <c r="AH386" s="215"/>
      <c r="AI386" s="215"/>
      <c r="AJ386" s="215"/>
      <c r="AK386" s="215"/>
      <c r="AL386" s="215"/>
      <c r="AM386" s="215"/>
    </row>
    <row r="387">
      <c r="A387" s="215"/>
      <c r="B387" s="257" t="s">
        <v>2358</v>
      </c>
      <c r="C387" s="258">
        <v>46178.831163333336</v>
      </c>
      <c r="D387" s="72"/>
      <c r="E387" s="107" t="s">
        <v>7</v>
      </c>
      <c r="F387" s="71"/>
      <c r="G387" s="72"/>
      <c r="H387" s="107" t="s">
        <v>1447</v>
      </c>
      <c r="I387" s="71"/>
      <c r="J387" s="72"/>
      <c r="K387" s="107" t="s">
        <v>2357</v>
      </c>
      <c r="L387" s="71"/>
      <c r="M387" s="71"/>
      <c r="N387" s="71"/>
      <c r="O387" s="72"/>
      <c r="P387" s="229" t="s">
        <v>1451</v>
      </c>
      <c r="Q387" s="71"/>
      <c r="R387" s="72"/>
      <c r="S387" s="156" t="s">
        <v>23</v>
      </c>
      <c r="T387" s="72"/>
      <c r="U387" s="160">
        <v>9000.0</v>
      </c>
      <c r="V387" s="71"/>
      <c r="W387" s="72"/>
      <c r="X387" s="160">
        <v>0.0</v>
      </c>
      <c r="Y387" s="72"/>
      <c r="Z387" s="156" t="s">
        <v>68</v>
      </c>
      <c r="AA387" s="72"/>
      <c r="AB387" s="247" t="s">
        <v>88</v>
      </c>
      <c r="AC387" s="215"/>
      <c r="AD387" s="215"/>
      <c r="AE387" s="215"/>
      <c r="AF387" s="215"/>
      <c r="AG387" s="215"/>
      <c r="AH387" s="215"/>
      <c r="AI387" s="215"/>
      <c r="AJ387" s="215"/>
      <c r="AK387" s="215"/>
      <c r="AL387" s="215"/>
      <c r="AM387" s="215"/>
    </row>
    <row r="388">
      <c r="A388" s="215"/>
      <c r="B388" s="257" t="s">
        <v>2359</v>
      </c>
      <c r="C388" s="258">
        <v>46178.82881037037</v>
      </c>
      <c r="D388" s="72"/>
      <c r="E388" s="107" t="s">
        <v>76</v>
      </c>
      <c r="F388" s="71"/>
      <c r="G388" s="72"/>
      <c r="H388" s="107" t="s">
        <v>1354</v>
      </c>
      <c r="I388" s="71"/>
      <c r="J388" s="72"/>
      <c r="K388" s="107" t="s">
        <v>2360</v>
      </c>
      <c r="L388" s="71"/>
      <c r="M388" s="71"/>
      <c r="N388" s="71"/>
      <c r="O388" s="72"/>
      <c r="P388" s="229" t="s">
        <v>1200</v>
      </c>
      <c r="Q388" s="71"/>
      <c r="R388" s="72"/>
      <c r="S388" s="156" t="s">
        <v>1247</v>
      </c>
      <c r="T388" s="72"/>
      <c r="U388" s="160">
        <v>43000.0</v>
      </c>
      <c r="V388" s="71"/>
      <c r="W388" s="72"/>
      <c r="X388" s="160">
        <v>0.0</v>
      </c>
      <c r="Y388" s="72"/>
      <c r="Z388" s="156" t="s">
        <v>68</v>
      </c>
      <c r="AA388" s="72"/>
      <c r="AB388" s="247" t="s">
        <v>66</v>
      </c>
      <c r="AC388" s="215"/>
      <c r="AD388" s="215"/>
      <c r="AE388" s="215"/>
      <c r="AF388" s="215"/>
      <c r="AG388" s="215"/>
      <c r="AH388" s="215"/>
      <c r="AI388" s="215"/>
      <c r="AJ388" s="215"/>
      <c r="AK388" s="215"/>
      <c r="AL388" s="215"/>
      <c r="AM388" s="215"/>
    </row>
    <row r="389">
      <c r="A389" s="215"/>
      <c r="B389" s="257" t="s">
        <v>1194</v>
      </c>
      <c r="C389" s="258">
        <v>46178.80186853009</v>
      </c>
      <c r="D389" s="72"/>
      <c r="E389" s="107" t="s">
        <v>7</v>
      </c>
      <c r="F389" s="71"/>
      <c r="G389" s="72"/>
      <c r="H389" s="107" t="s">
        <v>174</v>
      </c>
      <c r="I389" s="71"/>
      <c r="J389" s="72"/>
      <c r="K389" s="107" t="s">
        <v>1197</v>
      </c>
      <c r="L389" s="71"/>
      <c r="M389" s="71"/>
      <c r="N389" s="71"/>
      <c r="O389" s="72"/>
      <c r="P389" s="229" t="s">
        <v>1094</v>
      </c>
      <c r="Q389" s="71"/>
      <c r="R389" s="72"/>
      <c r="S389" s="156" t="s">
        <v>98</v>
      </c>
      <c r="T389" s="72"/>
      <c r="U389" s="160">
        <v>25000.0</v>
      </c>
      <c r="V389" s="71"/>
      <c r="W389" s="72"/>
      <c r="X389" s="160">
        <v>0.0</v>
      </c>
      <c r="Y389" s="72"/>
      <c r="Z389" s="156" t="s">
        <v>68</v>
      </c>
      <c r="AA389" s="72"/>
      <c r="AB389" s="247" t="s">
        <v>66</v>
      </c>
      <c r="AC389" s="215"/>
      <c r="AD389" s="215"/>
      <c r="AE389" s="215"/>
      <c r="AF389" s="215"/>
      <c r="AG389" s="215"/>
      <c r="AH389" s="215"/>
      <c r="AI389" s="215"/>
      <c r="AJ389" s="215"/>
      <c r="AK389" s="215"/>
      <c r="AL389" s="215"/>
      <c r="AM389" s="215"/>
    </row>
    <row r="390">
      <c r="A390" s="215"/>
      <c r="B390" s="257" t="s">
        <v>1211</v>
      </c>
      <c r="C390" s="258">
        <v>46178.8001171412</v>
      </c>
      <c r="D390" s="72"/>
      <c r="E390" s="107" t="s">
        <v>7</v>
      </c>
      <c r="F390" s="71"/>
      <c r="G390" s="72"/>
      <c r="H390" s="107" t="s">
        <v>174</v>
      </c>
      <c r="I390" s="71"/>
      <c r="J390" s="72"/>
      <c r="K390" s="107" t="s">
        <v>837</v>
      </c>
      <c r="L390" s="71"/>
      <c r="M390" s="71"/>
      <c r="N390" s="71"/>
      <c r="O390" s="72"/>
      <c r="P390" s="229" t="s">
        <v>447</v>
      </c>
      <c r="Q390" s="71"/>
      <c r="R390" s="72"/>
      <c r="S390" s="156" t="s">
        <v>98</v>
      </c>
      <c r="T390" s="72"/>
      <c r="U390" s="160">
        <v>25000.0</v>
      </c>
      <c r="V390" s="71"/>
      <c r="W390" s="72"/>
      <c r="X390" s="160">
        <v>0.0</v>
      </c>
      <c r="Y390" s="72"/>
      <c r="Z390" s="156" t="s">
        <v>68</v>
      </c>
      <c r="AA390" s="72"/>
      <c r="AB390" s="247" t="s">
        <v>88</v>
      </c>
      <c r="AC390" s="215"/>
      <c r="AD390" s="215"/>
      <c r="AE390" s="215"/>
      <c r="AF390" s="215"/>
      <c r="AG390" s="215"/>
      <c r="AH390" s="215"/>
      <c r="AI390" s="215"/>
      <c r="AJ390" s="215"/>
      <c r="AK390" s="215"/>
      <c r="AL390" s="215"/>
      <c r="AM390" s="215"/>
    </row>
    <row r="391">
      <c r="A391" s="215"/>
      <c r="B391" s="257" t="s">
        <v>1778</v>
      </c>
      <c r="C391" s="258">
        <v>46178.79750303241</v>
      </c>
      <c r="D391" s="72"/>
      <c r="E391" s="107" t="s">
        <v>7</v>
      </c>
      <c r="F391" s="71"/>
      <c r="G391" s="72"/>
      <c r="H391" s="107" t="s">
        <v>174</v>
      </c>
      <c r="I391" s="71"/>
      <c r="J391" s="72"/>
      <c r="K391" s="107" t="s">
        <v>1328</v>
      </c>
      <c r="L391" s="71"/>
      <c r="M391" s="71"/>
      <c r="N391" s="71"/>
      <c r="O391" s="72"/>
      <c r="P391" s="229" t="s">
        <v>1329</v>
      </c>
      <c r="Q391" s="71"/>
      <c r="R391" s="72"/>
      <c r="S391" s="156" t="s">
        <v>457</v>
      </c>
      <c r="T391" s="72"/>
      <c r="U391" s="160">
        <v>30000.0</v>
      </c>
      <c r="V391" s="71"/>
      <c r="W391" s="72"/>
      <c r="X391" s="160">
        <v>0.0</v>
      </c>
      <c r="Y391" s="72"/>
      <c r="Z391" s="156" t="s">
        <v>68</v>
      </c>
      <c r="AA391" s="72"/>
      <c r="AB391" s="247" t="s">
        <v>88</v>
      </c>
      <c r="AC391" s="215"/>
      <c r="AD391" s="215"/>
      <c r="AE391" s="215"/>
      <c r="AF391" s="215"/>
      <c r="AG391" s="215"/>
      <c r="AH391" s="215"/>
      <c r="AI391" s="215"/>
      <c r="AJ391" s="215"/>
      <c r="AK391" s="215"/>
      <c r="AL391" s="215"/>
      <c r="AM391" s="215"/>
    </row>
    <row r="392">
      <c r="A392" s="215"/>
      <c r="B392" s="257" t="s">
        <v>1784</v>
      </c>
      <c r="C392" s="258">
        <v>46178.79257417824</v>
      </c>
      <c r="D392" s="72"/>
      <c r="E392" s="107" t="s">
        <v>7</v>
      </c>
      <c r="F392" s="71"/>
      <c r="G392" s="72"/>
      <c r="H392" s="107" t="s">
        <v>174</v>
      </c>
      <c r="I392" s="71"/>
      <c r="J392" s="72"/>
      <c r="K392" s="107" t="s">
        <v>1501</v>
      </c>
      <c r="L392" s="71"/>
      <c r="M392" s="71"/>
      <c r="N392" s="71"/>
      <c r="O392" s="72"/>
      <c r="P392" s="229" t="s">
        <v>1503</v>
      </c>
      <c r="Q392" s="71"/>
      <c r="R392" s="72"/>
      <c r="S392" s="156" t="s">
        <v>457</v>
      </c>
      <c r="T392" s="72"/>
      <c r="U392" s="160">
        <v>20000.0</v>
      </c>
      <c r="V392" s="71"/>
      <c r="W392" s="72"/>
      <c r="X392" s="160">
        <v>0.0</v>
      </c>
      <c r="Y392" s="72"/>
      <c r="Z392" s="156" t="s">
        <v>68</v>
      </c>
      <c r="AA392" s="72"/>
      <c r="AB392" s="247" t="s">
        <v>88</v>
      </c>
      <c r="AC392" s="215"/>
      <c r="AD392" s="215"/>
      <c r="AE392" s="215"/>
      <c r="AF392" s="215"/>
      <c r="AG392" s="215"/>
      <c r="AH392" s="215"/>
      <c r="AI392" s="215"/>
      <c r="AJ392" s="215"/>
      <c r="AK392" s="215"/>
      <c r="AL392" s="215"/>
      <c r="AM392" s="215"/>
    </row>
    <row r="393">
      <c r="A393" s="215"/>
      <c r="B393" s="257" t="s">
        <v>1791</v>
      </c>
      <c r="C393" s="258">
        <v>46178.702679027774</v>
      </c>
      <c r="D393" s="72"/>
      <c r="E393" s="107" t="s">
        <v>7</v>
      </c>
      <c r="F393" s="71"/>
      <c r="G393" s="72"/>
      <c r="H393" s="107" t="s">
        <v>174</v>
      </c>
      <c r="I393" s="71"/>
      <c r="J393" s="72"/>
      <c r="K393" s="107" t="s">
        <v>1511</v>
      </c>
      <c r="L393" s="71"/>
      <c r="M393" s="71"/>
      <c r="N393" s="71"/>
      <c r="O393" s="72"/>
      <c r="P393" s="229" t="s">
        <v>1512</v>
      </c>
      <c r="Q393" s="71"/>
      <c r="R393" s="72"/>
      <c r="S393" s="156" t="s">
        <v>457</v>
      </c>
      <c r="T393" s="72"/>
      <c r="U393" s="160">
        <v>20000.0</v>
      </c>
      <c r="V393" s="71"/>
      <c r="W393" s="72"/>
      <c r="X393" s="160">
        <v>0.0</v>
      </c>
      <c r="Y393" s="72"/>
      <c r="Z393" s="156" t="s">
        <v>68</v>
      </c>
      <c r="AA393" s="72"/>
      <c r="AB393" s="247" t="s">
        <v>88</v>
      </c>
      <c r="AC393" s="215"/>
      <c r="AD393" s="215"/>
      <c r="AE393" s="215"/>
      <c r="AF393" s="215"/>
      <c r="AG393" s="215"/>
      <c r="AH393" s="215"/>
      <c r="AI393" s="215"/>
      <c r="AJ393" s="215"/>
      <c r="AK393" s="215"/>
      <c r="AL393" s="215"/>
      <c r="AM393" s="215"/>
    </row>
    <row r="394">
      <c r="A394" s="215"/>
      <c r="B394" s="257" t="s">
        <v>1798</v>
      </c>
      <c r="C394" s="258">
        <v>46177.804486759254</v>
      </c>
      <c r="D394" s="72"/>
      <c r="E394" s="107" t="s">
        <v>7</v>
      </c>
      <c r="F394" s="71"/>
      <c r="G394" s="72"/>
      <c r="H394" s="107" t="s">
        <v>174</v>
      </c>
      <c r="I394" s="71"/>
      <c r="J394" s="72"/>
      <c r="K394" s="107" t="s">
        <v>1599</v>
      </c>
      <c r="L394" s="71"/>
      <c r="M394" s="71"/>
      <c r="N394" s="71"/>
      <c r="O394" s="72"/>
      <c r="P394" s="229" t="s">
        <v>1448</v>
      </c>
      <c r="Q394" s="71"/>
      <c r="R394" s="72"/>
      <c r="S394" s="156" t="s">
        <v>457</v>
      </c>
      <c r="T394" s="72"/>
      <c r="U394" s="160">
        <v>20000.0</v>
      </c>
      <c r="V394" s="71"/>
      <c r="W394" s="72"/>
      <c r="X394" s="160">
        <v>0.0</v>
      </c>
      <c r="Y394" s="72"/>
      <c r="Z394" s="156" t="s">
        <v>68</v>
      </c>
      <c r="AA394" s="72"/>
      <c r="AB394" s="247" t="s">
        <v>66</v>
      </c>
      <c r="AC394" s="215"/>
      <c r="AD394" s="215"/>
      <c r="AE394" s="215"/>
      <c r="AF394" s="215"/>
      <c r="AG394" s="215"/>
      <c r="AH394" s="215"/>
      <c r="AI394" s="215"/>
      <c r="AJ394" s="215"/>
      <c r="AK394" s="215"/>
      <c r="AL394" s="215"/>
      <c r="AM394" s="215"/>
    </row>
    <row r="395">
      <c r="A395" s="215"/>
      <c r="B395" s="257" t="s">
        <v>1222</v>
      </c>
      <c r="C395" s="258">
        <v>46177.77687019676</v>
      </c>
      <c r="D395" s="72"/>
      <c r="E395" s="107" t="s">
        <v>7</v>
      </c>
      <c r="F395" s="71"/>
      <c r="G395" s="72"/>
      <c r="H395" s="107" t="s">
        <v>174</v>
      </c>
      <c r="I395" s="71"/>
      <c r="J395" s="72"/>
      <c r="K395" s="107" t="s">
        <v>479</v>
      </c>
      <c r="L395" s="71"/>
      <c r="M395" s="71"/>
      <c r="N395" s="71"/>
      <c r="O395" s="72"/>
      <c r="P395" s="229" t="s">
        <v>481</v>
      </c>
      <c r="Q395" s="71"/>
      <c r="R395" s="72"/>
      <c r="S395" s="156" t="s">
        <v>98</v>
      </c>
      <c r="T395" s="72"/>
      <c r="U395" s="160">
        <v>45000.0</v>
      </c>
      <c r="V395" s="71"/>
      <c r="W395" s="72"/>
      <c r="X395" s="160">
        <v>0.0</v>
      </c>
      <c r="Y395" s="72"/>
      <c r="Z395" s="156" t="s">
        <v>68</v>
      </c>
      <c r="AA395" s="72"/>
      <c r="AB395" s="247" t="s">
        <v>88</v>
      </c>
      <c r="AC395" s="215"/>
      <c r="AD395" s="215"/>
      <c r="AE395" s="215"/>
      <c r="AF395" s="215"/>
      <c r="AG395" s="215"/>
      <c r="AH395" s="215"/>
      <c r="AI395" s="215"/>
      <c r="AJ395" s="215"/>
      <c r="AK395" s="215"/>
      <c r="AL395" s="215"/>
      <c r="AM395" s="215"/>
    </row>
    <row r="396">
      <c r="A396" s="215"/>
      <c r="B396" s="257" t="s">
        <v>1804</v>
      </c>
      <c r="C396" s="258">
        <v>46177.7632428588</v>
      </c>
      <c r="D396" s="72"/>
      <c r="E396" s="107" t="s">
        <v>7</v>
      </c>
      <c r="F396" s="71"/>
      <c r="G396" s="72"/>
      <c r="H396" s="107" t="s">
        <v>174</v>
      </c>
      <c r="I396" s="71"/>
      <c r="J396" s="72"/>
      <c r="K396" s="107" t="s">
        <v>1805</v>
      </c>
      <c r="L396" s="71"/>
      <c r="M396" s="71"/>
      <c r="N396" s="71"/>
      <c r="O396" s="72"/>
      <c r="P396" s="229" t="s">
        <v>1466</v>
      </c>
      <c r="Q396" s="71"/>
      <c r="R396" s="72"/>
      <c r="S396" s="156" t="s">
        <v>457</v>
      </c>
      <c r="T396" s="72"/>
      <c r="U396" s="160">
        <v>20000.0</v>
      </c>
      <c r="V396" s="71"/>
      <c r="W396" s="72"/>
      <c r="X396" s="160">
        <v>0.0</v>
      </c>
      <c r="Y396" s="72"/>
      <c r="Z396" s="156" t="s">
        <v>68</v>
      </c>
      <c r="AA396" s="72"/>
      <c r="AB396" s="247" t="s">
        <v>66</v>
      </c>
      <c r="AC396" s="215"/>
      <c r="AD396" s="215"/>
      <c r="AE396" s="215"/>
      <c r="AF396" s="215"/>
      <c r="AG396" s="215"/>
      <c r="AH396" s="215"/>
      <c r="AI396" s="215"/>
      <c r="AJ396" s="215"/>
      <c r="AK396" s="215"/>
      <c r="AL396" s="215"/>
      <c r="AM396" s="215"/>
    </row>
    <row r="397">
      <c r="A397" s="215"/>
      <c r="B397" s="257" t="s">
        <v>1812</v>
      </c>
      <c r="C397" s="258">
        <v>46177.759828194445</v>
      </c>
      <c r="D397" s="72"/>
      <c r="E397" s="107" t="s">
        <v>7</v>
      </c>
      <c r="F397" s="71"/>
      <c r="G397" s="72"/>
      <c r="H397" s="107" t="s">
        <v>174</v>
      </c>
      <c r="I397" s="71"/>
      <c r="J397" s="72"/>
      <c r="K397" s="107" t="s">
        <v>1813</v>
      </c>
      <c r="L397" s="71"/>
      <c r="M397" s="71"/>
      <c r="N397" s="71"/>
      <c r="O397" s="72"/>
      <c r="P397" s="229" t="s">
        <v>1814</v>
      </c>
      <c r="Q397" s="71"/>
      <c r="R397" s="72"/>
      <c r="S397" s="156" t="s">
        <v>457</v>
      </c>
      <c r="T397" s="72"/>
      <c r="U397" s="160">
        <v>20000.0</v>
      </c>
      <c r="V397" s="71"/>
      <c r="W397" s="72"/>
      <c r="X397" s="160">
        <v>0.0</v>
      </c>
      <c r="Y397" s="72"/>
      <c r="Z397" s="156" t="s">
        <v>68</v>
      </c>
      <c r="AA397" s="72"/>
      <c r="AB397" s="247" t="s">
        <v>66</v>
      </c>
      <c r="AC397" s="215"/>
      <c r="AD397" s="215"/>
      <c r="AE397" s="215"/>
      <c r="AF397" s="215"/>
      <c r="AG397" s="215"/>
      <c r="AH397" s="215"/>
      <c r="AI397" s="215"/>
      <c r="AJ397" s="215"/>
      <c r="AK397" s="215"/>
      <c r="AL397" s="215"/>
      <c r="AM397" s="215"/>
    </row>
    <row r="398">
      <c r="A398" s="215"/>
      <c r="B398" s="257" t="s">
        <v>1821</v>
      </c>
      <c r="C398" s="258">
        <v>46177.74673164352</v>
      </c>
      <c r="D398" s="72"/>
      <c r="E398" s="107" t="s">
        <v>7</v>
      </c>
      <c r="F398" s="71"/>
      <c r="G398" s="72"/>
      <c r="H398" s="107" t="s">
        <v>174</v>
      </c>
      <c r="I398" s="71"/>
      <c r="J398" s="72"/>
      <c r="K398" s="107" t="s">
        <v>1251</v>
      </c>
      <c r="L398" s="71"/>
      <c r="M398" s="71"/>
      <c r="N398" s="71"/>
      <c r="O398" s="72"/>
      <c r="P398" s="229" t="s">
        <v>1254</v>
      </c>
      <c r="Q398" s="71"/>
      <c r="R398" s="72"/>
      <c r="S398" s="156" t="s">
        <v>457</v>
      </c>
      <c r="T398" s="72"/>
      <c r="U398" s="160">
        <v>20000.0</v>
      </c>
      <c r="V398" s="71"/>
      <c r="W398" s="72"/>
      <c r="X398" s="160">
        <v>0.0</v>
      </c>
      <c r="Y398" s="72"/>
      <c r="Z398" s="156" t="s">
        <v>68</v>
      </c>
      <c r="AA398" s="72"/>
      <c r="AB398" s="247" t="s">
        <v>66</v>
      </c>
      <c r="AC398" s="215"/>
      <c r="AD398" s="215"/>
      <c r="AE398" s="215"/>
      <c r="AF398" s="215"/>
      <c r="AG398" s="215"/>
      <c r="AH398" s="215"/>
      <c r="AI398" s="215"/>
      <c r="AJ398" s="215"/>
      <c r="AK398" s="215"/>
      <c r="AL398" s="215"/>
      <c r="AM398" s="215"/>
    </row>
    <row r="399">
      <c r="A399" s="215"/>
      <c r="B399" s="257" t="s">
        <v>1232</v>
      </c>
      <c r="C399" s="258">
        <v>46177.71566443287</v>
      </c>
      <c r="D399" s="72"/>
      <c r="E399" s="107" t="s">
        <v>7</v>
      </c>
      <c r="F399" s="71"/>
      <c r="G399" s="72"/>
      <c r="H399" s="107" t="s">
        <v>185</v>
      </c>
      <c r="I399" s="71"/>
      <c r="J399" s="72"/>
      <c r="K399" s="107" t="s">
        <v>604</v>
      </c>
      <c r="L399" s="71"/>
      <c r="M399" s="71"/>
      <c r="N399" s="71"/>
      <c r="O399" s="72"/>
      <c r="P399" s="229" t="s">
        <v>605</v>
      </c>
      <c r="Q399" s="71"/>
      <c r="R399" s="72"/>
      <c r="S399" s="156" t="s">
        <v>98</v>
      </c>
      <c r="T399" s="72"/>
      <c r="U399" s="160">
        <v>27500.0</v>
      </c>
      <c r="V399" s="71"/>
      <c r="W399" s="72"/>
      <c r="X399" s="160">
        <v>0.0</v>
      </c>
      <c r="Y399" s="72"/>
      <c r="Z399" s="156" t="s">
        <v>68</v>
      </c>
      <c r="AA399" s="72"/>
      <c r="AB399" s="247" t="s">
        <v>66</v>
      </c>
      <c r="AC399" s="215"/>
      <c r="AD399" s="215"/>
      <c r="AE399" s="215"/>
      <c r="AF399" s="215"/>
      <c r="AG399" s="215"/>
      <c r="AH399" s="215"/>
      <c r="AI399" s="215"/>
      <c r="AJ399" s="215"/>
      <c r="AK399" s="215"/>
      <c r="AL399" s="215"/>
      <c r="AM399" s="215"/>
    </row>
    <row r="400">
      <c r="A400" s="215"/>
      <c r="B400" s="257" t="s">
        <v>385</v>
      </c>
      <c r="C400" s="258">
        <v>46177.71332009259</v>
      </c>
      <c r="D400" s="72"/>
      <c r="E400" s="107" t="s">
        <v>7</v>
      </c>
      <c r="F400" s="71"/>
      <c r="G400" s="72"/>
      <c r="H400" s="107" t="s">
        <v>185</v>
      </c>
      <c r="I400" s="71"/>
      <c r="J400" s="72"/>
      <c r="K400" s="107" t="s">
        <v>186</v>
      </c>
      <c r="L400" s="71"/>
      <c r="M400" s="71"/>
      <c r="N400" s="71"/>
      <c r="O400" s="72"/>
      <c r="P400" s="229" t="s">
        <v>65</v>
      </c>
      <c r="Q400" s="71"/>
      <c r="R400" s="72"/>
      <c r="S400" s="156" t="s">
        <v>0</v>
      </c>
      <c r="T400" s="72"/>
      <c r="U400" s="160">
        <v>27500.0</v>
      </c>
      <c r="V400" s="71"/>
      <c r="W400" s="72"/>
      <c r="X400" s="160">
        <v>0.0</v>
      </c>
      <c r="Y400" s="72"/>
      <c r="Z400" s="156" t="s">
        <v>68</v>
      </c>
      <c r="AA400" s="72"/>
      <c r="AB400" s="247" t="s">
        <v>66</v>
      </c>
      <c r="AC400" s="215"/>
      <c r="AD400" s="215"/>
      <c r="AE400" s="215"/>
      <c r="AF400" s="215"/>
      <c r="AG400" s="215"/>
      <c r="AH400" s="215"/>
      <c r="AI400" s="215"/>
      <c r="AJ400" s="215"/>
      <c r="AK400" s="215"/>
      <c r="AL400" s="215"/>
      <c r="AM400" s="215"/>
    </row>
    <row r="401">
      <c r="A401" s="215"/>
      <c r="B401" s="257" t="s">
        <v>2361</v>
      </c>
      <c r="C401" s="258">
        <v>46177.71063715278</v>
      </c>
      <c r="D401" s="72"/>
      <c r="E401" s="107" t="s">
        <v>7</v>
      </c>
      <c r="F401" s="71"/>
      <c r="G401" s="72"/>
      <c r="H401" s="107" t="s">
        <v>185</v>
      </c>
      <c r="I401" s="71"/>
      <c r="J401" s="72"/>
      <c r="K401" s="107" t="s">
        <v>1987</v>
      </c>
      <c r="L401" s="71"/>
      <c r="M401" s="71"/>
      <c r="N401" s="71"/>
      <c r="O401" s="72"/>
      <c r="P401" s="229" t="s">
        <v>1451</v>
      </c>
      <c r="Q401" s="71"/>
      <c r="R401" s="72"/>
      <c r="S401" s="156" t="s">
        <v>23</v>
      </c>
      <c r="T401" s="72"/>
      <c r="U401" s="160">
        <v>27500.0</v>
      </c>
      <c r="V401" s="71"/>
      <c r="W401" s="72"/>
      <c r="X401" s="160">
        <v>0.0</v>
      </c>
      <c r="Y401" s="72"/>
      <c r="Z401" s="156" t="s">
        <v>68</v>
      </c>
      <c r="AA401" s="72"/>
      <c r="AB401" s="247" t="s">
        <v>88</v>
      </c>
      <c r="AC401" s="215"/>
      <c r="AD401" s="215"/>
      <c r="AE401" s="215"/>
      <c r="AF401" s="215"/>
      <c r="AG401" s="215"/>
      <c r="AH401" s="215"/>
      <c r="AI401" s="215"/>
      <c r="AJ401" s="215"/>
      <c r="AK401" s="215"/>
      <c r="AL401" s="215"/>
      <c r="AM401" s="215"/>
    </row>
    <row r="402">
      <c r="A402" s="215"/>
      <c r="B402" s="257" t="s">
        <v>1248</v>
      </c>
      <c r="C402" s="258">
        <v>46177.660981203706</v>
      </c>
      <c r="D402" s="72"/>
      <c r="E402" s="107" t="s">
        <v>7</v>
      </c>
      <c r="F402" s="71"/>
      <c r="G402" s="72"/>
      <c r="H402" s="107" t="s">
        <v>174</v>
      </c>
      <c r="I402" s="71"/>
      <c r="J402" s="72"/>
      <c r="K402" s="107" t="s">
        <v>1249</v>
      </c>
      <c r="L402" s="71"/>
      <c r="M402" s="71"/>
      <c r="N402" s="71"/>
      <c r="O402" s="72"/>
      <c r="P402" s="229" t="s">
        <v>928</v>
      </c>
      <c r="Q402" s="71"/>
      <c r="R402" s="72"/>
      <c r="S402" s="156" t="s">
        <v>98</v>
      </c>
      <c r="T402" s="72"/>
      <c r="U402" s="160">
        <v>25000.0</v>
      </c>
      <c r="V402" s="71"/>
      <c r="W402" s="72"/>
      <c r="X402" s="160">
        <v>0.0</v>
      </c>
      <c r="Y402" s="72"/>
      <c r="Z402" s="156" t="s">
        <v>68</v>
      </c>
      <c r="AA402" s="72"/>
      <c r="AB402" s="247" t="s">
        <v>66</v>
      </c>
      <c r="AC402" s="215"/>
      <c r="AD402" s="215"/>
      <c r="AE402" s="215"/>
      <c r="AF402" s="215"/>
      <c r="AG402" s="215"/>
      <c r="AH402" s="215"/>
      <c r="AI402" s="215"/>
      <c r="AJ402" s="215"/>
      <c r="AK402" s="215"/>
      <c r="AL402" s="215"/>
      <c r="AM402" s="215"/>
    </row>
    <row r="403">
      <c r="A403" s="215"/>
      <c r="B403" s="257" t="s">
        <v>2362</v>
      </c>
      <c r="C403" s="258">
        <v>46177.603903738425</v>
      </c>
      <c r="D403" s="72"/>
      <c r="E403" s="107" t="s">
        <v>7</v>
      </c>
      <c r="F403" s="71"/>
      <c r="G403" s="72"/>
      <c r="H403" s="107" t="s">
        <v>174</v>
      </c>
      <c r="I403" s="71"/>
      <c r="J403" s="72"/>
      <c r="K403" s="107" t="s">
        <v>2363</v>
      </c>
      <c r="L403" s="71"/>
      <c r="M403" s="71"/>
      <c r="N403" s="71"/>
      <c r="O403" s="72"/>
      <c r="P403" s="229" t="s">
        <v>1844</v>
      </c>
      <c r="Q403" s="71"/>
      <c r="R403" s="72"/>
      <c r="S403" s="156" t="s">
        <v>1279</v>
      </c>
      <c r="T403" s="72"/>
      <c r="U403" s="160">
        <v>20000.0</v>
      </c>
      <c r="V403" s="71"/>
      <c r="W403" s="72"/>
      <c r="X403" s="160">
        <v>0.0</v>
      </c>
      <c r="Y403" s="72"/>
      <c r="Z403" s="156" t="s">
        <v>68</v>
      </c>
      <c r="AA403" s="72"/>
      <c r="AB403" s="247" t="s">
        <v>88</v>
      </c>
      <c r="AC403" s="215"/>
      <c r="AD403" s="215"/>
      <c r="AE403" s="215"/>
      <c r="AF403" s="215"/>
      <c r="AG403" s="215"/>
      <c r="AH403" s="215"/>
      <c r="AI403" s="215"/>
      <c r="AJ403" s="215"/>
      <c r="AK403" s="215"/>
      <c r="AL403" s="215"/>
      <c r="AM403" s="215"/>
    </row>
    <row r="404">
      <c r="A404" s="215"/>
      <c r="B404" s="257" t="s">
        <v>2364</v>
      </c>
      <c r="C404" s="258">
        <v>46177.59068868056</v>
      </c>
      <c r="D404" s="72"/>
      <c r="E404" s="107" t="s">
        <v>76</v>
      </c>
      <c r="F404" s="71"/>
      <c r="G404" s="72"/>
      <c r="H404" s="107" t="s">
        <v>185</v>
      </c>
      <c r="I404" s="71"/>
      <c r="J404" s="72"/>
      <c r="K404" s="107" t="s">
        <v>1991</v>
      </c>
      <c r="L404" s="71"/>
      <c r="M404" s="71"/>
      <c r="N404" s="71"/>
      <c r="O404" s="72"/>
      <c r="P404" s="229" t="s">
        <v>1992</v>
      </c>
      <c r="Q404" s="71"/>
      <c r="R404" s="72"/>
      <c r="S404" s="156" t="s">
        <v>1175</v>
      </c>
      <c r="T404" s="72"/>
      <c r="U404" s="160">
        <v>110000.0</v>
      </c>
      <c r="V404" s="71"/>
      <c r="W404" s="72"/>
      <c r="X404" s="160">
        <v>0.0</v>
      </c>
      <c r="Y404" s="72"/>
      <c r="Z404" s="156" t="s">
        <v>68</v>
      </c>
      <c r="AA404" s="72"/>
      <c r="AB404" s="247" t="s">
        <v>66</v>
      </c>
      <c r="AC404" s="215"/>
      <c r="AD404" s="215"/>
      <c r="AE404" s="215"/>
      <c r="AF404" s="215"/>
      <c r="AG404" s="215"/>
      <c r="AH404" s="215"/>
      <c r="AI404" s="215"/>
      <c r="AJ404" s="215"/>
      <c r="AK404" s="215"/>
      <c r="AL404" s="215"/>
      <c r="AM404" s="215"/>
    </row>
    <row r="405">
      <c r="A405" s="215"/>
      <c r="B405" s="257" t="s">
        <v>392</v>
      </c>
      <c r="C405" s="258">
        <v>46177.587319212966</v>
      </c>
      <c r="D405" s="72"/>
      <c r="E405" s="107" t="s">
        <v>76</v>
      </c>
      <c r="F405" s="71"/>
      <c r="G405" s="72"/>
      <c r="H405" s="107" t="s">
        <v>77</v>
      </c>
      <c r="I405" s="71"/>
      <c r="J405" s="72"/>
      <c r="K405" s="107" t="s">
        <v>393</v>
      </c>
      <c r="L405" s="71"/>
      <c r="M405" s="71"/>
      <c r="N405" s="71"/>
      <c r="O405" s="72"/>
      <c r="P405" s="229" t="s">
        <v>65</v>
      </c>
      <c r="Q405" s="71"/>
      <c r="R405" s="72"/>
      <c r="S405" s="156" t="s">
        <v>0</v>
      </c>
      <c r="T405" s="72"/>
      <c r="U405" s="160">
        <v>50000.0</v>
      </c>
      <c r="V405" s="71"/>
      <c r="W405" s="72"/>
      <c r="X405" s="160">
        <v>0.0</v>
      </c>
      <c r="Y405" s="72"/>
      <c r="Z405" s="156" t="s">
        <v>68</v>
      </c>
      <c r="AA405" s="72"/>
      <c r="AB405" s="247" t="s">
        <v>88</v>
      </c>
      <c r="AC405" s="215"/>
      <c r="AD405" s="215"/>
      <c r="AE405" s="215"/>
      <c r="AF405" s="215"/>
      <c r="AG405" s="215"/>
      <c r="AH405" s="215"/>
      <c r="AI405" s="215"/>
      <c r="AJ405" s="215"/>
      <c r="AK405" s="215"/>
      <c r="AL405" s="215"/>
      <c r="AM405" s="215"/>
    </row>
    <row r="406">
      <c r="A406" s="215"/>
      <c r="B406" s="257" t="s">
        <v>397</v>
      </c>
      <c r="C406" s="258">
        <v>46177.58586293981</v>
      </c>
      <c r="D406" s="72"/>
      <c r="E406" s="107" t="s">
        <v>7</v>
      </c>
      <c r="F406" s="71"/>
      <c r="G406" s="72"/>
      <c r="H406" s="107" t="s">
        <v>63</v>
      </c>
      <c r="I406" s="71"/>
      <c r="J406" s="72"/>
      <c r="K406" s="107" t="s">
        <v>399</v>
      </c>
      <c r="L406" s="71"/>
      <c r="M406" s="71"/>
      <c r="N406" s="71"/>
      <c r="O406" s="72"/>
      <c r="P406" s="229" t="s">
        <v>65</v>
      </c>
      <c r="Q406" s="71"/>
      <c r="R406" s="72"/>
      <c r="S406" s="156" t="s">
        <v>0</v>
      </c>
      <c r="T406" s="72"/>
      <c r="U406" s="160">
        <v>100000.0</v>
      </c>
      <c r="V406" s="71"/>
      <c r="W406" s="72"/>
      <c r="X406" s="160">
        <v>0.0</v>
      </c>
      <c r="Y406" s="72"/>
      <c r="Z406" s="156" t="s">
        <v>68</v>
      </c>
      <c r="AA406" s="72"/>
      <c r="AB406" s="247" t="s">
        <v>88</v>
      </c>
      <c r="AC406" s="215"/>
      <c r="AD406" s="215"/>
      <c r="AE406" s="215"/>
      <c r="AF406" s="215"/>
      <c r="AG406" s="215"/>
      <c r="AH406" s="215"/>
      <c r="AI406" s="215"/>
      <c r="AJ406" s="215"/>
      <c r="AK406" s="215"/>
      <c r="AL406" s="215"/>
      <c r="AM406" s="215"/>
    </row>
    <row r="407">
      <c r="A407" s="215"/>
      <c r="B407" s="257" t="s">
        <v>1259</v>
      </c>
      <c r="C407" s="258">
        <v>46177.584598194444</v>
      </c>
      <c r="D407" s="72"/>
      <c r="E407" s="107" t="s">
        <v>7</v>
      </c>
      <c r="F407" s="71"/>
      <c r="G407" s="72"/>
      <c r="H407" s="107" t="s">
        <v>174</v>
      </c>
      <c r="I407" s="71"/>
      <c r="J407" s="72"/>
      <c r="K407" s="107" t="s">
        <v>694</v>
      </c>
      <c r="L407" s="71"/>
      <c r="M407" s="71"/>
      <c r="N407" s="71"/>
      <c r="O407" s="72"/>
      <c r="P407" s="229" t="s">
        <v>695</v>
      </c>
      <c r="Q407" s="71"/>
      <c r="R407" s="72"/>
      <c r="S407" s="156" t="s">
        <v>98</v>
      </c>
      <c r="T407" s="72"/>
      <c r="U407" s="160">
        <v>25000.0</v>
      </c>
      <c r="V407" s="71"/>
      <c r="W407" s="72"/>
      <c r="X407" s="160">
        <v>0.0</v>
      </c>
      <c r="Y407" s="72"/>
      <c r="Z407" s="156" t="s">
        <v>68</v>
      </c>
      <c r="AA407" s="72"/>
      <c r="AB407" s="247" t="s">
        <v>66</v>
      </c>
      <c r="AC407" s="215"/>
      <c r="AD407" s="215"/>
      <c r="AE407" s="215"/>
      <c r="AF407" s="215"/>
      <c r="AG407" s="215"/>
      <c r="AH407" s="215"/>
      <c r="AI407" s="215"/>
      <c r="AJ407" s="215"/>
      <c r="AK407" s="215"/>
      <c r="AL407" s="215"/>
      <c r="AM407" s="215"/>
    </row>
    <row r="408">
      <c r="A408" s="215"/>
      <c r="B408" s="257" t="s">
        <v>404</v>
      </c>
      <c r="C408" s="258">
        <v>46176.99842037037</v>
      </c>
      <c r="D408" s="72"/>
      <c r="E408" s="107" t="s">
        <v>76</v>
      </c>
      <c r="F408" s="71"/>
      <c r="G408" s="72"/>
      <c r="H408" s="107" t="s">
        <v>77</v>
      </c>
      <c r="I408" s="71"/>
      <c r="J408" s="72"/>
      <c r="K408" s="107" t="s">
        <v>406</v>
      </c>
      <c r="L408" s="71"/>
      <c r="M408" s="71"/>
      <c r="N408" s="71"/>
      <c r="O408" s="72"/>
      <c r="P408" s="229" t="s">
        <v>65</v>
      </c>
      <c r="Q408" s="71"/>
      <c r="R408" s="72"/>
      <c r="S408" s="156" t="s">
        <v>0</v>
      </c>
      <c r="T408" s="72"/>
      <c r="U408" s="160">
        <v>17500.0</v>
      </c>
      <c r="V408" s="71"/>
      <c r="W408" s="72"/>
      <c r="X408" s="160">
        <v>0.0</v>
      </c>
      <c r="Y408" s="72"/>
      <c r="Z408" s="156" t="s">
        <v>68</v>
      </c>
      <c r="AA408" s="72"/>
      <c r="AB408" s="247" t="s">
        <v>88</v>
      </c>
      <c r="AC408" s="215"/>
      <c r="AD408" s="215"/>
      <c r="AE408" s="215"/>
      <c r="AF408" s="215"/>
      <c r="AG408" s="215"/>
      <c r="AH408" s="215"/>
      <c r="AI408" s="215"/>
      <c r="AJ408" s="215"/>
      <c r="AK408" s="215"/>
      <c r="AL408" s="215"/>
      <c r="AM408" s="215"/>
    </row>
    <row r="409">
      <c r="A409" s="215"/>
      <c r="B409" s="257" t="s">
        <v>411</v>
      </c>
      <c r="C409" s="258">
        <v>46176.99647618056</v>
      </c>
      <c r="D409" s="72"/>
      <c r="E409" s="107" t="s">
        <v>7</v>
      </c>
      <c r="F409" s="71"/>
      <c r="G409" s="72"/>
      <c r="H409" s="107" t="s">
        <v>63</v>
      </c>
      <c r="I409" s="71"/>
      <c r="J409" s="72"/>
      <c r="K409" s="107" t="s">
        <v>412</v>
      </c>
      <c r="L409" s="71"/>
      <c r="M409" s="71"/>
      <c r="N409" s="71"/>
      <c r="O409" s="72"/>
      <c r="P409" s="229" t="s">
        <v>65</v>
      </c>
      <c r="Q409" s="71"/>
      <c r="R409" s="72"/>
      <c r="S409" s="156" t="s">
        <v>0</v>
      </c>
      <c r="T409" s="72"/>
      <c r="U409" s="160">
        <v>35000.0</v>
      </c>
      <c r="V409" s="71"/>
      <c r="W409" s="72"/>
      <c r="X409" s="160">
        <v>0.0</v>
      </c>
      <c r="Y409" s="72"/>
      <c r="Z409" s="156" t="s">
        <v>68</v>
      </c>
      <c r="AA409" s="72"/>
      <c r="AB409" s="247" t="s">
        <v>88</v>
      </c>
      <c r="AC409" s="215"/>
      <c r="AD409" s="215"/>
      <c r="AE409" s="215"/>
      <c r="AF409" s="215"/>
      <c r="AG409" s="215"/>
      <c r="AH409" s="215"/>
      <c r="AI409" s="215"/>
      <c r="AJ409" s="215"/>
      <c r="AK409" s="215"/>
      <c r="AL409" s="215"/>
      <c r="AM409" s="215"/>
    </row>
    <row r="410">
      <c r="A410" s="215"/>
      <c r="B410" s="257" t="s">
        <v>415</v>
      </c>
      <c r="C410" s="258">
        <v>46176.99202791667</v>
      </c>
      <c r="D410" s="72"/>
      <c r="E410" s="107" t="s">
        <v>76</v>
      </c>
      <c r="F410" s="71"/>
      <c r="G410" s="72"/>
      <c r="H410" s="107" t="s">
        <v>77</v>
      </c>
      <c r="I410" s="71"/>
      <c r="J410" s="72"/>
      <c r="K410" s="107" t="s">
        <v>406</v>
      </c>
      <c r="L410" s="71"/>
      <c r="M410" s="71"/>
      <c r="N410" s="71"/>
      <c r="O410" s="72"/>
      <c r="P410" s="229" t="s">
        <v>65</v>
      </c>
      <c r="Q410" s="71"/>
      <c r="R410" s="72"/>
      <c r="S410" s="156" t="s">
        <v>0</v>
      </c>
      <c r="T410" s="72"/>
      <c r="U410" s="160">
        <v>220000.0</v>
      </c>
      <c r="V410" s="71"/>
      <c r="W410" s="72"/>
      <c r="X410" s="160">
        <v>0.0</v>
      </c>
      <c r="Y410" s="72"/>
      <c r="Z410" s="156" t="s">
        <v>68</v>
      </c>
      <c r="AA410" s="72"/>
      <c r="AB410" s="247" t="s">
        <v>66</v>
      </c>
      <c r="AC410" s="215"/>
      <c r="AD410" s="215"/>
      <c r="AE410" s="215"/>
      <c r="AF410" s="215"/>
      <c r="AG410" s="215"/>
      <c r="AH410" s="215"/>
      <c r="AI410" s="215"/>
      <c r="AJ410" s="215"/>
      <c r="AK410" s="215"/>
      <c r="AL410" s="215"/>
      <c r="AM410" s="215"/>
    </row>
    <row r="411">
      <c r="A411" s="215"/>
      <c r="B411" s="257" t="s">
        <v>421</v>
      </c>
      <c r="C411" s="258">
        <v>46176.99008699074</v>
      </c>
      <c r="D411" s="72"/>
      <c r="E411" s="107" t="s">
        <v>7</v>
      </c>
      <c r="F411" s="71"/>
      <c r="G411" s="72"/>
      <c r="H411" s="107" t="s">
        <v>63</v>
      </c>
      <c r="I411" s="71"/>
      <c r="J411" s="72"/>
      <c r="K411" s="107" t="s">
        <v>424</v>
      </c>
      <c r="L411" s="71"/>
      <c r="M411" s="71"/>
      <c r="N411" s="71"/>
      <c r="O411" s="72"/>
      <c r="P411" s="229" t="s">
        <v>65</v>
      </c>
      <c r="Q411" s="71"/>
      <c r="R411" s="72"/>
      <c r="S411" s="156" t="s">
        <v>0</v>
      </c>
      <c r="T411" s="72"/>
      <c r="U411" s="160">
        <v>40000.0</v>
      </c>
      <c r="V411" s="71"/>
      <c r="W411" s="72"/>
      <c r="X411" s="160">
        <v>0.0</v>
      </c>
      <c r="Y411" s="72"/>
      <c r="Z411" s="156" t="s">
        <v>68</v>
      </c>
      <c r="AA411" s="72"/>
      <c r="AB411" s="247" t="s">
        <v>66</v>
      </c>
      <c r="AC411" s="215"/>
      <c r="AD411" s="215"/>
      <c r="AE411" s="215"/>
      <c r="AF411" s="215"/>
      <c r="AG411" s="215"/>
      <c r="AH411" s="215"/>
      <c r="AI411" s="215"/>
      <c r="AJ411" s="215"/>
      <c r="AK411" s="215"/>
      <c r="AL411" s="215"/>
      <c r="AM411" s="215"/>
    </row>
    <row r="412">
      <c r="A412" s="215"/>
      <c r="B412" s="257" t="s">
        <v>429</v>
      </c>
      <c r="C412" s="258">
        <v>46176.988080104165</v>
      </c>
      <c r="D412" s="72"/>
      <c r="E412" s="107" t="s">
        <v>7</v>
      </c>
      <c r="F412" s="71"/>
      <c r="G412" s="72"/>
      <c r="H412" s="107" t="s">
        <v>63</v>
      </c>
      <c r="I412" s="71"/>
      <c r="J412" s="72"/>
      <c r="K412" s="107" t="s">
        <v>148</v>
      </c>
      <c r="L412" s="71"/>
      <c r="M412" s="71"/>
      <c r="N412" s="71"/>
      <c r="O412" s="72"/>
      <c r="P412" s="229" t="s">
        <v>65</v>
      </c>
      <c r="Q412" s="71"/>
      <c r="R412" s="72"/>
      <c r="S412" s="156" t="s">
        <v>0</v>
      </c>
      <c r="T412" s="72"/>
      <c r="U412" s="160">
        <v>50000.0</v>
      </c>
      <c r="V412" s="71"/>
      <c r="W412" s="72"/>
      <c r="X412" s="160">
        <v>0.0</v>
      </c>
      <c r="Y412" s="72"/>
      <c r="Z412" s="156" t="s">
        <v>68</v>
      </c>
      <c r="AA412" s="72"/>
      <c r="AB412" s="247" t="s">
        <v>66</v>
      </c>
      <c r="AC412" s="215"/>
      <c r="AD412" s="215"/>
      <c r="AE412" s="215"/>
      <c r="AF412" s="215"/>
      <c r="AG412" s="215"/>
      <c r="AH412" s="215"/>
      <c r="AI412" s="215"/>
      <c r="AJ412" s="215"/>
      <c r="AK412" s="215"/>
      <c r="AL412" s="215"/>
      <c r="AM412" s="215"/>
    </row>
    <row r="413">
      <c r="A413" s="215"/>
      <c r="B413" s="257" t="s">
        <v>435</v>
      </c>
      <c r="C413" s="258">
        <v>46176.986199363426</v>
      </c>
      <c r="D413" s="72"/>
      <c r="E413" s="107" t="s">
        <v>7</v>
      </c>
      <c r="F413" s="71"/>
      <c r="G413" s="72"/>
      <c r="H413" s="107" t="s">
        <v>63</v>
      </c>
      <c r="I413" s="71"/>
      <c r="J413" s="72"/>
      <c r="K413" s="107" t="s">
        <v>438</v>
      </c>
      <c r="L413" s="71"/>
      <c r="M413" s="71"/>
      <c r="N413" s="71"/>
      <c r="O413" s="72"/>
      <c r="P413" s="229" t="s">
        <v>65</v>
      </c>
      <c r="Q413" s="71"/>
      <c r="R413" s="72"/>
      <c r="S413" s="156" t="s">
        <v>0</v>
      </c>
      <c r="T413" s="72"/>
      <c r="U413" s="160">
        <v>350000.0</v>
      </c>
      <c r="V413" s="71"/>
      <c r="W413" s="72"/>
      <c r="X413" s="160">
        <v>0.0</v>
      </c>
      <c r="Y413" s="72"/>
      <c r="Z413" s="156" t="s">
        <v>68</v>
      </c>
      <c r="AA413" s="72"/>
      <c r="AB413" s="247" t="s">
        <v>66</v>
      </c>
      <c r="AC413" s="215"/>
      <c r="AD413" s="215"/>
      <c r="AE413" s="215"/>
      <c r="AF413" s="215"/>
      <c r="AG413" s="215"/>
      <c r="AH413" s="215"/>
      <c r="AI413" s="215"/>
      <c r="AJ413" s="215"/>
      <c r="AK413" s="215"/>
      <c r="AL413" s="215"/>
      <c r="AM413" s="215"/>
    </row>
    <row r="414">
      <c r="A414" s="215"/>
      <c r="B414" s="257" t="s">
        <v>1826</v>
      </c>
      <c r="C414" s="258">
        <v>46176.91048284722</v>
      </c>
      <c r="D414" s="72"/>
      <c r="E414" s="107" t="s">
        <v>7</v>
      </c>
      <c r="F414" s="71"/>
      <c r="G414" s="72"/>
      <c r="H414" s="107" t="s">
        <v>174</v>
      </c>
      <c r="I414" s="71"/>
      <c r="J414" s="72"/>
      <c r="K414" s="107" t="s">
        <v>1828</v>
      </c>
      <c r="L414" s="71"/>
      <c r="M414" s="71"/>
      <c r="N414" s="71"/>
      <c r="O414" s="72"/>
      <c r="P414" s="229" t="s">
        <v>1483</v>
      </c>
      <c r="Q414" s="71"/>
      <c r="R414" s="72"/>
      <c r="S414" s="156" t="s">
        <v>457</v>
      </c>
      <c r="T414" s="72"/>
      <c r="U414" s="160">
        <v>20000.0</v>
      </c>
      <c r="V414" s="71"/>
      <c r="W414" s="72"/>
      <c r="X414" s="160">
        <v>0.0</v>
      </c>
      <c r="Y414" s="72"/>
      <c r="Z414" s="156" t="s">
        <v>666</v>
      </c>
      <c r="AA414" s="72"/>
      <c r="AB414" s="247" t="s">
        <v>88</v>
      </c>
      <c r="AC414" s="215"/>
      <c r="AD414" s="215"/>
      <c r="AE414" s="215"/>
      <c r="AF414" s="215"/>
      <c r="AG414" s="215"/>
      <c r="AH414" s="215"/>
      <c r="AI414" s="215"/>
      <c r="AJ414" s="215"/>
      <c r="AK414" s="215"/>
      <c r="AL414" s="215"/>
      <c r="AM414" s="215"/>
    </row>
    <row r="415">
      <c r="A415" s="215"/>
      <c r="B415" s="257" t="s">
        <v>1833</v>
      </c>
      <c r="C415" s="258">
        <v>46176.91039978009</v>
      </c>
      <c r="D415" s="72"/>
      <c r="E415" s="107" t="s">
        <v>7</v>
      </c>
      <c r="F415" s="71"/>
      <c r="G415" s="72"/>
      <c r="H415" s="107" t="s">
        <v>174</v>
      </c>
      <c r="I415" s="71"/>
      <c r="J415" s="72"/>
      <c r="K415" s="107" t="s">
        <v>1665</v>
      </c>
      <c r="L415" s="71"/>
      <c r="M415" s="71"/>
      <c r="N415" s="71"/>
      <c r="O415" s="72"/>
      <c r="P415" s="229" t="s">
        <v>1483</v>
      </c>
      <c r="Q415" s="71"/>
      <c r="R415" s="72"/>
      <c r="S415" s="156" t="s">
        <v>457</v>
      </c>
      <c r="T415" s="72"/>
      <c r="U415" s="160">
        <v>30000.0</v>
      </c>
      <c r="V415" s="71"/>
      <c r="W415" s="72"/>
      <c r="X415" s="160">
        <v>0.0</v>
      </c>
      <c r="Y415" s="72"/>
      <c r="Z415" s="156" t="s">
        <v>666</v>
      </c>
      <c r="AA415" s="72"/>
      <c r="AB415" s="247" t="s">
        <v>88</v>
      </c>
      <c r="AC415" s="215"/>
      <c r="AD415" s="215"/>
      <c r="AE415" s="215"/>
      <c r="AF415" s="215"/>
      <c r="AG415" s="215"/>
      <c r="AH415" s="215"/>
      <c r="AI415" s="215"/>
      <c r="AJ415" s="215"/>
      <c r="AK415" s="215"/>
      <c r="AL415" s="215"/>
      <c r="AM415" s="215"/>
    </row>
    <row r="416">
      <c r="A416" s="215"/>
      <c r="B416" s="257" t="s">
        <v>1270</v>
      </c>
      <c r="C416" s="258">
        <v>46176.79034607639</v>
      </c>
      <c r="D416" s="72"/>
      <c r="E416" s="107" t="s">
        <v>7</v>
      </c>
      <c r="F416" s="71"/>
      <c r="G416" s="72"/>
      <c r="H416" s="107" t="s">
        <v>174</v>
      </c>
      <c r="I416" s="71"/>
      <c r="J416" s="72"/>
      <c r="K416" s="107" t="s">
        <v>1271</v>
      </c>
      <c r="L416" s="71"/>
      <c r="M416" s="71"/>
      <c r="N416" s="71"/>
      <c r="O416" s="72"/>
      <c r="P416" s="229" t="s">
        <v>775</v>
      </c>
      <c r="Q416" s="71"/>
      <c r="R416" s="72"/>
      <c r="S416" s="156" t="s">
        <v>98</v>
      </c>
      <c r="T416" s="72"/>
      <c r="U416" s="160">
        <v>25000.0</v>
      </c>
      <c r="V416" s="71"/>
      <c r="W416" s="72"/>
      <c r="X416" s="160">
        <v>0.0</v>
      </c>
      <c r="Y416" s="72"/>
      <c r="Z416" s="156" t="s">
        <v>68</v>
      </c>
      <c r="AA416" s="72"/>
      <c r="AB416" s="247" t="s">
        <v>88</v>
      </c>
      <c r="AC416" s="215"/>
      <c r="AD416" s="215"/>
      <c r="AE416" s="215"/>
      <c r="AF416" s="215"/>
      <c r="AG416" s="215"/>
      <c r="AH416" s="215"/>
      <c r="AI416" s="215"/>
      <c r="AJ416" s="215"/>
      <c r="AK416" s="215"/>
      <c r="AL416" s="215"/>
      <c r="AM416" s="215"/>
    </row>
    <row r="417">
      <c r="A417" s="215"/>
      <c r="B417" s="257" t="s">
        <v>1283</v>
      </c>
      <c r="C417" s="258">
        <v>46176.78955064814</v>
      </c>
      <c r="D417" s="72"/>
      <c r="E417" s="107" t="s">
        <v>7</v>
      </c>
      <c r="F417" s="71"/>
      <c r="G417" s="72"/>
      <c r="H417" s="107" t="s">
        <v>174</v>
      </c>
      <c r="I417" s="71"/>
      <c r="J417" s="72"/>
      <c r="K417" s="107" t="s">
        <v>1284</v>
      </c>
      <c r="L417" s="71"/>
      <c r="M417" s="71"/>
      <c r="N417" s="71"/>
      <c r="O417" s="72"/>
      <c r="P417" s="229" t="s">
        <v>569</v>
      </c>
      <c r="Q417" s="71"/>
      <c r="R417" s="72"/>
      <c r="S417" s="156" t="s">
        <v>98</v>
      </c>
      <c r="T417" s="72"/>
      <c r="U417" s="160">
        <v>30000.0</v>
      </c>
      <c r="V417" s="71"/>
      <c r="W417" s="72"/>
      <c r="X417" s="160">
        <v>0.0</v>
      </c>
      <c r="Y417" s="72"/>
      <c r="Z417" s="156" t="s">
        <v>68</v>
      </c>
      <c r="AA417" s="72"/>
      <c r="AB417" s="247" t="s">
        <v>88</v>
      </c>
      <c r="AC417" s="215"/>
      <c r="AD417" s="215"/>
      <c r="AE417" s="215"/>
      <c r="AF417" s="215"/>
      <c r="AG417" s="215"/>
      <c r="AH417" s="215"/>
      <c r="AI417" s="215"/>
      <c r="AJ417" s="215"/>
      <c r="AK417" s="215"/>
      <c r="AL417" s="215"/>
      <c r="AM417" s="215"/>
    </row>
    <row r="418">
      <c r="A418" s="215"/>
      <c r="B418" s="257" t="s">
        <v>2365</v>
      </c>
      <c r="C418" s="258">
        <v>46176.77954821759</v>
      </c>
      <c r="D418" s="72"/>
      <c r="E418" s="107" t="s">
        <v>76</v>
      </c>
      <c r="F418" s="71"/>
      <c r="G418" s="72"/>
      <c r="H418" s="107" t="s">
        <v>26</v>
      </c>
      <c r="I418" s="71"/>
      <c r="J418" s="72"/>
      <c r="K418" s="107" t="s">
        <v>2366</v>
      </c>
      <c r="L418" s="71"/>
      <c r="M418" s="71"/>
      <c r="N418" s="71"/>
      <c r="O418" s="72"/>
      <c r="P418" s="229" t="s">
        <v>1930</v>
      </c>
      <c r="Q418" s="71"/>
      <c r="R418" s="72"/>
      <c r="S418" s="156" t="s">
        <v>1175</v>
      </c>
      <c r="T418" s="72"/>
      <c r="U418" s="160">
        <v>1950000.0</v>
      </c>
      <c r="V418" s="71"/>
      <c r="W418" s="72"/>
      <c r="X418" s="160">
        <v>0.0</v>
      </c>
      <c r="Y418" s="72"/>
      <c r="Z418" s="156" t="s">
        <v>68</v>
      </c>
      <c r="AA418" s="72"/>
      <c r="AB418" s="247" t="s">
        <v>88</v>
      </c>
      <c r="AC418" s="215"/>
      <c r="AD418" s="215"/>
      <c r="AE418" s="215"/>
      <c r="AF418" s="215"/>
      <c r="AG418" s="215"/>
      <c r="AH418" s="215"/>
      <c r="AI418" s="215"/>
      <c r="AJ418" s="215"/>
      <c r="AK418" s="215"/>
      <c r="AL418" s="215"/>
      <c r="AM418" s="215"/>
    </row>
    <row r="419">
      <c r="A419" s="215"/>
      <c r="B419" s="257" t="s">
        <v>1291</v>
      </c>
      <c r="C419" s="258">
        <v>46195.0</v>
      </c>
      <c r="D419" s="72"/>
      <c r="E419" s="107" t="s">
        <v>7</v>
      </c>
      <c r="F419" s="71"/>
      <c r="G419" s="72"/>
      <c r="H419" s="107" t="s">
        <v>174</v>
      </c>
      <c r="I419" s="71"/>
      <c r="J419" s="72"/>
      <c r="K419" s="107" t="s">
        <v>1294</v>
      </c>
      <c r="L419" s="71"/>
      <c r="M419" s="71"/>
      <c r="N419" s="71"/>
      <c r="O419" s="72"/>
      <c r="P419" s="229" t="s">
        <v>191</v>
      </c>
      <c r="Q419" s="71"/>
      <c r="R419" s="72"/>
      <c r="S419" s="156" t="s">
        <v>98</v>
      </c>
      <c r="T419" s="72"/>
      <c r="U419" s="160">
        <v>25000.0</v>
      </c>
      <c r="V419" s="71"/>
      <c r="W419" s="72"/>
      <c r="X419" s="160">
        <v>0.0</v>
      </c>
      <c r="Y419" s="72"/>
      <c r="Z419" s="156" t="s">
        <v>68</v>
      </c>
      <c r="AA419" s="72"/>
      <c r="AB419" s="247" t="s">
        <v>66</v>
      </c>
      <c r="AC419" s="215"/>
      <c r="AD419" s="215"/>
      <c r="AE419" s="215"/>
      <c r="AF419" s="215"/>
      <c r="AG419" s="215"/>
      <c r="AH419" s="215"/>
      <c r="AI419" s="215"/>
      <c r="AJ419" s="215"/>
      <c r="AK419" s="215"/>
      <c r="AL419" s="215"/>
      <c r="AM419" s="215"/>
    </row>
    <row r="420">
      <c r="A420" s="215"/>
      <c r="B420" s="257" t="s">
        <v>1300</v>
      </c>
      <c r="C420" s="258">
        <v>46176.76006368056</v>
      </c>
      <c r="D420" s="72"/>
      <c r="E420" s="107" t="s">
        <v>7</v>
      </c>
      <c r="F420" s="71"/>
      <c r="G420" s="72"/>
      <c r="H420" s="107" t="s">
        <v>174</v>
      </c>
      <c r="I420" s="71"/>
      <c r="J420" s="72"/>
      <c r="K420" s="107" t="s">
        <v>1302</v>
      </c>
      <c r="L420" s="71"/>
      <c r="M420" s="71"/>
      <c r="N420" s="71"/>
      <c r="O420" s="72"/>
      <c r="P420" s="229" t="s">
        <v>456</v>
      </c>
      <c r="Q420" s="71"/>
      <c r="R420" s="72"/>
      <c r="S420" s="156" t="s">
        <v>98</v>
      </c>
      <c r="T420" s="72"/>
      <c r="U420" s="160">
        <v>25000.0</v>
      </c>
      <c r="V420" s="71"/>
      <c r="W420" s="72"/>
      <c r="X420" s="160">
        <v>0.0</v>
      </c>
      <c r="Y420" s="72"/>
      <c r="Z420" s="156" t="s">
        <v>68</v>
      </c>
      <c r="AA420" s="72"/>
      <c r="AB420" s="247" t="s">
        <v>88</v>
      </c>
      <c r="AC420" s="215"/>
      <c r="AD420" s="215"/>
      <c r="AE420" s="215"/>
      <c r="AF420" s="215"/>
      <c r="AG420" s="215"/>
      <c r="AH420" s="215"/>
      <c r="AI420" s="215"/>
      <c r="AJ420" s="215"/>
      <c r="AK420" s="215"/>
      <c r="AL420" s="215"/>
      <c r="AM420" s="215"/>
    </row>
    <row r="421">
      <c r="A421" s="215"/>
      <c r="B421" s="257" t="s">
        <v>1839</v>
      </c>
      <c r="C421" s="258">
        <v>46176.75213613426</v>
      </c>
      <c r="D421" s="72"/>
      <c r="E421" s="107" t="s">
        <v>7</v>
      </c>
      <c r="F421" s="71"/>
      <c r="G421" s="72"/>
      <c r="H421" s="107" t="s">
        <v>174</v>
      </c>
      <c r="I421" s="71"/>
      <c r="J421" s="72"/>
      <c r="K421" s="107" t="s">
        <v>1840</v>
      </c>
      <c r="L421" s="71"/>
      <c r="M421" s="71"/>
      <c r="N421" s="71"/>
      <c r="O421" s="72"/>
      <c r="P421" s="229" t="s">
        <v>1341</v>
      </c>
      <c r="Q421" s="71"/>
      <c r="R421" s="72"/>
      <c r="S421" s="156" t="s">
        <v>457</v>
      </c>
      <c r="T421" s="72"/>
      <c r="U421" s="160">
        <v>20000.0</v>
      </c>
      <c r="V421" s="71"/>
      <c r="W421" s="72"/>
      <c r="X421" s="160">
        <v>0.0</v>
      </c>
      <c r="Y421" s="72"/>
      <c r="Z421" s="156" t="s">
        <v>68</v>
      </c>
      <c r="AA421" s="72"/>
      <c r="AB421" s="247" t="s">
        <v>66</v>
      </c>
      <c r="AC421" s="215"/>
      <c r="AD421" s="215"/>
      <c r="AE421" s="215"/>
      <c r="AF421" s="215"/>
      <c r="AG421" s="215"/>
      <c r="AH421" s="215"/>
      <c r="AI421" s="215"/>
      <c r="AJ421" s="215"/>
      <c r="AK421" s="215"/>
      <c r="AL421" s="215"/>
      <c r="AM421" s="215"/>
    </row>
    <row r="422">
      <c r="A422" s="215"/>
      <c r="B422" s="257" t="s">
        <v>1311</v>
      </c>
      <c r="C422" s="258">
        <v>46176.75155568287</v>
      </c>
      <c r="D422" s="72"/>
      <c r="E422" s="107" t="s">
        <v>7</v>
      </c>
      <c r="F422" s="71"/>
      <c r="G422" s="72"/>
      <c r="H422" s="107" t="s">
        <v>174</v>
      </c>
      <c r="I422" s="71"/>
      <c r="J422" s="72"/>
      <c r="K422" s="107" t="s">
        <v>1312</v>
      </c>
      <c r="L422" s="71"/>
      <c r="M422" s="71"/>
      <c r="N422" s="71"/>
      <c r="O422" s="72"/>
      <c r="P422" s="229" t="s">
        <v>580</v>
      </c>
      <c r="Q422" s="71"/>
      <c r="R422" s="72"/>
      <c r="S422" s="156" t="s">
        <v>98</v>
      </c>
      <c r="T422" s="72"/>
      <c r="U422" s="160">
        <v>25000.0</v>
      </c>
      <c r="V422" s="71"/>
      <c r="W422" s="72"/>
      <c r="X422" s="160">
        <v>0.0</v>
      </c>
      <c r="Y422" s="72"/>
      <c r="Z422" s="156" t="s">
        <v>68</v>
      </c>
      <c r="AA422" s="72"/>
      <c r="AB422" s="247" t="s">
        <v>88</v>
      </c>
      <c r="AC422" s="215"/>
      <c r="AD422" s="215"/>
      <c r="AE422" s="215"/>
      <c r="AF422" s="215"/>
      <c r="AG422" s="215"/>
      <c r="AH422" s="215"/>
      <c r="AI422" s="215"/>
      <c r="AJ422" s="215"/>
      <c r="AK422" s="215"/>
      <c r="AL422" s="215"/>
      <c r="AM422" s="215"/>
    </row>
    <row r="423">
      <c r="A423" s="215"/>
      <c r="B423" s="257" t="s">
        <v>1319</v>
      </c>
      <c r="C423" s="258">
        <v>46176.74522611111</v>
      </c>
      <c r="D423" s="72"/>
      <c r="E423" s="107" t="s">
        <v>7</v>
      </c>
      <c r="F423" s="71"/>
      <c r="G423" s="72"/>
      <c r="H423" s="107" t="s">
        <v>174</v>
      </c>
      <c r="I423" s="71"/>
      <c r="J423" s="72"/>
      <c r="K423" s="107" t="s">
        <v>1321</v>
      </c>
      <c r="L423" s="71"/>
      <c r="M423" s="71"/>
      <c r="N423" s="71"/>
      <c r="O423" s="72"/>
      <c r="P423" s="229" t="s">
        <v>591</v>
      </c>
      <c r="Q423" s="71"/>
      <c r="R423" s="72"/>
      <c r="S423" s="156" t="s">
        <v>98</v>
      </c>
      <c r="T423" s="72"/>
      <c r="U423" s="160">
        <v>25000.0</v>
      </c>
      <c r="V423" s="71"/>
      <c r="W423" s="72"/>
      <c r="X423" s="160">
        <v>0.0</v>
      </c>
      <c r="Y423" s="72"/>
      <c r="Z423" s="156" t="s">
        <v>68</v>
      </c>
      <c r="AA423" s="72"/>
      <c r="AB423" s="247" t="s">
        <v>88</v>
      </c>
      <c r="AC423" s="215"/>
      <c r="AD423" s="215"/>
      <c r="AE423" s="215"/>
      <c r="AF423" s="215"/>
      <c r="AG423" s="215"/>
      <c r="AH423" s="215"/>
      <c r="AI423" s="215"/>
      <c r="AJ423" s="215"/>
      <c r="AK423" s="215"/>
      <c r="AL423" s="215"/>
      <c r="AM423" s="215"/>
    </row>
    <row r="424">
      <c r="A424" s="215"/>
      <c r="B424" s="257" t="s">
        <v>1331</v>
      </c>
      <c r="C424" s="258">
        <v>46176.73578020833</v>
      </c>
      <c r="D424" s="72"/>
      <c r="E424" s="107" t="s">
        <v>7</v>
      </c>
      <c r="F424" s="71"/>
      <c r="G424" s="72"/>
      <c r="H424" s="107" t="s">
        <v>174</v>
      </c>
      <c r="I424" s="71"/>
      <c r="J424" s="72"/>
      <c r="K424" s="107" t="s">
        <v>1332</v>
      </c>
      <c r="L424" s="71"/>
      <c r="M424" s="71"/>
      <c r="N424" s="71"/>
      <c r="O424" s="72"/>
      <c r="P424" s="229" t="s">
        <v>491</v>
      </c>
      <c r="Q424" s="71"/>
      <c r="R424" s="72"/>
      <c r="S424" s="156" t="s">
        <v>98</v>
      </c>
      <c r="T424" s="72"/>
      <c r="U424" s="160">
        <v>25000.0</v>
      </c>
      <c r="V424" s="71"/>
      <c r="W424" s="72"/>
      <c r="X424" s="160">
        <v>0.0</v>
      </c>
      <c r="Y424" s="72"/>
      <c r="Z424" s="156" t="s">
        <v>68</v>
      </c>
      <c r="AA424" s="72"/>
      <c r="AB424" s="247" t="s">
        <v>88</v>
      </c>
      <c r="AC424" s="215"/>
      <c r="AD424" s="215"/>
      <c r="AE424" s="215"/>
      <c r="AF424" s="215"/>
      <c r="AG424" s="215"/>
      <c r="AH424" s="215"/>
      <c r="AI424" s="215"/>
      <c r="AJ424" s="215"/>
      <c r="AK424" s="215"/>
      <c r="AL424" s="215"/>
      <c r="AM424" s="215"/>
    </row>
    <row r="425">
      <c r="A425" s="215"/>
      <c r="B425" s="257" t="s">
        <v>1847</v>
      </c>
      <c r="C425" s="258">
        <v>46176.70701277778</v>
      </c>
      <c r="D425" s="72"/>
      <c r="E425" s="107" t="s">
        <v>7</v>
      </c>
      <c r="F425" s="71"/>
      <c r="G425" s="72"/>
      <c r="H425" s="107" t="s">
        <v>174</v>
      </c>
      <c r="I425" s="71"/>
      <c r="J425" s="72"/>
      <c r="K425" s="107" t="s">
        <v>1848</v>
      </c>
      <c r="L425" s="71"/>
      <c r="M425" s="71"/>
      <c r="N425" s="71"/>
      <c r="O425" s="72"/>
      <c r="P425" s="229" t="s">
        <v>1413</v>
      </c>
      <c r="Q425" s="71"/>
      <c r="R425" s="72"/>
      <c r="S425" s="156" t="s">
        <v>457</v>
      </c>
      <c r="T425" s="72"/>
      <c r="U425" s="160">
        <v>20000.0</v>
      </c>
      <c r="V425" s="71"/>
      <c r="W425" s="72"/>
      <c r="X425" s="160">
        <v>0.0</v>
      </c>
      <c r="Y425" s="72"/>
      <c r="Z425" s="156" t="s">
        <v>68</v>
      </c>
      <c r="AA425" s="72"/>
      <c r="AB425" s="247" t="s">
        <v>88</v>
      </c>
      <c r="AC425" s="215"/>
      <c r="AD425" s="215"/>
      <c r="AE425" s="215"/>
      <c r="AF425" s="215"/>
      <c r="AG425" s="215"/>
      <c r="AH425" s="215"/>
      <c r="AI425" s="215"/>
      <c r="AJ425" s="215"/>
      <c r="AK425" s="215"/>
      <c r="AL425" s="215"/>
      <c r="AM425" s="215"/>
    </row>
    <row r="426">
      <c r="A426" s="215"/>
      <c r="B426" s="257" t="s">
        <v>2367</v>
      </c>
      <c r="C426" s="258">
        <v>46176.47584982638</v>
      </c>
      <c r="D426" s="72"/>
      <c r="E426" s="107" t="s">
        <v>76</v>
      </c>
      <c r="F426" s="71"/>
      <c r="G426" s="72"/>
      <c r="H426" s="107" t="s">
        <v>1364</v>
      </c>
      <c r="I426" s="71"/>
      <c r="J426" s="72"/>
      <c r="K426" s="107" t="s">
        <v>1366</v>
      </c>
      <c r="L426" s="71"/>
      <c r="M426" s="71"/>
      <c r="N426" s="71"/>
      <c r="O426" s="72"/>
      <c r="P426" s="229" t="s">
        <v>1200</v>
      </c>
      <c r="Q426" s="71"/>
      <c r="R426" s="72"/>
      <c r="S426" s="156" t="s">
        <v>1175</v>
      </c>
      <c r="T426" s="72"/>
      <c r="U426" s="160">
        <v>5000.0</v>
      </c>
      <c r="V426" s="71"/>
      <c r="W426" s="72"/>
      <c r="X426" s="160">
        <v>0.0</v>
      </c>
      <c r="Y426" s="72"/>
      <c r="Z426" s="156" t="s">
        <v>68</v>
      </c>
      <c r="AA426" s="72"/>
      <c r="AB426" s="247" t="s">
        <v>66</v>
      </c>
      <c r="AC426" s="215"/>
      <c r="AD426" s="215"/>
      <c r="AE426" s="215"/>
      <c r="AF426" s="215"/>
      <c r="AG426" s="215"/>
      <c r="AH426" s="215"/>
      <c r="AI426" s="215"/>
      <c r="AJ426" s="215"/>
      <c r="AK426" s="215"/>
      <c r="AL426" s="215"/>
      <c r="AM426" s="215"/>
    </row>
    <row r="427">
      <c r="A427" s="215"/>
      <c r="B427" s="257" t="s">
        <v>2368</v>
      </c>
      <c r="C427" s="258">
        <v>46176.01152233796</v>
      </c>
      <c r="D427" s="72"/>
      <c r="E427" s="107" t="s">
        <v>76</v>
      </c>
      <c r="F427" s="71"/>
      <c r="G427" s="72"/>
      <c r="H427" s="107" t="s">
        <v>1364</v>
      </c>
      <c r="I427" s="71"/>
      <c r="J427" s="72"/>
      <c r="K427" s="107" t="s">
        <v>1366</v>
      </c>
      <c r="L427" s="71"/>
      <c r="M427" s="71"/>
      <c r="N427" s="71"/>
      <c r="O427" s="72"/>
      <c r="P427" s="229" t="s">
        <v>1200</v>
      </c>
      <c r="Q427" s="71"/>
      <c r="R427" s="72"/>
      <c r="S427" s="156" t="s">
        <v>1175</v>
      </c>
      <c r="T427" s="72"/>
      <c r="U427" s="160">
        <v>10000.0</v>
      </c>
      <c r="V427" s="71"/>
      <c r="W427" s="72"/>
      <c r="X427" s="160">
        <v>0.0</v>
      </c>
      <c r="Y427" s="72"/>
      <c r="Z427" s="156" t="s">
        <v>68</v>
      </c>
      <c r="AA427" s="72"/>
      <c r="AB427" s="247" t="s">
        <v>88</v>
      </c>
      <c r="AC427" s="215"/>
      <c r="AD427" s="215"/>
      <c r="AE427" s="215"/>
      <c r="AF427" s="215"/>
      <c r="AG427" s="215"/>
      <c r="AH427" s="215"/>
      <c r="AI427" s="215"/>
      <c r="AJ427" s="215"/>
      <c r="AK427" s="215"/>
      <c r="AL427" s="215"/>
      <c r="AM427" s="215"/>
    </row>
    <row r="428">
      <c r="A428" s="215"/>
      <c r="B428" s="257" t="s">
        <v>2369</v>
      </c>
      <c r="C428" s="258">
        <v>46175.85465446759</v>
      </c>
      <c r="D428" s="72"/>
      <c r="E428" s="107" t="s">
        <v>7</v>
      </c>
      <c r="F428" s="71"/>
      <c r="G428" s="72"/>
      <c r="H428" s="107" t="s">
        <v>174</v>
      </c>
      <c r="I428" s="71"/>
      <c r="J428" s="72"/>
      <c r="K428" s="107" t="s">
        <v>2370</v>
      </c>
      <c r="L428" s="71"/>
      <c r="M428" s="71"/>
      <c r="N428" s="71"/>
      <c r="O428" s="72"/>
      <c r="P428" s="229" t="s">
        <v>2371</v>
      </c>
      <c r="Q428" s="71"/>
      <c r="R428" s="72"/>
      <c r="S428" s="156" t="s">
        <v>1279</v>
      </c>
      <c r="T428" s="72"/>
      <c r="U428" s="160">
        <v>35000.0</v>
      </c>
      <c r="V428" s="71"/>
      <c r="W428" s="72"/>
      <c r="X428" s="160">
        <v>0.0</v>
      </c>
      <c r="Y428" s="72"/>
      <c r="Z428" s="156" t="s">
        <v>68</v>
      </c>
      <c r="AA428" s="72"/>
      <c r="AB428" s="247" t="s">
        <v>66</v>
      </c>
      <c r="AC428" s="215"/>
      <c r="AD428" s="215"/>
      <c r="AE428" s="215"/>
      <c r="AF428" s="215"/>
      <c r="AG428" s="215"/>
      <c r="AH428" s="215"/>
      <c r="AI428" s="215"/>
      <c r="AJ428" s="215"/>
      <c r="AK428" s="215"/>
      <c r="AL428" s="215"/>
      <c r="AM428" s="215"/>
    </row>
    <row r="429">
      <c r="A429" s="215"/>
      <c r="B429" s="257" t="s">
        <v>1339</v>
      </c>
      <c r="C429" s="258">
        <v>46175.84352010417</v>
      </c>
      <c r="D429" s="72"/>
      <c r="E429" s="107" t="s">
        <v>7</v>
      </c>
      <c r="F429" s="71"/>
      <c r="G429" s="72"/>
      <c r="H429" s="107" t="s">
        <v>174</v>
      </c>
      <c r="I429" s="71"/>
      <c r="J429" s="72"/>
      <c r="K429" s="107" t="s">
        <v>1342</v>
      </c>
      <c r="L429" s="71"/>
      <c r="M429" s="71"/>
      <c r="N429" s="71"/>
      <c r="O429" s="72"/>
      <c r="P429" s="229" t="s">
        <v>473</v>
      </c>
      <c r="Q429" s="71"/>
      <c r="R429" s="72"/>
      <c r="S429" s="156" t="s">
        <v>98</v>
      </c>
      <c r="T429" s="72"/>
      <c r="U429" s="160">
        <v>25000.0</v>
      </c>
      <c r="V429" s="71"/>
      <c r="W429" s="72"/>
      <c r="X429" s="160">
        <v>0.0</v>
      </c>
      <c r="Y429" s="72"/>
      <c r="Z429" s="156" t="s">
        <v>68</v>
      </c>
      <c r="AA429" s="72"/>
      <c r="AB429" s="247" t="s">
        <v>66</v>
      </c>
      <c r="AC429" s="215"/>
      <c r="AD429" s="215"/>
      <c r="AE429" s="215"/>
      <c r="AF429" s="215"/>
      <c r="AG429" s="215"/>
      <c r="AH429" s="215"/>
      <c r="AI429" s="215"/>
      <c r="AJ429" s="215"/>
      <c r="AK429" s="215"/>
      <c r="AL429" s="215"/>
      <c r="AM429" s="215"/>
    </row>
    <row r="430">
      <c r="A430" s="215"/>
      <c r="B430" s="257" t="s">
        <v>1349</v>
      </c>
      <c r="C430" s="258">
        <v>46175.84146206018</v>
      </c>
      <c r="D430" s="72"/>
      <c r="E430" s="107" t="s">
        <v>7</v>
      </c>
      <c r="F430" s="71"/>
      <c r="G430" s="72"/>
      <c r="H430" s="107" t="s">
        <v>174</v>
      </c>
      <c r="I430" s="71"/>
      <c r="J430" s="72"/>
      <c r="K430" s="107" t="s">
        <v>1351</v>
      </c>
      <c r="L430" s="71"/>
      <c r="M430" s="71"/>
      <c r="N430" s="71"/>
      <c r="O430" s="72"/>
      <c r="P430" s="229" t="s">
        <v>724</v>
      </c>
      <c r="Q430" s="71"/>
      <c r="R430" s="72"/>
      <c r="S430" s="156" t="s">
        <v>98</v>
      </c>
      <c r="T430" s="72"/>
      <c r="U430" s="160">
        <v>25000.0</v>
      </c>
      <c r="V430" s="71"/>
      <c r="W430" s="72"/>
      <c r="X430" s="160">
        <v>0.0</v>
      </c>
      <c r="Y430" s="72"/>
      <c r="Z430" s="156" t="s">
        <v>68</v>
      </c>
      <c r="AA430" s="72"/>
      <c r="AB430" s="247" t="s">
        <v>66</v>
      </c>
      <c r="AC430" s="215"/>
      <c r="AD430" s="215"/>
      <c r="AE430" s="215"/>
      <c r="AF430" s="215"/>
      <c r="AG430" s="215"/>
      <c r="AH430" s="215"/>
      <c r="AI430" s="215"/>
      <c r="AJ430" s="215"/>
      <c r="AK430" s="215"/>
      <c r="AL430" s="215"/>
      <c r="AM430" s="215"/>
    </row>
    <row r="431">
      <c r="A431" s="215"/>
      <c r="B431" s="257" t="s">
        <v>1361</v>
      </c>
      <c r="C431" s="258">
        <v>46175.84065972222</v>
      </c>
      <c r="D431" s="72"/>
      <c r="E431" s="107" t="s">
        <v>7</v>
      </c>
      <c r="F431" s="71"/>
      <c r="G431" s="72"/>
      <c r="H431" s="107" t="s">
        <v>174</v>
      </c>
      <c r="I431" s="71"/>
      <c r="J431" s="72"/>
      <c r="K431" s="107" t="s">
        <v>1363</v>
      </c>
      <c r="L431" s="71"/>
      <c r="M431" s="71"/>
      <c r="N431" s="71"/>
      <c r="O431" s="72"/>
      <c r="P431" s="229" t="s">
        <v>717</v>
      </c>
      <c r="Q431" s="71"/>
      <c r="R431" s="72"/>
      <c r="S431" s="156" t="s">
        <v>98</v>
      </c>
      <c r="T431" s="72"/>
      <c r="U431" s="160">
        <v>25000.0</v>
      </c>
      <c r="V431" s="71"/>
      <c r="W431" s="72"/>
      <c r="X431" s="160">
        <v>0.0</v>
      </c>
      <c r="Y431" s="72"/>
      <c r="Z431" s="156" t="s">
        <v>68</v>
      </c>
      <c r="AA431" s="72"/>
      <c r="AB431" s="247" t="s">
        <v>66</v>
      </c>
      <c r="AC431" s="215"/>
      <c r="AD431" s="215"/>
      <c r="AE431" s="215"/>
      <c r="AF431" s="215"/>
      <c r="AG431" s="215"/>
      <c r="AH431" s="215"/>
      <c r="AI431" s="215"/>
      <c r="AJ431" s="215"/>
      <c r="AK431" s="215"/>
      <c r="AL431" s="215"/>
      <c r="AM431" s="215"/>
    </row>
    <row r="432">
      <c r="A432" s="215"/>
      <c r="B432" s="257" t="s">
        <v>1376</v>
      </c>
      <c r="C432" s="258">
        <v>46175.83977107639</v>
      </c>
      <c r="D432" s="72"/>
      <c r="E432" s="107" t="s">
        <v>7</v>
      </c>
      <c r="F432" s="71"/>
      <c r="G432" s="72"/>
      <c r="H432" s="107" t="s">
        <v>174</v>
      </c>
      <c r="I432" s="71"/>
      <c r="J432" s="72"/>
      <c r="K432" s="107" t="s">
        <v>1379</v>
      </c>
      <c r="L432" s="71"/>
      <c r="M432" s="71"/>
      <c r="N432" s="71"/>
      <c r="O432" s="72"/>
      <c r="P432" s="229" t="s">
        <v>536</v>
      </c>
      <c r="Q432" s="71"/>
      <c r="R432" s="72"/>
      <c r="S432" s="156" t="s">
        <v>98</v>
      </c>
      <c r="T432" s="72"/>
      <c r="U432" s="160">
        <v>25000.0</v>
      </c>
      <c r="V432" s="71"/>
      <c r="W432" s="72"/>
      <c r="X432" s="160">
        <v>0.0</v>
      </c>
      <c r="Y432" s="72"/>
      <c r="Z432" s="156" t="s">
        <v>68</v>
      </c>
      <c r="AA432" s="72"/>
      <c r="AB432" s="247" t="s">
        <v>66</v>
      </c>
      <c r="AC432" s="215"/>
      <c r="AD432" s="215"/>
      <c r="AE432" s="215"/>
      <c r="AF432" s="215"/>
      <c r="AG432" s="215"/>
      <c r="AH432" s="215"/>
      <c r="AI432" s="215"/>
      <c r="AJ432" s="215"/>
      <c r="AK432" s="215"/>
      <c r="AL432" s="215"/>
      <c r="AM432" s="215"/>
    </row>
    <row r="433">
      <c r="A433" s="215"/>
      <c r="B433" s="257" t="s">
        <v>2372</v>
      </c>
      <c r="C433" s="258">
        <v>46175.81284027778</v>
      </c>
      <c r="D433" s="72"/>
      <c r="E433" s="107" t="s">
        <v>76</v>
      </c>
      <c r="F433" s="71"/>
      <c r="G433" s="72"/>
      <c r="H433" s="107" t="s">
        <v>1198</v>
      </c>
      <c r="I433" s="71"/>
      <c r="J433" s="72"/>
      <c r="K433" s="107" t="s">
        <v>2373</v>
      </c>
      <c r="L433" s="71"/>
      <c r="M433" s="71"/>
      <c r="N433" s="71"/>
      <c r="O433" s="72"/>
      <c r="P433" s="229" t="s">
        <v>65</v>
      </c>
      <c r="Q433" s="71"/>
      <c r="R433" s="72"/>
      <c r="S433" s="156" t="s">
        <v>1175</v>
      </c>
      <c r="T433" s="72"/>
      <c r="U433" s="160">
        <v>69000.0</v>
      </c>
      <c r="V433" s="71"/>
      <c r="W433" s="72"/>
      <c r="X433" s="160">
        <v>0.0</v>
      </c>
      <c r="Y433" s="72"/>
      <c r="Z433" s="156" t="s">
        <v>68</v>
      </c>
      <c r="AA433" s="72"/>
      <c r="AB433" s="247" t="s">
        <v>66</v>
      </c>
      <c r="AC433" s="215"/>
      <c r="AD433" s="215"/>
      <c r="AE433" s="215"/>
      <c r="AF433" s="215"/>
      <c r="AG433" s="215"/>
      <c r="AH433" s="215"/>
      <c r="AI433" s="215"/>
      <c r="AJ433" s="215"/>
      <c r="AK433" s="215"/>
      <c r="AL433" s="215"/>
      <c r="AM433" s="215"/>
    </row>
    <row r="434">
      <c r="A434" s="215"/>
      <c r="B434" s="257" t="s">
        <v>2374</v>
      </c>
      <c r="C434" s="258">
        <v>46175.81157815972</v>
      </c>
      <c r="D434" s="72"/>
      <c r="E434" s="107" t="s">
        <v>7</v>
      </c>
      <c r="F434" s="71"/>
      <c r="G434" s="72"/>
      <c r="H434" s="107" t="s">
        <v>1208</v>
      </c>
      <c r="I434" s="71"/>
      <c r="J434" s="72"/>
      <c r="K434" s="107" t="s">
        <v>2375</v>
      </c>
      <c r="L434" s="71"/>
      <c r="M434" s="71"/>
      <c r="N434" s="71"/>
      <c r="O434" s="72"/>
      <c r="P434" s="229" t="s">
        <v>65</v>
      </c>
      <c r="Q434" s="71"/>
      <c r="R434" s="72"/>
      <c r="S434" s="156" t="s">
        <v>1175</v>
      </c>
      <c r="T434" s="72"/>
      <c r="U434" s="160">
        <v>69000.0</v>
      </c>
      <c r="V434" s="71"/>
      <c r="W434" s="72"/>
      <c r="X434" s="160">
        <v>0.0</v>
      </c>
      <c r="Y434" s="72"/>
      <c r="Z434" s="156" t="s">
        <v>68</v>
      </c>
      <c r="AA434" s="72"/>
      <c r="AB434" s="247" t="s">
        <v>88</v>
      </c>
      <c r="AC434" s="215"/>
      <c r="AD434" s="215"/>
      <c r="AE434" s="215"/>
      <c r="AF434" s="215"/>
      <c r="AG434" s="215"/>
      <c r="AH434" s="215"/>
      <c r="AI434" s="215"/>
      <c r="AJ434" s="215"/>
      <c r="AK434" s="215"/>
      <c r="AL434" s="215"/>
      <c r="AM434" s="215"/>
    </row>
    <row r="435">
      <c r="A435" s="215"/>
      <c r="B435" s="257" t="s">
        <v>1852</v>
      </c>
      <c r="C435" s="258">
        <v>46175.793344351856</v>
      </c>
      <c r="D435" s="72"/>
      <c r="E435" s="107" t="s">
        <v>7</v>
      </c>
      <c r="F435" s="71"/>
      <c r="G435" s="72"/>
      <c r="H435" s="107" t="s">
        <v>174</v>
      </c>
      <c r="I435" s="71"/>
      <c r="J435" s="72"/>
      <c r="K435" s="107" t="s">
        <v>1853</v>
      </c>
      <c r="L435" s="71"/>
      <c r="M435" s="71"/>
      <c r="N435" s="71"/>
      <c r="O435" s="72"/>
      <c r="P435" s="229" t="s">
        <v>1838</v>
      </c>
      <c r="Q435" s="71"/>
      <c r="R435" s="72"/>
      <c r="S435" s="156" t="s">
        <v>457</v>
      </c>
      <c r="T435" s="72"/>
      <c r="U435" s="160">
        <v>20000.0</v>
      </c>
      <c r="V435" s="71"/>
      <c r="W435" s="72"/>
      <c r="X435" s="160">
        <v>0.0</v>
      </c>
      <c r="Y435" s="72"/>
      <c r="Z435" s="156" t="s">
        <v>68</v>
      </c>
      <c r="AA435" s="72"/>
      <c r="AB435" s="247" t="s">
        <v>88</v>
      </c>
      <c r="AC435" s="215"/>
      <c r="AD435" s="215"/>
      <c r="AE435" s="215"/>
      <c r="AF435" s="215"/>
      <c r="AG435" s="215"/>
      <c r="AH435" s="215"/>
      <c r="AI435" s="215"/>
      <c r="AJ435" s="215"/>
      <c r="AK435" s="215"/>
      <c r="AL435" s="215"/>
      <c r="AM435" s="215"/>
    </row>
    <row r="436">
      <c r="A436" s="215"/>
      <c r="B436" s="257" t="s">
        <v>1858</v>
      </c>
      <c r="C436" s="258">
        <v>46175.78344375</v>
      </c>
      <c r="D436" s="72"/>
      <c r="E436" s="107" t="s">
        <v>7</v>
      </c>
      <c r="F436" s="71"/>
      <c r="G436" s="72"/>
      <c r="H436" s="107" t="s">
        <v>174</v>
      </c>
      <c r="I436" s="71"/>
      <c r="J436" s="72"/>
      <c r="K436" s="107" t="s">
        <v>1860</v>
      </c>
      <c r="L436" s="71"/>
      <c r="M436" s="71"/>
      <c r="N436" s="71"/>
      <c r="O436" s="72"/>
      <c r="P436" s="229" t="s">
        <v>1569</v>
      </c>
      <c r="Q436" s="71"/>
      <c r="R436" s="72"/>
      <c r="S436" s="156" t="s">
        <v>457</v>
      </c>
      <c r="T436" s="72"/>
      <c r="U436" s="160">
        <v>20000.0</v>
      </c>
      <c r="V436" s="71"/>
      <c r="W436" s="72"/>
      <c r="X436" s="160">
        <v>0.0</v>
      </c>
      <c r="Y436" s="72"/>
      <c r="Z436" s="156" t="s">
        <v>68</v>
      </c>
      <c r="AA436" s="72"/>
      <c r="AB436" s="247" t="s">
        <v>66</v>
      </c>
      <c r="AC436" s="215"/>
      <c r="AD436" s="215"/>
      <c r="AE436" s="215"/>
      <c r="AF436" s="215"/>
      <c r="AG436" s="215"/>
      <c r="AH436" s="215"/>
      <c r="AI436" s="215"/>
      <c r="AJ436" s="215"/>
      <c r="AK436" s="215"/>
      <c r="AL436" s="215"/>
      <c r="AM436" s="215"/>
    </row>
    <row r="437">
      <c r="A437" s="215"/>
      <c r="B437" s="257" t="s">
        <v>1389</v>
      </c>
      <c r="C437" s="258">
        <v>46175.76256585648</v>
      </c>
      <c r="D437" s="72"/>
      <c r="E437" s="107" t="s">
        <v>7</v>
      </c>
      <c r="F437" s="71"/>
      <c r="G437" s="72"/>
      <c r="H437" s="107" t="s">
        <v>174</v>
      </c>
      <c r="I437" s="71"/>
      <c r="J437" s="72"/>
      <c r="K437" s="107" t="s">
        <v>1391</v>
      </c>
      <c r="L437" s="71"/>
      <c r="M437" s="71"/>
      <c r="N437" s="71"/>
      <c r="O437" s="72"/>
      <c r="P437" s="229" t="s">
        <v>485</v>
      </c>
      <c r="Q437" s="71"/>
      <c r="R437" s="72"/>
      <c r="S437" s="156" t="s">
        <v>98</v>
      </c>
      <c r="T437" s="72"/>
      <c r="U437" s="160">
        <v>25000.0</v>
      </c>
      <c r="V437" s="71"/>
      <c r="W437" s="72"/>
      <c r="X437" s="160">
        <v>0.0</v>
      </c>
      <c r="Y437" s="72"/>
      <c r="Z437" s="156" t="s">
        <v>68</v>
      </c>
      <c r="AA437" s="72"/>
      <c r="AB437" s="247" t="s">
        <v>88</v>
      </c>
      <c r="AC437" s="215"/>
      <c r="AD437" s="215"/>
      <c r="AE437" s="215"/>
      <c r="AF437" s="215"/>
      <c r="AG437" s="215"/>
      <c r="AH437" s="215"/>
      <c r="AI437" s="215"/>
      <c r="AJ437" s="215"/>
      <c r="AK437" s="215"/>
      <c r="AL437" s="215"/>
      <c r="AM437" s="215"/>
    </row>
    <row r="438">
      <c r="A438" s="215"/>
      <c r="B438" s="257" t="s">
        <v>2376</v>
      </c>
      <c r="C438" s="258">
        <v>46175.722231747684</v>
      </c>
      <c r="D438" s="72"/>
      <c r="E438" s="107" t="s">
        <v>7</v>
      </c>
      <c r="F438" s="71"/>
      <c r="G438" s="72"/>
      <c r="H438" s="107" t="s">
        <v>174</v>
      </c>
      <c r="I438" s="71"/>
      <c r="J438" s="72"/>
      <c r="K438" s="107" t="s">
        <v>2377</v>
      </c>
      <c r="L438" s="71"/>
      <c r="M438" s="71"/>
      <c r="N438" s="71"/>
      <c r="O438" s="72"/>
      <c r="P438" s="229" t="s">
        <v>1399</v>
      </c>
      <c r="Q438" s="71"/>
      <c r="R438" s="72"/>
      <c r="S438" s="156" t="s">
        <v>1279</v>
      </c>
      <c r="T438" s="72"/>
      <c r="U438" s="160">
        <v>25000.0</v>
      </c>
      <c r="V438" s="71"/>
      <c r="W438" s="72"/>
      <c r="X438" s="160">
        <v>0.0</v>
      </c>
      <c r="Y438" s="72"/>
      <c r="Z438" s="156" t="s">
        <v>68</v>
      </c>
      <c r="AA438" s="72"/>
      <c r="AB438" s="247" t="s">
        <v>88</v>
      </c>
      <c r="AC438" s="215"/>
      <c r="AD438" s="215"/>
      <c r="AE438" s="215"/>
      <c r="AF438" s="215"/>
      <c r="AG438" s="215"/>
      <c r="AH438" s="215"/>
      <c r="AI438" s="215"/>
      <c r="AJ438" s="215"/>
      <c r="AK438" s="215"/>
      <c r="AL438" s="215"/>
      <c r="AM438" s="215"/>
    </row>
    <row r="439">
      <c r="A439" s="215"/>
      <c r="B439" s="257" t="s">
        <v>1867</v>
      </c>
      <c r="C439" s="258">
        <v>46175.71955716435</v>
      </c>
      <c r="D439" s="72"/>
      <c r="E439" s="107" t="s">
        <v>7</v>
      </c>
      <c r="F439" s="71"/>
      <c r="G439" s="72"/>
      <c r="H439" s="107" t="s">
        <v>174</v>
      </c>
      <c r="I439" s="71"/>
      <c r="J439" s="72"/>
      <c r="K439" s="107" t="s">
        <v>1869</v>
      </c>
      <c r="L439" s="71"/>
      <c r="M439" s="71"/>
      <c r="N439" s="71"/>
      <c r="O439" s="72"/>
      <c r="P439" s="229" t="s">
        <v>1399</v>
      </c>
      <c r="Q439" s="71"/>
      <c r="R439" s="72"/>
      <c r="S439" s="156" t="s">
        <v>457</v>
      </c>
      <c r="T439" s="72"/>
      <c r="U439" s="160">
        <v>20000.0</v>
      </c>
      <c r="V439" s="71"/>
      <c r="W439" s="72"/>
      <c r="X439" s="160">
        <v>0.0</v>
      </c>
      <c r="Y439" s="72"/>
      <c r="Z439" s="156" t="s">
        <v>68</v>
      </c>
      <c r="AA439" s="72"/>
      <c r="AB439" s="247" t="s">
        <v>88</v>
      </c>
      <c r="AC439" s="215"/>
      <c r="AD439" s="215"/>
      <c r="AE439" s="215"/>
      <c r="AF439" s="215"/>
      <c r="AG439" s="215"/>
      <c r="AH439" s="215"/>
      <c r="AI439" s="215"/>
      <c r="AJ439" s="215"/>
      <c r="AK439" s="215"/>
      <c r="AL439" s="215"/>
      <c r="AM439" s="215"/>
    </row>
    <row r="440">
      <c r="A440" s="215"/>
      <c r="B440" s="257" t="s">
        <v>1873</v>
      </c>
      <c r="C440" s="258">
        <v>46175.718394826385</v>
      </c>
      <c r="D440" s="72"/>
      <c r="E440" s="107" t="s">
        <v>7</v>
      </c>
      <c r="F440" s="71"/>
      <c r="G440" s="72"/>
      <c r="H440" s="107" t="s">
        <v>174</v>
      </c>
      <c r="I440" s="71"/>
      <c r="J440" s="72"/>
      <c r="K440" s="107" t="s">
        <v>1875</v>
      </c>
      <c r="L440" s="71"/>
      <c r="M440" s="71"/>
      <c r="N440" s="71"/>
      <c r="O440" s="72"/>
      <c r="P440" s="229" t="s">
        <v>1385</v>
      </c>
      <c r="Q440" s="71"/>
      <c r="R440" s="72"/>
      <c r="S440" s="156" t="s">
        <v>457</v>
      </c>
      <c r="T440" s="72"/>
      <c r="U440" s="160">
        <v>20000.0</v>
      </c>
      <c r="V440" s="71"/>
      <c r="W440" s="72"/>
      <c r="X440" s="160">
        <v>0.0</v>
      </c>
      <c r="Y440" s="72"/>
      <c r="Z440" s="156" t="s">
        <v>68</v>
      </c>
      <c r="AA440" s="72"/>
      <c r="AB440" s="247" t="s">
        <v>88</v>
      </c>
      <c r="AC440" s="215"/>
      <c r="AD440" s="215"/>
      <c r="AE440" s="215"/>
      <c r="AF440" s="215"/>
      <c r="AG440" s="215"/>
      <c r="AH440" s="215"/>
      <c r="AI440" s="215"/>
      <c r="AJ440" s="215"/>
      <c r="AK440" s="215"/>
      <c r="AL440" s="215"/>
      <c r="AM440" s="215"/>
    </row>
    <row r="441">
      <c r="A441" s="215"/>
      <c r="B441" s="257" t="s">
        <v>1400</v>
      </c>
      <c r="C441" s="258">
        <v>46175.7172921412</v>
      </c>
      <c r="D441" s="72"/>
      <c r="E441" s="107" t="s">
        <v>7</v>
      </c>
      <c r="F441" s="71"/>
      <c r="G441" s="72"/>
      <c r="H441" s="107" t="s">
        <v>174</v>
      </c>
      <c r="I441" s="71"/>
      <c r="J441" s="72"/>
      <c r="K441" s="107" t="s">
        <v>1401</v>
      </c>
      <c r="L441" s="71"/>
      <c r="M441" s="71"/>
      <c r="N441" s="71"/>
      <c r="O441" s="72"/>
      <c r="P441" s="229" t="s">
        <v>1013</v>
      </c>
      <c r="Q441" s="71"/>
      <c r="R441" s="72"/>
      <c r="S441" s="156" t="s">
        <v>98</v>
      </c>
      <c r="T441" s="72"/>
      <c r="U441" s="160">
        <v>25000.0</v>
      </c>
      <c r="V441" s="71"/>
      <c r="W441" s="72"/>
      <c r="X441" s="160">
        <v>0.0</v>
      </c>
      <c r="Y441" s="72"/>
      <c r="Z441" s="156" t="s">
        <v>68</v>
      </c>
      <c r="AA441" s="72"/>
      <c r="AB441" s="247" t="s">
        <v>88</v>
      </c>
      <c r="AC441" s="215"/>
      <c r="AD441" s="215"/>
      <c r="AE441" s="215"/>
      <c r="AF441" s="215"/>
      <c r="AG441" s="215"/>
      <c r="AH441" s="215"/>
      <c r="AI441" s="215"/>
      <c r="AJ441" s="215"/>
      <c r="AK441" s="215"/>
      <c r="AL441" s="215"/>
      <c r="AM441" s="215"/>
    </row>
    <row r="442">
      <c r="A442" s="215"/>
      <c r="B442" s="257" t="s">
        <v>1410</v>
      </c>
      <c r="C442" s="258">
        <v>46175.71589574074</v>
      </c>
      <c r="D442" s="72"/>
      <c r="E442" s="107" t="s">
        <v>7</v>
      </c>
      <c r="F442" s="71"/>
      <c r="G442" s="72"/>
      <c r="H442" s="107" t="s">
        <v>174</v>
      </c>
      <c r="I442" s="71"/>
      <c r="J442" s="72"/>
      <c r="K442" s="107" t="s">
        <v>1414</v>
      </c>
      <c r="L442" s="71"/>
      <c r="M442" s="71"/>
      <c r="N442" s="71"/>
      <c r="O442" s="72"/>
      <c r="P442" s="229" t="s">
        <v>741</v>
      </c>
      <c r="Q442" s="71"/>
      <c r="R442" s="72"/>
      <c r="S442" s="156" t="s">
        <v>98</v>
      </c>
      <c r="T442" s="72"/>
      <c r="U442" s="160">
        <v>25000.0</v>
      </c>
      <c r="V442" s="71"/>
      <c r="W442" s="72"/>
      <c r="X442" s="160">
        <v>0.0</v>
      </c>
      <c r="Y442" s="72"/>
      <c r="Z442" s="156" t="s">
        <v>68</v>
      </c>
      <c r="AA442" s="72"/>
      <c r="AB442" s="247" t="s">
        <v>88</v>
      </c>
      <c r="AC442" s="215"/>
      <c r="AD442" s="215"/>
      <c r="AE442" s="215"/>
      <c r="AF442" s="215"/>
      <c r="AG442" s="215"/>
      <c r="AH442" s="215"/>
      <c r="AI442" s="215"/>
      <c r="AJ442" s="215"/>
      <c r="AK442" s="215"/>
      <c r="AL442" s="215"/>
      <c r="AM442" s="215"/>
    </row>
    <row r="443">
      <c r="A443" s="215"/>
      <c r="B443" s="257" t="s">
        <v>1423</v>
      </c>
      <c r="C443" s="258">
        <v>46175.714996423616</v>
      </c>
      <c r="D443" s="72"/>
      <c r="E443" s="107" t="s">
        <v>7</v>
      </c>
      <c r="F443" s="71"/>
      <c r="G443" s="72"/>
      <c r="H443" s="107" t="s">
        <v>174</v>
      </c>
      <c r="I443" s="71"/>
      <c r="J443" s="72"/>
      <c r="K443" s="107" t="s">
        <v>1425</v>
      </c>
      <c r="L443" s="71"/>
      <c r="M443" s="71"/>
      <c r="N443" s="71"/>
      <c r="O443" s="72"/>
      <c r="P443" s="229" t="s">
        <v>754</v>
      </c>
      <c r="Q443" s="71"/>
      <c r="R443" s="72"/>
      <c r="S443" s="156" t="s">
        <v>98</v>
      </c>
      <c r="T443" s="72"/>
      <c r="U443" s="160">
        <v>25000.0</v>
      </c>
      <c r="V443" s="71"/>
      <c r="W443" s="72"/>
      <c r="X443" s="160">
        <v>0.0</v>
      </c>
      <c r="Y443" s="72"/>
      <c r="Z443" s="156" t="s">
        <v>68</v>
      </c>
      <c r="AA443" s="72"/>
      <c r="AB443" s="247" t="s">
        <v>88</v>
      </c>
      <c r="AC443" s="215"/>
      <c r="AD443" s="215"/>
      <c r="AE443" s="215"/>
      <c r="AF443" s="215"/>
      <c r="AG443" s="215"/>
      <c r="AH443" s="215"/>
      <c r="AI443" s="215"/>
      <c r="AJ443" s="215"/>
      <c r="AK443" s="215"/>
      <c r="AL443" s="215"/>
      <c r="AM443" s="215"/>
    </row>
    <row r="444">
      <c r="A444" s="215"/>
      <c r="B444" s="257" t="s">
        <v>1433</v>
      </c>
      <c r="C444" s="258">
        <v>46175.66879923611</v>
      </c>
      <c r="D444" s="72"/>
      <c r="E444" s="107" t="s">
        <v>7</v>
      </c>
      <c r="F444" s="71"/>
      <c r="G444" s="72"/>
      <c r="H444" s="107" t="s">
        <v>174</v>
      </c>
      <c r="I444" s="71"/>
      <c r="J444" s="72"/>
      <c r="K444" s="107" t="s">
        <v>1435</v>
      </c>
      <c r="L444" s="71"/>
      <c r="M444" s="71"/>
      <c r="N444" s="71"/>
      <c r="O444" s="72"/>
      <c r="P444" s="229" t="s">
        <v>554</v>
      </c>
      <c r="Q444" s="71"/>
      <c r="R444" s="72"/>
      <c r="S444" s="156" t="s">
        <v>98</v>
      </c>
      <c r="T444" s="72"/>
      <c r="U444" s="160">
        <v>25000.0</v>
      </c>
      <c r="V444" s="71"/>
      <c r="W444" s="72"/>
      <c r="X444" s="160">
        <v>0.0</v>
      </c>
      <c r="Y444" s="72"/>
      <c r="Z444" s="156" t="s">
        <v>68</v>
      </c>
      <c r="AA444" s="72"/>
      <c r="AB444" s="247" t="s">
        <v>66</v>
      </c>
      <c r="AC444" s="215"/>
      <c r="AD444" s="215"/>
      <c r="AE444" s="215"/>
      <c r="AF444" s="215"/>
      <c r="AG444" s="215"/>
      <c r="AH444" s="215"/>
      <c r="AI444" s="215"/>
      <c r="AJ444" s="215"/>
      <c r="AK444" s="215"/>
      <c r="AL444" s="215"/>
      <c r="AM444" s="215"/>
    </row>
    <row r="445">
      <c r="A445" s="215"/>
      <c r="B445" s="257" t="s">
        <v>1449</v>
      </c>
      <c r="C445" s="258">
        <v>46175.661055069446</v>
      </c>
      <c r="D445" s="72"/>
      <c r="E445" s="107" t="s">
        <v>7</v>
      </c>
      <c r="F445" s="71"/>
      <c r="G445" s="72"/>
      <c r="H445" s="107" t="s">
        <v>174</v>
      </c>
      <c r="I445" s="71"/>
      <c r="J445" s="72"/>
      <c r="K445" s="107" t="s">
        <v>1452</v>
      </c>
      <c r="L445" s="71"/>
      <c r="M445" s="71"/>
      <c r="N445" s="71"/>
      <c r="O445" s="72"/>
      <c r="P445" s="229" t="s">
        <v>858</v>
      </c>
      <c r="Q445" s="71"/>
      <c r="R445" s="72"/>
      <c r="S445" s="156" t="s">
        <v>98</v>
      </c>
      <c r="T445" s="72"/>
      <c r="U445" s="160">
        <v>25000.0</v>
      </c>
      <c r="V445" s="71"/>
      <c r="W445" s="72"/>
      <c r="X445" s="160">
        <v>0.0</v>
      </c>
      <c r="Y445" s="72"/>
      <c r="Z445" s="156" t="s">
        <v>68</v>
      </c>
      <c r="AA445" s="72"/>
      <c r="AB445" s="247" t="s">
        <v>88</v>
      </c>
      <c r="AC445" s="215"/>
      <c r="AD445" s="215"/>
      <c r="AE445" s="215"/>
      <c r="AF445" s="215"/>
      <c r="AG445" s="215"/>
      <c r="AH445" s="215"/>
      <c r="AI445" s="215"/>
      <c r="AJ445" s="215"/>
      <c r="AK445" s="215"/>
      <c r="AL445" s="215"/>
      <c r="AM445" s="215"/>
    </row>
    <row r="446">
      <c r="A446" s="215"/>
      <c r="B446" s="257" t="s">
        <v>2378</v>
      </c>
      <c r="C446" s="258">
        <v>46175.65567127315</v>
      </c>
      <c r="D446" s="72"/>
      <c r="E446" s="107" t="s">
        <v>7</v>
      </c>
      <c r="F446" s="71"/>
      <c r="G446" s="72"/>
      <c r="H446" s="107" t="s">
        <v>174</v>
      </c>
      <c r="I446" s="71"/>
      <c r="J446" s="72"/>
      <c r="K446" s="107" t="s">
        <v>2379</v>
      </c>
      <c r="L446" s="71"/>
      <c r="M446" s="71"/>
      <c r="N446" s="71"/>
      <c r="O446" s="72"/>
      <c r="P446" s="229" t="s">
        <v>1515</v>
      </c>
      <c r="Q446" s="71"/>
      <c r="R446" s="72"/>
      <c r="S446" s="156" t="s">
        <v>1279</v>
      </c>
      <c r="T446" s="72"/>
      <c r="U446" s="160">
        <v>20000.0</v>
      </c>
      <c r="V446" s="71"/>
      <c r="W446" s="72"/>
      <c r="X446" s="160">
        <v>0.0</v>
      </c>
      <c r="Y446" s="72"/>
      <c r="Z446" s="156" t="s">
        <v>68</v>
      </c>
      <c r="AA446" s="72"/>
      <c r="AB446" s="247" t="s">
        <v>88</v>
      </c>
      <c r="AC446" s="215"/>
      <c r="AD446" s="215"/>
      <c r="AE446" s="215"/>
      <c r="AF446" s="215"/>
      <c r="AG446" s="215"/>
      <c r="AH446" s="215"/>
      <c r="AI446" s="215"/>
      <c r="AJ446" s="215"/>
      <c r="AK446" s="215"/>
      <c r="AL446" s="215"/>
      <c r="AM446" s="215"/>
    </row>
    <row r="447">
      <c r="A447" s="215"/>
      <c r="B447" s="257" t="s">
        <v>2380</v>
      </c>
      <c r="C447" s="258">
        <v>46175.646959502315</v>
      </c>
      <c r="D447" s="72"/>
      <c r="E447" s="107" t="s">
        <v>7</v>
      </c>
      <c r="F447" s="71"/>
      <c r="G447" s="72"/>
      <c r="H447" s="107" t="s">
        <v>174</v>
      </c>
      <c r="I447" s="71"/>
      <c r="J447" s="72"/>
      <c r="K447" s="107" t="s">
        <v>2381</v>
      </c>
      <c r="L447" s="71"/>
      <c r="M447" s="71"/>
      <c r="N447" s="71"/>
      <c r="O447" s="72"/>
      <c r="P447" s="229" t="s">
        <v>2079</v>
      </c>
      <c r="Q447" s="71"/>
      <c r="R447" s="72"/>
      <c r="S447" s="156" t="s">
        <v>1279</v>
      </c>
      <c r="T447" s="72"/>
      <c r="U447" s="160">
        <v>20000.0</v>
      </c>
      <c r="V447" s="71"/>
      <c r="W447" s="72"/>
      <c r="X447" s="160">
        <v>0.0</v>
      </c>
      <c r="Y447" s="72"/>
      <c r="Z447" s="156" t="s">
        <v>68</v>
      </c>
      <c r="AA447" s="72"/>
      <c r="AB447" s="247" t="s">
        <v>66</v>
      </c>
      <c r="AC447" s="215"/>
      <c r="AD447" s="215"/>
      <c r="AE447" s="215"/>
      <c r="AF447" s="215"/>
      <c r="AG447" s="215"/>
      <c r="AH447" s="215"/>
      <c r="AI447" s="215"/>
      <c r="AJ447" s="215"/>
      <c r="AK447" s="215"/>
      <c r="AL447" s="215"/>
      <c r="AM447" s="215"/>
    </row>
    <row r="448">
      <c r="A448" s="215"/>
      <c r="B448" s="257" t="s">
        <v>2382</v>
      </c>
      <c r="C448" s="258">
        <v>46175.59405743056</v>
      </c>
      <c r="D448" s="72"/>
      <c r="E448" s="107" t="s">
        <v>76</v>
      </c>
      <c r="F448" s="71"/>
      <c r="G448" s="72"/>
      <c r="H448" s="107" t="s">
        <v>29</v>
      </c>
      <c r="I448" s="71"/>
      <c r="J448" s="72"/>
      <c r="K448" s="107" t="s">
        <v>2383</v>
      </c>
      <c r="L448" s="71"/>
      <c r="M448" s="71"/>
      <c r="N448" s="71"/>
      <c r="O448" s="72"/>
      <c r="P448" s="229" t="s">
        <v>1200</v>
      </c>
      <c r="Q448" s="71"/>
      <c r="R448" s="72"/>
      <c r="S448" s="156" t="s">
        <v>1175</v>
      </c>
      <c r="T448" s="72"/>
      <c r="U448" s="160">
        <v>8000.0</v>
      </c>
      <c r="V448" s="71"/>
      <c r="W448" s="72"/>
      <c r="X448" s="160">
        <v>0.0</v>
      </c>
      <c r="Y448" s="72"/>
      <c r="Z448" s="156" t="s">
        <v>68</v>
      </c>
      <c r="AA448" s="72"/>
      <c r="AB448" s="247" t="s">
        <v>66</v>
      </c>
      <c r="AC448" s="215"/>
      <c r="AD448" s="215"/>
      <c r="AE448" s="215"/>
      <c r="AF448" s="215"/>
      <c r="AG448" s="215"/>
      <c r="AH448" s="215"/>
      <c r="AI448" s="215"/>
      <c r="AJ448" s="215"/>
      <c r="AK448" s="215"/>
      <c r="AL448" s="215"/>
      <c r="AM448" s="215"/>
    </row>
    <row r="449">
      <c r="A449" s="215"/>
      <c r="B449" s="257" t="s">
        <v>1462</v>
      </c>
      <c r="C449" s="258">
        <v>46175.44193472222</v>
      </c>
      <c r="D449" s="72"/>
      <c r="E449" s="107" t="s">
        <v>7</v>
      </c>
      <c r="F449" s="71"/>
      <c r="G449" s="72"/>
      <c r="H449" s="107" t="s">
        <v>174</v>
      </c>
      <c r="I449" s="71"/>
      <c r="J449" s="72"/>
      <c r="K449" s="107" t="s">
        <v>1464</v>
      </c>
      <c r="L449" s="71"/>
      <c r="M449" s="71"/>
      <c r="N449" s="71"/>
      <c r="O449" s="72"/>
      <c r="P449" s="229" t="s">
        <v>505</v>
      </c>
      <c r="Q449" s="71"/>
      <c r="R449" s="72"/>
      <c r="S449" s="156" t="s">
        <v>98</v>
      </c>
      <c r="T449" s="72"/>
      <c r="U449" s="160">
        <v>25000.0</v>
      </c>
      <c r="V449" s="71"/>
      <c r="W449" s="72"/>
      <c r="X449" s="160">
        <v>0.0</v>
      </c>
      <c r="Y449" s="72"/>
      <c r="Z449" s="156" t="s">
        <v>68</v>
      </c>
      <c r="AA449" s="72"/>
      <c r="AB449" s="247" t="s">
        <v>88</v>
      </c>
      <c r="AC449" s="215"/>
      <c r="AD449" s="215"/>
      <c r="AE449" s="215"/>
      <c r="AF449" s="215"/>
      <c r="AG449" s="215"/>
      <c r="AH449" s="215"/>
      <c r="AI449" s="215"/>
      <c r="AJ449" s="215"/>
      <c r="AK449" s="215"/>
      <c r="AL449" s="215"/>
      <c r="AM449" s="215"/>
    </row>
    <row r="450">
      <c r="A450" s="215"/>
      <c r="B450" s="257" t="s">
        <v>1474</v>
      </c>
      <c r="C450" s="258">
        <v>46175.40626596065</v>
      </c>
      <c r="D450" s="72"/>
      <c r="E450" s="107" t="s">
        <v>7</v>
      </c>
      <c r="F450" s="71"/>
      <c r="G450" s="72"/>
      <c r="H450" s="107" t="s">
        <v>174</v>
      </c>
      <c r="I450" s="71"/>
      <c r="J450" s="72"/>
      <c r="K450" s="107" t="s">
        <v>1476</v>
      </c>
      <c r="L450" s="71"/>
      <c r="M450" s="71"/>
      <c r="N450" s="71"/>
      <c r="O450" s="72"/>
      <c r="P450" s="229" t="s">
        <v>799</v>
      </c>
      <c r="Q450" s="71"/>
      <c r="R450" s="72"/>
      <c r="S450" s="156" t="s">
        <v>98</v>
      </c>
      <c r="T450" s="72"/>
      <c r="U450" s="160">
        <v>45000.0</v>
      </c>
      <c r="V450" s="71"/>
      <c r="W450" s="72"/>
      <c r="X450" s="160">
        <v>0.0</v>
      </c>
      <c r="Y450" s="72"/>
      <c r="Z450" s="156" t="s">
        <v>68</v>
      </c>
      <c r="AA450" s="72"/>
      <c r="AB450" s="247" t="s">
        <v>66</v>
      </c>
      <c r="AC450" s="215"/>
      <c r="AD450" s="215"/>
      <c r="AE450" s="215"/>
      <c r="AF450" s="215"/>
      <c r="AG450" s="215"/>
      <c r="AH450" s="215"/>
      <c r="AI450" s="215"/>
      <c r="AJ450" s="215"/>
      <c r="AK450" s="215"/>
      <c r="AL450" s="215"/>
      <c r="AM450" s="215"/>
    </row>
    <row r="451">
      <c r="A451" s="215"/>
      <c r="B451" s="257" t="s">
        <v>442</v>
      </c>
      <c r="C451" s="258">
        <v>46175.40420942129</v>
      </c>
      <c r="D451" s="72"/>
      <c r="E451" s="107" t="s">
        <v>76</v>
      </c>
      <c r="F451" s="71"/>
      <c r="G451" s="72"/>
      <c r="H451" s="107" t="s">
        <v>77</v>
      </c>
      <c r="I451" s="71"/>
      <c r="J451" s="72"/>
      <c r="K451" s="107" t="s">
        <v>444</v>
      </c>
      <c r="L451" s="71"/>
      <c r="M451" s="71"/>
      <c r="N451" s="71"/>
      <c r="O451" s="72"/>
      <c r="P451" s="229" t="s">
        <v>65</v>
      </c>
      <c r="Q451" s="71"/>
      <c r="R451" s="72"/>
      <c r="S451" s="156" t="s">
        <v>0</v>
      </c>
      <c r="T451" s="72"/>
      <c r="U451" s="160">
        <v>45000.0</v>
      </c>
      <c r="V451" s="71"/>
      <c r="W451" s="72"/>
      <c r="X451" s="160">
        <v>0.0</v>
      </c>
      <c r="Y451" s="72"/>
      <c r="Z451" s="156" t="s">
        <v>68</v>
      </c>
      <c r="AA451" s="72"/>
      <c r="AB451" s="247" t="s">
        <v>66</v>
      </c>
      <c r="AC451" s="215"/>
      <c r="AD451" s="215"/>
      <c r="AE451" s="215"/>
      <c r="AF451" s="215"/>
      <c r="AG451" s="215"/>
      <c r="AH451" s="215"/>
      <c r="AI451" s="215"/>
      <c r="AJ451" s="215"/>
      <c r="AK451" s="215"/>
      <c r="AL451" s="215"/>
      <c r="AM451" s="215"/>
    </row>
    <row r="452">
      <c r="A452" s="215"/>
      <c r="B452" s="257" t="s">
        <v>449</v>
      </c>
      <c r="C452" s="258">
        <v>46175.40207677083</v>
      </c>
      <c r="D452" s="72"/>
      <c r="E452" s="107" t="s">
        <v>7</v>
      </c>
      <c r="F452" s="71"/>
      <c r="G452" s="72"/>
      <c r="H452" s="107" t="s">
        <v>63</v>
      </c>
      <c r="I452" s="71"/>
      <c r="J452" s="72"/>
      <c r="K452" s="107" t="s">
        <v>451</v>
      </c>
      <c r="L452" s="71"/>
      <c r="M452" s="71"/>
      <c r="N452" s="71"/>
      <c r="O452" s="72"/>
      <c r="P452" s="229" t="s">
        <v>65</v>
      </c>
      <c r="Q452" s="71"/>
      <c r="R452" s="72"/>
      <c r="S452" s="156" t="s">
        <v>0</v>
      </c>
      <c r="T452" s="72"/>
      <c r="U452" s="160">
        <v>60000.0</v>
      </c>
      <c r="V452" s="71"/>
      <c r="W452" s="72"/>
      <c r="X452" s="160">
        <v>0.0</v>
      </c>
      <c r="Y452" s="72"/>
      <c r="Z452" s="156" t="s">
        <v>68</v>
      </c>
      <c r="AA452" s="72"/>
      <c r="AB452" s="247" t="s">
        <v>66</v>
      </c>
      <c r="AC452" s="215"/>
      <c r="AD452" s="215"/>
      <c r="AE452" s="215"/>
      <c r="AF452" s="215"/>
      <c r="AG452" s="215"/>
      <c r="AH452" s="215"/>
      <c r="AI452" s="215"/>
      <c r="AJ452" s="215"/>
      <c r="AK452" s="215"/>
      <c r="AL452" s="215"/>
      <c r="AM452" s="215"/>
    </row>
    <row r="453">
      <c r="A453" s="215"/>
      <c r="B453" s="257" t="s">
        <v>458</v>
      </c>
      <c r="C453" s="258">
        <v>46175.39975405093</v>
      </c>
      <c r="D453" s="72"/>
      <c r="E453" s="107" t="s">
        <v>7</v>
      </c>
      <c r="F453" s="71"/>
      <c r="G453" s="72"/>
      <c r="H453" s="107" t="s">
        <v>63</v>
      </c>
      <c r="I453" s="71"/>
      <c r="J453" s="72"/>
      <c r="K453" s="107" t="s">
        <v>459</v>
      </c>
      <c r="L453" s="71"/>
      <c r="M453" s="71"/>
      <c r="N453" s="71"/>
      <c r="O453" s="72"/>
      <c r="P453" s="229" t="s">
        <v>65</v>
      </c>
      <c r="Q453" s="71"/>
      <c r="R453" s="72"/>
      <c r="S453" s="156" t="s">
        <v>0</v>
      </c>
      <c r="T453" s="72"/>
      <c r="U453" s="160">
        <v>30000.0</v>
      </c>
      <c r="V453" s="71"/>
      <c r="W453" s="72"/>
      <c r="X453" s="160">
        <v>0.0</v>
      </c>
      <c r="Y453" s="72"/>
      <c r="Z453" s="156" t="s">
        <v>68</v>
      </c>
      <c r="AA453" s="72"/>
      <c r="AB453" s="247" t="s">
        <v>66</v>
      </c>
      <c r="AC453" s="215"/>
      <c r="AD453" s="215"/>
      <c r="AE453" s="215"/>
      <c r="AF453" s="215"/>
      <c r="AG453" s="215"/>
      <c r="AH453" s="215"/>
      <c r="AI453" s="215"/>
      <c r="AJ453" s="215"/>
      <c r="AK453" s="215"/>
      <c r="AL453" s="215"/>
      <c r="AM453" s="215"/>
    </row>
    <row r="454">
      <c r="A454" s="215"/>
      <c r="B454" s="257" t="s">
        <v>2384</v>
      </c>
      <c r="C454" s="258">
        <v>46174.936323437505</v>
      </c>
      <c r="D454" s="72"/>
      <c r="E454" s="107" t="s">
        <v>7</v>
      </c>
      <c r="F454" s="71"/>
      <c r="G454" s="72"/>
      <c r="H454" s="107" t="s">
        <v>1208</v>
      </c>
      <c r="I454" s="71"/>
      <c r="J454" s="72"/>
      <c r="K454" s="107" t="s">
        <v>2385</v>
      </c>
      <c r="L454" s="71"/>
      <c r="M454" s="71"/>
      <c r="N454" s="71"/>
      <c r="O454" s="72"/>
      <c r="P454" s="229" t="s">
        <v>1200</v>
      </c>
      <c r="Q454" s="71"/>
      <c r="R454" s="72"/>
      <c r="S454" s="156" t="s">
        <v>1175</v>
      </c>
      <c r="T454" s="72"/>
      <c r="U454" s="160">
        <v>146000.0</v>
      </c>
      <c r="V454" s="71"/>
      <c r="W454" s="72"/>
      <c r="X454" s="160">
        <v>0.0</v>
      </c>
      <c r="Y454" s="72"/>
      <c r="Z454" s="156" t="s">
        <v>666</v>
      </c>
      <c r="AA454" s="72"/>
      <c r="AB454" s="247" t="s">
        <v>88</v>
      </c>
      <c r="AC454" s="215"/>
      <c r="AD454" s="215"/>
      <c r="AE454" s="215"/>
      <c r="AF454" s="215"/>
      <c r="AG454" s="215"/>
      <c r="AH454" s="215"/>
      <c r="AI454" s="215"/>
      <c r="AJ454" s="215"/>
      <c r="AK454" s="215"/>
      <c r="AL454" s="215"/>
      <c r="AM454" s="215"/>
    </row>
    <row r="455">
      <c r="A455" s="215"/>
      <c r="B455" s="257" t="s">
        <v>2386</v>
      </c>
      <c r="C455" s="258">
        <v>46174.93488943287</v>
      </c>
      <c r="D455" s="72"/>
      <c r="E455" s="107" t="s">
        <v>76</v>
      </c>
      <c r="F455" s="71"/>
      <c r="G455" s="72"/>
      <c r="H455" s="107" t="s">
        <v>1198</v>
      </c>
      <c r="I455" s="71"/>
      <c r="J455" s="72"/>
      <c r="K455" s="107" t="s">
        <v>2387</v>
      </c>
      <c r="L455" s="71"/>
      <c r="M455" s="71"/>
      <c r="N455" s="71"/>
      <c r="O455" s="72"/>
      <c r="P455" s="229" t="s">
        <v>1200</v>
      </c>
      <c r="Q455" s="71"/>
      <c r="R455" s="72"/>
      <c r="S455" s="156" t="s">
        <v>1175</v>
      </c>
      <c r="T455" s="72"/>
      <c r="U455" s="160">
        <v>146000.0</v>
      </c>
      <c r="V455" s="71"/>
      <c r="W455" s="72"/>
      <c r="X455" s="160">
        <v>0.0</v>
      </c>
      <c r="Y455" s="72"/>
      <c r="Z455" s="156" t="s">
        <v>666</v>
      </c>
      <c r="AA455" s="72"/>
      <c r="AB455" s="247" t="s">
        <v>66</v>
      </c>
      <c r="AC455" s="215"/>
      <c r="AD455" s="215"/>
      <c r="AE455" s="215"/>
      <c r="AF455" s="215"/>
      <c r="AG455" s="215"/>
      <c r="AH455" s="215"/>
      <c r="AI455" s="215"/>
      <c r="AJ455" s="215"/>
      <c r="AK455" s="215"/>
      <c r="AL455" s="215"/>
      <c r="AM455" s="215"/>
    </row>
    <row r="456">
      <c r="A456" s="215"/>
      <c r="B456" s="257" t="s">
        <v>1484</v>
      </c>
      <c r="C456" s="258">
        <v>46174.828043553236</v>
      </c>
      <c r="D456" s="72"/>
      <c r="E456" s="107" t="s">
        <v>7</v>
      </c>
      <c r="F456" s="71"/>
      <c r="G456" s="72"/>
      <c r="H456" s="107" t="s">
        <v>174</v>
      </c>
      <c r="I456" s="71"/>
      <c r="J456" s="72"/>
      <c r="K456" s="107" t="s">
        <v>1486</v>
      </c>
      <c r="L456" s="71"/>
      <c r="M456" s="71"/>
      <c r="N456" s="71"/>
      <c r="O456" s="72"/>
      <c r="P456" s="229" t="s">
        <v>1488</v>
      </c>
      <c r="Q456" s="71"/>
      <c r="R456" s="72"/>
      <c r="S456" s="156" t="s">
        <v>98</v>
      </c>
      <c r="T456" s="72"/>
      <c r="U456" s="160">
        <v>45000.0</v>
      </c>
      <c r="V456" s="71"/>
      <c r="W456" s="72"/>
      <c r="X456" s="160">
        <v>0.0</v>
      </c>
      <c r="Y456" s="72"/>
      <c r="Z456" s="156" t="s">
        <v>68</v>
      </c>
      <c r="AA456" s="72"/>
      <c r="AB456" s="247" t="s">
        <v>66</v>
      </c>
      <c r="AC456" s="215"/>
      <c r="AD456" s="215"/>
      <c r="AE456" s="215"/>
      <c r="AF456" s="215"/>
      <c r="AG456" s="215"/>
      <c r="AH456" s="215"/>
      <c r="AI456" s="215"/>
      <c r="AJ456" s="215"/>
      <c r="AK456" s="215"/>
      <c r="AL456" s="215"/>
      <c r="AM456" s="215"/>
    </row>
    <row r="457">
      <c r="A457" s="215"/>
      <c r="B457" s="257" t="s">
        <v>1492</v>
      </c>
      <c r="C457" s="258">
        <v>46174.82016050926</v>
      </c>
      <c r="D457" s="72"/>
      <c r="E457" s="107" t="s">
        <v>7</v>
      </c>
      <c r="F457" s="71"/>
      <c r="G457" s="72"/>
      <c r="H457" s="107" t="s">
        <v>174</v>
      </c>
      <c r="I457" s="71"/>
      <c r="J457" s="72"/>
      <c r="K457" s="107" t="s">
        <v>1493</v>
      </c>
      <c r="L457" s="71"/>
      <c r="M457" s="71"/>
      <c r="N457" s="71"/>
      <c r="O457" s="72"/>
      <c r="P457" s="229" t="s">
        <v>521</v>
      </c>
      <c r="Q457" s="71"/>
      <c r="R457" s="72"/>
      <c r="S457" s="156" t="s">
        <v>98</v>
      </c>
      <c r="T457" s="72"/>
      <c r="U457" s="160">
        <v>25000.0</v>
      </c>
      <c r="V457" s="71"/>
      <c r="W457" s="72"/>
      <c r="X457" s="160">
        <v>0.0</v>
      </c>
      <c r="Y457" s="72"/>
      <c r="Z457" s="156" t="s">
        <v>68</v>
      </c>
      <c r="AA457" s="72"/>
      <c r="AB457" s="247" t="s">
        <v>88</v>
      </c>
      <c r="AC457" s="215"/>
      <c r="AD457" s="215"/>
      <c r="AE457" s="215"/>
      <c r="AF457" s="215"/>
      <c r="AG457" s="215"/>
      <c r="AH457" s="215"/>
      <c r="AI457" s="215"/>
      <c r="AJ457" s="215"/>
      <c r="AK457" s="215"/>
      <c r="AL457" s="215"/>
      <c r="AM457" s="215"/>
    </row>
    <row r="458">
      <c r="A458" s="215"/>
      <c r="B458" s="257" t="s">
        <v>1498</v>
      </c>
      <c r="C458" s="258">
        <v>46174.8186068287</v>
      </c>
      <c r="D458" s="72"/>
      <c r="E458" s="107" t="s">
        <v>7</v>
      </c>
      <c r="F458" s="71"/>
      <c r="G458" s="72"/>
      <c r="H458" s="107" t="s">
        <v>174</v>
      </c>
      <c r="I458" s="71"/>
      <c r="J458" s="72"/>
      <c r="K458" s="107" t="s">
        <v>1499</v>
      </c>
      <c r="L458" s="71"/>
      <c r="M458" s="71"/>
      <c r="N458" s="71"/>
      <c r="O458" s="72"/>
      <c r="P458" s="229" t="s">
        <v>532</v>
      </c>
      <c r="Q458" s="71"/>
      <c r="R458" s="72"/>
      <c r="S458" s="156" t="s">
        <v>98</v>
      </c>
      <c r="T458" s="72"/>
      <c r="U458" s="160">
        <v>25000.0</v>
      </c>
      <c r="V458" s="71"/>
      <c r="W458" s="72"/>
      <c r="X458" s="160">
        <v>0.0</v>
      </c>
      <c r="Y458" s="72"/>
      <c r="Z458" s="156" t="s">
        <v>68</v>
      </c>
      <c r="AA458" s="72"/>
      <c r="AB458" s="247" t="s">
        <v>88</v>
      </c>
      <c r="AC458" s="215"/>
      <c r="AD458" s="215"/>
      <c r="AE458" s="215"/>
      <c r="AF458" s="215"/>
      <c r="AG458" s="215"/>
      <c r="AH458" s="215"/>
      <c r="AI458" s="215"/>
      <c r="AJ458" s="215"/>
      <c r="AK458" s="215"/>
      <c r="AL458" s="215"/>
      <c r="AM458" s="215"/>
    </row>
    <row r="459">
      <c r="A459" s="215"/>
      <c r="B459" s="257" t="s">
        <v>1504</v>
      </c>
      <c r="C459" s="258">
        <v>46174.801480775466</v>
      </c>
      <c r="D459" s="72"/>
      <c r="E459" s="107" t="s">
        <v>7</v>
      </c>
      <c r="F459" s="71"/>
      <c r="G459" s="72"/>
      <c r="H459" s="107" t="s">
        <v>174</v>
      </c>
      <c r="I459" s="71"/>
      <c r="J459" s="72"/>
      <c r="K459" s="107" t="s">
        <v>1507</v>
      </c>
      <c r="L459" s="71"/>
      <c r="M459" s="71"/>
      <c r="N459" s="71"/>
      <c r="O459" s="72"/>
      <c r="P459" s="229" t="s">
        <v>550</v>
      </c>
      <c r="Q459" s="71"/>
      <c r="R459" s="72"/>
      <c r="S459" s="156" t="s">
        <v>98</v>
      </c>
      <c r="T459" s="72"/>
      <c r="U459" s="160">
        <v>25000.0</v>
      </c>
      <c r="V459" s="71"/>
      <c r="W459" s="72"/>
      <c r="X459" s="160">
        <v>0.0</v>
      </c>
      <c r="Y459" s="72"/>
      <c r="Z459" s="156" t="s">
        <v>68</v>
      </c>
      <c r="AA459" s="72"/>
      <c r="AB459" s="247" t="s">
        <v>66</v>
      </c>
      <c r="AC459" s="215"/>
      <c r="AD459" s="215"/>
      <c r="AE459" s="215"/>
      <c r="AF459" s="215"/>
      <c r="AG459" s="215"/>
      <c r="AH459" s="215"/>
      <c r="AI459" s="215"/>
      <c r="AJ459" s="215"/>
      <c r="AK459" s="215"/>
      <c r="AL459" s="215"/>
      <c r="AM459" s="215"/>
    </row>
    <row r="460">
      <c r="A460" s="215"/>
      <c r="B460" s="257" t="s">
        <v>1879</v>
      </c>
      <c r="C460" s="258">
        <v>46172.0</v>
      </c>
      <c r="D460" s="72"/>
      <c r="E460" s="107" t="s">
        <v>7</v>
      </c>
      <c r="F460" s="71"/>
      <c r="G460" s="72"/>
      <c r="H460" s="107" t="s">
        <v>77</v>
      </c>
      <c r="I460" s="71"/>
      <c r="J460" s="72"/>
      <c r="K460" s="107" t="s">
        <v>1880</v>
      </c>
      <c r="L460" s="71"/>
      <c r="M460" s="71"/>
      <c r="N460" s="71"/>
      <c r="O460" s="72"/>
      <c r="P460" s="229" t="s">
        <v>1062</v>
      </c>
      <c r="Q460" s="71"/>
      <c r="R460" s="72"/>
      <c r="S460" s="156" t="s">
        <v>457</v>
      </c>
      <c r="T460" s="72"/>
      <c r="U460" s="160">
        <v>45000.0</v>
      </c>
      <c r="V460" s="71"/>
      <c r="W460" s="72"/>
      <c r="X460" s="160">
        <v>0.0</v>
      </c>
      <c r="Y460" s="72"/>
      <c r="Z460" s="156" t="s">
        <v>1531</v>
      </c>
      <c r="AA460" s="72"/>
      <c r="AB460" s="247"/>
      <c r="AC460" s="215"/>
      <c r="AD460" s="215"/>
      <c r="AE460" s="215"/>
      <c r="AF460" s="215"/>
      <c r="AG460" s="215"/>
      <c r="AH460" s="215"/>
      <c r="AI460" s="215"/>
      <c r="AJ460" s="215"/>
      <c r="AK460" s="215"/>
      <c r="AL460" s="215"/>
      <c r="AM460" s="215"/>
    </row>
    <row r="461">
      <c r="A461" s="215"/>
      <c r="B461" s="257" t="s">
        <v>1885</v>
      </c>
      <c r="C461" s="258">
        <v>46172.0</v>
      </c>
      <c r="D461" s="72"/>
      <c r="E461" s="107" t="s">
        <v>7</v>
      </c>
      <c r="F461" s="71"/>
      <c r="G461" s="72"/>
      <c r="H461" s="107" t="s">
        <v>77</v>
      </c>
      <c r="I461" s="71"/>
      <c r="J461" s="72"/>
      <c r="K461" s="107" t="s">
        <v>1886</v>
      </c>
      <c r="L461" s="71"/>
      <c r="M461" s="71"/>
      <c r="N461" s="71"/>
      <c r="O461" s="72"/>
      <c r="P461" s="229" t="s">
        <v>704</v>
      </c>
      <c r="Q461" s="71"/>
      <c r="R461" s="72"/>
      <c r="S461" s="156" t="s">
        <v>457</v>
      </c>
      <c r="T461" s="72"/>
      <c r="U461" s="160">
        <v>25000.0</v>
      </c>
      <c r="V461" s="71"/>
      <c r="W461" s="72"/>
      <c r="X461" s="160">
        <v>0.0</v>
      </c>
      <c r="Y461" s="72"/>
      <c r="Z461" s="156" t="s">
        <v>68</v>
      </c>
      <c r="AA461" s="72"/>
      <c r="AB461" s="247" t="s">
        <v>66</v>
      </c>
      <c r="AC461" s="215"/>
      <c r="AD461" s="215"/>
      <c r="AE461" s="215"/>
      <c r="AF461" s="215"/>
      <c r="AG461" s="215"/>
      <c r="AH461" s="215"/>
      <c r="AI461" s="215"/>
      <c r="AJ461" s="215"/>
      <c r="AK461" s="215"/>
      <c r="AL461" s="215"/>
      <c r="AM461" s="215"/>
    </row>
    <row r="462">
      <c r="A462" s="215"/>
      <c r="B462" s="257" t="s">
        <v>1896</v>
      </c>
      <c r="C462" s="258">
        <v>46172.0</v>
      </c>
      <c r="D462" s="72"/>
      <c r="E462" s="107" t="s">
        <v>7</v>
      </c>
      <c r="F462" s="71"/>
      <c r="G462" s="72"/>
      <c r="H462" s="107" t="s">
        <v>77</v>
      </c>
      <c r="I462" s="71"/>
      <c r="J462" s="72"/>
      <c r="K462" s="107" t="s">
        <v>1897</v>
      </c>
      <c r="L462" s="71"/>
      <c r="M462" s="71"/>
      <c r="N462" s="71"/>
      <c r="O462" s="72"/>
      <c r="P462" s="229" t="s">
        <v>651</v>
      </c>
      <c r="Q462" s="71"/>
      <c r="R462" s="72"/>
      <c r="S462" s="156" t="s">
        <v>457</v>
      </c>
      <c r="T462" s="72"/>
      <c r="U462" s="160">
        <v>10000.0</v>
      </c>
      <c r="V462" s="71"/>
      <c r="W462" s="72"/>
      <c r="X462" s="160">
        <v>0.0</v>
      </c>
      <c r="Y462" s="72"/>
      <c r="Z462" s="156" t="s">
        <v>68</v>
      </c>
      <c r="AA462" s="72"/>
      <c r="AB462" s="247" t="s">
        <v>66</v>
      </c>
      <c r="AC462" s="215"/>
      <c r="AD462" s="215"/>
      <c r="AE462" s="215"/>
      <c r="AF462" s="215"/>
      <c r="AG462" s="215"/>
      <c r="AH462" s="215"/>
      <c r="AI462" s="215"/>
      <c r="AJ462" s="215"/>
      <c r="AK462" s="215"/>
      <c r="AL462" s="215"/>
      <c r="AM462" s="215"/>
    </row>
    <row r="463">
      <c r="A463" s="215"/>
      <c r="B463" s="257" t="s">
        <v>1907</v>
      </c>
      <c r="C463" s="258">
        <v>46172.0</v>
      </c>
      <c r="D463" s="72"/>
      <c r="E463" s="107" t="s">
        <v>76</v>
      </c>
      <c r="F463" s="71"/>
      <c r="G463" s="72"/>
      <c r="H463" s="107" t="s">
        <v>77</v>
      </c>
      <c r="I463" s="71"/>
      <c r="J463" s="72"/>
      <c r="K463" s="107" t="s">
        <v>1909</v>
      </c>
      <c r="L463" s="71"/>
      <c r="M463" s="71"/>
      <c r="N463" s="71"/>
      <c r="O463" s="72"/>
      <c r="P463" s="229" t="s">
        <v>1031</v>
      </c>
      <c r="Q463" s="71"/>
      <c r="R463" s="72"/>
      <c r="S463" s="156" t="s">
        <v>457</v>
      </c>
      <c r="T463" s="72"/>
      <c r="U463" s="160">
        <v>0.0</v>
      </c>
      <c r="V463" s="71"/>
      <c r="W463" s="72"/>
      <c r="X463" s="160">
        <v>0.0</v>
      </c>
      <c r="Y463" s="72"/>
      <c r="Z463" s="156" t="s">
        <v>68</v>
      </c>
      <c r="AA463" s="72"/>
      <c r="AB463" s="247" t="s">
        <v>66</v>
      </c>
      <c r="AC463" s="215"/>
      <c r="AD463" s="215"/>
      <c r="AE463" s="215"/>
      <c r="AF463" s="215"/>
      <c r="AG463" s="215"/>
      <c r="AH463" s="215"/>
      <c r="AI463" s="215"/>
      <c r="AJ463" s="215"/>
      <c r="AK463" s="215"/>
      <c r="AL463" s="215"/>
      <c r="AM463" s="215"/>
    </row>
    <row r="464">
      <c r="A464" s="215"/>
      <c r="B464" s="257" t="s">
        <v>1911</v>
      </c>
      <c r="C464" s="258">
        <v>46172.0</v>
      </c>
      <c r="D464" s="72"/>
      <c r="E464" s="107" t="s">
        <v>76</v>
      </c>
      <c r="F464" s="71"/>
      <c r="G464" s="72"/>
      <c r="H464" s="107" t="s">
        <v>77</v>
      </c>
      <c r="I464" s="71"/>
      <c r="J464" s="72"/>
      <c r="K464" s="107" t="s">
        <v>1913</v>
      </c>
      <c r="L464" s="71"/>
      <c r="M464" s="71"/>
      <c r="N464" s="71"/>
      <c r="O464" s="72"/>
      <c r="P464" s="229" t="s">
        <v>838</v>
      </c>
      <c r="Q464" s="71"/>
      <c r="R464" s="72"/>
      <c r="S464" s="156" t="s">
        <v>457</v>
      </c>
      <c r="T464" s="72"/>
      <c r="U464" s="160">
        <v>5000.0</v>
      </c>
      <c r="V464" s="71"/>
      <c r="W464" s="72"/>
      <c r="X464" s="160">
        <v>0.0</v>
      </c>
      <c r="Y464" s="72"/>
      <c r="Z464" s="156" t="s">
        <v>68</v>
      </c>
      <c r="AA464" s="72"/>
      <c r="AB464" s="247" t="s">
        <v>88</v>
      </c>
      <c r="AC464" s="215"/>
      <c r="AD464" s="215"/>
      <c r="AE464" s="215"/>
      <c r="AF464" s="215"/>
      <c r="AG464" s="215"/>
      <c r="AH464" s="215"/>
      <c r="AI464" s="215"/>
      <c r="AJ464" s="215"/>
      <c r="AK464" s="215"/>
      <c r="AL464" s="215"/>
      <c r="AM464" s="215"/>
    </row>
    <row r="465">
      <c r="A465" s="215"/>
      <c r="B465" s="257" t="s">
        <v>1919</v>
      </c>
      <c r="C465" s="258">
        <v>46174.7442680324</v>
      </c>
      <c r="D465" s="72"/>
      <c r="E465" s="107" t="s">
        <v>7</v>
      </c>
      <c r="F465" s="71"/>
      <c r="G465" s="72"/>
      <c r="H465" s="107" t="s">
        <v>174</v>
      </c>
      <c r="I465" s="71"/>
      <c r="J465" s="72"/>
      <c r="K465" s="107" t="s">
        <v>1921</v>
      </c>
      <c r="L465" s="71"/>
      <c r="M465" s="71"/>
      <c r="N465" s="71"/>
      <c r="O465" s="72"/>
      <c r="P465" s="229" t="s">
        <v>1475</v>
      </c>
      <c r="Q465" s="71"/>
      <c r="R465" s="72"/>
      <c r="S465" s="156" t="s">
        <v>457</v>
      </c>
      <c r="T465" s="72"/>
      <c r="U465" s="160">
        <v>20000.0</v>
      </c>
      <c r="V465" s="71"/>
      <c r="W465" s="72"/>
      <c r="X465" s="160">
        <v>0.0</v>
      </c>
      <c r="Y465" s="72"/>
      <c r="Z465" s="156" t="s">
        <v>68</v>
      </c>
      <c r="AA465" s="72"/>
      <c r="AB465" s="247" t="s">
        <v>88</v>
      </c>
      <c r="AC465" s="215"/>
      <c r="AD465" s="215"/>
      <c r="AE465" s="215"/>
      <c r="AF465" s="215"/>
      <c r="AG465" s="215"/>
      <c r="AH465" s="215"/>
      <c r="AI465" s="215"/>
      <c r="AJ465" s="215"/>
      <c r="AK465" s="215"/>
      <c r="AL465" s="215"/>
      <c r="AM465" s="215"/>
    </row>
    <row r="466">
      <c r="A466" s="215"/>
      <c r="B466" s="257" t="s">
        <v>1925</v>
      </c>
      <c r="C466" s="258">
        <v>46174.74173693287</v>
      </c>
      <c r="D466" s="72"/>
      <c r="E466" s="107" t="s">
        <v>7</v>
      </c>
      <c r="F466" s="71"/>
      <c r="G466" s="72"/>
      <c r="H466" s="107" t="s">
        <v>174</v>
      </c>
      <c r="I466" s="71"/>
      <c r="J466" s="72"/>
      <c r="K466" s="107" t="s">
        <v>1926</v>
      </c>
      <c r="L466" s="71"/>
      <c r="M466" s="71"/>
      <c r="N466" s="71"/>
      <c r="O466" s="72"/>
      <c r="P466" s="229" t="s">
        <v>1459</v>
      </c>
      <c r="Q466" s="71"/>
      <c r="R466" s="72"/>
      <c r="S466" s="156" t="s">
        <v>457</v>
      </c>
      <c r="T466" s="72"/>
      <c r="U466" s="160">
        <v>20000.0</v>
      </c>
      <c r="V466" s="71"/>
      <c r="W466" s="72"/>
      <c r="X466" s="160">
        <v>0.0</v>
      </c>
      <c r="Y466" s="72"/>
      <c r="Z466" s="156" t="s">
        <v>68</v>
      </c>
      <c r="AA466" s="72"/>
      <c r="AB466" s="247" t="s">
        <v>88</v>
      </c>
      <c r="AC466" s="215"/>
      <c r="AD466" s="215"/>
      <c r="AE466" s="215"/>
      <c r="AF466" s="215"/>
      <c r="AG466" s="215"/>
      <c r="AH466" s="215"/>
      <c r="AI466" s="215"/>
      <c r="AJ466" s="215"/>
      <c r="AK466" s="215"/>
      <c r="AL466" s="215"/>
      <c r="AM466" s="215"/>
    </row>
    <row r="467">
      <c r="A467" s="215"/>
      <c r="B467" s="257" t="s">
        <v>1932</v>
      </c>
      <c r="C467" s="258">
        <v>46174.69915438657</v>
      </c>
      <c r="D467" s="72"/>
      <c r="E467" s="107" t="s">
        <v>7</v>
      </c>
      <c r="F467" s="71"/>
      <c r="G467" s="72"/>
      <c r="H467" s="107" t="s">
        <v>174</v>
      </c>
      <c r="I467" s="71"/>
      <c r="J467" s="72"/>
      <c r="K467" s="107" t="s">
        <v>1934</v>
      </c>
      <c r="L467" s="71"/>
      <c r="M467" s="71"/>
      <c r="N467" s="71"/>
      <c r="O467" s="72"/>
      <c r="P467" s="229" t="s">
        <v>1935</v>
      </c>
      <c r="Q467" s="71"/>
      <c r="R467" s="72"/>
      <c r="S467" s="156" t="s">
        <v>457</v>
      </c>
      <c r="T467" s="72"/>
      <c r="U467" s="160">
        <v>20000.0</v>
      </c>
      <c r="V467" s="71"/>
      <c r="W467" s="72"/>
      <c r="X467" s="160">
        <v>0.0</v>
      </c>
      <c r="Y467" s="72"/>
      <c r="Z467" s="156" t="s">
        <v>68</v>
      </c>
      <c r="AA467" s="72"/>
      <c r="AB467" s="247" t="s">
        <v>88</v>
      </c>
      <c r="AC467" s="215"/>
      <c r="AD467" s="215"/>
      <c r="AE467" s="215"/>
      <c r="AF467" s="215"/>
      <c r="AG467" s="215"/>
      <c r="AH467" s="215"/>
      <c r="AI467" s="215"/>
      <c r="AJ467" s="215"/>
      <c r="AK467" s="215"/>
      <c r="AL467" s="215"/>
      <c r="AM467" s="215"/>
    </row>
    <row r="468">
      <c r="A468" s="215"/>
      <c r="B468" s="257" t="s">
        <v>2388</v>
      </c>
      <c r="C468" s="258">
        <v>46172.0</v>
      </c>
      <c r="D468" s="72"/>
      <c r="E468" s="107" t="s">
        <v>76</v>
      </c>
      <c r="F468" s="71"/>
      <c r="G468" s="72"/>
      <c r="H468" s="107" t="s">
        <v>77</v>
      </c>
      <c r="I468" s="71"/>
      <c r="J468" s="72"/>
      <c r="K468" s="107" t="s">
        <v>2351</v>
      </c>
      <c r="L468" s="71"/>
      <c r="M468" s="71"/>
      <c r="N468" s="71"/>
      <c r="O468" s="72"/>
      <c r="P468" s="229" t="s">
        <v>65</v>
      </c>
      <c r="Q468" s="71"/>
      <c r="R468" s="72"/>
      <c r="S468" s="156" t="s">
        <v>1279</v>
      </c>
      <c r="T468" s="72"/>
      <c r="U468" s="160">
        <v>21000.0</v>
      </c>
      <c r="V468" s="71"/>
      <c r="W468" s="72"/>
      <c r="X468" s="160">
        <v>0.0</v>
      </c>
      <c r="Y468" s="72"/>
      <c r="Z468" s="156" t="s">
        <v>68</v>
      </c>
      <c r="AA468" s="72"/>
      <c r="AB468" s="247" t="s">
        <v>66</v>
      </c>
      <c r="AC468" s="215"/>
      <c r="AD468" s="215"/>
      <c r="AE468" s="215"/>
      <c r="AF468" s="215"/>
      <c r="AG468" s="215"/>
      <c r="AH468" s="215"/>
      <c r="AI468" s="215"/>
      <c r="AJ468" s="215"/>
      <c r="AK468" s="215"/>
      <c r="AL468" s="215"/>
      <c r="AM468" s="215"/>
    </row>
    <row r="469">
      <c r="A469" s="215"/>
      <c r="B469" s="257" t="s">
        <v>2389</v>
      </c>
      <c r="C469" s="258">
        <v>46172.0</v>
      </c>
      <c r="D469" s="72"/>
      <c r="E469" s="107" t="s">
        <v>76</v>
      </c>
      <c r="F469" s="71"/>
      <c r="G469" s="72"/>
      <c r="H469" s="107" t="s">
        <v>77</v>
      </c>
      <c r="I469" s="71"/>
      <c r="J469" s="72"/>
      <c r="K469" s="107" t="s">
        <v>2353</v>
      </c>
      <c r="L469" s="71"/>
      <c r="M469" s="71"/>
      <c r="N469" s="71"/>
      <c r="O469" s="72"/>
      <c r="P469" s="229" t="s">
        <v>65</v>
      </c>
      <c r="Q469" s="71"/>
      <c r="R469" s="72"/>
      <c r="S469" s="156" t="s">
        <v>1279</v>
      </c>
      <c r="T469" s="72"/>
      <c r="U469" s="160">
        <v>15000.0</v>
      </c>
      <c r="V469" s="71"/>
      <c r="W469" s="72"/>
      <c r="X469" s="160">
        <v>0.0</v>
      </c>
      <c r="Y469" s="72"/>
      <c r="Z469" s="156" t="s">
        <v>68</v>
      </c>
      <c r="AA469" s="72"/>
      <c r="AB469" s="247" t="s">
        <v>66</v>
      </c>
      <c r="AC469" s="215"/>
      <c r="AD469" s="215"/>
      <c r="AE469" s="215"/>
      <c r="AF469" s="215"/>
      <c r="AG469" s="215"/>
      <c r="AH469" s="215"/>
      <c r="AI469" s="215"/>
      <c r="AJ469" s="215"/>
      <c r="AK469" s="215"/>
      <c r="AL469" s="215"/>
      <c r="AM469" s="215"/>
    </row>
    <row r="470">
      <c r="A470" s="215"/>
      <c r="B470" s="257" t="s">
        <v>463</v>
      </c>
      <c r="C470" s="258">
        <v>46174.66724400463</v>
      </c>
      <c r="D470" s="72"/>
      <c r="E470" s="107" t="s">
        <v>76</v>
      </c>
      <c r="F470" s="71"/>
      <c r="G470" s="72"/>
      <c r="H470" s="107" t="s">
        <v>77</v>
      </c>
      <c r="I470" s="71"/>
      <c r="J470" s="72"/>
      <c r="K470" s="107" t="s">
        <v>468</v>
      </c>
      <c r="L470" s="71"/>
      <c r="M470" s="71"/>
      <c r="N470" s="71"/>
      <c r="O470" s="72"/>
      <c r="P470" s="229" t="s">
        <v>65</v>
      </c>
      <c r="Q470" s="71"/>
      <c r="R470" s="72"/>
      <c r="S470" s="156" t="s">
        <v>0</v>
      </c>
      <c r="T470" s="72"/>
      <c r="U470" s="160">
        <v>60000.0</v>
      </c>
      <c r="V470" s="71"/>
      <c r="W470" s="72"/>
      <c r="X470" s="160">
        <v>0.0</v>
      </c>
      <c r="Y470" s="72"/>
      <c r="Z470" s="156" t="s">
        <v>68</v>
      </c>
      <c r="AA470" s="72"/>
      <c r="AB470" s="247" t="s">
        <v>66</v>
      </c>
      <c r="AC470" s="215"/>
      <c r="AD470" s="215"/>
      <c r="AE470" s="215"/>
      <c r="AF470" s="215"/>
      <c r="AG470" s="215"/>
      <c r="AH470" s="215"/>
      <c r="AI470" s="215"/>
      <c r="AJ470" s="215"/>
      <c r="AK470" s="215"/>
      <c r="AL470" s="215"/>
      <c r="AM470" s="215"/>
    </row>
    <row r="471">
      <c r="A471" s="215"/>
      <c r="B471" s="257" t="s">
        <v>478</v>
      </c>
      <c r="C471" s="258">
        <v>46174.66160127315</v>
      </c>
      <c r="D471" s="72"/>
      <c r="E471" s="107" t="s">
        <v>7</v>
      </c>
      <c r="F471" s="71"/>
      <c r="G471" s="72"/>
      <c r="H471" s="107" t="s">
        <v>63</v>
      </c>
      <c r="I471" s="71"/>
      <c r="J471" s="72"/>
      <c r="K471" s="107" t="s">
        <v>480</v>
      </c>
      <c r="L471" s="71"/>
      <c r="M471" s="71"/>
      <c r="N471" s="71"/>
      <c r="O471" s="72"/>
      <c r="P471" s="229" t="s">
        <v>65</v>
      </c>
      <c r="Q471" s="71"/>
      <c r="R471" s="72"/>
      <c r="S471" s="156" t="s">
        <v>0</v>
      </c>
      <c r="T471" s="72"/>
      <c r="U471" s="160">
        <v>20000.0</v>
      </c>
      <c r="V471" s="71"/>
      <c r="W471" s="72"/>
      <c r="X471" s="160">
        <v>0.0</v>
      </c>
      <c r="Y471" s="72"/>
      <c r="Z471" s="156" t="s">
        <v>68</v>
      </c>
      <c r="AA471" s="72"/>
      <c r="AB471" s="247" t="s">
        <v>66</v>
      </c>
      <c r="AC471" s="215"/>
      <c r="AD471" s="215"/>
      <c r="AE471" s="215"/>
      <c r="AF471" s="215"/>
      <c r="AG471" s="215"/>
      <c r="AH471" s="215"/>
      <c r="AI471" s="215"/>
      <c r="AJ471" s="215"/>
      <c r="AK471" s="215"/>
      <c r="AL471" s="215"/>
      <c r="AM471" s="215"/>
    </row>
    <row r="472">
      <c r="A472" s="215"/>
      <c r="B472" s="257" t="s">
        <v>486</v>
      </c>
      <c r="C472" s="258">
        <v>46174.66037813657</v>
      </c>
      <c r="D472" s="72"/>
      <c r="E472" s="107" t="s">
        <v>7</v>
      </c>
      <c r="F472" s="71"/>
      <c r="G472" s="72"/>
      <c r="H472" s="107" t="s">
        <v>63</v>
      </c>
      <c r="I472" s="71"/>
      <c r="J472" s="72"/>
      <c r="K472" s="107" t="s">
        <v>488</v>
      </c>
      <c r="L472" s="71"/>
      <c r="M472" s="71"/>
      <c r="N472" s="71"/>
      <c r="O472" s="72"/>
      <c r="P472" s="229" t="s">
        <v>65</v>
      </c>
      <c r="Q472" s="71"/>
      <c r="R472" s="72"/>
      <c r="S472" s="156" t="s">
        <v>0</v>
      </c>
      <c r="T472" s="72"/>
      <c r="U472" s="160">
        <v>100000.0</v>
      </c>
      <c r="V472" s="71"/>
      <c r="W472" s="72"/>
      <c r="X472" s="160">
        <v>0.0</v>
      </c>
      <c r="Y472" s="72"/>
      <c r="Z472" s="156" t="s">
        <v>68</v>
      </c>
      <c r="AA472" s="72"/>
      <c r="AB472" s="247" t="s">
        <v>66</v>
      </c>
      <c r="AC472" s="215"/>
      <c r="AD472" s="215"/>
      <c r="AE472" s="215"/>
      <c r="AF472" s="215"/>
      <c r="AG472" s="215"/>
      <c r="AH472" s="215"/>
      <c r="AI472" s="215"/>
      <c r="AJ472" s="215"/>
      <c r="AK472" s="215"/>
      <c r="AL472" s="215"/>
      <c r="AM472" s="215"/>
    </row>
    <row r="473">
      <c r="A473" s="215"/>
      <c r="B473" s="257" t="s">
        <v>1514</v>
      </c>
      <c r="C473" s="258">
        <v>46174.0</v>
      </c>
      <c r="D473" s="72"/>
      <c r="E473" s="107" t="s">
        <v>76</v>
      </c>
      <c r="F473" s="71"/>
      <c r="G473" s="72"/>
      <c r="H473" s="107" t="s">
        <v>77</v>
      </c>
      <c r="I473" s="71"/>
      <c r="J473" s="72"/>
      <c r="K473" s="107" t="s">
        <v>468</v>
      </c>
      <c r="L473" s="71"/>
      <c r="M473" s="71"/>
      <c r="N473" s="71"/>
      <c r="O473" s="72"/>
      <c r="P473" s="229" t="s">
        <v>605</v>
      </c>
      <c r="Q473" s="71"/>
      <c r="R473" s="72"/>
      <c r="S473" s="156" t="s">
        <v>98</v>
      </c>
      <c r="T473" s="72"/>
      <c r="U473" s="160">
        <v>312500.0</v>
      </c>
      <c r="V473" s="71"/>
      <c r="W473" s="72"/>
      <c r="X473" s="160">
        <v>0.0</v>
      </c>
      <c r="Y473" s="72"/>
      <c r="Z473" s="156" t="s">
        <v>68</v>
      </c>
      <c r="AA473" s="72"/>
      <c r="AB473" s="247" t="s">
        <v>88</v>
      </c>
      <c r="AC473" s="215"/>
      <c r="AD473" s="215"/>
      <c r="AE473" s="215"/>
      <c r="AF473" s="215"/>
      <c r="AG473" s="215"/>
      <c r="AH473" s="215"/>
      <c r="AI473" s="215"/>
      <c r="AJ473" s="215"/>
      <c r="AK473" s="215"/>
      <c r="AL473" s="215"/>
      <c r="AM473" s="215"/>
    </row>
    <row r="474">
      <c r="A474" s="215"/>
      <c r="B474" s="257" t="s">
        <v>1519</v>
      </c>
      <c r="C474" s="258">
        <v>46174.0</v>
      </c>
      <c r="D474" s="72"/>
      <c r="E474" s="107" t="s">
        <v>76</v>
      </c>
      <c r="F474" s="71"/>
      <c r="G474" s="72"/>
      <c r="H474" s="107" t="s">
        <v>77</v>
      </c>
      <c r="I474" s="71"/>
      <c r="J474" s="72"/>
      <c r="K474" s="107" t="s">
        <v>468</v>
      </c>
      <c r="L474" s="71"/>
      <c r="M474" s="71"/>
      <c r="N474" s="71"/>
      <c r="O474" s="72"/>
      <c r="P474" s="229" t="s">
        <v>605</v>
      </c>
      <c r="Q474" s="71"/>
      <c r="R474" s="72"/>
      <c r="S474" s="156" t="s">
        <v>98</v>
      </c>
      <c r="T474" s="72"/>
      <c r="U474" s="160">
        <v>600000.0</v>
      </c>
      <c r="V474" s="71"/>
      <c r="W474" s="72"/>
      <c r="X474" s="160">
        <v>0.0</v>
      </c>
      <c r="Y474" s="72"/>
      <c r="Z474" s="156" t="s">
        <v>68</v>
      </c>
      <c r="AA474" s="72"/>
      <c r="AB474" s="247" t="s">
        <v>66</v>
      </c>
      <c r="AC474" s="215"/>
      <c r="AD474" s="215"/>
      <c r="AE474" s="215"/>
      <c r="AF474" s="215"/>
      <c r="AG474" s="215"/>
      <c r="AH474" s="215"/>
      <c r="AI474" s="215"/>
      <c r="AJ474" s="215"/>
      <c r="AK474" s="215"/>
      <c r="AL474" s="215"/>
      <c r="AM474" s="215"/>
    </row>
    <row r="475">
      <c r="A475" s="215"/>
      <c r="B475" s="257" t="s">
        <v>1527</v>
      </c>
      <c r="C475" s="258">
        <v>46174.493229687505</v>
      </c>
      <c r="D475" s="72"/>
      <c r="E475" s="107" t="s">
        <v>7</v>
      </c>
      <c r="F475" s="71"/>
      <c r="G475" s="72"/>
      <c r="H475" s="107" t="s">
        <v>804</v>
      </c>
      <c r="I475" s="71"/>
      <c r="J475" s="72"/>
      <c r="K475" s="107" t="s">
        <v>1528</v>
      </c>
      <c r="L475" s="71"/>
      <c r="M475" s="71"/>
      <c r="N475" s="71"/>
      <c r="O475" s="72"/>
      <c r="P475" s="229" t="s">
        <v>605</v>
      </c>
      <c r="Q475" s="71"/>
      <c r="R475" s="72"/>
      <c r="S475" s="156" t="s">
        <v>98</v>
      </c>
      <c r="T475" s="72"/>
      <c r="U475" s="160">
        <v>100000.0</v>
      </c>
      <c r="V475" s="71"/>
      <c r="W475" s="72"/>
      <c r="X475" s="160">
        <v>0.0</v>
      </c>
      <c r="Y475" s="72"/>
      <c r="Z475" s="156" t="s">
        <v>68</v>
      </c>
      <c r="AA475" s="72"/>
      <c r="AB475" s="247" t="s">
        <v>88</v>
      </c>
      <c r="AC475" s="215"/>
      <c r="AD475" s="215"/>
      <c r="AE475" s="215"/>
      <c r="AF475" s="215"/>
      <c r="AG475" s="215"/>
      <c r="AH475" s="215"/>
      <c r="AI475" s="215"/>
      <c r="AJ475" s="215"/>
      <c r="AK475" s="215"/>
      <c r="AL475" s="215"/>
      <c r="AM475" s="215"/>
    </row>
    <row r="476">
      <c r="A476" s="215"/>
      <c r="B476" s="257" t="s">
        <v>1534</v>
      </c>
      <c r="C476" s="258">
        <v>46174.414772199074</v>
      </c>
      <c r="D476" s="72"/>
      <c r="E476" s="107" t="s">
        <v>7</v>
      </c>
      <c r="F476" s="71"/>
      <c r="G476" s="72"/>
      <c r="H476" s="107" t="s">
        <v>174</v>
      </c>
      <c r="I476" s="71"/>
      <c r="J476" s="72"/>
      <c r="K476" s="107" t="s">
        <v>1536</v>
      </c>
      <c r="L476" s="71"/>
      <c r="M476" s="71"/>
      <c r="N476" s="71"/>
      <c r="O476" s="72"/>
      <c r="P476" s="229" t="s">
        <v>516</v>
      </c>
      <c r="Q476" s="71"/>
      <c r="R476" s="72"/>
      <c r="S476" s="156" t="s">
        <v>98</v>
      </c>
      <c r="T476" s="72"/>
      <c r="U476" s="160">
        <v>25000.0</v>
      </c>
      <c r="V476" s="71"/>
      <c r="W476" s="72"/>
      <c r="X476" s="160">
        <v>0.0</v>
      </c>
      <c r="Y476" s="72"/>
      <c r="Z476" s="156" t="s">
        <v>68</v>
      </c>
      <c r="AA476" s="72"/>
      <c r="AB476" s="247" t="s">
        <v>66</v>
      </c>
      <c r="AC476" s="215"/>
      <c r="AD476" s="215"/>
      <c r="AE476" s="215"/>
      <c r="AF476" s="215"/>
      <c r="AG476" s="215"/>
      <c r="AH476" s="215"/>
      <c r="AI476" s="215"/>
      <c r="AJ476" s="215"/>
      <c r="AK476" s="215"/>
      <c r="AL476" s="215"/>
      <c r="AM476" s="215"/>
    </row>
    <row r="477">
      <c r="A477" s="215"/>
      <c r="B477" s="257" t="s">
        <v>1539</v>
      </c>
      <c r="C477" s="258">
        <v>46174.38935037037</v>
      </c>
      <c r="D477" s="72"/>
      <c r="E477" s="107" t="s">
        <v>7</v>
      </c>
      <c r="F477" s="71"/>
      <c r="G477" s="72"/>
      <c r="H477" s="107" t="s">
        <v>174</v>
      </c>
      <c r="I477" s="71"/>
      <c r="J477" s="72"/>
      <c r="K477" s="107" t="s">
        <v>1541</v>
      </c>
      <c r="L477" s="71"/>
      <c r="M477" s="71"/>
      <c r="N477" s="71"/>
      <c r="O477" s="72"/>
      <c r="P477" s="229" t="s">
        <v>708</v>
      </c>
      <c r="Q477" s="71"/>
      <c r="R477" s="72"/>
      <c r="S477" s="156" t="s">
        <v>98</v>
      </c>
      <c r="T477" s="72"/>
      <c r="U477" s="160">
        <v>25000.0</v>
      </c>
      <c r="V477" s="71"/>
      <c r="W477" s="72"/>
      <c r="X477" s="160">
        <v>0.0</v>
      </c>
      <c r="Y477" s="72"/>
      <c r="Z477" s="156" t="s">
        <v>68</v>
      </c>
      <c r="AA477" s="72"/>
      <c r="AB477" s="247" t="s">
        <v>88</v>
      </c>
      <c r="AC477" s="215"/>
      <c r="AD477" s="215"/>
      <c r="AE477" s="215"/>
      <c r="AF477" s="215"/>
      <c r="AG477" s="215"/>
      <c r="AH477" s="215"/>
      <c r="AI477" s="215"/>
      <c r="AJ477" s="215"/>
      <c r="AK477" s="215"/>
      <c r="AL477" s="215"/>
      <c r="AM477" s="215"/>
    </row>
    <row r="478">
      <c r="A478" s="215"/>
      <c r="B478" s="257" t="s">
        <v>1546</v>
      </c>
      <c r="C478" s="258">
        <v>46174.376030520834</v>
      </c>
      <c r="D478" s="72"/>
      <c r="E478" s="107" t="s">
        <v>7</v>
      </c>
      <c r="F478" s="71"/>
      <c r="G478" s="72"/>
      <c r="H478" s="107" t="s">
        <v>174</v>
      </c>
      <c r="I478" s="71"/>
      <c r="J478" s="72"/>
      <c r="K478" s="107" t="s">
        <v>1547</v>
      </c>
      <c r="L478" s="71"/>
      <c r="M478" s="71"/>
      <c r="N478" s="71"/>
      <c r="O478" s="72"/>
      <c r="P478" s="229" t="s">
        <v>1408</v>
      </c>
      <c r="Q478" s="71"/>
      <c r="R478" s="72"/>
      <c r="S478" s="156" t="s">
        <v>98</v>
      </c>
      <c r="T478" s="72"/>
      <c r="U478" s="160">
        <v>25000.0</v>
      </c>
      <c r="V478" s="71"/>
      <c r="W478" s="72"/>
      <c r="X478" s="160">
        <v>0.0</v>
      </c>
      <c r="Y478" s="72"/>
      <c r="Z478" s="156" t="s">
        <v>68</v>
      </c>
      <c r="AA478" s="72"/>
      <c r="AB478" s="247" t="s">
        <v>88</v>
      </c>
      <c r="AC478" s="215"/>
      <c r="AD478" s="215"/>
      <c r="AE478" s="215"/>
      <c r="AF478" s="215"/>
      <c r="AG478" s="215"/>
      <c r="AH478" s="215"/>
      <c r="AI478" s="215"/>
      <c r="AJ478" s="215"/>
      <c r="AK478" s="215"/>
      <c r="AL478" s="215"/>
      <c r="AM478" s="215"/>
    </row>
    <row r="479">
      <c r="A479" s="215"/>
      <c r="B479" s="257" t="s">
        <v>1550</v>
      </c>
      <c r="C479" s="258">
        <v>46174.36962707176</v>
      </c>
      <c r="D479" s="72"/>
      <c r="E479" s="107" t="s">
        <v>7</v>
      </c>
      <c r="F479" s="71"/>
      <c r="G479" s="72"/>
      <c r="H479" s="107" t="s">
        <v>174</v>
      </c>
      <c r="I479" s="71"/>
      <c r="J479" s="72"/>
      <c r="K479" s="107" t="s">
        <v>1551</v>
      </c>
      <c r="L479" s="71"/>
      <c r="M479" s="71"/>
      <c r="N479" s="71"/>
      <c r="O479" s="72"/>
      <c r="P479" s="229" t="s">
        <v>1384</v>
      </c>
      <c r="Q479" s="71"/>
      <c r="R479" s="72"/>
      <c r="S479" s="156" t="s">
        <v>98</v>
      </c>
      <c r="T479" s="72"/>
      <c r="U479" s="160">
        <v>25000.0</v>
      </c>
      <c r="V479" s="71"/>
      <c r="W479" s="72"/>
      <c r="X479" s="160">
        <v>0.0</v>
      </c>
      <c r="Y479" s="72"/>
      <c r="Z479" s="156" t="s">
        <v>68</v>
      </c>
      <c r="AA479" s="72"/>
      <c r="AB479" s="247" t="s">
        <v>66</v>
      </c>
      <c r="AC479" s="215"/>
      <c r="AD479" s="215"/>
      <c r="AE479" s="215"/>
      <c r="AF479" s="215"/>
      <c r="AG479" s="215"/>
      <c r="AH479" s="215"/>
      <c r="AI479" s="215"/>
      <c r="AJ479" s="215"/>
      <c r="AK479" s="215"/>
      <c r="AL479" s="215"/>
      <c r="AM479" s="215"/>
    </row>
    <row r="480">
      <c r="A480" s="215"/>
      <c r="B480" s="257" t="s">
        <v>1940</v>
      </c>
      <c r="C480" s="258">
        <v>46172.0</v>
      </c>
      <c r="D480" s="72"/>
      <c r="E480" s="107" t="s">
        <v>7</v>
      </c>
      <c r="F480" s="71"/>
      <c r="G480" s="72"/>
      <c r="H480" s="107" t="s">
        <v>174</v>
      </c>
      <c r="I480" s="71"/>
      <c r="J480" s="72"/>
      <c r="K480" s="107" t="s">
        <v>1942</v>
      </c>
      <c r="L480" s="71"/>
      <c r="M480" s="71"/>
      <c r="N480" s="71"/>
      <c r="O480" s="72"/>
      <c r="P480" s="229" t="s">
        <v>505</v>
      </c>
      <c r="Q480" s="71"/>
      <c r="R480" s="72"/>
      <c r="S480" s="156" t="s">
        <v>457</v>
      </c>
      <c r="T480" s="72"/>
      <c r="U480" s="160">
        <v>20000.0</v>
      </c>
      <c r="V480" s="71"/>
      <c r="W480" s="72"/>
      <c r="X480" s="160">
        <v>0.0</v>
      </c>
      <c r="Y480" s="72"/>
      <c r="Z480" s="156" t="s">
        <v>68</v>
      </c>
      <c r="AA480" s="72"/>
      <c r="AB480" s="247" t="s">
        <v>88</v>
      </c>
      <c r="AC480" s="215"/>
      <c r="AD480" s="215"/>
      <c r="AE480" s="215"/>
      <c r="AF480" s="215"/>
      <c r="AG480" s="215"/>
      <c r="AH480" s="215"/>
      <c r="AI480" s="215"/>
      <c r="AJ480" s="215"/>
      <c r="AK480" s="215"/>
      <c r="AL480" s="215"/>
      <c r="AM480" s="215"/>
    </row>
    <row r="481">
      <c r="A481" s="215"/>
      <c r="B481" s="257" t="s">
        <v>2390</v>
      </c>
      <c r="C481" s="258">
        <v>46173.850561099534</v>
      </c>
      <c r="D481" s="72"/>
      <c r="E481" s="107" t="s">
        <v>76</v>
      </c>
      <c r="F481" s="71"/>
      <c r="G481" s="72"/>
      <c r="H481" s="107" t="s">
        <v>382</v>
      </c>
      <c r="I481" s="71"/>
      <c r="J481" s="72"/>
      <c r="K481" s="107" t="s">
        <v>2391</v>
      </c>
      <c r="L481" s="71"/>
      <c r="M481" s="71"/>
      <c r="N481" s="71"/>
      <c r="O481" s="72"/>
      <c r="P481" s="229" t="s">
        <v>1200</v>
      </c>
      <c r="Q481" s="71"/>
      <c r="R481" s="72"/>
      <c r="S481" s="156" t="s">
        <v>1175</v>
      </c>
      <c r="T481" s="72"/>
      <c r="U481" s="160">
        <v>9200.0</v>
      </c>
      <c r="V481" s="71"/>
      <c r="W481" s="72"/>
      <c r="X481" s="160">
        <v>0.0</v>
      </c>
      <c r="Y481" s="72"/>
      <c r="Z481" s="156" t="s">
        <v>68</v>
      </c>
      <c r="AA481" s="72"/>
      <c r="AB481" s="247" t="s">
        <v>66</v>
      </c>
      <c r="AC481" s="215"/>
      <c r="AD481" s="215"/>
      <c r="AE481" s="215"/>
      <c r="AF481" s="215"/>
      <c r="AG481" s="215"/>
      <c r="AH481" s="215"/>
      <c r="AI481" s="215"/>
      <c r="AJ481" s="215"/>
      <c r="AK481" s="215"/>
      <c r="AL481" s="215"/>
      <c r="AM481" s="215"/>
    </row>
    <row r="482">
      <c r="A482" s="215"/>
      <c r="B482" s="257" t="s">
        <v>493</v>
      </c>
      <c r="C482" s="258">
        <v>46172.77307802084</v>
      </c>
      <c r="D482" s="72"/>
      <c r="E482" s="107" t="s">
        <v>76</v>
      </c>
      <c r="F482" s="71"/>
      <c r="G482" s="72"/>
      <c r="H482" s="107" t="s">
        <v>77</v>
      </c>
      <c r="I482" s="71"/>
      <c r="J482" s="72"/>
      <c r="K482" s="107" t="s">
        <v>495</v>
      </c>
      <c r="L482" s="71"/>
      <c r="M482" s="71"/>
      <c r="N482" s="71"/>
      <c r="O482" s="72"/>
      <c r="P482" s="229" t="s">
        <v>65</v>
      </c>
      <c r="Q482" s="71"/>
      <c r="R482" s="72"/>
      <c r="S482" s="156" t="s">
        <v>0</v>
      </c>
      <c r="T482" s="72"/>
      <c r="U482" s="160">
        <v>45000.0</v>
      </c>
      <c r="V482" s="71"/>
      <c r="W482" s="72"/>
      <c r="X482" s="160">
        <v>0.0</v>
      </c>
      <c r="Y482" s="72"/>
      <c r="Z482" s="156" t="s">
        <v>68</v>
      </c>
      <c r="AA482" s="72"/>
      <c r="AB482" s="247" t="s">
        <v>66</v>
      </c>
      <c r="AC482" s="215"/>
      <c r="AD482" s="215"/>
      <c r="AE482" s="215"/>
      <c r="AF482" s="215"/>
      <c r="AG482" s="215"/>
      <c r="AH482" s="215"/>
      <c r="AI482" s="215"/>
      <c r="AJ482" s="215"/>
      <c r="AK482" s="215"/>
      <c r="AL482" s="215"/>
      <c r="AM482" s="215"/>
    </row>
    <row r="483">
      <c r="A483" s="215"/>
      <c r="B483" s="257" t="s">
        <v>502</v>
      </c>
      <c r="C483" s="258">
        <v>46172.77209650463</v>
      </c>
      <c r="D483" s="72"/>
      <c r="E483" s="107" t="s">
        <v>7</v>
      </c>
      <c r="F483" s="71"/>
      <c r="G483" s="72"/>
      <c r="H483" s="107" t="s">
        <v>63</v>
      </c>
      <c r="I483" s="71"/>
      <c r="J483" s="72"/>
      <c r="K483" s="107" t="s">
        <v>504</v>
      </c>
      <c r="L483" s="71"/>
      <c r="M483" s="71"/>
      <c r="N483" s="71"/>
      <c r="O483" s="72"/>
      <c r="P483" s="229" t="s">
        <v>65</v>
      </c>
      <c r="Q483" s="71"/>
      <c r="R483" s="72"/>
      <c r="S483" s="156" t="s">
        <v>0</v>
      </c>
      <c r="T483" s="72"/>
      <c r="U483" s="160">
        <v>90000.0</v>
      </c>
      <c r="V483" s="71"/>
      <c r="W483" s="72"/>
      <c r="X483" s="160">
        <v>0.0</v>
      </c>
      <c r="Y483" s="72"/>
      <c r="Z483" s="156" t="s">
        <v>68</v>
      </c>
      <c r="AA483" s="72"/>
      <c r="AB483" s="247" t="s">
        <v>66</v>
      </c>
      <c r="AC483" s="215"/>
      <c r="AD483" s="215"/>
      <c r="AE483" s="215"/>
      <c r="AF483" s="215"/>
      <c r="AG483" s="215"/>
      <c r="AH483" s="215"/>
      <c r="AI483" s="215"/>
      <c r="AJ483" s="215"/>
      <c r="AK483" s="215"/>
      <c r="AL483" s="215"/>
      <c r="AM483" s="215"/>
    </row>
    <row r="484">
      <c r="A484" s="215"/>
      <c r="B484" s="257" t="s">
        <v>2392</v>
      </c>
      <c r="C484" s="258">
        <v>46171.65519686343</v>
      </c>
      <c r="D484" s="72"/>
      <c r="E484" s="107" t="s">
        <v>7</v>
      </c>
      <c r="F484" s="71"/>
      <c r="G484" s="72"/>
      <c r="H484" s="107" t="s">
        <v>1460</v>
      </c>
      <c r="I484" s="71"/>
      <c r="J484" s="72"/>
      <c r="K484" s="107" t="s">
        <v>2393</v>
      </c>
      <c r="L484" s="71"/>
      <c r="M484" s="71"/>
      <c r="N484" s="71"/>
      <c r="O484" s="72"/>
      <c r="P484" s="229" t="s">
        <v>1451</v>
      </c>
      <c r="Q484" s="71"/>
      <c r="R484" s="72"/>
      <c r="S484" s="156" t="s">
        <v>23</v>
      </c>
      <c r="T484" s="72"/>
      <c r="U484" s="160">
        <v>2200.0</v>
      </c>
      <c r="V484" s="71"/>
      <c r="W484" s="72"/>
      <c r="X484" s="160">
        <v>0.0</v>
      </c>
      <c r="Y484" s="72"/>
      <c r="Z484" s="156" t="s">
        <v>68</v>
      </c>
      <c r="AA484" s="72"/>
      <c r="AB484" s="247" t="s">
        <v>88</v>
      </c>
      <c r="AC484" s="215"/>
      <c r="AD484" s="215"/>
      <c r="AE484" s="215"/>
      <c r="AF484" s="215"/>
      <c r="AG484" s="215"/>
      <c r="AH484" s="215"/>
      <c r="AI484" s="215"/>
      <c r="AJ484" s="215"/>
      <c r="AK484" s="215"/>
      <c r="AL484" s="215"/>
      <c r="AM484" s="215"/>
    </row>
    <row r="485">
      <c r="A485" s="215"/>
      <c r="B485" s="257" t="s">
        <v>2394</v>
      </c>
      <c r="C485" s="258">
        <v>46171.6520512037</v>
      </c>
      <c r="D485" s="72"/>
      <c r="E485" s="107" t="s">
        <v>7</v>
      </c>
      <c r="F485" s="71"/>
      <c r="G485" s="72"/>
      <c r="H485" s="107" t="s">
        <v>1447</v>
      </c>
      <c r="I485" s="71"/>
      <c r="J485" s="72"/>
      <c r="K485" s="107" t="s">
        <v>2395</v>
      </c>
      <c r="L485" s="71"/>
      <c r="M485" s="71"/>
      <c r="N485" s="71"/>
      <c r="O485" s="72"/>
      <c r="P485" s="229" t="s">
        <v>1451</v>
      </c>
      <c r="Q485" s="71"/>
      <c r="R485" s="72"/>
      <c r="S485" s="156" t="s">
        <v>23</v>
      </c>
      <c r="T485" s="72"/>
      <c r="U485" s="160">
        <v>7950.0</v>
      </c>
      <c r="V485" s="71"/>
      <c r="W485" s="72"/>
      <c r="X485" s="160">
        <v>0.0</v>
      </c>
      <c r="Y485" s="72"/>
      <c r="Z485" s="156" t="s">
        <v>68</v>
      </c>
      <c r="AA485" s="72"/>
      <c r="AB485" s="247" t="s">
        <v>88</v>
      </c>
      <c r="AC485" s="215"/>
      <c r="AD485" s="215"/>
      <c r="AE485" s="215"/>
      <c r="AF485" s="215"/>
      <c r="AG485" s="215"/>
      <c r="AH485" s="215"/>
      <c r="AI485" s="215"/>
      <c r="AJ485" s="215"/>
      <c r="AK485" s="215"/>
      <c r="AL485" s="215"/>
      <c r="AM485" s="215"/>
    </row>
    <row r="486">
      <c r="A486" s="215"/>
      <c r="B486" s="257" t="s">
        <v>2396</v>
      </c>
      <c r="C486" s="258">
        <v>46171.650301851856</v>
      </c>
      <c r="D486" s="72"/>
      <c r="E486" s="107" t="s">
        <v>7</v>
      </c>
      <c r="F486" s="71"/>
      <c r="G486" s="72"/>
      <c r="H486" s="107" t="s">
        <v>1447</v>
      </c>
      <c r="I486" s="71"/>
      <c r="J486" s="72"/>
      <c r="K486" s="107" t="s">
        <v>2395</v>
      </c>
      <c r="L486" s="71"/>
      <c r="M486" s="71"/>
      <c r="N486" s="71"/>
      <c r="O486" s="72"/>
      <c r="P486" s="229" t="s">
        <v>1451</v>
      </c>
      <c r="Q486" s="71"/>
      <c r="R486" s="72"/>
      <c r="S486" s="156" t="s">
        <v>23</v>
      </c>
      <c r="T486" s="72"/>
      <c r="U486" s="160">
        <v>6800.0</v>
      </c>
      <c r="V486" s="71"/>
      <c r="W486" s="72"/>
      <c r="X486" s="160">
        <v>0.0</v>
      </c>
      <c r="Y486" s="72"/>
      <c r="Z486" s="156" t="s">
        <v>68</v>
      </c>
      <c r="AA486" s="72"/>
      <c r="AB486" s="247" t="s">
        <v>66</v>
      </c>
      <c r="AC486" s="215"/>
      <c r="AD486" s="215"/>
      <c r="AE486" s="215"/>
      <c r="AF486" s="215"/>
      <c r="AG486" s="215"/>
      <c r="AH486" s="215"/>
      <c r="AI486" s="215"/>
      <c r="AJ486" s="215"/>
      <c r="AK486" s="215"/>
      <c r="AL486" s="215"/>
      <c r="AM486" s="215"/>
    </row>
    <row r="487">
      <c r="A487" s="215"/>
      <c r="B487" s="257" t="s">
        <v>2397</v>
      </c>
      <c r="C487" s="258">
        <v>46171.55546372685</v>
      </c>
      <c r="D487" s="72"/>
      <c r="E487" s="107" t="s">
        <v>76</v>
      </c>
      <c r="F487" s="71"/>
      <c r="G487" s="72"/>
      <c r="H487" s="107" t="s">
        <v>1419</v>
      </c>
      <c r="I487" s="71"/>
      <c r="J487" s="72"/>
      <c r="K487" s="107" t="s">
        <v>2398</v>
      </c>
      <c r="L487" s="71"/>
      <c r="M487" s="71"/>
      <c r="N487" s="71"/>
      <c r="O487" s="72"/>
      <c r="P487" s="229" t="s">
        <v>1200</v>
      </c>
      <c r="Q487" s="71"/>
      <c r="R487" s="72"/>
      <c r="S487" s="156" t="s">
        <v>1175</v>
      </c>
      <c r="T487" s="72"/>
      <c r="U487" s="160">
        <v>4500.0</v>
      </c>
      <c r="V487" s="71"/>
      <c r="W487" s="72"/>
      <c r="X487" s="160">
        <v>0.0</v>
      </c>
      <c r="Y487" s="72"/>
      <c r="Z487" s="156" t="s">
        <v>68</v>
      </c>
      <c r="AA487" s="72"/>
      <c r="AB487" s="247" t="s">
        <v>66</v>
      </c>
      <c r="AC487" s="215"/>
      <c r="AD487" s="215"/>
      <c r="AE487" s="215"/>
      <c r="AF487" s="215"/>
      <c r="AG487" s="215"/>
      <c r="AH487" s="215"/>
      <c r="AI487" s="215"/>
      <c r="AJ487" s="215"/>
      <c r="AK487" s="215"/>
      <c r="AL487" s="215"/>
      <c r="AM487" s="215"/>
    </row>
    <row r="488">
      <c r="A488" s="215"/>
      <c r="B488" s="257" t="s">
        <v>2399</v>
      </c>
      <c r="C488" s="258">
        <v>46170.9859078588</v>
      </c>
      <c r="D488" s="72"/>
      <c r="E488" s="107" t="s">
        <v>7</v>
      </c>
      <c r="F488" s="71"/>
      <c r="G488" s="72"/>
      <c r="H488" s="107" t="s">
        <v>174</v>
      </c>
      <c r="I488" s="71"/>
      <c r="J488" s="72"/>
      <c r="K488" s="107" t="s">
        <v>2400</v>
      </c>
      <c r="L488" s="71"/>
      <c r="M488" s="71"/>
      <c r="N488" s="71"/>
      <c r="O488" s="72"/>
      <c r="P488" s="229" t="s">
        <v>2048</v>
      </c>
      <c r="Q488" s="71"/>
      <c r="R488" s="72"/>
      <c r="S488" s="156" t="s">
        <v>1279</v>
      </c>
      <c r="T488" s="72"/>
      <c r="U488" s="160">
        <v>35000.0</v>
      </c>
      <c r="V488" s="71"/>
      <c r="W488" s="72"/>
      <c r="X488" s="160">
        <v>0.0</v>
      </c>
      <c r="Y488" s="72"/>
      <c r="Z488" s="156" t="s">
        <v>68</v>
      </c>
      <c r="AA488" s="72"/>
      <c r="AB488" s="247" t="s">
        <v>66</v>
      </c>
      <c r="AC488" s="215"/>
      <c r="AD488" s="215"/>
      <c r="AE488" s="215"/>
      <c r="AF488" s="215"/>
      <c r="AG488" s="215"/>
      <c r="AH488" s="215"/>
      <c r="AI488" s="215"/>
      <c r="AJ488" s="215"/>
      <c r="AK488" s="215"/>
      <c r="AL488" s="215"/>
      <c r="AM488" s="215"/>
    </row>
    <row r="489">
      <c r="A489" s="215"/>
      <c r="B489" s="257" t="s">
        <v>2401</v>
      </c>
      <c r="C489" s="258">
        <v>46170.9844433449</v>
      </c>
      <c r="D489" s="72"/>
      <c r="E489" s="107" t="s">
        <v>7</v>
      </c>
      <c r="F489" s="71"/>
      <c r="G489" s="72"/>
      <c r="H489" s="107" t="s">
        <v>1208</v>
      </c>
      <c r="I489" s="71"/>
      <c r="J489" s="72"/>
      <c r="K489" s="107" t="s">
        <v>2402</v>
      </c>
      <c r="L489" s="71"/>
      <c r="M489" s="71"/>
      <c r="N489" s="71"/>
      <c r="O489" s="72"/>
      <c r="P489" s="229" t="s">
        <v>1200</v>
      </c>
      <c r="Q489" s="71"/>
      <c r="R489" s="72"/>
      <c r="S489" s="156" t="s">
        <v>1175</v>
      </c>
      <c r="T489" s="72"/>
      <c r="U489" s="160">
        <v>17500.0</v>
      </c>
      <c r="V489" s="71"/>
      <c r="W489" s="72"/>
      <c r="X489" s="160">
        <v>0.0</v>
      </c>
      <c r="Y489" s="72"/>
      <c r="Z489" s="156" t="s">
        <v>68</v>
      </c>
      <c r="AA489" s="72"/>
      <c r="AB489" s="247" t="s">
        <v>66</v>
      </c>
      <c r="AC489" s="215"/>
      <c r="AD489" s="215"/>
      <c r="AE489" s="215"/>
      <c r="AF489" s="215"/>
      <c r="AG489" s="215"/>
      <c r="AH489" s="215"/>
      <c r="AI489" s="215"/>
      <c r="AJ489" s="215"/>
      <c r="AK489" s="215"/>
      <c r="AL489" s="215"/>
      <c r="AM489" s="215"/>
    </row>
    <row r="490">
      <c r="A490" s="215"/>
      <c r="B490" s="257" t="s">
        <v>511</v>
      </c>
      <c r="C490" s="258">
        <v>46170.40003362269</v>
      </c>
      <c r="D490" s="72"/>
      <c r="E490" s="107" t="s">
        <v>76</v>
      </c>
      <c r="F490" s="71"/>
      <c r="G490" s="72"/>
      <c r="H490" s="107" t="s">
        <v>77</v>
      </c>
      <c r="I490" s="71"/>
      <c r="J490" s="72"/>
      <c r="K490" s="107" t="s">
        <v>512</v>
      </c>
      <c r="L490" s="71"/>
      <c r="M490" s="71"/>
      <c r="N490" s="71"/>
      <c r="O490" s="72"/>
      <c r="P490" s="229" t="s">
        <v>65</v>
      </c>
      <c r="Q490" s="71"/>
      <c r="R490" s="72"/>
      <c r="S490" s="156" t="s">
        <v>0</v>
      </c>
      <c r="T490" s="72"/>
      <c r="U490" s="160">
        <v>15000.0</v>
      </c>
      <c r="V490" s="71"/>
      <c r="W490" s="72"/>
      <c r="X490" s="160">
        <v>0.0</v>
      </c>
      <c r="Y490" s="72"/>
      <c r="Z490" s="156" t="s">
        <v>68</v>
      </c>
      <c r="AA490" s="72"/>
      <c r="AB490" s="247" t="s">
        <v>66</v>
      </c>
      <c r="AC490" s="215"/>
      <c r="AD490" s="215"/>
      <c r="AE490" s="215"/>
      <c r="AF490" s="215"/>
      <c r="AG490" s="215"/>
      <c r="AH490" s="215"/>
      <c r="AI490" s="215"/>
      <c r="AJ490" s="215"/>
      <c r="AK490" s="215"/>
      <c r="AL490" s="215"/>
      <c r="AM490" s="215"/>
    </row>
    <row r="491">
      <c r="A491" s="215"/>
      <c r="B491" s="257" t="s">
        <v>515</v>
      </c>
      <c r="C491" s="258">
        <v>46170.39793107639</v>
      </c>
      <c r="D491" s="72"/>
      <c r="E491" s="107" t="s">
        <v>7</v>
      </c>
      <c r="F491" s="71"/>
      <c r="G491" s="72"/>
      <c r="H491" s="107" t="s">
        <v>63</v>
      </c>
      <c r="I491" s="71"/>
      <c r="J491" s="72"/>
      <c r="K491" s="107" t="s">
        <v>517</v>
      </c>
      <c r="L491" s="71"/>
      <c r="M491" s="71"/>
      <c r="N491" s="71"/>
      <c r="O491" s="72"/>
      <c r="P491" s="229" t="s">
        <v>65</v>
      </c>
      <c r="Q491" s="71"/>
      <c r="R491" s="72"/>
      <c r="S491" s="156" t="s">
        <v>0</v>
      </c>
      <c r="T491" s="72"/>
      <c r="U491" s="160">
        <v>30000.0</v>
      </c>
      <c r="V491" s="71"/>
      <c r="W491" s="72"/>
      <c r="X491" s="160">
        <v>0.0</v>
      </c>
      <c r="Y491" s="72"/>
      <c r="Z491" s="156" t="s">
        <v>68</v>
      </c>
      <c r="AA491" s="72"/>
      <c r="AB491" s="247" t="s">
        <v>66</v>
      </c>
      <c r="AC491" s="215"/>
      <c r="AD491" s="215"/>
      <c r="AE491" s="215"/>
      <c r="AF491" s="215"/>
      <c r="AG491" s="215"/>
      <c r="AH491" s="215"/>
      <c r="AI491" s="215"/>
      <c r="AJ491" s="215"/>
      <c r="AK491" s="215"/>
      <c r="AL491" s="215"/>
      <c r="AM491" s="215"/>
    </row>
    <row r="492">
      <c r="A492" s="215"/>
      <c r="B492" s="257" t="s">
        <v>1557</v>
      </c>
      <c r="C492" s="258">
        <v>46169.992895648145</v>
      </c>
      <c r="D492" s="72"/>
      <c r="E492" s="107" t="s">
        <v>7</v>
      </c>
      <c r="F492" s="71"/>
      <c r="G492" s="72"/>
      <c r="H492" s="107" t="s">
        <v>174</v>
      </c>
      <c r="I492" s="71"/>
      <c r="J492" s="72"/>
      <c r="K492" s="107" t="s">
        <v>1560</v>
      </c>
      <c r="L492" s="71"/>
      <c r="M492" s="71"/>
      <c r="N492" s="71"/>
      <c r="O492" s="72"/>
      <c r="P492" s="229" t="s">
        <v>563</v>
      </c>
      <c r="Q492" s="71"/>
      <c r="R492" s="72"/>
      <c r="S492" s="156" t="s">
        <v>98</v>
      </c>
      <c r="T492" s="72"/>
      <c r="U492" s="160">
        <v>25000.0</v>
      </c>
      <c r="V492" s="71"/>
      <c r="W492" s="72"/>
      <c r="X492" s="160">
        <v>0.0</v>
      </c>
      <c r="Y492" s="72"/>
      <c r="Z492" s="156" t="s">
        <v>68</v>
      </c>
      <c r="AA492" s="72"/>
      <c r="AB492" s="247" t="s">
        <v>66</v>
      </c>
      <c r="AC492" s="215"/>
      <c r="AD492" s="215"/>
      <c r="AE492" s="215"/>
      <c r="AF492" s="215"/>
      <c r="AG492" s="215"/>
      <c r="AH492" s="215"/>
      <c r="AI492" s="215"/>
      <c r="AJ492" s="215"/>
      <c r="AK492" s="215"/>
      <c r="AL492" s="215"/>
      <c r="AM492" s="215"/>
    </row>
    <row r="493">
      <c r="A493" s="215"/>
      <c r="B493" s="257" t="s">
        <v>1568</v>
      </c>
      <c r="C493" s="258">
        <v>46169.98865299769</v>
      </c>
      <c r="D493" s="72"/>
      <c r="E493" s="107" t="s">
        <v>7</v>
      </c>
      <c r="F493" s="71"/>
      <c r="G493" s="72"/>
      <c r="H493" s="107" t="s">
        <v>174</v>
      </c>
      <c r="I493" s="71"/>
      <c r="J493" s="72"/>
      <c r="K493" s="107" t="s">
        <v>1570</v>
      </c>
      <c r="L493" s="71"/>
      <c r="M493" s="71"/>
      <c r="N493" s="71"/>
      <c r="O493" s="72"/>
      <c r="P493" s="229" t="s">
        <v>575</v>
      </c>
      <c r="Q493" s="71"/>
      <c r="R493" s="72"/>
      <c r="S493" s="156" t="s">
        <v>98</v>
      </c>
      <c r="T493" s="72"/>
      <c r="U493" s="160">
        <v>25000.0</v>
      </c>
      <c r="V493" s="71"/>
      <c r="W493" s="72"/>
      <c r="X493" s="160">
        <v>0.0</v>
      </c>
      <c r="Y493" s="72"/>
      <c r="Z493" s="156" t="s">
        <v>68</v>
      </c>
      <c r="AA493" s="72"/>
      <c r="AB493" s="247" t="s">
        <v>88</v>
      </c>
      <c r="AC493" s="215"/>
      <c r="AD493" s="215"/>
      <c r="AE493" s="215"/>
      <c r="AF493" s="215"/>
      <c r="AG493" s="215"/>
      <c r="AH493" s="215"/>
      <c r="AI493" s="215"/>
      <c r="AJ493" s="215"/>
      <c r="AK493" s="215"/>
      <c r="AL493" s="215"/>
      <c r="AM493" s="215"/>
    </row>
    <row r="494">
      <c r="A494" s="215"/>
      <c r="B494" s="257" t="s">
        <v>1944</v>
      </c>
      <c r="C494" s="258">
        <v>46169.982931817125</v>
      </c>
      <c r="D494" s="72"/>
      <c r="E494" s="107" t="s">
        <v>7</v>
      </c>
      <c r="F494" s="71"/>
      <c r="G494" s="72"/>
      <c r="H494" s="107" t="s">
        <v>174</v>
      </c>
      <c r="I494" s="71"/>
      <c r="J494" s="72"/>
      <c r="K494" s="107" t="s">
        <v>1946</v>
      </c>
      <c r="L494" s="71"/>
      <c r="M494" s="71"/>
      <c r="N494" s="71"/>
      <c r="O494" s="72"/>
      <c r="P494" s="229" t="s">
        <v>1503</v>
      </c>
      <c r="Q494" s="71"/>
      <c r="R494" s="72"/>
      <c r="S494" s="156" t="s">
        <v>457</v>
      </c>
      <c r="T494" s="72"/>
      <c r="U494" s="160">
        <v>20000.0</v>
      </c>
      <c r="V494" s="71"/>
      <c r="W494" s="72"/>
      <c r="X494" s="160">
        <v>0.0</v>
      </c>
      <c r="Y494" s="72"/>
      <c r="Z494" s="156" t="s">
        <v>68</v>
      </c>
      <c r="AA494" s="72"/>
      <c r="AB494" s="247" t="s">
        <v>88</v>
      </c>
      <c r="AC494" s="215"/>
      <c r="AD494" s="215"/>
      <c r="AE494" s="215"/>
      <c r="AF494" s="215"/>
      <c r="AG494" s="215"/>
      <c r="AH494" s="215"/>
      <c r="AI494" s="215"/>
      <c r="AJ494" s="215"/>
      <c r="AK494" s="215"/>
      <c r="AL494" s="215"/>
      <c r="AM494" s="215"/>
    </row>
    <row r="495">
      <c r="A495" s="215"/>
      <c r="B495" s="257" t="s">
        <v>1949</v>
      </c>
      <c r="C495" s="258">
        <v>46169.70968189815</v>
      </c>
      <c r="D495" s="72"/>
      <c r="E495" s="107" t="s">
        <v>7</v>
      </c>
      <c r="F495" s="71"/>
      <c r="G495" s="72"/>
      <c r="H495" s="107" t="s">
        <v>26</v>
      </c>
      <c r="I495" s="71"/>
      <c r="J495" s="72"/>
      <c r="K495" s="107" t="s">
        <v>1951</v>
      </c>
      <c r="L495" s="71"/>
      <c r="M495" s="71"/>
      <c r="N495" s="71"/>
      <c r="O495" s="72"/>
      <c r="P495" s="229" t="s">
        <v>1952</v>
      </c>
      <c r="Q495" s="71"/>
      <c r="R495" s="72"/>
      <c r="S495" s="156" t="s">
        <v>457</v>
      </c>
      <c r="T495" s="72"/>
      <c r="U495" s="160">
        <v>45000.0</v>
      </c>
      <c r="V495" s="71"/>
      <c r="W495" s="72"/>
      <c r="X495" s="160">
        <v>0.0</v>
      </c>
      <c r="Y495" s="72"/>
      <c r="Z495" s="156" t="s">
        <v>68</v>
      </c>
      <c r="AA495" s="72"/>
      <c r="AB495" s="247" t="s">
        <v>66</v>
      </c>
      <c r="AC495" s="215"/>
      <c r="AD495" s="215"/>
      <c r="AE495" s="215"/>
      <c r="AF495" s="215"/>
      <c r="AG495" s="215"/>
      <c r="AH495" s="215"/>
      <c r="AI495" s="215"/>
      <c r="AJ495" s="215"/>
      <c r="AK495" s="215"/>
      <c r="AL495" s="215"/>
      <c r="AM495" s="215"/>
    </row>
    <row r="496">
      <c r="A496" s="215"/>
      <c r="B496" s="257" t="s">
        <v>1955</v>
      </c>
      <c r="C496" s="258">
        <v>46169.706790868055</v>
      </c>
      <c r="D496" s="72"/>
      <c r="E496" s="107" t="s">
        <v>7</v>
      </c>
      <c r="F496" s="71"/>
      <c r="G496" s="72"/>
      <c r="H496" s="107" t="s">
        <v>174</v>
      </c>
      <c r="I496" s="71"/>
      <c r="J496" s="72"/>
      <c r="K496" s="107" t="s">
        <v>1956</v>
      </c>
      <c r="L496" s="71"/>
      <c r="M496" s="71"/>
      <c r="N496" s="71"/>
      <c r="O496" s="72"/>
      <c r="P496" s="229" t="s">
        <v>1512</v>
      </c>
      <c r="Q496" s="71"/>
      <c r="R496" s="72"/>
      <c r="S496" s="156" t="s">
        <v>457</v>
      </c>
      <c r="T496" s="72"/>
      <c r="U496" s="160">
        <v>20000.0</v>
      </c>
      <c r="V496" s="71"/>
      <c r="W496" s="72"/>
      <c r="X496" s="160">
        <v>0.0</v>
      </c>
      <c r="Y496" s="72"/>
      <c r="Z496" s="156" t="s">
        <v>68</v>
      </c>
      <c r="AA496" s="72"/>
      <c r="AB496" s="247" t="s">
        <v>88</v>
      </c>
      <c r="AC496" s="215"/>
      <c r="AD496" s="215"/>
      <c r="AE496" s="215"/>
      <c r="AF496" s="215"/>
      <c r="AG496" s="215"/>
      <c r="AH496" s="215"/>
      <c r="AI496" s="215"/>
      <c r="AJ496" s="215"/>
      <c r="AK496" s="215"/>
      <c r="AL496" s="215"/>
      <c r="AM496" s="215"/>
    </row>
    <row r="497">
      <c r="A497" s="215"/>
      <c r="B497" s="257" t="s">
        <v>2403</v>
      </c>
      <c r="C497" s="258">
        <v>46169.68742484954</v>
      </c>
      <c r="D497" s="72"/>
      <c r="E497" s="107" t="s">
        <v>7</v>
      </c>
      <c r="F497" s="71"/>
      <c r="G497" s="72"/>
      <c r="H497" s="107" t="s">
        <v>174</v>
      </c>
      <c r="I497" s="71"/>
      <c r="J497" s="72"/>
      <c r="K497" s="107" t="s">
        <v>2404</v>
      </c>
      <c r="L497" s="71"/>
      <c r="M497" s="71"/>
      <c r="N497" s="71"/>
      <c r="O497" s="72"/>
      <c r="P497" s="229" t="s">
        <v>1969</v>
      </c>
      <c r="Q497" s="71"/>
      <c r="R497" s="72"/>
      <c r="S497" s="156" t="s">
        <v>1279</v>
      </c>
      <c r="T497" s="72"/>
      <c r="U497" s="160">
        <v>25000.0</v>
      </c>
      <c r="V497" s="71"/>
      <c r="W497" s="72"/>
      <c r="X497" s="160">
        <v>0.0</v>
      </c>
      <c r="Y497" s="72"/>
      <c r="Z497" s="156" t="s">
        <v>68</v>
      </c>
      <c r="AA497" s="72"/>
      <c r="AB497" s="247" t="s">
        <v>66</v>
      </c>
      <c r="AC497" s="215"/>
      <c r="AD497" s="215"/>
      <c r="AE497" s="215"/>
      <c r="AF497" s="215"/>
      <c r="AG497" s="215"/>
      <c r="AH497" s="215"/>
      <c r="AI497" s="215"/>
      <c r="AJ497" s="215"/>
      <c r="AK497" s="215"/>
      <c r="AL497" s="215"/>
      <c r="AM497" s="215"/>
    </row>
    <row r="498">
      <c r="A498" s="215"/>
      <c r="B498" s="257" t="s">
        <v>2405</v>
      </c>
      <c r="C498" s="258">
        <v>46168.81400813657</v>
      </c>
      <c r="D498" s="72"/>
      <c r="E498" s="107" t="s">
        <v>76</v>
      </c>
      <c r="F498" s="71"/>
      <c r="G498" s="72"/>
      <c r="H498" s="107" t="s">
        <v>1470</v>
      </c>
      <c r="I498" s="71"/>
      <c r="J498" s="72"/>
      <c r="K498" s="107" t="s">
        <v>2406</v>
      </c>
      <c r="L498" s="71"/>
      <c r="M498" s="71"/>
      <c r="N498" s="71"/>
      <c r="O498" s="72"/>
      <c r="P498" s="229" t="s">
        <v>807</v>
      </c>
      <c r="Q498" s="71"/>
      <c r="R498" s="72"/>
      <c r="S498" s="156" t="s">
        <v>1175</v>
      </c>
      <c r="T498" s="72"/>
      <c r="U498" s="160">
        <v>6000.0</v>
      </c>
      <c r="V498" s="71"/>
      <c r="W498" s="72"/>
      <c r="X498" s="160">
        <v>0.0</v>
      </c>
      <c r="Y498" s="72"/>
      <c r="Z498" s="156" t="s">
        <v>68</v>
      </c>
      <c r="AA498" s="72"/>
      <c r="AB498" s="247" t="s">
        <v>66</v>
      </c>
      <c r="AC498" s="215"/>
      <c r="AD498" s="215"/>
      <c r="AE498" s="215"/>
      <c r="AF498" s="215"/>
      <c r="AG498" s="215"/>
      <c r="AH498" s="215"/>
      <c r="AI498" s="215"/>
      <c r="AJ498" s="215"/>
      <c r="AK498" s="215"/>
      <c r="AL498" s="215"/>
      <c r="AM498" s="215"/>
    </row>
    <row r="499">
      <c r="A499" s="215"/>
      <c r="B499" s="257" t="s">
        <v>2407</v>
      </c>
      <c r="C499" s="258">
        <v>46168.80036086806</v>
      </c>
      <c r="D499" s="72"/>
      <c r="E499" s="107" t="s">
        <v>7</v>
      </c>
      <c r="F499" s="71"/>
      <c r="G499" s="72"/>
      <c r="H499" s="107" t="s">
        <v>1208</v>
      </c>
      <c r="I499" s="71"/>
      <c r="J499" s="72"/>
      <c r="K499" s="107" t="s">
        <v>2408</v>
      </c>
      <c r="L499" s="71"/>
      <c r="M499" s="71"/>
      <c r="N499" s="71"/>
      <c r="O499" s="72"/>
      <c r="P499" s="229" t="s">
        <v>1451</v>
      </c>
      <c r="Q499" s="71"/>
      <c r="R499" s="72"/>
      <c r="S499" s="156" t="s">
        <v>1175</v>
      </c>
      <c r="T499" s="72"/>
      <c r="U499" s="160">
        <v>10000.0</v>
      </c>
      <c r="V499" s="71"/>
      <c r="W499" s="72"/>
      <c r="X499" s="160">
        <v>0.0</v>
      </c>
      <c r="Y499" s="72"/>
      <c r="Z499" s="156" t="s">
        <v>68</v>
      </c>
      <c r="AA499" s="72"/>
      <c r="AB499" s="247" t="s">
        <v>66</v>
      </c>
      <c r="AC499" s="215"/>
      <c r="AD499" s="215"/>
      <c r="AE499" s="215"/>
      <c r="AF499" s="215"/>
      <c r="AG499" s="215"/>
      <c r="AH499" s="215"/>
      <c r="AI499" s="215"/>
      <c r="AJ499" s="215"/>
      <c r="AK499" s="215"/>
      <c r="AL499" s="215"/>
      <c r="AM499" s="215"/>
    </row>
    <row r="500">
      <c r="A500" s="215"/>
      <c r="B500" s="257" t="s">
        <v>2409</v>
      </c>
      <c r="C500" s="258">
        <v>46168.79921994213</v>
      </c>
      <c r="D500" s="72"/>
      <c r="E500" s="107" t="s">
        <v>76</v>
      </c>
      <c r="F500" s="71"/>
      <c r="G500" s="72"/>
      <c r="H500" s="107" t="s">
        <v>1198</v>
      </c>
      <c r="I500" s="71"/>
      <c r="J500" s="72"/>
      <c r="K500" s="107" t="s">
        <v>2410</v>
      </c>
      <c r="L500" s="71"/>
      <c r="M500" s="71"/>
      <c r="N500" s="71"/>
      <c r="O500" s="72"/>
      <c r="P500" s="229" t="s">
        <v>1451</v>
      </c>
      <c r="Q500" s="71"/>
      <c r="R500" s="72"/>
      <c r="S500" s="156" t="s">
        <v>1175</v>
      </c>
      <c r="T500" s="72"/>
      <c r="U500" s="160">
        <v>10000.0</v>
      </c>
      <c r="V500" s="71"/>
      <c r="W500" s="72"/>
      <c r="X500" s="160">
        <v>0.0</v>
      </c>
      <c r="Y500" s="72"/>
      <c r="Z500" s="156" t="s">
        <v>68</v>
      </c>
      <c r="AA500" s="72"/>
      <c r="AB500" s="247" t="s">
        <v>88</v>
      </c>
      <c r="AC500" s="215"/>
      <c r="AD500" s="215"/>
      <c r="AE500" s="215"/>
      <c r="AF500" s="215"/>
      <c r="AG500" s="215"/>
      <c r="AH500" s="215"/>
      <c r="AI500" s="215"/>
      <c r="AJ500" s="215"/>
      <c r="AK500" s="215"/>
      <c r="AL500" s="215"/>
      <c r="AM500" s="215"/>
    </row>
    <row r="501">
      <c r="A501" s="215"/>
      <c r="B501" s="257" t="s">
        <v>1961</v>
      </c>
      <c r="C501" s="258">
        <v>46168.79826519676</v>
      </c>
      <c r="D501" s="72"/>
      <c r="E501" s="107" t="s">
        <v>7</v>
      </c>
      <c r="F501" s="71"/>
      <c r="G501" s="72"/>
      <c r="H501" s="107" t="s">
        <v>174</v>
      </c>
      <c r="I501" s="71"/>
      <c r="J501" s="72"/>
      <c r="K501" s="107" t="s">
        <v>1962</v>
      </c>
      <c r="L501" s="71"/>
      <c r="M501" s="71"/>
      <c r="N501" s="71"/>
      <c r="O501" s="72"/>
      <c r="P501" s="229" t="s">
        <v>1634</v>
      </c>
      <c r="Q501" s="71"/>
      <c r="R501" s="72"/>
      <c r="S501" s="156" t="s">
        <v>457</v>
      </c>
      <c r="T501" s="72"/>
      <c r="U501" s="160">
        <v>20000.0</v>
      </c>
      <c r="V501" s="71"/>
      <c r="W501" s="72"/>
      <c r="X501" s="160">
        <v>0.0</v>
      </c>
      <c r="Y501" s="72"/>
      <c r="Z501" s="156" t="s">
        <v>68</v>
      </c>
      <c r="AA501" s="72"/>
      <c r="AB501" s="247" t="s">
        <v>66</v>
      </c>
      <c r="AC501" s="215"/>
      <c r="AD501" s="215"/>
      <c r="AE501" s="215"/>
      <c r="AF501" s="215"/>
      <c r="AG501" s="215"/>
      <c r="AH501" s="215"/>
      <c r="AI501" s="215"/>
      <c r="AJ501" s="215"/>
      <c r="AK501" s="215"/>
      <c r="AL501" s="215"/>
      <c r="AM501" s="215"/>
    </row>
    <row r="502">
      <c r="A502" s="215"/>
      <c r="B502" s="257" t="s">
        <v>1573</v>
      </c>
      <c r="C502" s="258">
        <v>46168.796614108796</v>
      </c>
      <c r="D502" s="72"/>
      <c r="E502" s="107" t="s">
        <v>7</v>
      </c>
      <c r="F502" s="71"/>
      <c r="G502" s="72"/>
      <c r="H502" s="107" t="s">
        <v>174</v>
      </c>
      <c r="I502" s="71"/>
      <c r="J502" s="72"/>
      <c r="K502" s="107" t="s">
        <v>1575</v>
      </c>
      <c r="L502" s="71"/>
      <c r="M502" s="71"/>
      <c r="N502" s="71"/>
      <c r="O502" s="72"/>
      <c r="P502" s="229" t="s">
        <v>586</v>
      </c>
      <c r="Q502" s="71"/>
      <c r="R502" s="72"/>
      <c r="S502" s="156" t="s">
        <v>98</v>
      </c>
      <c r="T502" s="72"/>
      <c r="U502" s="160">
        <v>25000.0</v>
      </c>
      <c r="V502" s="71"/>
      <c r="W502" s="72"/>
      <c r="X502" s="160">
        <v>0.0</v>
      </c>
      <c r="Y502" s="72"/>
      <c r="Z502" s="156" t="s">
        <v>68</v>
      </c>
      <c r="AA502" s="72"/>
      <c r="AB502" s="247" t="s">
        <v>88</v>
      </c>
      <c r="AC502" s="215"/>
      <c r="AD502" s="215"/>
      <c r="AE502" s="215"/>
      <c r="AF502" s="215"/>
      <c r="AG502" s="215"/>
      <c r="AH502" s="215"/>
      <c r="AI502" s="215"/>
      <c r="AJ502" s="215"/>
      <c r="AK502" s="215"/>
      <c r="AL502" s="215"/>
      <c r="AM502" s="215"/>
    </row>
    <row r="503">
      <c r="A503" s="215"/>
      <c r="B503" s="257" t="s">
        <v>2411</v>
      </c>
      <c r="C503" s="258">
        <v>46168.4794133449</v>
      </c>
      <c r="D503" s="72"/>
      <c r="E503" s="107" t="s">
        <v>76</v>
      </c>
      <c r="F503" s="71"/>
      <c r="G503" s="72"/>
      <c r="H503" s="107" t="s">
        <v>1419</v>
      </c>
      <c r="I503" s="71"/>
      <c r="J503" s="72"/>
      <c r="K503" s="107" t="s">
        <v>2412</v>
      </c>
      <c r="L503" s="71"/>
      <c r="M503" s="71"/>
      <c r="N503" s="71"/>
      <c r="O503" s="72"/>
      <c r="P503" s="229" t="s">
        <v>1200</v>
      </c>
      <c r="Q503" s="71"/>
      <c r="R503" s="72"/>
      <c r="S503" s="156" t="s">
        <v>1175</v>
      </c>
      <c r="T503" s="72"/>
      <c r="U503" s="160">
        <v>3500.0</v>
      </c>
      <c r="V503" s="71"/>
      <c r="W503" s="72"/>
      <c r="X503" s="160">
        <v>0.0</v>
      </c>
      <c r="Y503" s="72"/>
      <c r="Z503" s="156" t="s">
        <v>68</v>
      </c>
      <c r="AA503" s="72"/>
      <c r="AB503" s="247" t="s">
        <v>88</v>
      </c>
      <c r="AC503" s="215"/>
      <c r="AD503" s="215"/>
      <c r="AE503" s="215"/>
      <c r="AF503" s="215"/>
      <c r="AG503" s="215"/>
      <c r="AH503" s="215"/>
      <c r="AI503" s="215"/>
      <c r="AJ503" s="215"/>
      <c r="AK503" s="215"/>
      <c r="AL503" s="215"/>
      <c r="AM503" s="215"/>
    </row>
    <row r="504">
      <c r="A504" s="215"/>
      <c r="B504" s="257" t="s">
        <v>1581</v>
      </c>
      <c r="C504" s="258">
        <v>46168.44446424769</v>
      </c>
      <c r="D504" s="72"/>
      <c r="E504" s="107" t="s">
        <v>7</v>
      </c>
      <c r="F504" s="71"/>
      <c r="G504" s="72"/>
      <c r="H504" s="107" t="s">
        <v>174</v>
      </c>
      <c r="I504" s="71"/>
      <c r="J504" s="72"/>
      <c r="K504" s="107" t="s">
        <v>1583</v>
      </c>
      <c r="L504" s="71"/>
      <c r="M504" s="71"/>
      <c r="N504" s="71"/>
      <c r="O504" s="72"/>
      <c r="P504" s="229" t="s">
        <v>600</v>
      </c>
      <c r="Q504" s="71"/>
      <c r="R504" s="72"/>
      <c r="S504" s="156" t="s">
        <v>98</v>
      </c>
      <c r="T504" s="72"/>
      <c r="U504" s="160">
        <v>25000.0</v>
      </c>
      <c r="V504" s="71"/>
      <c r="W504" s="72"/>
      <c r="X504" s="160">
        <v>0.0</v>
      </c>
      <c r="Y504" s="72"/>
      <c r="Z504" s="156" t="s">
        <v>68</v>
      </c>
      <c r="AA504" s="72"/>
      <c r="AB504" s="247" t="s">
        <v>66</v>
      </c>
      <c r="AC504" s="215"/>
      <c r="AD504" s="215"/>
      <c r="AE504" s="215"/>
      <c r="AF504" s="215"/>
      <c r="AG504" s="215"/>
      <c r="AH504" s="215"/>
      <c r="AI504" s="215"/>
      <c r="AJ504" s="215"/>
      <c r="AK504" s="215"/>
      <c r="AL504" s="215"/>
      <c r="AM504" s="215"/>
    </row>
    <row r="505">
      <c r="A505" s="215"/>
      <c r="B505" s="257" t="s">
        <v>1587</v>
      </c>
      <c r="C505" s="258">
        <v>46168.42682111111</v>
      </c>
      <c r="D505" s="72"/>
      <c r="E505" s="107" t="s">
        <v>7</v>
      </c>
      <c r="F505" s="71"/>
      <c r="G505" s="72"/>
      <c r="H505" s="107" t="s">
        <v>174</v>
      </c>
      <c r="I505" s="71"/>
      <c r="J505" s="72"/>
      <c r="K505" s="107" t="s">
        <v>1588</v>
      </c>
      <c r="L505" s="71"/>
      <c r="M505" s="71"/>
      <c r="N505" s="71"/>
      <c r="O505" s="72"/>
      <c r="P505" s="229" t="s">
        <v>608</v>
      </c>
      <c r="Q505" s="71"/>
      <c r="R505" s="72"/>
      <c r="S505" s="156" t="s">
        <v>98</v>
      </c>
      <c r="T505" s="72"/>
      <c r="U505" s="160">
        <v>25000.0</v>
      </c>
      <c r="V505" s="71"/>
      <c r="W505" s="72"/>
      <c r="X505" s="160">
        <v>0.0</v>
      </c>
      <c r="Y505" s="72"/>
      <c r="Z505" s="156" t="s">
        <v>68</v>
      </c>
      <c r="AA505" s="72"/>
      <c r="AB505" s="247" t="s">
        <v>66</v>
      </c>
      <c r="AC505" s="215"/>
      <c r="AD505" s="215"/>
      <c r="AE505" s="215"/>
      <c r="AF505" s="215"/>
      <c r="AG505" s="215"/>
      <c r="AH505" s="215"/>
      <c r="AI505" s="215"/>
      <c r="AJ505" s="215"/>
      <c r="AK505" s="215"/>
      <c r="AL505" s="215"/>
      <c r="AM505" s="215"/>
    </row>
    <row r="506">
      <c r="A506" s="215"/>
      <c r="B506" s="257" t="s">
        <v>524</v>
      </c>
      <c r="C506" s="258">
        <v>46168.00190940972</v>
      </c>
      <c r="D506" s="72"/>
      <c r="E506" s="107" t="s">
        <v>76</v>
      </c>
      <c r="F506" s="71"/>
      <c r="G506" s="72"/>
      <c r="H506" s="107" t="s">
        <v>77</v>
      </c>
      <c r="I506" s="71"/>
      <c r="J506" s="72"/>
      <c r="K506" s="107" t="s">
        <v>527</v>
      </c>
      <c r="L506" s="71"/>
      <c r="M506" s="71"/>
      <c r="N506" s="71"/>
      <c r="O506" s="72"/>
      <c r="P506" s="229" t="s">
        <v>65</v>
      </c>
      <c r="Q506" s="71"/>
      <c r="R506" s="72"/>
      <c r="S506" s="156" t="s">
        <v>0</v>
      </c>
      <c r="T506" s="72"/>
      <c r="U506" s="160">
        <v>15000.0</v>
      </c>
      <c r="V506" s="71"/>
      <c r="W506" s="72"/>
      <c r="X506" s="160">
        <v>0.0</v>
      </c>
      <c r="Y506" s="72"/>
      <c r="Z506" s="156" t="s">
        <v>68</v>
      </c>
      <c r="AA506" s="72"/>
      <c r="AB506" s="247" t="s">
        <v>66</v>
      </c>
      <c r="AC506" s="215"/>
      <c r="AD506" s="215"/>
      <c r="AE506" s="215"/>
      <c r="AF506" s="215"/>
      <c r="AG506" s="215"/>
      <c r="AH506" s="215"/>
      <c r="AI506" s="215"/>
      <c r="AJ506" s="215"/>
      <c r="AK506" s="215"/>
      <c r="AL506" s="215"/>
      <c r="AM506" s="215"/>
    </row>
    <row r="507">
      <c r="A507" s="215"/>
      <c r="B507" s="257" t="s">
        <v>531</v>
      </c>
      <c r="C507" s="258">
        <v>46168.00090431713</v>
      </c>
      <c r="D507" s="72"/>
      <c r="E507" s="107" t="s">
        <v>7</v>
      </c>
      <c r="F507" s="71"/>
      <c r="G507" s="72"/>
      <c r="H507" s="107" t="s">
        <v>63</v>
      </c>
      <c r="I507" s="71"/>
      <c r="J507" s="72"/>
      <c r="K507" s="107" t="s">
        <v>533</v>
      </c>
      <c r="L507" s="71"/>
      <c r="M507" s="71"/>
      <c r="N507" s="71"/>
      <c r="O507" s="72"/>
      <c r="P507" s="229" t="s">
        <v>65</v>
      </c>
      <c r="Q507" s="71"/>
      <c r="R507" s="72"/>
      <c r="S507" s="156" t="s">
        <v>0</v>
      </c>
      <c r="T507" s="72"/>
      <c r="U507" s="160">
        <v>30000.0</v>
      </c>
      <c r="V507" s="71"/>
      <c r="W507" s="72"/>
      <c r="X507" s="160">
        <v>0.0</v>
      </c>
      <c r="Y507" s="72"/>
      <c r="Z507" s="156" t="s">
        <v>68</v>
      </c>
      <c r="AA507" s="72"/>
      <c r="AB507" s="247" t="s">
        <v>66</v>
      </c>
      <c r="AC507" s="215"/>
      <c r="AD507" s="215"/>
      <c r="AE507" s="215"/>
      <c r="AF507" s="215"/>
      <c r="AG507" s="215"/>
      <c r="AH507" s="215"/>
      <c r="AI507" s="215"/>
      <c r="AJ507" s="215"/>
      <c r="AK507" s="215"/>
      <c r="AL507" s="215"/>
      <c r="AM507" s="215"/>
    </row>
    <row r="508">
      <c r="A508" s="215"/>
      <c r="B508" s="257" t="s">
        <v>2413</v>
      </c>
      <c r="C508" s="258">
        <v>46167.33727773148</v>
      </c>
      <c r="D508" s="72"/>
      <c r="E508" s="107" t="s">
        <v>76</v>
      </c>
      <c r="F508" s="71"/>
      <c r="G508" s="72"/>
      <c r="H508" s="107" t="s">
        <v>382</v>
      </c>
      <c r="I508" s="71"/>
      <c r="J508" s="72"/>
      <c r="K508" s="107" t="s">
        <v>2414</v>
      </c>
      <c r="L508" s="71"/>
      <c r="M508" s="71"/>
      <c r="N508" s="71"/>
      <c r="O508" s="72"/>
      <c r="P508" s="229" t="s">
        <v>1200</v>
      </c>
      <c r="Q508" s="71"/>
      <c r="R508" s="72"/>
      <c r="S508" s="156" t="s">
        <v>1175</v>
      </c>
      <c r="T508" s="72"/>
      <c r="U508" s="160">
        <v>10700.0</v>
      </c>
      <c r="V508" s="71"/>
      <c r="W508" s="72"/>
      <c r="X508" s="160">
        <v>0.0</v>
      </c>
      <c r="Y508" s="72"/>
      <c r="Z508" s="156" t="s">
        <v>68</v>
      </c>
      <c r="AA508" s="72"/>
      <c r="AB508" s="247" t="s">
        <v>66</v>
      </c>
      <c r="AC508" s="215"/>
      <c r="AD508" s="215"/>
      <c r="AE508" s="215"/>
      <c r="AF508" s="215"/>
      <c r="AG508" s="215"/>
      <c r="AH508" s="215"/>
      <c r="AI508" s="215"/>
      <c r="AJ508" s="215"/>
      <c r="AK508" s="215"/>
      <c r="AL508" s="215"/>
      <c r="AM508" s="215"/>
    </row>
    <row r="509">
      <c r="A509" s="215"/>
      <c r="B509" s="257" t="s">
        <v>2415</v>
      </c>
      <c r="C509" s="258">
        <v>46166.63266320602</v>
      </c>
      <c r="D509" s="72"/>
      <c r="E509" s="107" t="s">
        <v>76</v>
      </c>
      <c r="F509" s="71"/>
      <c r="G509" s="72"/>
      <c r="H509" s="107" t="s">
        <v>382</v>
      </c>
      <c r="I509" s="71"/>
      <c r="J509" s="72"/>
      <c r="K509" s="107" t="s">
        <v>2416</v>
      </c>
      <c r="L509" s="71"/>
      <c r="M509" s="71"/>
      <c r="N509" s="71"/>
      <c r="O509" s="72"/>
      <c r="P509" s="229" t="s">
        <v>1200</v>
      </c>
      <c r="Q509" s="71"/>
      <c r="R509" s="72"/>
      <c r="S509" s="156" t="s">
        <v>1175</v>
      </c>
      <c r="T509" s="72"/>
      <c r="U509" s="160">
        <v>4000.0</v>
      </c>
      <c r="V509" s="71"/>
      <c r="W509" s="72"/>
      <c r="X509" s="160">
        <v>0.0</v>
      </c>
      <c r="Y509" s="72"/>
      <c r="Z509" s="156" t="s">
        <v>68</v>
      </c>
      <c r="AA509" s="72"/>
      <c r="AB509" s="247" t="s">
        <v>88</v>
      </c>
      <c r="AC509" s="215"/>
      <c r="AD509" s="215"/>
      <c r="AE509" s="215"/>
      <c r="AF509" s="215"/>
      <c r="AG509" s="215"/>
      <c r="AH509" s="215"/>
      <c r="AI509" s="215"/>
      <c r="AJ509" s="215"/>
      <c r="AK509" s="215"/>
      <c r="AL509" s="215"/>
      <c r="AM509" s="215"/>
    </row>
    <row r="510">
      <c r="A510" s="215"/>
      <c r="B510" s="257" t="s">
        <v>2417</v>
      </c>
      <c r="C510" s="258">
        <v>46164.75691765046</v>
      </c>
      <c r="D510" s="72"/>
      <c r="E510" s="107" t="s">
        <v>76</v>
      </c>
      <c r="F510" s="71"/>
      <c r="G510" s="72"/>
      <c r="H510" s="107" t="s">
        <v>382</v>
      </c>
      <c r="I510" s="71"/>
      <c r="J510" s="72"/>
      <c r="K510" s="107" t="s">
        <v>2418</v>
      </c>
      <c r="L510" s="71"/>
      <c r="M510" s="71"/>
      <c r="N510" s="71"/>
      <c r="O510" s="72"/>
      <c r="P510" s="229" t="s">
        <v>2419</v>
      </c>
      <c r="Q510" s="71"/>
      <c r="R510" s="72"/>
      <c r="S510" s="156" t="s">
        <v>1247</v>
      </c>
      <c r="T510" s="72"/>
      <c r="U510" s="160">
        <v>26237.0</v>
      </c>
      <c r="V510" s="71"/>
      <c r="W510" s="72"/>
      <c r="X510" s="160">
        <v>0.0</v>
      </c>
      <c r="Y510" s="72"/>
      <c r="Z510" s="156" t="s">
        <v>68</v>
      </c>
      <c r="AA510" s="72"/>
      <c r="AB510" s="247" t="s">
        <v>88</v>
      </c>
      <c r="AC510" s="215"/>
      <c r="AD510" s="215"/>
      <c r="AE510" s="215"/>
      <c r="AF510" s="215"/>
      <c r="AG510" s="215"/>
      <c r="AH510" s="215"/>
      <c r="AI510" s="215"/>
      <c r="AJ510" s="215"/>
      <c r="AK510" s="215"/>
      <c r="AL510" s="215"/>
      <c r="AM510" s="215"/>
    </row>
    <row r="511">
      <c r="A511" s="215"/>
      <c r="B511" s="257" t="s">
        <v>2420</v>
      </c>
      <c r="C511" s="258">
        <v>46164.75375445602</v>
      </c>
      <c r="D511" s="72"/>
      <c r="E511" s="107" t="s">
        <v>7</v>
      </c>
      <c r="F511" s="71"/>
      <c r="G511" s="72"/>
      <c r="H511" s="107" t="s">
        <v>1460</v>
      </c>
      <c r="I511" s="71"/>
      <c r="J511" s="72"/>
      <c r="K511" s="107" t="s">
        <v>2421</v>
      </c>
      <c r="L511" s="71"/>
      <c r="M511" s="71"/>
      <c r="N511" s="71"/>
      <c r="O511" s="72"/>
      <c r="P511" s="229" t="s">
        <v>1451</v>
      </c>
      <c r="Q511" s="71"/>
      <c r="R511" s="72"/>
      <c r="S511" s="156" t="s">
        <v>23</v>
      </c>
      <c r="T511" s="72"/>
      <c r="U511" s="160">
        <v>9000.0</v>
      </c>
      <c r="V511" s="71"/>
      <c r="W511" s="72"/>
      <c r="X511" s="160">
        <v>0.0</v>
      </c>
      <c r="Y511" s="72"/>
      <c r="Z511" s="156" t="s">
        <v>68</v>
      </c>
      <c r="AA511" s="72"/>
      <c r="AB511" s="247" t="s">
        <v>88</v>
      </c>
      <c r="AC511" s="215"/>
      <c r="AD511" s="215"/>
      <c r="AE511" s="215"/>
      <c r="AF511" s="215"/>
      <c r="AG511" s="215"/>
      <c r="AH511" s="215"/>
      <c r="AI511" s="215"/>
      <c r="AJ511" s="215"/>
      <c r="AK511" s="215"/>
      <c r="AL511" s="215"/>
      <c r="AM511" s="215"/>
    </row>
    <row r="512">
      <c r="A512" s="215"/>
      <c r="B512" s="257" t="s">
        <v>2422</v>
      </c>
      <c r="C512" s="258">
        <v>46164.75195784723</v>
      </c>
      <c r="D512" s="72"/>
      <c r="E512" s="107" t="s">
        <v>7</v>
      </c>
      <c r="F512" s="71"/>
      <c r="G512" s="72"/>
      <c r="H512" s="107" t="s">
        <v>1447</v>
      </c>
      <c r="I512" s="71"/>
      <c r="J512" s="72"/>
      <c r="K512" s="107" t="s">
        <v>2423</v>
      </c>
      <c r="L512" s="71"/>
      <c r="M512" s="71"/>
      <c r="N512" s="71"/>
      <c r="O512" s="72"/>
      <c r="P512" s="229" t="s">
        <v>1451</v>
      </c>
      <c r="Q512" s="71"/>
      <c r="R512" s="72"/>
      <c r="S512" s="156" t="s">
        <v>23</v>
      </c>
      <c r="T512" s="72"/>
      <c r="U512" s="160">
        <v>4737.0</v>
      </c>
      <c r="V512" s="71"/>
      <c r="W512" s="72"/>
      <c r="X512" s="160">
        <v>0.0</v>
      </c>
      <c r="Y512" s="72"/>
      <c r="Z512" s="156" t="s">
        <v>68</v>
      </c>
      <c r="AA512" s="72"/>
      <c r="AB512" s="247" t="s">
        <v>88</v>
      </c>
      <c r="AC512" s="215"/>
      <c r="AD512" s="215"/>
      <c r="AE512" s="215"/>
      <c r="AF512" s="215"/>
      <c r="AG512" s="215"/>
      <c r="AH512" s="215"/>
      <c r="AI512" s="215"/>
      <c r="AJ512" s="215"/>
      <c r="AK512" s="215"/>
      <c r="AL512" s="215"/>
      <c r="AM512" s="215"/>
    </row>
    <row r="513">
      <c r="A513" s="215"/>
      <c r="B513" s="257" t="s">
        <v>1591</v>
      </c>
      <c r="C513" s="258">
        <v>46164.60001201389</v>
      </c>
      <c r="D513" s="72"/>
      <c r="E513" s="107" t="s">
        <v>7</v>
      </c>
      <c r="F513" s="71"/>
      <c r="G513" s="72"/>
      <c r="H513" s="107" t="s">
        <v>174</v>
      </c>
      <c r="I513" s="71"/>
      <c r="J513" s="72"/>
      <c r="K513" s="107" t="s">
        <v>1594</v>
      </c>
      <c r="L513" s="71"/>
      <c r="M513" s="71"/>
      <c r="N513" s="71"/>
      <c r="O513" s="72"/>
      <c r="P513" s="229" t="s">
        <v>747</v>
      </c>
      <c r="Q513" s="71"/>
      <c r="R513" s="72"/>
      <c r="S513" s="156" t="s">
        <v>98</v>
      </c>
      <c r="T513" s="72"/>
      <c r="U513" s="160">
        <v>25000.0</v>
      </c>
      <c r="V513" s="71"/>
      <c r="W513" s="72"/>
      <c r="X513" s="160">
        <v>0.0</v>
      </c>
      <c r="Y513" s="72"/>
      <c r="Z513" s="156" t="s">
        <v>68</v>
      </c>
      <c r="AA513" s="72"/>
      <c r="AB513" s="247" t="s">
        <v>88</v>
      </c>
      <c r="AC513" s="215"/>
      <c r="AD513" s="215"/>
      <c r="AE513" s="215"/>
      <c r="AF513" s="215"/>
      <c r="AG513" s="215"/>
      <c r="AH513" s="215"/>
      <c r="AI513" s="215"/>
      <c r="AJ513" s="215"/>
      <c r="AK513" s="215"/>
      <c r="AL513" s="215"/>
      <c r="AM513" s="215"/>
    </row>
    <row r="514">
      <c r="A514" s="215"/>
      <c r="B514" s="257" t="s">
        <v>1600</v>
      </c>
      <c r="C514" s="258">
        <v>46164.580553125</v>
      </c>
      <c r="D514" s="72"/>
      <c r="E514" s="107" t="s">
        <v>7</v>
      </c>
      <c r="F514" s="71"/>
      <c r="G514" s="72"/>
      <c r="H514" s="107" t="s">
        <v>174</v>
      </c>
      <c r="I514" s="71"/>
      <c r="J514" s="72"/>
      <c r="K514" s="107" t="s">
        <v>1602</v>
      </c>
      <c r="L514" s="71"/>
      <c r="M514" s="71"/>
      <c r="N514" s="71"/>
      <c r="O514" s="72"/>
      <c r="P514" s="229" t="s">
        <v>1067</v>
      </c>
      <c r="Q514" s="71"/>
      <c r="R514" s="72"/>
      <c r="S514" s="156" t="s">
        <v>98</v>
      </c>
      <c r="T514" s="72"/>
      <c r="U514" s="160">
        <v>25000.0</v>
      </c>
      <c r="V514" s="71"/>
      <c r="W514" s="72"/>
      <c r="X514" s="160">
        <v>0.0</v>
      </c>
      <c r="Y514" s="72"/>
      <c r="Z514" s="156" t="s">
        <v>68</v>
      </c>
      <c r="AA514" s="72"/>
      <c r="AB514" s="247" t="s">
        <v>88</v>
      </c>
      <c r="AC514" s="215"/>
      <c r="AD514" s="215"/>
      <c r="AE514" s="215"/>
      <c r="AF514" s="215"/>
      <c r="AG514" s="215"/>
      <c r="AH514" s="215"/>
      <c r="AI514" s="215"/>
      <c r="AJ514" s="215"/>
      <c r="AK514" s="215"/>
      <c r="AL514" s="215"/>
      <c r="AM514" s="215"/>
    </row>
    <row r="515">
      <c r="A515" s="215"/>
      <c r="B515" s="257" t="s">
        <v>2424</v>
      </c>
      <c r="C515" s="258">
        <v>46164.37603820601</v>
      </c>
      <c r="D515" s="72"/>
      <c r="E515" s="107" t="s">
        <v>76</v>
      </c>
      <c r="F515" s="71"/>
      <c r="G515" s="72"/>
      <c r="H515" s="107" t="s">
        <v>77</v>
      </c>
      <c r="I515" s="71"/>
      <c r="J515" s="72"/>
      <c r="K515" s="107" t="s">
        <v>2353</v>
      </c>
      <c r="L515" s="71"/>
      <c r="M515" s="71"/>
      <c r="N515" s="71"/>
      <c r="O515" s="72"/>
      <c r="P515" s="229" t="s">
        <v>65</v>
      </c>
      <c r="Q515" s="71"/>
      <c r="R515" s="72"/>
      <c r="S515" s="156" t="s">
        <v>1279</v>
      </c>
      <c r="T515" s="72"/>
      <c r="U515" s="160">
        <v>24000.0</v>
      </c>
      <c r="V515" s="71"/>
      <c r="W515" s="72"/>
      <c r="X515" s="160">
        <v>0.0</v>
      </c>
      <c r="Y515" s="72"/>
      <c r="Z515" s="156" t="s">
        <v>68</v>
      </c>
      <c r="AA515" s="72"/>
      <c r="AB515" s="247" t="s">
        <v>66</v>
      </c>
      <c r="AC515" s="215"/>
      <c r="AD515" s="215"/>
      <c r="AE515" s="215"/>
      <c r="AF515" s="215"/>
      <c r="AG515" s="215"/>
      <c r="AH515" s="215"/>
      <c r="AI515" s="215"/>
      <c r="AJ515" s="215"/>
      <c r="AK515" s="215"/>
      <c r="AL515" s="215"/>
      <c r="AM515" s="215"/>
    </row>
    <row r="516">
      <c r="A516" s="215"/>
      <c r="B516" s="257" t="s">
        <v>2425</v>
      </c>
      <c r="C516" s="258">
        <v>46163.83564556713</v>
      </c>
      <c r="D516" s="72"/>
      <c r="E516" s="107" t="s">
        <v>7</v>
      </c>
      <c r="F516" s="71"/>
      <c r="G516" s="72"/>
      <c r="H516" s="107" t="s">
        <v>174</v>
      </c>
      <c r="I516" s="71"/>
      <c r="J516" s="72"/>
      <c r="K516" s="107" t="s">
        <v>2379</v>
      </c>
      <c r="L516" s="71"/>
      <c r="M516" s="71"/>
      <c r="N516" s="71"/>
      <c r="O516" s="72"/>
      <c r="P516" s="229" t="s">
        <v>1515</v>
      </c>
      <c r="Q516" s="71"/>
      <c r="R516" s="72"/>
      <c r="S516" s="156" t="s">
        <v>1279</v>
      </c>
      <c r="T516" s="72"/>
      <c r="U516" s="160">
        <v>20000.0</v>
      </c>
      <c r="V516" s="71"/>
      <c r="W516" s="72"/>
      <c r="X516" s="160">
        <v>0.0</v>
      </c>
      <c r="Y516" s="72"/>
      <c r="Z516" s="156" t="s">
        <v>68</v>
      </c>
      <c r="AA516" s="72"/>
      <c r="AB516" s="247" t="s">
        <v>88</v>
      </c>
      <c r="AC516" s="215"/>
      <c r="AD516" s="215"/>
      <c r="AE516" s="215"/>
      <c r="AF516" s="215"/>
      <c r="AG516" s="215"/>
      <c r="AH516" s="215"/>
      <c r="AI516" s="215"/>
      <c r="AJ516" s="215"/>
      <c r="AK516" s="215"/>
      <c r="AL516" s="215"/>
      <c r="AM516" s="215"/>
    </row>
    <row r="517">
      <c r="A517" s="215"/>
      <c r="B517" s="257" t="s">
        <v>2426</v>
      </c>
      <c r="C517" s="258">
        <v>46163.834864652774</v>
      </c>
      <c r="D517" s="72"/>
      <c r="E517" s="107" t="s">
        <v>7</v>
      </c>
      <c r="F517" s="71"/>
      <c r="G517" s="72"/>
      <c r="H517" s="107" t="s">
        <v>174</v>
      </c>
      <c r="I517" s="71"/>
      <c r="J517" s="72"/>
      <c r="K517" s="107" t="s">
        <v>2427</v>
      </c>
      <c r="L517" s="71"/>
      <c r="M517" s="71"/>
      <c r="N517" s="71"/>
      <c r="O517" s="72"/>
      <c r="P517" s="229" t="s">
        <v>1526</v>
      </c>
      <c r="Q517" s="71"/>
      <c r="R517" s="72"/>
      <c r="S517" s="156" t="s">
        <v>1279</v>
      </c>
      <c r="T517" s="72"/>
      <c r="U517" s="160">
        <v>20000.0</v>
      </c>
      <c r="V517" s="71"/>
      <c r="W517" s="72"/>
      <c r="X517" s="160">
        <v>0.0</v>
      </c>
      <c r="Y517" s="72"/>
      <c r="Z517" s="156" t="s">
        <v>68</v>
      </c>
      <c r="AA517" s="72"/>
      <c r="AB517" s="247" t="s">
        <v>88</v>
      </c>
      <c r="AC517" s="215"/>
      <c r="AD517" s="215"/>
      <c r="AE517" s="215"/>
      <c r="AF517" s="215"/>
      <c r="AG517" s="215"/>
      <c r="AH517" s="215"/>
      <c r="AI517" s="215"/>
      <c r="AJ517" s="215"/>
      <c r="AK517" s="215"/>
      <c r="AL517" s="215"/>
      <c r="AM517" s="215"/>
    </row>
    <row r="518">
      <c r="A518" s="215"/>
      <c r="B518" s="257" t="s">
        <v>1606</v>
      </c>
      <c r="C518" s="258">
        <v>46163.71656577547</v>
      </c>
      <c r="D518" s="72"/>
      <c r="E518" s="107" t="s">
        <v>7</v>
      </c>
      <c r="F518" s="71"/>
      <c r="G518" s="72"/>
      <c r="H518" s="107" t="s">
        <v>174</v>
      </c>
      <c r="I518" s="71"/>
      <c r="J518" s="72"/>
      <c r="K518" s="107" t="s">
        <v>1608</v>
      </c>
      <c r="L518" s="71"/>
      <c r="M518" s="71"/>
      <c r="N518" s="71"/>
      <c r="O518" s="72"/>
      <c r="P518" s="229" t="s">
        <v>621</v>
      </c>
      <c r="Q518" s="71"/>
      <c r="R518" s="72"/>
      <c r="S518" s="156" t="s">
        <v>98</v>
      </c>
      <c r="T518" s="72"/>
      <c r="U518" s="160">
        <v>25000.0</v>
      </c>
      <c r="V518" s="71"/>
      <c r="W518" s="72"/>
      <c r="X518" s="160">
        <v>0.0</v>
      </c>
      <c r="Y518" s="72"/>
      <c r="Z518" s="156" t="s">
        <v>68</v>
      </c>
      <c r="AA518" s="72"/>
      <c r="AB518" s="247" t="s">
        <v>88</v>
      </c>
      <c r="AC518" s="215"/>
      <c r="AD518" s="215"/>
      <c r="AE518" s="215"/>
      <c r="AF518" s="215"/>
      <c r="AG518" s="215"/>
      <c r="AH518" s="215"/>
      <c r="AI518" s="215"/>
      <c r="AJ518" s="215"/>
      <c r="AK518" s="215"/>
      <c r="AL518" s="215"/>
      <c r="AM518" s="215"/>
    </row>
    <row r="519">
      <c r="A519" s="215"/>
      <c r="B519" s="257" t="s">
        <v>2428</v>
      </c>
      <c r="C519" s="258">
        <v>46163.691419270835</v>
      </c>
      <c r="D519" s="72"/>
      <c r="E519" s="107" t="s">
        <v>76</v>
      </c>
      <c r="F519" s="71"/>
      <c r="G519" s="72"/>
      <c r="H519" s="107" t="s">
        <v>1419</v>
      </c>
      <c r="I519" s="71"/>
      <c r="J519" s="72"/>
      <c r="K519" s="107" t="s">
        <v>2429</v>
      </c>
      <c r="L519" s="71"/>
      <c r="M519" s="71"/>
      <c r="N519" s="71"/>
      <c r="O519" s="72"/>
      <c r="P519" s="229" t="s">
        <v>1200</v>
      </c>
      <c r="Q519" s="71"/>
      <c r="R519" s="72"/>
      <c r="S519" s="156" t="s">
        <v>1175</v>
      </c>
      <c r="T519" s="72"/>
      <c r="U519" s="160">
        <v>9000.0</v>
      </c>
      <c r="V519" s="71"/>
      <c r="W519" s="72"/>
      <c r="X519" s="160">
        <v>0.0</v>
      </c>
      <c r="Y519" s="72"/>
      <c r="Z519" s="156" t="s">
        <v>68</v>
      </c>
      <c r="AA519" s="72"/>
      <c r="AB519" s="247" t="s">
        <v>88</v>
      </c>
      <c r="AC519" s="215"/>
      <c r="AD519" s="215"/>
      <c r="AE519" s="215"/>
      <c r="AF519" s="215"/>
      <c r="AG519" s="215"/>
      <c r="AH519" s="215"/>
      <c r="AI519" s="215"/>
      <c r="AJ519" s="215"/>
      <c r="AK519" s="215"/>
      <c r="AL519" s="215"/>
      <c r="AM519" s="215"/>
    </row>
    <row r="520">
      <c r="A520" s="215"/>
      <c r="B520" s="257" t="s">
        <v>1611</v>
      </c>
      <c r="C520" s="258">
        <v>46163.43388081019</v>
      </c>
      <c r="D520" s="72"/>
      <c r="E520" s="107" t="s">
        <v>7</v>
      </c>
      <c r="F520" s="71"/>
      <c r="G520" s="72"/>
      <c r="H520" s="107" t="s">
        <v>174</v>
      </c>
      <c r="I520" s="71"/>
      <c r="J520" s="72"/>
      <c r="K520" s="107" t="s">
        <v>1613</v>
      </c>
      <c r="L520" s="71"/>
      <c r="M520" s="71"/>
      <c r="N520" s="71"/>
      <c r="O520" s="72"/>
      <c r="P520" s="229" t="s">
        <v>636</v>
      </c>
      <c r="Q520" s="71"/>
      <c r="R520" s="72"/>
      <c r="S520" s="156" t="s">
        <v>98</v>
      </c>
      <c r="T520" s="72"/>
      <c r="U520" s="160">
        <v>25000.0</v>
      </c>
      <c r="V520" s="71"/>
      <c r="W520" s="72"/>
      <c r="X520" s="160">
        <v>0.0</v>
      </c>
      <c r="Y520" s="72"/>
      <c r="Z520" s="156" t="s">
        <v>68</v>
      </c>
      <c r="AA520" s="72"/>
      <c r="AB520" s="247" t="s">
        <v>66</v>
      </c>
      <c r="AC520" s="215"/>
      <c r="AD520" s="215"/>
      <c r="AE520" s="215"/>
      <c r="AF520" s="215"/>
      <c r="AG520" s="215"/>
      <c r="AH520" s="215"/>
      <c r="AI520" s="215"/>
      <c r="AJ520" s="215"/>
      <c r="AK520" s="215"/>
      <c r="AL520" s="215"/>
      <c r="AM520" s="215"/>
    </row>
    <row r="521">
      <c r="A521" s="215"/>
      <c r="B521" s="257" t="s">
        <v>1970</v>
      </c>
      <c r="C521" s="258">
        <v>46162.99990962963</v>
      </c>
      <c r="D521" s="72"/>
      <c r="E521" s="107" t="s">
        <v>7</v>
      </c>
      <c r="F521" s="71"/>
      <c r="G521" s="72"/>
      <c r="H521" s="107" t="s">
        <v>174</v>
      </c>
      <c r="I521" s="71"/>
      <c r="J521" s="72"/>
      <c r="K521" s="107" t="s">
        <v>1971</v>
      </c>
      <c r="L521" s="71"/>
      <c r="M521" s="71"/>
      <c r="N521" s="71"/>
      <c r="O521" s="72"/>
      <c r="P521" s="229" t="s">
        <v>1709</v>
      </c>
      <c r="Q521" s="71"/>
      <c r="R521" s="72"/>
      <c r="S521" s="156" t="s">
        <v>457</v>
      </c>
      <c r="T521" s="72"/>
      <c r="U521" s="160">
        <v>15000.0</v>
      </c>
      <c r="V521" s="71"/>
      <c r="W521" s="72"/>
      <c r="X521" s="160">
        <v>0.0</v>
      </c>
      <c r="Y521" s="72"/>
      <c r="Z521" s="156" t="s">
        <v>68</v>
      </c>
      <c r="AA521" s="72"/>
      <c r="AB521" s="247" t="s">
        <v>88</v>
      </c>
      <c r="AC521" s="215"/>
      <c r="AD521" s="215"/>
      <c r="AE521" s="215"/>
      <c r="AF521" s="215"/>
      <c r="AG521" s="215"/>
      <c r="AH521" s="215"/>
      <c r="AI521" s="215"/>
      <c r="AJ521" s="215"/>
      <c r="AK521" s="215"/>
      <c r="AL521" s="215"/>
      <c r="AM521" s="215"/>
    </row>
    <row r="522">
      <c r="A522" s="215"/>
      <c r="B522" s="257" t="s">
        <v>2430</v>
      </c>
      <c r="C522" s="258">
        <v>46162.998492349536</v>
      </c>
      <c r="D522" s="72"/>
      <c r="E522" s="107" t="s">
        <v>76</v>
      </c>
      <c r="F522" s="71"/>
      <c r="G522" s="72"/>
      <c r="H522" s="107" t="s">
        <v>804</v>
      </c>
      <c r="I522" s="71"/>
      <c r="J522" s="72"/>
      <c r="K522" s="107" t="s">
        <v>2431</v>
      </c>
      <c r="L522" s="71"/>
      <c r="M522" s="71"/>
      <c r="N522" s="71"/>
      <c r="O522" s="72"/>
      <c r="P522" s="229" t="s">
        <v>807</v>
      </c>
      <c r="Q522" s="71"/>
      <c r="R522" s="72"/>
      <c r="S522" s="156" t="s">
        <v>1279</v>
      </c>
      <c r="T522" s="72"/>
      <c r="U522" s="160">
        <v>45000.0</v>
      </c>
      <c r="V522" s="71"/>
      <c r="W522" s="72"/>
      <c r="X522" s="160">
        <v>0.0</v>
      </c>
      <c r="Y522" s="72"/>
      <c r="Z522" s="156" t="s">
        <v>2432</v>
      </c>
      <c r="AA522" s="72"/>
      <c r="AB522" s="247"/>
      <c r="AC522" s="215"/>
      <c r="AD522" s="215"/>
      <c r="AE522" s="215"/>
      <c r="AF522" s="215"/>
      <c r="AG522" s="215"/>
      <c r="AH522" s="215"/>
      <c r="AI522" s="215"/>
      <c r="AJ522" s="215"/>
      <c r="AK522" s="215"/>
      <c r="AL522" s="215"/>
      <c r="AM522" s="215"/>
    </row>
    <row r="523">
      <c r="A523" s="215"/>
      <c r="B523" s="257" t="s">
        <v>2433</v>
      </c>
      <c r="C523" s="258">
        <v>46162.76460475694</v>
      </c>
      <c r="D523" s="72"/>
      <c r="E523" s="107" t="s">
        <v>76</v>
      </c>
      <c r="F523" s="71"/>
      <c r="G523" s="72"/>
      <c r="H523" s="107" t="s">
        <v>77</v>
      </c>
      <c r="I523" s="71"/>
      <c r="J523" s="72"/>
      <c r="K523" s="107" t="s">
        <v>2351</v>
      </c>
      <c r="L523" s="71"/>
      <c r="M523" s="71"/>
      <c r="N523" s="71"/>
      <c r="O523" s="72"/>
      <c r="P523" s="229" t="s">
        <v>65</v>
      </c>
      <c r="Q523" s="71"/>
      <c r="R523" s="72"/>
      <c r="S523" s="156" t="s">
        <v>1279</v>
      </c>
      <c r="T523" s="72"/>
      <c r="U523" s="160">
        <v>21000.0</v>
      </c>
      <c r="V523" s="71"/>
      <c r="W523" s="72"/>
      <c r="X523" s="160">
        <v>0.0</v>
      </c>
      <c r="Y523" s="72"/>
      <c r="Z523" s="156" t="s">
        <v>68</v>
      </c>
      <c r="AA523" s="72"/>
      <c r="AB523" s="247" t="s">
        <v>88</v>
      </c>
      <c r="AC523" s="215"/>
      <c r="AD523" s="215"/>
      <c r="AE523" s="215"/>
      <c r="AF523" s="215"/>
      <c r="AG523" s="215"/>
      <c r="AH523" s="215"/>
      <c r="AI523" s="215"/>
      <c r="AJ523" s="215"/>
      <c r="AK523" s="215"/>
      <c r="AL523" s="215"/>
      <c r="AM523" s="215"/>
    </row>
    <row r="524">
      <c r="A524" s="215"/>
      <c r="B524" s="257" t="s">
        <v>2434</v>
      </c>
      <c r="C524" s="258">
        <v>46162.76345222222</v>
      </c>
      <c r="D524" s="72"/>
      <c r="E524" s="107" t="s">
        <v>76</v>
      </c>
      <c r="F524" s="71"/>
      <c r="G524" s="72"/>
      <c r="H524" s="107" t="s">
        <v>77</v>
      </c>
      <c r="I524" s="71"/>
      <c r="J524" s="72"/>
      <c r="K524" s="107" t="s">
        <v>2353</v>
      </c>
      <c r="L524" s="71"/>
      <c r="M524" s="71"/>
      <c r="N524" s="71"/>
      <c r="O524" s="72"/>
      <c r="P524" s="229" t="s">
        <v>65</v>
      </c>
      <c r="Q524" s="71"/>
      <c r="R524" s="72"/>
      <c r="S524" s="156" t="s">
        <v>1279</v>
      </c>
      <c r="T524" s="72"/>
      <c r="U524" s="160">
        <v>12000.0</v>
      </c>
      <c r="V524" s="71"/>
      <c r="W524" s="72"/>
      <c r="X524" s="160">
        <v>0.0</v>
      </c>
      <c r="Y524" s="72"/>
      <c r="Z524" s="156" t="s">
        <v>68</v>
      </c>
      <c r="AA524" s="72"/>
      <c r="AB524" s="247" t="s">
        <v>88</v>
      </c>
      <c r="AC524" s="215"/>
      <c r="AD524" s="215"/>
      <c r="AE524" s="215"/>
      <c r="AF524" s="215"/>
      <c r="AG524" s="215"/>
      <c r="AH524" s="215"/>
      <c r="AI524" s="215"/>
      <c r="AJ524" s="215"/>
      <c r="AK524" s="215"/>
      <c r="AL524" s="215"/>
      <c r="AM524" s="215"/>
    </row>
    <row r="525">
      <c r="A525" s="215"/>
      <c r="B525" s="257" t="s">
        <v>537</v>
      </c>
      <c r="C525" s="258">
        <v>46162.6610384838</v>
      </c>
      <c r="D525" s="72"/>
      <c r="E525" s="107" t="s">
        <v>76</v>
      </c>
      <c r="F525" s="71"/>
      <c r="G525" s="72"/>
      <c r="H525" s="107" t="s">
        <v>77</v>
      </c>
      <c r="I525" s="71"/>
      <c r="J525" s="72"/>
      <c r="K525" s="107" t="s">
        <v>539</v>
      </c>
      <c r="L525" s="71"/>
      <c r="M525" s="71"/>
      <c r="N525" s="71"/>
      <c r="O525" s="72"/>
      <c r="P525" s="229" t="s">
        <v>65</v>
      </c>
      <c r="Q525" s="71"/>
      <c r="R525" s="72"/>
      <c r="S525" s="156" t="s">
        <v>0</v>
      </c>
      <c r="T525" s="72"/>
      <c r="U525" s="160">
        <v>15000.0</v>
      </c>
      <c r="V525" s="71"/>
      <c r="W525" s="72"/>
      <c r="X525" s="160">
        <v>0.0</v>
      </c>
      <c r="Y525" s="72"/>
      <c r="Z525" s="156" t="s">
        <v>68</v>
      </c>
      <c r="AA525" s="72"/>
      <c r="AB525" s="247" t="s">
        <v>66</v>
      </c>
      <c r="AC525" s="215"/>
      <c r="AD525" s="215"/>
      <c r="AE525" s="215"/>
      <c r="AF525" s="215"/>
      <c r="AG525" s="215"/>
      <c r="AH525" s="215"/>
      <c r="AI525" s="215"/>
      <c r="AJ525" s="215"/>
      <c r="AK525" s="215"/>
      <c r="AL525" s="215"/>
      <c r="AM525" s="215"/>
    </row>
    <row r="526">
      <c r="A526" s="215"/>
      <c r="B526" s="257" t="s">
        <v>545</v>
      </c>
      <c r="C526" s="258">
        <v>46162.63211997686</v>
      </c>
      <c r="D526" s="72"/>
      <c r="E526" s="107" t="s">
        <v>7</v>
      </c>
      <c r="F526" s="71"/>
      <c r="G526" s="72"/>
      <c r="H526" s="107" t="s">
        <v>63</v>
      </c>
      <c r="I526" s="71"/>
      <c r="J526" s="72"/>
      <c r="K526" s="107" t="s">
        <v>548</v>
      </c>
      <c r="L526" s="71"/>
      <c r="M526" s="71"/>
      <c r="N526" s="71"/>
      <c r="O526" s="72"/>
      <c r="P526" s="229" t="s">
        <v>65</v>
      </c>
      <c r="Q526" s="71"/>
      <c r="R526" s="72"/>
      <c r="S526" s="156" t="s">
        <v>0</v>
      </c>
      <c r="T526" s="72"/>
      <c r="U526" s="160">
        <v>30000.0</v>
      </c>
      <c r="V526" s="71"/>
      <c r="W526" s="72"/>
      <c r="X526" s="160">
        <v>0.0</v>
      </c>
      <c r="Y526" s="72"/>
      <c r="Z526" s="156" t="s">
        <v>68</v>
      </c>
      <c r="AA526" s="72"/>
      <c r="AB526" s="247" t="s">
        <v>66</v>
      </c>
      <c r="AC526" s="215"/>
      <c r="AD526" s="215"/>
      <c r="AE526" s="215"/>
      <c r="AF526" s="215"/>
      <c r="AG526" s="215"/>
      <c r="AH526" s="215"/>
      <c r="AI526" s="215"/>
      <c r="AJ526" s="215"/>
      <c r="AK526" s="215"/>
      <c r="AL526" s="215"/>
      <c r="AM526" s="215"/>
    </row>
    <row r="527">
      <c r="A527" s="215"/>
      <c r="B527" s="257" t="s">
        <v>2435</v>
      </c>
      <c r="C527" s="258">
        <v>46161.880174652775</v>
      </c>
      <c r="D527" s="72"/>
      <c r="E527" s="107" t="s">
        <v>7</v>
      </c>
      <c r="F527" s="71"/>
      <c r="G527" s="72"/>
      <c r="H527" s="107" t="s">
        <v>174</v>
      </c>
      <c r="I527" s="71"/>
      <c r="J527" s="72"/>
      <c r="K527" s="107" t="s">
        <v>2436</v>
      </c>
      <c r="L527" s="71"/>
      <c r="M527" s="71"/>
      <c r="N527" s="71"/>
      <c r="O527" s="72"/>
      <c r="P527" s="229" t="s">
        <v>2202</v>
      </c>
      <c r="Q527" s="71"/>
      <c r="R527" s="72"/>
      <c r="S527" s="156" t="s">
        <v>1279</v>
      </c>
      <c r="T527" s="72"/>
      <c r="U527" s="160">
        <v>20000.0</v>
      </c>
      <c r="V527" s="71"/>
      <c r="W527" s="72"/>
      <c r="X527" s="160">
        <v>0.0</v>
      </c>
      <c r="Y527" s="72"/>
      <c r="Z527" s="156" t="s">
        <v>68</v>
      </c>
      <c r="AA527" s="72"/>
      <c r="AB527" s="247" t="s">
        <v>66</v>
      </c>
      <c r="AC527" s="215"/>
      <c r="AD527" s="215"/>
      <c r="AE527" s="215"/>
      <c r="AF527" s="215"/>
      <c r="AG527" s="215"/>
      <c r="AH527" s="215"/>
      <c r="AI527" s="215"/>
      <c r="AJ527" s="215"/>
      <c r="AK527" s="215"/>
      <c r="AL527" s="215"/>
      <c r="AM527" s="215"/>
    </row>
    <row r="528">
      <c r="A528" s="215"/>
      <c r="B528" s="257" t="s">
        <v>1617</v>
      </c>
      <c r="C528" s="258">
        <v>46161.66439556713</v>
      </c>
      <c r="D528" s="72"/>
      <c r="E528" s="107" t="s">
        <v>7</v>
      </c>
      <c r="F528" s="71"/>
      <c r="G528" s="72"/>
      <c r="H528" s="107" t="s">
        <v>174</v>
      </c>
      <c r="I528" s="71"/>
      <c r="J528" s="72"/>
      <c r="K528" s="107" t="s">
        <v>1618</v>
      </c>
      <c r="L528" s="71"/>
      <c r="M528" s="71"/>
      <c r="N528" s="71"/>
      <c r="O528" s="72"/>
      <c r="P528" s="229" t="s">
        <v>922</v>
      </c>
      <c r="Q528" s="71"/>
      <c r="R528" s="72"/>
      <c r="S528" s="156" t="s">
        <v>98</v>
      </c>
      <c r="T528" s="72"/>
      <c r="U528" s="160">
        <v>25000.0</v>
      </c>
      <c r="V528" s="71"/>
      <c r="W528" s="72"/>
      <c r="X528" s="160">
        <v>0.0</v>
      </c>
      <c r="Y528" s="72"/>
      <c r="Z528" s="156" t="s">
        <v>68</v>
      </c>
      <c r="AA528" s="72"/>
      <c r="AB528" s="247" t="s">
        <v>88</v>
      </c>
      <c r="AC528" s="215"/>
      <c r="AD528" s="215"/>
      <c r="AE528" s="215"/>
      <c r="AF528" s="215"/>
      <c r="AG528" s="215"/>
      <c r="AH528" s="215"/>
      <c r="AI528" s="215"/>
      <c r="AJ528" s="215"/>
      <c r="AK528" s="215"/>
      <c r="AL528" s="215"/>
      <c r="AM528" s="215"/>
    </row>
    <row r="529">
      <c r="A529" s="215"/>
      <c r="B529" s="257" t="s">
        <v>1622</v>
      </c>
      <c r="C529" s="258">
        <v>46161.66332575231</v>
      </c>
      <c r="D529" s="72"/>
      <c r="E529" s="107" t="s">
        <v>7</v>
      </c>
      <c r="F529" s="71"/>
      <c r="G529" s="72"/>
      <c r="H529" s="107" t="s">
        <v>174</v>
      </c>
      <c r="I529" s="71"/>
      <c r="J529" s="72"/>
      <c r="K529" s="107" t="s">
        <v>1624</v>
      </c>
      <c r="L529" s="71"/>
      <c r="M529" s="71"/>
      <c r="N529" s="71"/>
      <c r="O529" s="72"/>
      <c r="P529" s="229" t="s">
        <v>932</v>
      </c>
      <c r="Q529" s="71"/>
      <c r="R529" s="72"/>
      <c r="S529" s="156" t="s">
        <v>98</v>
      </c>
      <c r="T529" s="72"/>
      <c r="U529" s="160">
        <v>25000.0</v>
      </c>
      <c r="V529" s="71"/>
      <c r="W529" s="72"/>
      <c r="X529" s="160">
        <v>0.0</v>
      </c>
      <c r="Y529" s="72"/>
      <c r="Z529" s="156" t="s">
        <v>68</v>
      </c>
      <c r="AA529" s="72"/>
      <c r="AB529" s="247" t="s">
        <v>88</v>
      </c>
      <c r="AC529" s="215"/>
      <c r="AD529" s="215"/>
      <c r="AE529" s="215"/>
      <c r="AF529" s="215"/>
      <c r="AG529" s="215"/>
      <c r="AH529" s="215"/>
      <c r="AI529" s="215"/>
      <c r="AJ529" s="215"/>
      <c r="AK529" s="215"/>
      <c r="AL529" s="215"/>
      <c r="AM529" s="215"/>
    </row>
    <row r="530">
      <c r="A530" s="215"/>
      <c r="B530" s="257" t="s">
        <v>1630</v>
      </c>
      <c r="C530" s="258">
        <v>46161.624882523145</v>
      </c>
      <c r="D530" s="72"/>
      <c r="E530" s="107" t="s">
        <v>7</v>
      </c>
      <c r="F530" s="71"/>
      <c r="G530" s="72"/>
      <c r="H530" s="107" t="s">
        <v>174</v>
      </c>
      <c r="I530" s="71"/>
      <c r="J530" s="72"/>
      <c r="K530" s="107" t="s">
        <v>1631</v>
      </c>
      <c r="L530" s="71"/>
      <c r="M530" s="71"/>
      <c r="N530" s="71"/>
      <c r="O530" s="72"/>
      <c r="P530" s="229" t="s">
        <v>654</v>
      </c>
      <c r="Q530" s="71"/>
      <c r="R530" s="72"/>
      <c r="S530" s="156" t="s">
        <v>98</v>
      </c>
      <c r="T530" s="72"/>
      <c r="U530" s="160">
        <v>25000.0</v>
      </c>
      <c r="V530" s="71"/>
      <c r="W530" s="72"/>
      <c r="X530" s="160">
        <v>0.0</v>
      </c>
      <c r="Y530" s="72"/>
      <c r="Z530" s="156" t="s">
        <v>68</v>
      </c>
      <c r="AA530" s="72"/>
      <c r="AB530" s="247" t="s">
        <v>88</v>
      </c>
      <c r="AC530" s="215"/>
      <c r="AD530" s="215"/>
      <c r="AE530" s="215"/>
      <c r="AF530" s="215"/>
      <c r="AG530" s="215"/>
      <c r="AH530" s="215"/>
      <c r="AI530" s="215"/>
      <c r="AJ530" s="215"/>
      <c r="AK530" s="215"/>
      <c r="AL530" s="215"/>
      <c r="AM530" s="215"/>
    </row>
    <row r="531">
      <c r="A531" s="215"/>
      <c r="B531" s="257" t="s">
        <v>1636</v>
      </c>
      <c r="C531" s="258">
        <v>46161.613036979164</v>
      </c>
      <c r="D531" s="72"/>
      <c r="E531" s="107" t="s">
        <v>7</v>
      </c>
      <c r="F531" s="71"/>
      <c r="G531" s="72"/>
      <c r="H531" s="107" t="s">
        <v>174</v>
      </c>
      <c r="I531" s="71"/>
      <c r="J531" s="72"/>
      <c r="K531" s="107" t="s">
        <v>1638</v>
      </c>
      <c r="L531" s="71"/>
      <c r="M531" s="71"/>
      <c r="N531" s="71"/>
      <c r="O531" s="72"/>
      <c r="P531" s="229" t="s">
        <v>251</v>
      </c>
      <c r="Q531" s="71"/>
      <c r="R531" s="72"/>
      <c r="S531" s="156" t="s">
        <v>98</v>
      </c>
      <c r="T531" s="72"/>
      <c r="U531" s="160">
        <v>25000.0</v>
      </c>
      <c r="V531" s="71"/>
      <c r="W531" s="72"/>
      <c r="X531" s="160">
        <v>0.0</v>
      </c>
      <c r="Y531" s="72"/>
      <c r="Z531" s="156" t="s">
        <v>68</v>
      </c>
      <c r="AA531" s="72"/>
      <c r="AB531" s="247" t="s">
        <v>88</v>
      </c>
      <c r="AC531" s="215"/>
      <c r="AD531" s="215"/>
      <c r="AE531" s="215"/>
      <c r="AF531" s="215"/>
      <c r="AG531" s="215"/>
      <c r="AH531" s="215"/>
      <c r="AI531" s="215"/>
      <c r="AJ531" s="215"/>
      <c r="AK531" s="215"/>
      <c r="AL531" s="215"/>
      <c r="AM531" s="215"/>
    </row>
    <row r="532">
      <c r="A532" s="215"/>
      <c r="B532" s="257" t="s">
        <v>2437</v>
      </c>
      <c r="C532" s="258">
        <v>46160.90565840278</v>
      </c>
      <c r="D532" s="72"/>
      <c r="E532" s="107" t="s">
        <v>7</v>
      </c>
      <c r="F532" s="71"/>
      <c r="G532" s="72"/>
      <c r="H532" s="107" t="s">
        <v>1208</v>
      </c>
      <c r="I532" s="71"/>
      <c r="J532" s="72"/>
      <c r="K532" s="107" t="s">
        <v>2438</v>
      </c>
      <c r="L532" s="71"/>
      <c r="M532" s="71"/>
      <c r="N532" s="71"/>
      <c r="O532" s="72"/>
      <c r="P532" s="229" t="s">
        <v>1200</v>
      </c>
      <c r="Q532" s="71"/>
      <c r="R532" s="72"/>
      <c r="S532" s="156" t="s">
        <v>1175</v>
      </c>
      <c r="T532" s="72"/>
      <c r="U532" s="160">
        <v>22000.0</v>
      </c>
      <c r="V532" s="71"/>
      <c r="W532" s="72"/>
      <c r="X532" s="160">
        <v>0.0</v>
      </c>
      <c r="Y532" s="72"/>
      <c r="Z532" s="156" t="s">
        <v>68</v>
      </c>
      <c r="AA532" s="72"/>
      <c r="AB532" s="247" t="s">
        <v>88</v>
      </c>
      <c r="AC532" s="215"/>
      <c r="AD532" s="215"/>
      <c r="AE532" s="215"/>
      <c r="AF532" s="215"/>
      <c r="AG532" s="215"/>
      <c r="AH532" s="215"/>
      <c r="AI532" s="215"/>
      <c r="AJ532" s="215"/>
      <c r="AK532" s="215"/>
      <c r="AL532" s="215"/>
      <c r="AM532" s="215"/>
    </row>
    <row r="533">
      <c r="A533" s="215"/>
      <c r="B533" s="257" t="s">
        <v>2439</v>
      </c>
      <c r="C533" s="258">
        <v>46160.904419074075</v>
      </c>
      <c r="D533" s="72"/>
      <c r="E533" s="107" t="s">
        <v>76</v>
      </c>
      <c r="F533" s="71"/>
      <c r="G533" s="72"/>
      <c r="H533" s="107" t="s">
        <v>1198</v>
      </c>
      <c r="I533" s="71"/>
      <c r="J533" s="72"/>
      <c r="K533" s="107" t="s">
        <v>2440</v>
      </c>
      <c r="L533" s="71"/>
      <c r="M533" s="71"/>
      <c r="N533" s="71"/>
      <c r="O533" s="72"/>
      <c r="P533" s="229" t="s">
        <v>1200</v>
      </c>
      <c r="Q533" s="71"/>
      <c r="R533" s="72"/>
      <c r="S533" s="156" t="s">
        <v>1175</v>
      </c>
      <c r="T533" s="72"/>
      <c r="U533" s="160">
        <v>22000.0</v>
      </c>
      <c r="V533" s="71"/>
      <c r="W533" s="72"/>
      <c r="X533" s="160">
        <v>0.0</v>
      </c>
      <c r="Y533" s="72"/>
      <c r="Z533" s="156" t="s">
        <v>68</v>
      </c>
      <c r="AA533" s="72"/>
      <c r="AB533" s="247" t="s">
        <v>66</v>
      </c>
      <c r="AC533" s="215"/>
      <c r="AD533" s="215"/>
      <c r="AE533" s="215"/>
      <c r="AF533" s="215"/>
      <c r="AG533" s="215"/>
      <c r="AH533" s="215"/>
      <c r="AI533" s="215"/>
      <c r="AJ533" s="215"/>
      <c r="AK533" s="215"/>
      <c r="AL533" s="215"/>
      <c r="AM533" s="215"/>
    </row>
    <row r="534">
      <c r="A534" s="215"/>
      <c r="B534" s="257" t="s">
        <v>2441</v>
      </c>
      <c r="C534" s="258">
        <v>46160.831494756945</v>
      </c>
      <c r="D534" s="72"/>
      <c r="E534" s="107" t="s">
        <v>76</v>
      </c>
      <c r="F534" s="71"/>
      <c r="G534" s="72"/>
      <c r="H534" s="107" t="s">
        <v>77</v>
      </c>
      <c r="I534" s="71"/>
      <c r="J534" s="72"/>
      <c r="K534" s="107" t="s">
        <v>2353</v>
      </c>
      <c r="L534" s="71"/>
      <c r="M534" s="71"/>
      <c r="N534" s="71"/>
      <c r="O534" s="72"/>
      <c r="P534" s="229" t="s">
        <v>65</v>
      </c>
      <c r="Q534" s="71"/>
      <c r="R534" s="72"/>
      <c r="S534" s="156" t="s">
        <v>1279</v>
      </c>
      <c r="T534" s="72"/>
      <c r="U534" s="160">
        <v>48000.0</v>
      </c>
      <c r="V534" s="71"/>
      <c r="W534" s="72"/>
      <c r="X534" s="160">
        <v>0.0</v>
      </c>
      <c r="Y534" s="72"/>
      <c r="Z534" s="156" t="s">
        <v>68</v>
      </c>
      <c r="AA534" s="72"/>
      <c r="AB534" s="247" t="s">
        <v>88</v>
      </c>
      <c r="AC534" s="215"/>
      <c r="AD534" s="215"/>
      <c r="AE534" s="215"/>
      <c r="AF534" s="215"/>
      <c r="AG534" s="215"/>
      <c r="AH534" s="215"/>
      <c r="AI534" s="215"/>
      <c r="AJ534" s="215"/>
      <c r="AK534" s="215"/>
      <c r="AL534" s="215"/>
      <c r="AM534" s="215"/>
    </row>
    <row r="535">
      <c r="A535" s="215"/>
      <c r="B535" s="257" t="s">
        <v>555</v>
      </c>
      <c r="C535" s="258">
        <v>46160.82972896991</v>
      </c>
      <c r="D535" s="72"/>
      <c r="E535" s="107" t="s">
        <v>76</v>
      </c>
      <c r="F535" s="71"/>
      <c r="G535" s="72"/>
      <c r="H535" s="107" t="s">
        <v>77</v>
      </c>
      <c r="I535" s="71"/>
      <c r="J535" s="72"/>
      <c r="K535" s="107" t="s">
        <v>556</v>
      </c>
      <c r="L535" s="71"/>
      <c r="M535" s="71"/>
      <c r="N535" s="71"/>
      <c r="O535" s="72"/>
      <c r="P535" s="229" t="s">
        <v>65</v>
      </c>
      <c r="Q535" s="71"/>
      <c r="R535" s="72"/>
      <c r="S535" s="156" t="s">
        <v>0</v>
      </c>
      <c r="T535" s="72"/>
      <c r="U535" s="160">
        <v>18500.0</v>
      </c>
      <c r="V535" s="71"/>
      <c r="W535" s="72"/>
      <c r="X535" s="160">
        <v>0.0</v>
      </c>
      <c r="Y535" s="72"/>
      <c r="Z535" s="156" t="s">
        <v>68</v>
      </c>
      <c r="AA535" s="72"/>
      <c r="AB535" s="247" t="s">
        <v>88</v>
      </c>
      <c r="AC535" s="215"/>
      <c r="AD535" s="215"/>
      <c r="AE535" s="215"/>
      <c r="AF535" s="215"/>
      <c r="AG535" s="215"/>
      <c r="AH535" s="215"/>
      <c r="AI535" s="215"/>
      <c r="AJ535" s="215"/>
      <c r="AK535" s="215"/>
      <c r="AL535" s="215"/>
      <c r="AM535" s="215"/>
    </row>
    <row r="536">
      <c r="A536" s="215"/>
      <c r="B536" s="257" t="s">
        <v>558</v>
      </c>
      <c r="C536" s="258">
        <v>46160.82658415509</v>
      </c>
      <c r="D536" s="72"/>
      <c r="E536" s="107" t="s">
        <v>7</v>
      </c>
      <c r="F536" s="71"/>
      <c r="G536" s="72"/>
      <c r="H536" s="107" t="s">
        <v>63</v>
      </c>
      <c r="I536" s="71"/>
      <c r="J536" s="72"/>
      <c r="K536" s="107" t="s">
        <v>560</v>
      </c>
      <c r="L536" s="71"/>
      <c r="M536" s="71"/>
      <c r="N536" s="71"/>
      <c r="O536" s="72"/>
      <c r="P536" s="229" t="s">
        <v>65</v>
      </c>
      <c r="Q536" s="71"/>
      <c r="R536" s="72"/>
      <c r="S536" s="156" t="s">
        <v>0</v>
      </c>
      <c r="T536" s="72"/>
      <c r="U536" s="160">
        <v>37000.0</v>
      </c>
      <c r="V536" s="71"/>
      <c r="W536" s="72"/>
      <c r="X536" s="160">
        <v>0.0</v>
      </c>
      <c r="Y536" s="72"/>
      <c r="Z536" s="156" t="s">
        <v>68</v>
      </c>
      <c r="AA536" s="72"/>
      <c r="AB536" s="247" t="s">
        <v>88</v>
      </c>
      <c r="AC536" s="215"/>
      <c r="AD536" s="215"/>
      <c r="AE536" s="215"/>
      <c r="AF536" s="215"/>
      <c r="AG536" s="215"/>
      <c r="AH536" s="215"/>
      <c r="AI536" s="215"/>
      <c r="AJ536" s="215"/>
      <c r="AK536" s="215"/>
      <c r="AL536" s="215"/>
      <c r="AM536" s="215"/>
    </row>
    <row r="537">
      <c r="A537" s="215"/>
      <c r="B537" s="257" t="s">
        <v>1645</v>
      </c>
      <c r="C537" s="258">
        <v>46160.78533929399</v>
      </c>
      <c r="D537" s="72"/>
      <c r="E537" s="107" t="s">
        <v>7</v>
      </c>
      <c r="F537" s="71"/>
      <c r="G537" s="72"/>
      <c r="H537" s="107" t="s">
        <v>174</v>
      </c>
      <c r="I537" s="71"/>
      <c r="J537" s="72"/>
      <c r="K537" s="107" t="s">
        <v>1646</v>
      </c>
      <c r="L537" s="71"/>
      <c r="M537" s="71"/>
      <c r="N537" s="71"/>
      <c r="O537" s="72"/>
      <c r="P537" s="229" t="s">
        <v>671</v>
      </c>
      <c r="Q537" s="71"/>
      <c r="R537" s="72"/>
      <c r="S537" s="156" t="s">
        <v>98</v>
      </c>
      <c r="T537" s="72"/>
      <c r="U537" s="160">
        <v>25000.0</v>
      </c>
      <c r="V537" s="71"/>
      <c r="W537" s="72"/>
      <c r="X537" s="160">
        <v>0.0</v>
      </c>
      <c r="Y537" s="72"/>
      <c r="Z537" s="156" t="s">
        <v>68</v>
      </c>
      <c r="AA537" s="72"/>
      <c r="AB537" s="247" t="s">
        <v>88</v>
      </c>
      <c r="AC537" s="215"/>
      <c r="AD537" s="215"/>
      <c r="AE537" s="215"/>
      <c r="AF537" s="215"/>
      <c r="AG537" s="215"/>
      <c r="AH537" s="215"/>
      <c r="AI537" s="215"/>
      <c r="AJ537" s="215"/>
      <c r="AK537" s="215"/>
      <c r="AL537" s="215"/>
      <c r="AM537" s="215"/>
    </row>
    <row r="538">
      <c r="A538" s="215"/>
      <c r="B538" s="257" t="s">
        <v>1653</v>
      </c>
      <c r="C538" s="258">
        <v>46160.720878101856</v>
      </c>
      <c r="D538" s="72"/>
      <c r="E538" s="107" t="s">
        <v>7</v>
      </c>
      <c r="F538" s="71"/>
      <c r="G538" s="72"/>
      <c r="H538" s="107" t="s">
        <v>174</v>
      </c>
      <c r="I538" s="71"/>
      <c r="J538" s="72"/>
      <c r="K538" s="107" t="s">
        <v>1656</v>
      </c>
      <c r="L538" s="71"/>
      <c r="M538" s="71"/>
      <c r="N538" s="71"/>
      <c r="O538" s="72"/>
      <c r="P538" s="229" t="s">
        <v>681</v>
      </c>
      <c r="Q538" s="71"/>
      <c r="R538" s="72"/>
      <c r="S538" s="156" t="s">
        <v>98</v>
      </c>
      <c r="T538" s="72"/>
      <c r="U538" s="160">
        <v>25000.0</v>
      </c>
      <c r="V538" s="71"/>
      <c r="W538" s="72"/>
      <c r="X538" s="160">
        <v>0.0</v>
      </c>
      <c r="Y538" s="72"/>
      <c r="Z538" s="156" t="s">
        <v>68</v>
      </c>
      <c r="AA538" s="72"/>
      <c r="AB538" s="247" t="s">
        <v>88</v>
      </c>
      <c r="AC538" s="215"/>
      <c r="AD538" s="215"/>
      <c r="AE538" s="215"/>
      <c r="AF538" s="215"/>
      <c r="AG538" s="215"/>
      <c r="AH538" s="215"/>
      <c r="AI538" s="215"/>
      <c r="AJ538" s="215"/>
      <c r="AK538" s="215"/>
      <c r="AL538" s="215"/>
      <c r="AM538" s="215"/>
    </row>
    <row r="539">
      <c r="A539" s="215"/>
      <c r="B539" s="257" t="s">
        <v>2442</v>
      </c>
      <c r="C539" s="258">
        <v>46160.70556785879</v>
      </c>
      <c r="D539" s="72"/>
      <c r="E539" s="107" t="s">
        <v>7</v>
      </c>
      <c r="F539" s="71"/>
      <c r="G539" s="72"/>
      <c r="H539" s="107" t="s">
        <v>174</v>
      </c>
      <c r="I539" s="71"/>
      <c r="J539" s="72"/>
      <c r="K539" s="107" t="s">
        <v>2443</v>
      </c>
      <c r="L539" s="71"/>
      <c r="M539" s="71"/>
      <c r="N539" s="71"/>
      <c r="O539" s="72"/>
      <c r="P539" s="229" t="s">
        <v>1895</v>
      </c>
      <c r="Q539" s="71"/>
      <c r="R539" s="72"/>
      <c r="S539" s="156" t="s">
        <v>1279</v>
      </c>
      <c r="T539" s="72"/>
      <c r="U539" s="160">
        <v>20000.0</v>
      </c>
      <c r="V539" s="71"/>
      <c r="W539" s="72"/>
      <c r="X539" s="160">
        <v>0.0</v>
      </c>
      <c r="Y539" s="72"/>
      <c r="Z539" s="156" t="s">
        <v>68</v>
      </c>
      <c r="AA539" s="72"/>
      <c r="AB539" s="247" t="s">
        <v>88</v>
      </c>
      <c r="AC539" s="215"/>
      <c r="AD539" s="215"/>
      <c r="AE539" s="215"/>
      <c r="AF539" s="215"/>
      <c r="AG539" s="215"/>
      <c r="AH539" s="215"/>
      <c r="AI539" s="215"/>
      <c r="AJ539" s="215"/>
      <c r="AK539" s="215"/>
      <c r="AL539" s="215"/>
      <c r="AM539" s="215"/>
    </row>
    <row r="540">
      <c r="A540" s="215"/>
      <c r="B540" s="257" t="s">
        <v>2444</v>
      </c>
      <c r="C540" s="258">
        <v>46160.46362520833</v>
      </c>
      <c r="D540" s="72"/>
      <c r="E540" s="107" t="s">
        <v>76</v>
      </c>
      <c r="F540" s="71"/>
      <c r="G540" s="72"/>
      <c r="H540" s="107" t="s">
        <v>1470</v>
      </c>
      <c r="I540" s="71"/>
      <c r="J540" s="72"/>
      <c r="K540" s="107" t="s">
        <v>2445</v>
      </c>
      <c r="L540" s="71"/>
      <c r="M540" s="71"/>
      <c r="N540" s="71"/>
      <c r="O540" s="72"/>
      <c r="P540" s="229" t="s">
        <v>807</v>
      </c>
      <c r="Q540" s="71"/>
      <c r="R540" s="72"/>
      <c r="S540" s="156" t="s">
        <v>1175</v>
      </c>
      <c r="T540" s="72"/>
      <c r="U540" s="160">
        <v>17400.0</v>
      </c>
      <c r="V540" s="71"/>
      <c r="W540" s="72"/>
      <c r="X540" s="160">
        <v>0.0</v>
      </c>
      <c r="Y540" s="72"/>
      <c r="Z540" s="156" t="s">
        <v>68</v>
      </c>
      <c r="AA540" s="72"/>
      <c r="AB540" s="247" t="s">
        <v>66</v>
      </c>
      <c r="AC540" s="215"/>
      <c r="AD540" s="215"/>
      <c r="AE540" s="215"/>
      <c r="AF540" s="215"/>
      <c r="AG540" s="215"/>
      <c r="AH540" s="215"/>
      <c r="AI540" s="215"/>
      <c r="AJ540" s="215"/>
      <c r="AK540" s="215"/>
      <c r="AL540" s="215"/>
      <c r="AM540" s="215"/>
    </row>
    <row r="541">
      <c r="A541" s="215"/>
      <c r="B541" s="257" t="s">
        <v>2446</v>
      </c>
      <c r="C541" s="258">
        <v>46159.08479142361</v>
      </c>
      <c r="D541" s="72"/>
      <c r="E541" s="107" t="s">
        <v>7</v>
      </c>
      <c r="F541" s="71"/>
      <c r="G541" s="72"/>
      <c r="H541" s="107" t="s">
        <v>174</v>
      </c>
      <c r="I541" s="71"/>
      <c r="J541" s="72"/>
      <c r="K541" s="107" t="s">
        <v>2447</v>
      </c>
      <c r="L541" s="71"/>
      <c r="M541" s="71"/>
      <c r="N541" s="71"/>
      <c r="O541" s="72"/>
      <c r="P541" s="229" t="s">
        <v>2448</v>
      </c>
      <c r="Q541" s="71"/>
      <c r="R541" s="72"/>
      <c r="S541" s="156" t="s">
        <v>1279</v>
      </c>
      <c r="T541" s="72"/>
      <c r="U541" s="160">
        <v>35000.0</v>
      </c>
      <c r="V541" s="71"/>
      <c r="W541" s="72"/>
      <c r="X541" s="160">
        <v>0.0</v>
      </c>
      <c r="Y541" s="72"/>
      <c r="Z541" s="156" t="s">
        <v>68</v>
      </c>
      <c r="AA541" s="72"/>
      <c r="AB541" s="247" t="s">
        <v>66</v>
      </c>
      <c r="AC541" s="215"/>
      <c r="AD541" s="215"/>
      <c r="AE541" s="215"/>
      <c r="AF541" s="215"/>
      <c r="AG541" s="215"/>
      <c r="AH541" s="215"/>
      <c r="AI541" s="215"/>
      <c r="AJ541" s="215"/>
      <c r="AK541" s="215"/>
      <c r="AL541" s="215"/>
      <c r="AM541" s="215"/>
    </row>
    <row r="542">
      <c r="A542" s="215"/>
      <c r="B542" s="257" t="s">
        <v>566</v>
      </c>
      <c r="C542" s="258">
        <v>46159.08131412037</v>
      </c>
      <c r="D542" s="72"/>
      <c r="E542" s="107" t="s">
        <v>76</v>
      </c>
      <c r="F542" s="71"/>
      <c r="G542" s="72"/>
      <c r="H542" s="107" t="s">
        <v>77</v>
      </c>
      <c r="I542" s="71"/>
      <c r="J542" s="72"/>
      <c r="K542" s="107" t="s">
        <v>570</v>
      </c>
      <c r="L542" s="71"/>
      <c r="M542" s="71"/>
      <c r="N542" s="71"/>
      <c r="O542" s="72"/>
      <c r="P542" s="229" t="s">
        <v>65</v>
      </c>
      <c r="Q542" s="71"/>
      <c r="R542" s="72"/>
      <c r="S542" s="156" t="s">
        <v>0</v>
      </c>
      <c r="T542" s="72"/>
      <c r="U542" s="160">
        <v>15000.0</v>
      </c>
      <c r="V542" s="71"/>
      <c r="W542" s="72"/>
      <c r="X542" s="160">
        <v>0.0</v>
      </c>
      <c r="Y542" s="72"/>
      <c r="Z542" s="156" t="s">
        <v>68</v>
      </c>
      <c r="AA542" s="72"/>
      <c r="AB542" s="247" t="s">
        <v>66</v>
      </c>
      <c r="AC542" s="215"/>
      <c r="AD542" s="215"/>
      <c r="AE542" s="215"/>
      <c r="AF542" s="215"/>
      <c r="AG542" s="215"/>
      <c r="AH542" s="215"/>
      <c r="AI542" s="215"/>
      <c r="AJ542" s="215"/>
      <c r="AK542" s="215"/>
      <c r="AL542" s="215"/>
      <c r="AM542" s="215"/>
    </row>
    <row r="543">
      <c r="A543" s="215"/>
      <c r="B543" s="257" t="s">
        <v>576</v>
      </c>
      <c r="C543" s="258">
        <v>46159.07996337963</v>
      </c>
      <c r="D543" s="72"/>
      <c r="E543" s="107" t="s">
        <v>7</v>
      </c>
      <c r="F543" s="71"/>
      <c r="G543" s="72"/>
      <c r="H543" s="107" t="s">
        <v>63</v>
      </c>
      <c r="I543" s="71"/>
      <c r="J543" s="72"/>
      <c r="K543" s="107" t="s">
        <v>517</v>
      </c>
      <c r="L543" s="71"/>
      <c r="M543" s="71"/>
      <c r="N543" s="71"/>
      <c r="O543" s="72"/>
      <c r="P543" s="229" t="s">
        <v>65</v>
      </c>
      <c r="Q543" s="71"/>
      <c r="R543" s="72"/>
      <c r="S543" s="156" t="s">
        <v>0</v>
      </c>
      <c r="T543" s="72"/>
      <c r="U543" s="160">
        <v>30000.0</v>
      </c>
      <c r="V543" s="71"/>
      <c r="W543" s="72"/>
      <c r="X543" s="160">
        <v>0.0</v>
      </c>
      <c r="Y543" s="72"/>
      <c r="Z543" s="156" t="s">
        <v>68</v>
      </c>
      <c r="AA543" s="72"/>
      <c r="AB543" s="247" t="s">
        <v>66</v>
      </c>
      <c r="AC543" s="215"/>
      <c r="AD543" s="215"/>
      <c r="AE543" s="215"/>
      <c r="AF543" s="215"/>
      <c r="AG543" s="215"/>
      <c r="AH543" s="215"/>
      <c r="AI543" s="215"/>
      <c r="AJ543" s="215"/>
      <c r="AK543" s="215"/>
      <c r="AL543" s="215"/>
      <c r="AM543" s="215"/>
    </row>
    <row r="544">
      <c r="A544" s="215"/>
      <c r="B544" s="257" t="s">
        <v>581</v>
      </c>
      <c r="C544" s="258">
        <v>46158.699015833336</v>
      </c>
      <c r="D544" s="72"/>
      <c r="E544" s="107" t="s">
        <v>76</v>
      </c>
      <c r="F544" s="71"/>
      <c r="G544" s="72"/>
      <c r="H544" s="107" t="s">
        <v>77</v>
      </c>
      <c r="I544" s="71"/>
      <c r="J544" s="72"/>
      <c r="K544" s="107" t="s">
        <v>583</v>
      </c>
      <c r="L544" s="71"/>
      <c r="M544" s="71"/>
      <c r="N544" s="71"/>
      <c r="O544" s="72"/>
      <c r="P544" s="229" t="s">
        <v>65</v>
      </c>
      <c r="Q544" s="71"/>
      <c r="R544" s="72"/>
      <c r="S544" s="156" t="s">
        <v>0</v>
      </c>
      <c r="T544" s="72"/>
      <c r="U544" s="160">
        <v>30000.0</v>
      </c>
      <c r="V544" s="71"/>
      <c r="W544" s="72"/>
      <c r="X544" s="160">
        <v>0.0</v>
      </c>
      <c r="Y544" s="72"/>
      <c r="Z544" s="156" t="s">
        <v>68</v>
      </c>
      <c r="AA544" s="72"/>
      <c r="AB544" s="247" t="s">
        <v>66</v>
      </c>
      <c r="AC544" s="215"/>
      <c r="AD544" s="215"/>
      <c r="AE544" s="215"/>
      <c r="AF544" s="215"/>
      <c r="AG544" s="215"/>
      <c r="AH544" s="215"/>
      <c r="AI544" s="215"/>
      <c r="AJ544" s="215"/>
      <c r="AK544" s="215"/>
      <c r="AL544" s="215"/>
      <c r="AM544" s="215"/>
    </row>
    <row r="545">
      <c r="A545" s="215"/>
      <c r="B545" s="257" t="s">
        <v>587</v>
      </c>
      <c r="C545" s="258">
        <v>46158.69559258102</v>
      </c>
      <c r="D545" s="72"/>
      <c r="E545" s="107" t="s">
        <v>7</v>
      </c>
      <c r="F545" s="71"/>
      <c r="G545" s="72"/>
      <c r="H545" s="107" t="s">
        <v>63</v>
      </c>
      <c r="I545" s="71"/>
      <c r="J545" s="72"/>
      <c r="K545" s="107" t="s">
        <v>589</v>
      </c>
      <c r="L545" s="71"/>
      <c r="M545" s="71"/>
      <c r="N545" s="71"/>
      <c r="O545" s="72"/>
      <c r="P545" s="229" t="s">
        <v>65</v>
      </c>
      <c r="Q545" s="71"/>
      <c r="R545" s="72"/>
      <c r="S545" s="156" t="s">
        <v>0</v>
      </c>
      <c r="T545" s="72"/>
      <c r="U545" s="160">
        <v>60000.0</v>
      </c>
      <c r="V545" s="71"/>
      <c r="W545" s="72"/>
      <c r="X545" s="160">
        <v>0.0</v>
      </c>
      <c r="Y545" s="72"/>
      <c r="Z545" s="156" t="s">
        <v>68</v>
      </c>
      <c r="AA545" s="72"/>
      <c r="AB545" s="247" t="s">
        <v>66</v>
      </c>
      <c r="AC545" s="215"/>
      <c r="AD545" s="215"/>
      <c r="AE545" s="215"/>
      <c r="AF545" s="215"/>
      <c r="AG545" s="215"/>
      <c r="AH545" s="215"/>
      <c r="AI545" s="215"/>
      <c r="AJ545" s="215"/>
      <c r="AK545" s="215"/>
      <c r="AL545" s="215"/>
      <c r="AM545" s="215"/>
    </row>
    <row r="546">
      <c r="A546" s="215"/>
      <c r="B546" s="257" t="s">
        <v>1661</v>
      </c>
      <c r="C546" s="258">
        <v>46158.61891097222</v>
      </c>
      <c r="D546" s="72"/>
      <c r="E546" s="107" t="s">
        <v>7</v>
      </c>
      <c r="F546" s="71"/>
      <c r="G546" s="72"/>
      <c r="H546" s="107" t="s">
        <v>174</v>
      </c>
      <c r="I546" s="71"/>
      <c r="J546" s="72"/>
      <c r="K546" s="107" t="s">
        <v>1663</v>
      </c>
      <c r="L546" s="71"/>
      <c r="M546" s="71"/>
      <c r="N546" s="71"/>
      <c r="O546" s="72"/>
      <c r="P546" s="229" t="s">
        <v>886</v>
      </c>
      <c r="Q546" s="71"/>
      <c r="R546" s="72"/>
      <c r="S546" s="156" t="s">
        <v>98</v>
      </c>
      <c r="T546" s="72"/>
      <c r="U546" s="160">
        <v>25000.0</v>
      </c>
      <c r="V546" s="71"/>
      <c r="W546" s="72"/>
      <c r="X546" s="160">
        <v>0.0</v>
      </c>
      <c r="Y546" s="72"/>
      <c r="Z546" s="156" t="s">
        <v>68</v>
      </c>
      <c r="AA546" s="72"/>
      <c r="AB546" s="247" t="s">
        <v>66</v>
      </c>
      <c r="AC546" s="215"/>
      <c r="AD546" s="215"/>
      <c r="AE546" s="215"/>
      <c r="AF546" s="215"/>
      <c r="AG546" s="215"/>
      <c r="AH546" s="215"/>
      <c r="AI546" s="215"/>
      <c r="AJ546" s="215"/>
      <c r="AK546" s="215"/>
      <c r="AL546" s="215"/>
      <c r="AM546" s="215"/>
    </row>
    <row r="547">
      <c r="A547" s="215"/>
      <c r="B547" s="257" t="s">
        <v>596</v>
      </c>
      <c r="C547" s="258">
        <v>46158.61626203704</v>
      </c>
      <c r="D547" s="72"/>
      <c r="E547" s="107" t="s">
        <v>76</v>
      </c>
      <c r="F547" s="71"/>
      <c r="G547" s="72"/>
      <c r="H547" s="107" t="s">
        <v>77</v>
      </c>
      <c r="I547" s="71"/>
      <c r="J547" s="72"/>
      <c r="K547" s="107" t="s">
        <v>583</v>
      </c>
      <c r="L547" s="71"/>
      <c r="M547" s="71"/>
      <c r="N547" s="71"/>
      <c r="O547" s="72"/>
      <c r="P547" s="229" t="s">
        <v>601</v>
      </c>
      <c r="Q547" s="71"/>
      <c r="R547" s="72"/>
      <c r="S547" s="156" t="s">
        <v>0</v>
      </c>
      <c r="T547" s="72"/>
      <c r="U547" s="160">
        <v>25000.0</v>
      </c>
      <c r="V547" s="71"/>
      <c r="W547" s="72"/>
      <c r="X547" s="160">
        <v>0.0</v>
      </c>
      <c r="Y547" s="72"/>
      <c r="Z547" s="156" t="s">
        <v>68</v>
      </c>
      <c r="AA547" s="72"/>
      <c r="AB547" s="247" t="s">
        <v>66</v>
      </c>
      <c r="AC547" s="215"/>
      <c r="AD547" s="215"/>
      <c r="AE547" s="215"/>
      <c r="AF547" s="215"/>
      <c r="AG547" s="215"/>
      <c r="AH547" s="215"/>
      <c r="AI547" s="215"/>
      <c r="AJ547" s="215"/>
      <c r="AK547" s="215"/>
      <c r="AL547" s="215"/>
      <c r="AM547" s="215"/>
    </row>
    <row r="548">
      <c r="A548" s="215"/>
      <c r="B548" s="257" t="s">
        <v>603</v>
      </c>
      <c r="C548" s="258">
        <v>46158.61190509259</v>
      </c>
      <c r="D548" s="72"/>
      <c r="E548" s="107" t="s">
        <v>7</v>
      </c>
      <c r="F548" s="71"/>
      <c r="G548" s="72"/>
      <c r="H548" s="107" t="s">
        <v>63</v>
      </c>
      <c r="I548" s="71"/>
      <c r="J548" s="72"/>
      <c r="K548" s="107" t="s">
        <v>548</v>
      </c>
      <c r="L548" s="71"/>
      <c r="M548" s="71"/>
      <c r="N548" s="71"/>
      <c r="O548" s="72"/>
      <c r="P548" s="229" t="s">
        <v>65</v>
      </c>
      <c r="Q548" s="71"/>
      <c r="R548" s="72"/>
      <c r="S548" s="156" t="s">
        <v>0</v>
      </c>
      <c r="T548" s="72"/>
      <c r="U548" s="160">
        <v>50000.0</v>
      </c>
      <c r="V548" s="71"/>
      <c r="W548" s="72"/>
      <c r="X548" s="160">
        <v>0.0</v>
      </c>
      <c r="Y548" s="72"/>
      <c r="Z548" s="156" t="s">
        <v>68</v>
      </c>
      <c r="AA548" s="72"/>
      <c r="AB548" s="247" t="s">
        <v>66</v>
      </c>
      <c r="AC548" s="215"/>
      <c r="AD548" s="215"/>
      <c r="AE548" s="215"/>
      <c r="AF548" s="215"/>
      <c r="AG548" s="215"/>
      <c r="AH548" s="215"/>
      <c r="AI548" s="215"/>
      <c r="AJ548" s="215"/>
      <c r="AK548" s="215"/>
      <c r="AL548" s="215"/>
      <c r="AM548" s="215"/>
    </row>
    <row r="549">
      <c r="A549" s="215"/>
      <c r="B549" s="257" t="s">
        <v>2449</v>
      </c>
      <c r="C549" s="258">
        <v>46157.971957546295</v>
      </c>
      <c r="D549" s="72"/>
      <c r="E549" s="107" t="s">
        <v>7</v>
      </c>
      <c r="F549" s="71"/>
      <c r="G549" s="72"/>
      <c r="H549" s="107" t="s">
        <v>1460</v>
      </c>
      <c r="I549" s="71"/>
      <c r="J549" s="72"/>
      <c r="K549" s="107" t="s">
        <v>2450</v>
      </c>
      <c r="L549" s="71"/>
      <c r="M549" s="71"/>
      <c r="N549" s="71"/>
      <c r="O549" s="72"/>
      <c r="P549" s="229" t="s">
        <v>1451</v>
      </c>
      <c r="Q549" s="71"/>
      <c r="R549" s="72"/>
      <c r="S549" s="156" t="s">
        <v>23</v>
      </c>
      <c r="T549" s="72"/>
      <c r="U549" s="160">
        <v>4500.0</v>
      </c>
      <c r="V549" s="71"/>
      <c r="W549" s="72"/>
      <c r="X549" s="160">
        <v>0.0</v>
      </c>
      <c r="Y549" s="72"/>
      <c r="Z549" s="156" t="s">
        <v>68</v>
      </c>
      <c r="AA549" s="72"/>
      <c r="AB549" s="247" t="s">
        <v>88</v>
      </c>
      <c r="AC549" s="215"/>
      <c r="AD549" s="215"/>
      <c r="AE549" s="215"/>
      <c r="AF549" s="215"/>
      <c r="AG549" s="215"/>
      <c r="AH549" s="215"/>
      <c r="AI549" s="215"/>
      <c r="AJ549" s="215"/>
      <c r="AK549" s="215"/>
      <c r="AL549" s="215"/>
      <c r="AM549" s="215"/>
    </row>
    <row r="550">
      <c r="A550" s="215"/>
      <c r="B550" s="257" t="s">
        <v>2451</v>
      </c>
      <c r="C550" s="258">
        <v>46157.97013523148</v>
      </c>
      <c r="D550" s="72"/>
      <c r="E550" s="107" t="s">
        <v>7</v>
      </c>
      <c r="F550" s="71"/>
      <c r="G550" s="72"/>
      <c r="H550" s="107" t="s">
        <v>1447</v>
      </c>
      <c r="I550" s="71"/>
      <c r="J550" s="72"/>
      <c r="K550" s="107" t="s">
        <v>2452</v>
      </c>
      <c r="L550" s="71"/>
      <c r="M550" s="71"/>
      <c r="N550" s="71"/>
      <c r="O550" s="72"/>
      <c r="P550" s="229" t="s">
        <v>1451</v>
      </c>
      <c r="Q550" s="71"/>
      <c r="R550" s="72"/>
      <c r="S550" s="156" t="s">
        <v>23</v>
      </c>
      <c r="T550" s="72"/>
      <c r="U550" s="160">
        <v>5200.0</v>
      </c>
      <c r="V550" s="71"/>
      <c r="W550" s="72"/>
      <c r="X550" s="160">
        <v>0.0</v>
      </c>
      <c r="Y550" s="72"/>
      <c r="Z550" s="156" t="s">
        <v>68</v>
      </c>
      <c r="AA550" s="72"/>
      <c r="AB550" s="247" t="s">
        <v>88</v>
      </c>
      <c r="AC550" s="215"/>
      <c r="AD550" s="215"/>
      <c r="AE550" s="215"/>
      <c r="AF550" s="215"/>
      <c r="AG550" s="215"/>
      <c r="AH550" s="215"/>
      <c r="AI550" s="215"/>
      <c r="AJ550" s="215"/>
      <c r="AK550" s="215"/>
      <c r="AL550" s="215"/>
      <c r="AM550" s="215"/>
    </row>
    <row r="551">
      <c r="A551" s="215"/>
      <c r="B551" s="257" t="s">
        <v>2453</v>
      </c>
      <c r="C551" s="258">
        <v>46156.817519178236</v>
      </c>
      <c r="D551" s="72"/>
      <c r="E551" s="107" t="s">
        <v>7</v>
      </c>
      <c r="F551" s="71"/>
      <c r="G551" s="72"/>
      <c r="H551" s="107" t="s">
        <v>1208</v>
      </c>
      <c r="I551" s="71"/>
      <c r="J551" s="72"/>
      <c r="K551" s="107" t="s">
        <v>2454</v>
      </c>
      <c r="L551" s="71"/>
      <c r="M551" s="71"/>
      <c r="N551" s="71"/>
      <c r="O551" s="72"/>
      <c r="P551" s="229" t="s">
        <v>1200</v>
      </c>
      <c r="Q551" s="71"/>
      <c r="R551" s="72"/>
      <c r="S551" s="156" t="s">
        <v>1175</v>
      </c>
      <c r="T551" s="72"/>
      <c r="U551" s="160">
        <v>1500.0</v>
      </c>
      <c r="V551" s="71"/>
      <c r="W551" s="72"/>
      <c r="X551" s="160">
        <v>0.0</v>
      </c>
      <c r="Y551" s="72"/>
      <c r="Z551" s="156" t="s">
        <v>68</v>
      </c>
      <c r="AA551" s="72"/>
      <c r="AB551" s="247" t="s">
        <v>66</v>
      </c>
      <c r="AC551" s="215"/>
      <c r="AD551" s="215"/>
      <c r="AE551" s="215"/>
      <c r="AF551" s="215"/>
      <c r="AG551" s="215"/>
      <c r="AH551" s="215"/>
      <c r="AI551" s="215"/>
      <c r="AJ551" s="215"/>
      <c r="AK551" s="215"/>
      <c r="AL551" s="215"/>
      <c r="AM551" s="215"/>
    </row>
    <row r="552">
      <c r="A552" s="215"/>
      <c r="B552" s="257" t="s">
        <v>2455</v>
      </c>
      <c r="C552" s="258">
        <v>46156.81656866898</v>
      </c>
      <c r="D552" s="72"/>
      <c r="E552" s="107" t="s">
        <v>76</v>
      </c>
      <c r="F552" s="71"/>
      <c r="G552" s="72"/>
      <c r="H552" s="107" t="s">
        <v>1198</v>
      </c>
      <c r="I552" s="71"/>
      <c r="J552" s="72"/>
      <c r="K552" s="107" t="s">
        <v>2456</v>
      </c>
      <c r="L552" s="71"/>
      <c r="M552" s="71"/>
      <c r="N552" s="71"/>
      <c r="O552" s="72"/>
      <c r="P552" s="229" t="s">
        <v>1200</v>
      </c>
      <c r="Q552" s="71"/>
      <c r="R552" s="72"/>
      <c r="S552" s="156" t="s">
        <v>1175</v>
      </c>
      <c r="T552" s="72"/>
      <c r="U552" s="160">
        <v>1500.0</v>
      </c>
      <c r="V552" s="71"/>
      <c r="W552" s="72"/>
      <c r="X552" s="160">
        <v>0.0</v>
      </c>
      <c r="Y552" s="72"/>
      <c r="Z552" s="156" t="s">
        <v>68</v>
      </c>
      <c r="AA552" s="72"/>
      <c r="AB552" s="247" t="s">
        <v>88</v>
      </c>
      <c r="AC552" s="215"/>
      <c r="AD552" s="215"/>
      <c r="AE552" s="215"/>
      <c r="AF552" s="215"/>
      <c r="AG552" s="215"/>
      <c r="AH552" s="215"/>
      <c r="AI552" s="215"/>
      <c r="AJ552" s="215"/>
      <c r="AK552" s="215"/>
      <c r="AL552" s="215"/>
      <c r="AM552" s="215"/>
    </row>
    <row r="553">
      <c r="A553" s="215"/>
      <c r="B553" s="257" t="s">
        <v>1669</v>
      </c>
      <c r="C553" s="258">
        <v>46156.70648270834</v>
      </c>
      <c r="D553" s="72"/>
      <c r="E553" s="107" t="s">
        <v>7</v>
      </c>
      <c r="F553" s="71"/>
      <c r="G553" s="72"/>
      <c r="H553" s="107" t="s">
        <v>174</v>
      </c>
      <c r="I553" s="71"/>
      <c r="J553" s="72"/>
      <c r="K553" s="107" t="s">
        <v>1670</v>
      </c>
      <c r="L553" s="71"/>
      <c r="M553" s="71"/>
      <c r="N553" s="71"/>
      <c r="O553" s="72"/>
      <c r="P553" s="229" t="s">
        <v>329</v>
      </c>
      <c r="Q553" s="71"/>
      <c r="R553" s="72"/>
      <c r="S553" s="156" t="s">
        <v>98</v>
      </c>
      <c r="T553" s="72"/>
      <c r="U553" s="160">
        <v>30000.0</v>
      </c>
      <c r="V553" s="71"/>
      <c r="W553" s="72"/>
      <c r="X553" s="160">
        <v>0.0</v>
      </c>
      <c r="Y553" s="72"/>
      <c r="Z553" s="156" t="s">
        <v>68</v>
      </c>
      <c r="AA553" s="72"/>
      <c r="AB553" s="247" t="s">
        <v>66</v>
      </c>
      <c r="AC553" s="215"/>
      <c r="AD553" s="215"/>
      <c r="AE553" s="215"/>
      <c r="AF553" s="215"/>
      <c r="AG553" s="215"/>
      <c r="AH553" s="215"/>
      <c r="AI553" s="215"/>
      <c r="AJ553" s="215"/>
      <c r="AK553" s="215"/>
      <c r="AL553" s="215"/>
      <c r="AM553" s="215"/>
    </row>
    <row r="554">
      <c r="A554" s="215"/>
      <c r="B554" s="257" t="s">
        <v>2457</v>
      </c>
      <c r="C554" s="258">
        <v>46156.618456435186</v>
      </c>
      <c r="D554" s="72"/>
      <c r="E554" s="107" t="s">
        <v>76</v>
      </c>
      <c r="F554" s="71"/>
      <c r="G554" s="72"/>
      <c r="H554" s="107" t="s">
        <v>77</v>
      </c>
      <c r="I554" s="71"/>
      <c r="J554" s="72"/>
      <c r="K554" s="107" t="s">
        <v>2458</v>
      </c>
      <c r="L554" s="71"/>
      <c r="M554" s="71"/>
      <c r="N554" s="71"/>
      <c r="O554" s="72"/>
      <c r="P554" s="229" t="s">
        <v>2459</v>
      </c>
      <c r="Q554" s="71"/>
      <c r="R554" s="72"/>
      <c r="S554" s="156" t="s">
        <v>1279</v>
      </c>
      <c r="T554" s="72"/>
      <c r="U554" s="160">
        <v>30000.0</v>
      </c>
      <c r="V554" s="71"/>
      <c r="W554" s="72"/>
      <c r="X554" s="160">
        <v>0.0</v>
      </c>
      <c r="Y554" s="72"/>
      <c r="Z554" s="156" t="s">
        <v>68</v>
      </c>
      <c r="AA554" s="72"/>
      <c r="AB554" s="247" t="s">
        <v>66</v>
      </c>
      <c r="AC554" s="215"/>
      <c r="AD554" s="215"/>
      <c r="AE554" s="215"/>
      <c r="AF554" s="215"/>
      <c r="AG554" s="215"/>
      <c r="AH554" s="215"/>
      <c r="AI554" s="215"/>
      <c r="AJ554" s="215"/>
      <c r="AK554" s="215"/>
      <c r="AL554" s="215"/>
      <c r="AM554" s="215"/>
    </row>
    <row r="555">
      <c r="A555" s="215"/>
      <c r="B555" s="257" t="s">
        <v>1676</v>
      </c>
      <c r="C555" s="258">
        <v>46156.534335081014</v>
      </c>
      <c r="D555" s="72"/>
      <c r="E555" s="107" t="s">
        <v>7</v>
      </c>
      <c r="F555" s="71"/>
      <c r="G555" s="72"/>
      <c r="H555" s="107" t="s">
        <v>174</v>
      </c>
      <c r="I555" s="71"/>
      <c r="J555" s="72"/>
      <c r="K555" s="107" t="s">
        <v>1677</v>
      </c>
      <c r="L555" s="71"/>
      <c r="M555" s="71"/>
      <c r="N555" s="71"/>
      <c r="O555" s="72"/>
      <c r="P555" s="229" t="s">
        <v>688</v>
      </c>
      <c r="Q555" s="71"/>
      <c r="R555" s="72"/>
      <c r="S555" s="156" t="s">
        <v>98</v>
      </c>
      <c r="T555" s="72"/>
      <c r="U555" s="160">
        <v>25000.0</v>
      </c>
      <c r="V555" s="71"/>
      <c r="W555" s="72"/>
      <c r="X555" s="160">
        <v>0.0</v>
      </c>
      <c r="Y555" s="72"/>
      <c r="Z555" s="156" t="s">
        <v>68</v>
      </c>
      <c r="AA555" s="72"/>
      <c r="AB555" s="247" t="s">
        <v>66</v>
      </c>
      <c r="AC555" s="215"/>
      <c r="AD555" s="215"/>
      <c r="AE555" s="215"/>
      <c r="AF555" s="215"/>
      <c r="AG555" s="215"/>
      <c r="AH555" s="215"/>
      <c r="AI555" s="215"/>
      <c r="AJ555" s="215"/>
      <c r="AK555" s="215"/>
      <c r="AL555" s="215"/>
      <c r="AM555" s="215"/>
    </row>
    <row r="556">
      <c r="A556" s="215"/>
      <c r="B556" s="257" t="s">
        <v>2460</v>
      </c>
      <c r="C556" s="258">
        <v>46156.49549327546</v>
      </c>
      <c r="D556" s="72"/>
      <c r="E556" s="107" t="s">
        <v>76</v>
      </c>
      <c r="F556" s="71"/>
      <c r="G556" s="72"/>
      <c r="H556" s="107" t="s">
        <v>1470</v>
      </c>
      <c r="I556" s="71"/>
      <c r="J556" s="72"/>
      <c r="K556" s="107" t="s">
        <v>2461</v>
      </c>
      <c r="L556" s="71"/>
      <c r="M556" s="71"/>
      <c r="N556" s="71"/>
      <c r="O556" s="72"/>
      <c r="P556" s="229" t="s">
        <v>1200</v>
      </c>
      <c r="Q556" s="71"/>
      <c r="R556" s="72"/>
      <c r="S556" s="156" t="s">
        <v>1175</v>
      </c>
      <c r="T556" s="72"/>
      <c r="U556" s="160">
        <v>4000.0</v>
      </c>
      <c r="V556" s="71"/>
      <c r="W556" s="72"/>
      <c r="X556" s="160">
        <v>0.0</v>
      </c>
      <c r="Y556" s="72"/>
      <c r="Z556" s="156" t="s">
        <v>68</v>
      </c>
      <c r="AA556" s="72"/>
      <c r="AB556" s="247" t="s">
        <v>88</v>
      </c>
      <c r="AC556" s="215"/>
      <c r="AD556" s="215"/>
      <c r="AE556" s="215"/>
      <c r="AF556" s="215"/>
      <c r="AG556" s="215"/>
      <c r="AH556" s="215"/>
      <c r="AI556" s="215"/>
      <c r="AJ556" s="215"/>
      <c r="AK556" s="215"/>
      <c r="AL556" s="215"/>
      <c r="AM556" s="215"/>
    </row>
    <row r="557">
      <c r="A557" s="215"/>
      <c r="B557" s="257" t="s">
        <v>1975</v>
      </c>
      <c r="C557" s="258">
        <v>46156.472026550924</v>
      </c>
      <c r="D557" s="72"/>
      <c r="E557" s="107" t="s">
        <v>76</v>
      </c>
      <c r="F557" s="71"/>
      <c r="G557" s="72"/>
      <c r="H557" s="107" t="s">
        <v>77</v>
      </c>
      <c r="I557" s="71"/>
      <c r="J557" s="72"/>
      <c r="K557" s="107" t="s">
        <v>1976</v>
      </c>
      <c r="L557" s="71"/>
      <c r="M557" s="71"/>
      <c r="N557" s="71"/>
      <c r="O557" s="72"/>
      <c r="P557" s="229" t="s">
        <v>881</v>
      </c>
      <c r="Q557" s="71"/>
      <c r="R557" s="72"/>
      <c r="S557" s="156" t="s">
        <v>457</v>
      </c>
      <c r="T557" s="72"/>
      <c r="U557" s="160">
        <v>60000.0</v>
      </c>
      <c r="V557" s="71"/>
      <c r="W557" s="72"/>
      <c r="X557" s="160">
        <v>0.0</v>
      </c>
      <c r="Y557" s="72"/>
      <c r="Z557" s="156" t="s">
        <v>68</v>
      </c>
      <c r="AA557" s="72"/>
      <c r="AB557" s="247" t="s">
        <v>66</v>
      </c>
      <c r="AC557" s="215"/>
      <c r="AD557" s="215"/>
      <c r="AE557" s="215"/>
      <c r="AF557" s="215"/>
      <c r="AG557" s="215"/>
      <c r="AH557" s="215"/>
      <c r="AI557" s="215"/>
      <c r="AJ557" s="215"/>
      <c r="AK557" s="215"/>
      <c r="AL557" s="215"/>
      <c r="AM557" s="215"/>
    </row>
    <row r="558">
      <c r="A558" s="215"/>
      <c r="B558" s="257" t="s">
        <v>1687</v>
      </c>
      <c r="C558" s="258">
        <v>46156.44612368055</v>
      </c>
      <c r="D558" s="72"/>
      <c r="E558" s="107" t="s">
        <v>7</v>
      </c>
      <c r="F558" s="71"/>
      <c r="G558" s="72"/>
      <c r="H558" s="107" t="s">
        <v>174</v>
      </c>
      <c r="I558" s="71"/>
      <c r="J558" s="72"/>
      <c r="K558" s="107" t="s">
        <v>1688</v>
      </c>
      <c r="L558" s="71"/>
      <c r="M558" s="71"/>
      <c r="N558" s="71"/>
      <c r="O558" s="72"/>
      <c r="P558" s="229" t="s">
        <v>701</v>
      </c>
      <c r="Q558" s="71"/>
      <c r="R558" s="72"/>
      <c r="S558" s="156" t="s">
        <v>98</v>
      </c>
      <c r="T558" s="72"/>
      <c r="U558" s="160">
        <v>25000.0</v>
      </c>
      <c r="V558" s="71"/>
      <c r="W558" s="72"/>
      <c r="X558" s="160">
        <v>0.0</v>
      </c>
      <c r="Y558" s="72"/>
      <c r="Z558" s="156" t="s">
        <v>68</v>
      </c>
      <c r="AA558" s="72"/>
      <c r="AB558" s="247" t="s">
        <v>88</v>
      </c>
      <c r="AC558" s="215"/>
      <c r="AD558" s="215"/>
      <c r="AE558" s="215"/>
      <c r="AF558" s="215"/>
      <c r="AG558" s="215"/>
      <c r="AH558" s="215"/>
      <c r="AI558" s="215"/>
      <c r="AJ558" s="215"/>
      <c r="AK558" s="215"/>
      <c r="AL558" s="215"/>
      <c r="AM558" s="215"/>
    </row>
    <row r="559">
      <c r="A559" s="215"/>
      <c r="B559" s="257" t="s">
        <v>1695</v>
      </c>
      <c r="C559" s="258">
        <v>46156.44455829861</v>
      </c>
      <c r="D559" s="72"/>
      <c r="E559" s="107" t="s">
        <v>7</v>
      </c>
      <c r="F559" s="71"/>
      <c r="G559" s="72"/>
      <c r="H559" s="107" t="s">
        <v>174</v>
      </c>
      <c r="I559" s="71"/>
      <c r="J559" s="72"/>
      <c r="K559" s="107" t="s">
        <v>1697</v>
      </c>
      <c r="L559" s="71"/>
      <c r="M559" s="71"/>
      <c r="N559" s="71"/>
      <c r="O559" s="72"/>
      <c r="P559" s="229" t="s">
        <v>387</v>
      </c>
      <c r="Q559" s="71"/>
      <c r="R559" s="72"/>
      <c r="S559" s="156" t="s">
        <v>98</v>
      </c>
      <c r="T559" s="72"/>
      <c r="U559" s="160">
        <v>25000.0</v>
      </c>
      <c r="V559" s="71"/>
      <c r="W559" s="72"/>
      <c r="X559" s="160">
        <v>0.0</v>
      </c>
      <c r="Y559" s="72"/>
      <c r="Z559" s="156" t="s">
        <v>68</v>
      </c>
      <c r="AA559" s="72"/>
      <c r="AB559" s="247" t="s">
        <v>88</v>
      </c>
      <c r="AC559" s="215"/>
      <c r="AD559" s="215"/>
      <c r="AE559" s="215"/>
      <c r="AF559" s="215"/>
      <c r="AG559" s="215"/>
      <c r="AH559" s="215"/>
      <c r="AI559" s="215"/>
      <c r="AJ559" s="215"/>
      <c r="AK559" s="215"/>
      <c r="AL559" s="215"/>
      <c r="AM559" s="215"/>
    </row>
    <row r="560">
      <c r="A560" s="215"/>
      <c r="B560" s="257" t="s">
        <v>2462</v>
      </c>
      <c r="C560" s="258">
        <v>46156.38921003472</v>
      </c>
      <c r="D560" s="72"/>
      <c r="E560" s="107" t="s">
        <v>76</v>
      </c>
      <c r="F560" s="71"/>
      <c r="G560" s="72"/>
      <c r="H560" s="107" t="s">
        <v>1681</v>
      </c>
      <c r="I560" s="71"/>
      <c r="J560" s="72"/>
      <c r="K560" s="107" t="s">
        <v>2463</v>
      </c>
      <c r="L560" s="71"/>
      <c r="M560" s="71"/>
      <c r="N560" s="71"/>
      <c r="O560" s="72"/>
      <c r="P560" s="229" t="s">
        <v>1685</v>
      </c>
      <c r="Q560" s="71"/>
      <c r="R560" s="72"/>
      <c r="S560" s="156" t="s">
        <v>1175</v>
      </c>
      <c r="T560" s="72"/>
      <c r="U560" s="160">
        <v>283000.0</v>
      </c>
      <c r="V560" s="71"/>
      <c r="W560" s="72"/>
      <c r="X560" s="160">
        <v>0.0</v>
      </c>
      <c r="Y560" s="72"/>
      <c r="Z560" s="156" t="s">
        <v>68</v>
      </c>
      <c r="AA560" s="72"/>
      <c r="AB560" s="247" t="s">
        <v>66</v>
      </c>
      <c r="AC560" s="215"/>
      <c r="AD560" s="215"/>
      <c r="AE560" s="215"/>
      <c r="AF560" s="215"/>
      <c r="AG560" s="215"/>
      <c r="AH560" s="215"/>
      <c r="AI560" s="215"/>
      <c r="AJ560" s="215"/>
      <c r="AK560" s="215"/>
      <c r="AL560" s="215"/>
      <c r="AM560" s="215"/>
    </row>
    <row r="561">
      <c r="A561" s="215"/>
      <c r="B561" s="257" t="s">
        <v>2464</v>
      </c>
      <c r="C561" s="258">
        <v>46156.38610675926</v>
      </c>
      <c r="D561" s="72"/>
      <c r="E561" s="107" t="s">
        <v>76</v>
      </c>
      <c r="F561" s="71"/>
      <c r="G561" s="72"/>
      <c r="H561" s="107" t="s">
        <v>28</v>
      </c>
      <c r="I561" s="71"/>
      <c r="J561" s="72"/>
      <c r="K561" s="107" t="s">
        <v>1900</v>
      </c>
      <c r="L561" s="71"/>
      <c r="M561" s="71"/>
      <c r="N561" s="71"/>
      <c r="O561" s="72"/>
      <c r="P561" s="229" t="s">
        <v>1901</v>
      </c>
      <c r="Q561" s="71"/>
      <c r="R561" s="72"/>
      <c r="S561" s="156" t="s">
        <v>1247</v>
      </c>
      <c r="T561" s="72"/>
      <c r="U561" s="160">
        <v>72000.0</v>
      </c>
      <c r="V561" s="71"/>
      <c r="W561" s="72"/>
      <c r="X561" s="160">
        <v>0.0</v>
      </c>
      <c r="Y561" s="72"/>
      <c r="Z561" s="156" t="s">
        <v>68</v>
      </c>
      <c r="AA561" s="72"/>
      <c r="AB561" s="247" t="s">
        <v>66</v>
      </c>
      <c r="AC561" s="215"/>
      <c r="AD561" s="215"/>
      <c r="AE561" s="215"/>
      <c r="AF561" s="215"/>
      <c r="AG561" s="215"/>
      <c r="AH561" s="215"/>
      <c r="AI561" s="215"/>
      <c r="AJ561" s="215"/>
      <c r="AK561" s="215"/>
      <c r="AL561" s="215"/>
      <c r="AM561" s="215"/>
    </row>
    <row r="562">
      <c r="A562" s="215"/>
      <c r="B562" s="257" t="s">
        <v>1979</v>
      </c>
      <c r="C562" s="258">
        <v>46155.80008847222</v>
      </c>
      <c r="D562" s="72"/>
      <c r="E562" s="107" t="s">
        <v>7</v>
      </c>
      <c r="F562" s="71"/>
      <c r="G562" s="72"/>
      <c r="H562" s="107" t="s">
        <v>174</v>
      </c>
      <c r="I562" s="71"/>
      <c r="J562" s="72"/>
      <c r="K562" s="107" t="s">
        <v>1980</v>
      </c>
      <c r="L562" s="71"/>
      <c r="M562" s="71"/>
      <c r="N562" s="71"/>
      <c r="O562" s="72"/>
      <c r="P562" s="229" t="s">
        <v>1269</v>
      </c>
      <c r="Q562" s="71"/>
      <c r="R562" s="72"/>
      <c r="S562" s="156" t="s">
        <v>457</v>
      </c>
      <c r="T562" s="72"/>
      <c r="U562" s="160">
        <v>30000.0</v>
      </c>
      <c r="V562" s="71"/>
      <c r="W562" s="72"/>
      <c r="X562" s="160">
        <v>0.0</v>
      </c>
      <c r="Y562" s="72"/>
      <c r="Z562" s="156" t="s">
        <v>68</v>
      </c>
      <c r="AA562" s="72"/>
      <c r="AB562" s="247" t="s">
        <v>66</v>
      </c>
      <c r="AC562" s="215"/>
      <c r="AD562" s="215"/>
      <c r="AE562" s="215"/>
      <c r="AF562" s="215"/>
      <c r="AG562" s="215"/>
      <c r="AH562" s="215"/>
      <c r="AI562" s="215"/>
      <c r="AJ562" s="215"/>
      <c r="AK562" s="215"/>
      <c r="AL562" s="215"/>
      <c r="AM562" s="215"/>
    </row>
    <row r="563">
      <c r="A563" s="215"/>
      <c r="B563" s="257" t="s">
        <v>1703</v>
      </c>
      <c r="C563" s="258">
        <v>46155.749522812504</v>
      </c>
      <c r="D563" s="72"/>
      <c r="E563" s="107" t="s">
        <v>7</v>
      </c>
      <c r="F563" s="71"/>
      <c r="G563" s="72"/>
      <c r="H563" s="107" t="s">
        <v>174</v>
      </c>
      <c r="I563" s="71"/>
      <c r="J563" s="72"/>
      <c r="K563" s="107" t="s">
        <v>1707</v>
      </c>
      <c r="L563" s="71"/>
      <c r="M563" s="71"/>
      <c r="N563" s="71"/>
      <c r="O563" s="72"/>
      <c r="P563" s="229" t="s">
        <v>1240</v>
      </c>
      <c r="Q563" s="71"/>
      <c r="R563" s="72"/>
      <c r="S563" s="156" t="s">
        <v>98</v>
      </c>
      <c r="T563" s="72"/>
      <c r="U563" s="160">
        <v>25000.0</v>
      </c>
      <c r="V563" s="71"/>
      <c r="W563" s="72"/>
      <c r="X563" s="160">
        <v>0.0</v>
      </c>
      <c r="Y563" s="72"/>
      <c r="Z563" s="156" t="s">
        <v>68</v>
      </c>
      <c r="AA563" s="72"/>
      <c r="AB563" s="247" t="s">
        <v>88</v>
      </c>
      <c r="AC563" s="215"/>
      <c r="AD563" s="215"/>
      <c r="AE563" s="215"/>
      <c r="AF563" s="215"/>
      <c r="AG563" s="215"/>
      <c r="AH563" s="215"/>
      <c r="AI563" s="215"/>
      <c r="AJ563" s="215"/>
      <c r="AK563" s="215"/>
      <c r="AL563" s="215"/>
      <c r="AM563" s="215"/>
    </row>
    <row r="564">
      <c r="A564" s="215"/>
      <c r="B564" s="257" t="s">
        <v>1714</v>
      </c>
      <c r="C564" s="258">
        <v>46155.68889363426</v>
      </c>
      <c r="D564" s="72"/>
      <c r="E564" s="107" t="s">
        <v>7</v>
      </c>
      <c r="F564" s="71"/>
      <c r="G564" s="72"/>
      <c r="H564" s="107" t="s">
        <v>174</v>
      </c>
      <c r="I564" s="71"/>
      <c r="J564" s="72"/>
      <c r="K564" s="107" t="s">
        <v>1716</v>
      </c>
      <c r="L564" s="71"/>
      <c r="M564" s="71"/>
      <c r="N564" s="71"/>
      <c r="O564" s="72"/>
      <c r="P564" s="229" t="s">
        <v>616</v>
      </c>
      <c r="Q564" s="71"/>
      <c r="R564" s="72"/>
      <c r="S564" s="156" t="s">
        <v>98</v>
      </c>
      <c r="T564" s="72"/>
      <c r="U564" s="160">
        <v>25000.0</v>
      </c>
      <c r="V564" s="71"/>
      <c r="W564" s="72"/>
      <c r="X564" s="160">
        <v>0.0</v>
      </c>
      <c r="Y564" s="72"/>
      <c r="Z564" s="156" t="s">
        <v>68</v>
      </c>
      <c r="AA564" s="72"/>
      <c r="AB564" s="247" t="s">
        <v>66</v>
      </c>
      <c r="AC564" s="215"/>
      <c r="AD564" s="215"/>
      <c r="AE564" s="215"/>
      <c r="AF564" s="215"/>
      <c r="AG564" s="215"/>
      <c r="AH564" s="215"/>
      <c r="AI564" s="215"/>
      <c r="AJ564" s="215"/>
      <c r="AK564" s="215"/>
      <c r="AL564" s="215"/>
      <c r="AM564" s="215"/>
    </row>
    <row r="565">
      <c r="A565" s="215"/>
      <c r="B565" s="257" t="s">
        <v>2465</v>
      </c>
      <c r="C565" s="258">
        <v>46155.671113993056</v>
      </c>
      <c r="D565" s="72"/>
      <c r="E565" s="107" t="s">
        <v>76</v>
      </c>
      <c r="F565" s="71"/>
      <c r="G565" s="72"/>
      <c r="H565" s="107" t="s">
        <v>1354</v>
      </c>
      <c r="I565" s="71"/>
      <c r="J565" s="72"/>
      <c r="K565" s="107" t="s">
        <v>2466</v>
      </c>
      <c r="L565" s="71"/>
      <c r="M565" s="71"/>
      <c r="N565" s="71"/>
      <c r="O565" s="72"/>
      <c r="P565" s="229" t="s">
        <v>807</v>
      </c>
      <c r="Q565" s="71"/>
      <c r="R565" s="72"/>
      <c r="S565" s="156" t="s">
        <v>1175</v>
      </c>
      <c r="T565" s="72"/>
      <c r="U565" s="160">
        <v>18000.0</v>
      </c>
      <c r="V565" s="71"/>
      <c r="W565" s="72"/>
      <c r="X565" s="160">
        <v>0.0</v>
      </c>
      <c r="Y565" s="72"/>
      <c r="Z565" s="156" t="s">
        <v>68</v>
      </c>
      <c r="AA565" s="72"/>
      <c r="AB565" s="247" t="s">
        <v>66</v>
      </c>
      <c r="AC565" s="215"/>
      <c r="AD565" s="215"/>
      <c r="AE565" s="215"/>
      <c r="AF565" s="215"/>
      <c r="AG565" s="215"/>
      <c r="AH565" s="215"/>
      <c r="AI565" s="215"/>
      <c r="AJ565" s="215"/>
      <c r="AK565" s="215"/>
      <c r="AL565" s="215"/>
      <c r="AM565" s="215"/>
    </row>
    <row r="566">
      <c r="A566" s="215"/>
      <c r="B566" s="257" t="s">
        <v>609</v>
      </c>
      <c r="C566" s="258">
        <v>46155.669760185185</v>
      </c>
      <c r="D566" s="72"/>
      <c r="E566" s="107" t="s">
        <v>76</v>
      </c>
      <c r="F566" s="71"/>
      <c r="G566" s="72"/>
      <c r="H566" s="107" t="s">
        <v>77</v>
      </c>
      <c r="I566" s="71"/>
      <c r="J566" s="72"/>
      <c r="K566" s="107" t="s">
        <v>611</v>
      </c>
      <c r="L566" s="71"/>
      <c r="M566" s="71"/>
      <c r="N566" s="71"/>
      <c r="O566" s="72"/>
      <c r="P566" s="229" t="s">
        <v>65</v>
      </c>
      <c r="Q566" s="71"/>
      <c r="R566" s="72"/>
      <c r="S566" s="156" t="s">
        <v>0</v>
      </c>
      <c r="T566" s="72"/>
      <c r="U566" s="160">
        <v>25000.0</v>
      </c>
      <c r="V566" s="71"/>
      <c r="W566" s="72"/>
      <c r="X566" s="160">
        <v>0.0</v>
      </c>
      <c r="Y566" s="72"/>
      <c r="Z566" s="156" t="s">
        <v>68</v>
      </c>
      <c r="AA566" s="72"/>
      <c r="AB566" s="247" t="s">
        <v>66</v>
      </c>
      <c r="AC566" s="215"/>
      <c r="AD566" s="215"/>
      <c r="AE566" s="215"/>
      <c r="AF566" s="215"/>
      <c r="AG566" s="215"/>
      <c r="AH566" s="215"/>
      <c r="AI566" s="215"/>
      <c r="AJ566" s="215"/>
      <c r="AK566" s="215"/>
      <c r="AL566" s="215"/>
      <c r="AM566" s="215"/>
    </row>
    <row r="567">
      <c r="A567" s="215"/>
      <c r="B567" s="257" t="s">
        <v>617</v>
      </c>
      <c r="C567" s="258">
        <v>46155.58241725694</v>
      </c>
      <c r="D567" s="72"/>
      <c r="E567" s="107" t="s">
        <v>7</v>
      </c>
      <c r="F567" s="71"/>
      <c r="G567" s="72"/>
      <c r="H567" s="107" t="s">
        <v>63</v>
      </c>
      <c r="I567" s="71"/>
      <c r="J567" s="72"/>
      <c r="K567" s="107" t="s">
        <v>548</v>
      </c>
      <c r="L567" s="71"/>
      <c r="M567" s="71"/>
      <c r="N567" s="71"/>
      <c r="O567" s="72"/>
      <c r="P567" s="229" t="s">
        <v>65</v>
      </c>
      <c r="Q567" s="71"/>
      <c r="R567" s="72"/>
      <c r="S567" s="156" t="s">
        <v>0</v>
      </c>
      <c r="T567" s="72"/>
      <c r="U567" s="160">
        <v>50000.0</v>
      </c>
      <c r="V567" s="71"/>
      <c r="W567" s="72"/>
      <c r="X567" s="160">
        <v>0.0</v>
      </c>
      <c r="Y567" s="72"/>
      <c r="Z567" s="156" t="s">
        <v>68</v>
      </c>
      <c r="AA567" s="72"/>
      <c r="AB567" s="247" t="s">
        <v>66</v>
      </c>
      <c r="AC567" s="215"/>
      <c r="AD567" s="215"/>
      <c r="AE567" s="215"/>
      <c r="AF567" s="215"/>
      <c r="AG567" s="215"/>
      <c r="AH567" s="215"/>
      <c r="AI567" s="215"/>
      <c r="AJ567" s="215"/>
      <c r="AK567" s="215"/>
      <c r="AL567" s="215"/>
      <c r="AM567" s="215"/>
    </row>
    <row r="568">
      <c r="A568" s="215"/>
      <c r="B568" s="257" t="s">
        <v>2467</v>
      </c>
      <c r="C568" s="258">
        <v>46155.51129473379</v>
      </c>
      <c r="D568" s="72"/>
      <c r="E568" s="107" t="s">
        <v>7</v>
      </c>
      <c r="F568" s="71"/>
      <c r="G568" s="72"/>
      <c r="H568" s="107" t="s">
        <v>174</v>
      </c>
      <c r="I568" s="71"/>
      <c r="J568" s="72"/>
      <c r="K568" s="107" t="s">
        <v>2468</v>
      </c>
      <c r="L568" s="71"/>
      <c r="M568" s="71"/>
      <c r="N568" s="71"/>
      <c r="O568" s="72"/>
      <c r="P568" s="229" t="s">
        <v>1844</v>
      </c>
      <c r="Q568" s="71"/>
      <c r="R568" s="72"/>
      <c r="S568" s="156" t="s">
        <v>1279</v>
      </c>
      <c r="T568" s="72"/>
      <c r="U568" s="160">
        <v>20000.0</v>
      </c>
      <c r="V568" s="71"/>
      <c r="W568" s="72"/>
      <c r="X568" s="160">
        <v>0.0</v>
      </c>
      <c r="Y568" s="72"/>
      <c r="Z568" s="156" t="s">
        <v>68</v>
      </c>
      <c r="AA568" s="72"/>
      <c r="AB568" s="247" t="s">
        <v>88</v>
      </c>
      <c r="AC568" s="215"/>
      <c r="AD568" s="215"/>
      <c r="AE568" s="215"/>
      <c r="AF568" s="215"/>
      <c r="AG568" s="215"/>
      <c r="AH568" s="215"/>
      <c r="AI568" s="215"/>
      <c r="AJ568" s="215"/>
      <c r="AK568" s="215"/>
      <c r="AL568" s="215"/>
      <c r="AM568" s="215"/>
    </row>
    <row r="569">
      <c r="A569" s="215"/>
      <c r="B569" s="257" t="s">
        <v>2469</v>
      </c>
      <c r="C569" s="258">
        <v>46155.473171377314</v>
      </c>
      <c r="D569" s="72"/>
      <c r="E569" s="107" t="s">
        <v>76</v>
      </c>
      <c r="F569" s="71"/>
      <c r="G569" s="72"/>
      <c r="H569" s="107" t="s">
        <v>30</v>
      </c>
      <c r="I569" s="71"/>
      <c r="J569" s="72"/>
      <c r="K569" s="107" t="s">
        <v>2470</v>
      </c>
      <c r="L569" s="71"/>
      <c r="M569" s="71"/>
      <c r="N569" s="71"/>
      <c r="O569" s="72"/>
      <c r="P569" s="229" t="s">
        <v>2471</v>
      </c>
      <c r="Q569" s="71"/>
      <c r="R569" s="72"/>
      <c r="S569" s="156" t="s">
        <v>1175</v>
      </c>
      <c r="T569" s="72"/>
      <c r="U569" s="160">
        <v>21000.0</v>
      </c>
      <c r="V569" s="71"/>
      <c r="W569" s="72"/>
      <c r="X569" s="160">
        <v>0.0</v>
      </c>
      <c r="Y569" s="72"/>
      <c r="Z569" s="156" t="s">
        <v>68</v>
      </c>
      <c r="AA569" s="72"/>
      <c r="AB569" s="247" t="s">
        <v>66</v>
      </c>
      <c r="AC569" s="215"/>
      <c r="AD569" s="215"/>
      <c r="AE569" s="215"/>
      <c r="AF569" s="215"/>
      <c r="AG569" s="215"/>
      <c r="AH569" s="215"/>
      <c r="AI569" s="215"/>
      <c r="AJ569" s="215"/>
      <c r="AK569" s="215"/>
      <c r="AL569" s="215"/>
      <c r="AM569" s="215"/>
    </row>
    <row r="570">
      <c r="A570" s="215"/>
      <c r="B570" s="257" t="s">
        <v>1723</v>
      </c>
      <c r="C570" s="258">
        <v>46155.402503923615</v>
      </c>
      <c r="D570" s="72"/>
      <c r="E570" s="107" t="s">
        <v>7</v>
      </c>
      <c r="F570" s="71"/>
      <c r="G570" s="72"/>
      <c r="H570" s="107" t="s">
        <v>174</v>
      </c>
      <c r="I570" s="71"/>
      <c r="J570" s="72"/>
      <c r="K570" s="107" t="s">
        <v>1724</v>
      </c>
      <c r="L570" s="71"/>
      <c r="M570" s="71"/>
      <c r="N570" s="71"/>
      <c r="O570" s="72"/>
      <c r="P570" s="229" t="s">
        <v>268</v>
      </c>
      <c r="Q570" s="71"/>
      <c r="R570" s="72"/>
      <c r="S570" s="156" t="s">
        <v>98</v>
      </c>
      <c r="T570" s="72"/>
      <c r="U570" s="160">
        <v>45000.0</v>
      </c>
      <c r="V570" s="71"/>
      <c r="W570" s="72"/>
      <c r="X570" s="160">
        <v>0.0</v>
      </c>
      <c r="Y570" s="72"/>
      <c r="Z570" s="156" t="s">
        <v>68</v>
      </c>
      <c r="AA570" s="72"/>
      <c r="AB570" s="247" t="s">
        <v>88</v>
      </c>
      <c r="AC570" s="215"/>
      <c r="AD570" s="215"/>
      <c r="AE570" s="215"/>
      <c r="AF570" s="215"/>
      <c r="AG570" s="215"/>
      <c r="AH570" s="215"/>
      <c r="AI570" s="215"/>
      <c r="AJ570" s="215"/>
      <c r="AK570" s="215"/>
      <c r="AL570" s="215"/>
      <c r="AM570" s="215"/>
    </row>
    <row r="571">
      <c r="A571" s="215"/>
      <c r="B571" s="257" t="s">
        <v>2472</v>
      </c>
      <c r="C571" s="258">
        <v>46154.78355443287</v>
      </c>
      <c r="D571" s="72"/>
      <c r="E571" s="107" t="s">
        <v>76</v>
      </c>
      <c r="F571" s="71"/>
      <c r="G571" s="72"/>
      <c r="H571" s="107" t="s">
        <v>174</v>
      </c>
      <c r="I571" s="71"/>
      <c r="J571" s="72"/>
      <c r="K571" s="107" t="s">
        <v>2473</v>
      </c>
      <c r="L571" s="71"/>
      <c r="M571" s="71"/>
      <c r="N571" s="71"/>
      <c r="O571" s="72"/>
      <c r="P571" s="229" t="s">
        <v>1642</v>
      </c>
      <c r="Q571" s="71"/>
      <c r="R571" s="72"/>
      <c r="S571" s="156" t="s">
        <v>1175</v>
      </c>
      <c r="T571" s="72"/>
      <c r="U571" s="160">
        <v>20000.0</v>
      </c>
      <c r="V571" s="71"/>
      <c r="W571" s="72"/>
      <c r="X571" s="160">
        <v>0.0</v>
      </c>
      <c r="Y571" s="72"/>
      <c r="Z571" s="156" t="s">
        <v>68</v>
      </c>
      <c r="AA571" s="72"/>
      <c r="AB571" s="247" t="s">
        <v>88</v>
      </c>
      <c r="AC571" s="215"/>
      <c r="AD571" s="215"/>
      <c r="AE571" s="215"/>
      <c r="AF571" s="215"/>
      <c r="AG571" s="215"/>
      <c r="AH571" s="215"/>
      <c r="AI571" s="215"/>
      <c r="AJ571" s="215"/>
      <c r="AK571" s="215"/>
      <c r="AL571" s="215"/>
      <c r="AM571" s="215"/>
    </row>
    <row r="572">
      <c r="A572" s="215"/>
      <c r="B572" s="257" t="s">
        <v>1982</v>
      </c>
      <c r="C572" s="258">
        <v>46154.78233934028</v>
      </c>
      <c r="D572" s="72"/>
      <c r="E572" s="107" t="s">
        <v>7</v>
      </c>
      <c r="F572" s="71"/>
      <c r="G572" s="72"/>
      <c r="H572" s="107" t="s">
        <v>174</v>
      </c>
      <c r="I572" s="71"/>
      <c r="J572" s="72"/>
      <c r="K572" s="107" t="s">
        <v>1983</v>
      </c>
      <c r="L572" s="71"/>
      <c r="M572" s="71"/>
      <c r="N572" s="71"/>
      <c r="O572" s="72"/>
      <c r="P572" s="229" t="s">
        <v>1642</v>
      </c>
      <c r="Q572" s="71"/>
      <c r="R572" s="72"/>
      <c r="S572" s="156" t="s">
        <v>457</v>
      </c>
      <c r="T572" s="72"/>
      <c r="U572" s="160">
        <v>20000.0</v>
      </c>
      <c r="V572" s="71"/>
      <c r="W572" s="72"/>
      <c r="X572" s="160">
        <v>0.0</v>
      </c>
      <c r="Y572" s="72"/>
      <c r="Z572" s="156" t="s">
        <v>68</v>
      </c>
      <c r="AA572" s="72"/>
      <c r="AB572" s="247" t="s">
        <v>88</v>
      </c>
      <c r="AC572" s="215"/>
      <c r="AD572" s="215"/>
      <c r="AE572" s="215"/>
      <c r="AF572" s="215"/>
      <c r="AG572" s="215"/>
      <c r="AH572" s="215"/>
      <c r="AI572" s="215"/>
      <c r="AJ572" s="215"/>
      <c r="AK572" s="215"/>
      <c r="AL572" s="215"/>
      <c r="AM572" s="215"/>
    </row>
    <row r="573">
      <c r="A573" s="215"/>
      <c r="B573" s="257" t="s">
        <v>1732</v>
      </c>
      <c r="C573" s="258">
        <v>46154.74699209491</v>
      </c>
      <c r="D573" s="72"/>
      <c r="E573" s="107" t="s">
        <v>7</v>
      </c>
      <c r="F573" s="71"/>
      <c r="G573" s="72"/>
      <c r="H573" s="107" t="s">
        <v>174</v>
      </c>
      <c r="I573" s="71"/>
      <c r="J573" s="72"/>
      <c r="K573" s="107" t="s">
        <v>1733</v>
      </c>
      <c r="L573" s="71"/>
      <c r="M573" s="71"/>
      <c r="N573" s="71"/>
      <c r="O573" s="72"/>
      <c r="P573" s="229" t="s">
        <v>1026</v>
      </c>
      <c r="Q573" s="71"/>
      <c r="R573" s="72"/>
      <c r="S573" s="156" t="s">
        <v>98</v>
      </c>
      <c r="T573" s="72"/>
      <c r="U573" s="160">
        <v>10000.0</v>
      </c>
      <c r="V573" s="71"/>
      <c r="W573" s="72"/>
      <c r="X573" s="160">
        <v>0.0</v>
      </c>
      <c r="Y573" s="72"/>
      <c r="Z573" s="156" t="s">
        <v>68</v>
      </c>
      <c r="AA573" s="72"/>
      <c r="AB573" s="247" t="s">
        <v>88</v>
      </c>
      <c r="AC573" s="215"/>
      <c r="AD573" s="215"/>
      <c r="AE573" s="215"/>
      <c r="AF573" s="215"/>
      <c r="AG573" s="215"/>
      <c r="AH573" s="215"/>
      <c r="AI573" s="215"/>
      <c r="AJ573" s="215"/>
      <c r="AK573" s="215"/>
      <c r="AL573" s="215"/>
      <c r="AM573" s="215"/>
    </row>
    <row r="574">
      <c r="A574" s="215"/>
      <c r="B574" s="257" t="s">
        <v>1741</v>
      </c>
      <c r="C574" s="258">
        <v>46154.745970856486</v>
      </c>
      <c r="D574" s="72"/>
      <c r="E574" s="107" t="s">
        <v>7</v>
      </c>
      <c r="F574" s="71"/>
      <c r="G574" s="72"/>
      <c r="H574" s="107" t="s">
        <v>174</v>
      </c>
      <c r="I574" s="71"/>
      <c r="J574" s="72"/>
      <c r="K574" s="107" t="s">
        <v>1733</v>
      </c>
      <c r="L574" s="71"/>
      <c r="M574" s="71"/>
      <c r="N574" s="71"/>
      <c r="O574" s="72"/>
      <c r="P574" s="229" t="s">
        <v>1026</v>
      </c>
      <c r="Q574" s="71"/>
      <c r="R574" s="72"/>
      <c r="S574" s="156" t="s">
        <v>98</v>
      </c>
      <c r="T574" s="72"/>
      <c r="U574" s="160">
        <v>15000.0</v>
      </c>
      <c r="V574" s="71"/>
      <c r="W574" s="72"/>
      <c r="X574" s="160">
        <v>0.0</v>
      </c>
      <c r="Y574" s="72"/>
      <c r="Z574" s="156" t="s">
        <v>68</v>
      </c>
      <c r="AA574" s="72"/>
      <c r="AB574" s="247" t="s">
        <v>66</v>
      </c>
      <c r="AC574" s="215"/>
      <c r="AD574" s="215"/>
      <c r="AE574" s="215"/>
      <c r="AF574" s="215"/>
      <c r="AG574" s="215"/>
      <c r="AH574" s="215"/>
      <c r="AI574" s="215"/>
      <c r="AJ574" s="215"/>
      <c r="AK574" s="215"/>
      <c r="AL574" s="215"/>
      <c r="AM574" s="215"/>
    </row>
    <row r="575">
      <c r="A575" s="215"/>
      <c r="B575" s="257" t="s">
        <v>1749</v>
      </c>
      <c r="C575" s="258">
        <v>46154.72789733796</v>
      </c>
      <c r="D575" s="72"/>
      <c r="E575" s="107" t="s">
        <v>7</v>
      </c>
      <c r="F575" s="71"/>
      <c r="G575" s="72"/>
      <c r="H575" s="107" t="s">
        <v>174</v>
      </c>
      <c r="I575" s="71"/>
      <c r="J575" s="72"/>
      <c r="K575" s="107" t="s">
        <v>1750</v>
      </c>
      <c r="L575" s="71"/>
      <c r="M575" s="71"/>
      <c r="N575" s="71"/>
      <c r="O575" s="72"/>
      <c r="P575" s="229" t="s">
        <v>805</v>
      </c>
      <c r="Q575" s="71"/>
      <c r="R575" s="72"/>
      <c r="S575" s="156" t="s">
        <v>98</v>
      </c>
      <c r="T575" s="72"/>
      <c r="U575" s="160">
        <v>25000.0</v>
      </c>
      <c r="V575" s="71"/>
      <c r="W575" s="72"/>
      <c r="X575" s="160">
        <v>0.0</v>
      </c>
      <c r="Y575" s="72"/>
      <c r="Z575" s="156" t="s">
        <v>68</v>
      </c>
      <c r="AA575" s="72"/>
      <c r="AB575" s="247" t="s">
        <v>88</v>
      </c>
      <c r="AC575" s="215"/>
      <c r="AD575" s="215"/>
      <c r="AE575" s="215"/>
      <c r="AF575" s="215"/>
      <c r="AG575" s="215"/>
      <c r="AH575" s="215"/>
      <c r="AI575" s="215"/>
      <c r="AJ575" s="215"/>
      <c r="AK575" s="215"/>
      <c r="AL575" s="215"/>
      <c r="AM575" s="215"/>
    </row>
    <row r="576">
      <c r="A576" s="215"/>
      <c r="B576" s="257" t="s">
        <v>1755</v>
      </c>
      <c r="C576" s="258">
        <v>46154.621414293986</v>
      </c>
      <c r="D576" s="72"/>
      <c r="E576" s="107" t="s">
        <v>7</v>
      </c>
      <c r="F576" s="71"/>
      <c r="G576" s="72"/>
      <c r="H576" s="107" t="s">
        <v>174</v>
      </c>
      <c r="I576" s="71"/>
      <c r="J576" s="72"/>
      <c r="K576" s="107" t="s">
        <v>1757</v>
      </c>
      <c r="L576" s="71"/>
      <c r="M576" s="71"/>
      <c r="N576" s="71"/>
      <c r="O576" s="72"/>
      <c r="P576" s="229" t="s">
        <v>729</v>
      </c>
      <c r="Q576" s="71"/>
      <c r="R576" s="72"/>
      <c r="S576" s="156" t="s">
        <v>98</v>
      </c>
      <c r="T576" s="72"/>
      <c r="U576" s="160">
        <v>30000.0</v>
      </c>
      <c r="V576" s="71"/>
      <c r="W576" s="72"/>
      <c r="X576" s="160">
        <v>0.0</v>
      </c>
      <c r="Y576" s="72"/>
      <c r="Z576" s="156" t="s">
        <v>68</v>
      </c>
      <c r="AA576" s="72"/>
      <c r="AB576" s="247" t="s">
        <v>66</v>
      </c>
      <c r="AC576" s="215"/>
      <c r="AD576" s="215"/>
      <c r="AE576" s="215"/>
      <c r="AF576" s="215"/>
      <c r="AG576" s="215"/>
      <c r="AH576" s="215"/>
      <c r="AI576" s="215"/>
      <c r="AJ576" s="215"/>
      <c r="AK576" s="215"/>
      <c r="AL576" s="215"/>
      <c r="AM576" s="215"/>
    </row>
    <row r="577">
      <c r="A577" s="215"/>
      <c r="B577" s="257" t="s">
        <v>1988</v>
      </c>
      <c r="C577" s="258">
        <v>46154.60359428241</v>
      </c>
      <c r="D577" s="72"/>
      <c r="E577" s="107" t="s">
        <v>7</v>
      </c>
      <c r="F577" s="71"/>
      <c r="G577" s="72"/>
      <c r="H577" s="107" t="s">
        <v>174</v>
      </c>
      <c r="I577" s="71"/>
      <c r="J577" s="72"/>
      <c r="K577" s="107" t="s">
        <v>1989</v>
      </c>
      <c r="L577" s="71"/>
      <c r="M577" s="71"/>
      <c r="N577" s="71"/>
      <c r="O577" s="72"/>
      <c r="P577" s="229" t="s">
        <v>1650</v>
      </c>
      <c r="Q577" s="71"/>
      <c r="R577" s="72"/>
      <c r="S577" s="156" t="s">
        <v>457</v>
      </c>
      <c r="T577" s="72"/>
      <c r="U577" s="160">
        <v>20000.0</v>
      </c>
      <c r="V577" s="71"/>
      <c r="W577" s="72"/>
      <c r="X577" s="160">
        <v>0.0</v>
      </c>
      <c r="Y577" s="72"/>
      <c r="Z577" s="156" t="s">
        <v>68</v>
      </c>
      <c r="AA577" s="72"/>
      <c r="AB577" s="247" t="s">
        <v>88</v>
      </c>
      <c r="AC577" s="215"/>
      <c r="AD577" s="215"/>
      <c r="AE577" s="215"/>
      <c r="AF577" s="215"/>
      <c r="AG577" s="215"/>
      <c r="AH577" s="215"/>
      <c r="AI577" s="215"/>
      <c r="AJ577" s="215"/>
      <c r="AK577" s="215"/>
      <c r="AL577" s="215"/>
      <c r="AM577" s="215"/>
    </row>
    <row r="578">
      <c r="A578" s="215"/>
      <c r="B578" s="257" t="s">
        <v>1995</v>
      </c>
      <c r="C578" s="258">
        <v>46154.59533700232</v>
      </c>
      <c r="D578" s="72"/>
      <c r="E578" s="107" t="s">
        <v>7</v>
      </c>
      <c r="F578" s="71"/>
      <c r="G578" s="72"/>
      <c r="H578" s="107" t="s">
        <v>174</v>
      </c>
      <c r="I578" s="71"/>
      <c r="J578" s="72"/>
      <c r="K578" s="107" t="s">
        <v>1996</v>
      </c>
      <c r="L578" s="71"/>
      <c r="M578" s="71"/>
      <c r="N578" s="71"/>
      <c r="O578" s="72"/>
      <c r="P578" s="229" t="s">
        <v>1657</v>
      </c>
      <c r="Q578" s="71"/>
      <c r="R578" s="72"/>
      <c r="S578" s="156" t="s">
        <v>457</v>
      </c>
      <c r="T578" s="72"/>
      <c r="U578" s="160">
        <v>20000.0</v>
      </c>
      <c r="V578" s="71"/>
      <c r="W578" s="72"/>
      <c r="X578" s="160">
        <v>0.0</v>
      </c>
      <c r="Y578" s="72"/>
      <c r="Z578" s="156" t="s">
        <v>68</v>
      </c>
      <c r="AA578" s="72"/>
      <c r="AB578" s="247" t="s">
        <v>88</v>
      </c>
      <c r="AC578" s="215"/>
      <c r="AD578" s="215"/>
      <c r="AE578" s="215"/>
      <c r="AF578" s="215"/>
      <c r="AG578" s="215"/>
      <c r="AH578" s="215"/>
      <c r="AI578" s="215"/>
      <c r="AJ578" s="215"/>
      <c r="AK578" s="215"/>
      <c r="AL578" s="215"/>
      <c r="AM578" s="215"/>
    </row>
    <row r="579">
      <c r="A579" s="215"/>
      <c r="B579" s="257" t="s">
        <v>2474</v>
      </c>
      <c r="C579" s="258">
        <v>46154.427815243056</v>
      </c>
      <c r="D579" s="72"/>
      <c r="E579" s="107" t="s">
        <v>7</v>
      </c>
      <c r="F579" s="71"/>
      <c r="G579" s="72"/>
      <c r="H579" s="107" t="s">
        <v>1208</v>
      </c>
      <c r="I579" s="71"/>
      <c r="J579" s="72"/>
      <c r="K579" s="107" t="s">
        <v>2475</v>
      </c>
      <c r="L579" s="71"/>
      <c r="M579" s="71"/>
      <c r="N579" s="71"/>
      <c r="O579" s="72"/>
      <c r="P579" s="229" t="s">
        <v>1200</v>
      </c>
      <c r="Q579" s="71"/>
      <c r="R579" s="72"/>
      <c r="S579" s="156" t="s">
        <v>1175</v>
      </c>
      <c r="T579" s="72"/>
      <c r="U579" s="160">
        <v>21500.0</v>
      </c>
      <c r="V579" s="71"/>
      <c r="W579" s="72"/>
      <c r="X579" s="160">
        <v>0.0</v>
      </c>
      <c r="Y579" s="72"/>
      <c r="Z579" s="156" t="s">
        <v>68</v>
      </c>
      <c r="AA579" s="72"/>
      <c r="AB579" s="247" t="s">
        <v>88</v>
      </c>
      <c r="AC579" s="215"/>
      <c r="AD579" s="215"/>
      <c r="AE579" s="215"/>
      <c r="AF579" s="215"/>
      <c r="AG579" s="215"/>
      <c r="AH579" s="215"/>
      <c r="AI579" s="215"/>
      <c r="AJ579" s="215"/>
      <c r="AK579" s="215"/>
      <c r="AL579" s="215"/>
      <c r="AM579" s="215"/>
    </row>
    <row r="580">
      <c r="A580" s="215"/>
      <c r="B580" s="257" t="s">
        <v>2476</v>
      </c>
      <c r="C580" s="258">
        <v>46154.42548361111</v>
      </c>
      <c r="D580" s="72"/>
      <c r="E580" s="107" t="s">
        <v>76</v>
      </c>
      <c r="F580" s="71"/>
      <c r="G580" s="72"/>
      <c r="H580" s="107" t="s">
        <v>1198</v>
      </c>
      <c r="I580" s="71"/>
      <c r="J580" s="72"/>
      <c r="K580" s="107" t="s">
        <v>2477</v>
      </c>
      <c r="L580" s="71"/>
      <c r="M580" s="71"/>
      <c r="N580" s="71"/>
      <c r="O580" s="72"/>
      <c r="P580" s="229" t="s">
        <v>1200</v>
      </c>
      <c r="Q580" s="71"/>
      <c r="R580" s="72"/>
      <c r="S580" s="156" t="s">
        <v>1175</v>
      </c>
      <c r="T580" s="72"/>
      <c r="U580" s="160">
        <v>21500.0</v>
      </c>
      <c r="V580" s="71"/>
      <c r="W580" s="72"/>
      <c r="X580" s="160">
        <v>0.0</v>
      </c>
      <c r="Y580" s="72"/>
      <c r="Z580" s="156" t="s">
        <v>68</v>
      </c>
      <c r="AA580" s="72"/>
      <c r="AB580" s="247" t="s">
        <v>66</v>
      </c>
      <c r="AC580" s="215"/>
      <c r="AD580" s="215"/>
      <c r="AE580" s="215"/>
      <c r="AF580" s="215"/>
      <c r="AG580" s="215"/>
      <c r="AH580" s="215"/>
      <c r="AI580" s="215"/>
      <c r="AJ580" s="215"/>
      <c r="AK580" s="215"/>
      <c r="AL580" s="215"/>
      <c r="AM580" s="215"/>
    </row>
    <row r="581">
      <c r="A581" s="215"/>
      <c r="B581" s="257" t="s">
        <v>1762</v>
      </c>
      <c r="C581" s="258">
        <v>46153.80048135416</v>
      </c>
      <c r="D581" s="72"/>
      <c r="E581" s="107" t="s">
        <v>7</v>
      </c>
      <c r="F581" s="71"/>
      <c r="G581" s="72"/>
      <c r="H581" s="107" t="s">
        <v>174</v>
      </c>
      <c r="I581" s="71"/>
      <c r="J581" s="72"/>
      <c r="K581" s="107" t="s">
        <v>1764</v>
      </c>
      <c r="L581" s="71"/>
      <c r="M581" s="71"/>
      <c r="N581" s="71"/>
      <c r="O581" s="72"/>
      <c r="P581" s="229" t="s">
        <v>1094</v>
      </c>
      <c r="Q581" s="71"/>
      <c r="R581" s="72"/>
      <c r="S581" s="156" t="s">
        <v>98</v>
      </c>
      <c r="T581" s="72"/>
      <c r="U581" s="160">
        <v>25000.0</v>
      </c>
      <c r="V581" s="71"/>
      <c r="W581" s="72"/>
      <c r="X581" s="160">
        <v>0.0</v>
      </c>
      <c r="Y581" s="72"/>
      <c r="Z581" s="156" t="s">
        <v>68</v>
      </c>
      <c r="AA581" s="72"/>
      <c r="AB581" s="247" t="s">
        <v>88</v>
      </c>
      <c r="AC581" s="215"/>
      <c r="AD581" s="215"/>
      <c r="AE581" s="215"/>
      <c r="AF581" s="215"/>
      <c r="AG581" s="215"/>
      <c r="AH581" s="215"/>
      <c r="AI581" s="215"/>
      <c r="AJ581" s="215"/>
      <c r="AK581" s="215"/>
      <c r="AL581" s="215"/>
      <c r="AM581" s="215"/>
    </row>
    <row r="582">
      <c r="A582" s="215"/>
      <c r="B582" s="257" t="s">
        <v>1769</v>
      </c>
      <c r="C582" s="258">
        <v>46153.79782732639</v>
      </c>
      <c r="D582" s="72"/>
      <c r="E582" s="107" t="s">
        <v>7</v>
      </c>
      <c r="F582" s="71"/>
      <c r="G582" s="72"/>
      <c r="H582" s="107" t="s">
        <v>174</v>
      </c>
      <c r="I582" s="71"/>
      <c r="J582" s="72"/>
      <c r="K582" s="107" t="s">
        <v>1770</v>
      </c>
      <c r="L582" s="71"/>
      <c r="M582" s="71"/>
      <c r="N582" s="71"/>
      <c r="O582" s="72"/>
      <c r="P582" s="229" t="s">
        <v>396</v>
      </c>
      <c r="Q582" s="71"/>
      <c r="R582" s="72"/>
      <c r="S582" s="156" t="s">
        <v>98</v>
      </c>
      <c r="T582" s="72"/>
      <c r="U582" s="160">
        <v>25000.0</v>
      </c>
      <c r="V582" s="71"/>
      <c r="W582" s="72"/>
      <c r="X582" s="160">
        <v>0.0</v>
      </c>
      <c r="Y582" s="72"/>
      <c r="Z582" s="156" t="s">
        <v>68</v>
      </c>
      <c r="AA582" s="72"/>
      <c r="AB582" s="247" t="s">
        <v>88</v>
      </c>
      <c r="AC582" s="215"/>
      <c r="AD582" s="215"/>
      <c r="AE582" s="215"/>
      <c r="AF582" s="215"/>
      <c r="AG582" s="215"/>
      <c r="AH582" s="215"/>
      <c r="AI582" s="215"/>
      <c r="AJ582" s="215"/>
      <c r="AK582" s="215"/>
      <c r="AL582" s="215"/>
      <c r="AM582" s="215"/>
    </row>
    <row r="583">
      <c r="A583" s="215"/>
      <c r="B583" s="257" t="s">
        <v>1776</v>
      </c>
      <c r="C583" s="258">
        <v>46153.78738541667</v>
      </c>
      <c r="D583" s="72"/>
      <c r="E583" s="107" t="s">
        <v>7</v>
      </c>
      <c r="F583" s="71"/>
      <c r="G583" s="72"/>
      <c r="H583" s="107" t="s">
        <v>174</v>
      </c>
      <c r="I583" s="71"/>
      <c r="J583" s="72"/>
      <c r="K583" s="107" t="s">
        <v>1777</v>
      </c>
      <c r="L583" s="71"/>
      <c r="M583" s="71"/>
      <c r="N583" s="71"/>
      <c r="O583" s="72"/>
      <c r="P583" s="229" t="s">
        <v>349</v>
      </c>
      <c r="Q583" s="71"/>
      <c r="R583" s="72"/>
      <c r="S583" s="156" t="s">
        <v>98</v>
      </c>
      <c r="T583" s="72"/>
      <c r="U583" s="160">
        <v>25000.0</v>
      </c>
      <c r="V583" s="71"/>
      <c r="W583" s="72"/>
      <c r="X583" s="160">
        <v>0.0</v>
      </c>
      <c r="Y583" s="72"/>
      <c r="Z583" s="156" t="s">
        <v>68</v>
      </c>
      <c r="AA583" s="72"/>
      <c r="AB583" s="247" t="s">
        <v>88</v>
      </c>
      <c r="AC583" s="215"/>
      <c r="AD583" s="215"/>
      <c r="AE583" s="215"/>
      <c r="AF583" s="215"/>
      <c r="AG583" s="215"/>
      <c r="AH583" s="215"/>
      <c r="AI583" s="215"/>
      <c r="AJ583" s="215"/>
      <c r="AK583" s="215"/>
      <c r="AL583" s="215"/>
      <c r="AM583" s="215"/>
    </row>
    <row r="584">
      <c r="A584" s="215"/>
      <c r="B584" s="257" t="s">
        <v>1998</v>
      </c>
      <c r="C584" s="258">
        <v>46153.75315361111</v>
      </c>
      <c r="D584" s="72"/>
      <c r="E584" s="107" t="s">
        <v>7</v>
      </c>
      <c r="F584" s="71"/>
      <c r="G584" s="72"/>
      <c r="H584" s="107" t="s">
        <v>174</v>
      </c>
      <c r="I584" s="71"/>
      <c r="J584" s="72"/>
      <c r="K584" s="107" t="s">
        <v>1840</v>
      </c>
      <c r="L584" s="71"/>
      <c r="M584" s="71"/>
      <c r="N584" s="71"/>
      <c r="O584" s="72"/>
      <c r="P584" s="229" t="s">
        <v>1341</v>
      </c>
      <c r="Q584" s="71"/>
      <c r="R584" s="72"/>
      <c r="S584" s="156" t="s">
        <v>457</v>
      </c>
      <c r="T584" s="72"/>
      <c r="U584" s="160">
        <v>20000.0</v>
      </c>
      <c r="V584" s="71"/>
      <c r="W584" s="72"/>
      <c r="X584" s="160">
        <v>0.0</v>
      </c>
      <c r="Y584" s="72"/>
      <c r="Z584" s="156" t="s">
        <v>68</v>
      </c>
      <c r="AA584" s="72"/>
      <c r="AB584" s="247" t="s">
        <v>88</v>
      </c>
      <c r="AC584" s="215"/>
      <c r="AD584" s="215"/>
      <c r="AE584" s="215"/>
      <c r="AF584" s="215"/>
      <c r="AG584" s="215"/>
      <c r="AH584" s="215"/>
      <c r="AI584" s="215"/>
      <c r="AJ584" s="215"/>
      <c r="AK584" s="215"/>
      <c r="AL584" s="215"/>
      <c r="AM584" s="215"/>
    </row>
    <row r="585">
      <c r="A585" s="215"/>
      <c r="B585" s="257" t="s">
        <v>1783</v>
      </c>
      <c r="C585" s="258">
        <v>46153.739984733795</v>
      </c>
      <c r="D585" s="72"/>
      <c r="E585" s="107" t="s">
        <v>7</v>
      </c>
      <c r="F585" s="71"/>
      <c r="G585" s="72"/>
      <c r="H585" s="107" t="s">
        <v>174</v>
      </c>
      <c r="I585" s="71"/>
      <c r="J585" s="72"/>
      <c r="K585" s="107" t="s">
        <v>1785</v>
      </c>
      <c r="L585" s="71"/>
      <c r="M585" s="71"/>
      <c r="N585" s="71"/>
      <c r="O585" s="72"/>
      <c r="P585" s="229" t="s">
        <v>423</v>
      </c>
      <c r="Q585" s="71"/>
      <c r="R585" s="72"/>
      <c r="S585" s="156" t="s">
        <v>98</v>
      </c>
      <c r="T585" s="72"/>
      <c r="U585" s="160">
        <v>25000.0</v>
      </c>
      <c r="V585" s="71"/>
      <c r="W585" s="72"/>
      <c r="X585" s="160">
        <v>0.0</v>
      </c>
      <c r="Y585" s="72"/>
      <c r="Z585" s="156" t="s">
        <v>68</v>
      </c>
      <c r="AA585" s="72"/>
      <c r="AB585" s="247" t="s">
        <v>88</v>
      </c>
      <c r="AC585" s="215"/>
      <c r="AD585" s="215"/>
      <c r="AE585" s="215"/>
      <c r="AF585" s="215"/>
      <c r="AG585" s="215"/>
      <c r="AH585" s="215"/>
      <c r="AI585" s="215"/>
      <c r="AJ585" s="215"/>
      <c r="AK585" s="215"/>
      <c r="AL585" s="215"/>
      <c r="AM585" s="215"/>
    </row>
    <row r="586">
      <c r="A586" s="215"/>
      <c r="B586" s="257" t="s">
        <v>2478</v>
      </c>
      <c r="C586" s="258">
        <v>46153.45299708333</v>
      </c>
      <c r="D586" s="72"/>
      <c r="E586" s="107" t="s">
        <v>7</v>
      </c>
      <c r="F586" s="71"/>
      <c r="G586" s="72"/>
      <c r="H586" s="107" t="s">
        <v>1460</v>
      </c>
      <c r="I586" s="71"/>
      <c r="J586" s="72"/>
      <c r="K586" s="107" t="s">
        <v>2479</v>
      </c>
      <c r="L586" s="71"/>
      <c r="M586" s="71"/>
      <c r="N586" s="71"/>
      <c r="O586" s="72"/>
      <c r="P586" s="229" t="s">
        <v>1451</v>
      </c>
      <c r="Q586" s="71"/>
      <c r="R586" s="72"/>
      <c r="S586" s="156" t="s">
        <v>23</v>
      </c>
      <c r="T586" s="72"/>
      <c r="U586" s="160">
        <v>89000.0</v>
      </c>
      <c r="V586" s="71"/>
      <c r="W586" s="72"/>
      <c r="X586" s="160">
        <v>0.0</v>
      </c>
      <c r="Y586" s="72"/>
      <c r="Z586" s="156" t="s">
        <v>68</v>
      </c>
      <c r="AA586" s="72"/>
      <c r="AB586" s="247" t="s">
        <v>66</v>
      </c>
      <c r="AC586" s="215"/>
      <c r="AD586" s="215"/>
      <c r="AE586" s="215"/>
      <c r="AF586" s="215"/>
      <c r="AG586" s="215"/>
      <c r="AH586" s="215"/>
      <c r="AI586" s="215"/>
      <c r="AJ586" s="215"/>
      <c r="AK586" s="215"/>
      <c r="AL586" s="215"/>
      <c r="AM586" s="215"/>
    </row>
    <row r="587">
      <c r="A587" s="215"/>
      <c r="B587" s="257" t="s">
        <v>2480</v>
      </c>
      <c r="C587" s="258">
        <v>46153.451536030094</v>
      </c>
      <c r="D587" s="72"/>
      <c r="E587" s="107" t="s">
        <v>7</v>
      </c>
      <c r="F587" s="71"/>
      <c r="G587" s="72"/>
      <c r="H587" s="107" t="s">
        <v>1447</v>
      </c>
      <c r="I587" s="71"/>
      <c r="J587" s="72"/>
      <c r="K587" s="107" t="s">
        <v>2481</v>
      </c>
      <c r="L587" s="71"/>
      <c r="M587" s="71"/>
      <c r="N587" s="71"/>
      <c r="O587" s="72"/>
      <c r="P587" s="229" t="s">
        <v>1451</v>
      </c>
      <c r="Q587" s="71"/>
      <c r="R587" s="72"/>
      <c r="S587" s="156" t="s">
        <v>23</v>
      </c>
      <c r="T587" s="72"/>
      <c r="U587" s="160">
        <v>26222.0</v>
      </c>
      <c r="V587" s="71"/>
      <c r="W587" s="72"/>
      <c r="X587" s="160">
        <v>0.0</v>
      </c>
      <c r="Y587" s="72"/>
      <c r="Z587" s="156" t="s">
        <v>68</v>
      </c>
      <c r="AA587" s="72"/>
      <c r="AB587" s="247" t="s">
        <v>66</v>
      </c>
      <c r="AC587" s="215"/>
      <c r="AD587" s="215"/>
      <c r="AE587" s="215"/>
      <c r="AF587" s="215"/>
      <c r="AG587" s="215"/>
      <c r="AH587" s="215"/>
      <c r="AI587" s="215"/>
      <c r="AJ587" s="215"/>
      <c r="AK587" s="215"/>
      <c r="AL587" s="215"/>
      <c r="AM587" s="215"/>
    </row>
    <row r="588">
      <c r="A588" s="215"/>
      <c r="B588" s="257" t="s">
        <v>2482</v>
      </c>
      <c r="C588" s="258">
        <v>46151.761625949075</v>
      </c>
      <c r="D588" s="72"/>
      <c r="E588" s="107" t="s">
        <v>76</v>
      </c>
      <c r="F588" s="71"/>
      <c r="G588" s="72"/>
      <c r="H588" s="107" t="s">
        <v>1460</v>
      </c>
      <c r="I588" s="71"/>
      <c r="J588" s="72"/>
      <c r="K588" s="107" t="s">
        <v>2483</v>
      </c>
      <c r="L588" s="71"/>
      <c r="M588" s="71"/>
      <c r="N588" s="71"/>
      <c r="O588" s="72"/>
      <c r="P588" s="229" t="s">
        <v>1604</v>
      </c>
      <c r="Q588" s="71"/>
      <c r="R588" s="72"/>
      <c r="S588" s="156" t="s">
        <v>23</v>
      </c>
      <c r="T588" s="72"/>
      <c r="U588" s="160">
        <v>34000.0</v>
      </c>
      <c r="V588" s="71"/>
      <c r="W588" s="72"/>
      <c r="X588" s="160">
        <v>0.0</v>
      </c>
      <c r="Y588" s="72"/>
      <c r="Z588" s="156" t="s">
        <v>68</v>
      </c>
      <c r="AA588" s="72"/>
      <c r="AB588" s="247" t="s">
        <v>88</v>
      </c>
      <c r="AC588" s="215"/>
      <c r="AD588" s="215"/>
      <c r="AE588" s="215"/>
      <c r="AF588" s="215"/>
      <c r="AG588" s="215"/>
      <c r="AH588" s="215"/>
      <c r="AI588" s="215"/>
      <c r="AJ588" s="215"/>
      <c r="AK588" s="215"/>
      <c r="AL588" s="215"/>
      <c r="AM588" s="215"/>
    </row>
    <row r="589">
      <c r="A589" s="215"/>
      <c r="B589" s="257" t="s">
        <v>2484</v>
      </c>
      <c r="C589" s="258">
        <v>46151.75905824074</v>
      </c>
      <c r="D589" s="72"/>
      <c r="E589" s="107" t="s">
        <v>76</v>
      </c>
      <c r="F589" s="71"/>
      <c r="G589" s="72"/>
      <c r="H589" s="107" t="s">
        <v>1460</v>
      </c>
      <c r="I589" s="71"/>
      <c r="J589" s="72"/>
      <c r="K589" s="107" t="s">
        <v>2485</v>
      </c>
      <c r="L589" s="71"/>
      <c r="M589" s="71"/>
      <c r="N589" s="71"/>
      <c r="O589" s="72"/>
      <c r="P589" s="229" t="s">
        <v>2486</v>
      </c>
      <c r="Q589" s="71"/>
      <c r="R589" s="72"/>
      <c r="S589" s="156" t="s">
        <v>23</v>
      </c>
      <c r="T589" s="72"/>
      <c r="U589" s="160">
        <v>11500.0</v>
      </c>
      <c r="V589" s="71"/>
      <c r="W589" s="72"/>
      <c r="X589" s="160">
        <v>0.0</v>
      </c>
      <c r="Y589" s="72"/>
      <c r="Z589" s="156" t="s">
        <v>68</v>
      </c>
      <c r="AA589" s="72"/>
      <c r="AB589" s="247" t="s">
        <v>88</v>
      </c>
      <c r="AC589" s="215"/>
      <c r="AD589" s="215"/>
      <c r="AE589" s="215"/>
      <c r="AF589" s="215"/>
      <c r="AG589" s="215"/>
      <c r="AH589" s="215"/>
      <c r="AI589" s="215"/>
      <c r="AJ589" s="215"/>
      <c r="AK589" s="215"/>
      <c r="AL589" s="215"/>
      <c r="AM589" s="215"/>
    </row>
    <row r="590">
      <c r="A590" s="215"/>
      <c r="B590" s="257" t="s">
        <v>2487</v>
      </c>
      <c r="C590" s="258">
        <v>46150.93455262731</v>
      </c>
      <c r="D590" s="72"/>
      <c r="E590" s="107" t="s">
        <v>76</v>
      </c>
      <c r="F590" s="71"/>
      <c r="G590" s="72"/>
      <c r="H590" s="107" t="s">
        <v>1419</v>
      </c>
      <c r="I590" s="71"/>
      <c r="J590" s="72"/>
      <c r="K590" s="107" t="s">
        <v>2488</v>
      </c>
      <c r="L590" s="71"/>
      <c r="M590" s="71"/>
      <c r="N590" s="71"/>
      <c r="O590" s="72"/>
      <c r="P590" s="229" t="s">
        <v>1200</v>
      </c>
      <c r="Q590" s="71"/>
      <c r="R590" s="72"/>
      <c r="S590" s="156" t="s">
        <v>1175</v>
      </c>
      <c r="T590" s="72"/>
      <c r="U590" s="160">
        <v>5000.0</v>
      </c>
      <c r="V590" s="71"/>
      <c r="W590" s="72"/>
      <c r="X590" s="160">
        <v>0.0</v>
      </c>
      <c r="Y590" s="72"/>
      <c r="Z590" s="156" t="s">
        <v>68</v>
      </c>
      <c r="AA590" s="72"/>
      <c r="AB590" s="247" t="s">
        <v>66</v>
      </c>
      <c r="AC590" s="215"/>
      <c r="AD590" s="215"/>
      <c r="AE590" s="215"/>
      <c r="AF590" s="215"/>
      <c r="AG590" s="215"/>
      <c r="AH590" s="215"/>
      <c r="AI590" s="215"/>
      <c r="AJ590" s="215"/>
      <c r="AK590" s="215"/>
      <c r="AL590" s="215"/>
      <c r="AM590" s="215"/>
    </row>
    <row r="591">
      <c r="A591" s="215"/>
      <c r="B591" s="257" t="s">
        <v>2002</v>
      </c>
      <c r="C591" s="258">
        <v>46150.79903364583</v>
      </c>
      <c r="D591" s="72"/>
      <c r="E591" s="107" t="s">
        <v>7</v>
      </c>
      <c r="F591" s="71"/>
      <c r="G591" s="72"/>
      <c r="H591" s="107" t="s">
        <v>174</v>
      </c>
      <c r="I591" s="71"/>
      <c r="J591" s="72"/>
      <c r="K591" s="107" t="s">
        <v>2003</v>
      </c>
      <c r="L591" s="71"/>
      <c r="M591" s="71"/>
      <c r="N591" s="71"/>
      <c r="O591" s="72"/>
      <c r="P591" s="229" t="s">
        <v>1282</v>
      </c>
      <c r="Q591" s="71"/>
      <c r="R591" s="72"/>
      <c r="S591" s="156" t="s">
        <v>457</v>
      </c>
      <c r="T591" s="72"/>
      <c r="U591" s="160">
        <v>30000.0</v>
      </c>
      <c r="V591" s="71"/>
      <c r="W591" s="72"/>
      <c r="X591" s="160">
        <v>0.0</v>
      </c>
      <c r="Y591" s="72"/>
      <c r="Z591" s="156" t="s">
        <v>68</v>
      </c>
      <c r="AA591" s="72"/>
      <c r="AB591" s="247" t="s">
        <v>66</v>
      </c>
      <c r="AC591" s="215"/>
      <c r="AD591" s="215"/>
      <c r="AE591" s="215"/>
      <c r="AF591" s="215"/>
      <c r="AG591" s="215"/>
      <c r="AH591" s="215"/>
      <c r="AI591" s="215"/>
      <c r="AJ591" s="215"/>
      <c r="AK591" s="215"/>
      <c r="AL591" s="215"/>
      <c r="AM591" s="215"/>
    </row>
    <row r="592">
      <c r="A592" s="215"/>
      <c r="B592" s="257" t="s">
        <v>2006</v>
      </c>
      <c r="C592" s="258">
        <v>46150.38667893519</v>
      </c>
      <c r="D592" s="72"/>
      <c r="E592" s="107" t="s">
        <v>7</v>
      </c>
      <c r="F592" s="71"/>
      <c r="G592" s="72"/>
      <c r="H592" s="107" t="s">
        <v>174</v>
      </c>
      <c r="I592" s="71"/>
      <c r="J592" s="72"/>
      <c r="K592" s="107" t="s">
        <v>2008</v>
      </c>
      <c r="L592" s="71"/>
      <c r="M592" s="71"/>
      <c r="N592" s="71"/>
      <c r="O592" s="72"/>
      <c r="P592" s="229" t="s">
        <v>701</v>
      </c>
      <c r="Q592" s="71"/>
      <c r="R592" s="72"/>
      <c r="S592" s="156" t="s">
        <v>457</v>
      </c>
      <c r="T592" s="72"/>
      <c r="U592" s="160">
        <v>20000.0</v>
      </c>
      <c r="V592" s="71"/>
      <c r="W592" s="72"/>
      <c r="X592" s="160">
        <v>0.0</v>
      </c>
      <c r="Y592" s="72"/>
      <c r="Z592" s="156" t="s">
        <v>68</v>
      </c>
      <c r="AA592" s="72"/>
      <c r="AB592" s="247" t="s">
        <v>66</v>
      </c>
      <c r="AC592" s="215"/>
      <c r="AD592" s="215"/>
      <c r="AE592" s="215"/>
      <c r="AF592" s="215"/>
      <c r="AG592" s="215"/>
      <c r="AH592" s="215"/>
      <c r="AI592" s="215"/>
      <c r="AJ592" s="215"/>
      <c r="AK592" s="215"/>
      <c r="AL592" s="215"/>
      <c r="AM592" s="215"/>
    </row>
    <row r="593">
      <c r="A593" s="215"/>
      <c r="B593" s="257" t="s">
        <v>2489</v>
      </c>
      <c r="C593" s="258">
        <v>46150.38026467593</v>
      </c>
      <c r="D593" s="72"/>
      <c r="E593" s="107" t="s">
        <v>76</v>
      </c>
      <c r="F593" s="71"/>
      <c r="G593" s="72"/>
      <c r="H593" s="107" t="s">
        <v>842</v>
      </c>
      <c r="I593" s="71"/>
      <c r="J593" s="72"/>
      <c r="K593" s="107" t="s">
        <v>2490</v>
      </c>
      <c r="L593" s="71"/>
      <c r="M593" s="71"/>
      <c r="N593" s="71"/>
      <c r="O593" s="72"/>
      <c r="P593" s="229" t="s">
        <v>807</v>
      </c>
      <c r="Q593" s="71"/>
      <c r="R593" s="72"/>
      <c r="S593" s="156" t="s">
        <v>1247</v>
      </c>
      <c r="T593" s="72"/>
      <c r="U593" s="160">
        <v>6900.0</v>
      </c>
      <c r="V593" s="71"/>
      <c r="W593" s="72"/>
      <c r="X593" s="160">
        <v>0.0</v>
      </c>
      <c r="Y593" s="72"/>
      <c r="Z593" s="156" t="s">
        <v>68</v>
      </c>
      <c r="AA593" s="72"/>
      <c r="AB593" s="247" t="s">
        <v>66</v>
      </c>
      <c r="AC593" s="215"/>
      <c r="AD593" s="215"/>
      <c r="AE593" s="215"/>
      <c r="AF593" s="215"/>
      <c r="AG593" s="215"/>
      <c r="AH593" s="215"/>
      <c r="AI593" s="215"/>
      <c r="AJ593" s="215"/>
      <c r="AK593" s="215"/>
      <c r="AL593" s="215"/>
      <c r="AM593" s="215"/>
    </row>
    <row r="594">
      <c r="A594" s="215"/>
      <c r="B594" s="257" t="s">
        <v>1790</v>
      </c>
      <c r="C594" s="258">
        <v>46150.37918533565</v>
      </c>
      <c r="D594" s="72"/>
      <c r="E594" s="107" t="s">
        <v>7</v>
      </c>
      <c r="F594" s="71"/>
      <c r="G594" s="72"/>
      <c r="H594" s="107" t="s">
        <v>174</v>
      </c>
      <c r="I594" s="71"/>
      <c r="J594" s="72"/>
      <c r="K594" s="107" t="s">
        <v>1792</v>
      </c>
      <c r="L594" s="71"/>
      <c r="M594" s="71"/>
      <c r="N594" s="71"/>
      <c r="O594" s="72"/>
      <c r="P594" s="229" t="s">
        <v>1040</v>
      </c>
      <c r="Q594" s="71"/>
      <c r="R594" s="72"/>
      <c r="S594" s="156" t="s">
        <v>98</v>
      </c>
      <c r="T594" s="72"/>
      <c r="U594" s="160">
        <v>25000.0</v>
      </c>
      <c r="V594" s="71"/>
      <c r="W594" s="72"/>
      <c r="X594" s="160">
        <v>0.0</v>
      </c>
      <c r="Y594" s="72"/>
      <c r="Z594" s="156" t="s">
        <v>68</v>
      </c>
      <c r="AA594" s="72"/>
      <c r="AB594" s="247" t="s">
        <v>88</v>
      </c>
      <c r="AC594" s="215"/>
      <c r="AD594" s="215"/>
      <c r="AE594" s="215"/>
      <c r="AF594" s="215"/>
      <c r="AG594" s="215"/>
      <c r="AH594" s="215"/>
      <c r="AI594" s="215"/>
      <c r="AJ594" s="215"/>
      <c r="AK594" s="215"/>
      <c r="AL594" s="215"/>
      <c r="AM594" s="215"/>
    </row>
    <row r="595">
      <c r="A595" s="215"/>
      <c r="B595" s="257" t="s">
        <v>1796</v>
      </c>
      <c r="C595" s="258">
        <v>46150.35440056713</v>
      </c>
      <c r="D595" s="72"/>
      <c r="E595" s="107" t="s">
        <v>7</v>
      </c>
      <c r="F595" s="71"/>
      <c r="G595" s="72"/>
      <c r="H595" s="107" t="s">
        <v>174</v>
      </c>
      <c r="I595" s="71"/>
      <c r="J595" s="72"/>
      <c r="K595" s="107" t="s">
        <v>1797</v>
      </c>
      <c r="L595" s="71"/>
      <c r="M595" s="71"/>
      <c r="N595" s="71"/>
      <c r="O595" s="72"/>
      <c r="P595" s="229" t="s">
        <v>1166</v>
      </c>
      <c r="Q595" s="71"/>
      <c r="R595" s="72"/>
      <c r="S595" s="156" t="s">
        <v>98</v>
      </c>
      <c r="T595" s="72"/>
      <c r="U595" s="160">
        <v>25000.0</v>
      </c>
      <c r="V595" s="71"/>
      <c r="W595" s="72"/>
      <c r="X595" s="160">
        <v>0.0</v>
      </c>
      <c r="Y595" s="72"/>
      <c r="Z595" s="156" t="s">
        <v>68</v>
      </c>
      <c r="AA595" s="72"/>
      <c r="AB595" s="247" t="s">
        <v>88</v>
      </c>
      <c r="AC595" s="215"/>
      <c r="AD595" s="215"/>
      <c r="AE595" s="215"/>
      <c r="AF595" s="215"/>
      <c r="AG595" s="215"/>
      <c r="AH595" s="215"/>
      <c r="AI595" s="215"/>
      <c r="AJ595" s="215"/>
      <c r="AK595" s="215"/>
      <c r="AL595" s="215"/>
      <c r="AM595" s="215"/>
    </row>
    <row r="596">
      <c r="A596" s="215"/>
      <c r="B596" s="257" t="s">
        <v>2491</v>
      </c>
      <c r="C596" s="258">
        <v>46150.33712113426</v>
      </c>
      <c r="D596" s="72"/>
      <c r="E596" s="107" t="s">
        <v>76</v>
      </c>
      <c r="F596" s="71"/>
      <c r="G596" s="72"/>
      <c r="H596" s="107" t="s">
        <v>804</v>
      </c>
      <c r="I596" s="71"/>
      <c r="J596" s="72"/>
      <c r="K596" s="107" t="s">
        <v>2492</v>
      </c>
      <c r="L596" s="71"/>
      <c r="M596" s="71"/>
      <c r="N596" s="71"/>
      <c r="O596" s="72"/>
      <c r="P596" s="229" t="s">
        <v>807</v>
      </c>
      <c r="Q596" s="71"/>
      <c r="R596" s="72"/>
      <c r="S596" s="156" t="s">
        <v>1175</v>
      </c>
      <c r="T596" s="72"/>
      <c r="U596" s="160">
        <v>23700.0</v>
      </c>
      <c r="V596" s="71"/>
      <c r="W596" s="72"/>
      <c r="X596" s="160">
        <v>0.0</v>
      </c>
      <c r="Y596" s="72"/>
      <c r="Z596" s="156" t="s">
        <v>68</v>
      </c>
      <c r="AA596" s="72"/>
      <c r="AB596" s="247" t="s">
        <v>66</v>
      </c>
      <c r="AC596" s="215"/>
      <c r="AD596" s="215"/>
      <c r="AE596" s="215"/>
      <c r="AF596" s="215"/>
      <c r="AG596" s="215"/>
      <c r="AH596" s="215"/>
      <c r="AI596" s="215"/>
      <c r="AJ596" s="215"/>
      <c r="AK596" s="215"/>
      <c r="AL596" s="215"/>
      <c r="AM596" s="215"/>
    </row>
    <row r="597">
      <c r="A597" s="215"/>
      <c r="B597" s="257" t="s">
        <v>622</v>
      </c>
      <c r="C597" s="258">
        <v>46149.75064262732</v>
      </c>
      <c r="D597" s="72"/>
      <c r="E597" s="107" t="s">
        <v>76</v>
      </c>
      <c r="F597" s="71"/>
      <c r="G597" s="72"/>
      <c r="H597" s="107" t="s">
        <v>77</v>
      </c>
      <c r="I597" s="71"/>
      <c r="J597" s="72"/>
      <c r="K597" s="107" t="s">
        <v>625</v>
      </c>
      <c r="L597" s="71"/>
      <c r="M597" s="71"/>
      <c r="N597" s="71"/>
      <c r="O597" s="72"/>
      <c r="P597" s="229" t="s">
        <v>65</v>
      </c>
      <c r="Q597" s="71"/>
      <c r="R597" s="72"/>
      <c r="S597" s="156" t="s">
        <v>0</v>
      </c>
      <c r="T597" s="72"/>
      <c r="U597" s="160">
        <v>25000.0</v>
      </c>
      <c r="V597" s="71"/>
      <c r="W597" s="72"/>
      <c r="X597" s="160">
        <v>0.0</v>
      </c>
      <c r="Y597" s="72"/>
      <c r="Z597" s="156" t="s">
        <v>68</v>
      </c>
      <c r="AA597" s="72"/>
      <c r="AB597" s="247" t="s">
        <v>66</v>
      </c>
      <c r="AC597" s="215"/>
      <c r="AD597" s="215"/>
      <c r="AE597" s="215"/>
      <c r="AF597" s="215"/>
      <c r="AG597" s="215"/>
      <c r="AH597" s="215"/>
      <c r="AI597" s="215"/>
      <c r="AJ597" s="215"/>
      <c r="AK597" s="215"/>
      <c r="AL597" s="215"/>
      <c r="AM597" s="215"/>
    </row>
    <row r="598">
      <c r="A598" s="215"/>
      <c r="B598" s="257" t="s">
        <v>638</v>
      </c>
      <c r="C598" s="258">
        <v>46149.74913993056</v>
      </c>
      <c r="D598" s="72"/>
      <c r="E598" s="107" t="s">
        <v>7</v>
      </c>
      <c r="F598" s="71"/>
      <c r="G598" s="72"/>
      <c r="H598" s="107" t="s">
        <v>63</v>
      </c>
      <c r="I598" s="71"/>
      <c r="J598" s="72"/>
      <c r="K598" s="107" t="s">
        <v>640</v>
      </c>
      <c r="L598" s="71"/>
      <c r="M598" s="71"/>
      <c r="N598" s="71"/>
      <c r="O598" s="72"/>
      <c r="P598" s="229" t="s">
        <v>65</v>
      </c>
      <c r="Q598" s="71"/>
      <c r="R598" s="72"/>
      <c r="S598" s="156" t="s">
        <v>0</v>
      </c>
      <c r="T598" s="72"/>
      <c r="U598" s="160">
        <v>50000.0</v>
      </c>
      <c r="V598" s="71"/>
      <c r="W598" s="72"/>
      <c r="X598" s="160">
        <v>0.0</v>
      </c>
      <c r="Y598" s="72"/>
      <c r="Z598" s="156" t="s">
        <v>68</v>
      </c>
      <c r="AA598" s="72"/>
      <c r="AB598" s="247" t="s">
        <v>66</v>
      </c>
      <c r="AC598" s="215"/>
      <c r="AD598" s="215"/>
      <c r="AE598" s="215"/>
      <c r="AF598" s="215"/>
      <c r="AG598" s="215"/>
      <c r="AH598" s="215"/>
      <c r="AI598" s="215"/>
      <c r="AJ598" s="215"/>
      <c r="AK598" s="215"/>
      <c r="AL598" s="215"/>
      <c r="AM598" s="215"/>
    </row>
    <row r="599">
      <c r="A599" s="215"/>
      <c r="B599" s="257" t="s">
        <v>2493</v>
      </c>
      <c r="C599" s="258">
        <v>46149.74669290509</v>
      </c>
      <c r="D599" s="72"/>
      <c r="E599" s="107" t="s">
        <v>7</v>
      </c>
      <c r="F599" s="71"/>
      <c r="G599" s="72"/>
      <c r="H599" s="107" t="s">
        <v>174</v>
      </c>
      <c r="I599" s="71"/>
      <c r="J599" s="72"/>
      <c r="K599" s="107" t="s">
        <v>2494</v>
      </c>
      <c r="L599" s="71"/>
      <c r="M599" s="71"/>
      <c r="N599" s="71"/>
      <c r="O599" s="72"/>
      <c r="P599" s="229" t="s">
        <v>2495</v>
      </c>
      <c r="Q599" s="71"/>
      <c r="R599" s="72"/>
      <c r="S599" s="156" t="s">
        <v>1279</v>
      </c>
      <c r="T599" s="72"/>
      <c r="U599" s="160">
        <v>30000.0</v>
      </c>
      <c r="V599" s="71"/>
      <c r="W599" s="72"/>
      <c r="X599" s="160">
        <v>0.0</v>
      </c>
      <c r="Y599" s="72"/>
      <c r="Z599" s="156" t="s">
        <v>68</v>
      </c>
      <c r="AA599" s="72"/>
      <c r="AB599" s="247" t="s">
        <v>66</v>
      </c>
      <c r="AC599" s="215"/>
      <c r="AD599" s="215"/>
      <c r="AE599" s="215"/>
      <c r="AF599" s="215"/>
      <c r="AG599" s="215"/>
      <c r="AH599" s="215"/>
      <c r="AI599" s="215"/>
      <c r="AJ599" s="215"/>
      <c r="AK599" s="215"/>
      <c r="AL599" s="215"/>
      <c r="AM599" s="215"/>
    </row>
    <row r="600">
      <c r="A600" s="215"/>
      <c r="B600" s="257" t="s">
        <v>1802</v>
      </c>
      <c r="C600" s="258">
        <v>46149.739535995366</v>
      </c>
      <c r="D600" s="72"/>
      <c r="E600" s="107" t="s">
        <v>7</v>
      </c>
      <c r="F600" s="71"/>
      <c r="G600" s="72"/>
      <c r="H600" s="107" t="s">
        <v>174</v>
      </c>
      <c r="I600" s="71"/>
      <c r="J600" s="72"/>
      <c r="K600" s="107" t="s">
        <v>1414</v>
      </c>
      <c r="L600" s="71"/>
      <c r="M600" s="71"/>
      <c r="N600" s="71"/>
      <c r="O600" s="72"/>
      <c r="P600" s="229" t="s">
        <v>741</v>
      </c>
      <c r="Q600" s="71"/>
      <c r="R600" s="72"/>
      <c r="S600" s="156" t="s">
        <v>98</v>
      </c>
      <c r="T600" s="72"/>
      <c r="U600" s="160">
        <v>25000.0</v>
      </c>
      <c r="V600" s="71"/>
      <c r="W600" s="72"/>
      <c r="X600" s="160">
        <v>0.0</v>
      </c>
      <c r="Y600" s="72"/>
      <c r="Z600" s="156" t="s">
        <v>68</v>
      </c>
      <c r="AA600" s="72"/>
      <c r="AB600" s="247" t="s">
        <v>88</v>
      </c>
      <c r="AC600" s="215"/>
      <c r="AD600" s="215"/>
      <c r="AE600" s="215"/>
      <c r="AF600" s="215"/>
      <c r="AG600" s="215"/>
      <c r="AH600" s="215"/>
      <c r="AI600" s="215"/>
      <c r="AJ600" s="215"/>
      <c r="AK600" s="215"/>
      <c r="AL600" s="215"/>
      <c r="AM600" s="215"/>
    </row>
    <row r="601">
      <c r="A601" s="215"/>
      <c r="B601" s="257" t="s">
        <v>1811</v>
      </c>
      <c r="C601" s="258">
        <v>46149.73226106481</v>
      </c>
      <c r="D601" s="72"/>
      <c r="E601" s="107" t="s">
        <v>7</v>
      </c>
      <c r="F601" s="71"/>
      <c r="G601" s="72"/>
      <c r="H601" s="107" t="s">
        <v>174</v>
      </c>
      <c r="I601" s="71"/>
      <c r="J601" s="72"/>
      <c r="K601" s="107" t="s">
        <v>1425</v>
      </c>
      <c r="L601" s="71"/>
      <c r="M601" s="71"/>
      <c r="N601" s="71"/>
      <c r="O601" s="72"/>
      <c r="P601" s="229" t="s">
        <v>754</v>
      </c>
      <c r="Q601" s="71"/>
      <c r="R601" s="72"/>
      <c r="S601" s="156" t="s">
        <v>98</v>
      </c>
      <c r="T601" s="72"/>
      <c r="U601" s="160">
        <v>25000.0</v>
      </c>
      <c r="V601" s="71"/>
      <c r="W601" s="72"/>
      <c r="X601" s="160">
        <v>0.0</v>
      </c>
      <c r="Y601" s="72"/>
      <c r="Z601" s="156" t="s">
        <v>68</v>
      </c>
      <c r="AA601" s="72"/>
      <c r="AB601" s="247" t="s">
        <v>88</v>
      </c>
      <c r="AC601" s="215"/>
      <c r="AD601" s="215"/>
      <c r="AE601" s="215"/>
      <c r="AF601" s="215"/>
      <c r="AG601" s="215"/>
      <c r="AH601" s="215"/>
      <c r="AI601" s="215"/>
      <c r="AJ601" s="215"/>
      <c r="AK601" s="215"/>
      <c r="AL601" s="215"/>
      <c r="AM601" s="215"/>
    </row>
    <row r="602">
      <c r="A602" s="215"/>
      <c r="B602" s="257" t="s">
        <v>1819</v>
      </c>
      <c r="C602" s="258">
        <v>46149.64792387732</v>
      </c>
      <c r="D602" s="72"/>
      <c r="E602" s="107" t="s">
        <v>7</v>
      </c>
      <c r="F602" s="71"/>
      <c r="G602" s="72"/>
      <c r="H602" s="107" t="s">
        <v>174</v>
      </c>
      <c r="I602" s="71"/>
      <c r="J602" s="72"/>
      <c r="K602" s="107" t="s">
        <v>1820</v>
      </c>
      <c r="L602" s="71"/>
      <c r="M602" s="71"/>
      <c r="N602" s="71"/>
      <c r="O602" s="72"/>
      <c r="P602" s="229" t="s">
        <v>432</v>
      </c>
      <c r="Q602" s="71"/>
      <c r="R602" s="72"/>
      <c r="S602" s="156" t="s">
        <v>98</v>
      </c>
      <c r="T602" s="72"/>
      <c r="U602" s="160">
        <v>25000.0</v>
      </c>
      <c r="V602" s="71"/>
      <c r="W602" s="72"/>
      <c r="X602" s="160">
        <v>0.0</v>
      </c>
      <c r="Y602" s="72"/>
      <c r="Z602" s="156" t="s">
        <v>68</v>
      </c>
      <c r="AA602" s="72"/>
      <c r="AB602" s="247" t="s">
        <v>66</v>
      </c>
      <c r="AC602" s="215"/>
      <c r="AD602" s="215"/>
      <c r="AE602" s="215"/>
      <c r="AF602" s="215"/>
      <c r="AG602" s="215"/>
      <c r="AH602" s="215"/>
      <c r="AI602" s="215"/>
      <c r="AJ602" s="215"/>
      <c r="AK602" s="215"/>
      <c r="AL602" s="215"/>
      <c r="AM602" s="215"/>
    </row>
    <row r="603">
      <c r="A603" s="215"/>
      <c r="B603" s="257" t="s">
        <v>1825</v>
      </c>
      <c r="C603" s="258">
        <v>46149.647200555555</v>
      </c>
      <c r="D603" s="72"/>
      <c r="E603" s="107" t="s">
        <v>7</v>
      </c>
      <c r="F603" s="71"/>
      <c r="G603" s="72"/>
      <c r="H603" s="107" t="s">
        <v>174</v>
      </c>
      <c r="I603" s="71"/>
      <c r="J603" s="72"/>
      <c r="K603" s="107" t="s">
        <v>1827</v>
      </c>
      <c r="L603" s="71"/>
      <c r="M603" s="71"/>
      <c r="N603" s="71"/>
      <c r="O603" s="72"/>
      <c r="P603" s="229" t="s">
        <v>452</v>
      </c>
      <c r="Q603" s="71"/>
      <c r="R603" s="72"/>
      <c r="S603" s="156" t="s">
        <v>98</v>
      </c>
      <c r="T603" s="72"/>
      <c r="U603" s="160">
        <v>25000.0</v>
      </c>
      <c r="V603" s="71"/>
      <c r="W603" s="72"/>
      <c r="X603" s="160">
        <v>0.0</v>
      </c>
      <c r="Y603" s="72"/>
      <c r="Z603" s="156" t="s">
        <v>68</v>
      </c>
      <c r="AA603" s="72"/>
      <c r="AB603" s="247" t="s">
        <v>88</v>
      </c>
      <c r="AC603" s="215"/>
      <c r="AD603" s="215"/>
      <c r="AE603" s="215"/>
      <c r="AF603" s="215"/>
      <c r="AG603" s="215"/>
      <c r="AH603" s="215"/>
      <c r="AI603" s="215"/>
      <c r="AJ603" s="215"/>
      <c r="AK603" s="215"/>
      <c r="AL603" s="215"/>
      <c r="AM603" s="215"/>
    </row>
    <row r="604">
      <c r="A604" s="215"/>
      <c r="B604" s="257" t="s">
        <v>1834</v>
      </c>
      <c r="C604" s="258">
        <v>46149.64573096065</v>
      </c>
      <c r="D604" s="72"/>
      <c r="E604" s="107" t="s">
        <v>7</v>
      </c>
      <c r="F604" s="71"/>
      <c r="G604" s="72"/>
      <c r="H604" s="107" t="s">
        <v>174</v>
      </c>
      <c r="I604" s="71"/>
      <c r="J604" s="72"/>
      <c r="K604" s="107" t="s">
        <v>1835</v>
      </c>
      <c r="L604" s="71"/>
      <c r="M604" s="71"/>
      <c r="N604" s="71"/>
      <c r="O604" s="72"/>
      <c r="P604" s="229" t="s">
        <v>441</v>
      </c>
      <c r="Q604" s="71"/>
      <c r="R604" s="72"/>
      <c r="S604" s="156" t="s">
        <v>98</v>
      </c>
      <c r="T604" s="72"/>
      <c r="U604" s="160">
        <v>25000.0</v>
      </c>
      <c r="V604" s="71"/>
      <c r="W604" s="72"/>
      <c r="X604" s="160">
        <v>0.0</v>
      </c>
      <c r="Y604" s="72"/>
      <c r="Z604" s="156" t="s">
        <v>68</v>
      </c>
      <c r="AA604" s="72"/>
      <c r="AB604" s="247" t="s">
        <v>88</v>
      </c>
      <c r="AC604" s="215"/>
      <c r="AD604" s="215"/>
      <c r="AE604" s="215"/>
      <c r="AF604" s="215"/>
      <c r="AG604" s="215"/>
      <c r="AH604" s="215"/>
      <c r="AI604" s="215"/>
      <c r="AJ604" s="215"/>
      <c r="AK604" s="215"/>
      <c r="AL604" s="215"/>
      <c r="AM604" s="215"/>
    </row>
    <row r="605">
      <c r="A605" s="215"/>
      <c r="B605" s="257" t="s">
        <v>2496</v>
      </c>
      <c r="C605" s="258">
        <v>46149.450643020835</v>
      </c>
      <c r="D605" s="72"/>
      <c r="E605" s="107" t="s">
        <v>76</v>
      </c>
      <c r="F605" s="71"/>
      <c r="G605" s="72"/>
      <c r="H605" s="107" t="s">
        <v>1419</v>
      </c>
      <c r="I605" s="71"/>
      <c r="J605" s="72"/>
      <c r="K605" s="107" t="s">
        <v>2497</v>
      </c>
      <c r="L605" s="71"/>
      <c r="M605" s="71"/>
      <c r="N605" s="71"/>
      <c r="O605" s="72"/>
      <c r="P605" s="229" t="s">
        <v>65</v>
      </c>
      <c r="Q605" s="71"/>
      <c r="R605" s="72"/>
      <c r="S605" s="156" t="s">
        <v>1175</v>
      </c>
      <c r="T605" s="72"/>
      <c r="U605" s="160">
        <v>2000.0</v>
      </c>
      <c r="V605" s="71"/>
      <c r="W605" s="72"/>
      <c r="X605" s="160">
        <v>0.0</v>
      </c>
      <c r="Y605" s="72"/>
      <c r="Z605" s="156" t="s">
        <v>68</v>
      </c>
      <c r="AA605" s="72"/>
      <c r="AB605" s="247" t="s">
        <v>88</v>
      </c>
      <c r="AC605" s="215"/>
      <c r="AD605" s="215"/>
      <c r="AE605" s="215"/>
      <c r="AF605" s="215"/>
      <c r="AG605" s="215"/>
      <c r="AH605" s="215"/>
      <c r="AI605" s="215"/>
      <c r="AJ605" s="215"/>
      <c r="AK605" s="215"/>
      <c r="AL605" s="215"/>
      <c r="AM605" s="215"/>
    </row>
    <row r="606">
      <c r="A606" s="215"/>
      <c r="B606" s="257" t="s">
        <v>2011</v>
      </c>
      <c r="C606" s="258">
        <v>46148.88907701389</v>
      </c>
      <c r="D606" s="72"/>
      <c r="E606" s="107" t="s">
        <v>7</v>
      </c>
      <c r="F606" s="71"/>
      <c r="G606" s="72"/>
      <c r="H606" s="107" t="s">
        <v>174</v>
      </c>
      <c r="I606" s="71"/>
      <c r="J606" s="72"/>
      <c r="K606" s="107" t="s">
        <v>2013</v>
      </c>
      <c r="L606" s="71"/>
      <c r="M606" s="71"/>
      <c r="N606" s="71"/>
      <c r="O606" s="72"/>
      <c r="P606" s="229" t="s">
        <v>1686</v>
      </c>
      <c r="Q606" s="71"/>
      <c r="R606" s="72"/>
      <c r="S606" s="156" t="s">
        <v>457</v>
      </c>
      <c r="T606" s="72"/>
      <c r="U606" s="160">
        <v>0.0</v>
      </c>
      <c r="V606" s="71"/>
      <c r="W606" s="72"/>
      <c r="X606" s="160">
        <v>0.0</v>
      </c>
      <c r="Y606" s="72"/>
      <c r="Z606" s="156" t="s">
        <v>68</v>
      </c>
      <c r="AA606" s="72"/>
      <c r="AB606" s="247" t="s">
        <v>88</v>
      </c>
      <c r="AC606" s="215"/>
      <c r="AD606" s="215"/>
      <c r="AE606" s="215"/>
      <c r="AF606" s="215"/>
      <c r="AG606" s="215"/>
      <c r="AH606" s="215"/>
      <c r="AI606" s="215"/>
      <c r="AJ606" s="215"/>
      <c r="AK606" s="215"/>
      <c r="AL606" s="215"/>
      <c r="AM606" s="215"/>
    </row>
    <row r="607">
      <c r="A607" s="215"/>
      <c r="B607" s="257" t="s">
        <v>2022</v>
      </c>
      <c r="C607" s="258">
        <v>46148.88630275463</v>
      </c>
      <c r="D607" s="72"/>
      <c r="E607" s="107" t="s">
        <v>7</v>
      </c>
      <c r="F607" s="71"/>
      <c r="G607" s="72"/>
      <c r="H607" s="107" t="s">
        <v>174</v>
      </c>
      <c r="I607" s="71"/>
      <c r="J607" s="72"/>
      <c r="K607" s="107" t="s">
        <v>2023</v>
      </c>
      <c r="L607" s="71"/>
      <c r="M607" s="71"/>
      <c r="N607" s="71"/>
      <c r="O607" s="72"/>
      <c r="P607" s="229" t="s">
        <v>1782</v>
      </c>
      <c r="Q607" s="71"/>
      <c r="R607" s="72"/>
      <c r="S607" s="156" t="s">
        <v>457</v>
      </c>
      <c r="T607" s="72"/>
      <c r="U607" s="160">
        <v>30000.0</v>
      </c>
      <c r="V607" s="71"/>
      <c r="W607" s="72"/>
      <c r="X607" s="160">
        <v>0.0</v>
      </c>
      <c r="Y607" s="72"/>
      <c r="Z607" s="156" t="s">
        <v>68</v>
      </c>
      <c r="AA607" s="72"/>
      <c r="AB607" s="247" t="s">
        <v>66</v>
      </c>
      <c r="AC607" s="215"/>
      <c r="AD607" s="215"/>
      <c r="AE607" s="215"/>
      <c r="AF607" s="215"/>
      <c r="AG607" s="215"/>
      <c r="AH607" s="215"/>
      <c r="AI607" s="215"/>
      <c r="AJ607" s="215"/>
      <c r="AK607" s="215"/>
      <c r="AL607" s="215"/>
      <c r="AM607" s="215"/>
    </row>
    <row r="608">
      <c r="A608" s="215"/>
      <c r="B608" s="257" t="s">
        <v>2027</v>
      </c>
      <c r="C608" s="258">
        <v>46148.88546949074</v>
      </c>
      <c r="D608" s="72"/>
      <c r="E608" s="107" t="s">
        <v>7</v>
      </c>
      <c r="F608" s="71"/>
      <c r="G608" s="72"/>
      <c r="H608" s="107" t="s">
        <v>174</v>
      </c>
      <c r="I608" s="71"/>
      <c r="J608" s="72"/>
      <c r="K608" s="107" t="s">
        <v>2028</v>
      </c>
      <c r="L608" s="71"/>
      <c r="M608" s="71"/>
      <c r="N608" s="71"/>
      <c r="O608" s="72"/>
      <c r="P608" s="229" t="s">
        <v>1795</v>
      </c>
      <c r="Q608" s="71"/>
      <c r="R608" s="72"/>
      <c r="S608" s="156" t="s">
        <v>457</v>
      </c>
      <c r="T608" s="72"/>
      <c r="U608" s="160">
        <v>30000.0</v>
      </c>
      <c r="V608" s="71"/>
      <c r="W608" s="72"/>
      <c r="X608" s="160">
        <v>0.0</v>
      </c>
      <c r="Y608" s="72"/>
      <c r="Z608" s="156" t="s">
        <v>68</v>
      </c>
      <c r="AA608" s="72"/>
      <c r="AB608" s="247" t="s">
        <v>66</v>
      </c>
      <c r="AC608" s="215"/>
      <c r="AD608" s="215"/>
      <c r="AE608" s="215"/>
      <c r="AF608" s="215"/>
      <c r="AG608" s="215"/>
      <c r="AH608" s="215"/>
      <c r="AI608" s="215"/>
      <c r="AJ608" s="215"/>
      <c r="AK608" s="215"/>
      <c r="AL608" s="215"/>
      <c r="AM608" s="215"/>
    </row>
    <row r="609">
      <c r="A609" s="215"/>
      <c r="B609" s="257" t="s">
        <v>2032</v>
      </c>
      <c r="C609" s="258">
        <v>46148.88265143518</v>
      </c>
      <c r="D609" s="72"/>
      <c r="E609" s="107" t="s">
        <v>7</v>
      </c>
      <c r="F609" s="71"/>
      <c r="G609" s="72"/>
      <c r="H609" s="107" t="s">
        <v>174</v>
      </c>
      <c r="I609" s="71"/>
      <c r="J609" s="72"/>
      <c r="K609" s="107" t="s">
        <v>2033</v>
      </c>
      <c r="L609" s="71"/>
      <c r="M609" s="71"/>
      <c r="N609" s="71"/>
      <c r="O609" s="72"/>
      <c r="P609" s="229" t="s">
        <v>1686</v>
      </c>
      <c r="Q609" s="71"/>
      <c r="R609" s="72"/>
      <c r="S609" s="156" t="s">
        <v>457</v>
      </c>
      <c r="T609" s="72"/>
      <c r="U609" s="160">
        <v>30000.0</v>
      </c>
      <c r="V609" s="71"/>
      <c r="W609" s="72"/>
      <c r="X609" s="160">
        <v>0.0</v>
      </c>
      <c r="Y609" s="72"/>
      <c r="Z609" s="156" t="s">
        <v>68</v>
      </c>
      <c r="AA609" s="72"/>
      <c r="AB609" s="247" t="s">
        <v>66</v>
      </c>
      <c r="AC609" s="215"/>
      <c r="AD609" s="215"/>
      <c r="AE609" s="215"/>
      <c r="AF609" s="215"/>
      <c r="AG609" s="215"/>
      <c r="AH609" s="215"/>
      <c r="AI609" s="215"/>
      <c r="AJ609" s="215"/>
      <c r="AK609" s="215"/>
      <c r="AL609" s="215"/>
      <c r="AM609" s="215"/>
    </row>
    <row r="610">
      <c r="A610" s="215"/>
      <c r="B610" s="257" t="s">
        <v>1841</v>
      </c>
      <c r="C610" s="258">
        <v>46148.80133138889</v>
      </c>
      <c r="D610" s="72"/>
      <c r="E610" s="107" t="s">
        <v>7</v>
      </c>
      <c r="F610" s="71"/>
      <c r="G610" s="72"/>
      <c r="H610" s="107" t="s">
        <v>174</v>
      </c>
      <c r="I610" s="71"/>
      <c r="J610" s="72"/>
      <c r="K610" s="107" t="s">
        <v>1271</v>
      </c>
      <c r="L610" s="71"/>
      <c r="M610" s="71"/>
      <c r="N610" s="71"/>
      <c r="O610" s="72"/>
      <c r="P610" s="229" t="s">
        <v>775</v>
      </c>
      <c r="Q610" s="71"/>
      <c r="R610" s="72"/>
      <c r="S610" s="156" t="s">
        <v>98</v>
      </c>
      <c r="T610" s="72"/>
      <c r="U610" s="160">
        <v>25000.0</v>
      </c>
      <c r="V610" s="71"/>
      <c r="W610" s="72"/>
      <c r="X610" s="160">
        <v>0.0</v>
      </c>
      <c r="Y610" s="72"/>
      <c r="Z610" s="156" t="s">
        <v>68</v>
      </c>
      <c r="AA610" s="72"/>
      <c r="AB610" s="247" t="s">
        <v>88</v>
      </c>
      <c r="AC610" s="215"/>
      <c r="AD610" s="215"/>
      <c r="AE610" s="215"/>
      <c r="AF610" s="215"/>
      <c r="AG610" s="215"/>
      <c r="AH610" s="215"/>
      <c r="AI610" s="215"/>
      <c r="AJ610" s="215"/>
      <c r="AK610" s="215"/>
      <c r="AL610" s="215"/>
      <c r="AM610" s="215"/>
    </row>
    <row r="611">
      <c r="A611" s="215"/>
      <c r="B611" s="257" t="s">
        <v>1850</v>
      </c>
      <c r="C611" s="258">
        <v>46148.74079726852</v>
      </c>
      <c r="D611" s="72"/>
      <c r="E611" s="107" t="s">
        <v>7</v>
      </c>
      <c r="F611" s="71"/>
      <c r="G611" s="72"/>
      <c r="H611" s="107" t="s">
        <v>174</v>
      </c>
      <c r="I611" s="71"/>
      <c r="J611" s="72"/>
      <c r="K611" s="107" t="s">
        <v>1332</v>
      </c>
      <c r="L611" s="71"/>
      <c r="M611" s="71"/>
      <c r="N611" s="71"/>
      <c r="O611" s="72"/>
      <c r="P611" s="229" t="s">
        <v>491</v>
      </c>
      <c r="Q611" s="71"/>
      <c r="R611" s="72"/>
      <c r="S611" s="156" t="s">
        <v>98</v>
      </c>
      <c r="T611" s="72"/>
      <c r="U611" s="160">
        <v>25000.0</v>
      </c>
      <c r="V611" s="71"/>
      <c r="W611" s="72"/>
      <c r="X611" s="160">
        <v>0.0</v>
      </c>
      <c r="Y611" s="72"/>
      <c r="Z611" s="156" t="s">
        <v>68</v>
      </c>
      <c r="AA611" s="72"/>
      <c r="AB611" s="247" t="s">
        <v>88</v>
      </c>
      <c r="AC611" s="215"/>
      <c r="AD611" s="215"/>
      <c r="AE611" s="215"/>
      <c r="AF611" s="215"/>
      <c r="AG611" s="215"/>
      <c r="AH611" s="215"/>
      <c r="AI611" s="215"/>
      <c r="AJ611" s="215"/>
      <c r="AK611" s="215"/>
      <c r="AL611" s="215"/>
      <c r="AM611" s="215"/>
    </row>
    <row r="612">
      <c r="A612" s="215"/>
      <c r="B612" s="257" t="s">
        <v>1855</v>
      </c>
      <c r="C612" s="258">
        <v>46148.73003648148</v>
      </c>
      <c r="D612" s="72"/>
      <c r="E612" s="107" t="s">
        <v>7</v>
      </c>
      <c r="F612" s="71"/>
      <c r="G612" s="72"/>
      <c r="H612" s="107" t="s">
        <v>174</v>
      </c>
      <c r="I612" s="71"/>
      <c r="J612" s="72"/>
      <c r="K612" s="107" t="s">
        <v>1857</v>
      </c>
      <c r="L612" s="71"/>
      <c r="M612" s="71"/>
      <c r="N612" s="71"/>
      <c r="O612" s="72"/>
      <c r="P612" s="229" t="s">
        <v>782</v>
      </c>
      <c r="Q612" s="71"/>
      <c r="R612" s="72"/>
      <c r="S612" s="156" t="s">
        <v>98</v>
      </c>
      <c r="T612" s="72"/>
      <c r="U612" s="160">
        <v>25000.0</v>
      </c>
      <c r="V612" s="71"/>
      <c r="W612" s="72"/>
      <c r="X612" s="160">
        <v>0.0</v>
      </c>
      <c r="Y612" s="72"/>
      <c r="Z612" s="156" t="s">
        <v>68</v>
      </c>
      <c r="AA612" s="72"/>
      <c r="AB612" s="247" t="s">
        <v>66</v>
      </c>
      <c r="AC612" s="215"/>
      <c r="AD612" s="215"/>
      <c r="AE612" s="215"/>
      <c r="AF612" s="215"/>
      <c r="AG612" s="215"/>
      <c r="AH612" s="215"/>
      <c r="AI612" s="215"/>
      <c r="AJ612" s="215"/>
      <c r="AK612" s="215"/>
      <c r="AL612" s="215"/>
      <c r="AM612" s="215"/>
    </row>
    <row r="613">
      <c r="A613" s="215"/>
      <c r="B613" s="257" t="s">
        <v>1866</v>
      </c>
      <c r="C613" s="258">
        <v>46148.6340981713</v>
      </c>
      <c r="D613" s="72"/>
      <c r="E613" s="107" t="s">
        <v>7</v>
      </c>
      <c r="F613" s="71"/>
      <c r="G613" s="72"/>
      <c r="H613" s="107" t="s">
        <v>174</v>
      </c>
      <c r="I613" s="71"/>
      <c r="J613" s="72"/>
      <c r="K613" s="107" t="s">
        <v>1868</v>
      </c>
      <c r="L613" s="71"/>
      <c r="M613" s="71"/>
      <c r="N613" s="71"/>
      <c r="O613" s="72"/>
      <c r="P613" s="229" t="s">
        <v>764</v>
      </c>
      <c r="Q613" s="71"/>
      <c r="R613" s="72"/>
      <c r="S613" s="156" t="s">
        <v>98</v>
      </c>
      <c r="T613" s="72"/>
      <c r="U613" s="160">
        <v>25000.0</v>
      </c>
      <c r="V613" s="71"/>
      <c r="W613" s="72"/>
      <c r="X613" s="160">
        <v>0.0</v>
      </c>
      <c r="Y613" s="72"/>
      <c r="Z613" s="156" t="s">
        <v>68</v>
      </c>
      <c r="AA613" s="72"/>
      <c r="AB613" s="247" t="s">
        <v>88</v>
      </c>
      <c r="AC613" s="215"/>
      <c r="AD613" s="215"/>
      <c r="AE613" s="215"/>
      <c r="AF613" s="215"/>
      <c r="AG613" s="215"/>
      <c r="AH613" s="215"/>
      <c r="AI613" s="215"/>
      <c r="AJ613" s="215"/>
      <c r="AK613" s="215"/>
      <c r="AL613" s="215"/>
      <c r="AM613" s="215"/>
    </row>
    <row r="614">
      <c r="A614" s="215"/>
      <c r="B614" s="257" t="s">
        <v>1874</v>
      </c>
      <c r="C614" s="258">
        <v>46148.619612083334</v>
      </c>
      <c r="D614" s="72"/>
      <c r="E614" s="107" t="s">
        <v>7</v>
      </c>
      <c r="F614" s="71"/>
      <c r="G614" s="72"/>
      <c r="H614" s="107" t="s">
        <v>174</v>
      </c>
      <c r="I614" s="71"/>
      <c r="J614" s="72"/>
      <c r="K614" s="107" t="s">
        <v>1876</v>
      </c>
      <c r="L614" s="71"/>
      <c r="M614" s="71"/>
      <c r="N614" s="71"/>
      <c r="O614" s="72"/>
      <c r="P614" s="229" t="s">
        <v>1103</v>
      </c>
      <c r="Q614" s="71"/>
      <c r="R614" s="72"/>
      <c r="S614" s="156" t="s">
        <v>98</v>
      </c>
      <c r="T614" s="72"/>
      <c r="U614" s="160">
        <v>30000.0</v>
      </c>
      <c r="V614" s="71"/>
      <c r="W614" s="72"/>
      <c r="X614" s="160">
        <v>0.0</v>
      </c>
      <c r="Y614" s="72"/>
      <c r="Z614" s="156" t="s">
        <v>68</v>
      </c>
      <c r="AA614" s="72"/>
      <c r="AB614" s="247" t="s">
        <v>88</v>
      </c>
      <c r="AC614" s="215"/>
      <c r="AD614" s="215"/>
      <c r="AE614" s="215"/>
      <c r="AF614" s="215"/>
      <c r="AG614" s="215"/>
      <c r="AH614" s="215"/>
      <c r="AI614" s="215"/>
      <c r="AJ614" s="215"/>
      <c r="AK614" s="215"/>
      <c r="AL614" s="215"/>
      <c r="AM614" s="215"/>
    </row>
    <row r="615">
      <c r="A615" s="215"/>
      <c r="B615" s="257" t="s">
        <v>2036</v>
      </c>
      <c r="C615" s="258">
        <v>46148.589857812505</v>
      </c>
      <c r="D615" s="72"/>
      <c r="E615" s="107" t="s">
        <v>7</v>
      </c>
      <c r="F615" s="71"/>
      <c r="G615" s="72"/>
      <c r="H615" s="107" t="s">
        <v>174</v>
      </c>
      <c r="I615" s="71"/>
      <c r="J615" s="72"/>
      <c r="K615" s="107" t="s">
        <v>2037</v>
      </c>
      <c r="L615" s="71"/>
      <c r="M615" s="71"/>
      <c r="N615" s="71"/>
      <c r="O615" s="72"/>
      <c r="P615" s="229" t="s">
        <v>1844</v>
      </c>
      <c r="Q615" s="71"/>
      <c r="R615" s="72"/>
      <c r="S615" s="156" t="s">
        <v>457</v>
      </c>
      <c r="T615" s="72"/>
      <c r="U615" s="160">
        <v>20000.0</v>
      </c>
      <c r="V615" s="71"/>
      <c r="W615" s="72"/>
      <c r="X615" s="160">
        <v>0.0</v>
      </c>
      <c r="Y615" s="72"/>
      <c r="Z615" s="156" t="s">
        <v>666</v>
      </c>
      <c r="AA615" s="72"/>
      <c r="AB615" s="247" t="s">
        <v>88</v>
      </c>
      <c r="AC615" s="215"/>
      <c r="AD615" s="215"/>
      <c r="AE615" s="215"/>
      <c r="AF615" s="215"/>
      <c r="AG615" s="215"/>
      <c r="AH615" s="215"/>
      <c r="AI615" s="215"/>
      <c r="AJ615" s="215"/>
      <c r="AK615" s="215"/>
      <c r="AL615" s="215"/>
      <c r="AM615" s="215"/>
    </row>
    <row r="616">
      <c r="A616" s="215"/>
      <c r="B616" s="257" t="s">
        <v>647</v>
      </c>
      <c r="C616" s="258">
        <v>46148.531934328705</v>
      </c>
      <c r="D616" s="72"/>
      <c r="E616" s="107" t="s">
        <v>76</v>
      </c>
      <c r="F616" s="71"/>
      <c r="G616" s="72"/>
      <c r="H616" s="107" t="s">
        <v>77</v>
      </c>
      <c r="I616" s="71"/>
      <c r="J616" s="72"/>
      <c r="K616" s="107" t="s">
        <v>653</v>
      </c>
      <c r="L616" s="71"/>
      <c r="M616" s="71"/>
      <c r="N616" s="71"/>
      <c r="O616" s="72"/>
      <c r="P616" s="229" t="s">
        <v>65</v>
      </c>
      <c r="Q616" s="71"/>
      <c r="R616" s="72"/>
      <c r="S616" s="156" t="s">
        <v>0</v>
      </c>
      <c r="T616" s="72"/>
      <c r="U616" s="160">
        <v>20000.0</v>
      </c>
      <c r="V616" s="71"/>
      <c r="W616" s="72"/>
      <c r="X616" s="160">
        <v>0.0</v>
      </c>
      <c r="Y616" s="72"/>
      <c r="Z616" s="156" t="s">
        <v>68</v>
      </c>
      <c r="AA616" s="72"/>
      <c r="AB616" s="247" t="s">
        <v>66</v>
      </c>
      <c r="AC616" s="215"/>
      <c r="AD616" s="215"/>
      <c r="AE616" s="215"/>
      <c r="AF616" s="215"/>
      <c r="AG616" s="215"/>
      <c r="AH616" s="215"/>
      <c r="AI616" s="215"/>
      <c r="AJ616" s="215"/>
      <c r="AK616" s="215"/>
      <c r="AL616" s="215"/>
      <c r="AM616" s="215"/>
    </row>
    <row r="617">
      <c r="A617" s="215"/>
      <c r="B617" s="257" t="s">
        <v>657</v>
      </c>
      <c r="C617" s="258">
        <v>46148.53028826389</v>
      </c>
      <c r="D617" s="72"/>
      <c r="E617" s="107" t="s">
        <v>7</v>
      </c>
      <c r="F617" s="71"/>
      <c r="G617" s="72"/>
      <c r="H617" s="107" t="s">
        <v>63</v>
      </c>
      <c r="I617" s="71"/>
      <c r="J617" s="72"/>
      <c r="K617" s="107" t="s">
        <v>658</v>
      </c>
      <c r="L617" s="71"/>
      <c r="M617" s="71"/>
      <c r="N617" s="71"/>
      <c r="O617" s="72"/>
      <c r="P617" s="229" t="s">
        <v>65</v>
      </c>
      <c r="Q617" s="71"/>
      <c r="R617" s="72"/>
      <c r="S617" s="156" t="s">
        <v>0</v>
      </c>
      <c r="T617" s="72"/>
      <c r="U617" s="160">
        <v>40000.0</v>
      </c>
      <c r="V617" s="71"/>
      <c r="W617" s="72"/>
      <c r="X617" s="160">
        <v>0.0</v>
      </c>
      <c r="Y617" s="72"/>
      <c r="Z617" s="156" t="s">
        <v>68</v>
      </c>
      <c r="AA617" s="72"/>
      <c r="AB617" s="247" t="s">
        <v>66</v>
      </c>
      <c r="AC617" s="215"/>
      <c r="AD617" s="215"/>
      <c r="AE617" s="215"/>
      <c r="AF617" s="215"/>
      <c r="AG617" s="215"/>
      <c r="AH617" s="215"/>
      <c r="AI617" s="215"/>
      <c r="AJ617" s="215"/>
      <c r="AK617" s="215"/>
      <c r="AL617" s="215"/>
      <c r="AM617" s="215"/>
    </row>
    <row r="618">
      <c r="A618" s="215"/>
      <c r="B618" s="257" t="s">
        <v>662</v>
      </c>
      <c r="C618" s="258">
        <v>46148.52989065972</v>
      </c>
      <c r="D618" s="72"/>
      <c r="E618" s="107" t="s">
        <v>7</v>
      </c>
      <c r="F618" s="71"/>
      <c r="G618" s="72"/>
      <c r="H618" s="107" t="s">
        <v>63</v>
      </c>
      <c r="I618" s="71"/>
      <c r="J618" s="72"/>
      <c r="K618" s="107" t="s">
        <v>658</v>
      </c>
      <c r="L618" s="71"/>
      <c r="M618" s="71"/>
      <c r="N618" s="71"/>
      <c r="O618" s="72"/>
      <c r="P618" s="229" t="s">
        <v>65</v>
      </c>
      <c r="Q618" s="71"/>
      <c r="R618" s="72"/>
      <c r="S618" s="156" t="s">
        <v>0</v>
      </c>
      <c r="T618" s="72"/>
      <c r="U618" s="160">
        <v>40000.0</v>
      </c>
      <c r="V618" s="71"/>
      <c r="W618" s="72"/>
      <c r="X618" s="160">
        <v>0.0</v>
      </c>
      <c r="Y618" s="72"/>
      <c r="Z618" s="156" t="s">
        <v>666</v>
      </c>
      <c r="AA618" s="72"/>
      <c r="AB618" s="247" t="s">
        <v>66</v>
      </c>
      <c r="AC618" s="215"/>
      <c r="AD618" s="215"/>
      <c r="AE618" s="215"/>
      <c r="AF618" s="215"/>
      <c r="AG618" s="215"/>
      <c r="AH618" s="215"/>
      <c r="AI618" s="215"/>
      <c r="AJ618" s="215"/>
      <c r="AK618" s="215"/>
      <c r="AL618" s="215"/>
      <c r="AM618" s="215"/>
    </row>
    <row r="619">
      <c r="A619" s="215"/>
      <c r="B619" s="257" t="s">
        <v>1881</v>
      </c>
      <c r="C619" s="258">
        <v>46148.493831597225</v>
      </c>
      <c r="D619" s="72"/>
      <c r="E619" s="107" t="s">
        <v>7</v>
      </c>
      <c r="F619" s="71"/>
      <c r="G619" s="72"/>
      <c r="H619" s="107" t="s">
        <v>185</v>
      </c>
      <c r="I619" s="71"/>
      <c r="J619" s="72"/>
      <c r="K619" s="107" t="s">
        <v>604</v>
      </c>
      <c r="L619" s="71"/>
      <c r="M619" s="71"/>
      <c r="N619" s="71"/>
      <c r="O619" s="72"/>
      <c r="P619" s="229" t="s">
        <v>605</v>
      </c>
      <c r="Q619" s="71"/>
      <c r="R619" s="72"/>
      <c r="S619" s="156" t="s">
        <v>98</v>
      </c>
      <c r="T619" s="72"/>
      <c r="U619" s="160">
        <v>27500.0</v>
      </c>
      <c r="V619" s="71"/>
      <c r="W619" s="72"/>
      <c r="X619" s="160">
        <v>0.0</v>
      </c>
      <c r="Y619" s="72"/>
      <c r="Z619" s="156" t="s">
        <v>68</v>
      </c>
      <c r="AA619" s="72"/>
      <c r="AB619" s="247" t="s">
        <v>66</v>
      </c>
      <c r="AC619" s="215"/>
      <c r="AD619" s="215"/>
      <c r="AE619" s="215"/>
      <c r="AF619" s="215"/>
      <c r="AG619" s="215"/>
      <c r="AH619" s="215"/>
      <c r="AI619" s="215"/>
      <c r="AJ619" s="215"/>
      <c r="AK619" s="215"/>
      <c r="AL619" s="215"/>
      <c r="AM619" s="215"/>
    </row>
    <row r="620">
      <c r="A620" s="215"/>
      <c r="B620" s="257" t="s">
        <v>669</v>
      </c>
      <c r="C620" s="258">
        <v>46148.492448159726</v>
      </c>
      <c r="D620" s="72"/>
      <c r="E620" s="107" t="s">
        <v>7</v>
      </c>
      <c r="F620" s="71"/>
      <c r="G620" s="72"/>
      <c r="H620" s="107" t="s">
        <v>185</v>
      </c>
      <c r="I620" s="71"/>
      <c r="J620" s="72"/>
      <c r="K620" s="107" t="s">
        <v>186</v>
      </c>
      <c r="L620" s="71"/>
      <c r="M620" s="71"/>
      <c r="N620" s="71"/>
      <c r="O620" s="72"/>
      <c r="P620" s="229" t="s">
        <v>65</v>
      </c>
      <c r="Q620" s="71"/>
      <c r="R620" s="72"/>
      <c r="S620" s="156" t="s">
        <v>0</v>
      </c>
      <c r="T620" s="72"/>
      <c r="U620" s="160">
        <v>27500.0</v>
      </c>
      <c r="V620" s="71"/>
      <c r="W620" s="72"/>
      <c r="X620" s="160">
        <v>0.0</v>
      </c>
      <c r="Y620" s="72"/>
      <c r="Z620" s="156" t="s">
        <v>68</v>
      </c>
      <c r="AA620" s="72"/>
      <c r="AB620" s="247" t="s">
        <v>66</v>
      </c>
      <c r="AC620" s="215"/>
      <c r="AD620" s="215"/>
      <c r="AE620" s="215"/>
      <c r="AF620" s="215"/>
      <c r="AG620" s="215"/>
      <c r="AH620" s="215"/>
      <c r="AI620" s="215"/>
      <c r="AJ620" s="215"/>
      <c r="AK620" s="215"/>
      <c r="AL620" s="215"/>
      <c r="AM620" s="215"/>
    </row>
    <row r="621">
      <c r="A621" s="215"/>
      <c r="B621" s="257" t="s">
        <v>2498</v>
      </c>
      <c r="C621" s="258">
        <v>46148.49118690973</v>
      </c>
      <c r="D621" s="72"/>
      <c r="E621" s="107" t="s">
        <v>7</v>
      </c>
      <c r="F621" s="71"/>
      <c r="G621" s="72"/>
      <c r="H621" s="107" t="s">
        <v>185</v>
      </c>
      <c r="I621" s="71"/>
      <c r="J621" s="72"/>
      <c r="K621" s="107" t="s">
        <v>1987</v>
      </c>
      <c r="L621" s="71"/>
      <c r="M621" s="71"/>
      <c r="N621" s="71"/>
      <c r="O621" s="72"/>
      <c r="P621" s="229" t="s">
        <v>1451</v>
      </c>
      <c r="Q621" s="71"/>
      <c r="R621" s="72"/>
      <c r="S621" s="156" t="s">
        <v>23</v>
      </c>
      <c r="T621" s="72"/>
      <c r="U621" s="160">
        <v>27500.0</v>
      </c>
      <c r="V621" s="71"/>
      <c r="W621" s="72"/>
      <c r="X621" s="160">
        <v>0.0</v>
      </c>
      <c r="Y621" s="72"/>
      <c r="Z621" s="156" t="s">
        <v>68</v>
      </c>
      <c r="AA621" s="72"/>
      <c r="AB621" s="247" t="s">
        <v>66</v>
      </c>
      <c r="AC621" s="215"/>
      <c r="AD621" s="215"/>
      <c r="AE621" s="215"/>
      <c r="AF621" s="215"/>
      <c r="AG621" s="215"/>
      <c r="AH621" s="215"/>
      <c r="AI621" s="215"/>
      <c r="AJ621" s="215"/>
      <c r="AK621" s="215"/>
      <c r="AL621" s="215"/>
      <c r="AM621" s="215"/>
    </row>
    <row r="622">
      <c r="A622" s="215"/>
      <c r="B622" s="257" t="s">
        <v>2499</v>
      </c>
      <c r="C622" s="258">
        <v>46148.48975180555</v>
      </c>
      <c r="D622" s="72"/>
      <c r="E622" s="107" t="s">
        <v>76</v>
      </c>
      <c r="F622" s="71"/>
      <c r="G622" s="72"/>
      <c r="H622" s="107" t="s">
        <v>185</v>
      </c>
      <c r="I622" s="71"/>
      <c r="J622" s="72"/>
      <c r="K622" s="107" t="s">
        <v>1991</v>
      </c>
      <c r="L622" s="71"/>
      <c r="M622" s="71"/>
      <c r="N622" s="71"/>
      <c r="O622" s="72"/>
      <c r="P622" s="229" t="s">
        <v>1992</v>
      </c>
      <c r="Q622" s="71"/>
      <c r="R622" s="72"/>
      <c r="S622" s="156" t="s">
        <v>1175</v>
      </c>
      <c r="T622" s="72"/>
      <c r="U622" s="160">
        <v>110000.0</v>
      </c>
      <c r="V622" s="71"/>
      <c r="W622" s="72"/>
      <c r="X622" s="160">
        <v>0.0</v>
      </c>
      <c r="Y622" s="72"/>
      <c r="Z622" s="156" t="s">
        <v>68</v>
      </c>
      <c r="AA622" s="72"/>
      <c r="AB622" s="247" t="s">
        <v>66</v>
      </c>
      <c r="AC622" s="215"/>
      <c r="AD622" s="215"/>
      <c r="AE622" s="215"/>
      <c r="AF622" s="215"/>
      <c r="AG622" s="215"/>
      <c r="AH622" s="215"/>
      <c r="AI622" s="215"/>
      <c r="AJ622" s="215"/>
      <c r="AK622" s="215"/>
      <c r="AL622" s="215"/>
      <c r="AM622" s="215"/>
    </row>
    <row r="623">
      <c r="A623" s="215"/>
      <c r="B623" s="257" t="s">
        <v>2500</v>
      </c>
      <c r="C623" s="258">
        <v>46148.48843943287</v>
      </c>
      <c r="D623" s="72"/>
      <c r="E623" s="107" t="s">
        <v>76</v>
      </c>
      <c r="F623" s="71"/>
      <c r="G623" s="72"/>
      <c r="H623" s="107" t="s">
        <v>28</v>
      </c>
      <c r="I623" s="71"/>
      <c r="J623" s="72"/>
      <c r="K623" s="107" t="s">
        <v>2501</v>
      </c>
      <c r="L623" s="71"/>
      <c r="M623" s="71"/>
      <c r="N623" s="71"/>
      <c r="O623" s="72"/>
      <c r="P623" s="229" t="s">
        <v>1258</v>
      </c>
      <c r="Q623" s="71"/>
      <c r="R623" s="72"/>
      <c r="S623" s="156" t="s">
        <v>1247</v>
      </c>
      <c r="T623" s="72"/>
      <c r="U623" s="160">
        <v>153146.0</v>
      </c>
      <c r="V623" s="71"/>
      <c r="W623" s="72"/>
      <c r="X623" s="160">
        <v>0.0</v>
      </c>
      <c r="Y623" s="72"/>
      <c r="Z623" s="156" t="s">
        <v>68</v>
      </c>
      <c r="AA623" s="72"/>
      <c r="AB623" s="247" t="s">
        <v>66</v>
      </c>
      <c r="AC623" s="215"/>
      <c r="AD623" s="215"/>
      <c r="AE623" s="215"/>
      <c r="AF623" s="215"/>
      <c r="AG623" s="215"/>
      <c r="AH623" s="215"/>
      <c r="AI623" s="215"/>
      <c r="AJ623" s="215"/>
      <c r="AK623" s="215"/>
      <c r="AL623" s="215"/>
      <c r="AM623" s="215"/>
    </row>
    <row r="624">
      <c r="A624" s="215"/>
      <c r="B624" s="257" t="s">
        <v>1889</v>
      </c>
      <c r="C624" s="258">
        <v>46148.42002928241</v>
      </c>
      <c r="D624" s="72"/>
      <c r="E624" s="107" t="s">
        <v>7</v>
      </c>
      <c r="F624" s="71"/>
      <c r="G624" s="72"/>
      <c r="H624" s="107" t="s">
        <v>174</v>
      </c>
      <c r="I624" s="71"/>
      <c r="J624" s="72"/>
      <c r="K624" s="107" t="s">
        <v>1891</v>
      </c>
      <c r="L624" s="71"/>
      <c r="M624" s="71"/>
      <c r="N624" s="71"/>
      <c r="O624" s="72"/>
      <c r="P624" s="229" t="s">
        <v>378</v>
      </c>
      <c r="Q624" s="71"/>
      <c r="R624" s="72"/>
      <c r="S624" s="156" t="s">
        <v>98</v>
      </c>
      <c r="T624" s="72"/>
      <c r="U624" s="160">
        <v>30000.0</v>
      </c>
      <c r="V624" s="71"/>
      <c r="W624" s="72"/>
      <c r="X624" s="160">
        <v>0.0</v>
      </c>
      <c r="Y624" s="72"/>
      <c r="Z624" s="156" t="s">
        <v>68</v>
      </c>
      <c r="AA624" s="72"/>
      <c r="AB624" s="247" t="s">
        <v>88</v>
      </c>
      <c r="AC624" s="215"/>
      <c r="AD624" s="215"/>
      <c r="AE624" s="215"/>
      <c r="AF624" s="215"/>
      <c r="AG624" s="215"/>
      <c r="AH624" s="215"/>
      <c r="AI624" s="215"/>
      <c r="AJ624" s="215"/>
      <c r="AK624" s="215"/>
      <c r="AL624" s="215"/>
      <c r="AM624" s="215"/>
    </row>
    <row r="625">
      <c r="A625" s="215"/>
      <c r="B625" s="257" t="s">
        <v>1899</v>
      </c>
      <c r="C625" s="258">
        <v>46148.41718113426</v>
      </c>
      <c r="D625" s="72"/>
      <c r="E625" s="107" t="s">
        <v>7</v>
      </c>
      <c r="F625" s="71"/>
      <c r="G625" s="72"/>
      <c r="H625" s="107" t="s">
        <v>174</v>
      </c>
      <c r="I625" s="71"/>
      <c r="J625" s="72"/>
      <c r="K625" s="107" t="s">
        <v>1541</v>
      </c>
      <c r="L625" s="71"/>
      <c r="M625" s="71"/>
      <c r="N625" s="71"/>
      <c r="O625" s="72"/>
      <c r="P625" s="229" t="s">
        <v>708</v>
      </c>
      <c r="Q625" s="71"/>
      <c r="R625" s="72"/>
      <c r="S625" s="156" t="s">
        <v>98</v>
      </c>
      <c r="T625" s="72"/>
      <c r="U625" s="160">
        <v>25000.0</v>
      </c>
      <c r="V625" s="71"/>
      <c r="W625" s="72"/>
      <c r="X625" s="160">
        <v>0.0</v>
      </c>
      <c r="Y625" s="72"/>
      <c r="Z625" s="156" t="s">
        <v>68</v>
      </c>
      <c r="AA625" s="72"/>
      <c r="AB625" s="247" t="s">
        <v>88</v>
      </c>
      <c r="AC625" s="215"/>
      <c r="AD625" s="215"/>
      <c r="AE625" s="215"/>
      <c r="AF625" s="215"/>
      <c r="AG625" s="215"/>
      <c r="AH625" s="215"/>
      <c r="AI625" s="215"/>
      <c r="AJ625" s="215"/>
      <c r="AK625" s="215"/>
      <c r="AL625" s="215"/>
      <c r="AM625" s="215"/>
    </row>
    <row r="626">
      <c r="A626" s="215"/>
      <c r="B626" s="257" t="s">
        <v>1908</v>
      </c>
      <c r="C626" s="258">
        <v>46148.41681461806</v>
      </c>
      <c r="D626" s="72"/>
      <c r="E626" s="107" t="s">
        <v>7</v>
      </c>
      <c r="F626" s="71"/>
      <c r="G626" s="72"/>
      <c r="H626" s="107" t="s">
        <v>174</v>
      </c>
      <c r="I626" s="71"/>
      <c r="J626" s="72"/>
      <c r="K626" s="107" t="s">
        <v>1541</v>
      </c>
      <c r="L626" s="71"/>
      <c r="M626" s="71"/>
      <c r="N626" s="71"/>
      <c r="O626" s="72"/>
      <c r="P626" s="229" t="s">
        <v>708</v>
      </c>
      <c r="Q626" s="71"/>
      <c r="R626" s="72"/>
      <c r="S626" s="156" t="s">
        <v>98</v>
      </c>
      <c r="T626" s="72"/>
      <c r="U626" s="160">
        <v>25000.0</v>
      </c>
      <c r="V626" s="71"/>
      <c r="W626" s="72"/>
      <c r="X626" s="160">
        <v>0.0</v>
      </c>
      <c r="Y626" s="72"/>
      <c r="Z626" s="156" t="s">
        <v>666</v>
      </c>
      <c r="AA626" s="72"/>
      <c r="AB626" s="247" t="s">
        <v>88</v>
      </c>
      <c r="AC626" s="215"/>
      <c r="AD626" s="215"/>
      <c r="AE626" s="215"/>
      <c r="AF626" s="215"/>
      <c r="AG626" s="215"/>
      <c r="AH626" s="215"/>
      <c r="AI626" s="215"/>
      <c r="AJ626" s="215"/>
      <c r="AK626" s="215"/>
      <c r="AL626" s="215"/>
      <c r="AM626" s="215"/>
    </row>
    <row r="627">
      <c r="A627" s="215"/>
      <c r="B627" s="257" t="s">
        <v>1912</v>
      </c>
      <c r="C627" s="258">
        <v>46148.409758483795</v>
      </c>
      <c r="D627" s="72"/>
      <c r="E627" s="107" t="s">
        <v>7</v>
      </c>
      <c r="F627" s="71"/>
      <c r="G627" s="72"/>
      <c r="H627" s="107" t="s">
        <v>174</v>
      </c>
      <c r="I627" s="71"/>
      <c r="J627" s="72"/>
      <c r="K627" s="107" t="s">
        <v>1914</v>
      </c>
      <c r="L627" s="71"/>
      <c r="M627" s="71"/>
      <c r="N627" s="71"/>
      <c r="O627" s="72"/>
      <c r="P627" s="229" t="s">
        <v>645</v>
      </c>
      <c r="Q627" s="71"/>
      <c r="R627" s="72"/>
      <c r="S627" s="156" t="s">
        <v>98</v>
      </c>
      <c r="T627" s="72"/>
      <c r="U627" s="160">
        <v>45000.0</v>
      </c>
      <c r="V627" s="71"/>
      <c r="W627" s="72"/>
      <c r="X627" s="160">
        <v>0.0</v>
      </c>
      <c r="Y627" s="72"/>
      <c r="Z627" s="156" t="s">
        <v>68</v>
      </c>
      <c r="AA627" s="72"/>
      <c r="AB627" s="247" t="s">
        <v>88</v>
      </c>
      <c r="AC627" s="215"/>
      <c r="AD627" s="215"/>
      <c r="AE627" s="215"/>
      <c r="AF627" s="215"/>
      <c r="AG627" s="215"/>
      <c r="AH627" s="215"/>
      <c r="AI627" s="215"/>
      <c r="AJ627" s="215"/>
      <c r="AK627" s="215"/>
      <c r="AL627" s="215"/>
      <c r="AM627" s="215"/>
    </row>
    <row r="628">
      <c r="A628" s="215"/>
      <c r="B628" s="257" t="s">
        <v>1917</v>
      </c>
      <c r="C628" s="258">
        <v>46147.89774681713</v>
      </c>
      <c r="D628" s="72"/>
      <c r="E628" s="107" t="s">
        <v>7</v>
      </c>
      <c r="F628" s="71"/>
      <c r="G628" s="72"/>
      <c r="H628" s="107" t="s">
        <v>174</v>
      </c>
      <c r="I628" s="71"/>
      <c r="J628" s="72"/>
      <c r="K628" s="107" t="s">
        <v>1920</v>
      </c>
      <c r="L628" s="71"/>
      <c r="M628" s="71"/>
      <c r="N628" s="71"/>
      <c r="O628" s="72"/>
      <c r="P628" s="229" t="s">
        <v>219</v>
      </c>
      <c r="Q628" s="71"/>
      <c r="R628" s="72"/>
      <c r="S628" s="156" t="s">
        <v>98</v>
      </c>
      <c r="T628" s="72"/>
      <c r="U628" s="160">
        <v>25000.0</v>
      </c>
      <c r="V628" s="71"/>
      <c r="W628" s="72"/>
      <c r="X628" s="160">
        <v>0.0</v>
      </c>
      <c r="Y628" s="72"/>
      <c r="Z628" s="156" t="s">
        <v>68</v>
      </c>
      <c r="AA628" s="72"/>
      <c r="AB628" s="247" t="s">
        <v>66</v>
      </c>
      <c r="AC628" s="215"/>
      <c r="AD628" s="215"/>
      <c r="AE628" s="215"/>
      <c r="AF628" s="215"/>
      <c r="AG628" s="215"/>
      <c r="AH628" s="215"/>
      <c r="AI628" s="215"/>
      <c r="AJ628" s="215"/>
      <c r="AK628" s="215"/>
      <c r="AL628" s="215"/>
      <c r="AM628" s="215"/>
    </row>
    <row r="629">
      <c r="A629" s="215"/>
      <c r="B629" s="257" t="s">
        <v>1924</v>
      </c>
      <c r="C629" s="258">
        <v>46147.8971275463</v>
      </c>
      <c r="D629" s="72"/>
      <c r="E629" s="107" t="s">
        <v>7</v>
      </c>
      <c r="F629" s="71"/>
      <c r="G629" s="72"/>
      <c r="H629" s="107" t="s">
        <v>174</v>
      </c>
      <c r="I629" s="71"/>
      <c r="J629" s="72"/>
      <c r="K629" s="107" t="s">
        <v>1363</v>
      </c>
      <c r="L629" s="71"/>
      <c r="M629" s="71"/>
      <c r="N629" s="71"/>
      <c r="O629" s="72"/>
      <c r="P629" s="229" t="s">
        <v>717</v>
      </c>
      <c r="Q629" s="71"/>
      <c r="R629" s="72"/>
      <c r="S629" s="156" t="s">
        <v>98</v>
      </c>
      <c r="T629" s="72"/>
      <c r="U629" s="160">
        <v>25000.0</v>
      </c>
      <c r="V629" s="71"/>
      <c r="W629" s="72"/>
      <c r="X629" s="160">
        <v>0.0</v>
      </c>
      <c r="Y629" s="72"/>
      <c r="Z629" s="156" t="s">
        <v>68</v>
      </c>
      <c r="AA629" s="72"/>
      <c r="AB629" s="247" t="s">
        <v>66</v>
      </c>
      <c r="AC629" s="215"/>
      <c r="AD629" s="215"/>
      <c r="AE629" s="215"/>
      <c r="AF629" s="215"/>
      <c r="AG629" s="215"/>
      <c r="AH629" s="215"/>
      <c r="AI629" s="215"/>
      <c r="AJ629" s="215"/>
      <c r="AK629" s="215"/>
      <c r="AL629" s="215"/>
      <c r="AM629" s="215"/>
    </row>
    <row r="630">
      <c r="A630" s="215"/>
      <c r="B630" s="257" t="s">
        <v>1927</v>
      </c>
      <c r="C630" s="258">
        <v>46147.8964328588</v>
      </c>
      <c r="D630" s="72"/>
      <c r="E630" s="107" t="s">
        <v>7</v>
      </c>
      <c r="F630" s="71"/>
      <c r="G630" s="72"/>
      <c r="H630" s="107" t="s">
        <v>174</v>
      </c>
      <c r="I630" s="71"/>
      <c r="J630" s="72"/>
      <c r="K630" s="107" t="s">
        <v>1351</v>
      </c>
      <c r="L630" s="71"/>
      <c r="M630" s="71"/>
      <c r="N630" s="71"/>
      <c r="O630" s="72"/>
      <c r="P630" s="229" t="s">
        <v>724</v>
      </c>
      <c r="Q630" s="71"/>
      <c r="R630" s="72"/>
      <c r="S630" s="156" t="s">
        <v>98</v>
      </c>
      <c r="T630" s="72"/>
      <c r="U630" s="160">
        <v>25000.0</v>
      </c>
      <c r="V630" s="71"/>
      <c r="W630" s="72"/>
      <c r="X630" s="160">
        <v>0.0</v>
      </c>
      <c r="Y630" s="72"/>
      <c r="Z630" s="156" t="s">
        <v>68</v>
      </c>
      <c r="AA630" s="72"/>
      <c r="AB630" s="247" t="s">
        <v>66</v>
      </c>
      <c r="AC630" s="215"/>
      <c r="AD630" s="215"/>
      <c r="AE630" s="215"/>
      <c r="AF630" s="215"/>
      <c r="AG630" s="215"/>
      <c r="AH630" s="215"/>
      <c r="AI630" s="215"/>
      <c r="AJ630" s="215"/>
      <c r="AK630" s="215"/>
      <c r="AL630" s="215"/>
      <c r="AM630" s="215"/>
    </row>
    <row r="631">
      <c r="A631" s="215"/>
      <c r="B631" s="257" t="s">
        <v>2502</v>
      </c>
      <c r="C631" s="258">
        <v>46147.87762225694</v>
      </c>
      <c r="D631" s="72"/>
      <c r="E631" s="107" t="s">
        <v>76</v>
      </c>
      <c r="F631" s="71"/>
      <c r="G631" s="72"/>
      <c r="H631" s="107" t="s">
        <v>1242</v>
      </c>
      <c r="I631" s="71"/>
      <c r="J631" s="72"/>
      <c r="K631" s="107" t="s">
        <v>2503</v>
      </c>
      <c r="L631" s="71"/>
      <c r="M631" s="71"/>
      <c r="N631" s="71"/>
      <c r="O631" s="72"/>
      <c r="P631" s="229" t="s">
        <v>1245</v>
      </c>
      <c r="Q631" s="71"/>
      <c r="R631" s="72"/>
      <c r="S631" s="156" t="s">
        <v>1247</v>
      </c>
      <c r="T631" s="72"/>
      <c r="U631" s="160">
        <v>14800.0</v>
      </c>
      <c r="V631" s="71"/>
      <c r="W631" s="72"/>
      <c r="X631" s="160">
        <v>0.0</v>
      </c>
      <c r="Y631" s="72"/>
      <c r="Z631" s="156" t="s">
        <v>68</v>
      </c>
      <c r="AA631" s="72"/>
      <c r="AB631" s="247" t="s">
        <v>66</v>
      </c>
      <c r="AC631" s="215"/>
      <c r="AD631" s="215"/>
      <c r="AE631" s="215"/>
      <c r="AF631" s="215"/>
      <c r="AG631" s="215"/>
      <c r="AH631" s="215"/>
      <c r="AI631" s="215"/>
      <c r="AJ631" s="215"/>
      <c r="AK631" s="215"/>
      <c r="AL631" s="215"/>
      <c r="AM631" s="215"/>
    </row>
    <row r="632">
      <c r="A632" s="215"/>
      <c r="B632" s="257" t="s">
        <v>2504</v>
      </c>
      <c r="C632" s="258">
        <v>46147.874946400465</v>
      </c>
      <c r="D632" s="72"/>
      <c r="E632" s="107" t="s">
        <v>76</v>
      </c>
      <c r="F632" s="71"/>
      <c r="G632" s="72"/>
      <c r="H632" s="107" t="s">
        <v>1242</v>
      </c>
      <c r="I632" s="71"/>
      <c r="J632" s="72"/>
      <c r="K632" s="107" t="s">
        <v>2505</v>
      </c>
      <c r="L632" s="71"/>
      <c r="M632" s="71"/>
      <c r="N632" s="71"/>
      <c r="O632" s="72"/>
      <c r="P632" s="229" t="s">
        <v>807</v>
      </c>
      <c r="Q632" s="71"/>
      <c r="R632" s="72"/>
      <c r="S632" s="156" t="s">
        <v>1247</v>
      </c>
      <c r="T632" s="72"/>
      <c r="U632" s="160">
        <v>16800.0</v>
      </c>
      <c r="V632" s="71"/>
      <c r="W632" s="72"/>
      <c r="X632" s="160">
        <v>0.0</v>
      </c>
      <c r="Y632" s="72"/>
      <c r="Z632" s="156" t="s">
        <v>68</v>
      </c>
      <c r="AA632" s="72"/>
      <c r="AB632" s="247" t="s">
        <v>88</v>
      </c>
      <c r="AC632" s="215"/>
      <c r="AD632" s="215"/>
      <c r="AE632" s="215"/>
      <c r="AF632" s="215"/>
      <c r="AG632" s="215"/>
      <c r="AH632" s="215"/>
      <c r="AI632" s="215"/>
      <c r="AJ632" s="215"/>
      <c r="AK632" s="215"/>
      <c r="AL632" s="215"/>
      <c r="AM632" s="215"/>
    </row>
    <row r="633">
      <c r="A633" s="215"/>
      <c r="B633" s="257" t="s">
        <v>2506</v>
      </c>
      <c r="C633" s="258">
        <v>46147.87353991898</v>
      </c>
      <c r="D633" s="72"/>
      <c r="E633" s="107" t="s">
        <v>7</v>
      </c>
      <c r="F633" s="71"/>
      <c r="G633" s="72"/>
      <c r="H633" s="107" t="s">
        <v>1208</v>
      </c>
      <c r="I633" s="71"/>
      <c r="J633" s="72"/>
      <c r="K633" s="107" t="s">
        <v>2507</v>
      </c>
      <c r="L633" s="71"/>
      <c r="M633" s="71"/>
      <c r="N633" s="71"/>
      <c r="O633" s="72"/>
      <c r="P633" s="229" t="s">
        <v>1200</v>
      </c>
      <c r="Q633" s="71"/>
      <c r="R633" s="72"/>
      <c r="S633" s="156" t="s">
        <v>1175</v>
      </c>
      <c r="T633" s="72"/>
      <c r="U633" s="160">
        <v>354500.0</v>
      </c>
      <c r="V633" s="71"/>
      <c r="W633" s="72"/>
      <c r="X633" s="160">
        <v>0.0</v>
      </c>
      <c r="Y633" s="72"/>
      <c r="Z633" s="156" t="s">
        <v>68</v>
      </c>
      <c r="AA633" s="72"/>
      <c r="AB633" s="247" t="s">
        <v>88</v>
      </c>
      <c r="AC633" s="215"/>
      <c r="AD633" s="215"/>
      <c r="AE633" s="215"/>
      <c r="AF633" s="215"/>
      <c r="AG633" s="215"/>
      <c r="AH633" s="215"/>
      <c r="AI633" s="215"/>
      <c r="AJ633" s="215"/>
      <c r="AK633" s="215"/>
      <c r="AL633" s="215"/>
      <c r="AM633" s="215"/>
    </row>
    <row r="634">
      <c r="A634" s="215"/>
      <c r="B634" s="257" t="s">
        <v>2508</v>
      </c>
      <c r="C634" s="258">
        <v>46147.86770611111</v>
      </c>
      <c r="D634" s="72"/>
      <c r="E634" s="107" t="s">
        <v>76</v>
      </c>
      <c r="F634" s="71"/>
      <c r="G634" s="72"/>
      <c r="H634" s="107" t="s">
        <v>1198</v>
      </c>
      <c r="I634" s="71"/>
      <c r="J634" s="72"/>
      <c r="K634" s="107" t="s">
        <v>2509</v>
      </c>
      <c r="L634" s="71"/>
      <c r="M634" s="71"/>
      <c r="N634" s="71"/>
      <c r="O634" s="72"/>
      <c r="P634" s="229" t="s">
        <v>1200</v>
      </c>
      <c r="Q634" s="71"/>
      <c r="R634" s="72"/>
      <c r="S634" s="156" t="s">
        <v>1175</v>
      </c>
      <c r="T634" s="72"/>
      <c r="U634" s="160">
        <v>354500.0</v>
      </c>
      <c r="V634" s="71"/>
      <c r="W634" s="72"/>
      <c r="X634" s="160">
        <v>0.0</v>
      </c>
      <c r="Y634" s="72"/>
      <c r="Z634" s="156" t="s">
        <v>68</v>
      </c>
      <c r="AA634" s="72"/>
      <c r="AB634" s="247" t="s">
        <v>66</v>
      </c>
      <c r="AC634" s="215"/>
      <c r="AD634" s="215"/>
      <c r="AE634" s="215"/>
      <c r="AF634" s="215"/>
      <c r="AG634" s="215"/>
      <c r="AH634" s="215"/>
      <c r="AI634" s="215"/>
      <c r="AJ634" s="215"/>
      <c r="AK634" s="215"/>
      <c r="AL634" s="215"/>
      <c r="AM634" s="215"/>
    </row>
    <row r="635">
      <c r="A635" s="215"/>
      <c r="B635" s="257" t="s">
        <v>2039</v>
      </c>
      <c r="C635" s="258">
        <v>46147.85214849537</v>
      </c>
      <c r="D635" s="72"/>
      <c r="E635" s="107" t="s">
        <v>7</v>
      </c>
      <c r="F635" s="71"/>
      <c r="G635" s="72"/>
      <c r="H635" s="107" t="s">
        <v>174</v>
      </c>
      <c r="I635" s="71"/>
      <c r="J635" s="72"/>
      <c r="K635" s="107" t="s">
        <v>2040</v>
      </c>
      <c r="L635" s="71"/>
      <c r="M635" s="71"/>
      <c r="N635" s="71"/>
      <c r="O635" s="72"/>
      <c r="P635" s="229" t="s">
        <v>1729</v>
      </c>
      <c r="Q635" s="71"/>
      <c r="R635" s="72"/>
      <c r="S635" s="156" t="s">
        <v>457</v>
      </c>
      <c r="T635" s="72"/>
      <c r="U635" s="160">
        <v>15000.0</v>
      </c>
      <c r="V635" s="71"/>
      <c r="W635" s="72"/>
      <c r="X635" s="160">
        <v>0.0</v>
      </c>
      <c r="Y635" s="72"/>
      <c r="Z635" s="156" t="s">
        <v>68</v>
      </c>
      <c r="AA635" s="72"/>
      <c r="AB635" s="247" t="s">
        <v>66</v>
      </c>
      <c r="AC635" s="215"/>
      <c r="AD635" s="215"/>
      <c r="AE635" s="215"/>
      <c r="AF635" s="215"/>
      <c r="AG635" s="215"/>
      <c r="AH635" s="215"/>
      <c r="AI635" s="215"/>
      <c r="AJ635" s="215"/>
      <c r="AK635" s="215"/>
      <c r="AL635" s="215"/>
      <c r="AM635" s="215"/>
    </row>
    <row r="636">
      <c r="A636" s="215"/>
      <c r="B636" s="257" t="s">
        <v>2042</v>
      </c>
      <c r="C636" s="258">
        <v>46147.85087589121</v>
      </c>
      <c r="D636" s="72"/>
      <c r="E636" s="107" t="s">
        <v>7</v>
      </c>
      <c r="F636" s="71"/>
      <c r="G636" s="72"/>
      <c r="H636" s="107" t="s">
        <v>174</v>
      </c>
      <c r="I636" s="71"/>
      <c r="J636" s="72"/>
      <c r="K636" s="107" t="s">
        <v>2043</v>
      </c>
      <c r="L636" s="71"/>
      <c r="M636" s="71"/>
      <c r="N636" s="71"/>
      <c r="O636" s="72"/>
      <c r="P636" s="229" t="s">
        <v>1737</v>
      </c>
      <c r="Q636" s="71"/>
      <c r="R636" s="72"/>
      <c r="S636" s="156" t="s">
        <v>457</v>
      </c>
      <c r="T636" s="72"/>
      <c r="U636" s="160">
        <v>15000.0</v>
      </c>
      <c r="V636" s="71"/>
      <c r="W636" s="72"/>
      <c r="X636" s="160">
        <v>0.0</v>
      </c>
      <c r="Y636" s="72"/>
      <c r="Z636" s="156" t="s">
        <v>68</v>
      </c>
      <c r="AA636" s="72"/>
      <c r="AB636" s="247" t="s">
        <v>66</v>
      </c>
      <c r="AC636" s="215"/>
      <c r="AD636" s="215"/>
      <c r="AE636" s="215"/>
      <c r="AF636" s="215"/>
      <c r="AG636" s="215"/>
      <c r="AH636" s="215"/>
      <c r="AI636" s="215"/>
      <c r="AJ636" s="215"/>
      <c r="AK636" s="215"/>
      <c r="AL636" s="215"/>
      <c r="AM636" s="215"/>
    </row>
    <row r="637">
      <c r="A637" s="215"/>
      <c r="B637" s="257" t="s">
        <v>2049</v>
      </c>
      <c r="C637" s="258">
        <v>46147.84988461806</v>
      </c>
      <c r="D637" s="72"/>
      <c r="E637" s="107" t="s">
        <v>7</v>
      </c>
      <c r="F637" s="71"/>
      <c r="G637" s="72"/>
      <c r="H637" s="107" t="s">
        <v>174</v>
      </c>
      <c r="I637" s="71"/>
      <c r="J637" s="72"/>
      <c r="K637" s="107" t="s">
        <v>2050</v>
      </c>
      <c r="L637" s="71"/>
      <c r="M637" s="71"/>
      <c r="N637" s="71"/>
      <c r="O637" s="72"/>
      <c r="P637" s="229" t="s">
        <v>1744</v>
      </c>
      <c r="Q637" s="71"/>
      <c r="R637" s="72"/>
      <c r="S637" s="156" t="s">
        <v>457</v>
      </c>
      <c r="T637" s="72"/>
      <c r="U637" s="160">
        <v>20000.0</v>
      </c>
      <c r="V637" s="71"/>
      <c r="W637" s="72"/>
      <c r="X637" s="160">
        <v>0.0</v>
      </c>
      <c r="Y637" s="72"/>
      <c r="Z637" s="156" t="s">
        <v>68</v>
      </c>
      <c r="AA637" s="72"/>
      <c r="AB637" s="247" t="s">
        <v>66</v>
      </c>
      <c r="AC637" s="215"/>
      <c r="AD637" s="215"/>
      <c r="AE637" s="215"/>
      <c r="AF637" s="215"/>
      <c r="AG637" s="215"/>
      <c r="AH637" s="215"/>
      <c r="AI637" s="215"/>
      <c r="AJ637" s="215"/>
      <c r="AK637" s="215"/>
      <c r="AL637" s="215"/>
      <c r="AM637" s="215"/>
    </row>
    <row r="638">
      <c r="A638" s="215"/>
      <c r="B638" s="257" t="s">
        <v>2052</v>
      </c>
      <c r="C638" s="258">
        <v>46147.782536597224</v>
      </c>
      <c r="D638" s="72"/>
      <c r="E638" s="107" t="s">
        <v>7</v>
      </c>
      <c r="F638" s="71"/>
      <c r="G638" s="72"/>
      <c r="H638" s="107" t="s">
        <v>174</v>
      </c>
      <c r="I638" s="71"/>
      <c r="J638" s="72"/>
      <c r="K638" s="107" t="s">
        <v>2053</v>
      </c>
      <c r="L638" s="71"/>
      <c r="M638" s="71"/>
      <c r="N638" s="71"/>
      <c r="O638" s="72"/>
      <c r="P638" s="229" t="s">
        <v>1752</v>
      </c>
      <c r="Q638" s="71"/>
      <c r="R638" s="72"/>
      <c r="S638" s="156" t="s">
        <v>457</v>
      </c>
      <c r="T638" s="72"/>
      <c r="U638" s="160">
        <v>20000.0</v>
      </c>
      <c r="V638" s="71"/>
      <c r="W638" s="72"/>
      <c r="X638" s="160">
        <v>0.0</v>
      </c>
      <c r="Y638" s="72"/>
      <c r="Z638" s="156" t="s">
        <v>68</v>
      </c>
      <c r="AA638" s="72"/>
      <c r="AB638" s="247" t="s">
        <v>66</v>
      </c>
      <c r="AC638" s="215"/>
      <c r="AD638" s="215"/>
      <c r="AE638" s="215"/>
      <c r="AF638" s="215"/>
      <c r="AG638" s="215"/>
      <c r="AH638" s="215"/>
      <c r="AI638" s="215"/>
      <c r="AJ638" s="215"/>
      <c r="AK638" s="215"/>
      <c r="AL638" s="215"/>
      <c r="AM638" s="215"/>
    </row>
    <row r="639">
      <c r="A639" s="215"/>
      <c r="B639" s="257" t="s">
        <v>1936</v>
      </c>
      <c r="C639" s="258">
        <v>46147.7407590625</v>
      </c>
      <c r="D639" s="72"/>
      <c r="E639" s="107" t="s">
        <v>7</v>
      </c>
      <c r="F639" s="71"/>
      <c r="G639" s="72"/>
      <c r="H639" s="107" t="s">
        <v>174</v>
      </c>
      <c r="I639" s="71"/>
      <c r="J639" s="72"/>
      <c r="K639" s="107" t="s">
        <v>1938</v>
      </c>
      <c r="L639" s="71"/>
      <c r="M639" s="71"/>
      <c r="N639" s="71"/>
      <c r="O639" s="72"/>
      <c r="P639" s="229" t="s">
        <v>794</v>
      </c>
      <c r="Q639" s="71"/>
      <c r="R639" s="72"/>
      <c r="S639" s="156" t="s">
        <v>98</v>
      </c>
      <c r="T639" s="72"/>
      <c r="U639" s="160">
        <v>25000.0</v>
      </c>
      <c r="V639" s="71"/>
      <c r="W639" s="72"/>
      <c r="X639" s="160">
        <v>0.0</v>
      </c>
      <c r="Y639" s="72"/>
      <c r="Z639" s="156" t="s">
        <v>68</v>
      </c>
      <c r="AA639" s="72"/>
      <c r="AB639" s="247" t="s">
        <v>66</v>
      </c>
      <c r="AC639" s="215"/>
      <c r="AD639" s="215"/>
      <c r="AE639" s="215"/>
      <c r="AF639" s="215"/>
      <c r="AG639" s="215"/>
      <c r="AH639" s="215"/>
      <c r="AI639" s="215"/>
      <c r="AJ639" s="215"/>
      <c r="AK639" s="215"/>
      <c r="AL639" s="215"/>
      <c r="AM639" s="215"/>
    </row>
    <row r="640">
      <c r="A640" s="215"/>
      <c r="B640" s="257" t="s">
        <v>1941</v>
      </c>
      <c r="C640" s="258">
        <v>46147.738387488425</v>
      </c>
      <c r="D640" s="72"/>
      <c r="E640" s="107" t="s">
        <v>7</v>
      </c>
      <c r="F640" s="71"/>
      <c r="G640" s="72"/>
      <c r="H640" s="107" t="s">
        <v>174</v>
      </c>
      <c r="I640" s="71"/>
      <c r="J640" s="72"/>
      <c r="K640" s="107" t="s">
        <v>1943</v>
      </c>
      <c r="L640" s="71"/>
      <c r="M640" s="71"/>
      <c r="N640" s="71"/>
      <c r="O640" s="72"/>
      <c r="P640" s="229" t="s">
        <v>816</v>
      </c>
      <c r="Q640" s="71"/>
      <c r="R640" s="72"/>
      <c r="S640" s="156" t="s">
        <v>98</v>
      </c>
      <c r="T640" s="72"/>
      <c r="U640" s="160">
        <v>25000.0</v>
      </c>
      <c r="V640" s="71"/>
      <c r="W640" s="72"/>
      <c r="X640" s="160">
        <v>0.0</v>
      </c>
      <c r="Y640" s="72"/>
      <c r="Z640" s="156" t="s">
        <v>68</v>
      </c>
      <c r="AA640" s="72"/>
      <c r="AB640" s="247" t="s">
        <v>66</v>
      </c>
      <c r="AC640" s="215"/>
      <c r="AD640" s="215"/>
      <c r="AE640" s="215"/>
      <c r="AF640" s="215"/>
      <c r="AG640" s="215"/>
      <c r="AH640" s="215"/>
      <c r="AI640" s="215"/>
      <c r="AJ640" s="215"/>
      <c r="AK640" s="215"/>
      <c r="AL640" s="215"/>
      <c r="AM640" s="215"/>
    </row>
    <row r="641">
      <c r="A641" s="215"/>
      <c r="B641" s="257" t="s">
        <v>1945</v>
      </c>
      <c r="C641" s="258">
        <v>46147.73253458334</v>
      </c>
      <c r="D641" s="72"/>
      <c r="E641" s="107" t="s">
        <v>7</v>
      </c>
      <c r="F641" s="71"/>
      <c r="G641" s="72"/>
      <c r="H641" s="107" t="s">
        <v>174</v>
      </c>
      <c r="I641" s="71"/>
      <c r="J641" s="72"/>
      <c r="K641" s="107" t="s">
        <v>1947</v>
      </c>
      <c r="L641" s="71"/>
      <c r="M641" s="71"/>
      <c r="N641" s="71"/>
      <c r="O641" s="72"/>
      <c r="P641" s="229" t="s">
        <v>824</v>
      </c>
      <c r="Q641" s="71"/>
      <c r="R641" s="72"/>
      <c r="S641" s="156" t="s">
        <v>98</v>
      </c>
      <c r="T641" s="72"/>
      <c r="U641" s="160">
        <v>25000.0</v>
      </c>
      <c r="V641" s="71"/>
      <c r="W641" s="72"/>
      <c r="X641" s="160">
        <v>0.0</v>
      </c>
      <c r="Y641" s="72"/>
      <c r="Z641" s="156" t="s">
        <v>68</v>
      </c>
      <c r="AA641" s="72"/>
      <c r="AB641" s="247" t="s">
        <v>66</v>
      </c>
      <c r="AC641" s="215"/>
      <c r="AD641" s="215"/>
      <c r="AE641" s="215"/>
      <c r="AF641" s="215"/>
      <c r="AG641" s="215"/>
      <c r="AH641" s="215"/>
      <c r="AI641" s="215"/>
      <c r="AJ641" s="215"/>
      <c r="AK641" s="215"/>
      <c r="AL641" s="215"/>
      <c r="AM641" s="215"/>
    </row>
    <row r="642">
      <c r="A642" s="215"/>
      <c r="B642" s="257" t="s">
        <v>2510</v>
      </c>
      <c r="C642" s="258">
        <v>46147.71310493056</v>
      </c>
      <c r="D642" s="72"/>
      <c r="E642" s="107" t="s">
        <v>76</v>
      </c>
      <c r="F642" s="71"/>
      <c r="G642" s="72"/>
      <c r="H642" s="107" t="s">
        <v>1247</v>
      </c>
      <c r="I642" s="71"/>
      <c r="J642" s="72"/>
      <c r="K642" s="107" t="s">
        <v>2511</v>
      </c>
      <c r="L642" s="71"/>
      <c r="M642" s="71"/>
      <c r="N642" s="71"/>
      <c r="O642" s="72"/>
      <c r="P642" s="229" t="s">
        <v>1200</v>
      </c>
      <c r="Q642" s="71"/>
      <c r="R642" s="72"/>
      <c r="S642" s="156" t="s">
        <v>1247</v>
      </c>
      <c r="T642" s="72"/>
      <c r="U642" s="160">
        <v>36500.0</v>
      </c>
      <c r="V642" s="71"/>
      <c r="W642" s="72"/>
      <c r="X642" s="160">
        <v>0.0</v>
      </c>
      <c r="Y642" s="72"/>
      <c r="Z642" s="156" t="s">
        <v>68</v>
      </c>
      <c r="AA642" s="72"/>
      <c r="AB642" s="247" t="s">
        <v>66</v>
      </c>
      <c r="AC642" s="215"/>
      <c r="AD642" s="215"/>
      <c r="AE642" s="215"/>
      <c r="AF642" s="215"/>
      <c r="AG642" s="215"/>
      <c r="AH642" s="215"/>
      <c r="AI642" s="215"/>
      <c r="AJ642" s="215"/>
      <c r="AK642" s="215"/>
      <c r="AL642" s="215"/>
      <c r="AM642" s="215"/>
    </row>
    <row r="643">
      <c r="A643" s="215"/>
      <c r="B643" s="257" t="s">
        <v>1948</v>
      </c>
      <c r="C643" s="258">
        <v>46147.6593443287</v>
      </c>
      <c r="D643" s="72"/>
      <c r="E643" s="107" t="s">
        <v>7</v>
      </c>
      <c r="F643" s="71"/>
      <c r="G643" s="72"/>
      <c r="H643" s="107" t="s">
        <v>174</v>
      </c>
      <c r="I643" s="71"/>
      <c r="J643" s="72"/>
      <c r="K643" s="107" t="s">
        <v>1950</v>
      </c>
      <c r="L643" s="71"/>
      <c r="M643" s="71"/>
      <c r="N643" s="71"/>
      <c r="O643" s="72"/>
      <c r="P643" s="229" t="s">
        <v>1141</v>
      </c>
      <c r="Q643" s="71"/>
      <c r="R643" s="72"/>
      <c r="S643" s="156" t="s">
        <v>98</v>
      </c>
      <c r="T643" s="72"/>
      <c r="U643" s="160">
        <v>45000.0</v>
      </c>
      <c r="V643" s="71"/>
      <c r="W643" s="72"/>
      <c r="X643" s="160">
        <v>0.0</v>
      </c>
      <c r="Y643" s="72"/>
      <c r="Z643" s="156" t="s">
        <v>68</v>
      </c>
      <c r="AA643" s="72"/>
      <c r="AB643" s="247" t="s">
        <v>66</v>
      </c>
      <c r="AC643" s="215"/>
      <c r="AD643" s="215"/>
      <c r="AE643" s="215"/>
      <c r="AF643" s="215"/>
      <c r="AG643" s="215"/>
      <c r="AH643" s="215"/>
      <c r="AI643" s="215"/>
      <c r="AJ643" s="215"/>
      <c r="AK643" s="215"/>
      <c r="AL643" s="215"/>
      <c r="AM643" s="215"/>
    </row>
    <row r="644">
      <c r="A644" s="215"/>
      <c r="B644" s="257" t="s">
        <v>1953</v>
      </c>
      <c r="C644" s="258">
        <v>46147.658833611116</v>
      </c>
      <c r="D644" s="72"/>
      <c r="E644" s="107" t="s">
        <v>7</v>
      </c>
      <c r="F644" s="71"/>
      <c r="G644" s="72"/>
      <c r="H644" s="107" t="s">
        <v>174</v>
      </c>
      <c r="I644" s="71"/>
      <c r="J644" s="72"/>
      <c r="K644" s="107" t="s">
        <v>1954</v>
      </c>
      <c r="L644" s="71"/>
      <c r="M644" s="71"/>
      <c r="N644" s="71"/>
      <c r="O644" s="72"/>
      <c r="P644" s="229" t="s">
        <v>368</v>
      </c>
      <c r="Q644" s="71"/>
      <c r="R644" s="72"/>
      <c r="S644" s="156" t="s">
        <v>98</v>
      </c>
      <c r="T644" s="72"/>
      <c r="U644" s="160">
        <v>45000.0</v>
      </c>
      <c r="V644" s="71"/>
      <c r="W644" s="72"/>
      <c r="X644" s="160">
        <v>0.0</v>
      </c>
      <c r="Y644" s="72"/>
      <c r="Z644" s="156" t="s">
        <v>68</v>
      </c>
      <c r="AA644" s="72"/>
      <c r="AB644" s="247" t="s">
        <v>66</v>
      </c>
      <c r="AC644" s="215"/>
      <c r="AD644" s="215"/>
      <c r="AE644" s="215"/>
      <c r="AF644" s="215"/>
      <c r="AG644" s="215"/>
      <c r="AH644" s="215"/>
      <c r="AI644" s="215"/>
      <c r="AJ644" s="215"/>
      <c r="AK644" s="215"/>
      <c r="AL644" s="215"/>
      <c r="AM644" s="215"/>
    </row>
    <row r="645">
      <c r="A645" s="215"/>
      <c r="B645" s="257" t="s">
        <v>2054</v>
      </c>
      <c r="C645" s="258">
        <v>46147.652196875</v>
      </c>
      <c r="D645" s="72"/>
      <c r="E645" s="107" t="s">
        <v>7</v>
      </c>
      <c r="F645" s="71"/>
      <c r="G645" s="72"/>
      <c r="H645" s="107" t="s">
        <v>174</v>
      </c>
      <c r="I645" s="71"/>
      <c r="J645" s="72"/>
      <c r="K645" s="107" t="s">
        <v>2055</v>
      </c>
      <c r="L645" s="71"/>
      <c r="M645" s="71"/>
      <c r="N645" s="71"/>
      <c r="O645" s="72"/>
      <c r="P645" s="229" t="s">
        <v>1760</v>
      </c>
      <c r="Q645" s="71"/>
      <c r="R645" s="72"/>
      <c r="S645" s="156" t="s">
        <v>457</v>
      </c>
      <c r="T645" s="72"/>
      <c r="U645" s="160">
        <v>15000.0</v>
      </c>
      <c r="V645" s="71"/>
      <c r="W645" s="72"/>
      <c r="X645" s="160">
        <v>0.0</v>
      </c>
      <c r="Y645" s="72"/>
      <c r="Z645" s="156" t="s">
        <v>68</v>
      </c>
      <c r="AA645" s="72"/>
      <c r="AB645" s="247" t="s">
        <v>88</v>
      </c>
      <c r="AC645" s="215"/>
      <c r="AD645" s="215"/>
      <c r="AE645" s="215"/>
      <c r="AF645" s="215"/>
      <c r="AG645" s="215"/>
      <c r="AH645" s="215"/>
      <c r="AI645" s="215"/>
      <c r="AJ645" s="215"/>
      <c r="AK645" s="215"/>
      <c r="AL645" s="215"/>
      <c r="AM645" s="215"/>
    </row>
    <row r="646">
      <c r="A646" s="215"/>
      <c r="B646" s="257" t="s">
        <v>2057</v>
      </c>
      <c r="C646" s="258">
        <v>46147.651053113426</v>
      </c>
      <c r="D646" s="72"/>
      <c r="E646" s="107" t="s">
        <v>7</v>
      </c>
      <c r="F646" s="71"/>
      <c r="G646" s="72"/>
      <c r="H646" s="107" t="s">
        <v>174</v>
      </c>
      <c r="I646" s="71"/>
      <c r="J646" s="72"/>
      <c r="K646" s="107" t="s">
        <v>2059</v>
      </c>
      <c r="L646" s="71"/>
      <c r="M646" s="71"/>
      <c r="N646" s="71"/>
      <c r="O646" s="72"/>
      <c r="P646" s="229" t="s">
        <v>1765</v>
      </c>
      <c r="Q646" s="71"/>
      <c r="R646" s="72"/>
      <c r="S646" s="156" t="s">
        <v>457</v>
      </c>
      <c r="T646" s="72"/>
      <c r="U646" s="160">
        <v>15000.0</v>
      </c>
      <c r="V646" s="71"/>
      <c r="W646" s="72"/>
      <c r="X646" s="160">
        <v>0.0</v>
      </c>
      <c r="Y646" s="72"/>
      <c r="Z646" s="156" t="s">
        <v>68</v>
      </c>
      <c r="AA646" s="72"/>
      <c r="AB646" s="247" t="s">
        <v>88</v>
      </c>
      <c r="AC646" s="215"/>
      <c r="AD646" s="215"/>
      <c r="AE646" s="215"/>
      <c r="AF646" s="215"/>
      <c r="AG646" s="215"/>
      <c r="AH646" s="215"/>
      <c r="AI646" s="215"/>
      <c r="AJ646" s="215"/>
      <c r="AK646" s="215"/>
      <c r="AL646" s="215"/>
      <c r="AM646" s="215"/>
    </row>
    <row r="647">
      <c r="A647" s="215"/>
      <c r="B647" s="257" t="s">
        <v>2062</v>
      </c>
      <c r="C647" s="258">
        <v>46147.49384452547</v>
      </c>
      <c r="D647" s="72"/>
      <c r="E647" s="107" t="s">
        <v>7</v>
      </c>
      <c r="F647" s="71"/>
      <c r="G647" s="72"/>
      <c r="H647" s="107" t="s">
        <v>174</v>
      </c>
      <c r="I647" s="71"/>
      <c r="J647" s="72"/>
      <c r="K647" s="107" t="s">
        <v>2063</v>
      </c>
      <c r="L647" s="71"/>
      <c r="M647" s="71"/>
      <c r="N647" s="71"/>
      <c r="O647" s="72"/>
      <c r="P647" s="229" t="s">
        <v>387</v>
      </c>
      <c r="Q647" s="71"/>
      <c r="R647" s="72"/>
      <c r="S647" s="156" t="s">
        <v>457</v>
      </c>
      <c r="T647" s="72"/>
      <c r="U647" s="160">
        <v>20000.0</v>
      </c>
      <c r="V647" s="71"/>
      <c r="W647" s="72"/>
      <c r="X647" s="160">
        <v>0.0</v>
      </c>
      <c r="Y647" s="72"/>
      <c r="Z647" s="156" t="s">
        <v>68</v>
      </c>
      <c r="AA647" s="72"/>
      <c r="AB647" s="247" t="s">
        <v>88</v>
      </c>
      <c r="AC647" s="215"/>
      <c r="AD647" s="215"/>
      <c r="AE647" s="215"/>
      <c r="AF647" s="215"/>
      <c r="AG647" s="215"/>
      <c r="AH647" s="215"/>
      <c r="AI647" s="215"/>
      <c r="AJ647" s="215"/>
      <c r="AK647" s="215"/>
      <c r="AL647" s="215"/>
      <c r="AM647" s="215"/>
    </row>
    <row r="648">
      <c r="A648" s="215"/>
      <c r="B648" s="257" t="s">
        <v>2067</v>
      </c>
      <c r="C648" s="258">
        <v>46142.0</v>
      </c>
      <c r="D648" s="72"/>
      <c r="E648" s="107" t="s">
        <v>7</v>
      </c>
      <c r="F648" s="71"/>
      <c r="G648" s="72"/>
      <c r="H648" s="107" t="s">
        <v>77</v>
      </c>
      <c r="I648" s="71"/>
      <c r="J648" s="72"/>
      <c r="K648" s="107" t="s">
        <v>2068</v>
      </c>
      <c r="L648" s="71"/>
      <c r="M648" s="71"/>
      <c r="N648" s="71"/>
      <c r="O648" s="72"/>
      <c r="P648" s="229" t="s">
        <v>838</v>
      </c>
      <c r="Q648" s="71"/>
      <c r="R648" s="72"/>
      <c r="S648" s="156" t="s">
        <v>457</v>
      </c>
      <c r="T648" s="72"/>
      <c r="U648" s="160">
        <v>60000.0</v>
      </c>
      <c r="V648" s="71"/>
      <c r="W648" s="72"/>
      <c r="X648" s="160">
        <v>0.0</v>
      </c>
      <c r="Y648" s="72"/>
      <c r="Z648" s="156" t="s">
        <v>68</v>
      </c>
      <c r="AA648" s="72"/>
      <c r="AB648" s="247" t="s">
        <v>66</v>
      </c>
      <c r="AC648" s="215"/>
      <c r="AD648" s="215"/>
      <c r="AE648" s="215"/>
      <c r="AF648" s="215"/>
      <c r="AG648" s="215"/>
      <c r="AH648" s="215"/>
      <c r="AI648" s="215"/>
      <c r="AJ648" s="215"/>
      <c r="AK648" s="215"/>
      <c r="AL648" s="215"/>
      <c r="AM648" s="215"/>
    </row>
    <row r="649">
      <c r="A649" s="215"/>
      <c r="B649" s="257" t="s">
        <v>2073</v>
      </c>
      <c r="C649" s="258">
        <v>46142.0</v>
      </c>
      <c r="D649" s="72"/>
      <c r="E649" s="107" t="s">
        <v>7</v>
      </c>
      <c r="F649" s="71"/>
      <c r="G649" s="72"/>
      <c r="H649" s="107" t="s">
        <v>77</v>
      </c>
      <c r="I649" s="71"/>
      <c r="J649" s="72"/>
      <c r="K649" s="107" t="s">
        <v>2074</v>
      </c>
      <c r="L649" s="71"/>
      <c r="M649" s="71"/>
      <c r="N649" s="71"/>
      <c r="O649" s="72"/>
      <c r="P649" s="229" t="s">
        <v>2075</v>
      </c>
      <c r="Q649" s="71"/>
      <c r="R649" s="72"/>
      <c r="S649" s="156" t="s">
        <v>457</v>
      </c>
      <c r="T649" s="72"/>
      <c r="U649" s="160">
        <v>60000.0</v>
      </c>
      <c r="V649" s="71"/>
      <c r="W649" s="72"/>
      <c r="X649" s="160">
        <v>0.0</v>
      </c>
      <c r="Y649" s="72"/>
      <c r="Z649" s="156" t="s">
        <v>666</v>
      </c>
      <c r="AA649" s="72"/>
      <c r="AB649" s="247" t="s">
        <v>88</v>
      </c>
      <c r="AC649" s="215"/>
      <c r="AD649" s="215"/>
      <c r="AE649" s="215"/>
      <c r="AF649" s="215"/>
      <c r="AG649" s="215"/>
      <c r="AH649" s="215"/>
      <c r="AI649" s="215"/>
      <c r="AJ649" s="215"/>
      <c r="AK649" s="215"/>
      <c r="AL649" s="215"/>
      <c r="AM649" s="215"/>
    </row>
    <row r="650">
      <c r="A650" s="215"/>
      <c r="B650" s="257" t="s">
        <v>2081</v>
      </c>
      <c r="C650" s="258">
        <v>46142.0</v>
      </c>
      <c r="D650" s="72"/>
      <c r="E650" s="107" t="s">
        <v>7</v>
      </c>
      <c r="F650" s="71"/>
      <c r="G650" s="72"/>
      <c r="H650" s="107" t="s">
        <v>77</v>
      </c>
      <c r="I650" s="71"/>
      <c r="J650" s="72"/>
      <c r="K650" s="107" t="s">
        <v>2082</v>
      </c>
      <c r="L650" s="71"/>
      <c r="M650" s="71"/>
      <c r="N650" s="71"/>
      <c r="O650" s="72"/>
      <c r="P650" s="229" t="s">
        <v>1031</v>
      </c>
      <c r="Q650" s="71"/>
      <c r="R650" s="72"/>
      <c r="S650" s="156" t="s">
        <v>457</v>
      </c>
      <c r="T650" s="72"/>
      <c r="U650" s="160">
        <v>40000.0</v>
      </c>
      <c r="V650" s="71"/>
      <c r="W650" s="72"/>
      <c r="X650" s="160">
        <v>0.0</v>
      </c>
      <c r="Y650" s="72"/>
      <c r="Z650" s="156" t="s">
        <v>68</v>
      </c>
      <c r="AA650" s="72"/>
      <c r="AB650" s="247" t="s">
        <v>66</v>
      </c>
      <c r="AC650" s="215"/>
      <c r="AD650" s="215"/>
      <c r="AE650" s="215"/>
      <c r="AF650" s="215"/>
      <c r="AG650" s="215"/>
      <c r="AH650" s="215"/>
      <c r="AI650" s="215"/>
      <c r="AJ650" s="215"/>
      <c r="AK650" s="215"/>
      <c r="AL650" s="215"/>
      <c r="AM650" s="215"/>
    </row>
    <row r="651">
      <c r="A651" s="215"/>
      <c r="B651" s="257" t="s">
        <v>2085</v>
      </c>
      <c r="C651" s="258">
        <v>46142.0</v>
      </c>
      <c r="D651" s="72"/>
      <c r="E651" s="107" t="s">
        <v>7</v>
      </c>
      <c r="F651" s="71"/>
      <c r="G651" s="72"/>
      <c r="H651" s="107" t="s">
        <v>77</v>
      </c>
      <c r="I651" s="71"/>
      <c r="J651" s="72"/>
      <c r="K651" s="107" t="s">
        <v>2086</v>
      </c>
      <c r="L651" s="71"/>
      <c r="M651" s="71"/>
      <c r="N651" s="71"/>
      <c r="O651" s="72"/>
      <c r="P651" s="229" t="s">
        <v>651</v>
      </c>
      <c r="Q651" s="71"/>
      <c r="R651" s="72"/>
      <c r="S651" s="156" t="s">
        <v>457</v>
      </c>
      <c r="T651" s="72"/>
      <c r="U651" s="160">
        <v>40000.0</v>
      </c>
      <c r="V651" s="71"/>
      <c r="W651" s="72"/>
      <c r="X651" s="160">
        <v>0.0</v>
      </c>
      <c r="Y651" s="72"/>
      <c r="Z651" s="156" t="s">
        <v>68</v>
      </c>
      <c r="AA651" s="72"/>
      <c r="AB651" s="247" t="s">
        <v>66</v>
      </c>
      <c r="AC651" s="215"/>
      <c r="AD651" s="215"/>
      <c r="AE651" s="215"/>
      <c r="AF651" s="215"/>
      <c r="AG651" s="215"/>
      <c r="AH651" s="215"/>
      <c r="AI651" s="215"/>
      <c r="AJ651" s="215"/>
      <c r="AK651" s="215"/>
      <c r="AL651" s="215"/>
      <c r="AM651" s="215"/>
    </row>
    <row r="652">
      <c r="A652" s="215"/>
      <c r="B652" s="257" t="s">
        <v>2091</v>
      </c>
      <c r="C652" s="258">
        <v>46142.0</v>
      </c>
      <c r="D652" s="72"/>
      <c r="E652" s="107" t="s">
        <v>7</v>
      </c>
      <c r="F652" s="71"/>
      <c r="G652" s="72"/>
      <c r="H652" s="107" t="s">
        <v>77</v>
      </c>
      <c r="I652" s="71"/>
      <c r="J652" s="72"/>
      <c r="K652" s="107" t="s">
        <v>2092</v>
      </c>
      <c r="L652" s="71"/>
      <c r="M652" s="71"/>
      <c r="N652" s="71"/>
      <c r="O652" s="72"/>
      <c r="P652" s="229" t="s">
        <v>2093</v>
      </c>
      <c r="Q652" s="71"/>
      <c r="R652" s="72"/>
      <c r="S652" s="156" t="s">
        <v>457</v>
      </c>
      <c r="T652" s="72"/>
      <c r="U652" s="160">
        <v>60000.0</v>
      </c>
      <c r="V652" s="71"/>
      <c r="W652" s="72"/>
      <c r="X652" s="160">
        <v>0.0</v>
      </c>
      <c r="Y652" s="72"/>
      <c r="Z652" s="156" t="s">
        <v>68</v>
      </c>
      <c r="AA652" s="72"/>
      <c r="AB652" s="247" t="s">
        <v>66</v>
      </c>
      <c r="AC652" s="215"/>
      <c r="AD652" s="215"/>
      <c r="AE652" s="215"/>
      <c r="AF652" s="215"/>
      <c r="AG652" s="215"/>
      <c r="AH652" s="215"/>
      <c r="AI652" s="215"/>
      <c r="AJ652" s="215"/>
      <c r="AK652" s="215"/>
      <c r="AL652" s="215"/>
      <c r="AM652" s="215"/>
    </row>
    <row r="653">
      <c r="A653" s="215"/>
      <c r="B653" s="257" t="s">
        <v>2096</v>
      </c>
      <c r="C653" s="258">
        <v>46142.0</v>
      </c>
      <c r="D653" s="72"/>
      <c r="E653" s="107" t="s">
        <v>7</v>
      </c>
      <c r="F653" s="71"/>
      <c r="G653" s="72"/>
      <c r="H653" s="107" t="s">
        <v>77</v>
      </c>
      <c r="I653" s="71"/>
      <c r="J653" s="72"/>
      <c r="K653" s="107" t="s">
        <v>2098</v>
      </c>
      <c r="L653" s="71"/>
      <c r="M653" s="71"/>
      <c r="N653" s="71"/>
      <c r="O653" s="72"/>
      <c r="P653" s="229" t="s">
        <v>704</v>
      </c>
      <c r="Q653" s="71"/>
      <c r="R653" s="72"/>
      <c r="S653" s="156" t="s">
        <v>457</v>
      </c>
      <c r="T653" s="72"/>
      <c r="U653" s="160">
        <v>20000.0</v>
      </c>
      <c r="V653" s="71"/>
      <c r="W653" s="72"/>
      <c r="X653" s="160">
        <v>0.0</v>
      </c>
      <c r="Y653" s="72"/>
      <c r="Z653" s="156" t="s">
        <v>68</v>
      </c>
      <c r="AA653" s="72"/>
      <c r="AB653" s="247" t="s">
        <v>88</v>
      </c>
      <c r="AC653" s="215"/>
      <c r="AD653" s="215"/>
      <c r="AE653" s="215"/>
      <c r="AF653" s="215"/>
      <c r="AG653" s="215"/>
      <c r="AH653" s="215"/>
      <c r="AI653" s="215"/>
      <c r="AJ653" s="215"/>
      <c r="AK653" s="215"/>
      <c r="AL653" s="215"/>
      <c r="AM653" s="215"/>
    </row>
    <row r="654">
      <c r="A654" s="215"/>
      <c r="B654" s="257" t="s">
        <v>2102</v>
      </c>
      <c r="C654" s="258">
        <v>46142.0</v>
      </c>
      <c r="D654" s="72"/>
      <c r="E654" s="107" t="s">
        <v>7</v>
      </c>
      <c r="F654" s="71"/>
      <c r="G654" s="72"/>
      <c r="H654" s="107" t="s">
        <v>77</v>
      </c>
      <c r="I654" s="71"/>
      <c r="J654" s="72"/>
      <c r="K654" s="107" t="s">
        <v>2105</v>
      </c>
      <c r="L654" s="71"/>
      <c r="M654" s="71"/>
      <c r="N654" s="71"/>
      <c r="O654" s="72"/>
      <c r="P654" s="229" t="s">
        <v>2107</v>
      </c>
      <c r="Q654" s="71"/>
      <c r="R654" s="72"/>
      <c r="S654" s="156" t="s">
        <v>457</v>
      </c>
      <c r="T654" s="72"/>
      <c r="U654" s="160">
        <v>30000.0</v>
      </c>
      <c r="V654" s="71"/>
      <c r="W654" s="72"/>
      <c r="X654" s="160">
        <v>0.0</v>
      </c>
      <c r="Y654" s="72"/>
      <c r="Z654" s="156" t="s">
        <v>68</v>
      </c>
      <c r="AA654" s="72"/>
      <c r="AB654" s="247" t="s">
        <v>88</v>
      </c>
      <c r="AC654" s="215"/>
      <c r="AD654" s="215"/>
      <c r="AE654" s="215"/>
      <c r="AF654" s="215"/>
      <c r="AG654" s="215"/>
      <c r="AH654" s="215"/>
      <c r="AI654" s="215"/>
      <c r="AJ654" s="215"/>
      <c r="AK654" s="215"/>
      <c r="AL654" s="215"/>
      <c r="AM654" s="215"/>
    </row>
    <row r="655">
      <c r="A655" s="215"/>
      <c r="B655" s="257" t="s">
        <v>2512</v>
      </c>
      <c r="C655" s="258">
        <v>46147.442220462966</v>
      </c>
      <c r="D655" s="72"/>
      <c r="E655" s="107" t="s">
        <v>76</v>
      </c>
      <c r="F655" s="71"/>
      <c r="G655" s="72"/>
      <c r="H655" s="107" t="s">
        <v>26</v>
      </c>
      <c r="I655" s="71"/>
      <c r="J655" s="72"/>
      <c r="K655" s="107" t="s">
        <v>2513</v>
      </c>
      <c r="L655" s="71"/>
      <c r="M655" s="71"/>
      <c r="N655" s="71"/>
      <c r="O655" s="72"/>
      <c r="P655" s="229" t="s">
        <v>1930</v>
      </c>
      <c r="Q655" s="71"/>
      <c r="R655" s="72"/>
      <c r="S655" s="156" t="s">
        <v>1175</v>
      </c>
      <c r="T655" s="72"/>
      <c r="U655" s="160">
        <v>1950000.0</v>
      </c>
      <c r="V655" s="71"/>
      <c r="W655" s="72"/>
      <c r="X655" s="160">
        <v>0.0</v>
      </c>
      <c r="Y655" s="72"/>
      <c r="Z655" s="156" t="s">
        <v>68</v>
      </c>
      <c r="AA655" s="72"/>
      <c r="AB655" s="247" t="s">
        <v>88</v>
      </c>
      <c r="AC655" s="215"/>
      <c r="AD655" s="215"/>
      <c r="AE655" s="215"/>
      <c r="AF655" s="215"/>
      <c r="AG655" s="215"/>
      <c r="AH655" s="215"/>
      <c r="AI655" s="215"/>
      <c r="AJ655" s="215"/>
      <c r="AK655" s="215"/>
      <c r="AL655" s="215"/>
      <c r="AM655" s="215"/>
    </row>
    <row r="656">
      <c r="A656" s="215"/>
      <c r="B656" s="257" t="s">
        <v>2514</v>
      </c>
      <c r="C656" s="258">
        <v>46147.44037403935</v>
      </c>
      <c r="D656" s="72"/>
      <c r="E656" s="107" t="s">
        <v>4</v>
      </c>
      <c r="F656" s="71"/>
      <c r="G656" s="72"/>
      <c r="H656" s="107" t="s">
        <v>1208</v>
      </c>
      <c r="I656" s="71"/>
      <c r="J656" s="72"/>
      <c r="K656" s="107" t="s">
        <v>2515</v>
      </c>
      <c r="L656" s="71"/>
      <c r="M656" s="71"/>
      <c r="N656" s="71"/>
      <c r="O656" s="72"/>
      <c r="P656" s="229" t="s">
        <v>1200</v>
      </c>
      <c r="Q656" s="71"/>
      <c r="R656" s="72"/>
      <c r="S656" s="156" t="s">
        <v>1175</v>
      </c>
      <c r="T656" s="72"/>
      <c r="U656" s="160">
        <v>1410000.0</v>
      </c>
      <c r="V656" s="71"/>
      <c r="W656" s="72"/>
      <c r="X656" s="160">
        <v>0.0</v>
      </c>
      <c r="Y656" s="72"/>
      <c r="Z656" s="156" t="s">
        <v>68</v>
      </c>
      <c r="AA656" s="72"/>
      <c r="AB656" s="247" t="s">
        <v>88</v>
      </c>
      <c r="AC656" s="215"/>
      <c r="AD656" s="215"/>
      <c r="AE656" s="215"/>
      <c r="AF656" s="215"/>
      <c r="AG656" s="215"/>
      <c r="AH656" s="215"/>
      <c r="AI656" s="215"/>
      <c r="AJ656" s="215"/>
      <c r="AK656" s="215"/>
      <c r="AL656" s="215"/>
      <c r="AM656" s="215"/>
    </row>
    <row r="657">
      <c r="A657" s="215"/>
      <c r="B657" s="257" t="s">
        <v>2516</v>
      </c>
      <c r="C657" s="258">
        <v>46147.43627607639</v>
      </c>
      <c r="D657" s="72"/>
      <c r="E657" s="107" t="s">
        <v>76</v>
      </c>
      <c r="F657" s="71"/>
      <c r="G657" s="72"/>
      <c r="H657" s="107" t="s">
        <v>1502</v>
      </c>
      <c r="I657" s="71"/>
      <c r="J657" s="72"/>
      <c r="K657" s="107" t="s">
        <v>2517</v>
      </c>
      <c r="L657" s="71"/>
      <c r="M657" s="71"/>
      <c r="N657" s="71"/>
      <c r="O657" s="72"/>
      <c r="P657" s="229" t="s">
        <v>1200</v>
      </c>
      <c r="Q657" s="71"/>
      <c r="R657" s="72"/>
      <c r="S657" s="156" t="s">
        <v>1175</v>
      </c>
      <c r="T657" s="72"/>
      <c r="U657" s="160">
        <v>1000.0</v>
      </c>
      <c r="V657" s="71"/>
      <c r="W657" s="72"/>
      <c r="X657" s="160">
        <v>0.0</v>
      </c>
      <c r="Y657" s="72"/>
      <c r="Z657" s="156" t="s">
        <v>68</v>
      </c>
      <c r="AA657" s="72"/>
      <c r="AB657" s="247" t="s">
        <v>88</v>
      </c>
      <c r="AC657" s="215"/>
      <c r="AD657" s="215"/>
      <c r="AE657" s="215"/>
      <c r="AF657" s="215"/>
      <c r="AG657" s="215"/>
      <c r="AH657" s="215"/>
      <c r="AI657" s="215"/>
      <c r="AJ657" s="215"/>
      <c r="AK657" s="215"/>
      <c r="AL657" s="215"/>
      <c r="AM657" s="215"/>
    </row>
    <row r="658">
      <c r="A658" s="215"/>
      <c r="B658" s="257" t="s">
        <v>1958</v>
      </c>
      <c r="C658" s="258">
        <v>46147.42927032408</v>
      </c>
      <c r="D658" s="72"/>
      <c r="E658" s="107" t="s">
        <v>7</v>
      </c>
      <c r="F658" s="71"/>
      <c r="G658" s="72"/>
      <c r="H658" s="107" t="s">
        <v>174</v>
      </c>
      <c r="I658" s="71"/>
      <c r="J658" s="72"/>
      <c r="K658" s="107" t="s">
        <v>1959</v>
      </c>
      <c r="L658" s="71"/>
      <c r="M658" s="71"/>
      <c r="N658" s="71"/>
      <c r="O658" s="72"/>
      <c r="P658" s="229" t="s">
        <v>1200</v>
      </c>
      <c r="Q658" s="71"/>
      <c r="R658" s="72"/>
      <c r="S658" s="156" t="s">
        <v>98</v>
      </c>
      <c r="T658" s="72"/>
      <c r="U658" s="160">
        <v>0.0</v>
      </c>
      <c r="V658" s="71"/>
      <c r="W658" s="72"/>
      <c r="X658" s="160">
        <v>0.0</v>
      </c>
      <c r="Y658" s="72"/>
      <c r="Z658" s="156" t="s">
        <v>68</v>
      </c>
      <c r="AA658" s="72"/>
      <c r="AB658" s="247" t="s">
        <v>88</v>
      </c>
      <c r="AC658" s="215"/>
      <c r="AD658" s="215"/>
      <c r="AE658" s="215"/>
      <c r="AF658" s="215"/>
      <c r="AG658" s="215"/>
      <c r="AH658" s="215"/>
      <c r="AI658" s="215"/>
      <c r="AJ658" s="215"/>
      <c r="AK658" s="215"/>
      <c r="AL658" s="215"/>
      <c r="AM658" s="215"/>
    </row>
    <row r="659">
      <c r="A659" s="215"/>
      <c r="B659" s="257" t="s">
        <v>1965</v>
      </c>
      <c r="C659" s="258">
        <v>46147.428566111106</v>
      </c>
      <c r="D659" s="72"/>
      <c r="E659" s="107" t="s">
        <v>7</v>
      </c>
      <c r="F659" s="71"/>
      <c r="G659" s="72"/>
      <c r="H659" s="107" t="s">
        <v>174</v>
      </c>
      <c r="I659" s="71"/>
      <c r="J659" s="72"/>
      <c r="K659" s="107" t="s">
        <v>1967</v>
      </c>
      <c r="L659" s="71"/>
      <c r="M659" s="71"/>
      <c r="N659" s="71"/>
      <c r="O659" s="72"/>
      <c r="P659" s="229" t="s">
        <v>176</v>
      </c>
      <c r="Q659" s="71"/>
      <c r="R659" s="72"/>
      <c r="S659" s="156" t="s">
        <v>98</v>
      </c>
      <c r="T659" s="72"/>
      <c r="U659" s="160">
        <v>0.0</v>
      </c>
      <c r="V659" s="71"/>
      <c r="W659" s="72"/>
      <c r="X659" s="160">
        <v>0.0</v>
      </c>
      <c r="Y659" s="72"/>
      <c r="Z659" s="156" t="s">
        <v>68</v>
      </c>
      <c r="AA659" s="72"/>
      <c r="AB659" s="247" t="s">
        <v>88</v>
      </c>
      <c r="AC659" s="215"/>
      <c r="AD659" s="215"/>
      <c r="AE659" s="215"/>
      <c r="AF659" s="215"/>
      <c r="AG659" s="215"/>
      <c r="AH659" s="215"/>
      <c r="AI659" s="215"/>
      <c r="AJ659" s="215"/>
      <c r="AK659" s="215"/>
      <c r="AL659" s="215"/>
      <c r="AM659" s="215"/>
    </row>
    <row r="660">
      <c r="A660" s="215"/>
      <c r="B660" s="257" t="s">
        <v>1973</v>
      </c>
      <c r="C660" s="258">
        <v>46147.42784099537</v>
      </c>
      <c r="D660" s="72"/>
      <c r="E660" s="107" t="s">
        <v>7</v>
      </c>
      <c r="F660" s="71"/>
      <c r="G660" s="72"/>
      <c r="H660" s="107" t="s">
        <v>174</v>
      </c>
      <c r="I660" s="71"/>
      <c r="J660" s="72"/>
      <c r="K660" s="107" t="s">
        <v>1536</v>
      </c>
      <c r="L660" s="71"/>
      <c r="M660" s="71"/>
      <c r="N660" s="71"/>
      <c r="O660" s="72"/>
      <c r="P660" s="229" t="s">
        <v>516</v>
      </c>
      <c r="Q660" s="71"/>
      <c r="R660" s="72"/>
      <c r="S660" s="156" t="s">
        <v>98</v>
      </c>
      <c r="T660" s="72"/>
      <c r="U660" s="160">
        <v>25000.0</v>
      </c>
      <c r="V660" s="71"/>
      <c r="W660" s="72"/>
      <c r="X660" s="160">
        <v>0.0</v>
      </c>
      <c r="Y660" s="72"/>
      <c r="Z660" s="156" t="s">
        <v>68</v>
      </c>
      <c r="AA660" s="72"/>
      <c r="AB660" s="247" t="s">
        <v>88</v>
      </c>
      <c r="AC660" s="215"/>
      <c r="AD660" s="215"/>
      <c r="AE660" s="215"/>
      <c r="AF660" s="215"/>
      <c r="AG660" s="215"/>
      <c r="AH660" s="215"/>
      <c r="AI660" s="215"/>
      <c r="AJ660" s="215"/>
      <c r="AK660" s="215"/>
      <c r="AL660" s="215"/>
      <c r="AM660" s="215"/>
    </row>
    <row r="661">
      <c r="A661" s="215"/>
      <c r="B661" s="257" t="s">
        <v>1977</v>
      </c>
      <c r="C661" s="258">
        <v>46147.41316108796</v>
      </c>
      <c r="D661" s="72"/>
      <c r="E661" s="107" t="s">
        <v>7</v>
      </c>
      <c r="F661" s="71"/>
      <c r="G661" s="72"/>
      <c r="H661" s="107" t="s">
        <v>174</v>
      </c>
      <c r="I661" s="71"/>
      <c r="J661" s="72"/>
      <c r="K661" s="107" t="s">
        <v>1978</v>
      </c>
      <c r="L661" s="71"/>
      <c r="M661" s="71"/>
      <c r="N661" s="71"/>
      <c r="O661" s="72"/>
      <c r="P661" s="229" t="s">
        <v>849</v>
      </c>
      <c r="Q661" s="71"/>
      <c r="R661" s="72"/>
      <c r="S661" s="156" t="s">
        <v>98</v>
      </c>
      <c r="T661" s="72"/>
      <c r="U661" s="160">
        <v>25000.0</v>
      </c>
      <c r="V661" s="71"/>
      <c r="W661" s="72"/>
      <c r="X661" s="160">
        <v>0.0</v>
      </c>
      <c r="Y661" s="72"/>
      <c r="Z661" s="156" t="s">
        <v>68</v>
      </c>
      <c r="AA661" s="72"/>
      <c r="AB661" s="247" t="s">
        <v>66</v>
      </c>
      <c r="AC661" s="215"/>
      <c r="AD661" s="215"/>
      <c r="AE661" s="215"/>
      <c r="AF661" s="215"/>
      <c r="AG661" s="215"/>
      <c r="AH661" s="215"/>
      <c r="AI661" s="215"/>
      <c r="AJ661" s="215"/>
      <c r="AK661" s="215"/>
      <c r="AL661" s="215"/>
      <c r="AM661" s="215"/>
    </row>
    <row r="662">
      <c r="A662" s="215"/>
      <c r="B662" s="257" t="s">
        <v>1981</v>
      </c>
      <c r="C662" s="258">
        <v>46147.41182086806</v>
      </c>
      <c r="D662" s="72"/>
      <c r="E662" s="107" t="s">
        <v>7</v>
      </c>
      <c r="F662" s="71"/>
      <c r="G662" s="72"/>
      <c r="H662" s="107" t="s">
        <v>174</v>
      </c>
      <c r="I662" s="71"/>
      <c r="J662" s="72"/>
      <c r="K662" s="107" t="s">
        <v>1284</v>
      </c>
      <c r="L662" s="71"/>
      <c r="M662" s="71"/>
      <c r="N662" s="71"/>
      <c r="O662" s="72"/>
      <c r="P662" s="229" t="s">
        <v>569</v>
      </c>
      <c r="Q662" s="71"/>
      <c r="R662" s="72"/>
      <c r="S662" s="156" t="s">
        <v>98</v>
      </c>
      <c r="T662" s="72"/>
      <c r="U662" s="160">
        <v>30000.0</v>
      </c>
      <c r="V662" s="71"/>
      <c r="W662" s="72"/>
      <c r="X662" s="160">
        <v>0.0</v>
      </c>
      <c r="Y662" s="72"/>
      <c r="Z662" s="156" t="s">
        <v>68</v>
      </c>
      <c r="AA662" s="72"/>
      <c r="AB662" s="247" t="s">
        <v>88</v>
      </c>
      <c r="AC662" s="215"/>
      <c r="AD662" s="215"/>
      <c r="AE662" s="215"/>
      <c r="AF662" s="215"/>
      <c r="AG662" s="215"/>
      <c r="AH662" s="215"/>
      <c r="AI662" s="215"/>
      <c r="AJ662" s="215"/>
      <c r="AK662" s="215"/>
      <c r="AL662" s="215"/>
      <c r="AM662" s="215"/>
    </row>
    <row r="663">
      <c r="A663" s="215"/>
      <c r="B663" s="257" t="s">
        <v>2518</v>
      </c>
      <c r="C663" s="258">
        <v>46146.94640859954</v>
      </c>
      <c r="D663" s="72"/>
      <c r="E663" s="107" t="s">
        <v>76</v>
      </c>
      <c r="F663" s="71"/>
      <c r="G663" s="72"/>
      <c r="H663" s="107" t="s">
        <v>1470</v>
      </c>
      <c r="I663" s="71"/>
      <c r="J663" s="72"/>
      <c r="K663" s="107" t="s">
        <v>2519</v>
      </c>
      <c r="L663" s="71"/>
      <c r="M663" s="71"/>
      <c r="N663" s="71"/>
      <c r="O663" s="72"/>
      <c r="P663" s="229" t="s">
        <v>807</v>
      </c>
      <c r="Q663" s="71"/>
      <c r="R663" s="72"/>
      <c r="S663" s="156" t="s">
        <v>1175</v>
      </c>
      <c r="T663" s="72"/>
      <c r="U663" s="160">
        <v>5000.0</v>
      </c>
      <c r="V663" s="71"/>
      <c r="W663" s="72"/>
      <c r="X663" s="160">
        <v>0.0</v>
      </c>
      <c r="Y663" s="72"/>
      <c r="Z663" s="156" t="s">
        <v>68</v>
      </c>
      <c r="AA663" s="72"/>
      <c r="AB663" s="247" t="s">
        <v>66</v>
      </c>
      <c r="AC663" s="215"/>
      <c r="AD663" s="215"/>
      <c r="AE663" s="215"/>
      <c r="AF663" s="215"/>
      <c r="AG663" s="215"/>
      <c r="AH663" s="215"/>
      <c r="AI663" s="215"/>
      <c r="AJ663" s="215"/>
      <c r="AK663" s="215"/>
      <c r="AL663" s="215"/>
      <c r="AM663" s="215"/>
    </row>
    <row r="664">
      <c r="A664" s="215"/>
      <c r="B664" s="257" t="s">
        <v>2108</v>
      </c>
      <c r="C664" s="258">
        <v>46146.88714521991</v>
      </c>
      <c r="D664" s="72"/>
      <c r="E664" s="107" t="s">
        <v>7</v>
      </c>
      <c r="F664" s="71"/>
      <c r="G664" s="72"/>
      <c r="H664" s="107" t="s">
        <v>174</v>
      </c>
      <c r="I664" s="71"/>
      <c r="J664" s="72"/>
      <c r="K664" s="107" t="s">
        <v>2110</v>
      </c>
      <c r="L664" s="71"/>
      <c r="M664" s="71"/>
      <c r="N664" s="71"/>
      <c r="O664" s="72"/>
      <c r="P664" s="229" t="s">
        <v>1329</v>
      </c>
      <c r="Q664" s="71"/>
      <c r="R664" s="72"/>
      <c r="S664" s="156" t="s">
        <v>457</v>
      </c>
      <c r="T664" s="72"/>
      <c r="U664" s="160">
        <v>30000.0</v>
      </c>
      <c r="V664" s="71"/>
      <c r="W664" s="72"/>
      <c r="X664" s="160">
        <v>0.0</v>
      </c>
      <c r="Y664" s="72"/>
      <c r="Z664" s="156" t="s">
        <v>68</v>
      </c>
      <c r="AA664" s="72"/>
      <c r="AB664" s="247" t="s">
        <v>66</v>
      </c>
      <c r="AC664" s="215"/>
      <c r="AD664" s="215"/>
      <c r="AE664" s="215"/>
      <c r="AF664" s="215"/>
      <c r="AG664" s="215"/>
      <c r="AH664" s="215"/>
      <c r="AI664" s="215"/>
      <c r="AJ664" s="215"/>
      <c r="AK664" s="215"/>
      <c r="AL664" s="215"/>
      <c r="AM664" s="215"/>
    </row>
    <row r="665">
      <c r="A665" s="215"/>
      <c r="B665" s="257" t="s">
        <v>2520</v>
      </c>
      <c r="C665" s="258">
        <v>46146.839161157404</v>
      </c>
      <c r="D665" s="72"/>
      <c r="E665" s="107" t="s">
        <v>7</v>
      </c>
      <c r="F665" s="71"/>
      <c r="G665" s="72"/>
      <c r="H665" s="107" t="s">
        <v>174</v>
      </c>
      <c r="I665" s="71"/>
      <c r="J665" s="72"/>
      <c r="K665" s="107" t="s">
        <v>2521</v>
      </c>
      <c r="L665" s="71"/>
      <c r="M665" s="71"/>
      <c r="N665" s="71"/>
      <c r="O665" s="72"/>
      <c r="P665" s="229" t="s">
        <v>2269</v>
      </c>
      <c r="Q665" s="71"/>
      <c r="R665" s="72"/>
      <c r="S665" s="156" t="s">
        <v>1279</v>
      </c>
      <c r="T665" s="72"/>
      <c r="U665" s="160">
        <v>20000.0</v>
      </c>
      <c r="V665" s="71"/>
      <c r="W665" s="72"/>
      <c r="X665" s="160">
        <v>0.0</v>
      </c>
      <c r="Y665" s="72"/>
      <c r="Z665" s="156" t="s">
        <v>68</v>
      </c>
      <c r="AA665" s="72"/>
      <c r="AB665" s="247" t="s">
        <v>88</v>
      </c>
      <c r="AC665" s="215"/>
      <c r="AD665" s="215"/>
      <c r="AE665" s="215"/>
      <c r="AF665" s="215"/>
      <c r="AG665" s="215"/>
      <c r="AH665" s="215"/>
      <c r="AI665" s="215"/>
      <c r="AJ665" s="215"/>
      <c r="AK665" s="215"/>
      <c r="AL665" s="215"/>
      <c r="AM665" s="215"/>
    </row>
    <row r="666">
      <c r="A666" s="215"/>
      <c r="B666" s="257" t="s">
        <v>2522</v>
      </c>
      <c r="C666" s="258">
        <v>46146.83836407408</v>
      </c>
      <c r="D666" s="72"/>
      <c r="E666" s="107" t="s">
        <v>7</v>
      </c>
      <c r="F666" s="71"/>
      <c r="G666" s="72"/>
      <c r="H666" s="107" t="s">
        <v>174</v>
      </c>
      <c r="I666" s="71"/>
      <c r="J666" s="72"/>
      <c r="K666" s="107" t="s">
        <v>2381</v>
      </c>
      <c r="L666" s="71"/>
      <c r="M666" s="71"/>
      <c r="N666" s="71"/>
      <c r="O666" s="72"/>
      <c r="P666" s="229" t="s">
        <v>2079</v>
      </c>
      <c r="Q666" s="71"/>
      <c r="R666" s="72"/>
      <c r="S666" s="156" t="s">
        <v>1279</v>
      </c>
      <c r="T666" s="72"/>
      <c r="U666" s="160">
        <v>20000.0</v>
      </c>
      <c r="V666" s="71"/>
      <c r="W666" s="72"/>
      <c r="X666" s="160">
        <v>0.0</v>
      </c>
      <c r="Y666" s="72"/>
      <c r="Z666" s="156" t="s">
        <v>68</v>
      </c>
      <c r="AA666" s="72"/>
      <c r="AB666" s="247" t="s">
        <v>66</v>
      </c>
      <c r="AC666" s="215"/>
      <c r="AD666" s="215"/>
      <c r="AE666" s="215"/>
      <c r="AF666" s="215"/>
      <c r="AG666" s="215"/>
      <c r="AH666" s="215"/>
      <c r="AI666" s="215"/>
      <c r="AJ666" s="215"/>
      <c r="AK666" s="215"/>
      <c r="AL666" s="215"/>
      <c r="AM666" s="215"/>
    </row>
    <row r="667">
      <c r="A667" s="215"/>
      <c r="B667" s="257" t="s">
        <v>1984</v>
      </c>
      <c r="C667" s="258">
        <v>46146.83012046297</v>
      </c>
      <c r="D667" s="72"/>
      <c r="E667" s="107" t="s">
        <v>7</v>
      </c>
      <c r="F667" s="71"/>
      <c r="G667" s="72"/>
      <c r="H667" s="107" t="s">
        <v>174</v>
      </c>
      <c r="I667" s="71"/>
      <c r="J667" s="72"/>
      <c r="K667" s="107" t="s">
        <v>1985</v>
      </c>
      <c r="L667" s="71"/>
      <c r="M667" s="71"/>
      <c r="N667" s="71"/>
      <c r="O667" s="72"/>
      <c r="P667" s="229" t="s">
        <v>954</v>
      </c>
      <c r="Q667" s="71"/>
      <c r="R667" s="72"/>
      <c r="S667" s="156" t="s">
        <v>98</v>
      </c>
      <c r="T667" s="72"/>
      <c r="U667" s="160">
        <v>25000.0</v>
      </c>
      <c r="V667" s="71"/>
      <c r="W667" s="72"/>
      <c r="X667" s="160">
        <v>0.0</v>
      </c>
      <c r="Y667" s="72"/>
      <c r="Z667" s="156" t="s">
        <v>68</v>
      </c>
      <c r="AA667" s="72"/>
      <c r="AB667" s="247" t="s">
        <v>88</v>
      </c>
      <c r="AC667" s="215"/>
      <c r="AD667" s="215"/>
      <c r="AE667" s="215"/>
      <c r="AF667" s="215"/>
      <c r="AG667" s="215"/>
      <c r="AH667" s="215"/>
      <c r="AI667" s="215"/>
      <c r="AJ667" s="215"/>
      <c r="AK667" s="215"/>
      <c r="AL667" s="215"/>
      <c r="AM667" s="215"/>
    </row>
    <row r="668">
      <c r="A668" s="215"/>
      <c r="B668" s="257" t="s">
        <v>1993</v>
      </c>
      <c r="C668" s="258">
        <v>46146.829228738425</v>
      </c>
      <c r="D668" s="72"/>
      <c r="E668" s="107" t="s">
        <v>7</v>
      </c>
      <c r="F668" s="71"/>
      <c r="G668" s="72"/>
      <c r="H668" s="107" t="s">
        <v>174</v>
      </c>
      <c r="I668" s="71"/>
      <c r="J668" s="72"/>
      <c r="K668" s="107" t="s">
        <v>1994</v>
      </c>
      <c r="L668" s="71"/>
      <c r="M668" s="71"/>
      <c r="N668" s="71"/>
      <c r="O668" s="72"/>
      <c r="P668" s="229" t="s">
        <v>944</v>
      </c>
      <c r="Q668" s="71"/>
      <c r="R668" s="72"/>
      <c r="S668" s="156" t="s">
        <v>98</v>
      </c>
      <c r="T668" s="72"/>
      <c r="U668" s="160">
        <v>25000.0</v>
      </c>
      <c r="V668" s="71"/>
      <c r="W668" s="72"/>
      <c r="X668" s="160">
        <v>0.0</v>
      </c>
      <c r="Y668" s="72"/>
      <c r="Z668" s="156" t="s">
        <v>68</v>
      </c>
      <c r="AA668" s="72"/>
      <c r="AB668" s="247" t="s">
        <v>66</v>
      </c>
      <c r="AC668" s="215"/>
      <c r="AD668" s="215"/>
      <c r="AE668" s="215"/>
      <c r="AF668" s="215"/>
      <c r="AG668" s="215"/>
      <c r="AH668" s="215"/>
      <c r="AI668" s="215"/>
      <c r="AJ668" s="215"/>
      <c r="AK668" s="215"/>
      <c r="AL668" s="215"/>
      <c r="AM668" s="215"/>
    </row>
    <row r="669">
      <c r="A669" s="215"/>
      <c r="B669" s="257" t="s">
        <v>2112</v>
      </c>
      <c r="C669" s="258">
        <v>46146.81940770833</v>
      </c>
      <c r="D669" s="72"/>
      <c r="E669" s="107" t="s">
        <v>7</v>
      </c>
      <c r="F669" s="71"/>
      <c r="G669" s="72"/>
      <c r="H669" s="107" t="s">
        <v>174</v>
      </c>
      <c r="I669" s="71"/>
      <c r="J669" s="72"/>
      <c r="K669" s="107" t="s">
        <v>2114</v>
      </c>
      <c r="L669" s="71"/>
      <c r="M669" s="71"/>
      <c r="N669" s="71"/>
      <c r="O669" s="72"/>
      <c r="P669" s="229" t="s">
        <v>1773</v>
      </c>
      <c r="Q669" s="71"/>
      <c r="R669" s="72"/>
      <c r="S669" s="156" t="s">
        <v>457</v>
      </c>
      <c r="T669" s="72"/>
      <c r="U669" s="160">
        <v>30000.0</v>
      </c>
      <c r="V669" s="71"/>
      <c r="W669" s="72"/>
      <c r="X669" s="160">
        <v>0.0</v>
      </c>
      <c r="Y669" s="72"/>
      <c r="Z669" s="156" t="s">
        <v>68</v>
      </c>
      <c r="AA669" s="72"/>
      <c r="AB669" s="247" t="s">
        <v>88</v>
      </c>
      <c r="AC669" s="215"/>
      <c r="AD669" s="215"/>
      <c r="AE669" s="215"/>
      <c r="AF669" s="215"/>
      <c r="AG669" s="215"/>
      <c r="AH669" s="215"/>
      <c r="AI669" s="215"/>
      <c r="AJ669" s="215"/>
      <c r="AK669" s="215"/>
      <c r="AL669" s="215"/>
      <c r="AM669" s="215"/>
    </row>
    <row r="670">
      <c r="A670" s="215"/>
      <c r="B670" s="257" t="s">
        <v>1997</v>
      </c>
      <c r="C670" s="258">
        <v>46146.804065289354</v>
      </c>
      <c r="D670" s="72"/>
      <c r="E670" s="107" t="s">
        <v>7</v>
      </c>
      <c r="F670" s="71"/>
      <c r="G670" s="72"/>
      <c r="H670" s="107" t="s">
        <v>174</v>
      </c>
      <c r="I670" s="71"/>
      <c r="J670" s="72"/>
      <c r="K670" s="107" t="s">
        <v>1379</v>
      </c>
      <c r="L670" s="71"/>
      <c r="M670" s="71"/>
      <c r="N670" s="71"/>
      <c r="O670" s="72"/>
      <c r="P670" s="229" t="s">
        <v>536</v>
      </c>
      <c r="Q670" s="71"/>
      <c r="R670" s="72"/>
      <c r="S670" s="156" t="s">
        <v>98</v>
      </c>
      <c r="T670" s="72"/>
      <c r="U670" s="160">
        <v>25000.0</v>
      </c>
      <c r="V670" s="71"/>
      <c r="W670" s="72"/>
      <c r="X670" s="160">
        <v>0.0</v>
      </c>
      <c r="Y670" s="72"/>
      <c r="Z670" s="156" t="s">
        <v>68</v>
      </c>
      <c r="AA670" s="72"/>
      <c r="AB670" s="247" t="s">
        <v>66</v>
      </c>
      <c r="AC670" s="215"/>
      <c r="AD670" s="215"/>
      <c r="AE670" s="215"/>
      <c r="AF670" s="215"/>
      <c r="AG670" s="215"/>
      <c r="AH670" s="215"/>
      <c r="AI670" s="215"/>
      <c r="AJ670" s="215"/>
      <c r="AK670" s="215"/>
      <c r="AL670" s="215"/>
      <c r="AM670" s="215"/>
    </row>
    <row r="671">
      <c r="A671" s="215"/>
      <c r="B671" s="257" t="s">
        <v>1999</v>
      </c>
      <c r="C671" s="258">
        <v>46146.796141099534</v>
      </c>
      <c r="D671" s="72"/>
      <c r="E671" s="107" t="s">
        <v>7</v>
      </c>
      <c r="F671" s="71"/>
      <c r="G671" s="72"/>
      <c r="H671" s="107" t="s">
        <v>174</v>
      </c>
      <c r="I671" s="71"/>
      <c r="J671" s="72"/>
      <c r="K671" s="107" t="s">
        <v>1507</v>
      </c>
      <c r="L671" s="71"/>
      <c r="M671" s="71"/>
      <c r="N671" s="71"/>
      <c r="O671" s="72"/>
      <c r="P671" s="229" t="s">
        <v>550</v>
      </c>
      <c r="Q671" s="71"/>
      <c r="R671" s="72"/>
      <c r="S671" s="156" t="s">
        <v>98</v>
      </c>
      <c r="T671" s="72"/>
      <c r="U671" s="160">
        <v>25000.0</v>
      </c>
      <c r="V671" s="71"/>
      <c r="W671" s="72"/>
      <c r="X671" s="160">
        <v>0.0</v>
      </c>
      <c r="Y671" s="72"/>
      <c r="Z671" s="156" t="s">
        <v>68</v>
      </c>
      <c r="AA671" s="72"/>
      <c r="AB671" s="247" t="s">
        <v>66</v>
      </c>
      <c r="AC671" s="215"/>
      <c r="AD671" s="215"/>
      <c r="AE671" s="215"/>
      <c r="AF671" s="215"/>
      <c r="AG671" s="215"/>
      <c r="AH671" s="215"/>
      <c r="AI671" s="215"/>
      <c r="AJ671" s="215"/>
      <c r="AK671" s="215"/>
      <c r="AL671" s="215"/>
      <c r="AM671" s="215"/>
    </row>
    <row r="672">
      <c r="A672" s="215"/>
      <c r="B672" s="257" t="s">
        <v>2004</v>
      </c>
      <c r="C672" s="258">
        <v>46146.79532972223</v>
      </c>
      <c r="D672" s="72"/>
      <c r="E672" s="107" t="s">
        <v>7</v>
      </c>
      <c r="F672" s="71"/>
      <c r="G672" s="72"/>
      <c r="H672" s="107" t="s">
        <v>174</v>
      </c>
      <c r="I672" s="71"/>
      <c r="J672" s="72"/>
      <c r="K672" s="107" t="s">
        <v>2005</v>
      </c>
      <c r="L672" s="71"/>
      <c r="M672" s="71"/>
      <c r="N672" s="71"/>
      <c r="O672" s="72"/>
      <c r="P672" s="229" t="s">
        <v>462</v>
      </c>
      <c r="Q672" s="71"/>
      <c r="R672" s="72"/>
      <c r="S672" s="156" t="s">
        <v>98</v>
      </c>
      <c r="T672" s="72"/>
      <c r="U672" s="160">
        <v>25000.0</v>
      </c>
      <c r="V672" s="71"/>
      <c r="W672" s="72"/>
      <c r="X672" s="160">
        <v>0.0</v>
      </c>
      <c r="Y672" s="72"/>
      <c r="Z672" s="156" t="s">
        <v>68</v>
      </c>
      <c r="AA672" s="72"/>
      <c r="AB672" s="247" t="s">
        <v>66</v>
      </c>
      <c r="AC672" s="215"/>
      <c r="AD672" s="215"/>
      <c r="AE672" s="215"/>
      <c r="AF672" s="215"/>
      <c r="AG672" s="215"/>
      <c r="AH672" s="215"/>
      <c r="AI672" s="215"/>
      <c r="AJ672" s="215"/>
      <c r="AK672" s="215"/>
      <c r="AL672" s="215"/>
      <c r="AM672" s="215"/>
    </row>
    <row r="673">
      <c r="A673" s="215"/>
      <c r="B673" s="257" t="s">
        <v>2007</v>
      </c>
      <c r="C673" s="258">
        <v>46146.792718854165</v>
      </c>
      <c r="D673" s="72"/>
      <c r="E673" s="107" t="s">
        <v>7</v>
      </c>
      <c r="F673" s="71"/>
      <c r="G673" s="72"/>
      <c r="H673" s="107" t="s">
        <v>174</v>
      </c>
      <c r="I673" s="71"/>
      <c r="J673" s="72"/>
      <c r="K673" s="107" t="s">
        <v>2009</v>
      </c>
      <c r="L673" s="71"/>
      <c r="M673" s="71"/>
      <c r="N673" s="71"/>
      <c r="O673" s="72"/>
      <c r="P673" s="229" t="s">
        <v>853</v>
      </c>
      <c r="Q673" s="71"/>
      <c r="R673" s="72"/>
      <c r="S673" s="156" t="s">
        <v>98</v>
      </c>
      <c r="T673" s="72"/>
      <c r="U673" s="160">
        <v>0.0</v>
      </c>
      <c r="V673" s="71"/>
      <c r="W673" s="72"/>
      <c r="X673" s="160">
        <v>0.0</v>
      </c>
      <c r="Y673" s="72"/>
      <c r="Z673" s="156" t="s">
        <v>68</v>
      </c>
      <c r="AA673" s="72"/>
      <c r="AB673" s="247" t="s">
        <v>88</v>
      </c>
      <c r="AC673" s="215"/>
      <c r="AD673" s="215"/>
      <c r="AE673" s="215"/>
      <c r="AF673" s="215"/>
      <c r="AG673" s="215"/>
      <c r="AH673" s="215"/>
      <c r="AI673" s="215"/>
      <c r="AJ673" s="215"/>
      <c r="AK673" s="215"/>
      <c r="AL673" s="215"/>
      <c r="AM673" s="215"/>
    </row>
    <row r="674">
      <c r="A674" s="215"/>
      <c r="B674" s="257" t="s">
        <v>2010</v>
      </c>
      <c r="C674" s="258">
        <v>46146.76614107639</v>
      </c>
      <c r="D674" s="72"/>
      <c r="E674" s="107" t="s">
        <v>7</v>
      </c>
      <c r="F674" s="71"/>
      <c r="G674" s="72"/>
      <c r="H674" s="107" t="s">
        <v>174</v>
      </c>
      <c r="I674" s="71"/>
      <c r="J674" s="72"/>
      <c r="K674" s="107" t="s">
        <v>2012</v>
      </c>
      <c r="L674" s="71"/>
      <c r="M674" s="71"/>
      <c r="N674" s="71"/>
      <c r="O674" s="72"/>
      <c r="P674" s="229" t="s">
        <v>481</v>
      </c>
      <c r="Q674" s="71"/>
      <c r="R674" s="72"/>
      <c r="S674" s="156" t="s">
        <v>98</v>
      </c>
      <c r="T674" s="72"/>
      <c r="U674" s="160">
        <v>45000.0</v>
      </c>
      <c r="V674" s="71"/>
      <c r="W674" s="72"/>
      <c r="X674" s="160">
        <v>0.0</v>
      </c>
      <c r="Y674" s="72"/>
      <c r="Z674" s="156" t="s">
        <v>68</v>
      </c>
      <c r="AA674" s="72"/>
      <c r="AB674" s="247" t="s">
        <v>88</v>
      </c>
      <c r="AC674" s="215"/>
      <c r="AD674" s="215"/>
      <c r="AE674" s="215"/>
      <c r="AF674" s="215"/>
      <c r="AG674" s="215"/>
      <c r="AH674" s="215"/>
      <c r="AI674" s="215"/>
      <c r="AJ674" s="215"/>
      <c r="AK674" s="215"/>
      <c r="AL674" s="215"/>
      <c r="AM674" s="215"/>
    </row>
    <row r="675">
      <c r="A675" s="215"/>
      <c r="B675" s="257" t="s">
        <v>2014</v>
      </c>
      <c r="C675" s="258">
        <v>46146.76514769676</v>
      </c>
      <c r="D675" s="72"/>
      <c r="E675" s="107" t="s">
        <v>7</v>
      </c>
      <c r="F675" s="71"/>
      <c r="G675" s="72"/>
      <c r="H675" s="107" t="s">
        <v>174</v>
      </c>
      <c r="I675" s="71"/>
      <c r="J675" s="72"/>
      <c r="K675" s="107" t="s">
        <v>2015</v>
      </c>
      <c r="L675" s="71"/>
      <c r="M675" s="71"/>
      <c r="N675" s="71"/>
      <c r="O675" s="72"/>
      <c r="P675" s="229" t="s">
        <v>870</v>
      </c>
      <c r="Q675" s="71"/>
      <c r="R675" s="72"/>
      <c r="S675" s="156" t="s">
        <v>98</v>
      </c>
      <c r="T675" s="72"/>
      <c r="U675" s="160">
        <v>25000.0</v>
      </c>
      <c r="V675" s="71"/>
      <c r="W675" s="72"/>
      <c r="X675" s="160">
        <v>0.0</v>
      </c>
      <c r="Y675" s="72"/>
      <c r="Z675" s="156" t="s">
        <v>68</v>
      </c>
      <c r="AA675" s="72"/>
      <c r="AB675" s="247" t="s">
        <v>88</v>
      </c>
      <c r="AC675" s="215"/>
      <c r="AD675" s="215"/>
      <c r="AE675" s="215"/>
      <c r="AF675" s="215"/>
      <c r="AG675" s="215"/>
      <c r="AH675" s="215"/>
      <c r="AI675" s="215"/>
      <c r="AJ675" s="215"/>
      <c r="AK675" s="215"/>
      <c r="AL675" s="215"/>
      <c r="AM675" s="215"/>
    </row>
    <row r="676">
      <c r="A676" s="215"/>
      <c r="B676" s="257" t="s">
        <v>2017</v>
      </c>
      <c r="C676" s="258">
        <v>46146.76004047453</v>
      </c>
      <c r="D676" s="72"/>
      <c r="E676" s="107" t="s">
        <v>7</v>
      </c>
      <c r="F676" s="71"/>
      <c r="G676" s="72"/>
      <c r="H676" s="107" t="s">
        <v>174</v>
      </c>
      <c r="I676" s="71"/>
      <c r="J676" s="72"/>
      <c r="K676" s="107" t="s">
        <v>2018</v>
      </c>
      <c r="L676" s="71"/>
      <c r="M676" s="71"/>
      <c r="N676" s="71"/>
      <c r="O676" s="72"/>
      <c r="P676" s="229" t="s">
        <v>881</v>
      </c>
      <c r="Q676" s="71"/>
      <c r="R676" s="72"/>
      <c r="S676" s="156" t="s">
        <v>98</v>
      </c>
      <c r="T676" s="72"/>
      <c r="U676" s="160">
        <v>25000.0</v>
      </c>
      <c r="V676" s="71"/>
      <c r="W676" s="72"/>
      <c r="X676" s="160">
        <v>0.0</v>
      </c>
      <c r="Y676" s="72"/>
      <c r="Z676" s="156" t="s">
        <v>68</v>
      </c>
      <c r="AA676" s="72"/>
      <c r="AB676" s="247" t="s">
        <v>88</v>
      </c>
      <c r="AC676" s="215"/>
      <c r="AD676" s="215"/>
      <c r="AE676" s="215"/>
      <c r="AF676" s="215"/>
      <c r="AG676" s="215"/>
      <c r="AH676" s="215"/>
      <c r="AI676" s="215"/>
      <c r="AJ676" s="215"/>
      <c r="AK676" s="215"/>
      <c r="AL676" s="215"/>
      <c r="AM676" s="215"/>
    </row>
    <row r="677">
      <c r="A677" s="215"/>
      <c r="B677" s="257" t="s">
        <v>2020</v>
      </c>
      <c r="C677" s="258">
        <v>46146.74779671297</v>
      </c>
      <c r="D677" s="72"/>
      <c r="E677" s="107" t="s">
        <v>7</v>
      </c>
      <c r="F677" s="71"/>
      <c r="G677" s="72"/>
      <c r="H677" s="107" t="s">
        <v>174</v>
      </c>
      <c r="I677" s="71"/>
      <c r="J677" s="72"/>
      <c r="K677" s="107" t="s">
        <v>1321</v>
      </c>
      <c r="L677" s="71"/>
      <c r="M677" s="71"/>
      <c r="N677" s="71"/>
      <c r="O677" s="72"/>
      <c r="P677" s="229" t="s">
        <v>591</v>
      </c>
      <c r="Q677" s="71"/>
      <c r="R677" s="72"/>
      <c r="S677" s="156" t="s">
        <v>98</v>
      </c>
      <c r="T677" s="72"/>
      <c r="U677" s="160">
        <v>25000.0</v>
      </c>
      <c r="V677" s="71"/>
      <c r="W677" s="72"/>
      <c r="X677" s="160">
        <v>0.0</v>
      </c>
      <c r="Y677" s="72"/>
      <c r="Z677" s="156" t="s">
        <v>68</v>
      </c>
      <c r="AA677" s="72"/>
      <c r="AB677" s="247" t="s">
        <v>88</v>
      </c>
      <c r="AC677" s="215"/>
      <c r="AD677" s="215"/>
      <c r="AE677" s="215"/>
      <c r="AF677" s="215"/>
      <c r="AG677" s="215"/>
      <c r="AH677" s="215"/>
      <c r="AI677" s="215"/>
      <c r="AJ677" s="215"/>
      <c r="AK677" s="215"/>
      <c r="AL677" s="215"/>
      <c r="AM677" s="215"/>
    </row>
    <row r="678">
      <c r="A678" s="215"/>
      <c r="B678" s="257" t="s">
        <v>2026</v>
      </c>
      <c r="C678" s="258">
        <v>46146.74717728009</v>
      </c>
      <c r="D678" s="72"/>
      <c r="E678" s="107" t="s">
        <v>7</v>
      </c>
      <c r="F678" s="71"/>
      <c r="G678" s="72"/>
      <c r="H678" s="107" t="s">
        <v>174</v>
      </c>
      <c r="I678" s="71"/>
      <c r="J678" s="72"/>
      <c r="K678" s="107" t="s">
        <v>1312</v>
      </c>
      <c r="L678" s="71"/>
      <c r="M678" s="71"/>
      <c r="N678" s="71"/>
      <c r="O678" s="72"/>
      <c r="P678" s="229" t="s">
        <v>580</v>
      </c>
      <c r="Q678" s="71"/>
      <c r="R678" s="72"/>
      <c r="S678" s="156" t="s">
        <v>98</v>
      </c>
      <c r="T678" s="72"/>
      <c r="U678" s="160">
        <v>25000.0</v>
      </c>
      <c r="V678" s="71"/>
      <c r="W678" s="72"/>
      <c r="X678" s="160">
        <v>0.0</v>
      </c>
      <c r="Y678" s="72"/>
      <c r="Z678" s="156" t="s">
        <v>68</v>
      </c>
      <c r="AA678" s="72"/>
      <c r="AB678" s="247" t="s">
        <v>88</v>
      </c>
      <c r="AC678" s="215"/>
      <c r="AD678" s="215"/>
      <c r="AE678" s="215"/>
      <c r="AF678" s="215"/>
      <c r="AG678" s="215"/>
      <c r="AH678" s="215"/>
      <c r="AI678" s="215"/>
      <c r="AJ678" s="215"/>
      <c r="AK678" s="215"/>
      <c r="AL678" s="215"/>
      <c r="AM678" s="215"/>
    </row>
    <row r="679">
      <c r="A679" s="215"/>
      <c r="B679" s="257" t="s">
        <v>2030</v>
      </c>
      <c r="C679" s="258">
        <v>46146.66905237269</v>
      </c>
      <c r="D679" s="72"/>
      <c r="E679" s="107" t="s">
        <v>7</v>
      </c>
      <c r="F679" s="71"/>
      <c r="G679" s="72"/>
      <c r="H679" s="107" t="s">
        <v>174</v>
      </c>
      <c r="I679" s="71"/>
      <c r="J679" s="72"/>
      <c r="K679" s="107" t="s">
        <v>2031</v>
      </c>
      <c r="L679" s="71"/>
      <c r="M679" s="71"/>
      <c r="N679" s="71"/>
      <c r="O679" s="72"/>
      <c r="P679" s="229" t="s">
        <v>891</v>
      </c>
      <c r="Q679" s="71"/>
      <c r="R679" s="72"/>
      <c r="S679" s="156" t="s">
        <v>98</v>
      </c>
      <c r="T679" s="72"/>
      <c r="U679" s="160">
        <v>25000.0</v>
      </c>
      <c r="V679" s="71"/>
      <c r="W679" s="72"/>
      <c r="X679" s="160">
        <v>0.0</v>
      </c>
      <c r="Y679" s="72"/>
      <c r="Z679" s="156" t="s">
        <v>68</v>
      </c>
      <c r="AA679" s="72"/>
      <c r="AB679" s="247" t="s">
        <v>88</v>
      </c>
      <c r="AC679" s="215"/>
      <c r="AD679" s="215"/>
      <c r="AE679" s="215"/>
      <c r="AF679" s="215"/>
      <c r="AG679" s="215"/>
      <c r="AH679" s="215"/>
      <c r="AI679" s="215"/>
      <c r="AJ679" s="215"/>
      <c r="AK679" s="215"/>
      <c r="AL679" s="215"/>
      <c r="AM679" s="215"/>
    </row>
    <row r="680">
      <c r="A680" s="215"/>
      <c r="B680" s="257" t="s">
        <v>2034</v>
      </c>
      <c r="C680" s="258">
        <v>46146.668436990745</v>
      </c>
      <c r="D680" s="72"/>
      <c r="E680" s="107" t="s">
        <v>7</v>
      </c>
      <c r="F680" s="71"/>
      <c r="G680" s="72"/>
      <c r="H680" s="107" t="s">
        <v>174</v>
      </c>
      <c r="I680" s="71"/>
      <c r="J680" s="72"/>
      <c r="K680" s="107" t="s">
        <v>2035</v>
      </c>
      <c r="L680" s="71"/>
      <c r="M680" s="71"/>
      <c r="N680" s="71"/>
      <c r="O680" s="72"/>
      <c r="P680" s="229" t="s">
        <v>900</v>
      </c>
      <c r="Q680" s="71"/>
      <c r="R680" s="72"/>
      <c r="S680" s="156" t="s">
        <v>98</v>
      </c>
      <c r="T680" s="72"/>
      <c r="U680" s="160">
        <v>25000.0</v>
      </c>
      <c r="V680" s="71"/>
      <c r="W680" s="72"/>
      <c r="X680" s="160">
        <v>0.0</v>
      </c>
      <c r="Y680" s="72"/>
      <c r="Z680" s="156" t="s">
        <v>68</v>
      </c>
      <c r="AA680" s="72"/>
      <c r="AB680" s="247" t="s">
        <v>66</v>
      </c>
      <c r="AC680" s="215"/>
      <c r="AD680" s="215"/>
      <c r="AE680" s="215"/>
      <c r="AF680" s="215"/>
      <c r="AG680" s="215"/>
      <c r="AH680" s="215"/>
      <c r="AI680" s="215"/>
      <c r="AJ680" s="215"/>
      <c r="AK680" s="215"/>
      <c r="AL680" s="215"/>
      <c r="AM680" s="215"/>
    </row>
    <row r="681">
      <c r="A681" s="215"/>
      <c r="B681" s="257" t="s">
        <v>2118</v>
      </c>
      <c r="C681" s="258">
        <v>46146.59289533565</v>
      </c>
      <c r="D681" s="72"/>
      <c r="E681" s="107" t="s">
        <v>7</v>
      </c>
      <c r="F681" s="71"/>
      <c r="G681" s="72"/>
      <c r="H681" s="107" t="s">
        <v>174</v>
      </c>
      <c r="I681" s="71"/>
      <c r="J681" s="72"/>
      <c r="K681" s="107" t="s">
        <v>2120</v>
      </c>
      <c r="L681" s="71"/>
      <c r="M681" s="71"/>
      <c r="N681" s="71"/>
      <c r="O681" s="72"/>
      <c r="P681" s="229" t="s">
        <v>1814</v>
      </c>
      <c r="Q681" s="71"/>
      <c r="R681" s="72"/>
      <c r="S681" s="156" t="s">
        <v>457</v>
      </c>
      <c r="T681" s="72"/>
      <c r="U681" s="160">
        <v>20000.0</v>
      </c>
      <c r="V681" s="71"/>
      <c r="W681" s="72"/>
      <c r="X681" s="160">
        <v>0.0</v>
      </c>
      <c r="Y681" s="72"/>
      <c r="Z681" s="156" t="s">
        <v>68</v>
      </c>
      <c r="AA681" s="72"/>
      <c r="AB681" s="247" t="s">
        <v>66</v>
      </c>
      <c r="AC681" s="215"/>
      <c r="AD681" s="215"/>
      <c r="AE681" s="215"/>
      <c r="AF681" s="215"/>
      <c r="AG681" s="215"/>
      <c r="AH681" s="215"/>
      <c r="AI681" s="215"/>
      <c r="AJ681" s="215"/>
      <c r="AK681" s="215"/>
      <c r="AL681" s="215"/>
      <c r="AM681" s="215"/>
    </row>
    <row r="682">
      <c r="A682" s="215"/>
      <c r="B682" s="257" t="s">
        <v>2038</v>
      </c>
      <c r="C682" s="258">
        <v>46146.51677902778</v>
      </c>
      <c r="D682" s="72"/>
      <c r="E682" s="107" t="s">
        <v>7</v>
      </c>
      <c r="F682" s="71"/>
      <c r="G682" s="72"/>
      <c r="H682" s="107" t="s">
        <v>804</v>
      </c>
      <c r="I682" s="71"/>
      <c r="J682" s="72"/>
      <c r="K682" s="107" t="s">
        <v>1528</v>
      </c>
      <c r="L682" s="71"/>
      <c r="M682" s="71"/>
      <c r="N682" s="71"/>
      <c r="O682" s="72"/>
      <c r="P682" s="229" t="s">
        <v>605</v>
      </c>
      <c r="Q682" s="71"/>
      <c r="R682" s="72"/>
      <c r="S682" s="156" t="s">
        <v>98</v>
      </c>
      <c r="T682" s="72"/>
      <c r="U682" s="160">
        <v>100000.0</v>
      </c>
      <c r="V682" s="71"/>
      <c r="W682" s="72"/>
      <c r="X682" s="160">
        <v>0.0</v>
      </c>
      <c r="Y682" s="72"/>
      <c r="Z682" s="156" t="s">
        <v>68</v>
      </c>
      <c r="AA682" s="72"/>
      <c r="AB682" s="247" t="s">
        <v>66</v>
      </c>
      <c r="AC682" s="215"/>
      <c r="AD682" s="215"/>
      <c r="AE682" s="215"/>
      <c r="AF682" s="215"/>
      <c r="AG682" s="215"/>
      <c r="AH682" s="215"/>
      <c r="AI682" s="215"/>
      <c r="AJ682" s="215"/>
      <c r="AK682" s="215"/>
      <c r="AL682" s="215"/>
      <c r="AM682" s="215"/>
    </row>
    <row r="683">
      <c r="A683" s="215"/>
      <c r="B683" s="257" t="s">
        <v>2041</v>
      </c>
      <c r="C683" s="258">
        <v>46146.51564050926</v>
      </c>
      <c r="D683" s="72"/>
      <c r="E683" s="107" t="s">
        <v>76</v>
      </c>
      <c r="F683" s="71"/>
      <c r="G683" s="72"/>
      <c r="H683" s="107" t="s">
        <v>77</v>
      </c>
      <c r="I683" s="71"/>
      <c r="J683" s="72"/>
      <c r="K683" s="107" t="s">
        <v>675</v>
      </c>
      <c r="L683" s="71"/>
      <c r="M683" s="71"/>
      <c r="N683" s="71"/>
      <c r="O683" s="72"/>
      <c r="P683" s="229" t="s">
        <v>605</v>
      </c>
      <c r="Q683" s="71"/>
      <c r="R683" s="72"/>
      <c r="S683" s="156" t="s">
        <v>98</v>
      </c>
      <c r="T683" s="72"/>
      <c r="U683" s="160">
        <v>837500.0</v>
      </c>
      <c r="V683" s="71"/>
      <c r="W683" s="72"/>
      <c r="X683" s="160">
        <v>0.0</v>
      </c>
      <c r="Y683" s="72"/>
      <c r="Z683" s="156" t="s">
        <v>68</v>
      </c>
      <c r="AA683" s="72"/>
      <c r="AB683" s="247" t="s">
        <v>66</v>
      </c>
      <c r="AC683" s="215"/>
      <c r="AD683" s="215"/>
      <c r="AE683" s="215"/>
      <c r="AF683" s="215"/>
      <c r="AG683" s="215"/>
      <c r="AH683" s="215"/>
      <c r="AI683" s="215"/>
      <c r="AJ683" s="215"/>
      <c r="AK683" s="215"/>
      <c r="AL683" s="215"/>
      <c r="AM683" s="215"/>
    </row>
    <row r="684">
      <c r="A684" s="215"/>
      <c r="B684" s="257" t="s">
        <v>2125</v>
      </c>
      <c r="C684" s="258">
        <v>46146.45027055556</v>
      </c>
      <c r="D684" s="72"/>
      <c r="E684" s="107" t="s">
        <v>7</v>
      </c>
      <c r="F684" s="71"/>
      <c r="G684" s="72"/>
      <c r="H684" s="107" t="s">
        <v>174</v>
      </c>
      <c r="I684" s="71"/>
      <c r="J684" s="72"/>
      <c r="K684" s="107" t="s">
        <v>1926</v>
      </c>
      <c r="L684" s="71"/>
      <c r="M684" s="71"/>
      <c r="N684" s="71"/>
      <c r="O684" s="72"/>
      <c r="P684" s="229" t="s">
        <v>1459</v>
      </c>
      <c r="Q684" s="71"/>
      <c r="R684" s="72"/>
      <c r="S684" s="156" t="s">
        <v>457</v>
      </c>
      <c r="T684" s="72"/>
      <c r="U684" s="160">
        <v>20000.0</v>
      </c>
      <c r="V684" s="71"/>
      <c r="W684" s="72"/>
      <c r="X684" s="160">
        <v>0.0</v>
      </c>
      <c r="Y684" s="72"/>
      <c r="Z684" s="156" t="s">
        <v>68</v>
      </c>
      <c r="AA684" s="72"/>
      <c r="AB684" s="247" t="s">
        <v>88</v>
      </c>
      <c r="AC684" s="215"/>
      <c r="AD684" s="215"/>
      <c r="AE684" s="215"/>
      <c r="AF684" s="215"/>
      <c r="AG684" s="215"/>
      <c r="AH684" s="215"/>
      <c r="AI684" s="215"/>
      <c r="AJ684" s="215"/>
      <c r="AK684" s="215"/>
      <c r="AL684" s="215"/>
      <c r="AM684" s="215"/>
    </row>
    <row r="685">
      <c r="A685" s="215"/>
      <c r="B685" s="257" t="s">
        <v>2127</v>
      </c>
      <c r="C685" s="258">
        <v>46146.42942638889</v>
      </c>
      <c r="D685" s="72"/>
      <c r="E685" s="107" t="s">
        <v>7</v>
      </c>
      <c r="F685" s="71"/>
      <c r="G685" s="72"/>
      <c r="H685" s="107" t="s">
        <v>174</v>
      </c>
      <c r="I685" s="71"/>
      <c r="J685" s="72"/>
      <c r="K685" s="107" t="s">
        <v>1921</v>
      </c>
      <c r="L685" s="71"/>
      <c r="M685" s="71"/>
      <c r="N685" s="71"/>
      <c r="O685" s="72"/>
      <c r="P685" s="229" t="s">
        <v>1475</v>
      </c>
      <c r="Q685" s="71"/>
      <c r="R685" s="72"/>
      <c r="S685" s="156" t="s">
        <v>457</v>
      </c>
      <c r="T685" s="72"/>
      <c r="U685" s="160">
        <v>20000.0</v>
      </c>
      <c r="V685" s="71"/>
      <c r="W685" s="72"/>
      <c r="X685" s="160">
        <v>0.0</v>
      </c>
      <c r="Y685" s="72"/>
      <c r="Z685" s="156" t="s">
        <v>68</v>
      </c>
      <c r="AA685" s="72"/>
      <c r="AB685" s="247" t="s">
        <v>88</v>
      </c>
      <c r="AC685" s="215"/>
      <c r="AD685" s="215"/>
      <c r="AE685" s="215"/>
      <c r="AF685" s="215"/>
      <c r="AG685" s="215"/>
      <c r="AH685" s="215"/>
      <c r="AI685" s="215"/>
      <c r="AJ685" s="215"/>
      <c r="AK685" s="215"/>
      <c r="AL685" s="215"/>
      <c r="AM685" s="215"/>
    </row>
    <row r="686">
      <c r="A686" s="215"/>
      <c r="B686" s="257" t="s">
        <v>2523</v>
      </c>
      <c r="C686" s="258">
        <v>46146.41073998842</v>
      </c>
      <c r="D686" s="72"/>
      <c r="E686" s="107" t="s">
        <v>76</v>
      </c>
      <c r="F686" s="71"/>
      <c r="G686" s="72"/>
      <c r="H686" s="107" t="s">
        <v>1419</v>
      </c>
      <c r="I686" s="71"/>
      <c r="J686" s="72"/>
      <c r="K686" s="107" t="s">
        <v>2497</v>
      </c>
      <c r="L686" s="71"/>
      <c r="M686" s="71"/>
      <c r="N686" s="71"/>
      <c r="O686" s="72"/>
      <c r="P686" s="229" t="s">
        <v>1200</v>
      </c>
      <c r="Q686" s="71"/>
      <c r="R686" s="72"/>
      <c r="S686" s="156" t="s">
        <v>1175</v>
      </c>
      <c r="T686" s="72"/>
      <c r="U686" s="160">
        <v>1800.0</v>
      </c>
      <c r="V686" s="71"/>
      <c r="W686" s="72"/>
      <c r="X686" s="160">
        <v>0.0</v>
      </c>
      <c r="Y686" s="72"/>
      <c r="Z686" s="156" t="s">
        <v>68</v>
      </c>
      <c r="AA686" s="72"/>
      <c r="AB686" s="247" t="s">
        <v>66</v>
      </c>
      <c r="AC686" s="215"/>
      <c r="AD686" s="215"/>
      <c r="AE686" s="215"/>
      <c r="AF686" s="215"/>
      <c r="AG686" s="215"/>
      <c r="AH686" s="215"/>
      <c r="AI686" s="215"/>
      <c r="AJ686" s="215"/>
      <c r="AK686" s="215"/>
      <c r="AL686" s="215"/>
      <c r="AM686" s="215"/>
    </row>
    <row r="687">
      <c r="A687" s="215"/>
      <c r="B687" s="257" t="s">
        <v>674</v>
      </c>
      <c r="C687" s="258">
        <v>46146.37354890046</v>
      </c>
      <c r="D687" s="72"/>
      <c r="E687" s="107" t="s">
        <v>76</v>
      </c>
      <c r="F687" s="71"/>
      <c r="G687" s="72"/>
      <c r="H687" s="107" t="s">
        <v>77</v>
      </c>
      <c r="I687" s="71"/>
      <c r="J687" s="72"/>
      <c r="K687" s="107" t="s">
        <v>675</v>
      </c>
      <c r="L687" s="71"/>
      <c r="M687" s="71"/>
      <c r="N687" s="71"/>
      <c r="O687" s="72"/>
      <c r="P687" s="229" t="s">
        <v>65</v>
      </c>
      <c r="Q687" s="71"/>
      <c r="R687" s="72"/>
      <c r="S687" s="156" t="s">
        <v>0</v>
      </c>
      <c r="T687" s="72"/>
      <c r="U687" s="160">
        <v>25000.0</v>
      </c>
      <c r="V687" s="71"/>
      <c r="W687" s="72"/>
      <c r="X687" s="160">
        <v>0.0</v>
      </c>
      <c r="Y687" s="72"/>
      <c r="Z687" s="156" t="s">
        <v>68</v>
      </c>
      <c r="AA687" s="72"/>
      <c r="AB687" s="247" t="s">
        <v>66</v>
      </c>
      <c r="AC687" s="215"/>
      <c r="AD687" s="215"/>
      <c r="AE687" s="215"/>
      <c r="AF687" s="215"/>
      <c r="AG687" s="215"/>
      <c r="AH687" s="215"/>
      <c r="AI687" s="215"/>
      <c r="AJ687" s="215"/>
      <c r="AK687" s="215"/>
      <c r="AL687" s="215"/>
      <c r="AM687" s="215"/>
    </row>
    <row r="688">
      <c r="A688" s="215"/>
      <c r="B688" s="257" t="s">
        <v>676</v>
      </c>
      <c r="C688" s="258">
        <v>46146.36793100694</v>
      </c>
      <c r="D688" s="72"/>
      <c r="E688" s="107" t="s">
        <v>7</v>
      </c>
      <c r="F688" s="71"/>
      <c r="G688" s="72"/>
      <c r="H688" s="107" t="s">
        <v>63</v>
      </c>
      <c r="I688" s="71"/>
      <c r="J688" s="72"/>
      <c r="K688" s="107" t="s">
        <v>678</v>
      </c>
      <c r="L688" s="71"/>
      <c r="M688" s="71"/>
      <c r="N688" s="71"/>
      <c r="O688" s="72"/>
      <c r="P688" s="229" t="s">
        <v>65</v>
      </c>
      <c r="Q688" s="71"/>
      <c r="R688" s="72"/>
      <c r="S688" s="156" t="s">
        <v>0</v>
      </c>
      <c r="T688" s="72"/>
      <c r="U688" s="160">
        <v>50000.0</v>
      </c>
      <c r="V688" s="71"/>
      <c r="W688" s="72"/>
      <c r="X688" s="160">
        <v>0.0</v>
      </c>
      <c r="Y688" s="72"/>
      <c r="Z688" s="156" t="s">
        <v>68</v>
      </c>
      <c r="AA688" s="72"/>
      <c r="AB688" s="247" t="s">
        <v>66</v>
      </c>
      <c r="AC688" s="215"/>
      <c r="AD688" s="215"/>
      <c r="AE688" s="215"/>
      <c r="AF688" s="215"/>
      <c r="AG688" s="215"/>
      <c r="AH688" s="215"/>
      <c r="AI688" s="215"/>
      <c r="AJ688" s="215"/>
      <c r="AK688" s="215"/>
      <c r="AL688" s="215"/>
      <c r="AM688" s="215"/>
    </row>
    <row r="689">
      <c r="A689" s="215"/>
      <c r="B689" s="257" t="s">
        <v>2524</v>
      </c>
      <c r="C689" s="258">
        <v>46146.35933443287</v>
      </c>
      <c r="D689" s="72"/>
      <c r="E689" s="107" t="s">
        <v>76</v>
      </c>
      <c r="F689" s="71"/>
      <c r="G689" s="72"/>
      <c r="H689" s="107" t="s">
        <v>1242</v>
      </c>
      <c r="I689" s="71"/>
      <c r="J689" s="72"/>
      <c r="K689" s="107" t="s">
        <v>2525</v>
      </c>
      <c r="L689" s="71"/>
      <c r="M689" s="71"/>
      <c r="N689" s="71"/>
      <c r="O689" s="72"/>
      <c r="P689" s="229" t="s">
        <v>1200</v>
      </c>
      <c r="Q689" s="71"/>
      <c r="R689" s="72"/>
      <c r="S689" s="156" t="s">
        <v>1247</v>
      </c>
      <c r="T689" s="72"/>
      <c r="U689" s="160">
        <v>15800.0</v>
      </c>
      <c r="V689" s="71"/>
      <c r="W689" s="72"/>
      <c r="X689" s="160">
        <v>0.0</v>
      </c>
      <c r="Y689" s="72"/>
      <c r="Z689" s="156" t="s">
        <v>68</v>
      </c>
      <c r="AA689" s="72"/>
      <c r="AB689" s="247" t="s">
        <v>66</v>
      </c>
      <c r="AC689" s="215"/>
      <c r="AD689" s="215"/>
      <c r="AE689" s="215"/>
      <c r="AF689" s="215"/>
      <c r="AG689" s="215"/>
      <c r="AH689" s="215"/>
      <c r="AI689" s="215"/>
      <c r="AJ689" s="215"/>
      <c r="AK689" s="215"/>
      <c r="AL689" s="215"/>
      <c r="AM689" s="215"/>
    </row>
    <row r="690">
      <c r="A690" s="215"/>
      <c r="B690" s="257" t="s">
        <v>2044</v>
      </c>
      <c r="C690" s="258">
        <v>46146.35706715278</v>
      </c>
      <c r="D690" s="72"/>
      <c r="E690" s="107" t="s">
        <v>7</v>
      </c>
      <c r="F690" s="71"/>
      <c r="G690" s="72"/>
      <c r="H690" s="107" t="s">
        <v>174</v>
      </c>
      <c r="I690" s="71"/>
      <c r="J690" s="72"/>
      <c r="K690" s="107" t="s">
        <v>2045</v>
      </c>
      <c r="L690" s="71"/>
      <c r="M690" s="71"/>
      <c r="N690" s="71"/>
      <c r="O690" s="72"/>
      <c r="P690" s="229" t="s">
        <v>909</v>
      </c>
      <c r="Q690" s="71"/>
      <c r="R690" s="72"/>
      <c r="S690" s="156" t="s">
        <v>98</v>
      </c>
      <c r="T690" s="72"/>
      <c r="U690" s="160">
        <v>25000.0</v>
      </c>
      <c r="V690" s="71"/>
      <c r="W690" s="72"/>
      <c r="X690" s="160">
        <v>0.0</v>
      </c>
      <c r="Y690" s="72"/>
      <c r="Z690" s="156" t="s">
        <v>68</v>
      </c>
      <c r="AA690" s="72"/>
      <c r="AB690" s="247" t="s">
        <v>66</v>
      </c>
      <c r="AC690" s="215"/>
      <c r="AD690" s="215"/>
      <c r="AE690" s="215"/>
      <c r="AF690" s="215"/>
      <c r="AG690" s="215"/>
      <c r="AH690" s="215"/>
      <c r="AI690" s="215"/>
      <c r="AJ690" s="215"/>
      <c r="AK690" s="215"/>
      <c r="AL690" s="215"/>
      <c r="AM690" s="215"/>
    </row>
    <row r="691">
      <c r="A691" s="215"/>
      <c r="B691" s="257" t="s">
        <v>2051</v>
      </c>
      <c r="C691" s="258">
        <v>46146.35615175926</v>
      </c>
      <c r="D691" s="72"/>
      <c r="E691" s="107" t="s">
        <v>7</v>
      </c>
      <c r="F691" s="71"/>
      <c r="G691" s="72"/>
      <c r="H691" s="107" t="s">
        <v>174</v>
      </c>
      <c r="I691" s="71"/>
      <c r="J691" s="72"/>
      <c r="K691" s="107" t="s">
        <v>2056</v>
      </c>
      <c r="L691" s="71"/>
      <c r="M691" s="71"/>
      <c r="N691" s="71"/>
      <c r="O691" s="72"/>
      <c r="P691" s="229" t="s">
        <v>917</v>
      </c>
      <c r="Q691" s="71"/>
      <c r="R691" s="72"/>
      <c r="S691" s="156" t="s">
        <v>98</v>
      </c>
      <c r="T691" s="72"/>
      <c r="U691" s="160">
        <v>25000.0</v>
      </c>
      <c r="V691" s="71"/>
      <c r="W691" s="72"/>
      <c r="X691" s="160">
        <v>0.0</v>
      </c>
      <c r="Y691" s="72"/>
      <c r="Z691" s="156" t="s">
        <v>68</v>
      </c>
      <c r="AA691" s="72"/>
      <c r="AB691" s="247" t="s">
        <v>66</v>
      </c>
      <c r="AC691" s="215"/>
      <c r="AD691" s="215"/>
      <c r="AE691" s="215"/>
      <c r="AF691" s="215"/>
      <c r="AG691" s="215"/>
      <c r="AH691" s="215"/>
      <c r="AI691" s="215"/>
      <c r="AJ691" s="215"/>
      <c r="AK691" s="215"/>
      <c r="AL691" s="215"/>
      <c r="AM691" s="215"/>
    </row>
    <row r="692">
      <c r="A692" s="215"/>
      <c r="B692" s="257" t="s">
        <v>2060</v>
      </c>
      <c r="C692" s="258">
        <v>46146.355246481486</v>
      </c>
      <c r="D692" s="72"/>
      <c r="E692" s="107" t="s">
        <v>7</v>
      </c>
      <c r="F692" s="71"/>
      <c r="G692" s="72"/>
      <c r="H692" s="107" t="s">
        <v>174</v>
      </c>
      <c r="I692" s="71"/>
      <c r="J692" s="72"/>
      <c r="K692" s="107" t="s">
        <v>2061</v>
      </c>
      <c r="L692" s="71"/>
      <c r="M692" s="71"/>
      <c r="N692" s="71"/>
      <c r="O692" s="72"/>
      <c r="P692" s="229" t="s">
        <v>928</v>
      </c>
      <c r="Q692" s="71"/>
      <c r="R692" s="72"/>
      <c r="S692" s="156" t="s">
        <v>98</v>
      </c>
      <c r="T692" s="72"/>
      <c r="U692" s="160">
        <v>25000.0</v>
      </c>
      <c r="V692" s="71"/>
      <c r="W692" s="72"/>
      <c r="X692" s="160">
        <v>0.0</v>
      </c>
      <c r="Y692" s="72"/>
      <c r="Z692" s="156" t="s">
        <v>68</v>
      </c>
      <c r="AA692" s="72"/>
      <c r="AB692" s="247" t="s">
        <v>88</v>
      </c>
      <c r="AC692" s="215"/>
      <c r="AD692" s="215"/>
      <c r="AE692" s="215"/>
      <c r="AF692" s="215"/>
      <c r="AG692" s="215"/>
      <c r="AH692" s="215"/>
      <c r="AI692" s="215"/>
      <c r="AJ692" s="215"/>
      <c r="AK692" s="215"/>
      <c r="AL692" s="215"/>
      <c r="AM692" s="215"/>
    </row>
    <row r="693">
      <c r="A693" s="215"/>
      <c r="B693" s="257" t="s">
        <v>2064</v>
      </c>
      <c r="C693" s="258">
        <v>46146.339069340276</v>
      </c>
      <c r="D693" s="72"/>
      <c r="E693" s="107" t="s">
        <v>7</v>
      </c>
      <c r="F693" s="71"/>
      <c r="G693" s="72"/>
      <c r="H693" s="107" t="s">
        <v>174</v>
      </c>
      <c r="I693" s="71"/>
      <c r="J693" s="72"/>
      <c r="K693" s="107" t="s">
        <v>2065</v>
      </c>
      <c r="L693" s="71"/>
      <c r="M693" s="71"/>
      <c r="N693" s="71"/>
      <c r="O693" s="72"/>
      <c r="P693" s="229" t="s">
        <v>695</v>
      </c>
      <c r="Q693" s="71"/>
      <c r="R693" s="72"/>
      <c r="S693" s="156" t="s">
        <v>98</v>
      </c>
      <c r="T693" s="72"/>
      <c r="U693" s="160">
        <v>25000.0</v>
      </c>
      <c r="V693" s="71"/>
      <c r="W693" s="72"/>
      <c r="X693" s="160">
        <v>0.0</v>
      </c>
      <c r="Y693" s="72"/>
      <c r="Z693" s="156" t="s">
        <v>68</v>
      </c>
      <c r="AA693" s="72"/>
      <c r="AB693" s="247" t="s">
        <v>66</v>
      </c>
      <c r="AC693" s="215"/>
      <c r="AD693" s="215"/>
      <c r="AE693" s="215"/>
      <c r="AF693" s="215"/>
      <c r="AG693" s="215"/>
      <c r="AH693" s="215"/>
      <c r="AI693" s="215"/>
      <c r="AJ693" s="215"/>
      <c r="AK693" s="215"/>
      <c r="AL693" s="215"/>
      <c r="AM693" s="215"/>
    </row>
    <row r="694">
      <c r="A694" s="215"/>
      <c r="B694" s="257" t="s">
        <v>2072</v>
      </c>
      <c r="C694" s="258">
        <v>46146.33796936343</v>
      </c>
      <c r="D694" s="72"/>
      <c r="E694" s="107" t="s">
        <v>7</v>
      </c>
      <c r="F694" s="71"/>
      <c r="G694" s="72"/>
      <c r="H694" s="107" t="s">
        <v>174</v>
      </c>
      <c r="I694" s="71"/>
      <c r="J694" s="72"/>
      <c r="K694" s="107" t="s">
        <v>1551</v>
      </c>
      <c r="L694" s="71"/>
      <c r="M694" s="71"/>
      <c r="N694" s="71"/>
      <c r="O694" s="72"/>
      <c r="P694" s="229" t="s">
        <v>1384</v>
      </c>
      <c r="Q694" s="71"/>
      <c r="R694" s="72"/>
      <c r="S694" s="156" t="s">
        <v>98</v>
      </c>
      <c r="T694" s="72"/>
      <c r="U694" s="160">
        <v>25000.0</v>
      </c>
      <c r="V694" s="71"/>
      <c r="W694" s="72"/>
      <c r="X694" s="160">
        <v>0.0</v>
      </c>
      <c r="Y694" s="72"/>
      <c r="Z694" s="156" t="s">
        <v>68</v>
      </c>
      <c r="AA694" s="72"/>
      <c r="AB694" s="247" t="s">
        <v>66</v>
      </c>
      <c r="AC694" s="215"/>
      <c r="AD694" s="215"/>
      <c r="AE694" s="215"/>
      <c r="AF694" s="215"/>
      <c r="AG694" s="215"/>
      <c r="AH694" s="215"/>
      <c r="AI694" s="215"/>
      <c r="AJ694" s="215"/>
      <c r="AK694" s="215"/>
      <c r="AL694" s="215"/>
      <c r="AM694" s="215"/>
    </row>
    <row r="695">
      <c r="A695" s="215"/>
      <c r="B695" s="257" t="s">
        <v>683</v>
      </c>
      <c r="C695" s="258">
        <v>46144.89152233796</v>
      </c>
      <c r="D695" s="72"/>
      <c r="E695" s="107" t="s">
        <v>76</v>
      </c>
      <c r="F695" s="71"/>
      <c r="G695" s="72"/>
      <c r="H695" s="107" t="s">
        <v>77</v>
      </c>
      <c r="I695" s="71"/>
      <c r="J695" s="72"/>
      <c r="K695" s="107" t="s">
        <v>684</v>
      </c>
      <c r="L695" s="71"/>
      <c r="M695" s="71"/>
      <c r="N695" s="71"/>
      <c r="O695" s="72"/>
      <c r="P695" s="229" t="s">
        <v>65</v>
      </c>
      <c r="Q695" s="71"/>
      <c r="R695" s="72"/>
      <c r="S695" s="156" t="s">
        <v>0</v>
      </c>
      <c r="T695" s="72"/>
      <c r="U695" s="160">
        <v>20000.0</v>
      </c>
      <c r="V695" s="71"/>
      <c r="W695" s="72"/>
      <c r="X695" s="160">
        <v>0.0</v>
      </c>
      <c r="Y695" s="72"/>
      <c r="Z695" s="156" t="s">
        <v>68</v>
      </c>
      <c r="AA695" s="72"/>
      <c r="AB695" s="247" t="s">
        <v>66</v>
      </c>
      <c r="AC695" s="215"/>
      <c r="AD695" s="215"/>
      <c r="AE695" s="215"/>
      <c r="AF695" s="215"/>
      <c r="AG695" s="215"/>
      <c r="AH695" s="215"/>
      <c r="AI695" s="215"/>
      <c r="AJ695" s="215"/>
      <c r="AK695" s="215"/>
      <c r="AL695" s="215"/>
      <c r="AM695" s="215"/>
    </row>
    <row r="696">
      <c r="A696" s="215"/>
      <c r="B696" s="257" t="s">
        <v>690</v>
      </c>
      <c r="C696" s="258">
        <v>46144.89070421296</v>
      </c>
      <c r="D696" s="72"/>
      <c r="E696" s="107" t="s">
        <v>7</v>
      </c>
      <c r="F696" s="71"/>
      <c r="G696" s="72"/>
      <c r="H696" s="107" t="s">
        <v>63</v>
      </c>
      <c r="I696" s="71"/>
      <c r="J696" s="72"/>
      <c r="K696" s="107" t="s">
        <v>693</v>
      </c>
      <c r="L696" s="71"/>
      <c r="M696" s="71"/>
      <c r="N696" s="71"/>
      <c r="O696" s="72"/>
      <c r="P696" s="229" t="s">
        <v>65</v>
      </c>
      <c r="Q696" s="71"/>
      <c r="R696" s="72"/>
      <c r="S696" s="156" t="s">
        <v>0</v>
      </c>
      <c r="T696" s="72"/>
      <c r="U696" s="160">
        <v>40000.0</v>
      </c>
      <c r="V696" s="71"/>
      <c r="W696" s="72"/>
      <c r="X696" s="160">
        <v>0.0</v>
      </c>
      <c r="Y696" s="72"/>
      <c r="Z696" s="156" t="s">
        <v>68</v>
      </c>
      <c r="AA696" s="72"/>
      <c r="AB696" s="247" t="s">
        <v>66</v>
      </c>
      <c r="AC696" s="215"/>
      <c r="AD696" s="215"/>
      <c r="AE696" s="215"/>
      <c r="AF696" s="215"/>
      <c r="AG696" s="215"/>
      <c r="AH696" s="215"/>
      <c r="AI696" s="215"/>
      <c r="AJ696" s="215"/>
      <c r="AK696" s="215"/>
      <c r="AL696" s="215"/>
      <c r="AM696" s="215"/>
    </row>
    <row r="697">
      <c r="A697" s="215"/>
      <c r="B697" s="257" t="s">
        <v>2526</v>
      </c>
      <c r="C697" s="258">
        <v>46144.885366400464</v>
      </c>
      <c r="D697" s="72"/>
      <c r="E697" s="107" t="s">
        <v>76</v>
      </c>
      <c r="F697" s="71"/>
      <c r="G697" s="72"/>
      <c r="H697" s="107" t="s">
        <v>1247</v>
      </c>
      <c r="I697" s="71"/>
      <c r="J697" s="72"/>
      <c r="K697" s="107" t="s">
        <v>2527</v>
      </c>
      <c r="L697" s="71"/>
      <c r="M697" s="71"/>
      <c r="N697" s="71"/>
      <c r="O697" s="72"/>
      <c r="P697" s="229" t="s">
        <v>1200</v>
      </c>
      <c r="Q697" s="71"/>
      <c r="R697" s="72"/>
      <c r="S697" s="156" t="s">
        <v>1247</v>
      </c>
      <c r="T697" s="72"/>
      <c r="U697" s="160">
        <v>29500.0</v>
      </c>
      <c r="V697" s="71"/>
      <c r="W697" s="72"/>
      <c r="X697" s="160">
        <v>0.0</v>
      </c>
      <c r="Y697" s="72"/>
      <c r="Z697" s="156" t="s">
        <v>68</v>
      </c>
      <c r="AA697" s="72"/>
      <c r="AB697" s="247" t="s">
        <v>66</v>
      </c>
      <c r="AC697" s="215"/>
      <c r="AD697" s="215"/>
      <c r="AE697" s="215"/>
      <c r="AF697" s="215"/>
      <c r="AG697" s="215"/>
      <c r="AH697" s="215"/>
      <c r="AI697" s="215"/>
      <c r="AJ697" s="215"/>
      <c r="AK697" s="215"/>
      <c r="AL697" s="215"/>
      <c r="AM697" s="215"/>
    </row>
    <row r="698">
      <c r="A698" s="215"/>
      <c r="B698" s="257" t="s">
        <v>2077</v>
      </c>
      <c r="C698" s="258">
        <v>46144.84832527778</v>
      </c>
      <c r="D698" s="72"/>
      <c r="E698" s="107" t="s">
        <v>7</v>
      </c>
      <c r="F698" s="71"/>
      <c r="G698" s="72"/>
      <c r="H698" s="107" t="s">
        <v>804</v>
      </c>
      <c r="I698" s="71"/>
      <c r="J698" s="72"/>
      <c r="K698" s="107" t="s">
        <v>1528</v>
      </c>
      <c r="L698" s="71"/>
      <c r="M698" s="71"/>
      <c r="N698" s="71"/>
      <c r="O698" s="72"/>
      <c r="P698" s="229" t="s">
        <v>2080</v>
      </c>
      <c r="Q698" s="71"/>
      <c r="R698" s="72"/>
      <c r="S698" s="156" t="s">
        <v>98</v>
      </c>
      <c r="T698" s="72"/>
      <c r="U698" s="160">
        <v>64000.0</v>
      </c>
      <c r="V698" s="71"/>
      <c r="W698" s="72"/>
      <c r="X698" s="160">
        <v>0.0</v>
      </c>
      <c r="Y698" s="72"/>
      <c r="Z698" s="156" t="s">
        <v>68</v>
      </c>
      <c r="AA698" s="72"/>
      <c r="AB698" s="247" t="s">
        <v>88</v>
      </c>
      <c r="AC698" s="215"/>
      <c r="AD698" s="215"/>
      <c r="AE698" s="215"/>
      <c r="AF698" s="215"/>
      <c r="AG698" s="215"/>
      <c r="AH698" s="215"/>
      <c r="AI698" s="215"/>
      <c r="AJ698" s="215"/>
      <c r="AK698" s="215"/>
      <c r="AL698" s="215"/>
      <c r="AM698" s="215"/>
    </row>
    <row r="699">
      <c r="A699" s="215"/>
      <c r="B699" s="257" t="s">
        <v>2528</v>
      </c>
      <c r="C699" s="258">
        <v>46143.77463331018</v>
      </c>
      <c r="D699" s="72"/>
      <c r="E699" s="107" t="s">
        <v>76</v>
      </c>
      <c r="F699" s="71"/>
      <c r="G699" s="72"/>
      <c r="H699" s="107" t="s">
        <v>1247</v>
      </c>
      <c r="I699" s="71"/>
      <c r="J699" s="72"/>
      <c r="K699" s="107" t="s">
        <v>2529</v>
      </c>
      <c r="L699" s="71"/>
      <c r="M699" s="71"/>
      <c r="N699" s="71"/>
      <c r="O699" s="72"/>
      <c r="P699" s="229" t="s">
        <v>1200</v>
      </c>
      <c r="Q699" s="71"/>
      <c r="R699" s="72"/>
      <c r="S699" s="156" t="s">
        <v>1175</v>
      </c>
      <c r="T699" s="72"/>
      <c r="U699" s="160">
        <v>6800.0</v>
      </c>
      <c r="V699" s="71"/>
      <c r="W699" s="72"/>
      <c r="X699" s="160">
        <v>0.0</v>
      </c>
      <c r="Y699" s="72"/>
      <c r="Z699" s="156" t="s">
        <v>68</v>
      </c>
      <c r="AA699" s="72"/>
      <c r="AB699" s="247" t="s">
        <v>88</v>
      </c>
      <c r="AC699" s="215"/>
      <c r="AD699" s="215"/>
      <c r="AE699" s="215"/>
      <c r="AF699" s="215"/>
      <c r="AG699" s="215"/>
      <c r="AH699" s="215"/>
      <c r="AI699" s="215"/>
      <c r="AJ699" s="215"/>
      <c r="AK699" s="215"/>
      <c r="AL699" s="215"/>
      <c r="AM699" s="215"/>
    </row>
    <row r="700">
      <c r="A700" s="215"/>
      <c r="B700" s="257" t="s">
        <v>2530</v>
      </c>
      <c r="C700" s="258">
        <v>46143.029566296296</v>
      </c>
      <c r="D700" s="72"/>
      <c r="E700" s="107" t="s">
        <v>76</v>
      </c>
      <c r="F700" s="71"/>
      <c r="G700" s="72"/>
      <c r="H700" s="107" t="s">
        <v>1242</v>
      </c>
      <c r="I700" s="71"/>
      <c r="J700" s="72"/>
      <c r="K700" s="107" t="s">
        <v>2531</v>
      </c>
      <c r="L700" s="71"/>
      <c r="M700" s="71"/>
      <c r="N700" s="71"/>
      <c r="O700" s="72"/>
      <c r="P700" s="229" t="s">
        <v>807</v>
      </c>
      <c r="Q700" s="71"/>
      <c r="R700" s="72"/>
      <c r="S700" s="156" t="s">
        <v>1247</v>
      </c>
      <c r="T700" s="72"/>
      <c r="U700" s="160">
        <v>6000.0</v>
      </c>
      <c r="V700" s="71"/>
      <c r="W700" s="72"/>
      <c r="X700" s="160">
        <v>0.0</v>
      </c>
      <c r="Y700" s="72"/>
      <c r="Z700" s="156" t="s">
        <v>68</v>
      </c>
      <c r="AA700" s="72"/>
      <c r="AB700" s="247" t="s">
        <v>66</v>
      </c>
      <c r="AC700" s="215"/>
      <c r="AD700" s="215"/>
      <c r="AE700" s="215"/>
      <c r="AF700" s="215"/>
      <c r="AG700" s="215"/>
      <c r="AH700" s="215"/>
      <c r="AI700" s="215"/>
      <c r="AJ700" s="215"/>
      <c r="AK700" s="215"/>
      <c r="AL700" s="215"/>
      <c r="AM700" s="215"/>
    </row>
    <row r="701">
      <c r="A701" s="215"/>
      <c r="B701" s="257" t="s">
        <v>703</v>
      </c>
      <c r="C701" s="258">
        <v>46142.972243854165</v>
      </c>
      <c r="D701" s="72"/>
      <c r="E701" s="107" t="s">
        <v>76</v>
      </c>
      <c r="F701" s="71"/>
      <c r="G701" s="72"/>
      <c r="H701" s="107" t="s">
        <v>77</v>
      </c>
      <c r="I701" s="71"/>
      <c r="J701" s="72"/>
      <c r="K701" s="107" t="s">
        <v>705</v>
      </c>
      <c r="L701" s="71"/>
      <c r="M701" s="71"/>
      <c r="N701" s="71"/>
      <c r="O701" s="72"/>
      <c r="P701" s="229" t="s">
        <v>65</v>
      </c>
      <c r="Q701" s="71"/>
      <c r="R701" s="72"/>
      <c r="S701" s="156" t="s">
        <v>0</v>
      </c>
      <c r="T701" s="72"/>
      <c r="U701" s="160">
        <v>20000.0</v>
      </c>
      <c r="V701" s="71"/>
      <c r="W701" s="72"/>
      <c r="X701" s="160">
        <v>0.0</v>
      </c>
      <c r="Y701" s="72"/>
      <c r="Z701" s="156" t="s">
        <v>68</v>
      </c>
      <c r="AA701" s="72"/>
      <c r="AB701" s="247" t="s">
        <v>66</v>
      </c>
      <c r="AC701" s="215"/>
      <c r="AD701" s="215"/>
      <c r="AE701" s="215"/>
      <c r="AF701" s="215"/>
      <c r="AG701" s="215"/>
      <c r="AH701" s="215"/>
      <c r="AI701" s="215"/>
      <c r="AJ701" s="215"/>
      <c r="AK701" s="215"/>
      <c r="AL701" s="215"/>
      <c r="AM701" s="215"/>
    </row>
    <row r="702">
      <c r="A702" s="215"/>
      <c r="B702" s="257" t="s">
        <v>709</v>
      </c>
      <c r="C702" s="258">
        <v>46142.97097804398</v>
      </c>
      <c r="D702" s="72"/>
      <c r="E702" s="107" t="s">
        <v>7</v>
      </c>
      <c r="F702" s="71"/>
      <c r="G702" s="72"/>
      <c r="H702" s="107" t="s">
        <v>63</v>
      </c>
      <c r="I702" s="71"/>
      <c r="J702" s="72"/>
      <c r="K702" s="107" t="s">
        <v>710</v>
      </c>
      <c r="L702" s="71"/>
      <c r="M702" s="71"/>
      <c r="N702" s="71"/>
      <c r="O702" s="72"/>
      <c r="P702" s="229" t="s">
        <v>65</v>
      </c>
      <c r="Q702" s="71"/>
      <c r="R702" s="72"/>
      <c r="S702" s="156" t="s">
        <v>0</v>
      </c>
      <c r="T702" s="72"/>
      <c r="U702" s="160">
        <v>40000.0</v>
      </c>
      <c r="V702" s="71"/>
      <c r="W702" s="72"/>
      <c r="X702" s="160">
        <v>0.0</v>
      </c>
      <c r="Y702" s="72"/>
      <c r="Z702" s="156" t="s">
        <v>68</v>
      </c>
      <c r="AA702" s="72"/>
      <c r="AB702" s="247" t="s">
        <v>66</v>
      </c>
      <c r="AC702" s="215"/>
      <c r="AD702" s="215"/>
      <c r="AE702" s="215"/>
      <c r="AF702" s="215"/>
      <c r="AG702" s="215"/>
      <c r="AH702" s="215"/>
      <c r="AI702" s="215"/>
      <c r="AJ702" s="215"/>
      <c r="AK702" s="215"/>
      <c r="AL702" s="215"/>
      <c r="AM702" s="215"/>
    </row>
    <row r="703">
      <c r="A703" s="215"/>
      <c r="B703" s="257" t="s">
        <v>2532</v>
      </c>
      <c r="C703" s="258">
        <v>46142.83905034722</v>
      </c>
      <c r="D703" s="72"/>
      <c r="E703" s="107" t="s">
        <v>76</v>
      </c>
      <c r="F703" s="71"/>
      <c r="G703" s="72"/>
      <c r="H703" s="107" t="s">
        <v>1419</v>
      </c>
      <c r="I703" s="71"/>
      <c r="J703" s="72"/>
      <c r="K703" s="107" t="s">
        <v>2533</v>
      </c>
      <c r="L703" s="71"/>
      <c r="M703" s="71"/>
      <c r="N703" s="71"/>
      <c r="O703" s="72"/>
      <c r="P703" s="229" t="s">
        <v>1200</v>
      </c>
      <c r="Q703" s="71"/>
      <c r="R703" s="72"/>
      <c r="S703" s="156" t="s">
        <v>1175</v>
      </c>
      <c r="T703" s="72"/>
      <c r="U703" s="160">
        <v>7000.0</v>
      </c>
      <c r="V703" s="71"/>
      <c r="W703" s="72"/>
      <c r="X703" s="160">
        <v>0.0</v>
      </c>
      <c r="Y703" s="72"/>
      <c r="Z703" s="156" t="s">
        <v>68</v>
      </c>
      <c r="AA703" s="72"/>
      <c r="AB703" s="247" t="s">
        <v>66</v>
      </c>
      <c r="AC703" s="215"/>
      <c r="AD703" s="215"/>
      <c r="AE703" s="215"/>
      <c r="AF703" s="215"/>
      <c r="AG703" s="215"/>
      <c r="AH703" s="215"/>
      <c r="AI703" s="215"/>
      <c r="AJ703" s="215"/>
      <c r="AK703" s="215"/>
      <c r="AL703" s="215"/>
      <c r="AM703" s="215"/>
    </row>
    <row r="704">
      <c r="A704" s="215"/>
      <c r="B704" s="257" t="s">
        <v>2534</v>
      </c>
      <c r="C704" s="258">
        <v>46142.835657662035</v>
      </c>
      <c r="D704" s="72"/>
      <c r="E704" s="107" t="s">
        <v>7</v>
      </c>
      <c r="F704" s="71"/>
      <c r="G704" s="72"/>
      <c r="H704" s="107" t="s">
        <v>1460</v>
      </c>
      <c r="I704" s="71"/>
      <c r="J704" s="72"/>
      <c r="K704" s="107" t="s">
        <v>2535</v>
      </c>
      <c r="L704" s="71"/>
      <c r="M704" s="71"/>
      <c r="N704" s="71"/>
      <c r="O704" s="72"/>
      <c r="P704" s="229" t="s">
        <v>1451</v>
      </c>
      <c r="Q704" s="71"/>
      <c r="R704" s="72"/>
      <c r="S704" s="156" t="s">
        <v>23</v>
      </c>
      <c r="T704" s="72"/>
      <c r="U704" s="160">
        <v>81000.0</v>
      </c>
      <c r="V704" s="71"/>
      <c r="W704" s="72"/>
      <c r="X704" s="160">
        <v>0.0</v>
      </c>
      <c r="Y704" s="72"/>
      <c r="Z704" s="156" t="s">
        <v>68</v>
      </c>
      <c r="AA704" s="72"/>
      <c r="AB704" s="247" t="s">
        <v>66</v>
      </c>
      <c r="AC704" s="215"/>
      <c r="AD704" s="215"/>
      <c r="AE704" s="215"/>
      <c r="AF704" s="215"/>
      <c r="AG704" s="215"/>
      <c r="AH704" s="215"/>
      <c r="AI704" s="215"/>
      <c r="AJ704" s="215"/>
      <c r="AK704" s="215"/>
      <c r="AL704" s="215"/>
      <c r="AM704" s="215"/>
    </row>
    <row r="705">
      <c r="A705" s="215"/>
      <c r="B705" s="257" t="s">
        <v>2536</v>
      </c>
      <c r="C705" s="258">
        <v>46142.834218495365</v>
      </c>
      <c r="D705" s="72"/>
      <c r="E705" s="107" t="s">
        <v>7</v>
      </c>
      <c r="F705" s="71"/>
      <c r="G705" s="72"/>
      <c r="H705" s="107" t="s">
        <v>1447</v>
      </c>
      <c r="I705" s="71"/>
      <c r="J705" s="72"/>
      <c r="K705" s="107" t="s">
        <v>2537</v>
      </c>
      <c r="L705" s="71"/>
      <c r="M705" s="71"/>
      <c r="N705" s="71"/>
      <c r="O705" s="72"/>
      <c r="P705" s="229" t="s">
        <v>1451</v>
      </c>
      <c r="Q705" s="71"/>
      <c r="R705" s="72"/>
      <c r="S705" s="156" t="s">
        <v>23</v>
      </c>
      <c r="T705" s="72"/>
      <c r="U705" s="160">
        <v>8122.0</v>
      </c>
      <c r="V705" s="71"/>
      <c r="W705" s="72"/>
      <c r="X705" s="160">
        <v>0.0</v>
      </c>
      <c r="Y705" s="72"/>
      <c r="Z705" s="156" t="s">
        <v>68</v>
      </c>
      <c r="AA705" s="72"/>
      <c r="AB705" s="247" t="s">
        <v>66</v>
      </c>
      <c r="AC705" s="215"/>
      <c r="AD705" s="215"/>
      <c r="AE705" s="215"/>
      <c r="AF705" s="215"/>
      <c r="AG705" s="215"/>
      <c r="AH705" s="215"/>
      <c r="AI705" s="215"/>
      <c r="AJ705" s="215"/>
      <c r="AK705" s="215"/>
      <c r="AL705" s="215"/>
      <c r="AM705" s="215"/>
    </row>
    <row r="706">
      <c r="A706" s="215"/>
      <c r="B706" s="257" t="s">
        <v>2538</v>
      </c>
      <c r="C706" s="258">
        <v>46142.81594782407</v>
      </c>
      <c r="D706" s="72"/>
      <c r="E706" s="107" t="s">
        <v>76</v>
      </c>
      <c r="F706" s="71"/>
      <c r="G706" s="72"/>
      <c r="H706" s="107" t="s">
        <v>1470</v>
      </c>
      <c r="I706" s="71"/>
      <c r="J706" s="72"/>
      <c r="K706" s="107" t="s">
        <v>2539</v>
      </c>
      <c r="L706" s="71"/>
      <c r="M706" s="71"/>
      <c r="N706" s="71"/>
      <c r="O706" s="72"/>
      <c r="P706" s="229" t="s">
        <v>807</v>
      </c>
      <c r="Q706" s="71"/>
      <c r="R706" s="72"/>
      <c r="S706" s="156" t="s">
        <v>1247</v>
      </c>
      <c r="T706" s="72"/>
      <c r="U706" s="160">
        <v>10500.0</v>
      </c>
      <c r="V706" s="71"/>
      <c r="W706" s="72"/>
      <c r="X706" s="160">
        <v>0.0</v>
      </c>
      <c r="Y706" s="72"/>
      <c r="Z706" s="156" t="s">
        <v>68</v>
      </c>
      <c r="AA706" s="72"/>
      <c r="AB706" s="247" t="s">
        <v>66</v>
      </c>
      <c r="AC706" s="215"/>
      <c r="AD706" s="215"/>
      <c r="AE706" s="215"/>
      <c r="AF706" s="215"/>
      <c r="AG706" s="215"/>
      <c r="AH706" s="215"/>
      <c r="AI706" s="215"/>
      <c r="AJ706" s="215"/>
      <c r="AK706" s="215"/>
      <c r="AL706" s="215"/>
      <c r="AM706" s="215"/>
    </row>
    <row r="707">
      <c r="A707" s="215"/>
      <c r="B707" s="257" t="s">
        <v>2083</v>
      </c>
      <c r="C707" s="258">
        <v>46142.81393820602</v>
      </c>
      <c r="D707" s="72"/>
      <c r="E707" s="107" t="s">
        <v>7</v>
      </c>
      <c r="F707" s="71"/>
      <c r="G707" s="72"/>
      <c r="H707" s="107" t="s">
        <v>174</v>
      </c>
      <c r="I707" s="71"/>
      <c r="J707" s="72"/>
      <c r="K707" s="107" t="s">
        <v>2084</v>
      </c>
      <c r="L707" s="71"/>
      <c r="M707" s="71"/>
      <c r="N707" s="71"/>
      <c r="O707" s="72"/>
      <c r="P707" s="229" t="s">
        <v>937</v>
      </c>
      <c r="Q707" s="71"/>
      <c r="R707" s="72"/>
      <c r="S707" s="156" t="s">
        <v>98</v>
      </c>
      <c r="T707" s="72"/>
      <c r="U707" s="160">
        <v>25000.0</v>
      </c>
      <c r="V707" s="71"/>
      <c r="W707" s="72"/>
      <c r="X707" s="160">
        <v>0.0</v>
      </c>
      <c r="Y707" s="72"/>
      <c r="Z707" s="156" t="s">
        <v>68</v>
      </c>
      <c r="AA707" s="72"/>
      <c r="AB707" s="247" t="s">
        <v>66</v>
      </c>
      <c r="AC707" s="215"/>
      <c r="AD707" s="215"/>
      <c r="AE707" s="215"/>
      <c r="AF707" s="215"/>
      <c r="AG707" s="215"/>
      <c r="AH707" s="215"/>
      <c r="AI707" s="215"/>
      <c r="AJ707" s="215"/>
      <c r="AK707" s="215"/>
      <c r="AL707" s="215"/>
      <c r="AM707" s="215"/>
    </row>
    <row r="708">
      <c r="A708" s="215"/>
      <c r="B708" s="257" t="s">
        <v>2130</v>
      </c>
      <c r="C708" s="258">
        <v>46142.77133625</v>
      </c>
      <c r="D708" s="72"/>
      <c r="E708" s="107" t="s">
        <v>7</v>
      </c>
      <c r="F708" s="71"/>
      <c r="G708" s="72"/>
      <c r="H708" s="107" t="s">
        <v>174</v>
      </c>
      <c r="I708" s="71"/>
      <c r="J708" s="72"/>
      <c r="K708" s="107" t="s">
        <v>1853</v>
      </c>
      <c r="L708" s="71"/>
      <c r="M708" s="71"/>
      <c r="N708" s="71"/>
      <c r="O708" s="72"/>
      <c r="P708" s="229" t="s">
        <v>1838</v>
      </c>
      <c r="Q708" s="71"/>
      <c r="R708" s="72"/>
      <c r="S708" s="156" t="s">
        <v>457</v>
      </c>
      <c r="T708" s="72"/>
      <c r="U708" s="160">
        <v>20000.0</v>
      </c>
      <c r="V708" s="71"/>
      <c r="W708" s="72"/>
      <c r="X708" s="160">
        <v>0.0</v>
      </c>
      <c r="Y708" s="72"/>
      <c r="Z708" s="156" t="s">
        <v>68</v>
      </c>
      <c r="AA708" s="72"/>
      <c r="AB708" s="247" t="s">
        <v>88</v>
      </c>
      <c r="AC708" s="215"/>
      <c r="AD708" s="215"/>
      <c r="AE708" s="215"/>
      <c r="AF708" s="215"/>
      <c r="AG708" s="215"/>
      <c r="AH708" s="215"/>
      <c r="AI708" s="215"/>
      <c r="AJ708" s="215"/>
      <c r="AK708" s="215"/>
      <c r="AL708" s="215"/>
      <c r="AM708" s="215"/>
    </row>
    <row r="709">
      <c r="A709" s="215"/>
      <c r="B709" s="257" t="s">
        <v>2540</v>
      </c>
      <c r="C709" s="258">
        <v>46142.765394050926</v>
      </c>
      <c r="D709" s="72"/>
      <c r="E709" s="107" t="s">
        <v>76</v>
      </c>
      <c r="F709" s="71"/>
      <c r="G709" s="72"/>
      <c r="H709" s="107" t="s">
        <v>1460</v>
      </c>
      <c r="I709" s="71"/>
      <c r="J709" s="72"/>
      <c r="K709" s="107" t="s">
        <v>2541</v>
      </c>
      <c r="L709" s="71"/>
      <c r="M709" s="71"/>
      <c r="N709" s="71"/>
      <c r="O709" s="72"/>
      <c r="P709" s="229" t="s">
        <v>1604</v>
      </c>
      <c r="Q709" s="71"/>
      <c r="R709" s="72"/>
      <c r="S709" s="156" t="s">
        <v>23</v>
      </c>
      <c r="T709" s="72"/>
      <c r="U709" s="160">
        <v>65500.0</v>
      </c>
      <c r="V709" s="71"/>
      <c r="W709" s="72"/>
      <c r="X709" s="160">
        <v>0.0</v>
      </c>
      <c r="Y709" s="72"/>
      <c r="Z709" s="156" t="s">
        <v>68</v>
      </c>
      <c r="AA709" s="72"/>
      <c r="AB709" s="247" t="s">
        <v>88</v>
      </c>
      <c r="AC709" s="215"/>
      <c r="AD709" s="215"/>
      <c r="AE709" s="215"/>
      <c r="AF709" s="215"/>
      <c r="AG709" s="215"/>
      <c r="AH709" s="215"/>
      <c r="AI709" s="215"/>
      <c r="AJ709" s="215"/>
      <c r="AK709" s="215"/>
      <c r="AL709" s="215"/>
      <c r="AM709" s="215"/>
    </row>
    <row r="710">
      <c r="A710" s="215"/>
      <c r="B710" s="257" t="s">
        <v>2088</v>
      </c>
      <c r="C710" s="258">
        <v>46142.70428943287</v>
      </c>
      <c r="D710" s="72"/>
      <c r="E710" s="107" t="s">
        <v>7</v>
      </c>
      <c r="F710" s="71"/>
      <c r="G710" s="72"/>
      <c r="H710" s="107" t="s">
        <v>174</v>
      </c>
      <c r="I710" s="71"/>
      <c r="J710" s="72"/>
      <c r="K710" s="107" t="s">
        <v>1476</v>
      </c>
      <c r="L710" s="71"/>
      <c r="M710" s="71"/>
      <c r="N710" s="71"/>
      <c r="O710" s="72"/>
      <c r="P710" s="229" t="s">
        <v>799</v>
      </c>
      <c r="Q710" s="71"/>
      <c r="R710" s="72"/>
      <c r="S710" s="156" t="s">
        <v>98</v>
      </c>
      <c r="T710" s="72"/>
      <c r="U710" s="160">
        <v>45000.0</v>
      </c>
      <c r="V710" s="71"/>
      <c r="W710" s="72"/>
      <c r="X710" s="160">
        <v>0.0</v>
      </c>
      <c r="Y710" s="72"/>
      <c r="Z710" s="156" t="s">
        <v>68</v>
      </c>
      <c r="AA710" s="72"/>
      <c r="AB710" s="247" t="s">
        <v>66</v>
      </c>
      <c r="AC710" s="215"/>
      <c r="AD710" s="215"/>
      <c r="AE710" s="215"/>
      <c r="AF710" s="215"/>
      <c r="AG710" s="215"/>
      <c r="AH710" s="215"/>
      <c r="AI710" s="215"/>
      <c r="AJ710" s="215"/>
      <c r="AK710" s="215"/>
      <c r="AL710" s="215"/>
      <c r="AM710" s="215"/>
    </row>
    <row r="711">
      <c r="A711" s="215"/>
      <c r="B711" s="257" t="s">
        <v>2094</v>
      </c>
      <c r="C711" s="258">
        <v>46141.7579172338</v>
      </c>
      <c r="D711" s="72"/>
      <c r="E711" s="107" t="s">
        <v>7</v>
      </c>
      <c r="F711" s="71"/>
      <c r="G711" s="72"/>
      <c r="H711" s="107" t="s">
        <v>174</v>
      </c>
      <c r="I711" s="71"/>
      <c r="J711" s="72"/>
      <c r="K711" s="107" t="s">
        <v>2095</v>
      </c>
      <c r="L711" s="71"/>
      <c r="M711" s="71"/>
      <c r="N711" s="71"/>
      <c r="O711" s="72"/>
      <c r="P711" s="229" t="s">
        <v>1337</v>
      </c>
      <c r="Q711" s="71"/>
      <c r="R711" s="72"/>
      <c r="S711" s="156" t="s">
        <v>98</v>
      </c>
      <c r="T711" s="72"/>
      <c r="U711" s="160">
        <v>25000.0</v>
      </c>
      <c r="V711" s="71"/>
      <c r="W711" s="72"/>
      <c r="X711" s="160">
        <v>0.0</v>
      </c>
      <c r="Y711" s="72"/>
      <c r="Z711" s="156" t="s">
        <v>68</v>
      </c>
      <c r="AA711" s="72"/>
      <c r="AB711" s="247" t="s">
        <v>66</v>
      </c>
      <c r="AC711" s="215"/>
      <c r="AD711" s="215"/>
      <c r="AE711" s="215"/>
      <c r="AF711" s="215"/>
      <c r="AG711" s="215"/>
      <c r="AH711" s="215"/>
      <c r="AI711" s="215"/>
      <c r="AJ711" s="215"/>
      <c r="AK711" s="215"/>
      <c r="AL711" s="215"/>
      <c r="AM711" s="215"/>
    </row>
    <row r="712">
      <c r="A712" s="215"/>
      <c r="B712" s="257" t="s">
        <v>2097</v>
      </c>
      <c r="C712" s="258">
        <v>46141.756941886575</v>
      </c>
      <c r="D712" s="72"/>
      <c r="E712" s="107" t="s">
        <v>7</v>
      </c>
      <c r="F712" s="71"/>
      <c r="G712" s="72"/>
      <c r="H712" s="107" t="s">
        <v>174</v>
      </c>
      <c r="I712" s="71"/>
      <c r="J712" s="72"/>
      <c r="K712" s="107" t="s">
        <v>1452</v>
      </c>
      <c r="L712" s="71"/>
      <c r="M712" s="71"/>
      <c r="N712" s="71"/>
      <c r="O712" s="72"/>
      <c r="P712" s="229" t="s">
        <v>858</v>
      </c>
      <c r="Q712" s="71"/>
      <c r="R712" s="72"/>
      <c r="S712" s="156" t="s">
        <v>98</v>
      </c>
      <c r="T712" s="72"/>
      <c r="U712" s="160">
        <v>25000.0</v>
      </c>
      <c r="V712" s="71"/>
      <c r="W712" s="72"/>
      <c r="X712" s="160">
        <v>0.0</v>
      </c>
      <c r="Y712" s="72"/>
      <c r="Z712" s="156" t="s">
        <v>68</v>
      </c>
      <c r="AA712" s="72"/>
      <c r="AB712" s="247" t="s">
        <v>88</v>
      </c>
      <c r="AC712" s="215"/>
      <c r="AD712" s="215"/>
      <c r="AE712" s="215"/>
      <c r="AF712" s="215"/>
      <c r="AG712" s="215"/>
      <c r="AH712" s="215"/>
      <c r="AI712" s="215"/>
      <c r="AJ712" s="215"/>
      <c r="AK712" s="215"/>
      <c r="AL712" s="215"/>
      <c r="AM712" s="215"/>
    </row>
    <row r="713">
      <c r="A713" s="215"/>
      <c r="B713" s="257" t="s">
        <v>2542</v>
      </c>
      <c r="C713" s="258">
        <v>46141.7356153125</v>
      </c>
      <c r="D713" s="72"/>
      <c r="E713" s="107" t="s">
        <v>76</v>
      </c>
      <c r="F713" s="71"/>
      <c r="G713" s="72"/>
      <c r="H713" s="107" t="s">
        <v>1419</v>
      </c>
      <c r="I713" s="71"/>
      <c r="J713" s="72"/>
      <c r="K713" s="107" t="s">
        <v>2543</v>
      </c>
      <c r="L713" s="71"/>
      <c r="M713" s="71"/>
      <c r="N713" s="71"/>
      <c r="O713" s="72"/>
      <c r="P713" s="229" t="s">
        <v>1200</v>
      </c>
      <c r="Q713" s="71"/>
      <c r="R713" s="72"/>
      <c r="S713" s="156" t="s">
        <v>1175</v>
      </c>
      <c r="T713" s="72"/>
      <c r="U713" s="160">
        <v>5000.0</v>
      </c>
      <c r="V713" s="71"/>
      <c r="W713" s="72"/>
      <c r="X713" s="160">
        <v>0.0</v>
      </c>
      <c r="Y713" s="72"/>
      <c r="Z713" s="156" t="s">
        <v>68</v>
      </c>
      <c r="AA713" s="72"/>
      <c r="AB713" s="247" t="s">
        <v>88</v>
      </c>
      <c r="AC713" s="215"/>
      <c r="AD713" s="215"/>
      <c r="AE713" s="215"/>
      <c r="AF713" s="215"/>
      <c r="AG713" s="215"/>
      <c r="AH713" s="215"/>
      <c r="AI713" s="215"/>
      <c r="AJ713" s="215"/>
      <c r="AK713" s="215"/>
      <c r="AL713" s="215"/>
      <c r="AM713" s="215"/>
    </row>
    <row r="714">
      <c r="A714" s="215"/>
      <c r="B714" s="257" t="s">
        <v>2544</v>
      </c>
      <c r="C714" s="258">
        <v>46140.91776452547</v>
      </c>
      <c r="D714" s="72"/>
      <c r="E714" s="107" t="s">
        <v>76</v>
      </c>
      <c r="F714" s="71"/>
      <c r="G714" s="72"/>
      <c r="H714" s="107" t="s">
        <v>1419</v>
      </c>
      <c r="I714" s="71"/>
      <c r="J714" s="72"/>
      <c r="K714" s="107" t="s">
        <v>2545</v>
      </c>
      <c r="L714" s="71"/>
      <c r="M714" s="71"/>
      <c r="N714" s="71"/>
      <c r="O714" s="72"/>
      <c r="P714" s="229" t="s">
        <v>1200</v>
      </c>
      <c r="Q714" s="71"/>
      <c r="R714" s="72"/>
      <c r="S714" s="156" t="s">
        <v>1175</v>
      </c>
      <c r="T714" s="72"/>
      <c r="U714" s="160">
        <v>6000.0</v>
      </c>
      <c r="V714" s="71"/>
      <c r="W714" s="72"/>
      <c r="X714" s="160">
        <v>0.0</v>
      </c>
      <c r="Y714" s="72"/>
      <c r="Z714" s="156" t="s">
        <v>68</v>
      </c>
      <c r="AA714" s="72"/>
      <c r="AB714" s="247" t="s">
        <v>88</v>
      </c>
      <c r="AC714" s="215"/>
      <c r="AD714" s="215"/>
      <c r="AE714" s="215"/>
      <c r="AF714" s="215"/>
      <c r="AG714" s="215"/>
      <c r="AH714" s="215"/>
      <c r="AI714" s="215"/>
      <c r="AJ714" s="215"/>
      <c r="AK714" s="215"/>
      <c r="AL714" s="215"/>
      <c r="AM714" s="215"/>
    </row>
    <row r="715">
      <c r="A715" s="215"/>
      <c r="B715" s="257" t="s">
        <v>2133</v>
      </c>
      <c r="C715" s="258">
        <v>46140.656035416665</v>
      </c>
      <c r="D715" s="72"/>
      <c r="E715" s="107" t="s">
        <v>76</v>
      </c>
      <c r="F715" s="71"/>
      <c r="G715" s="72"/>
      <c r="H715" s="107" t="s">
        <v>174</v>
      </c>
      <c r="I715" s="71"/>
      <c r="J715" s="72"/>
      <c r="K715" s="107" t="s">
        <v>2134</v>
      </c>
      <c r="L715" s="71"/>
      <c r="M715" s="71"/>
      <c r="N715" s="71"/>
      <c r="O715" s="72"/>
      <c r="P715" s="229" t="s">
        <v>1904</v>
      </c>
      <c r="Q715" s="71"/>
      <c r="R715" s="72"/>
      <c r="S715" s="156" t="s">
        <v>457</v>
      </c>
      <c r="T715" s="72"/>
      <c r="U715" s="160">
        <v>27500.0</v>
      </c>
      <c r="V715" s="71"/>
      <c r="W715" s="72"/>
      <c r="X715" s="160">
        <v>0.0</v>
      </c>
      <c r="Y715" s="72"/>
      <c r="Z715" s="156" t="s">
        <v>68</v>
      </c>
      <c r="AA715" s="72"/>
      <c r="AB715" s="247" t="s">
        <v>88</v>
      </c>
      <c r="AC715" s="215"/>
      <c r="AD715" s="215"/>
      <c r="AE715" s="215"/>
      <c r="AF715" s="215"/>
      <c r="AG715" s="215"/>
      <c r="AH715" s="215"/>
      <c r="AI715" s="215"/>
      <c r="AJ715" s="215"/>
      <c r="AK715" s="215"/>
      <c r="AL715" s="215"/>
      <c r="AM715" s="215"/>
    </row>
    <row r="716">
      <c r="A716" s="215"/>
      <c r="B716" s="257" t="s">
        <v>2136</v>
      </c>
      <c r="C716" s="258">
        <v>46140.65454633102</v>
      </c>
      <c r="D716" s="72"/>
      <c r="E716" s="107" t="s">
        <v>7</v>
      </c>
      <c r="F716" s="71"/>
      <c r="G716" s="72"/>
      <c r="H716" s="107" t="s">
        <v>174</v>
      </c>
      <c r="I716" s="71"/>
      <c r="J716" s="72"/>
      <c r="K716" s="107" t="s">
        <v>2134</v>
      </c>
      <c r="L716" s="71"/>
      <c r="M716" s="71"/>
      <c r="N716" s="71"/>
      <c r="O716" s="72"/>
      <c r="P716" s="229" t="s">
        <v>1904</v>
      </c>
      <c r="Q716" s="71"/>
      <c r="R716" s="72"/>
      <c r="S716" s="156" t="s">
        <v>457</v>
      </c>
      <c r="T716" s="72"/>
      <c r="U716" s="160">
        <v>27500.0</v>
      </c>
      <c r="V716" s="71"/>
      <c r="W716" s="72"/>
      <c r="X716" s="160">
        <v>0.0</v>
      </c>
      <c r="Y716" s="72"/>
      <c r="Z716" s="156" t="s">
        <v>68</v>
      </c>
      <c r="AA716" s="72"/>
      <c r="AB716" s="247" t="s">
        <v>88</v>
      </c>
      <c r="AC716" s="215"/>
      <c r="AD716" s="215"/>
      <c r="AE716" s="215"/>
      <c r="AF716" s="215"/>
      <c r="AG716" s="215"/>
      <c r="AH716" s="215"/>
      <c r="AI716" s="215"/>
      <c r="AJ716" s="215"/>
      <c r="AK716" s="215"/>
      <c r="AL716" s="215"/>
      <c r="AM716" s="215"/>
    </row>
    <row r="717">
      <c r="A717" s="215"/>
      <c r="B717" s="257" t="s">
        <v>2546</v>
      </c>
      <c r="C717" s="258">
        <v>46140.64970175926</v>
      </c>
      <c r="D717" s="72"/>
      <c r="E717" s="107" t="s">
        <v>76</v>
      </c>
      <c r="F717" s="71"/>
      <c r="G717" s="72"/>
      <c r="H717" s="107" t="s">
        <v>1198</v>
      </c>
      <c r="I717" s="71"/>
      <c r="J717" s="72"/>
      <c r="K717" s="107" t="s">
        <v>2547</v>
      </c>
      <c r="L717" s="71"/>
      <c r="M717" s="71"/>
      <c r="N717" s="71"/>
      <c r="O717" s="72"/>
      <c r="P717" s="229" t="s">
        <v>1200</v>
      </c>
      <c r="Q717" s="71"/>
      <c r="R717" s="72"/>
      <c r="S717" s="156" t="s">
        <v>1175</v>
      </c>
      <c r="T717" s="72"/>
      <c r="U717" s="160">
        <v>5000.0</v>
      </c>
      <c r="V717" s="71"/>
      <c r="W717" s="72"/>
      <c r="X717" s="160">
        <v>0.0</v>
      </c>
      <c r="Y717" s="72"/>
      <c r="Z717" s="156" t="s">
        <v>68</v>
      </c>
      <c r="AA717" s="72"/>
      <c r="AB717" s="247" t="s">
        <v>66</v>
      </c>
      <c r="AC717" s="215"/>
      <c r="AD717" s="215"/>
      <c r="AE717" s="215"/>
      <c r="AF717" s="215"/>
      <c r="AG717" s="215"/>
      <c r="AH717" s="215"/>
      <c r="AI717" s="215"/>
      <c r="AJ717" s="215"/>
      <c r="AK717" s="215"/>
      <c r="AL717" s="215"/>
      <c r="AM717" s="215"/>
    </row>
    <row r="718">
      <c r="A718" s="215"/>
      <c r="B718" s="257" t="s">
        <v>2548</v>
      </c>
      <c r="C718" s="258">
        <v>46140.64885077546</v>
      </c>
      <c r="D718" s="72"/>
      <c r="E718" s="107" t="s">
        <v>7</v>
      </c>
      <c r="F718" s="71"/>
      <c r="G718" s="72"/>
      <c r="H718" s="107" t="s">
        <v>1208</v>
      </c>
      <c r="I718" s="71"/>
      <c r="J718" s="72"/>
      <c r="K718" s="107" t="s">
        <v>2549</v>
      </c>
      <c r="L718" s="71"/>
      <c r="M718" s="71"/>
      <c r="N718" s="71"/>
      <c r="O718" s="72"/>
      <c r="P718" s="229" t="s">
        <v>1200</v>
      </c>
      <c r="Q718" s="71"/>
      <c r="R718" s="72"/>
      <c r="S718" s="156" t="s">
        <v>1175</v>
      </c>
      <c r="T718" s="72"/>
      <c r="U718" s="160">
        <v>5000.0</v>
      </c>
      <c r="V718" s="71"/>
      <c r="W718" s="72"/>
      <c r="X718" s="160">
        <v>0.0</v>
      </c>
      <c r="Y718" s="72"/>
      <c r="Z718" s="156" t="s">
        <v>68</v>
      </c>
      <c r="AA718" s="72"/>
      <c r="AB718" s="247" t="s">
        <v>88</v>
      </c>
      <c r="AC718" s="215"/>
      <c r="AD718" s="215"/>
      <c r="AE718" s="215"/>
      <c r="AF718" s="215"/>
      <c r="AG718" s="215"/>
      <c r="AH718" s="215"/>
      <c r="AI718" s="215"/>
      <c r="AJ718" s="215"/>
      <c r="AK718" s="215"/>
      <c r="AL718" s="215"/>
      <c r="AM718" s="215"/>
    </row>
    <row r="719">
      <c r="A719" s="215"/>
      <c r="B719" s="257" t="s">
        <v>2140</v>
      </c>
      <c r="C719" s="258">
        <v>46140.641889872684</v>
      </c>
      <c r="D719" s="72"/>
      <c r="E719" s="107" t="s">
        <v>7</v>
      </c>
      <c r="F719" s="71"/>
      <c r="G719" s="72"/>
      <c r="H719" s="107" t="s">
        <v>174</v>
      </c>
      <c r="I719" s="71"/>
      <c r="J719" s="72"/>
      <c r="K719" s="107" t="s">
        <v>1956</v>
      </c>
      <c r="L719" s="71"/>
      <c r="M719" s="71"/>
      <c r="N719" s="71"/>
      <c r="O719" s="72"/>
      <c r="P719" s="229" t="s">
        <v>1512</v>
      </c>
      <c r="Q719" s="71"/>
      <c r="R719" s="72"/>
      <c r="S719" s="156" t="s">
        <v>457</v>
      </c>
      <c r="T719" s="72"/>
      <c r="U719" s="160">
        <v>20000.0</v>
      </c>
      <c r="V719" s="71"/>
      <c r="W719" s="72"/>
      <c r="X719" s="160">
        <v>0.0</v>
      </c>
      <c r="Y719" s="72"/>
      <c r="Z719" s="156" t="s">
        <v>68</v>
      </c>
      <c r="AA719" s="72"/>
      <c r="AB719" s="247" t="s">
        <v>88</v>
      </c>
      <c r="AC719" s="215"/>
      <c r="AD719" s="215"/>
      <c r="AE719" s="215"/>
      <c r="AF719" s="215"/>
      <c r="AG719" s="215"/>
      <c r="AH719" s="215"/>
      <c r="AI719" s="215"/>
      <c r="AJ719" s="215"/>
      <c r="AK719" s="215"/>
      <c r="AL719" s="215"/>
      <c r="AM719" s="215"/>
    </row>
    <row r="720">
      <c r="A720" s="215"/>
      <c r="B720" s="257" t="s">
        <v>2143</v>
      </c>
      <c r="C720" s="258">
        <v>46140.61308513889</v>
      </c>
      <c r="D720" s="72"/>
      <c r="E720" s="107" t="s">
        <v>7</v>
      </c>
      <c r="F720" s="71"/>
      <c r="G720" s="72"/>
      <c r="H720" s="107" t="s">
        <v>174</v>
      </c>
      <c r="I720" s="71"/>
      <c r="J720" s="72"/>
      <c r="K720" s="107" t="s">
        <v>2145</v>
      </c>
      <c r="L720" s="71"/>
      <c r="M720" s="71"/>
      <c r="N720" s="71"/>
      <c r="O720" s="72"/>
      <c r="P720" s="229" t="s">
        <v>1883</v>
      </c>
      <c r="Q720" s="71"/>
      <c r="R720" s="72"/>
      <c r="S720" s="156" t="s">
        <v>457</v>
      </c>
      <c r="T720" s="72"/>
      <c r="U720" s="160">
        <v>20000.0</v>
      </c>
      <c r="V720" s="71"/>
      <c r="W720" s="72"/>
      <c r="X720" s="160">
        <v>0.0</v>
      </c>
      <c r="Y720" s="72"/>
      <c r="Z720" s="156" t="s">
        <v>68</v>
      </c>
      <c r="AA720" s="72"/>
      <c r="AB720" s="247" t="s">
        <v>88</v>
      </c>
      <c r="AC720" s="215"/>
      <c r="AD720" s="215"/>
      <c r="AE720" s="215"/>
      <c r="AF720" s="215"/>
      <c r="AG720" s="215"/>
      <c r="AH720" s="215"/>
      <c r="AI720" s="215"/>
      <c r="AJ720" s="215"/>
      <c r="AK720" s="215"/>
      <c r="AL720" s="215"/>
      <c r="AM720" s="215"/>
    </row>
    <row r="721">
      <c r="A721" s="215"/>
      <c r="B721" s="257" t="s">
        <v>2146</v>
      </c>
      <c r="C721" s="258">
        <v>46140.609689178236</v>
      </c>
      <c r="D721" s="72"/>
      <c r="E721" s="107" t="s">
        <v>7</v>
      </c>
      <c r="F721" s="71"/>
      <c r="G721" s="72"/>
      <c r="H721" s="107" t="s">
        <v>174</v>
      </c>
      <c r="I721" s="71"/>
      <c r="J721" s="72"/>
      <c r="K721" s="107" t="s">
        <v>2148</v>
      </c>
      <c r="L721" s="71"/>
      <c r="M721" s="71"/>
      <c r="N721" s="71"/>
      <c r="O721" s="72"/>
      <c r="P721" s="229" t="s">
        <v>505</v>
      </c>
      <c r="Q721" s="71"/>
      <c r="R721" s="72"/>
      <c r="S721" s="156" t="s">
        <v>457</v>
      </c>
      <c r="T721" s="72"/>
      <c r="U721" s="160">
        <v>27500.0</v>
      </c>
      <c r="V721" s="71"/>
      <c r="W721" s="72"/>
      <c r="X721" s="160">
        <v>0.0</v>
      </c>
      <c r="Y721" s="72"/>
      <c r="Z721" s="156" t="s">
        <v>68</v>
      </c>
      <c r="AA721" s="72"/>
      <c r="AB721" s="247" t="s">
        <v>88</v>
      </c>
      <c r="AC721" s="215"/>
      <c r="AD721" s="215"/>
      <c r="AE721" s="215"/>
      <c r="AF721" s="215"/>
      <c r="AG721" s="215"/>
      <c r="AH721" s="215"/>
      <c r="AI721" s="215"/>
      <c r="AJ721" s="215"/>
      <c r="AK721" s="215"/>
      <c r="AL721" s="215"/>
      <c r="AM721" s="215"/>
    </row>
    <row r="722">
      <c r="A722" s="215"/>
      <c r="B722" s="257" t="s">
        <v>2149</v>
      </c>
      <c r="C722" s="258">
        <v>46140.5562250463</v>
      </c>
      <c r="D722" s="72"/>
      <c r="E722" s="107" t="s">
        <v>76</v>
      </c>
      <c r="F722" s="71"/>
      <c r="G722" s="72"/>
      <c r="H722" s="107" t="s">
        <v>174</v>
      </c>
      <c r="I722" s="71"/>
      <c r="J722" s="72"/>
      <c r="K722" s="107" t="s">
        <v>2151</v>
      </c>
      <c r="L722" s="71"/>
      <c r="M722" s="71"/>
      <c r="N722" s="71"/>
      <c r="O722" s="72"/>
      <c r="P722" s="229" t="s">
        <v>65</v>
      </c>
      <c r="Q722" s="71"/>
      <c r="R722" s="72"/>
      <c r="S722" s="156" t="s">
        <v>457</v>
      </c>
      <c r="T722" s="72"/>
      <c r="U722" s="160">
        <v>27500.0</v>
      </c>
      <c r="V722" s="71"/>
      <c r="W722" s="72"/>
      <c r="X722" s="160">
        <v>0.0</v>
      </c>
      <c r="Y722" s="72"/>
      <c r="Z722" s="156" t="s">
        <v>68</v>
      </c>
      <c r="AA722" s="72"/>
      <c r="AB722" s="247" t="s">
        <v>88</v>
      </c>
      <c r="AC722" s="215"/>
      <c r="AD722" s="215"/>
      <c r="AE722" s="215"/>
      <c r="AF722" s="215"/>
      <c r="AG722" s="215"/>
      <c r="AH722" s="215"/>
      <c r="AI722" s="215"/>
      <c r="AJ722" s="215"/>
      <c r="AK722" s="215"/>
      <c r="AL722" s="215"/>
      <c r="AM722" s="215"/>
    </row>
    <row r="723">
      <c r="A723" s="215"/>
      <c r="B723" s="257" t="s">
        <v>2154</v>
      </c>
      <c r="C723" s="258">
        <v>46140.55471386574</v>
      </c>
      <c r="D723" s="72"/>
      <c r="E723" s="107" t="s">
        <v>7</v>
      </c>
      <c r="F723" s="71"/>
      <c r="G723" s="72"/>
      <c r="H723" s="107" t="s">
        <v>174</v>
      </c>
      <c r="I723" s="71"/>
      <c r="J723" s="72"/>
      <c r="K723" s="107" t="s">
        <v>2151</v>
      </c>
      <c r="L723" s="71"/>
      <c r="M723" s="71"/>
      <c r="N723" s="71"/>
      <c r="O723" s="72"/>
      <c r="P723" s="229" t="s">
        <v>65</v>
      </c>
      <c r="Q723" s="71"/>
      <c r="R723" s="72"/>
      <c r="S723" s="156" t="s">
        <v>457</v>
      </c>
      <c r="T723" s="72"/>
      <c r="U723" s="160">
        <v>27500.0</v>
      </c>
      <c r="V723" s="71"/>
      <c r="W723" s="72"/>
      <c r="X723" s="160">
        <v>0.0</v>
      </c>
      <c r="Y723" s="72"/>
      <c r="Z723" s="156" t="s">
        <v>68</v>
      </c>
      <c r="AA723" s="72"/>
      <c r="AB723" s="247" t="s">
        <v>88</v>
      </c>
      <c r="AC723" s="215"/>
      <c r="AD723" s="215"/>
      <c r="AE723" s="215"/>
      <c r="AF723" s="215"/>
      <c r="AG723" s="215"/>
      <c r="AH723" s="215"/>
      <c r="AI723" s="215"/>
      <c r="AJ723" s="215"/>
      <c r="AK723" s="215"/>
      <c r="AL723" s="215"/>
      <c r="AM723" s="215"/>
    </row>
    <row r="724">
      <c r="A724" s="215"/>
      <c r="B724" s="257" t="s">
        <v>2550</v>
      </c>
      <c r="C724" s="258">
        <v>46139.89033275463</v>
      </c>
      <c r="D724" s="72"/>
      <c r="E724" s="107" t="s">
        <v>4</v>
      </c>
      <c r="F724" s="71"/>
      <c r="G724" s="72"/>
      <c r="H724" s="107" t="s">
        <v>1208</v>
      </c>
      <c r="I724" s="71"/>
      <c r="J724" s="72"/>
      <c r="K724" s="107" t="s">
        <v>2551</v>
      </c>
      <c r="L724" s="71"/>
      <c r="M724" s="71"/>
      <c r="N724" s="71"/>
      <c r="O724" s="72"/>
      <c r="P724" s="229" t="s">
        <v>1200</v>
      </c>
      <c r="Q724" s="71"/>
      <c r="R724" s="72"/>
      <c r="S724" s="156" t="s">
        <v>1175</v>
      </c>
      <c r="T724" s="72"/>
      <c r="U724" s="160">
        <v>10000.0</v>
      </c>
      <c r="V724" s="71"/>
      <c r="W724" s="72"/>
      <c r="X724" s="160">
        <v>0.0</v>
      </c>
      <c r="Y724" s="72"/>
      <c r="Z724" s="156" t="s">
        <v>666</v>
      </c>
      <c r="AA724" s="72"/>
      <c r="AB724" s="247" t="s">
        <v>66</v>
      </c>
      <c r="AC724" s="215"/>
      <c r="AD724" s="215"/>
      <c r="AE724" s="215"/>
      <c r="AF724" s="215"/>
      <c r="AG724" s="215"/>
      <c r="AH724" s="215"/>
      <c r="AI724" s="215"/>
      <c r="AJ724" s="215"/>
      <c r="AK724" s="215"/>
      <c r="AL724" s="215"/>
      <c r="AM724" s="215"/>
    </row>
    <row r="725">
      <c r="A725" s="215"/>
      <c r="B725" s="257" t="s">
        <v>2104</v>
      </c>
      <c r="C725" s="258">
        <v>46139.836947118056</v>
      </c>
      <c r="D725" s="72"/>
      <c r="E725" s="107" t="s">
        <v>7</v>
      </c>
      <c r="F725" s="71"/>
      <c r="G725" s="72"/>
      <c r="H725" s="107" t="s">
        <v>174</v>
      </c>
      <c r="I725" s="71"/>
      <c r="J725" s="72"/>
      <c r="K725" s="107" t="s">
        <v>2106</v>
      </c>
      <c r="L725" s="71"/>
      <c r="M725" s="71"/>
      <c r="N725" s="71"/>
      <c r="O725" s="72"/>
      <c r="P725" s="229" t="s">
        <v>969</v>
      </c>
      <c r="Q725" s="71"/>
      <c r="R725" s="72"/>
      <c r="S725" s="156" t="s">
        <v>98</v>
      </c>
      <c r="T725" s="72"/>
      <c r="U725" s="160">
        <v>25000.0</v>
      </c>
      <c r="V725" s="71"/>
      <c r="W725" s="72"/>
      <c r="X725" s="160">
        <v>0.0</v>
      </c>
      <c r="Y725" s="72"/>
      <c r="Z725" s="156" t="s">
        <v>68</v>
      </c>
      <c r="AA725" s="72"/>
      <c r="AB725" s="247" t="s">
        <v>88</v>
      </c>
      <c r="AC725" s="215"/>
      <c r="AD725" s="215"/>
      <c r="AE725" s="215"/>
      <c r="AF725" s="215"/>
      <c r="AG725" s="215"/>
      <c r="AH725" s="215"/>
      <c r="AI725" s="215"/>
      <c r="AJ725" s="215"/>
      <c r="AK725" s="215"/>
      <c r="AL725" s="215"/>
      <c r="AM725" s="215"/>
    </row>
    <row r="726">
      <c r="A726" s="215"/>
      <c r="B726" s="257" t="s">
        <v>2552</v>
      </c>
      <c r="C726" s="258">
        <v>46139.59221472222</v>
      </c>
      <c r="D726" s="72"/>
      <c r="E726" s="107" t="s">
        <v>7</v>
      </c>
      <c r="F726" s="71"/>
      <c r="G726" s="72"/>
      <c r="H726" s="107" t="s">
        <v>842</v>
      </c>
      <c r="I726" s="71"/>
      <c r="J726" s="72"/>
      <c r="K726" s="107" t="s">
        <v>2553</v>
      </c>
      <c r="L726" s="71"/>
      <c r="M726" s="71"/>
      <c r="N726" s="71"/>
      <c r="O726" s="72"/>
      <c r="P726" s="229" t="s">
        <v>1451</v>
      </c>
      <c r="Q726" s="71"/>
      <c r="R726" s="72"/>
      <c r="S726" s="156" t="s">
        <v>23</v>
      </c>
      <c r="T726" s="72"/>
      <c r="U726" s="160">
        <v>15000.0</v>
      </c>
      <c r="V726" s="71"/>
      <c r="W726" s="72"/>
      <c r="X726" s="160">
        <v>0.0</v>
      </c>
      <c r="Y726" s="72"/>
      <c r="Z726" s="156" t="s">
        <v>68</v>
      </c>
      <c r="AA726" s="72"/>
      <c r="AB726" s="247" t="s">
        <v>66</v>
      </c>
      <c r="AC726" s="215"/>
      <c r="AD726" s="215"/>
      <c r="AE726" s="215"/>
      <c r="AF726" s="215"/>
      <c r="AG726" s="215"/>
      <c r="AH726" s="215"/>
      <c r="AI726" s="215"/>
      <c r="AJ726" s="215"/>
      <c r="AK726" s="215"/>
      <c r="AL726" s="215"/>
      <c r="AM726" s="215"/>
    </row>
    <row r="727">
      <c r="A727" s="215"/>
      <c r="B727" s="257" t="s">
        <v>2554</v>
      </c>
      <c r="C727" s="258">
        <v>46139.59125783565</v>
      </c>
      <c r="D727" s="72"/>
      <c r="E727" s="107" t="s">
        <v>76</v>
      </c>
      <c r="F727" s="71"/>
      <c r="G727" s="72"/>
      <c r="H727" s="107" t="s">
        <v>1354</v>
      </c>
      <c r="I727" s="71"/>
      <c r="J727" s="72"/>
      <c r="K727" s="107" t="s">
        <v>2555</v>
      </c>
      <c r="L727" s="71"/>
      <c r="M727" s="71"/>
      <c r="N727" s="71"/>
      <c r="O727" s="72"/>
      <c r="P727" s="229" t="s">
        <v>807</v>
      </c>
      <c r="Q727" s="71"/>
      <c r="R727" s="72"/>
      <c r="S727" s="156" t="s">
        <v>1247</v>
      </c>
      <c r="T727" s="72"/>
      <c r="U727" s="160">
        <v>25000.0</v>
      </c>
      <c r="V727" s="71"/>
      <c r="W727" s="72"/>
      <c r="X727" s="160">
        <v>0.0</v>
      </c>
      <c r="Y727" s="72"/>
      <c r="Z727" s="156" t="s">
        <v>68</v>
      </c>
      <c r="AA727" s="72"/>
      <c r="AB727" s="247" t="s">
        <v>88</v>
      </c>
      <c r="AC727" s="215"/>
      <c r="AD727" s="215"/>
      <c r="AE727" s="215"/>
      <c r="AF727" s="215"/>
      <c r="AG727" s="215"/>
      <c r="AH727" s="215"/>
      <c r="AI727" s="215"/>
      <c r="AJ727" s="215"/>
      <c r="AK727" s="215"/>
      <c r="AL727" s="215"/>
      <c r="AM727" s="215"/>
    </row>
    <row r="728">
      <c r="A728" s="215"/>
      <c r="B728" s="257" t="s">
        <v>2556</v>
      </c>
      <c r="C728" s="258">
        <v>46139.58371144676</v>
      </c>
      <c r="D728" s="72"/>
      <c r="E728" s="107" t="s">
        <v>76</v>
      </c>
      <c r="F728" s="71"/>
      <c r="G728" s="72"/>
      <c r="H728" s="107" t="s">
        <v>1364</v>
      </c>
      <c r="I728" s="71"/>
      <c r="J728" s="72"/>
      <c r="K728" s="107" t="s">
        <v>1366</v>
      </c>
      <c r="L728" s="71"/>
      <c r="M728" s="71"/>
      <c r="N728" s="71"/>
      <c r="O728" s="72"/>
      <c r="P728" s="229" t="s">
        <v>1200</v>
      </c>
      <c r="Q728" s="71"/>
      <c r="R728" s="72"/>
      <c r="S728" s="156" t="s">
        <v>1175</v>
      </c>
      <c r="T728" s="72"/>
      <c r="U728" s="160">
        <v>12000.0</v>
      </c>
      <c r="V728" s="71"/>
      <c r="W728" s="72"/>
      <c r="X728" s="160">
        <v>0.0</v>
      </c>
      <c r="Y728" s="72"/>
      <c r="Z728" s="156" t="s">
        <v>68</v>
      </c>
      <c r="AA728" s="72"/>
      <c r="AB728" s="247" t="s">
        <v>66</v>
      </c>
      <c r="AC728" s="215"/>
      <c r="AD728" s="215"/>
      <c r="AE728" s="215"/>
      <c r="AF728" s="215"/>
      <c r="AG728" s="215"/>
      <c r="AH728" s="215"/>
      <c r="AI728" s="215"/>
      <c r="AJ728" s="215"/>
      <c r="AK728" s="215"/>
      <c r="AL728" s="215"/>
      <c r="AM728" s="215"/>
    </row>
    <row r="729">
      <c r="A729" s="215"/>
      <c r="B729" s="257" t="s">
        <v>2557</v>
      </c>
      <c r="C729" s="258">
        <v>46139.58093967593</v>
      </c>
      <c r="D729" s="72"/>
      <c r="E729" s="107" t="s">
        <v>7</v>
      </c>
      <c r="F729" s="71"/>
      <c r="G729" s="72"/>
      <c r="H729" s="107" t="s">
        <v>2558</v>
      </c>
      <c r="I729" s="71"/>
      <c r="J729" s="72"/>
      <c r="K729" s="107" t="s">
        <v>2559</v>
      </c>
      <c r="L729" s="71"/>
      <c r="M729" s="71"/>
      <c r="N729" s="71"/>
      <c r="O729" s="72"/>
      <c r="P729" s="229" t="s">
        <v>1200</v>
      </c>
      <c r="Q729" s="71"/>
      <c r="R729" s="72"/>
      <c r="S729" s="156" t="s">
        <v>1175</v>
      </c>
      <c r="T729" s="72"/>
      <c r="U729" s="160">
        <v>3100.0</v>
      </c>
      <c r="V729" s="71"/>
      <c r="W729" s="72"/>
      <c r="X729" s="160">
        <v>0.0</v>
      </c>
      <c r="Y729" s="72"/>
      <c r="Z729" s="156" t="s">
        <v>68</v>
      </c>
      <c r="AA729" s="72"/>
      <c r="AB729" s="247" t="s">
        <v>88</v>
      </c>
      <c r="AC729" s="215"/>
      <c r="AD729" s="215"/>
      <c r="AE729" s="215"/>
      <c r="AF729" s="215"/>
      <c r="AG729" s="215"/>
      <c r="AH729" s="215"/>
      <c r="AI729" s="215"/>
      <c r="AJ729" s="215"/>
      <c r="AK729" s="215"/>
      <c r="AL729" s="215"/>
      <c r="AM729" s="215"/>
    </row>
    <row r="730">
      <c r="A730" s="215"/>
      <c r="B730" s="257" t="s">
        <v>715</v>
      </c>
      <c r="C730" s="258">
        <v>46139.45205841435</v>
      </c>
      <c r="D730" s="72"/>
      <c r="E730" s="107" t="s">
        <v>76</v>
      </c>
      <c r="F730" s="71"/>
      <c r="G730" s="72"/>
      <c r="H730" s="107" t="s">
        <v>77</v>
      </c>
      <c r="I730" s="71"/>
      <c r="J730" s="72"/>
      <c r="K730" s="107" t="s">
        <v>718</v>
      </c>
      <c r="L730" s="71"/>
      <c r="M730" s="71"/>
      <c r="N730" s="71"/>
      <c r="O730" s="72"/>
      <c r="P730" s="229" t="s">
        <v>65</v>
      </c>
      <c r="Q730" s="71"/>
      <c r="R730" s="72"/>
      <c r="S730" s="156" t="s">
        <v>0</v>
      </c>
      <c r="T730" s="72"/>
      <c r="U730" s="160">
        <v>60000.0</v>
      </c>
      <c r="V730" s="71"/>
      <c r="W730" s="72"/>
      <c r="X730" s="160">
        <v>0.0</v>
      </c>
      <c r="Y730" s="72"/>
      <c r="Z730" s="156" t="s">
        <v>68</v>
      </c>
      <c r="AA730" s="72"/>
      <c r="AB730" s="247" t="s">
        <v>66</v>
      </c>
      <c r="AC730" s="215"/>
      <c r="AD730" s="215"/>
      <c r="AE730" s="215"/>
      <c r="AF730" s="215"/>
      <c r="AG730" s="215"/>
      <c r="AH730" s="215"/>
      <c r="AI730" s="215"/>
      <c r="AJ730" s="215"/>
      <c r="AK730" s="215"/>
      <c r="AL730" s="215"/>
      <c r="AM730" s="215"/>
    </row>
    <row r="731">
      <c r="A731" s="215"/>
      <c r="B731" s="257" t="s">
        <v>727</v>
      </c>
      <c r="C731" s="258">
        <v>46139.44829270833</v>
      </c>
      <c r="D731" s="72"/>
      <c r="E731" s="107" t="s">
        <v>7</v>
      </c>
      <c r="F731" s="71"/>
      <c r="G731" s="72"/>
      <c r="H731" s="107" t="s">
        <v>63</v>
      </c>
      <c r="I731" s="71"/>
      <c r="J731" s="72"/>
      <c r="K731" s="107" t="s">
        <v>730</v>
      </c>
      <c r="L731" s="71"/>
      <c r="M731" s="71"/>
      <c r="N731" s="71"/>
      <c r="O731" s="72"/>
      <c r="P731" s="229" t="s">
        <v>65</v>
      </c>
      <c r="Q731" s="71"/>
      <c r="R731" s="72"/>
      <c r="S731" s="156" t="s">
        <v>0</v>
      </c>
      <c r="T731" s="72"/>
      <c r="U731" s="160">
        <v>120000.0</v>
      </c>
      <c r="V731" s="71"/>
      <c r="W731" s="72"/>
      <c r="X731" s="160">
        <v>0.0</v>
      </c>
      <c r="Y731" s="72"/>
      <c r="Z731" s="156" t="s">
        <v>68</v>
      </c>
      <c r="AA731" s="72"/>
      <c r="AB731" s="247" t="s">
        <v>66</v>
      </c>
      <c r="AC731" s="215"/>
      <c r="AD731" s="215"/>
      <c r="AE731" s="215"/>
      <c r="AF731" s="215"/>
      <c r="AG731" s="215"/>
      <c r="AH731" s="215"/>
      <c r="AI731" s="215"/>
      <c r="AJ731" s="215"/>
      <c r="AK731" s="215"/>
      <c r="AL731" s="215"/>
      <c r="AM731" s="215"/>
    </row>
    <row r="732">
      <c r="A732" s="215"/>
      <c r="B732" s="257" t="s">
        <v>2560</v>
      </c>
      <c r="C732" s="258">
        <v>46138.84032667824</v>
      </c>
      <c r="D732" s="72"/>
      <c r="E732" s="107" t="s">
        <v>7</v>
      </c>
      <c r="F732" s="71"/>
      <c r="G732" s="72"/>
      <c r="H732" s="107" t="s">
        <v>1460</v>
      </c>
      <c r="I732" s="71"/>
      <c r="J732" s="72"/>
      <c r="K732" s="107" t="s">
        <v>2561</v>
      </c>
      <c r="L732" s="71"/>
      <c r="M732" s="71"/>
      <c r="N732" s="71"/>
      <c r="O732" s="72"/>
      <c r="P732" s="229" t="s">
        <v>1451</v>
      </c>
      <c r="Q732" s="71"/>
      <c r="R732" s="72"/>
      <c r="S732" s="156" t="s">
        <v>23</v>
      </c>
      <c r="T732" s="72"/>
      <c r="U732" s="160">
        <v>14500.0</v>
      </c>
      <c r="V732" s="71"/>
      <c r="W732" s="72"/>
      <c r="X732" s="160">
        <v>0.0</v>
      </c>
      <c r="Y732" s="72"/>
      <c r="Z732" s="156" t="s">
        <v>68</v>
      </c>
      <c r="AA732" s="72"/>
      <c r="AB732" s="247" t="s">
        <v>88</v>
      </c>
      <c r="AC732" s="215"/>
      <c r="AD732" s="215"/>
      <c r="AE732" s="215"/>
      <c r="AF732" s="215"/>
      <c r="AG732" s="215"/>
      <c r="AH732" s="215"/>
      <c r="AI732" s="215"/>
      <c r="AJ732" s="215"/>
      <c r="AK732" s="215"/>
      <c r="AL732" s="215"/>
      <c r="AM732" s="215"/>
    </row>
    <row r="733">
      <c r="A733" s="215"/>
      <c r="B733" s="257" t="s">
        <v>2562</v>
      </c>
      <c r="C733" s="258">
        <v>46138.800850590276</v>
      </c>
      <c r="D733" s="72"/>
      <c r="E733" s="107" t="s">
        <v>76</v>
      </c>
      <c r="F733" s="71"/>
      <c r="G733" s="72"/>
      <c r="H733" s="107" t="s">
        <v>804</v>
      </c>
      <c r="I733" s="71"/>
      <c r="J733" s="72"/>
      <c r="K733" s="107" t="s">
        <v>2431</v>
      </c>
      <c r="L733" s="71"/>
      <c r="M733" s="71"/>
      <c r="N733" s="71"/>
      <c r="O733" s="72"/>
      <c r="P733" s="229" t="s">
        <v>807</v>
      </c>
      <c r="Q733" s="71"/>
      <c r="R733" s="72"/>
      <c r="S733" s="156" t="s">
        <v>1279</v>
      </c>
      <c r="T733" s="72"/>
      <c r="U733" s="160">
        <v>100000.0</v>
      </c>
      <c r="V733" s="71"/>
      <c r="W733" s="72"/>
      <c r="X733" s="160">
        <v>0.0</v>
      </c>
      <c r="Y733" s="72"/>
      <c r="Z733" s="156" t="s">
        <v>68</v>
      </c>
      <c r="AA733" s="72"/>
      <c r="AB733" s="247" t="s">
        <v>88</v>
      </c>
      <c r="AC733" s="215"/>
      <c r="AD733" s="215"/>
      <c r="AE733" s="215"/>
      <c r="AF733" s="215"/>
      <c r="AG733" s="215"/>
      <c r="AH733" s="215"/>
      <c r="AI733" s="215"/>
      <c r="AJ733" s="215"/>
      <c r="AK733" s="215"/>
      <c r="AL733" s="215"/>
      <c r="AM733" s="215"/>
    </row>
    <row r="734">
      <c r="A734" s="215"/>
      <c r="B734" s="257" t="s">
        <v>2563</v>
      </c>
      <c r="C734" s="258">
        <v>46138.80017351852</v>
      </c>
      <c r="D734" s="72"/>
      <c r="E734" s="107" t="s">
        <v>76</v>
      </c>
      <c r="F734" s="71"/>
      <c r="G734" s="72"/>
      <c r="H734" s="107" t="s">
        <v>1419</v>
      </c>
      <c r="I734" s="71"/>
      <c r="J734" s="72"/>
      <c r="K734" s="107" t="s">
        <v>2564</v>
      </c>
      <c r="L734" s="71"/>
      <c r="M734" s="71"/>
      <c r="N734" s="71"/>
      <c r="O734" s="72"/>
      <c r="P734" s="229" t="s">
        <v>1200</v>
      </c>
      <c r="Q734" s="71"/>
      <c r="R734" s="72"/>
      <c r="S734" s="156" t="s">
        <v>1175</v>
      </c>
      <c r="T734" s="72"/>
      <c r="U734" s="160">
        <v>6800.0</v>
      </c>
      <c r="V734" s="71"/>
      <c r="W734" s="72"/>
      <c r="X734" s="160">
        <v>0.0</v>
      </c>
      <c r="Y734" s="72"/>
      <c r="Z734" s="156" t="s">
        <v>68</v>
      </c>
      <c r="AA734" s="72"/>
      <c r="AB734" s="247" t="s">
        <v>66</v>
      </c>
      <c r="AC734" s="215"/>
      <c r="AD734" s="215"/>
      <c r="AE734" s="215"/>
      <c r="AF734" s="215"/>
      <c r="AG734" s="215"/>
      <c r="AH734" s="215"/>
      <c r="AI734" s="215"/>
      <c r="AJ734" s="215"/>
      <c r="AK734" s="215"/>
      <c r="AL734" s="215"/>
      <c r="AM734" s="215"/>
    </row>
    <row r="735">
      <c r="A735" s="215"/>
      <c r="B735" s="257" t="s">
        <v>2565</v>
      </c>
      <c r="C735" s="258">
        <v>46138.799281099535</v>
      </c>
      <c r="D735" s="72"/>
      <c r="E735" s="107" t="s">
        <v>76</v>
      </c>
      <c r="F735" s="71"/>
      <c r="G735" s="72"/>
      <c r="H735" s="107" t="s">
        <v>1419</v>
      </c>
      <c r="I735" s="71"/>
      <c r="J735" s="72"/>
      <c r="K735" s="107" t="s">
        <v>2566</v>
      </c>
      <c r="L735" s="71"/>
      <c r="M735" s="71"/>
      <c r="N735" s="71"/>
      <c r="O735" s="72"/>
      <c r="P735" s="229" t="s">
        <v>1200</v>
      </c>
      <c r="Q735" s="71"/>
      <c r="R735" s="72"/>
      <c r="S735" s="156" t="s">
        <v>1175</v>
      </c>
      <c r="T735" s="72"/>
      <c r="U735" s="160">
        <v>2000.0</v>
      </c>
      <c r="V735" s="71"/>
      <c r="W735" s="72"/>
      <c r="X735" s="160">
        <v>0.0</v>
      </c>
      <c r="Y735" s="72"/>
      <c r="Z735" s="156" t="s">
        <v>68</v>
      </c>
      <c r="AA735" s="72"/>
      <c r="AB735" s="247" t="s">
        <v>88</v>
      </c>
      <c r="AC735" s="215"/>
      <c r="AD735" s="215"/>
      <c r="AE735" s="215"/>
      <c r="AF735" s="215"/>
      <c r="AG735" s="215"/>
      <c r="AH735" s="215"/>
      <c r="AI735" s="215"/>
      <c r="AJ735" s="215"/>
      <c r="AK735" s="215"/>
      <c r="AL735" s="215"/>
      <c r="AM735" s="215"/>
    </row>
    <row r="736">
      <c r="A736" s="215"/>
      <c r="B736" s="257" t="s">
        <v>2567</v>
      </c>
      <c r="C736" s="258">
        <v>46138.798794664355</v>
      </c>
      <c r="D736" s="72"/>
      <c r="E736" s="107" t="s">
        <v>76</v>
      </c>
      <c r="F736" s="71"/>
      <c r="G736" s="72"/>
      <c r="H736" s="107" t="s">
        <v>1242</v>
      </c>
      <c r="I736" s="71"/>
      <c r="J736" s="72"/>
      <c r="K736" s="107" t="s">
        <v>2568</v>
      </c>
      <c r="L736" s="71"/>
      <c r="M736" s="71"/>
      <c r="N736" s="71"/>
      <c r="O736" s="72"/>
      <c r="P736" s="229" t="s">
        <v>807</v>
      </c>
      <c r="Q736" s="71"/>
      <c r="R736" s="72"/>
      <c r="S736" s="156" t="s">
        <v>1175</v>
      </c>
      <c r="T736" s="72"/>
      <c r="U736" s="160">
        <v>8000.0</v>
      </c>
      <c r="V736" s="71"/>
      <c r="W736" s="72"/>
      <c r="X736" s="160">
        <v>0.0</v>
      </c>
      <c r="Y736" s="72"/>
      <c r="Z736" s="156" t="s">
        <v>68</v>
      </c>
      <c r="AA736" s="72"/>
      <c r="AB736" s="247" t="s">
        <v>88</v>
      </c>
      <c r="AC736" s="215"/>
      <c r="AD736" s="215"/>
      <c r="AE736" s="215"/>
      <c r="AF736" s="215"/>
      <c r="AG736" s="215"/>
      <c r="AH736" s="215"/>
      <c r="AI736" s="215"/>
      <c r="AJ736" s="215"/>
      <c r="AK736" s="215"/>
      <c r="AL736" s="215"/>
      <c r="AM736" s="215"/>
    </row>
    <row r="737">
      <c r="A737" s="215"/>
      <c r="B737" s="257" t="s">
        <v>2569</v>
      </c>
      <c r="C737" s="258">
        <v>46136.934384293985</v>
      </c>
      <c r="D737" s="72"/>
      <c r="E737" s="107" t="s">
        <v>76</v>
      </c>
      <c r="F737" s="71"/>
      <c r="G737" s="72"/>
      <c r="H737" s="107" t="s">
        <v>804</v>
      </c>
      <c r="I737" s="71"/>
      <c r="J737" s="72"/>
      <c r="K737" s="107" t="s">
        <v>2570</v>
      </c>
      <c r="L737" s="71"/>
      <c r="M737" s="71"/>
      <c r="N737" s="71"/>
      <c r="O737" s="72"/>
      <c r="P737" s="229" t="s">
        <v>826</v>
      </c>
      <c r="Q737" s="71"/>
      <c r="R737" s="72"/>
      <c r="S737" s="156" t="s">
        <v>23</v>
      </c>
      <c r="T737" s="72"/>
      <c r="U737" s="160">
        <v>100000.0</v>
      </c>
      <c r="V737" s="71"/>
      <c r="W737" s="72"/>
      <c r="X737" s="160">
        <v>0.0</v>
      </c>
      <c r="Y737" s="72"/>
      <c r="Z737" s="156" t="s">
        <v>68</v>
      </c>
      <c r="AA737" s="72"/>
      <c r="AB737" s="247" t="s">
        <v>66</v>
      </c>
      <c r="AC737" s="215"/>
      <c r="AD737" s="215"/>
      <c r="AE737" s="215"/>
      <c r="AF737" s="215"/>
      <c r="AG737" s="215"/>
      <c r="AH737" s="215"/>
      <c r="AI737" s="215"/>
      <c r="AJ737" s="215"/>
      <c r="AK737" s="215"/>
      <c r="AL737" s="215"/>
      <c r="AM737" s="215"/>
    </row>
    <row r="738">
      <c r="A738" s="215"/>
      <c r="B738" s="257" t="s">
        <v>2571</v>
      </c>
      <c r="C738" s="258">
        <v>46136.8288169213</v>
      </c>
      <c r="D738" s="72"/>
      <c r="E738" s="107" t="s">
        <v>76</v>
      </c>
      <c r="F738" s="71"/>
      <c r="G738" s="72"/>
      <c r="H738" s="107" t="s">
        <v>804</v>
      </c>
      <c r="I738" s="71"/>
      <c r="J738" s="72"/>
      <c r="K738" s="107" t="s">
        <v>2572</v>
      </c>
      <c r="L738" s="71"/>
      <c r="M738" s="71"/>
      <c r="N738" s="71"/>
      <c r="O738" s="72"/>
      <c r="P738" s="229" t="s">
        <v>807</v>
      </c>
      <c r="Q738" s="71"/>
      <c r="R738" s="72"/>
      <c r="S738" s="156" t="s">
        <v>1247</v>
      </c>
      <c r="T738" s="72"/>
      <c r="U738" s="160">
        <v>4000.0</v>
      </c>
      <c r="V738" s="71"/>
      <c r="W738" s="72"/>
      <c r="X738" s="160">
        <v>0.0</v>
      </c>
      <c r="Y738" s="72"/>
      <c r="Z738" s="156" t="s">
        <v>68</v>
      </c>
      <c r="AA738" s="72"/>
      <c r="AB738" s="247" t="s">
        <v>88</v>
      </c>
      <c r="AC738" s="215"/>
      <c r="AD738" s="215"/>
      <c r="AE738" s="215"/>
      <c r="AF738" s="215"/>
      <c r="AG738" s="215"/>
      <c r="AH738" s="215"/>
      <c r="AI738" s="215"/>
      <c r="AJ738" s="215"/>
      <c r="AK738" s="215"/>
      <c r="AL738" s="215"/>
      <c r="AM738" s="215"/>
    </row>
    <row r="739">
      <c r="A739" s="215"/>
      <c r="B739" s="257" t="s">
        <v>2573</v>
      </c>
      <c r="C739" s="258">
        <v>46136.75961011574</v>
      </c>
      <c r="D739" s="72"/>
      <c r="E739" s="107" t="s">
        <v>76</v>
      </c>
      <c r="F739" s="71"/>
      <c r="G739" s="72"/>
      <c r="H739" s="107" t="s">
        <v>1242</v>
      </c>
      <c r="I739" s="71"/>
      <c r="J739" s="72"/>
      <c r="K739" s="107" t="s">
        <v>2574</v>
      </c>
      <c r="L739" s="71"/>
      <c r="M739" s="71"/>
      <c r="N739" s="71"/>
      <c r="O739" s="72"/>
      <c r="P739" s="229" t="s">
        <v>807</v>
      </c>
      <c r="Q739" s="71"/>
      <c r="R739" s="72"/>
      <c r="S739" s="156" t="s">
        <v>1175</v>
      </c>
      <c r="T739" s="72"/>
      <c r="U739" s="160">
        <v>5000.0</v>
      </c>
      <c r="V739" s="71"/>
      <c r="W739" s="72"/>
      <c r="X739" s="160">
        <v>0.0</v>
      </c>
      <c r="Y739" s="72"/>
      <c r="Z739" s="156" t="s">
        <v>68</v>
      </c>
      <c r="AA739" s="72"/>
      <c r="AB739" s="247" t="s">
        <v>66</v>
      </c>
      <c r="AC739" s="215"/>
      <c r="AD739" s="215"/>
      <c r="AE739" s="215"/>
      <c r="AF739" s="215"/>
      <c r="AG739" s="215"/>
      <c r="AH739" s="215"/>
      <c r="AI739" s="215"/>
      <c r="AJ739" s="215"/>
      <c r="AK739" s="215"/>
      <c r="AL739" s="215"/>
      <c r="AM739" s="215"/>
    </row>
    <row r="740">
      <c r="A740" s="215"/>
      <c r="B740" s="257" t="s">
        <v>2575</v>
      </c>
      <c r="C740" s="258">
        <v>46135.97193048611</v>
      </c>
      <c r="D740" s="72"/>
      <c r="E740" s="107" t="s">
        <v>7</v>
      </c>
      <c r="F740" s="71"/>
      <c r="G740" s="72"/>
      <c r="H740" s="107" t="s">
        <v>1208</v>
      </c>
      <c r="I740" s="71"/>
      <c r="J740" s="72"/>
      <c r="K740" s="107" t="s">
        <v>2576</v>
      </c>
      <c r="L740" s="71"/>
      <c r="M740" s="71"/>
      <c r="N740" s="71"/>
      <c r="O740" s="72"/>
      <c r="P740" s="229" t="s">
        <v>2577</v>
      </c>
      <c r="Q740" s="71"/>
      <c r="R740" s="72"/>
      <c r="S740" s="156" t="s">
        <v>1175</v>
      </c>
      <c r="T740" s="72"/>
      <c r="U740" s="160">
        <v>10000.0</v>
      </c>
      <c r="V740" s="71"/>
      <c r="W740" s="72"/>
      <c r="X740" s="160">
        <v>0.0</v>
      </c>
      <c r="Y740" s="72"/>
      <c r="Z740" s="156" t="s">
        <v>68</v>
      </c>
      <c r="AA740" s="72"/>
      <c r="AB740" s="247" t="s">
        <v>88</v>
      </c>
      <c r="AC740" s="215"/>
      <c r="AD740" s="215"/>
      <c r="AE740" s="215"/>
      <c r="AF740" s="215"/>
      <c r="AG740" s="215"/>
      <c r="AH740" s="215"/>
      <c r="AI740" s="215"/>
      <c r="AJ740" s="215"/>
      <c r="AK740" s="215"/>
      <c r="AL740" s="215"/>
      <c r="AM740" s="215"/>
    </row>
    <row r="741">
      <c r="A741" s="215"/>
      <c r="B741" s="257" t="s">
        <v>2578</v>
      </c>
      <c r="C741" s="258">
        <v>46135.97133076389</v>
      </c>
      <c r="D741" s="72"/>
      <c r="E741" s="107" t="s">
        <v>76</v>
      </c>
      <c r="F741" s="71"/>
      <c r="G741" s="72"/>
      <c r="H741" s="107" t="s">
        <v>1198</v>
      </c>
      <c r="I741" s="71"/>
      <c r="J741" s="72"/>
      <c r="K741" s="107" t="s">
        <v>2579</v>
      </c>
      <c r="L741" s="71"/>
      <c r="M741" s="71"/>
      <c r="N741" s="71"/>
      <c r="O741" s="72"/>
      <c r="P741" s="229" t="s">
        <v>2577</v>
      </c>
      <c r="Q741" s="71"/>
      <c r="R741" s="72"/>
      <c r="S741" s="156" t="s">
        <v>1175</v>
      </c>
      <c r="T741" s="72"/>
      <c r="U741" s="160">
        <v>10000.0</v>
      </c>
      <c r="V741" s="71"/>
      <c r="W741" s="72"/>
      <c r="X741" s="160">
        <v>0.0</v>
      </c>
      <c r="Y741" s="72"/>
      <c r="Z741" s="156" t="s">
        <v>68</v>
      </c>
      <c r="AA741" s="72"/>
      <c r="AB741" s="247" t="s">
        <v>66</v>
      </c>
      <c r="AC741" s="215"/>
      <c r="AD741" s="215"/>
      <c r="AE741" s="215"/>
      <c r="AF741" s="215"/>
      <c r="AG741" s="215"/>
      <c r="AH741" s="215"/>
      <c r="AI741" s="215"/>
      <c r="AJ741" s="215"/>
      <c r="AK741" s="215"/>
      <c r="AL741" s="215"/>
      <c r="AM741" s="215"/>
    </row>
    <row r="742">
      <c r="A742" s="215"/>
      <c r="B742" s="257" t="s">
        <v>2580</v>
      </c>
      <c r="C742" s="258">
        <v>46135.89812648148</v>
      </c>
      <c r="D742" s="72"/>
      <c r="E742" s="107" t="s">
        <v>7</v>
      </c>
      <c r="F742" s="71"/>
      <c r="G742" s="72"/>
      <c r="H742" s="107" t="s">
        <v>1460</v>
      </c>
      <c r="I742" s="71"/>
      <c r="J742" s="72"/>
      <c r="K742" s="107" t="s">
        <v>2581</v>
      </c>
      <c r="L742" s="71"/>
      <c r="M742" s="71"/>
      <c r="N742" s="71"/>
      <c r="O742" s="72"/>
      <c r="P742" s="229" t="s">
        <v>1451</v>
      </c>
      <c r="Q742" s="71"/>
      <c r="R742" s="72"/>
      <c r="S742" s="156" t="s">
        <v>23</v>
      </c>
      <c r="T742" s="72"/>
      <c r="U742" s="160">
        <v>81000.0</v>
      </c>
      <c r="V742" s="71"/>
      <c r="W742" s="72"/>
      <c r="X742" s="160">
        <v>0.0</v>
      </c>
      <c r="Y742" s="72"/>
      <c r="Z742" s="156" t="s">
        <v>68</v>
      </c>
      <c r="AA742" s="72"/>
      <c r="AB742" s="247" t="s">
        <v>88</v>
      </c>
      <c r="AC742" s="215"/>
      <c r="AD742" s="215"/>
      <c r="AE742" s="215"/>
      <c r="AF742" s="215"/>
      <c r="AG742" s="215"/>
      <c r="AH742" s="215"/>
      <c r="AI742" s="215"/>
      <c r="AJ742" s="215"/>
      <c r="AK742" s="215"/>
      <c r="AL742" s="215"/>
      <c r="AM742" s="215"/>
    </row>
    <row r="743">
      <c r="A743" s="215"/>
      <c r="B743" s="257" t="s">
        <v>2582</v>
      </c>
      <c r="C743" s="258">
        <v>46135.896593032405</v>
      </c>
      <c r="D743" s="72"/>
      <c r="E743" s="107" t="s">
        <v>7</v>
      </c>
      <c r="F743" s="71"/>
      <c r="G743" s="72"/>
      <c r="H743" s="107" t="s">
        <v>1447</v>
      </c>
      <c r="I743" s="71"/>
      <c r="J743" s="72"/>
      <c r="K743" s="107" t="s">
        <v>2583</v>
      </c>
      <c r="L743" s="71"/>
      <c r="M743" s="71"/>
      <c r="N743" s="71"/>
      <c r="O743" s="72"/>
      <c r="P743" s="229" t="s">
        <v>1451</v>
      </c>
      <c r="Q743" s="71"/>
      <c r="R743" s="72"/>
      <c r="S743" s="156" t="s">
        <v>23</v>
      </c>
      <c r="T743" s="72"/>
      <c r="U743" s="160">
        <v>7800.0</v>
      </c>
      <c r="V743" s="71"/>
      <c r="W743" s="72"/>
      <c r="X743" s="160">
        <v>0.0</v>
      </c>
      <c r="Y743" s="72"/>
      <c r="Z743" s="156" t="s">
        <v>68</v>
      </c>
      <c r="AA743" s="72"/>
      <c r="AB743" s="247" t="s">
        <v>88</v>
      </c>
      <c r="AC743" s="215"/>
      <c r="AD743" s="215"/>
      <c r="AE743" s="215"/>
      <c r="AF743" s="215"/>
      <c r="AG743" s="215"/>
      <c r="AH743" s="215"/>
      <c r="AI743" s="215"/>
      <c r="AJ743" s="215"/>
      <c r="AK743" s="215"/>
      <c r="AL743" s="215"/>
      <c r="AM743" s="215"/>
    </row>
    <row r="744">
      <c r="A744" s="215"/>
      <c r="B744" s="257" t="s">
        <v>2584</v>
      </c>
      <c r="C744" s="258">
        <v>46135.81738998843</v>
      </c>
      <c r="D744" s="72"/>
      <c r="E744" s="107" t="s">
        <v>76</v>
      </c>
      <c r="F744" s="71"/>
      <c r="G744" s="72"/>
      <c r="H744" s="107" t="s">
        <v>1419</v>
      </c>
      <c r="I744" s="71"/>
      <c r="J744" s="72"/>
      <c r="K744" s="107" t="s">
        <v>2585</v>
      </c>
      <c r="L744" s="71"/>
      <c r="M744" s="71"/>
      <c r="N744" s="71"/>
      <c r="O744" s="72"/>
      <c r="P744" s="229" t="s">
        <v>1200</v>
      </c>
      <c r="Q744" s="71"/>
      <c r="R744" s="72"/>
      <c r="S744" s="156" t="s">
        <v>1175</v>
      </c>
      <c r="T744" s="72"/>
      <c r="U744" s="160">
        <v>4900.0</v>
      </c>
      <c r="V744" s="71"/>
      <c r="W744" s="72"/>
      <c r="X744" s="160">
        <v>0.0</v>
      </c>
      <c r="Y744" s="72"/>
      <c r="Z744" s="156" t="s">
        <v>68</v>
      </c>
      <c r="AA744" s="72"/>
      <c r="AB744" s="247" t="s">
        <v>66</v>
      </c>
      <c r="AC744" s="215"/>
      <c r="AD744" s="215"/>
      <c r="AE744" s="215"/>
      <c r="AF744" s="215"/>
      <c r="AG744" s="215"/>
      <c r="AH744" s="215"/>
      <c r="AI744" s="215"/>
      <c r="AJ744" s="215"/>
      <c r="AK744" s="215"/>
      <c r="AL744" s="215"/>
      <c r="AM744" s="215"/>
    </row>
    <row r="745">
      <c r="A745" s="215"/>
      <c r="B745" s="257" t="s">
        <v>2109</v>
      </c>
      <c r="C745" s="258">
        <v>46135.81493418981</v>
      </c>
      <c r="D745" s="72"/>
      <c r="E745" s="107" t="s">
        <v>7</v>
      </c>
      <c r="F745" s="71"/>
      <c r="G745" s="72"/>
      <c r="H745" s="107" t="s">
        <v>174</v>
      </c>
      <c r="I745" s="71"/>
      <c r="J745" s="72"/>
      <c r="K745" s="107" t="s">
        <v>2111</v>
      </c>
      <c r="L745" s="71"/>
      <c r="M745" s="71"/>
      <c r="N745" s="71"/>
      <c r="O745" s="72"/>
      <c r="P745" s="229" t="s">
        <v>977</v>
      </c>
      <c r="Q745" s="71"/>
      <c r="R745" s="72"/>
      <c r="S745" s="156" t="s">
        <v>98</v>
      </c>
      <c r="T745" s="72"/>
      <c r="U745" s="160">
        <v>25000.0</v>
      </c>
      <c r="V745" s="71"/>
      <c r="W745" s="72"/>
      <c r="X745" s="160">
        <v>0.0</v>
      </c>
      <c r="Y745" s="72"/>
      <c r="Z745" s="156" t="s">
        <v>68</v>
      </c>
      <c r="AA745" s="72"/>
      <c r="AB745" s="247" t="s">
        <v>66</v>
      </c>
      <c r="AC745" s="215"/>
      <c r="AD745" s="215"/>
      <c r="AE745" s="215"/>
      <c r="AF745" s="215"/>
      <c r="AG745" s="215"/>
      <c r="AH745" s="215"/>
      <c r="AI745" s="215"/>
      <c r="AJ745" s="215"/>
      <c r="AK745" s="215"/>
      <c r="AL745" s="215"/>
      <c r="AM745" s="215"/>
    </row>
    <row r="746">
      <c r="A746" s="215"/>
      <c r="B746" s="257" t="s">
        <v>2586</v>
      </c>
      <c r="C746" s="258">
        <v>46134.8346680324</v>
      </c>
      <c r="D746" s="72"/>
      <c r="E746" s="107" t="s">
        <v>7</v>
      </c>
      <c r="F746" s="71"/>
      <c r="G746" s="72"/>
      <c r="H746" s="107" t="s">
        <v>1208</v>
      </c>
      <c r="I746" s="71"/>
      <c r="J746" s="72"/>
      <c r="K746" s="107" t="s">
        <v>2587</v>
      </c>
      <c r="L746" s="71"/>
      <c r="M746" s="71"/>
      <c r="N746" s="71"/>
      <c r="O746" s="72"/>
      <c r="P746" s="229" t="s">
        <v>1200</v>
      </c>
      <c r="Q746" s="71"/>
      <c r="R746" s="72"/>
      <c r="S746" s="156" t="s">
        <v>1175</v>
      </c>
      <c r="T746" s="72"/>
      <c r="U746" s="160">
        <v>5000.0</v>
      </c>
      <c r="V746" s="71"/>
      <c r="W746" s="72"/>
      <c r="X746" s="160">
        <v>0.0</v>
      </c>
      <c r="Y746" s="72"/>
      <c r="Z746" s="156" t="s">
        <v>68</v>
      </c>
      <c r="AA746" s="72"/>
      <c r="AB746" s="247" t="s">
        <v>66</v>
      </c>
      <c r="AC746" s="215"/>
      <c r="AD746" s="215"/>
      <c r="AE746" s="215"/>
      <c r="AF746" s="215"/>
      <c r="AG746" s="215"/>
      <c r="AH746" s="215"/>
      <c r="AI746" s="215"/>
      <c r="AJ746" s="215"/>
      <c r="AK746" s="215"/>
      <c r="AL746" s="215"/>
      <c r="AM746" s="215"/>
    </row>
    <row r="747">
      <c r="A747" s="215"/>
      <c r="B747" s="257" t="s">
        <v>2588</v>
      </c>
      <c r="C747" s="258">
        <v>46134.83324423611</v>
      </c>
      <c r="D747" s="72"/>
      <c r="E747" s="107" t="s">
        <v>76</v>
      </c>
      <c r="F747" s="71"/>
      <c r="G747" s="72"/>
      <c r="H747" s="107" t="s">
        <v>1198</v>
      </c>
      <c r="I747" s="71"/>
      <c r="J747" s="72"/>
      <c r="K747" s="107" t="s">
        <v>2589</v>
      </c>
      <c r="L747" s="71"/>
      <c r="M747" s="71"/>
      <c r="N747" s="71"/>
      <c r="O747" s="72"/>
      <c r="P747" s="229" t="s">
        <v>1200</v>
      </c>
      <c r="Q747" s="71"/>
      <c r="R747" s="72"/>
      <c r="S747" s="156" t="s">
        <v>1175</v>
      </c>
      <c r="T747" s="72"/>
      <c r="U747" s="160">
        <v>5000.0</v>
      </c>
      <c r="V747" s="71"/>
      <c r="W747" s="72"/>
      <c r="X747" s="160">
        <v>0.0</v>
      </c>
      <c r="Y747" s="72"/>
      <c r="Z747" s="156" t="s">
        <v>68</v>
      </c>
      <c r="AA747" s="72"/>
      <c r="AB747" s="247" t="s">
        <v>88</v>
      </c>
      <c r="AC747" s="215"/>
      <c r="AD747" s="215"/>
      <c r="AE747" s="215"/>
      <c r="AF747" s="215"/>
      <c r="AG747" s="215"/>
      <c r="AH747" s="215"/>
      <c r="AI747" s="215"/>
      <c r="AJ747" s="215"/>
      <c r="AK747" s="215"/>
      <c r="AL747" s="215"/>
      <c r="AM747" s="215"/>
    </row>
    <row r="748">
      <c r="A748" s="215"/>
      <c r="B748" s="257" t="s">
        <v>2113</v>
      </c>
      <c r="C748" s="258">
        <v>46134.82482679398</v>
      </c>
      <c r="D748" s="72"/>
      <c r="E748" s="107" t="s">
        <v>7</v>
      </c>
      <c r="F748" s="71"/>
      <c r="G748" s="72"/>
      <c r="H748" s="107" t="s">
        <v>174</v>
      </c>
      <c r="I748" s="71"/>
      <c r="J748" s="72"/>
      <c r="K748" s="107" t="s">
        <v>1294</v>
      </c>
      <c r="L748" s="71"/>
      <c r="M748" s="71"/>
      <c r="N748" s="71"/>
      <c r="O748" s="72"/>
      <c r="P748" s="229" t="s">
        <v>2115</v>
      </c>
      <c r="Q748" s="71"/>
      <c r="R748" s="72"/>
      <c r="S748" s="156" t="s">
        <v>98</v>
      </c>
      <c r="T748" s="72"/>
      <c r="U748" s="160">
        <v>25000.0</v>
      </c>
      <c r="V748" s="71"/>
      <c r="W748" s="72"/>
      <c r="X748" s="160">
        <v>0.0</v>
      </c>
      <c r="Y748" s="72"/>
      <c r="Z748" s="156" t="s">
        <v>68</v>
      </c>
      <c r="AA748" s="72"/>
      <c r="AB748" s="247" t="s">
        <v>88</v>
      </c>
      <c r="AC748" s="215"/>
      <c r="AD748" s="215"/>
      <c r="AE748" s="215"/>
      <c r="AF748" s="215"/>
      <c r="AG748" s="215"/>
      <c r="AH748" s="215"/>
      <c r="AI748" s="215"/>
      <c r="AJ748" s="215"/>
      <c r="AK748" s="215"/>
      <c r="AL748" s="215"/>
      <c r="AM748" s="215"/>
    </row>
    <row r="749">
      <c r="A749" s="215"/>
      <c r="B749" s="257" t="s">
        <v>2117</v>
      </c>
      <c r="C749" s="258">
        <v>46134.823184583336</v>
      </c>
      <c r="D749" s="72"/>
      <c r="E749" s="107" t="s">
        <v>7</v>
      </c>
      <c r="F749" s="71"/>
      <c r="G749" s="72"/>
      <c r="H749" s="107" t="s">
        <v>174</v>
      </c>
      <c r="I749" s="71"/>
      <c r="J749" s="72"/>
      <c r="K749" s="107" t="s">
        <v>2119</v>
      </c>
      <c r="L749" s="71"/>
      <c r="M749" s="71"/>
      <c r="N749" s="71"/>
      <c r="O749" s="72"/>
      <c r="P749" s="229" t="s">
        <v>949</v>
      </c>
      <c r="Q749" s="71"/>
      <c r="R749" s="72"/>
      <c r="S749" s="156" t="s">
        <v>98</v>
      </c>
      <c r="T749" s="72"/>
      <c r="U749" s="160">
        <v>25000.0</v>
      </c>
      <c r="V749" s="71"/>
      <c r="W749" s="72"/>
      <c r="X749" s="160">
        <v>0.0</v>
      </c>
      <c r="Y749" s="72"/>
      <c r="Z749" s="156" t="s">
        <v>68</v>
      </c>
      <c r="AA749" s="72"/>
      <c r="AB749" s="247" t="s">
        <v>66</v>
      </c>
      <c r="AC749" s="215"/>
      <c r="AD749" s="215"/>
      <c r="AE749" s="215"/>
      <c r="AF749" s="215"/>
      <c r="AG749" s="215"/>
      <c r="AH749" s="215"/>
      <c r="AI749" s="215"/>
      <c r="AJ749" s="215"/>
      <c r="AK749" s="215"/>
      <c r="AL749" s="215"/>
      <c r="AM749" s="215"/>
    </row>
    <row r="750">
      <c r="A750" s="215"/>
      <c r="B750" s="257" t="s">
        <v>2590</v>
      </c>
      <c r="C750" s="258">
        <v>46134.4549572338</v>
      </c>
      <c r="D750" s="72"/>
      <c r="E750" s="107" t="s">
        <v>76</v>
      </c>
      <c r="F750" s="71"/>
      <c r="G750" s="72"/>
      <c r="H750" s="107" t="s">
        <v>1419</v>
      </c>
      <c r="I750" s="71"/>
      <c r="J750" s="72"/>
      <c r="K750" s="107" t="s">
        <v>2591</v>
      </c>
      <c r="L750" s="71"/>
      <c r="M750" s="71"/>
      <c r="N750" s="71"/>
      <c r="O750" s="72"/>
      <c r="P750" s="229" t="s">
        <v>1200</v>
      </c>
      <c r="Q750" s="71"/>
      <c r="R750" s="72"/>
      <c r="S750" s="156" t="s">
        <v>1175</v>
      </c>
      <c r="T750" s="72"/>
      <c r="U750" s="160">
        <v>6600.0</v>
      </c>
      <c r="V750" s="71"/>
      <c r="W750" s="72"/>
      <c r="X750" s="160">
        <v>0.0</v>
      </c>
      <c r="Y750" s="72"/>
      <c r="Z750" s="156" t="s">
        <v>68</v>
      </c>
      <c r="AA750" s="72"/>
      <c r="AB750" s="247" t="s">
        <v>66</v>
      </c>
      <c r="AC750" s="215"/>
      <c r="AD750" s="215"/>
      <c r="AE750" s="215"/>
      <c r="AF750" s="215"/>
      <c r="AG750" s="215"/>
      <c r="AH750" s="215"/>
      <c r="AI750" s="215"/>
      <c r="AJ750" s="215"/>
      <c r="AK750" s="215"/>
      <c r="AL750" s="215"/>
      <c r="AM750" s="215"/>
    </row>
    <row r="751">
      <c r="A751" s="215"/>
      <c r="B751" s="257" t="s">
        <v>2592</v>
      </c>
      <c r="C751" s="258">
        <v>46133.81950337963</v>
      </c>
      <c r="D751" s="72"/>
      <c r="E751" s="107" t="s">
        <v>76</v>
      </c>
      <c r="F751" s="71"/>
      <c r="G751" s="72"/>
      <c r="H751" s="107" t="s">
        <v>1242</v>
      </c>
      <c r="I751" s="71"/>
      <c r="J751" s="72"/>
      <c r="K751" s="107" t="s">
        <v>2593</v>
      </c>
      <c r="L751" s="71"/>
      <c r="M751" s="71"/>
      <c r="N751" s="71"/>
      <c r="O751" s="72"/>
      <c r="P751" s="229" t="s">
        <v>807</v>
      </c>
      <c r="Q751" s="71"/>
      <c r="R751" s="72"/>
      <c r="S751" s="156" t="s">
        <v>1247</v>
      </c>
      <c r="T751" s="72"/>
      <c r="U751" s="160">
        <v>3200.0</v>
      </c>
      <c r="V751" s="71"/>
      <c r="W751" s="72"/>
      <c r="X751" s="160">
        <v>0.0</v>
      </c>
      <c r="Y751" s="72"/>
      <c r="Z751" s="156" t="s">
        <v>68</v>
      </c>
      <c r="AA751" s="72"/>
      <c r="AB751" s="247" t="s">
        <v>66</v>
      </c>
      <c r="AC751" s="215"/>
      <c r="AD751" s="215"/>
      <c r="AE751" s="215"/>
      <c r="AF751" s="215"/>
      <c r="AG751" s="215"/>
      <c r="AH751" s="215"/>
      <c r="AI751" s="215"/>
      <c r="AJ751" s="215"/>
      <c r="AK751" s="215"/>
      <c r="AL751" s="215"/>
      <c r="AM751" s="215"/>
    </row>
    <row r="752">
      <c r="A752" s="215"/>
      <c r="B752" s="257" t="s">
        <v>2594</v>
      </c>
      <c r="C752" s="258">
        <v>46133.79843357639</v>
      </c>
      <c r="D752" s="72"/>
      <c r="E752" s="107" t="s">
        <v>76</v>
      </c>
      <c r="F752" s="71"/>
      <c r="G752" s="72"/>
      <c r="H752" s="107" t="s">
        <v>1242</v>
      </c>
      <c r="I752" s="71"/>
      <c r="J752" s="72"/>
      <c r="K752" s="107" t="s">
        <v>2595</v>
      </c>
      <c r="L752" s="71"/>
      <c r="M752" s="71"/>
      <c r="N752" s="71"/>
      <c r="O752" s="72"/>
      <c r="P752" s="229" t="s">
        <v>807</v>
      </c>
      <c r="Q752" s="71"/>
      <c r="R752" s="72"/>
      <c r="S752" s="156" t="s">
        <v>1247</v>
      </c>
      <c r="T752" s="72"/>
      <c r="U752" s="160">
        <v>6300.0</v>
      </c>
      <c r="V752" s="71"/>
      <c r="W752" s="72"/>
      <c r="X752" s="160">
        <v>0.0</v>
      </c>
      <c r="Y752" s="72"/>
      <c r="Z752" s="156" t="s">
        <v>68</v>
      </c>
      <c r="AA752" s="72"/>
      <c r="AB752" s="247" t="s">
        <v>66</v>
      </c>
      <c r="AC752" s="215"/>
      <c r="AD752" s="215"/>
      <c r="AE752" s="215"/>
      <c r="AF752" s="215"/>
      <c r="AG752" s="215"/>
      <c r="AH752" s="215"/>
      <c r="AI752" s="215"/>
      <c r="AJ752" s="215"/>
      <c r="AK752" s="215"/>
      <c r="AL752" s="215"/>
      <c r="AM752" s="215"/>
    </row>
    <row r="753">
      <c r="A753" s="215"/>
      <c r="B753" s="257" t="s">
        <v>2596</v>
      </c>
      <c r="C753" s="258">
        <v>46133.79595186343</v>
      </c>
      <c r="D753" s="72"/>
      <c r="E753" s="107" t="s">
        <v>76</v>
      </c>
      <c r="F753" s="71"/>
      <c r="G753" s="72"/>
      <c r="H753" s="107" t="s">
        <v>1460</v>
      </c>
      <c r="I753" s="71"/>
      <c r="J753" s="72"/>
      <c r="K753" s="107" t="s">
        <v>2597</v>
      </c>
      <c r="L753" s="71"/>
      <c r="M753" s="71"/>
      <c r="N753" s="71"/>
      <c r="O753" s="72"/>
      <c r="P753" s="229" t="s">
        <v>1604</v>
      </c>
      <c r="Q753" s="71"/>
      <c r="R753" s="72"/>
      <c r="S753" s="156" t="s">
        <v>23</v>
      </c>
      <c r="T753" s="72"/>
      <c r="U753" s="160">
        <v>48500.0</v>
      </c>
      <c r="V753" s="71"/>
      <c r="W753" s="72"/>
      <c r="X753" s="160">
        <v>0.0</v>
      </c>
      <c r="Y753" s="72"/>
      <c r="Z753" s="156" t="s">
        <v>68</v>
      </c>
      <c r="AA753" s="72"/>
      <c r="AB753" s="247" t="s">
        <v>66</v>
      </c>
      <c r="AC753" s="215"/>
      <c r="AD753" s="215"/>
      <c r="AE753" s="215"/>
      <c r="AF753" s="215"/>
      <c r="AG753" s="215"/>
      <c r="AH753" s="215"/>
      <c r="AI753" s="215"/>
      <c r="AJ753" s="215"/>
      <c r="AK753" s="215"/>
      <c r="AL753" s="215"/>
      <c r="AM753" s="215"/>
    </row>
    <row r="754">
      <c r="A754" s="215"/>
      <c r="B754" s="257" t="s">
        <v>2123</v>
      </c>
      <c r="C754" s="258">
        <v>46132.838198240745</v>
      </c>
      <c r="D754" s="72"/>
      <c r="E754" s="107" t="s">
        <v>7</v>
      </c>
      <c r="F754" s="71"/>
      <c r="G754" s="72"/>
      <c r="H754" s="107" t="s">
        <v>174</v>
      </c>
      <c r="I754" s="71"/>
      <c r="J754" s="72"/>
      <c r="K754" s="107" t="s">
        <v>2124</v>
      </c>
      <c r="L754" s="71"/>
      <c r="M754" s="71"/>
      <c r="N754" s="71"/>
      <c r="O754" s="72"/>
      <c r="P754" s="229" t="s">
        <v>985</v>
      </c>
      <c r="Q754" s="71"/>
      <c r="R754" s="72"/>
      <c r="S754" s="156" t="s">
        <v>98</v>
      </c>
      <c r="T754" s="72"/>
      <c r="U754" s="160">
        <v>25000.0</v>
      </c>
      <c r="V754" s="71"/>
      <c r="W754" s="72"/>
      <c r="X754" s="160">
        <v>0.0</v>
      </c>
      <c r="Y754" s="72"/>
      <c r="Z754" s="156" t="s">
        <v>68</v>
      </c>
      <c r="AA754" s="72"/>
      <c r="AB754" s="247" t="s">
        <v>66</v>
      </c>
      <c r="AC754" s="215"/>
      <c r="AD754" s="215"/>
      <c r="AE754" s="215"/>
      <c r="AF754" s="215"/>
      <c r="AG754" s="215"/>
      <c r="AH754" s="215"/>
      <c r="AI754" s="215"/>
      <c r="AJ754" s="215"/>
      <c r="AK754" s="215"/>
      <c r="AL754" s="215"/>
      <c r="AM754" s="215"/>
    </row>
    <row r="755">
      <c r="A755" s="215"/>
      <c r="B755" s="257" t="s">
        <v>733</v>
      </c>
      <c r="C755" s="258">
        <v>46132.82317478009</v>
      </c>
      <c r="D755" s="72"/>
      <c r="E755" s="107" t="s">
        <v>76</v>
      </c>
      <c r="F755" s="71"/>
      <c r="G755" s="72"/>
      <c r="H755" s="107" t="s">
        <v>77</v>
      </c>
      <c r="I755" s="71"/>
      <c r="J755" s="72"/>
      <c r="K755" s="107" t="s">
        <v>734</v>
      </c>
      <c r="L755" s="71"/>
      <c r="M755" s="71"/>
      <c r="N755" s="71"/>
      <c r="O755" s="72"/>
      <c r="P755" s="229" t="s">
        <v>65</v>
      </c>
      <c r="Q755" s="71"/>
      <c r="R755" s="72"/>
      <c r="S755" s="156" t="s">
        <v>0</v>
      </c>
      <c r="T755" s="72"/>
      <c r="U755" s="160">
        <v>150000.0</v>
      </c>
      <c r="V755" s="71"/>
      <c r="W755" s="72"/>
      <c r="X755" s="160">
        <v>0.0</v>
      </c>
      <c r="Y755" s="72"/>
      <c r="Z755" s="156" t="s">
        <v>68</v>
      </c>
      <c r="AA755" s="72"/>
      <c r="AB755" s="247" t="s">
        <v>66</v>
      </c>
      <c r="AC755" s="215"/>
      <c r="AD755" s="215"/>
      <c r="AE755" s="215"/>
      <c r="AF755" s="215"/>
      <c r="AG755" s="215"/>
      <c r="AH755" s="215"/>
      <c r="AI755" s="215"/>
      <c r="AJ755" s="215"/>
      <c r="AK755" s="215"/>
      <c r="AL755" s="215"/>
      <c r="AM755" s="215"/>
    </row>
    <row r="756">
      <c r="A756" s="215"/>
      <c r="B756" s="257" t="s">
        <v>738</v>
      </c>
      <c r="C756" s="258">
        <v>46132.82240211805</v>
      </c>
      <c r="D756" s="72"/>
      <c r="E756" s="107" t="s">
        <v>76</v>
      </c>
      <c r="F756" s="71"/>
      <c r="G756" s="72"/>
      <c r="H756" s="107" t="s">
        <v>77</v>
      </c>
      <c r="I756" s="71"/>
      <c r="J756" s="72"/>
      <c r="K756" s="107" t="s">
        <v>734</v>
      </c>
      <c r="L756" s="71"/>
      <c r="M756" s="71"/>
      <c r="N756" s="71"/>
      <c r="O756" s="72"/>
      <c r="P756" s="229" t="s">
        <v>65</v>
      </c>
      <c r="Q756" s="71"/>
      <c r="R756" s="72"/>
      <c r="S756" s="156" t="s">
        <v>0</v>
      </c>
      <c r="T756" s="72"/>
      <c r="U756" s="160">
        <v>140000.0</v>
      </c>
      <c r="V756" s="71"/>
      <c r="W756" s="72"/>
      <c r="X756" s="160">
        <v>0.0</v>
      </c>
      <c r="Y756" s="72"/>
      <c r="Z756" s="156" t="s">
        <v>68</v>
      </c>
      <c r="AA756" s="72"/>
      <c r="AB756" s="247" t="s">
        <v>88</v>
      </c>
      <c r="AC756" s="215"/>
      <c r="AD756" s="215"/>
      <c r="AE756" s="215"/>
      <c r="AF756" s="215"/>
      <c r="AG756" s="215"/>
      <c r="AH756" s="215"/>
      <c r="AI756" s="215"/>
      <c r="AJ756" s="215"/>
      <c r="AK756" s="215"/>
      <c r="AL756" s="215"/>
      <c r="AM756" s="215"/>
    </row>
    <row r="757">
      <c r="A757" s="215"/>
      <c r="B757" s="257" t="s">
        <v>744</v>
      </c>
      <c r="C757" s="258">
        <v>46132.82149657408</v>
      </c>
      <c r="D757" s="72"/>
      <c r="E757" s="107" t="s">
        <v>7</v>
      </c>
      <c r="F757" s="71"/>
      <c r="G757" s="72"/>
      <c r="H757" s="107" t="s">
        <v>63</v>
      </c>
      <c r="I757" s="71"/>
      <c r="J757" s="72"/>
      <c r="K757" s="107" t="s">
        <v>748</v>
      </c>
      <c r="L757" s="71"/>
      <c r="M757" s="71"/>
      <c r="N757" s="71"/>
      <c r="O757" s="72"/>
      <c r="P757" s="229" t="s">
        <v>65</v>
      </c>
      <c r="Q757" s="71"/>
      <c r="R757" s="72"/>
      <c r="S757" s="156" t="s">
        <v>0</v>
      </c>
      <c r="T757" s="72"/>
      <c r="U757" s="160">
        <v>280000.0</v>
      </c>
      <c r="V757" s="71"/>
      <c r="W757" s="72"/>
      <c r="X757" s="160">
        <v>0.0</v>
      </c>
      <c r="Y757" s="72"/>
      <c r="Z757" s="156" t="s">
        <v>68</v>
      </c>
      <c r="AA757" s="72"/>
      <c r="AB757" s="247" t="s">
        <v>88</v>
      </c>
      <c r="AC757" s="215"/>
      <c r="AD757" s="215"/>
      <c r="AE757" s="215"/>
      <c r="AF757" s="215"/>
      <c r="AG757" s="215"/>
      <c r="AH757" s="215"/>
      <c r="AI757" s="215"/>
      <c r="AJ757" s="215"/>
      <c r="AK757" s="215"/>
      <c r="AL757" s="215"/>
      <c r="AM757" s="215"/>
    </row>
    <row r="758">
      <c r="A758" s="215"/>
      <c r="B758" s="257" t="s">
        <v>753</v>
      </c>
      <c r="C758" s="258">
        <v>46132.82038586806</v>
      </c>
      <c r="D758" s="72"/>
      <c r="E758" s="107" t="s">
        <v>7</v>
      </c>
      <c r="F758" s="71"/>
      <c r="G758" s="72"/>
      <c r="H758" s="107" t="s">
        <v>63</v>
      </c>
      <c r="I758" s="71"/>
      <c r="J758" s="72"/>
      <c r="K758" s="107" t="s">
        <v>755</v>
      </c>
      <c r="L758" s="71"/>
      <c r="M758" s="71"/>
      <c r="N758" s="71"/>
      <c r="O758" s="72"/>
      <c r="P758" s="229" t="s">
        <v>65</v>
      </c>
      <c r="Q758" s="71"/>
      <c r="R758" s="72"/>
      <c r="S758" s="156" t="s">
        <v>0</v>
      </c>
      <c r="T758" s="72"/>
      <c r="U758" s="160">
        <v>300000.0</v>
      </c>
      <c r="V758" s="71"/>
      <c r="W758" s="72"/>
      <c r="X758" s="160">
        <v>0.0</v>
      </c>
      <c r="Y758" s="72"/>
      <c r="Z758" s="156" t="s">
        <v>68</v>
      </c>
      <c r="AA758" s="72"/>
      <c r="AB758" s="247" t="s">
        <v>66</v>
      </c>
      <c r="AC758" s="215"/>
      <c r="AD758" s="215"/>
      <c r="AE758" s="215"/>
      <c r="AF758" s="215"/>
      <c r="AG758" s="215"/>
      <c r="AH758" s="215"/>
      <c r="AI758" s="215"/>
      <c r="AJ758" s="215"/>
      <c r="AK758" s="215"/>
      <c r="AL758" s="215"/>
      <c r="AM758" s="215"/>
    </row>
    <row r="759">
      <c r="A759" s="215"/>
      <c r="B759" s="257" t="s">
        <v>2598</v>
      </c>
      <c r="C759" s="258">
        <v>46132.76597645834</v>
      </c>
      <c r="D759" s="72"/>
      <c r="E759" s="107" t="s">
        <v>7</v>
      </c>
      <c r="F759" s="71"/>
      <c r="G759" s="72"/>
      <c r="H759" s="107" t="s">
        <v>1208</v>
      </c>
      <c r="I759" s="71"/>
      <c r="J759" s="72"/>
      <c r="K759" s="107" t="s">
        <v>2599</v>
      </c>
      <c r="L759" s="71"/>
      <c r="M759" s="71"/>
      <c r="N759" s="71"/>
      <c r="O759" s="72"/>
      <c r="P759" s="229" t="s">
        <v>1200</v>
      </c>
      <c r="Q759" s="71"/>
      <c r="R759" s="72"/>
      <c r="S759" s="156" t="s">
        <v>1175</v>
      </c>
      <c r="T759" s="72"/>
      <c r="U759" s="160">
        <v>7000.0</v>
      </c>
      <c r="V759" s="71"/>
      <c r="W759" s="72"/>
      <c r="X759" s="160">
        <v>0.0</v>
      </c>
      <c r="Y759" s="72"/>
      <c r="Z759" s="156" t="s">
        <v>68</v>
      </c>
      <c r="AA759" s="72"/>
      <c r="AB759" s="247" t="s">
        <v>88</v>
      </c>
      <c r="AC759" s="215"/>
      <c r="AD759" s="215"/>
      <c r="AE759" s="215"/>
      <c r="AF759" s="215"/>
      <c r="AG759" s="215"/>
      <c r="AH759" s="215"/>
      <c r="AI759" s="215"/>
      <c r="AJ759" s="215"/>
      <c r="AK759" s="215"/>
      <c r="AL759" s="215"/>
      <c r="AM759" s="215"/>
    </row>
    <row r="760">
      <c r="A760" s="215"/>
      <c r="B760" s="257" t="s">
        <v>2600</v>
      </c>
      <c r="C760" s="258">
        <v>46132.76547524305</v>
      </c>
      <c r="D760" s="72"/>
      <c r="E760" s="107" t="s">
        <v>76</v>
      </c>
      <c r="F760" s="71"/>
      <c r="G760" s="72"/>
      <c r="H760" s="107" t="s">
        <v>1198</v>
      </c>
      <c r="I760" s="71"/>
      <c r="J760" s="72"/>
      <c r="K760" s="107" t="s">
        <v>2601</v>
      </c>
      <c r="L760" s="71"/>
      <c r="M760" s="71"/>
      <c r="N760" s="71"/>
      <c r="O760" s="72"/>
      <c r="P760" s="229" t="s">
        <v>1200</v>
      </c>
      <c r="Q760" s="71"/>
      <c r="R760" s="72"/>
      <c r="S760" s="156" t="s">
        <v>1175</v>
      </c>
      <c r="T760" s="72"/>
      <c r="U760" s="160">
        <v>7000.0</v>
      </c>
      <c r="V760" s="71"/>
      <c r="W760" s="72"/>
      <c r="X760" s="160">
        <v>0.0</v>
      </c>
      <c r="Y760" s="72"/>
      <c r="Z760" s="156" t="s">
        <v>68</v>
      </c>
      <c r="AA760" s="72"/>
      <c r="AB760" s="247" t="s">
        <v>66</v>
      </c>
      <c r="AC760" s="215"/>
      <c r="AD760" s="215"/>
      <c r="AE760" s="215"/>
      <c r="AF760" s="215"/>
      <c r="AG760" s="215"/>
      <c r="AH760" s="215"/>
      <c r="AI760" s="215"/>
      <c r="AJ760" s="215"/>
      <c r="AK760" s="215"/>
      <c r="AL760" s="215"/>
      <c r="AM760" s="215"/>
    </row>
    <row r="761">
      <c r="A761" s="215"/>
      <c r="B761" s="257" t="s">
        <v>759</v>
      </c>
      <c r="C761" s="258">
        <v>46131.872023240736</v>
      </c>
      <c r="D761" s="72"/>
      <c r="E761" s="107" t="s">
        <v>7</v>
      </c>
      <c r="F761" s="71"/>
      <c r="G761" s="72"/>
      <c r="H761" s="107" t="s">
        <v>77</v>
      </c>
      <c r="I761" s="71"/>
      <c r="J761" s="72"/>
      <c r="K761" s="107" t="s">
        <v>760</v>
      </c>
      <c r="L761" s="71"/>
      <c r="M761" s="71"/>
      <c r="N761" s="71"/>
      <c r="O761" s="72"/>
      <c r="P761" s="229" t="s">
        <v>761</v>
      </c>
      <c r="Q761" s="71"/>
      <c r="R761" s="72"/>
      <c r="S761" s="156" t="s">
        <v>0</v>
      </c>
      <c r="T761" s="72"/>
      <c r="U761" s="160">
        <v>75000.0</v>
      </c>
      <c r="V761" s="71"/>
      <c r="W761" s="72"/>
      <c r="X761" s="160">
        <v>0.0</v>
      </c>
      <c r="Y761" s="72"/>
      <c r="Z761" s="156" t="s">
        <v>68</v>
      </c>
      <c r="AA761" s="72"/>
      <c r="AB761" s="247" t="s">
        <v>66</v>
      </c>
      <c r="AC761" s="215"/>
      <c r="AD761" s="215"/>
      <c r="AE761" s="215"/>
      <c r="AF761" s="215"/>
      <c r="AG761" s="215"/>
      <c r="AH761" s="215"/>
      <c r="AI761" s="215"/>
      <c r="AJ761" s="215"/>
      <c r="AK761" s="215"/>
      <c r="AL761" s="215"/>
      <c r="AM761" s="215"/>
    </row>
    <row r="762">
      <c r="A762" s="215"/>
      <c r="B762" s="257" t="s">
        <v>2602</v>
      </c>
      <c r="C762" s="258">
        <v>46130.874329976854</v>
      </c>
      <c r="D762" s="72"/>
      <c r="E762" s="107" t="s">
        <v>76</v>
      </c>
      <c r="F762" s="71"/>
      <c r="G762" s="72"/>
      <c r="H762" s="107" t="s">
        <v>1419</v>
      </c>
      <c r="I762" s="71"/>
      <c r="J762" s="72"/>
      <c r="K762" s="107" t="s">
        <v>2603</v>
      </c>
      <c r="L762" s="71"/>
      <c r="M762" s="71"/>
      <c r="N762" s="71"/>
      <c r="O762" s="72"/>
      <c r="P762" s="229" t="s">
        <v>1200</v>
      </c>
      <c r="Q762" s="71"/>
      <c r="R762" s="72"/>
      <c r="S762" s="156" t="s">
        <v>1175</v>
      </c>
      <c r="T762" s="72"/>
      <c r="U762" s="160">
        <v>4500.0</v>
      </c>
      <c r="V762" s="71"/>
      <c r="W762" s="72"/>
      <c r="X762" s="160">
        <v>0.0</v>
      </c>
      <c r="Y762" s="72"/>
      <c r="Z762" s="156" t="s">
        <v>68</v>
      </c>
      <c r="AA762" s="72"/>
      <c r="AB762" s="247" t="s">
        <v>66</v>
      </c>
      <c r="AC762" s="215"/>
      <c r="AD762" s="215"/>
      <c r="AE762" s="215"/>
      <c r="AF762" s="215"/>
      <c r="AG762" s="215"/>
      <c r="AH762" s="215"/>
      <c r="AI762" s="215"/>
      <c r="AJ762" s="215"/>
      <c r="AK762" s="215"/>
      <c r="AL762" s="215"/>
      <c r="AM762" s="215"/>
    </row>
    <row r="763">
      <c r="A763" s="215"/>
      <c r="B763" s="257" t="s">
        <v>2604</v>
      </c>
      <c r="C763" s="258">
        <v>46129.98412581018</v>
      </c>
      <c r="D763" s="72"/>
      <c r="E763" s="107" t="s">
        <v>76</v>
      </c>
      <c r="F763" s="71"/>
      <c r="G763" s="72"/>
      <c r="H763" s="107" t="s">
        <v>1247</v>
      </c>
      <c r="I763" s="71"/>
      <c r="J763" s="72"/>
      <c r="K763" s="107" t="s">
        <v>2605</v>
      </c>
      <c r="L763" s="71"/>
      <c r="M763" s="71"/>
      <c r="N763" s="71"/>
      <c r="O763" s="72"/>
      <c r="P763" s="229" t="s">
        <v>807</v>
      </c>
      <c r="Q763" s="71"/>
      <c r="R763" s="72"/>
      <c r="S763" s="156" t="s">
        <v>23</v>
      </c>
      <c r="T763" s="72"/>
      <c r="U763" s="160">
        <v>32000.0</v>
      </c>
      <c r="V763" s="71"/>
      <c r="W763" s="72"/>
      <c r="X763" s="160">
        <v>0.0</v>
      </c>
      <c r="Y763" s="72"/>
      <c r="Z763" s="156" t="s">
        <v>68</v>
      </c>
      <c r="AA763" s="72"/>
      <c r="AB763" s="247" t="s">
        <v>66</v>
      </c>
      <c r="AC763" s="215"/>
      <c r="AD763" s="215"/>
      <c r="AE763" s="215"/>
      <c r="AF763" s="215"/>
      <c r="AG763" s="215"/>
      <c r="AH763" s="215"/>
      <c r="AI763" s="215"/>
      <c r="AJ763" s="215"/>
      <c r="AK763" s="215"/>
      <c r="AL763" s="215"/>
      <c r="AM763" s="215"/>
    </row>
    <row r="764">
      <c r="A764" s="215"/>
      <c r="B764" s="257" t="s">
        <v>2606</v>
      </c>
      <c r="C764" s="258">
        <v>46129.82006469907</v>
      </c>
      <c r="D764" s="72"/>
      <c r="E764" s="107" t="s">
        <v>76</v>
      </c>
      <c r="F764" s="71"/>
      <c r="G764" s="72"/>
      <c r="H764" s="107" t="s">
        <v>1419</v>
      </c>
      <c r="I764" s="71"/>
      <c r="J764" s="72"/>
      <c r="K764" s="107" t="s">
        <v>2607</v>
      </c>
      <c r="L764" s="71"/>
      <c r="M764" s="71"/>
      <c r="N764" s="71"/>
      <c r="O764" s="72"/>
      <c r="P764" s="229" t="s">
        <v>1200</v>
      </c>
      <c r="Q764" s="71"/>
      <c r="R764" s="72"/>
      <c r="S764" s="156" t="s">
        <v>1175</v>
      </c>
      <c r="T764" s="72"/>
      <c r="U764" s="160">
        <v>3000.0</v>
      </c>
      <c r="V764" s="71"/>
      <c r="W764" s="72"/>
      <c r="X764" s="160">
        <v>0.0</v>
      </c>
      <c r="Y764" s="72"/>
      <c r="Z764" s="156" t="s">
        <v>68</v>
      </c>
      <c r="AA764" s="72"/>
      <c r="AB764" s="247" t="s">
        <v>88</v>
      </c>
      <c r="AC764" s="215"/>
      <c r="AD764" s="215"/>
      <c r="AE764" s="215"/>
      <c r="AF764" s="215"/>
      <c r="AG764" s="215"/>
      <c r="AH764" s="215"/>
      <c r="AI764" s="215"/>
      <c r="AJ764" s="215"/>
      <c r="AK764" s="215"/>
      <c r="AL764" s="215"/>
      <c r="AM764" s="215"/>
    </row>
    <row r="765">
      <c r="A765" s="215"/>
      <c r="B765" s="257" t="s">
        <v>2608</v>
      </c>
      <c r="C765" s="258">
        <v>46129.81797815972</v>
      </c>
      <c r="D765" s="72"/>
      <c r="E765" s="107" t="s">
        <v>76</v>
      </c>
      <c r="F765" s="71"/>
      <c r="G765" s="72"/>
      <c r="H765" s="107" t="s">
        <v>1198</v>
      </c>
      <c r="I765" s="71"/>
      <c r="J765" s="72"/>
      <c r="K765" s="107" t="s">
        <v>2609</v>
      </c>
      <c r="L765" s="71"/>
      <c r="M765" s="71"/>
      <c r="N765" s="71"/>
      <c r="O765" s="72"/>
      <c r="P765" s="229" t="s">
        <v>1200</v>
      </c>
      <c r="Q765" s="71"/>
      <c r="R765" s="72"/>
      <c r="S765" s="156" t="s">
        <v>1175</v>
      </c>
      <c r="T765" s="72"/>
      <c r="U765" s="160">
        <v>140000.0</v>
      </c>
      <c r="V765" s="71"/>
      <c r="W765" s="72"/>
      <c r="X765" s="160">
        <v>0.0</v>
      </c>
      <c r="Y765" s="72"/>
      <c r="Z765" s="156" t="s">
        <v>68</v>
      </c>
      <c r="AA765" s="72"/>
      <c r="AB765" s="247" t="s">
        <v>88</v>
      </c>
      <c r="AC765" s="215"/>
      <c r="AD765" s="215"/>
      <c r="AE765" s="215"/>
      <c r="AF765" s="215"/>
      <c r="AG765" s="215"/>
      <c r="AH765" s="215"/>
      <c r="AI765" s="215"/>
      <c r="AJ765" s="215"/>
      <c r="AK765" s="215"/>
      <c r="AL765" s="215"/>
      <c r="AM765" s="215"/>
    </row>
    <row r="766">
      <c r="A766" s="215"/>
      <c r="B766" s="257" t="s">
        <v>2610</v>
      </c>
      <c r="C766" s="258">
        <v>46129.815615775464</v>
      </c>
      <c r="D766" s="72"/>
      <c r="E766" s="107" t="s">
        <v>7</v>
      </c>
      <c r="F766" s="71"/>
      <c r="G766" s="72"/>
      <c r="H766" s="107" t="s">
        <v>1502</v>
      </c>
      <c r="I766" s="71"/>
      <c r="J766" s="72"/>
      <c r="K766" s="107" t="s">
        <v>2611</v>
      </c>
      <c r="L766" s="71"/>
      <c r="M766" s="71"/>
      <c r="N766" s="71"/>
      <c r="O766" s="72"/>
      <c r="P766" s="229" t="s">
        <v>1200</v>
      </c>
      <c r="Q766" s="71"/>
      <c r="R766" s="72"/>
      <c r="S766" s="156" t="s">
        <v>1175</v>
      </c>
      <c r="T766" s="72"/>
      <c r="U766" s="160">
        <v>100.0</v>
      </c>
      <c r="V766" s="71"/>
      <c r="W766" s="72"/>
      <c r="X766" s="160">
        <v>0.0</v>
      </c>
      <c r="Y766" s="72"/>
      <c r="Z766" s="156" t="s">
        <v>68</v>
      </c>
      <c r="AA766" s="72"/>
      <c r="AB766" s="247" t="s">
        <v>88</v>
      </c>
      <c r="AC766" s="215"/>
      <c r="AD766" s="215"/>
      <c r="AE766" s="215"/>
      <c r="AF766" s="215"/>
      <c r="AG766" s="215"/>
      <c r="AH766" s="215"/>
      <c r="AI766" s="215"/>
      <c r="AJ766" s="215"/>
      <c r="AK766" s="215"/>
      <c r="AL766" s="215"/>
      <c r="AM766" s="215"/>
    </row>
    <row r="767">
      <c r="A767" s="215"/>
      <c r="B767" s="257" t="s">
        <v>2612</v>
      </c>
      <c r="C767" s="258">
        <v>46129.813669062496</v>
      </c>
      <c r="D767" s="72"/>
      <c r="E767" s="107" t="s">
        <v>76</v>
      </c>
      <c r="F767" s="71"/>
      <c r="G767" s="72"/>
      <c r="H767" s="107" t="s">
        <v>804</v>
      </c>
      <c r="I767" s="71"/>
      <c r="J767" s="72"/>
      <c r="K767" s="107" t="s">
        <v>2613</v>
      </c>
      <c r="L767" s="71"/>
      <c r="M767" s="71"/>
      <c r="N767" s="71"/>
      <c r="O767" s="72"/>
      <c r="P767" s="229" t="s">
        <v>807</v>
      </c>
      <c r="Q767" s="71"/>
      <c r="R767" s="72"/>
      <c r="S767" s="156" t="s">
        <v>1247</v>
      </c>
      <c r="T767" s="72"/>
      <c r="U767" s="160">
        <v>100000.0</v>
      </c>
      <c r="V767" s="71"/>
      <c r="W767" s="72"/>
      <c r="X767" s="160">
        <v>0.0</v>
      </c>
      <c r="Y767" s="72"/>
      <c r="Z767" s="156" t="s">
        <v>68</v>
      </c>
      <c r="AA767" s="72"/>
      <c r="AB767" s="247" t="s">
        <v>88</v>
      </c>
      <c r="AC767" s="215"/>
      <c r="AD767" s="215"/>
      <c r="AE767" s="215"/>
      <c r="AF767" s="215"/>
      <c r="AG767" s="215"/>
      <c r="AH767" s="215"/>
      <c r="AI767" s="215"/>
      <c r="AJ767" s="215"/>
      <c r="AK767" s="215"/>
      <c r="AL767" s="215"/>
      <c r="AM767" s="215"/>
    </row>
    <row r="768">
      <c r="A768" s="215"/>
      <c r="B768" s="257" t="s">
        <v>2614</v>
      </c>
      <c r="C768" s="258">
        <v>46129.678979930555</v>
      </c>
      <c r="D768" s="72"/>
      <c r="E768" s="107" t="s">
        <v>76</v>
      </c>
      <c r="F768" s="71"/>
      <c r="G768" s="72"/>
      <c r="H768" s="107" t="s">
        <v>1364</v>
      </c>
      <c r="I768" s="71"/>
      <c r="J768" s="72"/>
      <c r="K768" s="107" t="s">
        <v>1366</v>
      </c>
      <c r="L768" s="71"/>
      <c r="M768" s="71"/>
      <c r="N768" s="71"/>
      <c r="O768" s="72"/>
      <c r="P768" s="229" t="s">
        <v>1200</v>
      </c>
      <c r="Q768" s="71"/>
      <c r="R768" s="72"/>
      <c r="S768" s="156" t="s">
        <v>1175</v>
      </c>
      <c r="T768" s="72"/>
      <c r="U768" s="160">
        <v>1900.0</v>
      </c>
      <c r="V768" s="71"/>
      <c r="W768" s="72"/>
      <c r="X768" s="160">
        <v>0.0</v>
      </c>
      <c r="Y768" s="72"/>
      <c r="Z768" s="156" t="s">
        <v>68</v>
      </c>
      <c r="AA768" s="72"/>
      <c r="AB768" s="247" t="s">
        <v>88</v>
      </c>
      <c r="AC768" s="215"/>
      <c r="AD768" s="215"/>
      <c r="AE768" s="215"/>
      <c r="AF768" s="215"/>
      <c r="AG768" s="215"/>
      <c r="AH768" s="215"/>
      <c r="AI768" s="215"/>
      <c r="AJ768" s="215"/>
      <c r="AK768" s="215"/>
      <c r="AL768" s="215"/>
      <c r="AM768" s="215"/>
    </row>
    <row r="769">
      <c r="A769" s="215"/>
      <c r="B769" s="257" t="s">
        <v>2615</v>
      </c>
      <c r="C769" s="258">
        <v>46129.67752516204</v>
      </c>
      <c r="D769" s="72"/>
      <c r="E769" s="107" t="s">
        <v>7</v>
      </c>
      <c r="F769" s="71"/>
      <c r="G769" s="72"/>
      <c r="H769" s="107" t="s">
        <v>1208</v>
      </c>
      <c r="I769" s="71"/>
      <c r="J769" s="72"/>
      <c r="K769" s="107" t="s">
        <v>2616</v>
      </c>
      <c r="L769" s="71"/>
      <c r="M769" s="71"/>
      <c r="N769" s="71"/>
      <c r="O769" s="72"/>
      <c r="P769" s="229" t="s">
        <v>1200</v>
      </c>
      <c r="Q769" s="71"/>
      <c r="R769" s="72"/>
      <c r="S769" s="156" t="s">
        <v>1175</v>
      </c>
      <c r="T769" s="72"/>
      <c r="U769" s="160">
        <v>6000.0</v>
      </c>
      <c r="V769" s="71"/>
      <c r="W769" s="72"/>
      <c r="X769" s="160">
        <v>0.0</v>
      </c>
      <c r="Y769" s="72"/>
      <c r="Z769" s="156" t="s">
        <v>68</v>
      </c>
      <c r="AA769" s="72"/>
      <c r="AB769" s="247" t="s">
        <v>66</v>
      </c>
      <c r="AC769" s="215"/>
      <c r="AD769" s="215"/>
      <c r="AE769" s="215"/>
      <c r="AF769" s="215"/>
      <c r="AG769" s="215"/>
      <c r="AH769" s="215"/>
      <c r="AI769" s="215"/>
      <c r="AJ769" s="215"/>
      <c r="AK769" s="215"/>
      <c r="AL769" s="215"/>
      <c r="AM769" s="215"/>
    </row>
    <row r="770">
      <c r="A770" s="215"/>
      <c r="B770" s="257" t="s">
        <v>2617</v>
      </c>
      <c r="C770" s="258">
        <v>46129.676837499996</v>
      </c>
      <c r="D770" s="72"/>
      <c r="E770" s="107" t="s">
        <v>76</v>
      </c>
      <c r="F770" s="71"/>
      <c r="G770" s="72"/>
      <c r="H770" s="107" t="s">
        <v>1198</v>
      </c>
      <c r="I770" s="71"/>
      <c r="J770" s="72"/>
      <c r="K770" s="107" t="s">
        <v>2618</v>
      </c>
      <c r="L770" s="71"/>
      <c r="M770" s="71"/>
      <c r="N770" s="71"/>
      <c r="O770" s="72"/>
      <c r="P770" s="229" t="s">
        <v>1200</v>
      </c>
      <c r="Q770" s="71"/>
      <c r="R770" s="72"/>
      <c r="S770" s="156" t="s">
        <v>1175</v>
      </c>
      <c r="T770" s="72"/>
      <c r="U770" s="160">
        <v>6000.0</v>
      </c>
      <c r="V770" s="71"/>
      <c r="W770" s="72"/>
      <c r="X770" s="160">
        <v>0.0</v>
      </c>
      <c r="Y770" s="72"/>
      <c r="Z770" s="156" t="s">
        <v>68</v>
      </c>
      <c r="AA770" s="72"/>
      <c r="AB770" s="247" t="s">
        <v>88</v>
      </c>
      <c r="AC770" s="215"/>
      <c r="AD770" s="215"/>
      <c r="AE770" s="215"/>
      <c r="AF770" s="215"/>
      <c r="AG770" s="215"/>
      <c r="AH770" s="215"/>
      <c r="AI770" s="215"/>
      <c r="AJ770" s="215"/>
      <c r="AK770" s="215"/>
      <c r="AL770" s="215"/>
      <c r="AM770" s="215"/>
    </row>
    <row r="771">
      <c r="A771" s="215"/>
      <c r="B771" s="257" t="s">
        <v>2619</v>
      </c>
      <c r="C771" s="258">
        <v>46129.67200994213</v>
      </c>
      <c r="D771" s="72"/>
      <c r="E771" s="107" t="s">
        <v>7</v>
      </c>
      <c r="F771" s="71"/>
      <c r="G771" s="72"/>
      <c r="H771" s="107" t="s">
        <v>1460</v>
      </c>
      <c r="I771" s="71"/>
      <c r="J771" s="72"/>
      <c r="K771" s="107" t="s">
        <v>2620</v>
      </c>
      <c r="L771" s="71"/>
      <c r="M771" s="71"/>
      <c r="N771" s="71"/>
      <c r="O771" s="72"/>
      <c r="P771" s="229" t="s">
        <v>1451</v>
      </c>
      <c r="Q771" s="71"/>
      <c r="R771" s="72"/>
      <c r="S771" s="156" t="s">
        <v>23</v>
      </c>
      <c r="T771" s="72"/>
      <c r="U771" s="160">
        <v>88300.0</v>
      </c>
      <c r="V771" s="71"/>
      <c r="W771" s="72"/>
      <c r="X771" s="160">
        <v>0.0</v>
      </c>
      <c r="Y771" s="72"/>
      <c r="Z771" s="156" t="s">
        <v>68</v>
      </c>
      <c r="AA771" s="72"/>
      <c r="AB771" s="247" t="s">
        <v>88</v>
      </c>
      <c r="AC771" s="215"/>
      <c r="AD771" s="215"/>
      <c r="AE771" s="215"/>
      <c r="AF771" s="215"/>
      <c r="AG771" s="215"/>
      <c r="AH771" s="215"/>
      <c r="AI771" s="215"/>
      <c r="AJ771" s="215"/>
      <c r="AK771" s="215"/>
      <c r="AL771" s="215"/>
      <c r="AM771" s="215"/>
    </row>
    <row r="772">
      <c r="A772" s="215"/>
      <c r="B772" s="257" t="s">
        <v>2621</v>
      </c>
      <c r="C772" s="258">
        <v>46129.67000359954</v>
      </c>
      <c r="D772" s="72"/>
      <c r="E772" s="107" t="s">
        <v>7</v>
      </c>
      <c r="F772" s="71"/>
      <c r="G772" s="72"/>
      <c r="H772" s="107" t="s">
        <v>1447</v>
      </c>
      <c r="I772" s="71"/>
      <c r="J772" s="72"/>
      <c r="K772" s="107" t="s">
        <v>2622</v>
      </c>
      <c r="L772" s="71"/>
      <c r="M772" s="71"/>
      <c r="N772" s="71"/>
      <c r="O772" s="72"/>
      <c r="P772" s="229" t="s">
        <v>1451</v>
      </c>
      <c r="Q772" s="71"/>
      <c r="R772" s="72"/>
      <c r="S772" s="156" t="s">
        <v>23</v>
      </c>
      <c r="T772" s="72"/>
      <c r="U772" s="160">
        <v>7600.0</v>
      </c>
      <c r="V772" s="71"/>
      <c r="W772" s="72"/>
      <c r="X772" s="160">
        <v>0.0</v>
      </c>
      <c r="Y772" s="72"/>
      <c r="Z772" s="156" t="s">
        <v>68</v>
      </c>
      <c r="AA772" s="72"/>
      <c r="AB772" s="247" t="s">
        <v>88</v>
      </c>
      <c r="AC772" s="215"/>
      <c r="AD772" s="215"/>
      <c r="AE772" s="215"/>
      <c r="AF772" s="215"/>
      <c r="AG772" s="215"/>
      <c r="AH772" s="215"/>
      <c r="AI772" s="215"/>
      <c r="AJ772" s="215"/>
      <c r="AK772" s="215"/>
      <c r="AL772" s="215"/>
      <c r="AM772" s="215"/>
    </row>
    <row r="773">
      <c r="A773" s="215"/>
      <c r="B773" s="257" t="s">
        <v>2623</v>
      </c>
      <c r="C773" s="258">
        <v>46129.66846457176</v>
      </c>
      <c r="D773" s="72"/>
      <c r="E773" s="107" t="s">
        <v>76</v>
      </c>
      <c r="F773" s="71"/>
      <c r="G773" s="72"/>
      <c r="H773" s="107" t="s">
        <v>1198</v>
      </c>
      <c r="I773" s="71"/>
      <c r="J773" s="72"/>
      <c r="K773" s="107" t="s">
        <v>2624</v>
      </c>
      <c r="L773" s="71"/>
      <c r="M773" s="71"/>
      <c r="N773" s="71"/>
      <c r="O773" s="72"/>
      <c r="P773" s="229" t="s">
        <v>1200</v>
      </c>
      <c r="Q773" s="71"/>
      <c r="R773" s="72"/>
      <c r="S773" s="156" t="s">
        <v>1175</v>
      </c>
      <c r="T773" s="72"/>
      <c r="U773" s="160">
        <v>10000.0</v>
      </c>
      <c r="V773" s="71"/>
      <c r="W773" s="72"/>
      <c r="X773" s="160">
        <v>0.0</v>
      </c>
      <c r="Y773" s="72"/>
      <c r="Z773" s="156" t="s">
        <v>68</v>
      </c>
      <c r="AA773" s="72"/>
      <c r="AB773" s="247" t="s">
        <v>66</v>
      </c>
      <c r="AC773" s="215"/>
      <c r="AD773" s="215"/>
      <c r="AE773" s="215"/>
      <c r="AF773" s="215"/>
      <c r="AG773" s="215"/>
      <c r="AH773" s="215"/>
      <c r="AI773" s="215"/>
      <c r="AJ773" s="215"/>
      <c r="AK773" s="215"/>
      <c r="AL773" s="215"/>
      <c r="AM773" s="215"/>
    </row>
    <row r="774">
      <c r="A774" s="215"/>
      <c r="B774" s="257" t="s">
        <v>2625</v>
      </c>
      <c r="C774" s="258">
        <v>46129.667996261574</v>
      </c>
      <c r="D774" s="72"/>
      <c r="E774" s="107" t="s">
        <v>7</v>
      </c>
      <c r="F774" s="71"/>
      <c r="G774" s="72"/>
      <c r="H774" s="107" t="s">
        <v>1208</v>
      </c>
      <c r="I774" s="71"/>
      <c r="J774" s="72"/>
      <c r="K774" s="107" t="s">
        <v>2626</v>
      </c>
      <c r="L774" s="71"/>
      <c r="M774" s="71"/>
      <c r="N774" s="71"/>
      <c r="O774" s="72"/>
      <c r="P774" s="229" t="s">
        <v>1200</v>
      </c>
      <c r="Q774" s="71"/>
      <c r="R774" s="72"/>
      <c r="S774" s="156" t="s">
        <v>1175</v>
      </c>
      <c r="T774" s="72"/>
      <c r="U774" s="160">
        <v>10000.0</v>
      </c>
      <c r="V774" s="71"/>
      <c r="W774" s="72"/>
      <c r="X774" s="160">
        <v>0.0</v>
      </c>
      <c r="Y774" s="72"/>
      <c r="Z774" s="156" t="s">
        <v>68</v>
      </c>
      <c r="AA774" s="72"/>
      <c r="AB774" s="247" t="s">
        <v>88</v>
      </c>
      <c r="AC774" s="215"/>
      <c r="AD774" s="215"/>
      <c r="AE774" s="215"/>
      <c r="AF774" s="215"/>
      <c r="AG774" s="215"/>
      <c r="AH774" s="215"/>
      <c r="AI774" s="215"/>
      <c r="AJ774" s="215"/>
      <c r="AK774" s="215"/>
      <c r="AL774" s="215"/>
      <c r="AM774" s="215"/>
    </row>
    <row r="775">
      <c r="A775" s="215"/>
      <c r="B775" s="257" t="s">
        <v>765</v>
      </c>
      <c r="C775" s="258">
        <v>46129.66553966435</v>
      </c>
      <c r="D775" s="72"/>
      <c r="E775" s="107" t="s">
        <v>76</v>
      </c>
      <c r="F775" s="71"/>
      <c r="G775" s="72"/>
      <c r="H775" s="107" t="s">
        <v>77</v>
      </c>
      <c r="I775" s="71"/>
      <c r="J775" s="72"/>
      <c r="K775" s="107" t="s">
        <v>767</v>
      </c>
      <c r="L775" s="71"/>
      <c r="M775" s="71"/>
      <c r="N775" s="71"/>
      <c r="O775" s="72"/>
      <c r="P775" s="229" t="s">
        <v>65</v>
      </c>
      <c r="Q775" s="71"/>
      <c r="R775" s="72"/>
      <c r="S775" s="156" t="s">
        <v>0</v>
      </c>
      <c r="T775" s="72"/>
      <c r="U775" s="160">
        <v>25000.0</v>
      </c>
      <c r="V775" s="71"/>
      <c r="W775" s="72"/>
      <c r="X775" s="160">
        <v>0.0</v>
      </c>
      <c r="Y775" s="72"/>
      <c r="Z775" s="156" t="s">
        <v>68</v>
      </c>
      <c r="AA775" s="72"/>
      <c r="AB775" s="247" t="s">
        <v>88</v>
      </c>
      <c r="AC775" s="215"/>
      <c r="AD775" s="215"/>
      <c r="AE775" s="215"/>
      <c r="AF775" s="215"/>
      <c r="AG775" s="215"/>
      <c r="AH775" s="215"/>
      <c r="AI775" s="215"/>
      <c r="AJ775" s="215"/>
      <c r="AK775" s="215"/>
      <c r="AL775" s="215"/>
      <c r="AM775" s="215"/>
    </row>
    <row r="776">
      <c r="A776" s="215"/>
      <c r="B776" s="257" t="s">
        <v>768</v>
      </c>
      <c r="C776" s="258">
        <v>46129.66402829861</v>
      </c>
      <c r="D776" s="72"/>
      <c r="E776" s="107" t="s">
        <v>7</v>
      </c>
      <c r="F776" s="71"/>
      <c r="G776" s="72"/>
      <c r="H776" s="107" t="s">
        <v>63</v>
      </c>
      <c r="I776" s="71"/>
      <c r="J776" s="72"/>
      <c r="K776" s="107" t="s">
        <v>770</v>
      </c>
      <c r="L776" s="71"/>
      <c r="M776" s="71"/>
      <c r="N776" s="71"/>
      <c r="O776" s="72"/>
      <c r="P776" s="229" t="s">
        <v>65</v>
      </c>
      <c r="Q776" s="71"/>
      <c r="R776" s="72"/>
      <c r="S776" s="156" t="s">
        <v>0</v>
      </c>
      <c r="T776" s="72"/>
      <c r="U776" s="160">
        <v>50000.0</v>
      </c>
      <c r="V776" s="71"/>
      <c r="W776" s="72"/>
      <c r="X776" s="160">
        <v>0.0</v>
      </c>
      <c r="Y776" s="72"/>
      <c r="Z776" s="156" t="s">
        <v>68</v>
      </c>
      <c r="AA776" s="72"/>
      <c r="AB776" s="247" t="s">
        <v>88</v>
      </c>
      <c r="AC776" s="215"/>
      <c r="AD776" s="215"/>
      <c r="AE776" s="215"/>
      <c r="AF776" s="215"/>
      <c r="AG776" s="215"/>
      <c r="AH776" s="215"/>
      <c r="AI776" s="215"/>
      <c r="AJ776" s="215"/>
      <c r="AK776" s="215"/>
      <c r="AL776" s="215"/>
      <c r="AM776" s="215"/>
    </row>
    <row r="777">
      <c r="A777" s="215"/>
      <c r="B777" s="257" t="s">
        <v>2627</v>
      </c>
      <c r="C777" s="258">
        <v>46128.76698680555</v>
      </c>
      <c r="D777" s="72"/>
      <c r="E777" s="107" t="s">
        <v>76</v>
      </c>
      <c r="F777" s="71"/>
      <c r="G777" s="72"/>
      <c r="H777" s="107" t="s">
        <v>1460</v>
      </c>
      <c r="I777" s="71"/>
      <c r="J777" s="72"/>
      <c r="K777" s="107" t="s">
        <v>2628</v>
      </c>
      <c r="L777" s="71"/>
      <c r="M777" s="71"/>
      <c r="N777" s="71"/>
      <c r="O777" s="72"/>
      <c r="P777" s="229" t="s">
        <v>1604</v>
      </c>
      <c r="Q777" s="71"/>
      <c r="R777" s="72"/>
      <c r="S777" s="156" t="s">
        <v>23</v>
      </c>
      <c r="T777" s="72"/>
      <c r="U777" s="160">
        <v>92000.0</v>
      </c>
      <c r="V777" s="71"/>
      <c r="W777" s="72"/>
      <c r="X777" s="160">
        <v>0.0</v>
      </c>
      <c r="Y777" s="72"/>
      <c r="Z777" s="156" t="s">
        <v>68</v>
      </c>
      <c r="AA777" s="72"/>
      <c r="AB777" s="247" t="s">
        <v>66</v>
      </c>
      <c r="AC777" s="215"/>
      <c r="AD777" s="215"/>
      <c r="AE777" s="215"/>
      <c r="AF777" s="215"/>
      <c r="AG777" s="215"/>
      <c r="AH777" s="215"/>
      <c r="AI777" s="215"/>
      <c r="AJ777" s="215"/>
      <c r="AK777" s="215"/>
      <c r="AL777" s="215"/>
      <c r="AM777" s="215"/>
    </row>
    <row r="778">
      <c r="A778" s="215"/>
      <c r="B778" s="257" t="s">
        <v>2629</v>
      </c>
      <c r="C778" s="258">
        <v>46128.76447618056</v>
      </c>
      <c r="D778" s="72"/>
      <c r="E778" s="107" t="s">
        <v>76</v>
      </c>
      <c r="F778" s="71"/>
      <c r="G778" s="72"/>
      <c r="H778" s="107" t="s">
        <v>1354</v>
      </c>
      <c r="I778" s="71"/>
      <c r="J778" s="72"/>
      <c r="K778" s="107" t="s">
        <v>2630</v>
      </c>
      <c r="L778" s="71"/>
      <c r="M778" s="71"/>
      <c r="N778" s="71"/>
      <c r="O778" s="72"/>
      <c r="P778" s="229" t="s">
        <v>2631</v>
      </c>
      <c r="Q778" s="71"/>
      <c r="R778" s="72"/>
      <c r="S778" s="156" t="s">
        <v>1247</v>
      </c>
      <c r="T778" s="72"/>
      <c r="U778" s="160">
        <v>10000.0</v>
      </c>
      <c r="V778" s="71"/>
      <c r="W778" s="72"/>
      <c r="X778" s="160">
        <v>0.0</v>
      </c>
      <c r="Y778" s="72"/>
      <c r="Z778" s="156" t="s">
        <v>68</v>
      </c>
      <c r="AA778" s="72"/>
      <c r="AB778" s="247" t="s">
        <v>66</v>
      </c>
      <c r="AC778" s="215"/>
      <c r="AD778" s="215"/>
      <c r="AE778" s="215"/>
      <c r="AF778" s="215"/>
      <c r="AG778" s="215"/>
      <c r="AH778" s="215"/>
      <c r="AI778" s="215"/>
      <c r="AJ778" s="215"/>
      <c r="AK778" s="215"/>
      <c r="AL778" s="215"/>
      <c r="AM778" s="215"/>
    </row>
    <row r="779">
      <c r="A779" s="215"/>
      <c r="B779" s="257" t="s">
        <v>2126</v>
      </c>
      <c r="C779" s="258">
        <v>46128.66927648148</v>
      </c>
      <c r="D779" s="72"/>
      <c r="E779" s="107" t="s">
        <v>7</v>
      </c>
      <c r="F779" s="71"/>
      <c r="G779" s="72"/>
      <c r="H779" s="107" t="s">
        <v>174</v>
      </c>
      <c r="I779" s="71"/>
      <c r="J779" s="72"/>
      <c r="K779" s="107" t="s">
        <v>1624</v>
      </c>
      <c r="L779" s="71"/>
      <c r="M779" s="71"/>
      <c r="N779" s="71"/>
      <c r="O779" s="72"/>
      <c r="P779" s="229" t="s">
        <v>932</v>
      </c>
      <c r="Q779" s="71"/>
      <c r="R779" s="72"/>
      <c r="S779" s="156" t="s">
        <v>98</v>
      </c>
      <c r="T779" s="72"/>
      <c r="U779" s="160">
        <v>25000.0</v>
      </c>
      <c r="V779" s="71"/>
      <c r="W779" s="72"/>
      <c r="X779" s="160">
        <v>0.0</v>
      </c>
      <c r="Y779" s="72"/>
      <c r="Z779" s="156" t="s">
        <v>68</v>
      </c>
      <c r="AA779" s="72"/>
      <c r="AB779" s="247" t="s">
        <v>88</v>
      </c>
      <c r="AC779" s="215"/>
      <c r="AD779" s="215"/>
      <c r="AE779" s="215"/>
      <c r="AF779" s="215"/>
      <c r="AG779" s="215"/>
      <c r="AH779" s="215"/>
      <c r="AI779" s="215"/>
      <c r="AJ779" s="215"/>
      <c r="AK779" s="215"/>
      <c r="AL779" s="215"/>
      <c r="AM779" s="215"/>
    </row>
    <row r="780">
      <c r="A780" s="215"/>
      <c r="B780" s="257" t="s">
        <v>2129</v>
      </c>
      <c r="C780" s="258">
        <v>46128.66476597222</v>
      </c>
      <c r="D780" s="72"/>
      <c r="E780" s="107" t="s">
        <v>7</v>
      </c>
      <c r="F780" s="71"/>
      <c r="G780" s="72"/>
      <c r="H780" s="107" t="s">
        <v>174</v>
      </c>
      <c r="I780" s="71"/>
      <c r="J780" s="72"/>
      <c r="K780" s="107" t="s">
        <v>1618</v>
      </c>
      <c r="L780" s="71"/>
      <c r="M780" s="71"/>
      <c r="N780" s="71"/>
      <c r="O780" s="72"/>
      <c r="P780" s="229" t="s">
        <v>922</v>
      </c>
      <c r="Q780" s="71"/>
      <c r="R780" s="72"/>
      <c r="S780" s="156" t="s">
        <v>98</v>
      </c>
      <c r="T780" s="72"/>
      <c r="U780" s="160">
        <v>25000.0</v>
      </c>
      <c r="V780" s="71"/>
      <c r="W780" s="72"/>
      <c r="X780" s="160">
        <v>0.0</v>
      </c>
      <c r="Y780" s="72"/>
      <c r="Z780" s="156" t="s">
        <v>68</v>
      </c>
      <c r="AA780" s="72"/>
      <c r="AB780" s="247" t="s">
        <v>88</v>
      </c>
      <c r="AC780" s="215"/>
      <c r="AD780" s="215"/>
      <c r="AE780" s="215"/>
      <c r="AF780" s="215"/>
      <c r="AG780" s="215"/>
      <c r="AH780" s="215"/>
      <c r="AI780" s="215"/>
      <c r="AJ780" s="215"/>
      <c r="AK780" s="215"/>
      <c r="AL780" s="215"/>
      <c r="AM780" s="215"/>
    </row>
    <row r="781">
      <c r="A781" s="215"/>
      <c r="B781" s="257" t="s">
        <v>2131</v>
      </c>
      <c r="C781" s="258">
        <v>46127.79319020834</v>
      </c>
      <c r="D781" s="72"/>
      <c r="E781" s="107" t="s">
        <v>7</v>
      </c>
      <c r="F781" s="71"/>
      <c r="G781" s="72"/>
      <c r="H781" s="107" t="s">
        <v>174</v>
      </c>
      <c r="I781" s="71"/>
      <c r="J781" s="72"/>
      <c r="K781" s="107" t="s">
        <v>2132</v>
      </c>
      <c r="L781" s="71"/>
      <c r="M781" s="71"/>
      <c r="N781" s="71"/>
      <c r="O781" s="72"/>
      <c r="P781" s="229" t="s">
        <v>1004</v>
      </c>
      <c r="Q781" s="71"/>
      <c r="R781" s="72"/>
      <c r="S781" s="156" t="s">
        <v>98</v>
      </c>
      <c r="T781" s="72"/>
      <c r="U781" s="160">
        <v>25000.0</v>
      </c>
      <c r="V781" s="71"/>
      <c r="W781" s="72"/>
      <c r="X781" s="160">
        <v>0.0</v>
      </c>
      <c r="Y781" s="72"/>
      <c r="Z781" s="156" t="s">
        <v>68</v>
      </c>
      <c r="AA781" s="72"/>
      <c r="AB781" s="247" t="s">
        <v>88</v>
      </c>
      <c r="AC781" s="215"/>
      <c r="AD781" s="215"/>
      <c r="AE781" s="215"/>
      <c r="AF781" s="215"/>
      <c r="AG781" s="215"/>
      <c r="AH781" s="215"/>
      <c r="AI781" s="215"/>
      <c r="AJ781" s="215"/>
      <c r="AK781" s="215"/>
      <c r="AL781" s="215"/>
      <c r="AM781" s="215"/>
    </row>
    <row r="782">
      <c r="A782" s="215"/>
      <c r="B782" s="257" t="s">
        <v>2632</v>
      </c>
      <c r="C782" s="258">
        <v>46127.74448650463</v>
      </c>
      <c r="D782" s="72"/>
      <c r="E782" s="107" t="s">
        <v>76</v>
      </c>
      <c r="F782" s="71"/>
      <c r="G782" s="72"/>
      <c r="H782" s="107" t="s">
        <v>804</v>
      </c>
      <c r="I782" s="71"/>
      <c r="J782" s="72"/>
      <c r="K782" s="107" t="s">
        <v>2633</v>
      </c>
      <c r="L782" s="71"/>
      <c r="M782" s="71"/>
      <c r="N782" s="71"/>
      <c r="O782" s="72"/>
      <c r="P782" s="229" t="s">
        <v>807</v>
      </c>
      <c r="Q782" s="71"/>
      <c r="R782" s="72"/>
      <c r="S782" s="156" t="s">
        <v>1247</v>
      </c>
      <c r="T782" s="72"/>
      <c r="U782" s="160">
        <v>2000.0</v>
      </c>
      <c r="V782" s="71"/>
      <c r="W782" s="72"/>
      <c r="X782" s="160">
        <v>0.0</v>
      </c>
      <c r="Y782" s="72"/>
      <c r="Z782" s="156" t="s">
        <v>68</v>
      </c>
      <c r="AA782" s="72"/>
      <c r="AB782" s="247" t="s">
        <v>66</v>
      </c>
      <c r="AC782" s="215"/>
      <c r="AD782" s="215"/>
      <c r="AE782" s="215"/>
      <c r="AF782" s="215"/>
      <c r="AG782" s="215"/>
      <c r="AH782" s="215"/>
      <c r="AI782" s="215"/>
      <c r="AJ782" s="215"/>
      <c r="AK782" s="215"/>
      <c r="AL782" s="215"/>
      <c r="AM782" s="215"/>
    </row>
    <row r="783">
      <c r="A783" s="215"/>
      <c r="B783" s="257" t="s">
        <v>2634</v>
      </c>
      <c r="C783" s="258">
        <v>46127.74372834491</v>
      </c>
      <c r="D783" s="72"/>
      <c r="E783" s="107" t="s">
        <v>76</v>
      </c>
      <c r="F783" s="71"/>
      <c r="G783" s="72"/>
      <c r="H783" s="107" t="s">
        <v>1242</v>
      </c>
      <c r="I783" s="71"/>
      <c r="J783" s="72"/>
      <c r="K783" s="107" t="s">
        <v>2593</v>
      </c>
      <c r="L783" s="71"/>
      <c r="M783" s="71"/>
      <c r="N783" s="71"/>
      <c r="O783" s="72"/>
      <c r="P783" s="229" t="s">
        <v>807</v>
      </c>
      <c r="Q783" s="71"/>
      <c r="R783" s="72"/>
      <c r="S783" s="156" t="s">
        <v>1247</v>
      </c>
      <c r="T783" s="72"/>
      <c r="U783" s="160">
        <v>2400.0</v>
      </c>
      <c r="V783" s="71"/>
      <c r="W783" s="72"/>
      <c r="X783" s="160">
        <v>0.0</v>
      </c>
      <c r="Y783" s="72"/>
      <c r="Z783" s="156" t="s">
        <v>68</v>
      </c>
      <c r="AA783" s="72"/>
      <c r="AB783" s="247" t="s">
        <v>66</v>
      </c>
      <c r="AC783" s="215"/>
      <c r="AD783" s="215"/>
      <c r="AE783" s="215"/>
      <c r="AF783" s="215"/>
      <c r="AG783" s="215"/>
      <c r="AH783" s="215"/>
      <c r="AI783" s="215"/>
      <c r="AJ783" s="215"/>
      <c r="AK783" s="215"/>
      <c r="AL783" s="215"/>
      <c r="AM783" s="215"/>
    </row>
    <row r="784">
      <c r="A784" s="215"/>
      <c r="B784" s="257" t="s">
        <v>2635</v>
      </c>
      <c r="C784" s="258">
        <v>46127.33967622685</v>
      </c>
      <c r="D784" s="72"/>
      <c r="E784" s="107" t="s">
        <v>76</v>
      </c>
      <c r="F784" s="71"/>
      <c r="G784" s="72"/>
      <c r="H784" s="107" t="s">
        <v>1198</v>
      </c>
      <c r="I784" s="71"/>
      <c r="J784" s="72"/>
      <c r="K784" s="107" t="s">
        <v>2636</v>
      </c>
      <c r="L784" s="71"/>
      <c r="M784" s="71"/>
      <c r="N784" s="71"/>
      <c r="O784" s="72"/>
      <c r="P784" s="229" t="s">
        <v>1200</v>
      </c>
      <c r="Q784" s="71"/>
      <c r="R784" s="72"/>
      <c r="S784" s="156" t="s">
        <v>1175</v>
      </c>
      <c r="T784" s="72"/>
      <c r="U784" s="160">
        <v>10000.0</v>
      </c>
      <c r="V784" s="71"/>
      <c r="W784" s="72"/>
      <c r="X784" s="160">
        <v>0.0</v>
      </c>
      <c r="Y784" s="72"/>
      <c r="Z784" s="156" t="s">
        <v>68</v>
      </c>
      <c r="AA784" s="72"/>
      <c r="AB784" s="247" t="s">
        <v>66</v>
      </c>
      <c r="AC784" s="215"/>
      <c r="AD784" s="215"/>
      <c r="AE784" s="215"/>
      <c r="AF784" s="215"/>
      <c r="AG784" s="215"/>
      <c r="AH784" s="215"/>
      <c r="AI784" s="215"/>
      <c r="AJ784" s="215"/>
      <c r="AK784" s="215"/>
      <c r="AL784" s="215"/>
      <c r="AM784" s="215"/>
    </row>
    <row r="785">
      <c r="A785" s="215"/>
      <c r="B785" s="257" t="s">
        <v>2637</v>
      </c>
      <c r="C785" s="258">
        <v>46127.339074965275</v>
      </c>
      <c r="D785" s="72"/>
      <c r="E785" s="107" t="s">
        <v>7</v>
      </c>
      <c r="F785" s="71"/>
      <c r="G785" s="72"/>
      <c r="H785" s="107" t="s">
        <v>1208</v>
      </c>
      <c r="I785" s="71"/>
      <c r="J785" s="72"/>
      <c r="K785" s="107" t="s">
        <v>2638</v>
      </c>
      <c r="L785" s="71"/>
      <c r="M785" s="71"/>
      <c r="N785" s="71"/>
      <c r="O785" s="72"/>
      <c r="P785" s="229" t="s">
        <v>1200</v>
      </c>
      <c r="Q785" s="71"/>
      <c r="R785" s="72"/>
      <c r="S785" s="156" t="s">
        <v>1175</v>
      </c>
      <c r="T785" s="72"/>
      <c r="U785" s="160">
        <v>10000.0</v>
      </c>
      <c r="V785" s="71"/>
      <c r="W785" s="72"/>
      <c r="X785" s="160">
        <v>0.0</v>
      </c>
      <c r="Y785" s="72"/>
      <c r="Z785" s="156" t="s">
        <v>68</v>
      </c>
      <c r="AA785" s="72"/>
      <c r="AB785" s="247" t="s">
        <v>88</v>
      </c>
      <c r="AC785" s="215"/>
      <c r="AD785" s="215"/>
      <c r="AE785" s="215"/>
      <c r="AF785" s="215"/>
      <c r="AG785" s="215"/>
      <c r="AH785" s="215"/>
      <c r="AI785" s="215"/>
      <c r="AJ785" s="215"/>
      <c r="AK785" s="215"/>
      <c r="AL785" s="215"/>
      <c r="AM785" s="215"/>
    </row>
    <row r="786">
      <c r="A786" s="215"/>
      <c r="B786" s="257" t="s">
        <v>2639</v>
      </c>
      <c r="C786" s="258">
        <v>46127.33029574074</v>
      </c>
      <c r="D786" s="72"/>
      <c r="E786" s="107" t="s">
        <v>76</v>
      </c>
      <c r="F786" s="71"/>
      <c r="G786" s="72"/>
      <c r="H786" s="107" t="s">
        <v>28</v>
      </c>
      <c r="I786" s="71"/>
      <c r="J786" s="72"/>
      <c r="K786" s="107" t="s">
        <v>2640</v>
      </c>
      <c r="L786" s="71"/>
      <c r="M786" s="71"/>
      <c r="N786" s="71"/>
      <c r="O786" s="72"/>
      <c r="P786" s="229" t="s">
        <v>1258</v>
      </c>
      <c r="Q786" s="71"/>
      <c r="R786" s="72"/>
      <c r="S786" s="156" t="s">
        <v>1175</v>
      </c>
      <c r="T786" s="72"/>
      <c r="U786" s="160">
        <v>92161.0</v>
      </c>
      <c r="V786" s="71"/>
      <c r="W786" s="72"/>
      <c r="X786" s="160">
        <v>0.0</v>
      </c>
      <c r="Y786" s="72"/>
      <c r="Z786" s="156" t="s">
        <v>68</v>
      </c>
      <c r="AA786" s="72"/>
      <c r="AB786" s="247" t="s">
        <v>66</v>
      </c>
      <c r="AC786" s="215"/>
      <c r="AD786" s="215"/>
      <c r="AE786" s="215"/>
      <c r="AF786" s="215"/>
      <c r="AG786" s="215"/>
      <c r="AH786" s="215"/>
      <c r="AI786" s="215"/>
      <c r="AJ786" s="215"/>
      <c r="AK786" s="215"/>
      <c r="AL786" s="215"/>
      <c r="AM786" s="215"/>
    </row>
    <row r="787">
      <c r="A787" s="215"/>
      <c r="B787" s="257" t="s">
        <v>2641</v>
      </c>
      <c r="C787" s="258">
        <v>46126.78053892362</v>
      </c>
      <c r="D787" s="72"/>
      <c r="E787" s="107" t="s">
        <v>7</v>
      </c>
      <c r="F787" s="71"/>
      <c r="G787" s="72"/>
      <c r="H787" s="107" t="s">
        <v>1208</v>
      </c>
      <c r="I787" s="71"/>
      <c r="J787" s="72"/>
      <c r="K787" s="107" t="s">
        <v>2642</v>
      </c>
      <c r="L787" s="71"/>
      <c r="M787" s="71"/>
      <c r="N787" s="71"/>
      <c r="O787" s="72"/>
      <c r="P787" s="229" t="s">
        <v>1200</v>
      </c>
      <c r="Q787" s="71"/>
      <c r="R787" s="72"/>
      <c r="S787" s="156" t="s">
        <v>1175</v>
      </c>
      <c r="T787" s="72"/>
      <c r="U787" s="160">
        <v>80000.0</v>
      </c>
      <c r="V787" s="71"/>
      <c r="W787" s="72"/>
      <c r="X787" s="160">
        <v>0.0</v>
      </c>
      <c r="Y787" s="72"/>
      <c r="Z787" s="156" t="s">
        <v>68</v>
      </c>
      <c r="AA787" s="72"/>
      <c r="AB787" s="247" t="s">
        <v>66</v>
      </c>
      <c r="AC787" s="215"/>
      <c r="AD787" s="215"/>
      <c r="AE787" s="215"/>
      <c r="AF787" s="215"/>
      <c r="AG787" s="215"/>
      <c r="AH787" s="215"/>
      <c r="AI787" s="215"/>
      <c r="AJ787" s="215"/>
      <c r="AK787" s="215"/>
      <c r="AL787" s="215"/>
      <c r="AM787" s="215"/>
    </row>
    <row r="788">
      <c r="A788" s="215"/>
      <c r="B788" s="257" t="s">
        <v>2643</v>
      </c>
      <c r="C788" s="258">
        <v>46126.779795208335</v>
      </c>
      <c r="D788" s="72"/>
      <c r="E788" s="107" t="s">
        <v>76</v>
      </c>
      <c r="F788" s="71"/>
      <c r="G788" s="72"/>
      <c r="H788" s="107" t="s">
        <v>1198</v>
      </c>
      <c r="I788" s="71"/>
      <c r="J788" s="72"/>
      <c r="K788" s="107" t="s">
        <v>2644</v>
      </c>
      <c r="L788" s="71"/>
      <c r="M788" s="71"/>
      <c r="N788" s="71"/>
      <c r="O788" s="72"/>
      <c r="P788" s="229" t="s">
        <v>1200</v>
      </c>
      <c r="Q788" s="71"/>
      <c r="R788" s="72"/>
      <c r="S788" s="156" t="s">
        <v>1175</v>
      </c>
      <c r="T788" s="72"/>
      <c r="U788" s="160">
        <v>80000.0</v>
      </c>
      <c r="V788" s="71"/>
      <c r="W788" s="72"/>
      <c r="X788" s="160">
        <v>0.0</v>
      </c>
      <c r="Y788" s="72"/>
      <c r="Z788" s="156" t="s">
        <v>68</v>
      </c>
      <c r="AA788" s="72"/>
      <c r="AB788" s="247" t="s">
        <v>88</v>
      </c>
      <c r="AC788" s="215"/>
      <c r="AD788" s="215"/>
      <c r="AE788" s="215"/>
      <c r="AF788" s="215"/>
      <c r="AG788" s="215"/>
      <c r="AH788" s="215"/>
      <c r="AI788" s="215"/>
      <c r="AJ788" s="215"/>
      <c r="AK788" s="215"/>
      <c r="AL788" s="215"/>
      <c r="AM788" s="215"/>
    </row>
    <row r="789">
      <c r="A789" s="215"/>
      <c r="B789" s="257" t="s">
        <v>2645</v>
      </c>
      <c r="C789" s="258">
        <v>46126.778956828704</v>
      </c>
      <c r="D789" s="72"/>
      <c r="E789" s="107" t="s">
        <v>76</v>
      </c>
      <c r="F789" s="71"/>
      <c r="G789" s="72"/>
      <c r="H789" s="107" t="s">
        <v>804</v>
      </c>
      <c r="I789" s="71"/>
      <c r="J789" s="72"/>
      <c r="K789" s="107" t="s">
        <v>2646</v>
      </c>
      <c r="L789" s="71"/>
      <c r="M789" s="71"/>
      <c r="N789" s="71"/>
      <c r="O789" s="72"/>
      <c r="P789" s="229" t="s">
        <v>807</v>
      </c>
      <c r="Q789" s="71"/>
      <c r="R789" s="72"/>
      <c r="S789" s="156" t="s">
        <v>1247</v>
      </c>
      <c r="T789" s="72"/>
      <c r="U789" s="160">
        <v>19000.0</v>
      </c>
      <c r="V789" s="71"/>
      <c r="W789" s="72"/>
      <c r="X789" s="160">
        <v>0.0</v>
      </c>
      <c r="Y789" s="72"/>
      <c r="Z789" s="156" t="s">
        <v>68</v>
      </c>
      <c r="AA789" s="72"/>
      <c r="AB789" s="247" t="s">
        <v>66</v>
      </c>
      <c r="AC789" s="215"/>
      <c r="AD789" s="215"/>
      <c r="AE789" s="215"/>
      <c r="AF789" s="215"/>
      <c r="AG789" s="215"/>
      <c r="AH789" s="215"/>
      <c r="AI789" s="215"/>
      <c r="AJ789" s="215"/>
      <c r="AK789" s="215"/>
      <c r="AL789" s="215"/>
      <c r="AM789" s="215"/>
    </row>
    <row r="790">
      <c r="A790" s="215"/>
      <c r="B790" s="257" t="s">
        <v>2647</v>
      </c>
      <c r="C790" s="258">
        <v>46126.73929719908</v>
      </c>
      <c r="D790" s="72"/>
      <c r="E790" s="107" t="s">
        <v>76</v>
      </c>
      <c r="F790" s="71"/>
      <c r="G790" s="72"/>
      <c r="H790" s="107" t="s">
        <v>1460</v>
      </c>
      <c r="I790" s="71"/>
      <c r="J790" s="72"/>
      <c r="K790" s="107" t="s">
        <v>2648</v>
      </c>
      <c r="L790" s="71"/>
      <c r="M790" s="71"/>
      <c r="N790" s="71"/>
      <c r="O790" s="72"/>
      <c r="P790" s="229" t="s">
        <v>1604</v>
      </c>
      <c r="Q790" s="71"/>
      <c r="R790" s="72"/>
      <c r="S790" s="156" t="s">
        <v>23</v>
      </c>
      <c r="T790" s="72"/>
      <c r="U790" s="160">
        <v>34000.0</v>
      </c>
      <c r="V790" s="71"/>
      <c r="W790" s="72"/>
      <c r="X790" s="160">
        <v>0.0</v>
      </c>
      <c r="Y790" s="72"/>
      <c r="Z790" s="156" t="s">
        <v>68</v>
      </c>
      <c r="AA790" s="72"/>
      <c r="AB790" s="247" t="s">
        <v>88</v>
      </c>
      <c r="AC790" s="215"/>
      <c r="AD790" s="215"/>
      <c r="AE790" s="215"/>
      <c r="AF790" s="215"/>
      <c r="AG790" s="215"/>
      <c r="AH790" s="215"/>
      <c r="AI790" s="215"/>
      <c r="AJ790" s="215"/>
      <c r="AK790" s="215"/>
      <c r="AL790" s="215"/>
      <c r="AM790" s="215"/>
    </row>
    <row r="791">
      <c r="A791" s="215"/>
      <c r="B791" s="257" t="s">
        <v>2649</v>
      </c>
      <c r="C791" s="258">
        <v>46126.68290159722</v>
      </c>
      <c r="D791" s="72"/>
      <c r="E791" s="107" t="s">
        <v>76</v>
      </c>
      <c r="F791" s="71"/>
      <c r="G791" s="72"/>
      <c r="H791" s="107" t="s">
        <v>804</v>
      </c>
      <c r="I791" s="71"/>
      <c r="J791" s="72"/>
      <c r="K791" s="107" t="s">
        <v>2570</v>
      </c>
      <c r="L791" s="71"/>
      <c r="M791" s="71"/>
      <c r="N791" s="71"/>
      <c r="O791" s="72"/>
      <c r="P791" s="229" t="s">
        <v>826</v>
      </c>
      <c r="Q791" s="71"/>
      <c r="R791" s="72"/>
      <c r="S791" s="156" t="s">
        <v>23</v>
      </c>
      <c r="T791" s="72"/>
      <c r="U791" s="160">
        <v>50000.0</v>
      </c>
      <c r="V791" s="71"/>
      <c r="W791" s="72"/>
      <c r="X791" s="160">
        <v>0.0</v>
      </c>
      <c r="Y791" s="72"/>
      <c r="Z791" s="156" t="s">
        <v>68</v>
      </c>
      <c r="AA791" s="72"/>
      <c r="AB791" s="247" t="s">
        <v>88</v>
      </c>
      <c r="AC791" s="215"/>
      <c r="AD791" s="215"/>
      <c r="AE791" s="215"/>
      <c r="AF791" s="215"/>
      <c r="AG791" s="215"/>
      <c r="AH791" s="215"/>
      <c r="AI791" s="215"/>
      <c r="AJ791" s="215"/>
      <c r="AK791" s="215"/>
      <c r="AL791" s="215"/>
      <c r="AM791" s="215"/>
    </row>
    <row r="792">
      <c r="A792" s="215"/>
      <c r="B792" s="257" t="s">
        <v>2135</v>
      </c>
      <c r="C792" s="258">
        <v>46126.66947607639</v>
      </c>
      <c r="D792" s="72"/>
      <c r="E792" s="107" t="s">
        <v>7</v>
      </c>
      <c r="F792" s="71"/>
      <c r="G792" s="72"/>
      <c r="H792" s="107" t="s">
        <v>174</v>
      </c>
      <c r="I792" s="71"/>
      <c r="J792" s="72"/>
      <c r="K792" s="107" t="s">
        <v>2137</v>
      </c>
      <c r="L792" s="71"/>
      <c r="M792" s="71"/>
      <c r="N792" s="71"/>
      <c r="O792" s="72"/>
      <c r="P792" s="229" t="s">
        <v>1021</v>
      </c>
      <c r="Q792" s="71"/>
      <c r="R792" s="72"/>
      <c r="S792" s="156" t="s">
        <v>98</v>
      </c>
      <c r="T792" s="72"/>
      <c r="U792" s="160">
        <v>25000.0</v>
      </c>
      <c r="V792" s="71"/>
      <c r="W792" s="72"/>
      <c r="X792" s="160">
        <v>0.0</v>
      </c>
      <c r="Y792" s="72"/>
      <c r="Z792" s="156" t="s">
        <v>68</v>
      </c>
      <c r="AA792" s="72"/>
      <c r="AB792" s="247" t="s">
        <v>88</v>
      </c>
      <c r="AC792" s="215"/>
      <c r="AD792" s="215"/>
      <c r="AE792" s="215"/>
      <c r="AF792" s="215"/>
      <c r="AG792" s="215"/>
      <c r="AH792" s="215"/>
      <c r="AI792" s="215"/>
      <c r="AJ792" s="215"/>
      <c r="AK792" s="215"/>
      <c r="AL792" s="215"/>
      <c r="AM792" s="215"/>
    </row>
    <row r="793">
      <c r="A793" s="215"/>
      <c r="B793" s="257" t="s">
        <v>2139</v>
      </c>
      <c r="C793" s="258">
        <v>46126.66798221065</v>
      </c>
      <c r="D793" s="72"/>
      <c r="E793" s="107" t="s">
        <v>7</v>
      </c>
      <c r="F793" s="71"/>
      <c r="G793" s="72"/>
      <c r="H793" s="107" t="s">
        <v>174</v>
      </c>
      <c r="I793" s="71"/>
      <c r="J793" s="72"/>
      <c r="K793" s="107" t="s">
        <v>1464</v>
      </c>
      <c r="L793" s="71"/>
      <c r="M793" s="71"/>
      <c r="N793" s="71"/>
      <c r="O793" s="72"/>
      <c r="P793" s="229" t="s">
        <v>505</v>
      </c>
      <c r="Q793" s="71"/>
      <c r="R793" s="72"/>
      <c r="S793" s="156" t="s">
        <v>98</v>
      </c>
      <c r="T793" s="72"/>
      <c r="U793" s="160">
        <v>25000.0</v>
      </c>
      <c r="V793" s="71"/>
      <c r="W793" s="72"/>
      <c r="X793" s="160">
        <v>0.0</v>
      </c>
      <c r="Y793" s="72"/>
      <c r="Z793" s="156" t="s">
        <v>68</v>
      </c>
      <c r="AA793" s="72"/>
      <c r="AB793" s="247" t="s">
        <v>88</v>
      </c>
      <c r="AC793" s="215"/>
      <c r="AD793" s="215"/>
      <c r="AE793" s="215"/>
      <c r="AF793" s="215"/>
      <c r="AG793" s="215"/>
      <c r="AH793" s="215"/>
      <c r="AI793" s="215"/>
      <c r="AJ793" s="215"/>
      <c r="AK793" s="215"/>
      <c r="AL793" s="215"/>
      <c r="AM793" s="215"/>
    </row>
    <row r="794">
      <c r="A794" s="215"/>
      <c r="B794" s="257" t="s">
        <v>2144</v>
      </c>
      <c r="C794" s="258">
        <v>46126.41829158565</v>
      </c>
      <c r="D794" s="72"/>
      <c r="E794" s="107" t="s">
        <v>7</v>
      </c>
      <c r="F794" s="71"/>
      <c r="G794" s="72"/>
      <c r="H794" s="107" t="s">
        <v>174</v>
      </c>
      <c r="I794" s="71"/>
      <c r="J794" s="72"/>
      <c r="K794" s="107" t="s">
        <v>1978</v>
      </c>
      <c r="L794" s="71"/>
      <c r="M794" s="71"/>
      <c r="N794" s="71"/>
      <c r="O794" s="72"/>
      <c r="P794" s="229" t="s">
        <v>849</v>
      </c>
      <c r="Q794" s="71"/>
      <c r="R794" s="72"/>
      <c r="S794" s="156" t="s">
        <v>98</v>
      </c>
      <c r="T794" s="72"/>
      <c r="U794" s="160">
        <v>25000.0</v>
      </c>
      <c r="V794" s="71"/>
      <c r="W794" s="72"/>
      <c r="X794" s="160">
        <v>0.0</v>
      </c>
      <c r="Y794" s="72"/>
      <c r="Z794" s="156" t="s">
        <v>68</v>
      </c>
      <c r="AA794" s="72"/>
      <c r="AB794" s="247" t="s">
        <v>88</v>
      </c>
      <c r="AC794" s="215"/>
      <c r="AD794" s="215"/>
      <c r="AE794" s="215"/>
      <c r="AF794" s="215"/>
      <c r="AG794" s="215"/>
      <c r="AH794" s="215"/>
      <c r="AI794" s="215"/>
      <c r="AJ794" s="215"/>
      <c r="AK794" s="215"/>
      <c r="AL794" s="215"/>
      <c r="AM794" s="215"/>
    </row>
    <row r="795">
      <c r="A795" s="215"/>
      <c r="B795" s="257" t="s">
        <v>2147</v>
      </c>
      <c r="C795" s="258">
        <v>46126.399525925925</v>
      </c>
      <c r="D795" s="72"/>
      <c r="E795" s="107" t="s">
        <v>7</v>
      </c>
      <c r="F795" s="71"/>
      <c r="G795" s="72"/>
      <c r="H795" s="107" t="s">
        <v>174</v>
      </c>
      <c r="I795" s="71"/>
      <c r="J795" s="72"/>
      <c r="K795" s="107" t="s">
        <v>1792</v>
      </c>
      <c r="L795" s="71"/>
      <c r="M795" s="71"/>
      <c r="N795" s="71"/>
      <c r="O795" s="72"/>
      <c r="P795" s="229" t="s">
        <v>1040</v>
      </c>
      <c r="Q795" s="71"/>
      <c r="R795" s="72"/>
      <c r="S795" s="156" t="s">
        <v>98</v>
      </c>
      <c r="T795" s="72"/>
      <c r="U795" s="160">
        <v>25000.0</v>
      </c>
      <c r="V795" s="71"/>
      <c r="W795" s="72"/>
      <c r="X795" s="160">
        <v>0.0</v>
      </c>
      <c r="Y795" s="72"/>
      <c r="Z795" s="156" t="s">
        <v>68</v>
      </c>
      <c r="AA795" s="72"/>
      <c r="AB795" s="247" t="s">
        <v>66</v>
      </c>
      <c r="AC795" s="215"/>
      <c r="AD795" s="215"/>
      <c r="AE795" s="215"/>
      <c r="AF795" s="215"/>
      <c r="AG795" s="215"/>
      <c r="AH795" s="215"/>
      <c r="AI795" s="215"/>
      <c r="AJ795" s="215"/>
      <c r="AK795" s="215"/>
      <c r="AL795" s="215"/>
      <c r="AM795" s="215"/>
    </row>
    <row r="796">
      <c r="A796" s="215"/>
      <c r="B796" s="257" t="s">
        <v>2150</v>
      </c>
      <c r="C796" s="258">
        <v>46126.38701723379</v>
      </c>
      <c r="D796" s="72"/>
      <c r="E796" s="107" t="s">
        <v>7</v>
      </c>
      <c r="F796" s="71"/>
      <c r="G796" s="72"/>
      <c r="H796" s="107" t="s">
        <v>174</v>
      </c>
      <c r="I796" s="71"/>
      <c r="J796" s="72"/>
      <c r="K796" s="107" t="s">
        <v>2152</v>
      </c>
      <c r="L796" s="71"/>
      <c r="M796" s="71"/>
      <c r="N796" s="71"/>
      <c r="O796" s="72"/>
      <c r="P796" s="229" t="s">
        <v>1045</v>
      </c>
      <c r="Q796" s="71"/>
      <c r="R796" s="72"/>
      <c r="S796" s="156" t="s">
        <v>98</v>
      </c>
      <c r="T796" s="72"/>
      <c r="U796" s="160">
        <v>30000.0</v>
      </c>
      <c r="V796" s="71"/>
      <c r="W796" s="72"/>
      <c r="X796" s="160">
        <v>0.0</v>
      </c>
      <c r="Y796" s="72"/>
      <c r="Z796" s="156" t="s">
        <v>68</v>
      </c>
      <c r="AA796" s="72"/>
      <c r="AB796" s="247" t="s">
        <v>88</v>
      </c>
      <c r="AC796" s="215"/>
      <c r="AD796" s="215"/>
      <c r="AE796" s="215"/>
      <c r="AF796" s="215"/>
      <c r="AG796" s="215"/>
      <c r="AH796" s="215"/>
      <c r="AI796" s="215"/>
      <c r="AJ796" s="215"/>
      <c r="AK796" s="215"/>
      <c r="AL796" s="215"/>
      <c r="AM796" s="215"/>
    </row>
    <row r="797">
      <c r="A797" s="215"/>
      <c r="B797" s="257" t="s">
        <v>2650</v>
      </c>
      <c r="C797" s="258">
        <v>46125.87190194444</v>
      </c>
      <c r="D797" s="72"/>
      <c r="E797" s="107" t="s">
        <v>7</v>
      </c>
      <c r="F797" s="71"/>
      <c r="G797" s="72"/>
      <c r="H797" s="107" t="s">
        <v>2558</v>
      </c>
      <c r="I797" s="71"/>
      <c r="J797" s="72"/>
      <c r="K797" s="107" t="s">
        <v>2651</v>
      </c>
      <c r="L797" s="71"/>
      <c r="M797" s="71"/>
      <c r="N797" s="71"/>
      <c r="O797" s="72"/>
      <c r="P797" s="229" t="s">
        <v>1200</v>
      </c>
      <c r="Q797" s="71"/>
      <c r="R797" s="72"/>
      <c r="S797" s="156" t="s">
        <v>1175</v>
      </c>
      <c r="T797" s="72"/>
      <c r="U797" s="160">
        <v>2240.0</v>
      </c>
      <c r="V797" s="71"/>
      <c r="W797" s="72"/>
      <c r="X797" s="160">
        <v>0.0</v>
      </c>
      <c r="Y797" s="72"/>
      <c r="Z797" s="156" t="s">
        <v>68</v>
      </c>
      <c r="AA797" s="72"/>
      <c r="AB797" s="247" t="s">
        <v>66</v>
      </c>
      <c r="AC797" s="215"/>
      <c r="AD797" s="215"/>
      <c r="AE797" s="215"/>
      <c r="AF797" s="215"/>
      <c r="AG797" s="215"/>
      <c r="AH797" s="215"/>
      <c r="AI797" s="215"/>
      <c r="AJ797" s="215"/>
      <c r="AK797" s="215"/>
      <c r="AL797" s="215"/>
      <c r="AM797" s="215"/>
    </row>
    <row r="798">
      <c r="A798" s="215"/>
      <c r="B798" s="257" t="s">
        <v>2155</v>
      </c>
      <c r="C798" s="258">
        <v>46125.87065384259</v>
      </c>
      <c r="D798" s="72"/>
      <c r="E798" s="107" t="s">
        <v>7</v>
      </c>
      <c r="F798" s="71"/>
      <c r="G798" s="72"/>
      <c r="H798" s="107" t="s">
        <v>174</v>
      </c>
      <c r="I798" s="71"/>
      <c r="J798" s="72"/>
      <c r="K798" s="107" t="s">
        <v>1670</v>
      </c>
      <c r="L798" s="71"/>
      <c r="M798" s="71"/>
      <c r="N798" s="71"/>
      <c r="O798" s="72"/>
      <c r="P798" s="229" t="s">
        <v>329</v>
      </c>
      <c r="Q798" s="71"/>
      <c r="R798" s="72"/>
      <c r="S798" s="156" t="s">
        <v>98</v>
      </c>
      <c r="T798" s="72"/>
      <c r="U798" s="160">
        <v>30000.0</v>
      </c>
      <c r="V798" s="71"/>
      <c r="W798" s="72"/>
      <c r="X798" s="160">
        <v>0.0</v>
      </c>
      <c r="Y798" s="72"/>
      <c r="Z798" s="156" t="s">
        <v>68</v>
      </c>
      <c r="AA798" s="72"/>
      <c r="AB798" s="247" t="s">
        <v>66</v>
      </c>
      <c r="AC798" s="215"/>
      <c r="AD798" s="215"/>
      <c r="AE798" s="215"/>
      <c r="AF798" s="215"/>
      <c r="AG798" s="215"/>
      <c r="AH798" s="215"/>
      <c r="AI798" s="215"/>
      <c r="AJ798" s="215"/>
      <c r="AK798" s="215"/>
      <c r="AL798" s="215"/>
      <c r="AM798" s="215"/>
    </row>
    <row r="799">
      <c r="A799" s="215"/>
      <c r="B799" s="257" t="s">
        <v>2652</v>
      </c>
      <c r="C799" s="258">
        <v>46125.83099590278</v>
      </c>
      <c r="D799" s="72"/>
      <c r="E799" s="107" t="s">
        <v>76</v>
      </c>
      <c r="F799" s="71"/>
      <c r="G799" s="72"/>
      <c r="H799" s="107" t="s">
        <v>804</v>
      </c>
      <c r="I799" s="71"/>
      <c r="J799" s="72"/>
      <c r="K799" s="107" t="s">
        <v>2653</v>
      </c>
      <c r="L799" s="71"/>
      <c r="M799" s="71"/>
      <c r="N799" s="71"/>
      <c r="O799" s="72"/>
      <c r="P799" s="229" t="s">
        <v>807</v>
      </c>
      <c r="Q799" s="71"/>
      <c r="R799" s="72"/>
      <c r="S799" s="156" t="s">
        <v>14</v>
      </c>
      <c r="T799" s="72"/>
      <c r="U799" s="160">
        <v>1800.0</v>
      </c>
      <c r="V799" s="71"/>
      <c r="W799" s="72"/>
      <c r="X799" s="160">
        <v>0.0</v>
      </c>
      <c r="Y799" s="72"/>
      <c r="Z799" s="156" t="s">
        <v>68</v>
      </c>
      <c r="AA799" s="72"/>
      <c r="AB799" s="247" t="s">
        <v>88</v>
      </c>
      <c r="AC799" s="215"/>
      <c r="AD799" s="215"/>
      <c r="AE799" s="215"/>
      <c r="AF799" s="215"/>
      <c r="AG799" s="215"/>
      <c r="AH799" s="215"/>
      <c r="AI799" s="215"/>
      <c r="AJ799" s="215"/>
      <c r="AK799" s="215"/>
      <c r="AL799" s="215"/>
      <c r="AM799" s="215"/>
    </row>
    <row r="800">
      <c r="A800" s="215"/>
      <c r="B800" s="257" t="s">
        <v>2654</v>
      </c>
      <c r="C800" s="258">
        <v>46125.83025197916</v>
      </c>
      <c r="D800" s="72"/>
      <c r="E800" s="107" t="s">
        <v>76</v>
      </c>
      <c r="F800" s="71"/>
      <c r="G800" s="72"/>
      <c r="H800" s="107" t="s">
        <v>1242</v>
      </c>
      <c r="I800" s="71"/>
      <c r="J800" s="72"/>
      <c r="K800" s="107" t="s">
        <v>2655</v>
      </c>
      <c r="L800" s="71"/>
      <c r="M800" s="71"/>
      <c r="N800" s="71"/>
      <c r="O800" s="72"/>
      <c r="P800" s="229" t="s">
        <v>1245</v>
      </c>
      <c r="Q800" s="71"/>
      <c r="R800" s="72"/>
      <c r="S800" s="156" t="s">
        <v>1247</v>
      </c>
      <c r="T800" s="72"/>
      <c r="U800" s="160">
        <v>5700.0</v>
      </c>
      <c r="V800" s="71"/>
      <c r="W800" s="72"/>
      <c r="X800" s="160">
        <v>0.0</v>
      </c>
      <c r="Y800" s="72"/>
      <c r="Z800" s="156" t="s">
        <v>68</v>
      </c>
      <c r="AA800" s="72"/>
      <c r="AB800" s="247" t="s">
        <v>88</v>
      </c>
      <c r="AC800" s="215"/>
      <c r="AD800" s="215"/>
      <c r="AE800" s="215"/>
      <c r="AF800" s="215"/>
      <c r="AG800" s="215"/>
      <c r="AH800" s="215"/>
      <c r="AI800" s="215"/>
      <c r="AJ800" s="215"/>
      <c r="AK800" s="215"/>
      <c r="AL800" s="215"/>
      <c r="AM800" s="215"/>
    </row>
    <row r="801">
      <c r="A801" s="215"/>
      <c r="B801" s="257" t="s">
        <v>2160</v>
      </c>
      <c r="C801" s="258">
        <v>46125.82870008102</v>
      </c>
      <c r="D801" s="72"/>
      <c r="E801" s="107" t="s">
        <v>7</v>
      </c>
      <c r="F801" s="71"/>
      <c r="G801" s="72"/>
      <c r="H801" s="107" t="s">
        <v>174</v>
      </c>
      <c r="I801" s="71"/>
      <c r="J801" s="72"/>
      <c r="K801" s="107" t="s">
        <v>1733</v>
      </c>
      <c r="L801" s="71"/>
      <c r="M801" s="71"/>
      <c r="N801" s="71"/>
      <c r="O801" s="72"/>
      <c r="P801" s="229" t="s">
        <v>1026</v>
      </c>
      <c r="Q801" s="71"/>
      <c r="R801" s="72"/>
      <c r="S801" s="156" t="s">
        <v>98</v>
      </c>
      <c r="T801" s="72"/>
      <c r="U801" s="160">
        <v>25000.0</v>
      </c>
      <c r="V801" s="71"/>
      <c r="W801" s="72"/>
      <c r="X801" s="160">
        <v>0.0</v>
      </c>
      <c r="Y801" s="72"/>
      <c r="Z801" s="156" t="s">
        <v>68</v>
      </c>
      <c r="AA801" s="72"/>
      <c r="AB801" s="247" t="s">
        <v>66</v>
      </c>
      <c r="AC801" s="215"/>
      <c r="AD801" s="215"/>
      <c r="AE801" s="215"/>
      <c r="AF801" s="215"/>
      <c r="AG801" s="215"/>
      <c r="AH801" s="215"/>
      <c r="AI801" s="215"/>
      <c r="AJ801" s="215"/>
      <c r="AK801" s="215"/>
      <c r="AL801" s="215"/>
      <c r="AM801" s="215"/>
    </row>
    <row r="802">
      <c r="A802" s="215"/>
      <c r="B802" s="257" t="s">
        <v>2165</v>
      </c>
      <c r="C802" s="258">
        <v>46125.82766149305</v>
      </c>
      <c r="D802" s="72"/>
      <c r="E802" s="107" t="s">
        <v>7</v>
      </c>
      <c r="F802" s="71"/>
      <c r="G802" s="72"/>
      <c r="H802" s="107" t="s">
        <v>174</v>
      </c>
      <c r="I802" s="71"/>
      <c r="J802" s="72"/>
      <c r="K802" s="107" t="s">
        <v>1777</v>
      </c>
      <c r="L802" s="71"/>
      <c r="M802" s="71"/>
      <c r="N802" s="71"/>
      <c r="O802" s="72"/>
      <c r="P802" s="229" t="s">
        <v>349</v>
      </c>
      <c r="Q802" s="71"/>
      <c r="R802" s="72"/>
      <c r="S802" s="156" t="s">
        <v>98</v>
      </c>
      <c r="T802" s="72"/>
      <c r="U802" s="160">
        <v>25000.0</v>
      </c>
      <c r="V802" s="71"/>
      <c r="W802" s="72"/>
      <c r="X802" s="160">
        <v>0.0</v>
      </c>
      <c r="Y802" s="72"/>
      <c r="Z802" s="156" t="s">
        <v>68</v>
      </c>
      <c r="AA802" s="72"/>
      <c r="AB802" s="247" t="s">
        <v>88</v>
      </c>
      <c r="AC802" s="215"/>
      <c r="AD802" s="215"/>
      <c r="AE802" s="215"/>
      <c r="AF802" s="215"/>
      <c r="AG802" s="215"/>
      <c r="AH802" s="215"/>
      <c r="AI802" s="215"/>
      <c r="AJ802" s="215"/>
      <c r="AK802" s="215"/>
      <c r="AL802" s="215"/>
      <c r="AM802" s="215"/>
    </row>
    <row r="803">
      <c r="A803" s="215"/>
      <c r="B803" s="257" t="s">
        <v>2169</v>
      </c>
      <c r="C803" s="258">
        <v>46125.825763506946</v>
      </c>
      <c r="D803" s="72"/>
      <c r="E803" s="107" t="s">
        <v>7</v>
      </c>
      <c r="F803" s="71"/>
      <c r="G803" s="72"/>
      <c r="H803" s="107" t="s">
        <v>174</v>
      </c>
      <c r="I803" s="71"/>
      <c r="J803" s="72"/>
      <c r="K803" s="107" t="s">
        <v>2172</v>
      </c>
      <c r="L803" s="71"/>
      <c r="M803" s="71"/>
      <c r="N803" s="71"/>
      <c r="O803" s="72"/>
      <c r="P803" s="229" t="s">
        <v>1061</v>
      </c>
      <c r="Q803" s="71"/>
      <c r="R803" s="72"/>
      <c r="S803" s="156" t="s">
        <v>98</v>
      </c>
      <c r="T803" s="72"/>
      <c r="U803" s="160">
        <v>25000.0</v>
      </c>
      <c r="V803" s="71"/>
      <c r="W803" s="72"/>
      <c r="X803" s="160">
        <v>0.0</v>
      </c>
      <c r="Y803" s="72"/>
      <c r="Z803" s="156" t="s">
        <v>68</v>
      </c>
      <c r="AA803" s="72"/>
      <c r="AB803" s="247" t="s">
        <v>88</v>
      </c>
      <c r="AC803" s="215"/>
      <c r="AD803" s="215"/>
      <c r="AE803" s="215"/>
      <c r="AF803" s="215"/>
      <c r="AG803" s="215"/>
      <c r="AH803" s="215"/>
      <c r="AI803" s="215"/>
      <c r="AJ803" s="215"/>
      <c r="AK803" s="215"/>
      <c r="AL803" s="215"/>
      <c r="AM803" s="215"/>
    </row>
    <row r="804">
      <c r="A804" s="215"/>
      <c r="B804" s="257" t="s">
        <v>2176</v>
      </c>
      <c r="C804" s="258">
        <v>46125.756323009264</v>
      </c>
      <c r="D804" s="72"/>
      <c r="E804" s="107" t="s">
        <v>7</v>
      </c>
      <c r="F804" s="71"/>
      <c r="G804" s="72"/>
      <c r="H804" s="107" t="s">
        <v>174</v>
      </c>
      <c r="I804" s="71"/>
      <c r="J804" s="72"/>
      <c r="K804" s="107" t="s">
        <v>1602</v>
      </c>
      <c r="L804" s="71"/>
      <c r="M804" s="71"/>
      <c r="N804" s="71"/>
      <c r="O804" s="72"/>
      <c r="P804" s="229" t="s">
        <v>1067</v>
      </c>
      <c r="Q804" s="71"/>
      <c r="R804" s="72"/>
      <c r="S804" s="156" t="s">
        <v>98</v>
      </c>
      <c r="T804" s="72"/>
      <c r="U804" s="160">
        <v>25000.0</v>
      </c>
      <c r="V804" s="71"/>
      <c r="W804" s="72"/>
      <c r="X804" s="160">
        <v>0.0</v>
      </c>
      <c r="Y804" s="72"/>
      <c r="Z804" s="156" t="s">
        <v>68</v>
      </c>
      <c r="AA804" s="72"/>
      <c r="AB804" s="247" t="s">
        <v>88</v>
      </c>
      <c r="AC804" s="215"/>
      <c r="AD804" s="215"/>
      <c r="AE804" s="215"/>
      <c r="AF804" s="215"/>
      <c r="AG804" s="215"/>
      <c r="AH804" s="215"/>
      <c r="AI804" s="215"/>
      <c r="AJ804" s="215"/>
      <c r="AK804" s="215"/>
      <c r="AL804" s="215"/>
      <c r="AM804" s="215"/>
    </row>
    <row r="805">
      <c r="A805" s="215"/>
      <c r="B805" s="257" t="s">
        <v>2178</v>
      </c>
      <c r="C805" s="258">
        <v>46125.741075150465</v>
      </c>
      <c r="D805" s="72"/>
      <c r="E805" s="107" t="s">
        <v>7</v>
      </c>
      <c r="F805" s="71"/>
      <c r="G805" s="72"/>
      <c r="H805" s="107" t="s">
        <v>174</v>
      </c>
      <c r="I805" s="71"/>
      <c r="J805" s="72"/>
      <c r="K805" s="107" t="s">
        <v>1716</v>
      </c>
      <c r="L805" s="71"/>
      <c r="M805" s="71"/>
      <c r="N805" s="71"/>
      <c r="O805" s="72"/>
      <c r="P805" s="229" t="s">
        <v>616</v>
      </c>
      <c r="Q805" s="71"/>
      <c r="R805" s="72"/>
      <c r="S805" s="156" t="s">
        <v>98</v>
      </c>
      <c r="T805" s="72"/>
      <c r="U805" s="160">
        <v>25000.0</v>
      </c>
      <c r="V805" s="71"/>
      <c r="W805" s="72"/>
      <c r="X805" s="160">
        <v>0.0</v>
      </c>
      <c r="Y805" s="72"/>
      <c r="Z805" s="156" t="s">
        <v>68</v>
      </c>
      <c r="AA805" s="72"/>
      <c r="AB805" s="247" t="s">
        <v>88</v>
      </c>
      <c r="AC805" s="215"/>
      <c r="AD805" s="215"/>
      <c r="AE805" s="215"/>
      <c r="AF805" s="215"/>
      <c r="AG805" s="215"/>
      <c r="AH805" s="215"/>
      <c r="AI805" s="215"/>
      <c r="AJ805" s="215"/>
      <c r="AK805" s="215"/>
      <c r="AL805" s="215"/>
      <c r="AM805" s="215"/>
    </row>
    <row r="806">
      <c r="A806" s="215"/>
      <c r="B806" s="257" t="s">
        <v>2656</v>
      </c>
      <c r="C806" s="258">
        <v>46125.62155664352</v>
      </c>
      <c r="D806" s="72"/>
      <c r="E806" s="107" t="s">
        <v>7</v>
      </c>
      <c r="F806" s="71"/>
      <c r="G806" s="72"/>
      <c r="H806" s="107" t="s">
        <v>1208</v>
      </c>
      <c r="I806" s="71"/>
      <c r="J806" s="72"/>
      <c r="K806" s="107" t="s">
        <v>2657</v>
      </c>
      <c r="L806" s="71"/>
      <c r="M806" s="71"/>
      <c r="N806" s="71"/>
      <c r="O806" s="72"/>
      <c r="P806" s="229" t="s">
        <v>1200</v>
      </c>
      <c r="Q806" s="71"/>
      <c r="R806" s="72"/>
      <c r="S806" s="156" t="s">
        <v>1175</v>
      </c>
      <c r="T806" s="72"/>
      <c r="U806" s="160">
        <v>42000.0</v>
      </c>
      <c r="V806" s="71"/>
      <c r="W806" s="72"/>
      <c r="X806" s="160">
        <v>0.0</v>
      </c>
      <c r="Y806" s="72"/>
      <c r="Z806" s="156" t="s">
        <v>68</v>
      </c>
      <c r="AA806" s="72"/>
      <c r="AB806" s="247" t="s">
        <v>88</v>
      </c>
      <c r="AC806" s="215"/>
      <c r="AD806" s="215"/>
      <c r="AE806" s="215"/>
      <c r="AF806" s="215"/>
      <c r="AG806" s="215"/>
      <c r="AH806" s="215"/>
      <c r="AI806" s="215"/>
      <c r="AJ806" s="215"/>
      <c r="AK806" s="215"/>
      <c r="AL806" s="215"/>
      <c r="AM806" s="215"/>
    </row>
    <row r="807">
      <c r="A807" s="215"/>
      <c r="B807" s="257" t="s">
        <v>2658</v>
      </c>
      <c r="C807" s="258">
        <v>46125.620731793984</v>
      </c>
      <c r="D807" s="72"/>
      <c r="E807" s="107" t="s">
        <v>76</v>
      </c>
      <c r="F807" s="71"/>
      <c r="G807" s="72"/>
      <c r="H807" s="107" t="s">
        <v>1198</v>
      </c>
      <c r="I807" s="71"/>
      <c r="J807" s="72"/>
      <c r="K807" s="107" t="s">
        <v>2659</v>
      </c>
      <c r="L807" s="71"/>
      <c r="M807" s="71"/>
      <c r="N807" s="71"/>
      <c r="O807" s="72"/>
      <c r="P807" s="229" t="s">
        <v>1200</v>
      </c>
      <c r="Q807" s="71"/>
      <c r="R807" s="72"/>
      <c r="S807" s="156" t="s">
        <v>1175</v>
      </c>
      <c r="T807" s="72"/>
      <c r="U807" s="160">
        <v>42000.0</v>
      </c>
      <c r="V807" s="71"/>
      <c r="W807" s="72"/>
      <c r="X807" s="160">
        <v>0.0</v>
      </c>
      <c r="Y807" s="72"/>
      <c r="Z807" s="156" t="s">
        <v>68</v>
      </c>
      <c r="AA807" s="72"/>
      <c r="AB807" s="247" t="s">
        <v>66</v>
      </c>
      <c r="AC807" s="215"/>
      <c r="AD807" s="215"/>
      <c r="AE807" s="215"/>
      <c r="AF807" s="215"/>
      <c r="AG807" s="215"/>
      <c r="AH807" s="215"/>
      <c r="AI807" s="215"/>
      <c r="AJ807" s="215"/>
      <c r="AK807" s="215"/>
      <c r="AL807" s="215"/>
      <c r="AM807" s="215"/>
    </row>
    <row r="808">
      <c r="A808" s="215"/>
      <c r="B808" s="257" t="s">
        <v>2183</v>
      </c>
      <c r="C808" s="258">
        <v>46125.46402195602</v>
      </c>
      <c r="D808" s="72"/>
      <c r="E808" s="107" t="s">
        <v>7</v>
      </c>
      <c r="F808" s="71"/>
      <c r="G808" s="72"/>
      <c r="H808" s="107" t="s">
        <v>174</v>
      </c>
      <c r="I808" s="71"/>
      <c r="J808" s="72"/>
      <c r="K808" s="107" t="s">
        <v>1724</v>
      </c>
      <c r="L808" s="71"/>
      <c r="M808" s="71"/>
      <c r="N808" s="71"/>
      <c r="O808" s="72"/>
      <c r="P808" s="229" t="s">
        <v>268</v>
      </c>
      <c r="Q808" s="71"/>
      <c r="R808" s="72"/>
      <c r="S808" s="156" t="s">
        <v>98</v>
      </c>
      <c r="T808" s="72"/>
      <c r="U808" s="160">
        <v>45000.0</v>
      </c>
      <c r="V808" s="71"/>
      <c r="W808" s="72"/>
      <c r="X808" s="160">
        <v>0.0</v>
      </c>
      <c r="Y808" s="72"/>
      <c r="Z808" s="156" t="s">
        <v>68</v>
      </c>
      <c r="AA808" s="72"/>
      <c r="AB808" s="247" t="s">
        <v>88</v>
      </c>
      <c r="AC808" s="215"/>
      <c r="AD808" s="215"/>
      <c r="AE808" s="215"/>
      <c r="AF808" s="215"/>
      <c r="AG808" s="215"/>
      <c r="AH808" s="215"/>
      <c r="AI808" s="215"/>
      <c r="AJ808" s="215"/>
      <c r="AK808" s="215"/>
      <c r="AL808" s="215"/>
      <c r="AM808" s="215"/>
    </row>
    <row r="809">
      <c r="A809" s="215"/>
      <c r="B809" s="257" t="s">
        <v>774</v>
      </c>
      <c r="C809" s="258">
        <v>46123.94984015047</v>
      </c>
      <c r="D809" s="72"/>
      <c r="E809" s="107" t="s">
        <v>76</v>
      </c>
      <c r="F809" s="71"/>
      <c r="G809" s="72"/>
      <c r="H809" s="107" t="s">
        <v>77</v>
      </c>
      <c r="I809" s="71"/>
      <c r="J809" s="72"/>
      <c r="K809" s="107" t="s">
        <v>776</v>
      </c>
      <c r="L809" s="71"/>
      <c r="M809" s="71"/>
      <c r="N809" s="71"/>
      <c r="O809" s="72"/>
      <c r="P809" s="229" t="s">
        <v>65</v>
      </c>
      <c r="Q809" s="71"/>
      <c r="R809" s="72"/>
      <c r="S809" s="156" t="s">
        <v>0</v>
      </c>
      <c r="T809" s="72"/>
      <c r="U809" s="160">
        <v>177500.0</v>
      </c>
      <c r="V809" s="71"/>
      <c r="W809" s="72"/>
      <c r="X809" s="160">
        <v>0.0</v>
      </c>
      <c r="Y809" s="72"/>
      <c r="Z809" s="156" t="s">
        <v>68</v>
      </c>
      <c r="AA809" s="72"/>
      <c r="AB809" s="247" t="s">
        <v>66</v>
      </c>
      <c r="AC809" s="215"/>
      <c r="AD809" s="215"/>
      <c r="AE809" s="215"/>
      <c r="AF809" s="215"/>
      <c r="AG809" s="215"/>
      <c r="AH809" s="215"/>
      <c r="AI809" s="215"/>
      <c r="AJ809" s="215"/>
      <c r="AK809" s="215"/>
      <c r="AL809" s="215"/>
      <c r="AM809" s="215"/>
    </row>
    <row r="810">
      <c r="A810" s="215"/>
      <c r="B810" s="257" t="s">
        <v>780</v>
      </c>
      <c r="C810" s="258">
        <v>46123.948673182866</v>
      </c>
      <c r="D810" s="72"/>
      <c r="E810" s="107" t="s">
        <v>7</v>
      </c>
      <c r="F810" s="71"/>
      <c r="G810" s="72"/>
      <c r="H810" s="107" t="s">
        <v>63</v>
      </c>
      <c r="I810" s="71"/>
      <c r="J810" s="72"/>
      <c r="K810" s="107" t="s">
        <v>783</v>
      </c>
      <c r="L810" s="71"/>
      <c r="M810" s="71"/>
      <c r="N810" s="71"/>
      <c r="O810" s="72"/>
      <c r="P810" s="229" t="s">
        <v>65</v>
      </c>
      <c r="Q810" s="71"/>
      <c r="R810" s="72"/>
      <c r="S810" s="156" t="s">
        <v>0</v>
      </c>
      <c r="T810" s="72"/>
      <c r="U810" s="160">
        <v>135000.0</v>
      </c>
      <c r="V810" s="71"/>
      <c r="W810" s="72"/>
      <c r="X810" s="160">
        <v>0.0</v>
      </c>
      <c r="Y810" s="72"/>
      <c r="Z810" s="156" t="s">
        <v>68</v>
      </c>
      <c r="AA810" s="72"/>
      <c r="AB810" s="247" t="s">
        <v>66</v>
      </c>
      <c r="AC810" s="215"/>
      <c r="AD810" s="215"/>
      <c r="AE810" s="215"/>
      <c r="AF810" s="215"/>
      <c r="AG810" s="215"/>
      <c r="AH810" s="215"/>
      <c r="AI810" s="215"/>
      <c r="AJ810" s="215"/>
      <c r="AK810" s="215"/>
      <c r="AL810" s="215"/>
      <c r="AM810" s="215"/>
    </row>
    <row r="811">
      <c r="A811" s="215"/>
      <c r="B811" s="257" t="s">
        <v>785</v>
      </c>
      <c r="C811" s="258">
        <v>46123.947989189815</v>
      </c>
      <c r="D811" s="72"/>
      <c r="E811" s="107" t="s">
        <v>7</v>
      </c>
      <c r="F811" s="71"/>
      <c r="G811" s="72"/>
      <c r="H811" s="107" t="s">
        <v>63</v>
      </c>
      <c r="I811" s="71"/>
      <c r="J811" s="72"/>
      <c r="K811" s="107" t="s">
        <v>788</v>
      </c>
      <c r="L811" s="71"/>
      <c r="M811" s="71"/>
      <c r="N811" s="71"/>
      <c r="O811" s="72"/>
      <c r="P811" s="229" t="s">
        <v>65</v>
      </c>
      <c r="Q811" s="71"/>
      <c r="R811" s="72"/>
      <c r="S811" s="156" t="s">
        <v>0</v>
      </c>
      <c r="T811" s="72"/>
      <c r="U811" s="160">
        <v>40000.0</v>
      </c>
      <c r="V811" s="71"/>
      <c r="W811" s="72"/>
      <c r="X811" s="160">
        <v>0.0</v>
      </c>
      <c r="Y811" s="72"/>
      <c r="Z811" s="156" t="s">
        <v>68</v>
      </c>
      <c r="AA811" s="72"/>
      <c r="AB811" s="247" t="s">
        <v>66</v>
      </c>
      <c r="AC811" s="215"/>
      <c r="AD811" s="215"/>
      <c r="AE811" s="215"/>
      <c r="AF811" s="215"/>
      <c r="AG811" s="215"/>
      <c r="AH811" s="215"/>
      <c r="AI811" s="215"/>
      <c r="AJ811" s="215"/>
      <c r="AK811" s="215"/>
      <c r="AL811" s="215"/>
      <c r="AM811" s="215"/>
    </row>
    <row r="812">
      <c r="A812" s="215"/>
      <c r="B812" s="257" t="s">
        <v>795</v>
      </c>
      <c r="C812" s="258">
        <v>46123.94708900463</v>
      </c>
      <c r="D812" s="72"/>
      <c r="E812" s="107" t="s">
        <v>7</v>
      </c>
      <c r="F812" s="71"/>
      <c r="G812" s="72"/>
      <c r="H812" s="107" t="s">
        <v>63</v>
      </c>
      <c r="I812" s="71"/>
      <c r="J812" s="72"/>
      <c r="K812" s="107" t="s">
        <v>796</v>
      </c>
      <c r="L812" s="71"/>
      <c r="M812" s="71"/>
      <c r="N812" s="71"/>
      <c r="O812" s="72"/>
      <c r="P812" s="229" t="s">
        <v>65</v>
      </c>
      <c r="Q812" s="71"/>
      <c r="R812" s="72"/>
      <c r="S812" s="156" t="s">
        <v>0</v>
      </c>
      <c r="T812" s="72"/>
      <c r="U812" s="160">
        <v>180000.0</v>
      </c>
      <c r="V812" s="71"/>
      <c r="W812" s="72"/>
      <c r="X812" s="160">
        <v>0.0</v>
      </c>
      <c r="Y812" s="72"/>
      <c r="Z812" s="156" t="s">
        <v>68</v>
      </c>
      <c r="AA812" s="72"/>
      <c r="AB812" s="247" t="s">
        <v>66</v>
      </c>
      <c r="AC812" s="215"/>
      <c r="AD812" s="215"/>
      <c r="AE812" s="215"/>
      <c r="AF812" s="215"/>
      <c r="AG812" s="215"/>
      <c r="AH812" s="215"/>
      <c r="AI812" s="215"/>
      <c r="AJ812" s="215"/>
      <c r="AK812" s="215"/>
      <c r="AL812" s="215"/>
      <c r="AM812" s="215"/>
    </row>
    <row r="813">
      <c r="A813" s="215"/>
      <c r="B813" s="257" t="s">
        <v>2660</v>
      </c>
      <c r="C813" s="258">
        <v>46123.94352077546</v>
      </c>
      <c r="D813" s="72"/>
      <c r="E813" s="107" t="s">
        <v>76</v>
      </c>
      <c r="F813" s="71"/>
      <c r="G813" s="72"/>
      <c r="H813" s="107" t="s">
        <v>1470</v>
      </c>
      <c r="I813" s="71"/>
      <c r="J813" s="72"/>
      <c r="K813" s="107" t="s">
        <v>2661</v>
      </c>
      <c r="L813" s="71"/>
      <c r="M813" s="71"/>
      <c r="N813" s="71"/>
      <c r="O813" s="72"/>
      <c r="P813" s="229" t="s">
        <v>807</v>
      </c>
      <c r="Q813" s="71"/>
      <c r="R813" s="72"/>
      <c r="S813" s="156" t="s">
        <v>1175</v>
      </c>
      <c r="T813" s="72"/>
      <c r="U813" s="160">
        <v>5000.0</v>
      </c>
      <c r="V813" s="71"/>
      <c r="W813" s="72"/>
      <c r="X813" s="160">
        <v>0.0</v>
      </c>
      <c r="Y813" s="72"/>
      <c r="Z813" s="156" t="s">
        <v>666</v>
      </c>
      <c r="AA813" s="72"/>
      <c r="AB813" s="247" t="s">
        <v>66</v>
      </c>
      <c r="AC813" s="215"/>
      <c r="AD813" s="215"/>
      <c r="AE813" s="215"/>
      <c r="AF813" s="215"/>
      <c r="AG813" s="215"/>
      <c r="AH813" s="215"/>
      <c r="AI813" s="215"/>
      <c r="AJ813" s="215"/>
      <c r="AK813" s="215"/>
      <c r="AL813" s="215"/>
      <c r="AM813" s="215"/>
    </row>
    <row r="814">
      <c r="A814" s="215"/>
      <c r="B814" s="257" t="s">
        <v>2660</v>
      </c>
      <c r="C814" s="258">
        <v>46123.94352077546</v>
      </c>
      <c r="D814" s="72"/>
      <c r="E814" s="107" t="s">
        <v>76</v>
      </c>
      <c r="F814" s="71"/>
      <c r="G814" s="72"/>
      <c r="H814" s="107" t="s">
        <v>1470</v>
      </c>
      <c r="I814" s="71"/>
      <c r="J814" s="72"/>
      <c r="K814" s="107" t="s">
        <v>2661</v>
      </c>
      <c r="L814" s="71"/>
      <c r="M814" s="71"/>
      <c r="N814" s="71"/>
      <c r="O814" s="72"/>
      <c r="P814" s="229" t="s">
        <v>807</v>
      </c>
      <c r="Q814" s="71"/>
      <c r="R814" s="72"/>
      <c r="S814" s="156" t="s">
        <v>1175</v>
      </c>
      <c r="T814" s="72"/>
      <c r="U814" s="160">
        <v>5000.0</v>
      </c>
      <c r="V814" s="71"/>
      <c r="W814" s="72"/>
      <c r="X814" s="160">
        <v>0.0</v>
      </c>
      <c r="Y814" s="72"/>
      <c r="Z814" s="156" t="s">
        <v>68</v>
      </c>
      <c r="AA814" s="72"/>
      <c r="AB814" s="247" t="s">
        <v>66</v>
      </c>
      <c r="AC814" s="215"/>
      <c r="AD814" s="215"/>
      <c r="AE814" s="215"/>
      <c r="AF814" s="215"/>
      <c r="AG814" s="215"/>
      <c r="AH814" s="215"/>
      <c r="AI814" s="215"/>
      <c r="AJ814" s="215"/>
      <c r="AK814" s="215"/>
      <c r="AL814" s="215"/>
      <c r="AM814" s="215"/>
    </row>
    <row r="815">
      <c r="A815" s="215"/>
      <c r="B815" s="257" t="s">
        <v>2187</v>
      </c>
      <c r="C815" s="258">
        <v>46122.86447758102</v>
      </c>
      <c r="D815" s="72"/>
      <c r="E815" s="107" t="s">
        <v>7</v>
      </c>
      <c r="F815" s="71"/>
      <c r="G815" s="72"/>
      <c r="H815" s="107" t="s">
        <v>174</v>
      </c>
      <c r="I815" s="71"/>
      <c r="J815" s="72"/>
      <c r="K815" s="107" t="s">
        <v>1363</v>
      </c>
      <c r="L815" s="71"/>
      <c r="M815" s="71"/>
      <c r="N815" s="71"/>
      <c r="O815" s="72"/>
      <c r="P815" s="229" t="s">
        <v>717</v>
      </c>
      <c r="Q815" s="71"/>
      <c r="R815" s="72"/>
      <c r="S815" s="156" t="s">
        <v>98</v>
      </c>
      <c r="T815" s="72"/>
      <c r="U815" s="160">
        <v>25000.0</v>
      </c>
      <c r="V815" s="71"/>
      <c r="W815" s="72"/>
      <c r="X815" s="160">
        <v>0.0</v>
      </c>
      <c r="Y815" s="72"/>
      <c r="Z815" s="156" t="s">
        <v>68</v>
      </c>
      <c r="AA815" s="72"/>
      <c r="AB815" s="247" t="s">
        <v>66</v>
      </c>
      <c r="AC815" s="215"/>
      <c r="AD815" s="215"/>
      <c r="AE815" s="215"/>
      <c r="AF815" s="215"/>
      <c r="AG815" s="215"/>
      <c r="AH815" s="215"/>
      <c r="AI815" s="215"/>
      <c r="AJ815" s="215"/>
      <c r="AK815" s="215"/>
      <c r="AL815" s="215"/>
      <c r="AM815" s="215"/>
    </row>
    <row r="816">
      <c r="A816" s="215"/>
      <c r="B816" s="257" t="s">
        <v>2191</v>
      </c>
      <c r="C816" s="258">
        <v>46122.86374951389</v>
      </c>
      <c r="D816" s="72"/>
      <c r="E816" s="107" t="s">
        <v>7</v>
      </c>
      <c r="F816" s="71"/>
      <c r="G816" s="72"/>
      <c r="H816" s="107" t="s">
        <v>174</v>
      </c>
      <c r="I816" s="71"/>
      <c r="J816" s="72"/>
      <c r="K816" s="107" t="s">
        <v>1351</v>
      </c>
      <c r="L816" s="71"/>
      <c r="M816" s="71"/>
      <c r="N816" s="71"/>
      <c r="O816" s="72"/>
      <c r="P816" s="229" t="s">
        <v>724</v>
      </c>
      <c r="Q816" s="71"/>
      <c r="R816" s="72"/>
      <c r="S816" s="156" t="s">
        <v>98</v>
      </c>
      <c r="T816" s="72"/>
      <c r="U816" s="160">
        <v>25000.0</v>
      </c>
      <c r="V816" s="71"/>
      <c r="W816" s="72"/>
      <c r="X816" s="160">
        <v>0.0</v>
      </c>
      <c r="Y816" s="72"/>
      <c r="Z816" s="156" t="s">
        <v>68</v>
      </c>
      <c r="AA816" s="72"/>
      <c r="AB816" s="247" t="s">
        <v>66</v>
      </c>
      <c r="AC816" s="215"/>
      <c r="AD816" s="215"/>
      <c r="AE816" s="215"/>
      <c r="AF816" s="215"/>
      <c r="AG816" s="215"/>
      <c r="AH816" s="215"/>
      <c r="AI816" s="215"/>
      <c r="AJ816" s="215"/>
      <c r="AK816" s="215"/>
      <c r="AL816" s="215"/>
      <c r="AM816" s="215"/>
    </row>
    <row r="817">
      <c r="A817" s="215"/>
      <c r="B817" s="257" t="s">
        <v>2197</v>
      </c>
      <c r="C817" s="258">
        <v>46122.862523703705</v>
      </c>
      <c r="D817" s="72"/>
      <c r="E817" s="107" t="s">
        <v>7</v>
      </c>
      <c r="F817" s="71"/>
      <c r="G817" s="72"/>
      <c r="H817" s="107" t="s">
        <v>174</v>
      </c>
      <c r="I817" s="71"/>
      <c r="J817" s="72"/>
      <c r="K817" s="107" t="s">
        <v>1920</v>
      </c>
      <c r="L817" s="71"/>
      <c r="M817" s="71"/>
      <c r="N817" s="71"/>
      <c r="O817" s="72"/>
      <c r="P817" s="229" t="s">
        <v>219</v>
      </c>
      <c r="Q817" s="71"/>
      <c r="R817" s="72"/>
      <c r="S817" s="156" t="s">
        <v>98</v>
      </c>
      <c r="T817" s="72"/>
      <c r="U817" s="160">
        <v>25000.0</v>
      </c>
      <c r="V817" s="71"/>
      <c r="W817" s="72"/>
      <c r="X817" s="160">
        <v>0.0</v>
      </c>
      <c r="Y817" s="72"/>
      <c r="Z817" s="156" t="s">
        <v>68</v>
      </c>
      <c r="AA817" s="72"/>
      <c r="AB817" s="247" t="s">
        <v>66</v>
      </c>
      <c r="AC817" s="215"/>
      <c r="AD817" s="215"/>
      <c r="AE817" s="215"/>
      <c r="AF817" s="215"/>
      <c r="AG817" s="215"/>
      <c r="AH817" s="215"/>
      <c r="AI817" s="215"/>
      <c r="AJ817" s="215"/>
      <c r="AK817" s="215"/>
      <c r="AL817" s="215"/>
      <c r="AM817" s="215"/>
    </row>
    <row r="818">
      <c r="A818" s="215"/>
      <c r="B818" s="257" t="s">
        <v>2199</v>
      </c>
      <c r="C818" s="258">
        <v>46122.798085752314</v>
      </c>
      <c r="D818" s="72"/>
      <c r="E818" s="107" t="s">
        <v>7</v>
      </c>
      <c r="F818" s="71"/>
      <c r="G818" s="72"/>
      <c r="H818" s="107" t="s">
        <v>174</v>
      </c>
      <c r="I818" s="71"/>
      <c r="J818" s="72"/>
      <c r="K818" s="107" t="s">
        <v>1764</v>
      </c>
      <c r="L818" s="71"/>
      <c r="M818" s="71"/>
      <c r="N818" s="71"/>
      <c r="O818" s="72"/>
      <c r="P818" s="229" t="s">
        <v>1094</v>
      </c>
      <c r="Q818" s="71"/>
      <c r="R818" s="72"/>
      <c r="S818" s="156" t="s">
        <v>98</v>
      </c>
      <c r="T818" s="72"/>
      <c r="U818" s="160">
        <v>25000.0</v>
      </c>
      <c r="V818" s="71"/>
      <c r="W818" s="72"/>
      <c r="X818" s="160">
        <v>0.0</v>
      </c>
      <c r="Y818" s="72"/>
      <c r="Z818" s="156" t="s">
        <v>68</v>
      </c>
      <c r="AA818" s="72"/>
      <c r="AB818" s="247" t="s">
        <v>66</v>
      </c>
      <c r="AC818" s="215"/>
      <c r="AD818" s="215"/>
      <c r="AE818" s="215"/>
      <c r="AF818" s="215"/>
      <c r="AG818" s="215"/>
      <c r="AH818" s="215"/>
      <c r="AI818" s="215"/>
      <c r="AJ818" s="215"/>
      <c r="AK818" s="215"/>
      <c r="AL818" s="215"/>
      <c r="AM818" s="215"/>
    </row>
    <row r="819">
      <c r="A819" s="215"/>
      <c r="B819" s="257" t="s">
        <v>2203</v>
      </c>
      <c r="C819" s="258">
        <v>46122.74811542824</v>
      </c>
      <c r="D819" s="72"/>
      <c r="E819" s="107" t="s">
        <v>7</v>
      </c>
      <c r="F819" s="71"/>
      <c r="G819" s="72"/>
      <c r="H819" s="107" t="s">
        <v>174</v>
      </c>
      <c r="I819" s="71"/>
      <c r="J819" s="72"/>
      <c r="K819" s="107" t="s">
        <v>1785</v>
      </c>
      <c r="L819" s="71"/>
      <c r="M819" s="71"/>
      <c r="N819" s="71"/>
      <c r="O819" s="72"/>
      <c r="P819" s="229" t="s">
        <v>423</v>
      </c>
      <c r="Q819" s="71"/>
      <c r="R819" s="72"/>
      <c r="S819" s="156" t="s">
        <v>98</v>
      </c>
      <c r="T819" s="72"/>
      <c r="U819" s="160">
        <v>25000.0</v>
      </c>
      <c r="V819" s="71"/>
      <c r="W819" s="72"/>
      <c r="X819" s="160">
        <v>0.0</v>
      </c>
      <c r="Y819" s="72"/>
      <c r="Z819" s="156" t="s">
        <v>68</v>
      </c>
      <c r="AA819" s="72"/>
      <c r="AB819" s="247" t="s">
        <v>88</v>
      </c>
      <c r="AC819" s="215"/>
      <c r="AD819" s="215"/>
      <c r="AE819" s="215"/>
      <c r="AF819" s="215"/>
      <c r="AG819" s="215"/>
      <c r="AH819" s="215"/>
      <c r="AI819" s="215"/>
      <c r="AJ819" s="215"/>
      <c r="AK819" s="215"/>
      <c r="AL819" s="215"/>
      <c r="AM819" s="215"/>
    </row>
    <row r="820">
      <c r="A820" s="215"/>
      <c r="B820" s="257" t="s">
        <v>801</v>
      </c>
      <c r="C820" s="258">
        <v>46122.7443678125</v>
      </c>
      <c r="D820" s="72"/>
      <c r="E820" s="107" t="s">
        <v>76</v>
      </c>
      <c r="F820" s="71"/>
      <c r="G820" s="72"/>
      <c r="H820" s="107" t="s">
        <v>804</v>
      </c>
      <c r="I820" s="71"/>
      <c r="J820" s="72"/>
      <c r="K820" s="107" t="s">
        <v>806</v>
      </c>
      <c r="L820" s="71"/>
      <c r="M820" s="71"/>
      <c r="N820" s="71"/>
      <c r="O820" s="72"/>
      <c r="P820" s="229" t="s">
        <v>807</v>
      </c>
      <c r="Q820" s="71"/>
      <c r="R820" s="72"/>
      <c r="S820" s="156" t="s">
        <v>0</v>
      </c>
      <c r="T820" s="72"/>
      <c r="U820" s="160">
        <v>27400.0</v>
      </c>
      <c r="V820" s="71"/>
      <c r="W820" s="72"/>
      <c r="X820" s="160">
        <v>0.0</v>
      </c>
      <c r="Y820" s="72"/>
      <c r="Z820" s="156" t="s">
        <v>68</v>
      </c>
      <c r="AA820" s="72"/>
      <c r="AB820" s="247" t="s">
        <v>88</v>
      </c>
      <c r="AC820" s="215"/>
      <c r="AD820" s="215"/>
      <c r="AE820" s="215"/>
      <c r="AF820" s="215"/>
      <c r="AG820" s="215"/>
      <c r="AH820" s="215"/>
      <c r="AI820" s="215"/>
      <c r="AJ820" s="215"/>
      <c r="AK820" s="215"/>
      <c r="AL820" s="215"/>
      <c r="AM820" s="215"/>
    </row>
    <row r="821">
      <c r="A821" s="215"/>
      <c r="B821" s="257" t="s">
        <v>2204</v>
      </c>
      <c r="C821" s="258">
        <v>46122.73112542824</v>
      </c>
      <c r="D821" s="72"/>
      <c r="E821" s="107" t="s">
        <v>7</v>
      </c>
      <c r="F821" s="71"/>
      <c r="G821" s="72"/>
      <c r="H821" s="107" t="s">
        <v>174</v>
      </c>
      <c r="I821" s="71"/>
      <c r="J821" s="72"/>
      <c r="K821" s="107" t="s">
        <v>1820</v>
      </c>
      <c r="L821" s="71"/>
      <c r="M821" s="71"/>
      <c r="N821" s="71"/>
      <c r="O821" s="72"/>
      <c r="P821" s="229" t="s">
        <v>432</v>
      </c>
      <c r="Q821" s="71"/>
      <c r="R821" s="72"/>
      <c r="S821" s="156" t="s">
        <v>98</v>
      </c>
      <c r="T821" s="72"/>
      <c r="U821" s="160">
        <v>25000.0</v>
      </c>
      <c r="V821" s="71"/>
      <c r="W821" s="72"/>
      <c r="X821" s="160">
        <v>0.0</v>
      </c>
      <c r="Y821" s="72"/>
      <c r="Z821" s="156" t="s">
        <v>68</v>
      </c>
      <c r="AA821" s="72"/>
      <c r="AB821" s="247" t="s">
        <v>66</v>
      </c>
      <c r="AC821" s="215"/>
      <c r="AD821" s="215"/>
      <c r="AE821" s="215"/>
      <c r="AF821" s="215"/>
      <c r="AG821" s="215"/>
      <c r="AH821" s="215"/>
      <c r="AI821" s="215"/>
      <c r="AJ821" s="215"/>
      <c r="AK821" s="215"/>
      <c r="AL821" s="215"/>
      <c r="AM821" s="215"/>
    </row>
    <row r="822">
      <c r="A822" s="215"/>
      <c r="B822" s="257" t="s">
        <v>810</v>
      </c>
      <c r="C822" s="258">
        <v>46122.670077523144</v>
      </c>
      <c r="D822" s="72"/>
      <c r="E822" s="107" t="s">
        <v>76</v>
      </c>
      <c r="F822" s="71"/>
      <c r="G822" s="72"/>
      <c r="H822" s="107" t="s">
        <v>811</v>
      </c>
      <c r="I822" s="71"/>
      <c r="J822" s="72"/>
      <c r="K822" s="107" t="s">
        <v>812</v>
      </c>
      <c r="L822" s="71"/>
      <c r="M822" s="71"/>
      <c r="N822" s="71"/>
      <c r="O822" s="72"/>
      <c r="P822" s="229" t="s">
        <v>65</v>
      </c>
      <c r="Q822" s="71"/>
      <c r="R822" s="72"/>
      <c r="S822" s="156" t="s">
        <v>0</v>
      </c>
      <c r="T822" s="72"/>
      <c r="U822" s="160">
        <v>10000.0</v>
      </c>
      <c r="V822" s="71"/>
      <c r="W822" s="72"/>
      <c r="X822" s="160">
        <v>0.0</v>
      </c>
      <c r="Y822" s="72"/>
      <c r="Z822" s="156" t="s">
        <v>68</v>
      </c>
      <c r="AA822" s="72"/>
      <c r="AB822" s="247" t="s">
        <v>88</v>
      </c>
      <c r="AC822" s="215"/>
      <c r="AD822" s="215"/>
      <c r="AE822" s="215"/>
      <c r="AF822" s="215"/>
      <c r="AG822" s="215"/>
      <c r="AH822" s="215"/>
      <c r="AI822" s="215"/>
      <c r="AJ822" s="215"/>
      <c r="AK822" s="215"/>
      <c r="AL822" s="215"/>
      <c r="AM822" s="215"/>
    </row>
    <row r="823">
      <c r="A823" s="215"/>
      <c r="B823" s="257" t="s">
        <v>2662</v>
      </c>
      <c r="C823" s="258">
        <v>46122.47410224537</v>
      </c>
      <c r="D823" s="72"/>
      <c r="E823" s="107" t="s">
        <v>76</v>
      </c>
      <c r="F823" s="71"/>
      <c r="G823" s="72"/>
      <c r="H823" s="107" t="s">
        <v>1460</v>
      </c>
      <c r="I823" s="71"/>
      <c r="J823" s="72"/>
      <c r="K823" s="107" t="s">
        <v>2663</v>
      </c>
      <c r="L823" s="71"/>
      <c r="M823" s="71"/>
      <c r="N823" s="71"/>
      <c r="O823" s="72"/>
      <c r="P823" s="229" t="s">
        <v>1604</v>
      </c>
      <c r="Q823" s="71"/>
      <c r="R823" s="72"/>
      <c r="S823" s="156" t="s">
        <v>23</v>
      </c>
      <c r="T823" s="72"/>
      <c r="U823" s="160">
        <v>132100.0</v>
      </c>
      <c r="V823" s="71"/>
      <c r="W823" s="72"/>
      <c r="X823" s="160">
        <v>0.0</v>
      </c>
      <c r="Y823" s="72"/>
      <c r="Z823" s="156" t="s">
        <v>68</v>
      </c>
      <c r="AA823" s="72"/>
      <c r="AB823" s="247" t="s">
        <v>88</v>
      </c>
      <c r="AC823" s="215"/>
      <c r="AD823" s="215"/>
      <c r="AE823" s="215"/>
      <c r="AF823" s="215"/>
      <c r="AG823" s="215"/>
      <c r="AH823" s="215"/>
      <c r="AI823" s="215"/>
      <c r="AJ823" s="215"/>
      <c r="AK823" s="215"/>
      <c r="AL823" s="215"/>
      <c r="AM823" s="215"/>
    </row>
    <row r="824">
      <c r="A824" s="215"/>
      <c r="B824" s="257" t="s">
        <v>2205</v>
      </c>
      <c r="C824" s="258">
        <v>46122.3867216088</v>
      </c>
      <c r="D824" s="72"/>
      <c r="E824" s="107" t="s">
        <v>7</v>
      </c>
      <c r="F824" s="71"/>
      <c r="G824" s="72"/>
      <c r="H824" s="107" t="s">
        <v>174</v>
      </c>
      <c r="I824" s="71"/>
      <c r="J824" s="72"/>
      <c r="K824" s="107" t="s">
        <v>1914</v>
      </c>
      <c r="L824" s="71"/>
      <c r="M824" s="71"/>
      <c r="N824" s="71"/>
      <c r="O824" s="72"/>
      <c r="P824" s="229" t="s">
        <v>645</v>
      </c>
      <c r="Q824" s="71"/>
      <c r="R824" s="72"/>
      <c r="S824" s="156" t="s">
        <v>98</v>
      </c>
      <c r="T824" s="72"/>
      <c r="U824" s="160">
        <v>45000.0</v>
      </c>
      <c r="V824" s="71"/>
      <c r="W824" s="72"/>
      <c r="X824" s="160">
        <v>0.0</v>
      </c>
      <c r="Y824" s="72"/>
      <c r="Z824" s="156" t="s">
        <v>68</v>
      </c>
      <c r="AA824" s="72"/>
      <c r="AB824" s="247" t="s">
        <v>88</v>
      </c>
      <c r="AC824" s="215"/>
      <c r="AD824" s="215"/>
      <c r="AE824" s="215"/>
      <c r="AF824" s="215"/>
      <c r="AG824" s="215"/>
      <c r="AH824" s="215"/>
      <c r="AI824" s="215"/>
      <c r="AJ824" s="215"/>
      <c r="AK824" s="215"/>
      <c r="AL824" s="215"/>
      <c r="AM824" s="215"/>
    </row>
    <row r="825">
      <c r="A825" s="215"/>
      <c r="B825" s="257" t="s">
        <v>2664</v>
      </c>
      <c r="C825" s="258">
        <v>46121.95776690972</v>
      </c>
      <c r="D825" s="72"/>
      <c r="E825" s="107" t="s">
        <v>76</v>
      </c>
      <c r="F825" s="71"/>
      <c r="G825" s="72"/>
      <c r="H825" s="107" t="s">
        <v>804</v>
      </c>
      <c r="I825" s="71"/>
      <c r="J825" s="72"/>
      <c r="K825" s="107" t="s">
        <v>2570</v>
      </c>
      <c r="L825" s="71"/>
      <c r="M825" s="71"/>
      <c r="N825" s="71"/>
      <c r="O825" s="72"/>
      <c r="P825" s="229" t="s">
        <v>826</v>
      </c>
      <c r="Q825" s="71"/>
      <c r="R825" s="72"/>
      <c r="S825" s="156" t="s">
        <v>23</v>
      </c>
      <c r="T825" s="72"/>
      <c r="U825" s="160">
        <v>50000.0</v>
      </c>
      <c r="V825" s="71"/>
      <c r="W825" s="72"/>
      <c r="X825" s="160">
        <v>0.0</v>
      </c>
      <c r="Y825" s="72"/>
      <c r="Z825" s="156" t="s">
        <v>68</v>
      </c>
      <c r="AA825" s="72"/>
      <c r="AB825" s="247" t="s">
        <v>88</v>
      </c>
      <c r="AC825" s="215"/>
      <c r="AD825" s="215"/>
      <c r="AE825" s="215"/>
      <c r="AF825" s="215"/>
      <c r="AG825" s="215"/>
      <c r="AH825" s="215"/>
      <c r="AI825" s="215"/>
      <c r="AJ825" s="215"/>
      <c r="AK825" s="215"/>
      <c r="AL825" s="215"/>
      <c r="AM825" s="215"/>
    </row>
    <row r="826">
      <c r="A826" s="215"/>
      <c r="B826" s="257" t="s">
        <v>2665</v>
      </c>
      <c r="C826" s="258">
        <v>46121.710709872685</v>
      </c>
      <c r="D826" s="72"/>
      <c r="E826" s="107" t="s">
        <v>76</v>
      </c>
      <c r="F826" s="71"/>
      <c r="G826" s="72"/>
      <c r="H826" s="107" t="s">
        <v>1364</v>
      </c>
      <c r="I826" s="71"/>
      <c r="J826" s="72"/>
      <c r="K826" s="107" t="s">
        <v>1366</v>
      </c>
      <c r="L826" s="71"/>
      <c r="M826" s="71"/>
      <c r="N826" s="71"/>
      <c r="O826" s="72"/>
      <c r="P826" s="229" t="s">
        <v>1200</v>
      </c>
      <c r="Q826" s="71"/>
      <c r="R826" s="72"/>
      <c r="S826" s="156" t="s">
        <v>1175</v>
      </c>
      <c r="T826" s="72"/>
      <c r="U826" s="160">
        <v>8000.0</v>
      </c>
      <c r="V826" s="71"/>
      <c r="W826" s="72"/>
      <c r="X826" s="160">
        <v>0.0</v>
      </c>
      <c r="Y826" s="72"/>
      <c r="Z826" s="156" t="s">
        <v>68</v>
      </c>
      <c r="AA826" s="72"/>
      <c r="AB826" s="247" t="s">
        <v>66</v>
      </c>
      <c r="AC826" s="215"/>
      <c r="AD826" s="215"/>
      <c r="AE826" s="215"/>
      <c r="AF826" s="215"/>
      <c r="AG826" s="215"/>
      <c r="AH826" s="215"/>
      <c r="AI826" s="215"/>
      <c r="AJ826" s="215"/>
      <c r="AK826" s="215"/>
      <c r="AL826" s="215"/>
      <c r="AM826" s="215"/>
    </row>
    <row r="827">
      <c r="A827" s="215"/>
      <c r="B827" s="257" t="s">
        <v>2666</v>
      </c>
      <c r="C827" s="258">
        <v>46121.70985976852</v>
      </c>
      <c r="D827" s="72"/>
      <c r="E827" s="107" t="s">
        <v>76</v>
      </c>
      <c r="F827" s="71"/>
      <c r="G827" s="72"/>
      <c r="H827" s="107" t="s">
        <v>1354</v>
      </c>
      <c r="I827" s="71"/>
      <c r="J827" s="72"/>
      <c r="K827" s="107" t="s">
        <v>2667</v>
      </c>
      <c r="L827" s="71"/>
      <c r="M827" s="71"/>
      <c r="N827" s="71"/>
      <c r="O827" s="72"/>
      <c r="P827" s="229" t="s">
        <v>2631</v>
      </c>
      <c r="Q827" s="71"/>
      <c r="R827" s="72"/>
      <c r="S827" s="156" t="s">
        <v>1247</v>
      </c>
      <c r="T827" s="72"/>
      <c r="U827" s="160">
        <v>11000.0</v>
      </c>
      <c r="V827" s="71"/>
      <c r="W827" s="72"/>
      <c r="X827" s="160">
        <v>0.0</v>
      </c>
      <c r="Y827" s="72"/>
      <c r="Z827" s="156" t="s">
        <v>68</v>
      </c>
      <c r="AA827" s="72"/>
      <c r="AB827" s="247" t="s">
        <v>66</v>
      </c>
      <c r="AC827" s="215"/>
      <c r="AD827" s="215"/>
      <c r="AE827" s="215"/>
      <c r="AF827" s="215"/>
      <c r="AG827" s="215"/>
      <c r="AH827" s="215"/>
      <c r="AI827" s="215"/>
      <c r="AJ827" s="215"/>
      <c r="AK827" s="215"/>
      <c r="AL827" s="215"/>
      <c r="AM827" s="215"/>
    </row>
    <row r="828">
      <c r="A828" s="215"/>
      <c r="B828" s="257" t="s">
        <v>2208</v>
      </c>
      <c r="C828" s="258">
        <v>46121.7083369676</v>
      </c>
      <c r="D828" s="72"/>
      <c r="E828" s="107" t="s">
        <v>7</v>
      </c>
      <c r="F828" s="71"/>
      <c r="G828" s="72"/>
      <c r="H828" s="107" t="s">
        <v>174</v>
      </c>
      <c r="I828" s="71"/>
      <c r="J828" s="72"/>
      <c r="K828" s="107" t="s">
        <v>2209</v>
      </c>
      <c r="L828" s="71"/>
      <c r="M828" s="71"/>
      <c r="N828" s="71"/>
      <c r="O828" s="72"/>
      <c r="P828" s="229" t="s">
        <v>1113</v>
      </c>
      <c r="Q828" s="71"/>
      <c r="R828" s="72"/>
      <c r="S828" s="156" t="s">
        <v>98</v>
      </c>
      <c r="T828" s="72"/>
      <c r="U828" s="160">
        <v>30000.0</v>
      </c>
      <c r="V828" s="71"/>
      <c r="W828" s="72"/>
      <c r="X828" s="160">
        <v>0.0</v>
      </c>
      <c r="Y828" s="72"/>
      <c r="Z828" s="156" t="s">
        <v>68</v>
      </c>
      <c r="AA828" s="72"/>
      <c r="AB828" s="247" t="s">
        <v>66</v>
      </c>
      <c r="AC828" s="215"/>
      <c r="AD828" s="215"/>
      <c r="AE828" s="215"/>
      <c r="AF828" s="215"/>
      <c r="AG828" s="215"/>
      <c r="AH828" s="215"/>
      <c r="AI828" s="215"/>
      <c r="AJ828" s="215"/>
      <c r="AK828" s="215"/>
      <c r="AL828" s="215"/>
      <c r="AM828" s="215"/>
    </row>
    <row r="829">
      <c r="A829" s="215"/>
      <c r="B829" s="257" t="s">
        <v>2210</v>
      </c>
      <c r="C829" s="258">
        <v>46121.705863055555</v>
      </c>
      <c r="D829" s="72"/>
      <c r="E829" s="107" t="s">
        <v>7</v>
      </c>
      <c r="F829" s="71"/>
      <c r="G829" s="72"/>
      <c r="H829" s="107" t="s">
        <v>174</v>
      </c>
      <c r="I829" s="71"/>
      <c r="J829" s="72"/>
      <c r="K829" s="107" t="s">
        <v>1835</v>
      </c>
      <c r="L829" s="71"/>
      <c r="M829" s="71"/>
      <c r="N829" s="71"/>
      <c r="O829" s="72"/>
      <c r="P829" s="229" t="s">
        <v>441</v>
      </c>
      <c r="Q829" s="71"/>
      <c r="R829" s="72"/>
      <c r="S829" s="156" t="s">
        <v>98</v>
      </c>
      <c r="T829" s="72"/>
      <c r="U829" s="160">
        <v>25000.0</v>
      </c>
      <c r="V829" s="71"/>
      <c r="W829" s="72"/>
      <c r="X829" s="160">
        <v>0.0</v>
      </c>
      <c r="Y829" s="72"/>
      <c r="Z829" s="156" t="s">
        <v>68</v>
      </c>
      <c r="AA829" s="72"/>
      <c r="AB829" s="247" t="s">
        <v>88</v>
      </c>
      <c r="AC829" s="215"/>
      <c r="AD829" s="215"/>
      <c r="AE829" s="215"/>
      <c r="AF829" s="215"/>
      <c r="AG829" s="215"/>
      <c r="AH829" s="215"/>
      <c r="AI829" s="215"/>
      <c r="AJ829" s="215"/>
      <c r="AK829" s="215"/>
      <c r="AL829" s="215"/>
      <c r="AM829" s="215"/>
    </row>
    <row r="830">
      <c r="A830" s="215"/>
      <c r="B830" s="257" t="s">
        <v>2211</v>
      </c>
      <c r="C830" s="258">
        <v>46121.7045834375</v>
      </c>
      <c r="D830" s="72"/>
      <c r="E830" s="107" t="s">
        <v>7</v>
      </c>
      <c r="F830" s="71"/>
      <c r="G830" s="72"/>
      <c r="H830" s="107" t="s">
        <v>174</v>
      </c>
      <c r="I830" s="71"/>
      <c r="J830" s="72"/>
      <c r="K830" s="107" t="s">
        <v>1827</v>
      </c>
      <c r="L830" s="71"/>
      <c r="M830" s="71"/>
      <c r="N830" s="71"/>
      <c r="O830" s="72"/>
      <c r="P830" s="229" t="s">
        <v>452</v>
      </c>
      <c r="Q830" s="71"/>
      <c r="R830" s="72"/>
      <c r="S830" s="156" t="s">
        <v>98</v>
      </c>
      <c r="T830" s="72"/>
      <c r="U830" s="160">
        <v>25000.0</v>
      </c>
      <c r="V830" s="71"/>
      <c r="W830" s="72"/>
      <c r="X830" s="160">
        <v>0.0</v>
      </c>
      <c r="Y830" s="72"/>
      <c r="Z830" s="156" t="s">
        <v>68</v>
      </c>
      <c r="AA830" s="72"/>
      <c r="AB830" s="247" t="s">
        <v>88</v>
      </c>
      <c r="AC830" s="215"/>
      <c r="AD830" s="215"/>
      <c r="AE830" s="215"/>
      <c r="AF830" s="215"/>
      <c r="AG830" s="215"/>
      <c r="AH830" s="215"/>
      <c r="AI830" s="215"/>
      <c r="AJ830" s="215"/>
      <c r="AK830" s="215"/>
      <c r="AL830" s="215"/>
      <c r="AM830" s="215"/>
    </row>
    <row r="831">
      <c r="A831" s="215"/>
      <c r="B831" s="257" t="s">
        <v>2668</v>
      </c>
      <c r="C831" s="258">
        <v>46121.701955613426</v>
      </c>
      <c r="D831" s="72"/>
      <c r="E831" s="107" t="s">
        <v>76</v>
      </c>
      <c r="F831" s="71"/>
      <c r="G831" s="72"/>
      <c r="H831" s="107" t="s">
        <v>1419</v>
      </c>
      <c r="I831" s="71"/>
      <c r="J831" s="72"/>
      <c r="K831" s="107" t="s">
        <v>2669</v>
      </c>
      <c r="L831" s="71"/>
      <c r="M831" s="71"/>
      <c r="N831" s="71"/>
      <c r="O831" s="72"/>
      <c r="P831" s="229" t="s">
        <v>807</v>
      </c>
      <c r="Q831" s="71"/>
      <c r="R831" s="72"/>
      <c r="S831" s="156" t="s">
        <v>1175</v>
      </c>
      <c r="T831" s="72"/>
      <c r="U831" s="160">
        <v>6200.0</v>
      </c>
      <c r="V831" s="71"/>
      <c r="W831" s="72"/>
      <c r="X831" s="160">
        <v>0.0</v>
      </c>
      <c r="Y831" s="72"/>
      <c r="Z831" s="156" t="s">
        <v>68</v>
      </c>
      <c r="AA831" s="72"/>
      <c r="AB831" s="247" t="s">
        <v>66</v>
      </c>
      <c r="AC831" s="215"/>
      <c r="AD831" s="215"/>
      <c r="AE831" s="215"/>
      <c r="AF831" s="215"/>
      <c r="AG831" s="215"/>
      <c r="AH831" s="215"/>
      <c r="AI831" s="215"/>
      <c r="AJ831" s="215"/>
      <c r="AK831" s="215"/>
      <c r="AL831" s="215"/>
      <c r="AM831" s="215"/>
    </row>
    <row r="832">
      <c r="A832" s="215"/>
      <c r="B832" s="257" t="s">
        <v>2670</v>
      </c>
      <c r="C832" s="258">
        <v>46121.70101878472</v>
      </c>
      <c r="D832" s="72"/>
      <c r="E832" s="107" t="s">
        <v>76</v>
      </c>
      <c r="F832" s="71"/>
      <c r="G832" s="72"/>
      <c r="H832" s="107" t="s">
        <v>804</v>
      </c>
      <c r="I832" s="71"/>
      <c r="J832" s="72"/>
      <c r="K832" s="107" t="s">
        <v>2671</v>
      </c>
      <c r="L832" s="71"/>
      <c r="M832" s="71"/>
      <c r="N832" s="71"/>
      <c r="O832" s="72"/>
      <c r="P832" s="229" t="s">
        <v>1691</v>
      </c>
      <c r="Q832" s="71"/>
      <c r="R832" s="72"/>
      <c r="S832" s="156" t="s">
        <v>14</v>
      </c>
      <c r="T832" s="72"/>
      <c r="U832" s="160">
        <v>21725.0</v>
      </c>
      <c r="V832" s="71"/>
      <c r="W832" s="72"/>
      <c r="X832" s="160">
        <v>0.0</v>
      </c>
      <c r="Y832" s="72"/>
      <c r="Z832" s="156" t="s">
        <v>68</v>
      </c>
      <c r="AA832" s="72"/>
      <c r="AB832" s="247" t="s">
        <v>66</v>
      </c>
      <c r="AC832" s="215"/>
      <c r="AD832" s="215"/>
      <c r="AE832" s="215"/>
      <c r="AF832" s="215"/>
      <c r="AG832" s="215"/>
      <c r="AH832" s="215"/>
      <c r="AI832" s="215"/>
      <c r="AJ832" s="215"/>
      <c r="AK832" s="215"/>
      <c r="AL832" s="215"/>
      <c r="AM832" s="215"/>
    </row>
    <row r="833">
      <c r="A833" s="215"/>
      <c r="B833" s="257" t="s">
        <v>2212</v>
      </c>
      <c r="C833" s="258">
        <v>46120.830330185185</v>
      </c>
      <c r="D833" s="72"/>
      <c r="E833" s="107" t="s">
        <v>7</v>
      </c>
      <c r="F833" s="71"/>
      <c r="G833" s="72"/>
      <c r="H833" s="107" t="s">
        <v>174</v>
      </c>
      <c r="I833" s="71"/>
      <c r="J833" s="72"/>
      <c r="K833" s="107" t="s">
        <v>1663</v>
      </c>
      <c r="L833" s="71"/>
      <c r="M833" s="71"/>
      <c r="N833" s="71"/>
      <c r="O833" s="72"/>
      <c r="P833" s="229" t="s">
        <v>886</v>
      </c>
      <c r="Q833" s="71"/>
      <c r="R833" s="72"/>
      <c r="S833" s="156" t="s">
        <v>98</v>
      </c>
      <c r="T833" s="72"/>
      <c r="U833" s="160">
        <v>25000.0</v>
      </c>
      <c r="V833" s="71"/>
      <c r="W833" s="72"/>
      <c r="X833" s="160">
        <v>0.0</v>
      </c>
      <c r="Y833" s="72"/>
      <c r="Z833" s="156" t="s">
        <v>68</v>
      </c>
      <c r="AA833" s="72"/>
      <c r="AB833" s="247" t="s">
        <v>66</v>
      </c>
      <c r="AC833" s="215"/>
      <c r="AD833" s="215"/>
      <c r="AE833" s="215"/>
      <c r="AF833" s="215"/>
      <c r="AG833" s="215"/>
      <c r="AH833" s="215"/>
      <c r="AI833" s="215"/>
      <c r="AJ833" s="215"/>
      <c r="AK833" s="215"/>
      <c r="AL833" s="215"/>
      <c r="AM833" s="215"/>
    </row>
    <row r="834">
      <c r="A834" s="215"/>
      <c r="B834" s="257" t="s">
        <v>2213</v>
      </c>
      <c r="C834" s="258">
        <v>46120.66036954861</v>
      </c>
      <c r="D834" s="72"/>
      <c r="E834" s="107" t="s">
        <v>7</v>
      </c>
      <c r="F834" s="71"/>
      <c r="G834" s="72"/>
      <c r="H834" s="107" t="s">
        <v>174</v>
      </c>
      <c r="I834" s="71"/>
      <c r="J834" s="72"/>
      <c r="K834" s="107" t="s">
        <v>1950</v>
      </c>
      <c r="L834" s="71"/>
      <c r="M834" s="71"/>
      <c r="N834" s="71"/>
      <c r="O834" s="72"/>
      <c r="P834" s="229" t="s">
        <v>1141</v>
      </c>
      <c r="Q834" s="71"/>
      <c r="R834" s="72"/>
      <c r="S834" s="156" t="s">
        <v>98</v>
      </c>
      <c r="T834" s="72"/>
      <c r="U834" s="160">
        <v>25000.0</v>
      </c>
      <c r="V834" s="71"/>
      <c r="W834" s="72"/>
      <c r="X834" s="160">
        <v>0.0</v>
      </c>
      <c r="Y834" s="72"/>
      <c r="Z834" s="156" t="s">
        <v>68</v>
      </c>
      <c r="AA834" s="72"/>
      <c r="AB834" s="247" t="s">
        <v>66</v>
      </c>
      <c r="AC834" s="215"/>
      <c r="AD834" s="215"/>
      <c r="AE834" s="215"/>
      <c r="AF834" s="215"/>
      <c r="AG834" s="215"/>
      <c r="AH834" s="215"/>
      <c r="AI834" s="215"/>
      <c r="AJ834" s="215"/>
      <c r="AK834" s="215"/>
      <c r="AL834" s="215"/>
      <c r="AM834" s="215"/>
    </row>
    <row r="835">
      <c r="A835" s="215"/>
      <c r="B835" s="257" t="s">
        <v>2672</v>
      </c>
      <c r="C835" s="258">
        <v>46120.62353106482</v>
      </c>
      <c r="D835" s="72"/>
      <c r="E835" s="107" t="s">
        <v>76</v>
      </c>
      <c r="F835" s="71"/>
      <c r="G835" s="72"/>
      <c r="H835" s="107" t="s">
        <v>31</v>
      </c>
      <c r="I835" s="71"/>
      <c r="J835" s="72"/>
      <c r="K835" s="107" t="s">
        <v>2673</v>
      </c>
      <c r="L835" s="71"/>
      <c r="M835" s="71"/>
      <c r="N835" s="71"/>
      <c r="O835" s="72"/>
      <c r="P835" s="229"/>
      <c r="Q835" s="71"/>
      <c r="R835" s="72"/>
      <c r="S835" s="156" t="s">
        <v>1247</v>
      </c>
      <c r="T835" s="72"/>
      <c r="U835" s="160">
        <v>60000.0</v>
      </c>
      <c r="V835" s="71"/>
      <c r="W835" s="72"/>
      <c r="X835" s="160">
        <v>0.0</v>
      </c>
      <c r="Y835" s="72"/>
      <c r="Z835" s="156" t="s">
        <v>68</v>
      </c>
      <c r="AA835" s="72"/>
      <c r="AB835" s="247" t="s">
        <v>88</v>
      </c>
      <c r="AC835" s="215"/>
      <c r="AD835" s="215"/>
      <c r="AE835" s="215"/>
      <c r="AF835" s="215"/>
      <c r="AG835" s="215"/>
      <c r="AH835" s="215"/>
      <c r="AI835" s="215"/>
      <c r="AJ835" s="215"/>
      <c r="AK835" s="215"/>
      <c r="AL835" s="215"/>
      <c r="AM835" s="215"/>
    </row>
    <row r="836">
      <c r="A836" s="215"/>
      <c r="B836" s="257" t="s">
        <v>2674</v>
      </c>
      <c r="C836" s="258">
        <v>46120.62282523148</v>
      </c>
      <c r="D836" s="72"/>
      <c r="E836" s="107" t="s">
        <v>4</v>
      </c>
      <c r="F836" s="71"/>
      <c r="G836" s="72"/>
      <c r="H836" s="107" t="s">
        <v>1208</v>
      </c>
      <c r="I836" s="71"/>
      <c r="J836" s="72"/>
      <c r="K836" s="107" t="s">
        <v>2675</v>
      </c>
      <c r="L836" s="71"/>
      <c r="M836" s="71"/>
      <c r="N836" s="71"/>
      <c r="O836" s="72"/>
      <c r="P836" s="229" t="s">
        <v>65</v>
      </c>
      <c r="Q836" s="71"/>
      <c r="R836" s="72"/>
      <c r="S836" s="156" t="s">
        <v>1175</v>
      </c>
      <c r="T836" s="72"/>
      <c r="U836" s="160">
        <v>60000.0</v>
      </c>
      <c r="V836" s="71"/>
      <c r="W836" s="72"/>
      <c r="X836" s="160">
        <v>0.0</v>
      </c>
      <c r="Y836" s="72"/>
      <c r="Z836" s="156" t="s">
        <v>68</v>
      </c>
      <c r="AA836" s="72"/>
      <c r="AB836" s="247" t="s">
        <v>88</v>
      </c>
      <c r="AC836" s="215"/>
      <c r="AD836" s="215"/>
      <c r="AE836" s="215"/>
      <c r="AF836" s="215"/>
      <c r="AG836" s="215"/>
      <c r="AH836" s="215"/>
      <c r="AI836" s="215"/>
      <c r="AJ836" s="215"/>
      <c r="AK836" s="215"/>
      <c r="AL836" s="215"/>
      <c r="AM836" s="215"/>
    </row>
    <row r="837">
      <c r="A837" s="215"/>
      <c r="B837" s="257" t="s">
        <v>2676</v>
      </c>
      <c r="C837" s="258">
        <v>46120.450189780095</v>
      </c>
      <c r="D837" s="72"/>
      <c r="E837" s="107" t="s">
        <v>76</v>
      </c>
      <c r="F837" s="71"/>
      <c r="G837" s="72"/>
      <c r="H837" s="107" t="s">
        <v>28</v>
      </c>
      <c r="I837" s="71"/>
      <c r="J837" s="72"/>
      <c r="K837" s="107" t="s">
        <v>2677</v>
      </c>
      <c r="L837" s="71"/>
      <c r="M837" s="71"/>
      <c r="N837" s="71"/>
      <c r="O837" s="72"/>
      <c r="P837" s="229" t="s">
        <v>1901</v>
      </c>
      <c r="Q837" s="71"/>
      <c r="R837" s="72"/>
      <c r="S837" s="156" t="s">
        <v>1247</v>
      </c>
      <c r="T837" s="72"/>
      <c r="U837" s="160">
        <v>68000.0</v>
      </c>
      <c r="V837" s="71"/>
      <c r="W837" s="72"/>
      <c r="X837" s="160">
        <v>0.0</v>
      </c>
      <c r="Y837" s="72"/>
      <c r="Z837" s="156" t="s">
        <v>68</v>
      </c>
      <c r="AA837" s="72"/>
      <c r="AB837" s="247" t="s">
        <v>88</v>
      </c>
      <c r="AC837" s="215"/>
      <c r="AD837" s="215"/>
      <c r="AE837" s="215"/>
      <c r="AF837" s="215"/>
      <c r="AG837" s="215"/>
      <c r="AH837" s="215"/>
      <c r="AI837" s="215"/>
      <c r="AJ837" s="215"/>
      <c r="AK837" s="215"/>
      <c r="AL837" s="215"/>
      <c r="AM837" s="215"/>
    </row>
    <row r="838">
      <c r="A838" s="215"/>
      <c r="B838" s="257" t="s">
        <v>2214</v>
      </c>
      <c r="C838" s="258">
        <v>46120.40041350694</v>
      </c>
      <c r="D838" s="72"/>
      <c r="E838" s="107" t="s">
        <v>7</v>
      </c>
      <c r="F838" s="71"/>
      <c r="G838" s="72"/>
      <c r="H838" s="107" t="s">
        <v>174</v>
      </c>
      <c r="I838" s="71"/>
      <c r="J838" s="72"/>
      <c r="K838" s="107" t="s">
        <v>1379</v>
      </c>
      <c r="L838" s="71"/>
      <c r="M838" s="71"/>
      <c r="N838" s="71"/>
      <c r="O838" s="72"/>
      <c r="P838" s="229" t="s">
        <v>536</v>
      </c>
      <c r="Q838" s="71"/>
      <c r="R838" s="72"/>
      <c r="S838" s="156" t="s">
        <v>98</v>
      </c>
      <c r="T838" s="72"/>
      <c r="U838" s="160">
        <v>25000.0</v>
      </c>
      <c r="V838" s="71"/>
      <c r="W838" s="72"/>
      <c r="X838" s="160">
        <v>0.0</v>
      </c>
      <c r="Y838" s="72"/>
      <c r="Z838" s="156" t="s">
        <v>68</v>
      </c>
      <c r="AA838" s="72"/>
      <c r="AB838" s="247" t="s">
        <v>66</v>
      </c>
      <c r="AC838" s="215"/>
      <c r="AD838" s="215"/>
      <c r="AE838" s="215"/>
      <c r="AF838" s="215"/>
      <c r="AG838" s="215"/>
      <c r="AH838" s="215"/>
      <c r="AI838" s="215"/>
      <c r="AJ838" s="215"/>
      <c r="AK838" s="215"/>
      <c r="AL838" s="215"/>
      <c r="AM838" s="215"/>
    </row>
    <row r="839">
      <c r="A839" s="215"/>
      <c r="B839" s="257" t="s">
        <v>817</v>
      </c>
      <c r="C839" s="258">
        <v>46120.370655879626</v>
      </c>
      <c r="D839" s="72"/>
      <c r="E839" s="107" t="s">
        <v>7</v>
      </c>
      <c r="F839" s="71"/>
      <c r="G839" s="72"/>
      <c r="H839" s="107" t="s">
        <v>77</v>
      </c>
      <c r="I839" s="71"/>
      <c r="J839" s="72"/>
      <c r="K839" s="107" t="s">
        <v>820</v>
      </c>
      <c r="L839" s="71"/>
      <c r="M839" s="71"/>
      <c r="N839" s="71"/>
      <c r="O839" s="72"/>
      <c r="P839" s="229" t="s">
        <v>65</v>
      </c>
      <c r="Q839" s="71"/>
      <c r="R839" s="72"/>
      <c r="S839" s="156" t="s">
        <v>0</v>
      </c>
      <c r="T839" s="72"/>
      <c r="U839" s="160">
        <v>15000.0</v>
      </c>
      <c r="V839" s="71"/>
      <c r="W839" s="72"/>
      <c r="X839" s="160">
        <v>0.0</v>
      </c>
      <c r="Y839" s="72"/>
      <c r="Z839" s="156" t="s">
        <v>68</v>
      </c>
      <c r="AA839" s="72"/>
      <c r="AB839" s="247" t="s">
        <v>66</v>
      </c>
      <c r="AC839" s="215"/>
      <c r="AD839" s="215"/>
      <c r="AE839" s="215"/>
      <c r="AF839" s="215"/>
      <c r="AG839" s="215"/>
      <c r="AH839" s="215"/>
      <c r="AI839" s="215"/>
      <c r="AJ839" s="215"/>
      <c r="AK839" s="215"/>
      <c r="AL839" s="215"/>
      <c r="AM839" s="215"/>
    </row>
    <row r="840">
      <c r="A840" s="215"/>
      <c r="B840" s="257" t="s">
        <v>2216</v>
      </c>
      <c r="C840" s="258">
        <v>46120.367603032406</v>
      </c>
      <c r="D840" s="72"/>
      <c r="E840" s="107" t="s">
        <v>7</v>
      </c>
      <c r="F840" s="71"/>
      <c r="G840" s="72"/>
      <c r="H840" s="107" t="s">
        <v>174</v>
      </c>
      <c r="I840" s="71"/>
      <c r="J840" s="72"/>
      <c r="K840" s="107" t="s">
        <v>1797</v>
      </c>
      <c r="L840" s="71"/>
      <c r="M840" s="71"/>
      <c r="N840" s="71"/>
      <c r="O840" s="72"/>
      <c r="P840" s="229" t="s">
        <v>1166</v>
      </c>
      <c r="Q840" s="71"/>
      <c r="R840" s="72"/>
      <c r="S840" s="156" t="s">
        <v>98</v>
      </c>
      <c r="T840" s="72"/>
      <c r="U840" s="160">
        <v>25000.0</v>
      </c>
      <c r="V840" s="71"/>
      <c r="W840" s="72"/>
      <c r="X840" s="160">
        <v>0.0</v>
      </c>
      <c r="Y840" s="72"/>
      <c r="Z840" s="156" t="s">
        <v>68</v>
      </c>
      <c r="AA840" s="72"/>
      <c r="AB840" s="247" t="s">
        <v>88</v>
      </c>
      <c r="AC840" s="215"/>
      <c r="AD840" s="215"/>
      <c r="AE840" s="215"/>
      <c r="AF840" s="215"/>
      <c r="AG840" s="215"/>
      <c r="AH840" s="215"/>
      <c r="AI840" s="215"/>
      <c r="AJ840" s="215"/>
      <c r="AK840" s="215"/>
      <c r="AL840" s="215"/>
      <c r="AM840" s="215"/>
    </row>
    <row r="841">
      <c r="A841" s="215"/>
      <c r="B841" s="257" t="s">
        <v>823</v>
      </c>
      <c r="C841" s="258">
        <v>46119.65075475695</v>
      </c>
      <c r="D841" s="72"/>
      <c r="E841" s="107" t="s">
        <v>76</v>
      </c>
      <c r="F841" s="71"/>
      <c r="G841" s="72"/>
      <c r="H841" s="107" t="s">
        <v>804</v>
      </c>
      <c r="I841" s="71"/>
      <c r="J841" s="72"/>
      <c r="K841" s="107" t="s">
        <v>825</v>
      </c>
      <c r="L841" s="71"/>
      <c r="M841" s="71"/>
      <c r="N841" s="71"/>
      <c r="O841" s="72"/>
      <c r="P841" s="229" t="s">
        <v>826</v>
      </c>
      <c r="Q841" s="71"/>
      <c r="R841" s="72"/>
      <c r="S841" s="156" t="s">
        <v>0</v>
      </c>
      <c r="T841" s="72"/>
      <c r="U841" s="160">
        <v>10000.0</v>
      </c>
      <c r="V841" s="71"/>
      <c r="W841" s="72"/>
      <c r="X841" s="160">
        <v>0.0</v>
      </c>
      <c r="Y841" s="72"/>
      <c r="Z841" s="156" t="s">
        <v>68</v>
      </c>
      <c r="AA841" s="72"/>
      <c r="AB841" s="247" t="s">
        <v>88</v>
      </c>
      <c r="AC841" s="215"/>
      <c r="AD841" s="215"/>
      <c r="AE841" s="215"/>
      <c r="AF841" s="215"/>
      <c r="AG841" s="215"/>
      <c r="AH841" s="215"/>
      <c r="AI841" s="215"/>
      <c r="AJ841" s="215"/>
      <c r="AK841" s="215"/>
      <c r="AL841" s="215"/>
      <c r="AM841" s="215"/>
    </row>
    <row r="842">
      <c r="A842" s="215"/>
      <c r="B842" s="257" t="s">
        <v>2678</v>
      </c>
      <c r="C842" s="258">
        <v>46119.650035196755</v>
      </c>
      <c r="D842" s="72"/>
      <c r="E842" s="107" t="s">
        <v>4</v>
      </c>
      <c r="F842" s="71"/>
      <c r="G842" s="72"/>
      <c r="H842" s="107" t="s">
        <v>1208</v>
      </c>
      <c r="I842" s="71"/>
      <c r="J842" s="72"/>
      <c r="K842" s="107" t="s">
        <v>2675</v>
      </c>
      <c r="L842" s="71"/>
      <c r="M842" s="71"/>
      <c r="N842" s="71"/>
      <c r="O842" s="72"/>
      <c r="P842" s="229" t="s">
        <v>65</v>
      </c>
      <c r="Q842" s="71"/>
      <c r="R842" s="72"/>
      <c r="S842" s="156" t="s">
        <v>1175</v>
      </c>
      <c r="T842" s="72"/>
      <c r="U842" s="160">
        <v>10000.0</v>
      </c>
      <c r="V842" s="71"/>
      <c r="W842" s="72"/>
      <c r="X842" s="160">
        <v>0.0</v>
      </c>
      <c r="Y842" s="72"/>
      <c r="Z842" s="156" t="s">
        <v>68</v>
      </c>
      <c r="AA842" s="72"/>
      <c r="AB842" s="247" t="s">
        <v>88</v>
      </c>
      <c r="AC842" s="215"/>
      <c r="AD842" s="215"/>
      <c r="AE842" s="215"/>
      <c r="AF842" s="215"/>
      <c r="AG842" s="215"/>
      <c r="AH842" s="215"/>
      <c r="AI842" s="215"/>
      <c r="AJ842" s="215"/>
      <c r="AK842" s="215"/>
      <c r="AL842" s="215"/>
      <c r="AM842" s="215"/>
    </row>
    <row r="843">
      <c r="A843" s="215"/>
      <c r="B843" s="257" t="s">
        <v>2679</v>
      </c>
      <c r="C843" s="258">
        <v>46119.50223436343</v>
      </c>
      <c r="D843" s="72"/>
      <c r="E843" s="107" t="s">
        <v>7</v>
      </c>
      <c r="F843" s="71"/>
      <c r="G843" s="72"/>
      <c r="H843" s="107" t="s">
        <v>1208</v>
      </c>
      <c r="I843" s="71"/>
      <c r="J843" s="72"/>
      <c r="K843" s="107" t="s">
        <v>2680</v>
      </c>
      <c r="L843" s="71"/>
      <c r="M843" s="71"/>
      <c r="N843" s="71"/>
      <c r="O843" s="72"/>
      <c r="P843" s="229" t="s">
        <v>1200</v>
      </c>
      <c r="Q843" s="71"/>
      <c r="R843" s="72"/>
      <c r="S843" s="156" t="s">
        <v>1175</v>
      </c>
      <c r="T843" s="72"/>
      <c r="U843" s="160">
        <v>44500.0</v>
      </c>
      <c r="V843" s="71"/>
      <c r="W843" s="72"/>
      <c r="X843" s="160">
        <v>0.0</v>
      </c>
      <c r="Y843" s="72"/>
      <c r="Z843" s="156" t="s">
        <v>68</v>
      </c>
      <c r="AA843" s="72"/>
      <c r="AB843" s="247" t="s">
        <v>88</v>
      </c>
      <c r="AC843" s="215"/>
      <c r="AD843" s="215"/>
      <c r="AE843" s="215"/>
      <c r="AF843" s="215"/>
      <c r="AG843" s="215"/>
      <c r="AH843" s="215"/>
      <c r="AI843" s="215"/>
      <c r="AJ843" s="215"/>
      <c r="AK843" s="215"/>
      <c r="AL843" s="215"/>
      <c r="AM843" s="215"/>
    </row>
    <row r="844">
      <c r="A844" s="215"/>
      <c r="B844" s="257" t="s">
        <v>2682</v>
      </c>
      <c r="C844" s="258">
        <v>46119.50178799768</v>
      </c>
      <c r="D844" s="72"/>
      <c r="E844" s="107" t="s">
        <v>76</v>
      </c>
      <c r="F844" s="71"/>
      <c r="G844" s="72"/>
      <c r="H844" s="107" t="s">
        <v>1198</v>
      </c>
      <c r="I844" s="71"/>
      <c r="J844" s="72"/>
      <c r="K844" s="107" t="s">
        <v>2683</v>
      </c>
      <c r="L844" s="71"/>
      <c r="M844" s="71"/>
      <c r="N844" s="71"/>
      <c r="O844" s="72"/>
      <c r="P844" s="229" t="s">
        <v>1200</v>
      </c>
      <c r="Q844" s="71"/>
      <c r="R844" s="72"/>
      <c r="S844" s="156" t="s">
        <v>1175</v>
      </c>
      <c r="T844" s="72"/>
      <c r="U844" s="160">
        <v>44500.0</v>
      </c>
      <c r="V844" s="71"/>
      <c r="W844" s="72"/>
      <c r="X844" s="160">
        <v>0.0</v>
      </c>
      <c r="Y844" s="72"/>
      <c r="Z844" s="156" t="s">
        <v>68</v>
      </c>
      <c r="AA844" s="72"/>
      <c r="AB844" s="247" t="s">
        <v>66</v>
      </c>
      <c r="AC844" s="215"/>
      <c r="AD844" s="215"/>
      <c r="AE844" s="215"/>
      <c r="AF844" s="215"/>
      <c r="AG844" s="215"/>
      <c r="AH844" s="215"/>
      <c r="AI844" s="215"/>
      <c r="AJ844" s="215"/>
      <c r="AK844" s="215"/>
      <c r="AL844" s="215"/>
      <c r="AM844" s="215"/>
    </row>
    <row r="845">
      <c r="A845" s="215"/>
      <c r="B845" s="257" t="s">
        <v>2221</v>
      </c>
      <c r="C845" s="258">
        <v>46118.88374048611</v>
      </c>
      <c r="D845" s="72"/>
      <c r="E845" s="107" t="s">
        <v>7</v>
      </c>
      <c r="F845" s="71"/>
      <c r="G845" s="72"/>
      <c r="H845" s="107" t="s">
        <v>174</v>
      </c>
      <c r="I845" s="71"/>
      <c r="J845" s="72"/>
      <c r="K845" s="107" t="s">
        <v>1954</v>
      </c>
      <c r="L845" s="71"/>
      <c r="M845" s="71"/>
      <c r="N845" s="71"/>
      <c r="O845" s="72"/>
      <c r="P845" s="229" t="s">
        <v>368</v>
      </c>
      <c r="Q845" s="71"/>
      <c r="R845" s="72"/>
      <c r="S845" s="156" t="s">
        <v>98</v>
      </c>
      <c r="T845" s="72"/>
      <c r="U845" s="160">
        <v>25000.0</v>
      </c>
      <c r="V845" s="71"/>
      <c r="W845" s="72"/>
      <c r="X845" s="160">
        <v>0.0</v>
      </c>
      <c r="Y845" s="72"/>
      <c r="Z845" s="156" t="s">
        <v>68</v>
      </c>
      <c r="AA845" s="72"/>
      <c r="AB845" s="247" t="s">
        <v>66</v>
      </c>
      <c r="AC845" s="215"/>
      <c r="AD845" s="215"/>
      <c r="AE845" s="215"/>
      <c r="AF845" s="215"/>
      <c r="AG845" s="215"/>
      <c r="AH845" s="215"/>
      <c r="AI845" s="215"/>
      <c r="AJ845" s="215"/>
      <c r="AK845" s="215"/>
      <c r="AL845" s="215"/>
      <c r="AM845" s="215"/>
    </row>
    <row r="846">
      <c r="A846" s="215"/>
      <c r="B846" s="257" t="s">
        <v>2684</v>
      </c>
      <c r="C846" s="258">
        <v>46118.84035496528</v>
      </c>
      <c r="D846" s="72"/>
      <c r="E846" s="107" t="s">
        <v>76</v>
      </c>
      <c r="F846" s="71"/>
      <c r="G846" s="72"/>
      <c r="H846" s="107" t="s">
        <v>1364</v>
      </c>
      <c r="I846" s="71"/>
      <c r="J846" s="72"/>
      <c r="K846" s="107" t="s">
        <v>1366</v>
      </c>
      <c r="L846" s="71"/>
      <c r="M846" s="71"/>
      <c r="N846" s="71"/>
      <c r="O846" s="72"/>
      <c r="P846" s="229" t="s">
        <v>1200</v>
      </c>
      <c r="Q846" s="71"/>
      <c r="R846" s="72"/>
      <c r="S846" s="156" t="s">
        <v>1175</v>
      </c>
      <c r="T846" s="72"/>
      <c r="U846" s="160">
        <v>3000.0</v>
      </c>
      <c r="V846" s="71"/>
      <c r="W846" s="72"/>
      <c r="X846" s="160">
        <v>0.0</v>
      </c>
      <c r="Y846" s="72"/>
      <c r="Z846" s="156" t="s">
        <v>68</v>
      </c>
      <c r="AA846" s="72"/>
      <c r="AB846" s="247" t="s">
        <v>66</v>
      </c>
      <c r="AC846" s="215"/>
      <c r="AD846" s="215"/>
      <c r="AE846" s="215"/>
      <c r="AF846" s="215"/>
      <c r="AG846" s="215"/>
      <c r="AH846" s="215"/>
      <c r="AI846" s="215"/>
      <c r="AJ846" s="215"/>
      <c r="AK846" s="215"/>
      <c r="AL846" s="215"/>
      <c r="AM846" s="215"/>
    </row>
    <row r="847">
      <c r="A847" s="215"/>
      <c r="B847" s="257" t="s">
        <v>2222</v>
      </c>
      <c r="C847" s="258">
        <v>46118.83884913195</v>
      </c>
      <c r="D847" s="72"/>
      <c r="E847" s="107" t="s">
        <v>7</v>
      </c>
      <c r="F847" s="71"/>
      <c r="G847" s="72"/>
      <c r="H847" s="107" t="s">
        <v>174</v>
      </c>
      <c r="I847" s="71"/>
      <c r="J847" s="72"/>
      <c r="K847" s="107" t="s">
        <v>1876</v>
      </c>
      <c r="L847" s="71"/>
      <c r="M847" s="71"/>
      <c r="N847" s="71"/>
      <c r="O847" s="72"/>
      <c r="P847" s="229" t="s">
        <v>1103</v>
      </c>
      <c r="Q847" s="71"/>
      <c r="R847" s="72"/>
      <c r="S847" s="156" t="s">
        <v>98</v>
      </c>
      <c r="T847" s="72"/>
      <c r="U847" s="160">
        <v>30000.0</v>
      </c>
      <c r="V847" s="71"/>
      <c r="W847" s="72"/>
      <c r="X847" s="160">
        <v>0.0</v>
      </c>
      <c r="Y847" s="72"/>
      <c r="Z847" s="156" t="s">
        <v>68</v>
      </c>
      <c r="AA847" s="72"/>
      <c r="AB847" s="247" t="s">
        <v>66</v>
      </c>
      <c r="AC847" s="215"/>
      <c r="AD847" s="215"/>
      <c r="AE847" s="215"/>
      <c r="AF847" s="215"/>
      <c r="AG847" s="215"/>
      <c r="AH847" s="215"/>
      <c r="AI847" s="215"/>
      <c r="AJ847" s="215"/>
      <c r="AK847" s="215"/>
      <c r="AL847" s="215"/>
      <c r="AM847" s="215"/>
    </row>
    <row r="848">
      <c r="A848" s="215"/>
      <c r="B848" s="257" t="s">
        <v>2685</v>
      </c>
      <c r="C848" s="258">
        <v>46118.826898506944</v>
      </c>
      <c r="D848" s="72"/>
      <c r="E848" s="107" t="s">
        <v>76</v>
      </c>
      <c r="F848" s="71"/>
      <c r="G848" s="72"/>
      <c r="H848" s="107" t="s">
        <v>804</v>
      </c>
      <c r="I848" s="71"/>
      <c r="J848" s="72"/>
      <c r="K848" s="107" t="s">
        <v>2686</v>
      </c>
      <c r="L848" s="71"/>
      <c r="M848" s="71"/>
      <c r="N848" s="71"/>
      <c r="O848" s="72"/>
      <c r="P848" s="229" t="s">
        <v>2687</v>
      </c>
      <c r="Q848" s="71"/>
      <c r="R848" s="72"/>
      <c r="S848" s="156" t="s">
        <v>1247</v>
      </c>
      <c r="T848" s="72"/>
      <c r="U848" s="160">
        <v>7000.0</v>
      </c>
      <c r="V848" s="71"/>
      <c r="W848" s="72"/>
      <c r="X848" s="160">
        <v>0.0</v>
      </c>
      <c r="Y848" s="72"/>
      <c r="Z848" s="156" t="s">
        <v>68</v>
      </c>
      <c r="AA848" s="72"/>
      <c r="AB848" s="247" t="s">
        <v>88</v>
      </c>
      <c r="AC848" s="215"/>
      <c r="AD848" s="215"/>
      <c r="AE848" s="215"/>
      <c r="AF848" s="215"/>
      <c r="AG848" s="215"/>
      <c r="AH848" s="215"/>
      <c r="AI848" s="215"/>
      <c r="AJ848" s="215"/>
      <c r="AK848" s="215"/>
      <c r="AL848" s="215"/>
      <c r="AM848" s="215"/>
    </row>
    <row r="849">
      <c r="A849" s="215"/>
      <c r="B849" s="257" t="s">
        <v>2688</v>
      </c>
      <c r="C849" s="258">
        <v>46118.82588834491</v>
      </c>
      <c r="D849" s="72"/>
      <c r="E849" s="107" t="s">
        <v>7</v>
      </c>
      <c r="F849" s="71"/>
      <c r="G849" s="72"/>
      <c r="H849" s="107" t="s">
        <v>1208</v>
      </c>
      <c r="I849" s="71"/>
      <c r="J849" s="72"/>
      <c r="K849" s="107" t="s">
        <v>2689</v>
      </c>
      <c r="L849" s="71"/>
      <c r="M849" s="71"/>
      <c r="N849" s="71"/>
      <c r="O849" s="72"/>
      <c r="P849" s="229" t="s">
        <v>1200</v>
      </c>
      <c r="Q849" s="71"/>
      <c r="R849" s="72"/>
      <c r="S849" s="156" t="s">
        <v>1175</v>
      </c>
      <c r="T849" s="72"/>
      <c r="U849" s="160">
        <v>40000.0</v>
      </c>
      <c r="V849" s="71"/>
      <c r="W849" s="72"/>
      <c r="X849" s="160">
        <v>0.0</v>
      </c>
      <c r="Y849" s="72"/>
      <c r="Z849" s="156" t="s">
        <v>68</v>
      </c>
      <c r="AA849" s="72"/>
      <c r="AB849" s="247" t="s">
        <v>88</v>
      </c>
      <c r="AC849" s="215"/>
      <c r="AD849" s="215"/>
      <c r="AE849" s="215"/>
      <c r="AF849" s="215"/>
      <c r="AG849" s="215"/>
      <c r="AH849" s="215"/>
      <c r="AI849" s="215"/>
      <c r="AJ849" s="215"/>
      <c r="AK849" s="215"/>
      <c r="AL849" s="215"/>
      <c r="AM849" s="215"/>
    </row>
    <row r="850">
      <c r="A850" s="215"/>
      <c r="B850" s="257" t="s">
        <v>2690</v>
      </c>
      <c r="C850" s="258">
        <v>46118.82515521991</v>
      </c>
      <c r="D850" s="72"/>
      <c r="E850" s="107" t="s">
        <v>76</v>
      </c>
      <c r="F850" s="71"/>
      <c r="G850" s="72"/>
      <c r="H850" s="107" t="s">
        <v>1198</v>
      </c>
      <c r="I850" s="71"/>
      <c r="J850" s="72"/>
      <c r="K850" s="107" t="s">
        <v>2691</v>
      </c>
      <c r="L850" s="71"/>
      <c r="M850" s="71"/>
      <c r="N850" s="71"/>
      <c r="O850" s="72"/>
      <c r="P850" s="229" t="s">
        <v>1200</v>
      </c>
      <c r="Q850" s="71"/>
      <c r="R850" s="72"/>
      <c r="S850" s="156" t="s">
        <v>1175</v>
      </c>
      <c r="T850" s="72"/>
      <c r="U850" s="160">
        <v>40000.0</v>
      </c>
      <c r="V850" s="71"/>
      <c r="W850" s="72"/>
      <c r="X850" s="160">
        <v>0.0</v>
      </c>
      <c r="Y850" s="72"/>
      <c r="Z850" s="156" t="s">
        <v>68</v>
      </c>
      <c r="AA850" s="72"/>
      <c r="AB850" s="247" t="s">
        <v>66</v>
      </c>
      <c r="AC850" s="215"/>
      <c r="AD850" s="215"/>
      <c r="AE850" s="215"/>
      <c r="AF850" s="215"/>
      <c r="AG850" s="215"/>
      <c r="AH850" s="215"/>
      <c r="AI850" s="215"/>
      <c r="AJ850" s="215"/>
      <c r="AK850" s="215"/>
      <c r="AL850" s="215"/>
      <c r="AM850" s="215"/>
    </row>
    <row r="851">
      <c r="A851" s="215"/>
      <c r="B851" s="257" t="s">
        <v>2226</v>
      </c>
      <c r="C851" s="258">
        <v>46118.795878715275</v>
      </c>
      <c r="D851" s="72"/>
      <c r="E851" s="107" t="s">
        <v>7</v>
      </c>
      <c r="F851" s="71"/>
      <c r="G851" s="72"/>
      <c r="H851" s="107" t="s">
        <v>174</v>
      </c>
      <c r="I851" s="71"/>
      <c r="J851" s="72"/>
      <c r="K851" s="107" t="s">
        <v>2227</v>
      </c>
      <c r="L851" s="71"/>
      <c r="M851" s="71"/>
      <c r="N851" s="71"/>
      <c r="O851" s="72"/>
      <c r="P851" s="229" t="s">
        <v>1138</v>
      </c>
      <c r="Q851" s="71"/>
      <c r="R851" s="72"/>
      <c r="S851" s="156" t="s">
        <v>98</v>
      </c>
      <c r="T851" s="72"/>
      <c r="U851" s="160">
        <v>25000.0</v>
      </c>
      <c r="V851" s="71"/>
      <c r="W851" s="72"/>
      <c r="X851" s="160">
        <v>0.0</v>
      </c>
      <c r="Y851" s="72"/>
      <c r="Z851" s="156" t="s">
        <v>68</v>
      </c>
      <c r="AA851" s="72"/>
      <c r="AB851" s="247" t="s">
        <v>88</v>
      </c>
      <c r="AC851" s="215"/>
      <c r="AD851" s="215"/>
      <c r="AE851" s="215"/>
      <c r="AF851" s="215"/>
      <c r="AG851" s="215"/>
      <c r="AH851" s="215"/>
      <c r="AI851" s="215"/>
      <c r="AJ851" s="215"/>
      <c r="AK851" s="215"/>
      <c r="AL851" s="215"/>
      <c r="AM851" s="215"/>
    </row>
    <row r="852">
      <c r="A852" s="215"/>
      <c r="B852" s="257" t="s">
        <v>2230</v>
      </c>
      <c r="C852" s="258">
        <v>46118.79507979167</v>
      </c>
      <c r="D852" s="72"/>
      <c r="E852" s="107" t="s">
        <v>7</v>
      </c>
      <c r="F852" s="71"/>
      <c r="G852" s="72"/>
      <c r="H852" s="107" t="s">
        <v>174</v>
      </c>
      <c r="I852" s="71"/>
      <c r="J852" s="72"/>
      <c r="K852" s="107" t="s">
        <v>1332</v>
      </c>
      <c r="L852" s="71"/>
      <c r="M852" s="71"/>
      <c r="N852" s="71"/>
      <c r="O852" s="72"/>
      <c r="P852" s="229" t="s">
        <v>491</v>
      </c>
      <c r="Q852" s="71"/>
      <c r="R852" s="72"/>
      <c r="S852" s="156" t="s">
        <v>98</v>
      </c>
      <c r="T852" s="72"/>
      <c r="U852" s="160">
        <v>25000.0</v>
      </c>
      <c r="V852" s="71"/>
      <c r="W852" s="72"/>
      <c r="X852" s="160">
        <v>0.0</v>
      </c>
      <c r="Y852" s="72"/>
      <c r="Z852" s="156" t="s">
        <v>68</v>
      </c>
      <c r="AA852" s="72"/>
      <c r="AB852" s="247" t="s">
        <v>88</v>
      </c>
      <c r="AC852" s="215"/>
      <c r="AD852" s="215"/>
      <c r="AE852" s="215"/>
      <c r="AF852" s="215"/>
      <c r="AG852" s="215"/>
      <c r="AH852" s="215"/>
      <c r="AI852" s="215"/>
      <c r="AJ852" s="215"/>
      <c r="AK852" s="215"/>
      <c r="AL852" s="215"/>
      <c r="AM852" s="215"/>
    </row>
    <row r="853">
      <c r="A853" s="215"/>
      <c r="B853" s="257" t="s">
        <v>2233</v>
      </c>
      <c r="C853" s="258">
        <v>46118.79300857639</v>
      </c>
      <c r="D853" s="72"/>
      <c r="E853" s="107" t="s">
        <v>7</v>
      </c>
      <c r="F853" s="71"/>
      <c r="G853" s="72"/>
      <c r="H853" s="107" t="s">
        <v>174</v>
      </c>
      <c r="I853" s="71"/>
      <c r="J853" s="72"/>
      <c r="K853" s="107" t="s">
        <v>1284</v>
      </c>
      <c r="L853" s="71"/>
      <c r="M853" s="71"/>
      <c r="N853" s="71"/>
      <c r="O853" s="72"/>
      <c r="P853" s="229" t="s">
        <v>569</v>
      </c>
      <c r="Q853" s="71"/>
      <c r="R853" s="72"/>
      <c r="S853" s="156" t="s">
        <v>98</v>
      </c>
      <c r="T853" s="72"/>
      <c r="U853" s="160">
        <v>30000.0</v>
      </c>
      <c r="V853" s="71"/>
      <c r="W853" s="72"/>
      <c r="X853" s="160">
        <v>0.0</v>
      </c>
      <c r="Y853" s="72"/>
      <c r="Z853" s="156" t="s">
        <v>68</v>
      </c>
      <c r="AA853" s="72"/>
      <c r="AB853" s="247" t="s">
        <v>88</v>
      </c>
      <c r="AC853" s="215"/>
      <c r="AD853" s="215"/>
      <c r="AE853" s="215"/>
      <c r="AF853" s="215"/>
      <c r="AG853" s="215"/>
      <c r="AH853" s="215"/>
      <c r="AI853" s="215"/>
      <c r="AJ853" s="215"/>
      <c r="AK853" s="215"/>
      <c r="AL853" s="215"/>
      <c r="AM853" s="215"/>
    </row>
    <row r="854">
      <c r="A854" s="215"/>
      <c r="B854" s="257" t="s">
        <v>2237</v>
      </c>
      <c r="C854" s="258">
        <v>46118.79155349537</v>
      </c>
      <c r="D854" s="72"/>
      <c r="E854" s="107" t="s">
        <v>7</v>
      </c>
      <c r="F854" s="71"/>
      <c r="G854" s="72"/>
      <c r="H854" s="107" t="s">
        <v>174</v>
      </c>
      <c r="I854" s="71"/>
      <c r="J854" s="72"/>
      <c r="K854" s="107" t="s">
        <v>2238</v>
      </c>
      <c r="L854" s="71"/>
      <c r="M854" s="71"/>
      <c r="N854" s="71"/>
      <c r="O854" s="72"/>
      <c r="P854" s="229" t="s">
        <v>1278</v>
      </c>
      <c r="Q854" s="71"/>
      <c r="R854" s="72"/>
      <c r="S854" s="156" t="s">
        <v>98</v>
      </c>
      <c r="T854" s="72"/>
      <c r="U854" s="160">
        <v>30000.0</v>
      </c>
      <c r="V854" s="71"/>
      <c r="W854" s="72"/>
      <c r="X854" s="160">
        <v>0.0</v>
      </c>
      <c r="Y854" s="72"/>
      <c r="Z854" s="156" t="s">
        <v>68</v>
      </c>
      <c r="AA854" s="72"/>
      <c r="AB854" s="247" t="s">
        <v>88</v>
      </c>
      <c r="AC854" s="215"/>
      <c r="AD854" s="215"/>
      <c r="AE854" s="215"/>
      <c r="AF854" s="215"/>
      <c r="AG854" s="215"/>
      <c r="AH854" s="215"/>
      <c r="AI854" s="215"/>
      <c r="AJ854" s="215"/>
      <c r="AK854" s="215"/>
      <c r="AL854" s="215"/>
      <c r="AM854" s="215"/>
    </row>
    <row r="855">
      <c r="A855" s="215"/>
      <c r="B855" s="257" t="s">
        <v>2239</v>
      </c>
      <c r="C855" s="258">
        <v>46118.757436527776</v>
      </c>
      <c r="D855" s="72"/>
      <c r="E855" s="107" t="s">
        <v>7</v>
      </c>
      <c r="F855" s="71"/>
      <c r="G855" s="72"/>
      <c r="H855" s="107" t="s">
        <v>174</v>
      </c>
      <c r="I855" s="71"/>
      <c r="J855" s="72"/>
      <c r="K855" s="107" t="s">
        <v>1868</v>
      </c>
      <c r="L855" s="71"/>
      <c r="M855" s="71"/>
      <c r="N855" s="71"/>
      <c r="O855" s="72"/>
      <c r="P855" s="229" t="s">
        <v>764</v>
      </c>
      <c r="Q855" s="71"/>
      <c r="R855" s="72"/>
      <c r="S855" s="156" t="s">
        <v>98</v>
      </c>
      <c r="T855" s="72"/>
      <c r="U855" s="160">
        <v>25000.0</v>
      </c>
      <c r="V855" s="71"/>
      <c r="W855" s="72"/>
      <c r="X855" s="160">
        <v>0.0</v>
      </c>
      <c r="Y855" s="72"/>
      <c r="Z855" s="156" t="s">
        <v>68</v>
      </c>
      <c r="AA855" s="72"/>
      <c r="AB855" s="247" t="s">
        <v>88</v>
      </c>
      <c r="AC855" s="215"/>
      <c r="AD855" s="215"/>
      <c r="AE855" s="215"/>
      <c r="AF855" s="215"/>
      <c r="AG855" s="215"/>
      <c r="AH855" s="215"/>
      <c r="AI855" s="215"/>
      <c r="AJ855" s="215"/>
      <c r="AK855" s="215"/>
      <c r="AL855" s="215"/>
      <c r="AM855" s="215"/>
    </row>
    <row r="856">
      <c r="A856" s="215"/>
      <c r="B856" s="257" t="s">
        <v>2240</v>
      </c>
      <c r="C856" s="258">
        <v>46118.75507342593</v>
      </c>
      <c r="D856" s="72"/>
      <c r="E856" s="107" t="s">
        <v>7</v>
      </c>
      <c r="F856" s="71"/>
      <c r="G856" s="72"/>
      <c r="H856" s="107" t="s">
        <v>174</v>
      </c>
      <c r="I856" s="71"/>
      <c r="J856" s="72"/>
      <c r="K856" s="107" t="s">
        <v>1312</v>
      </c>
      <c r="L856" s="71"/>
      <c r="M856" s="71"/>
      <c r="N856" s="71"/>
      <c r="O856" s="72"/>
      <c r="P856" s="229" t="s">
        <v>580</v>
      </c>
      <c r="Q856" s="71"/>
      <c r="R856" s="72"/>
      <c r="S856" s="156" t="s">
        <v>98</v>
      </c>
      <c r="T856" s="72"/>
      <c r="U856" s="160">
        <v>25000.0</v>
      </c>
      <c r="V856" s="71"/>
      <c r="W856" s="72"/>
      <c r="X856" s="160">
        <v>0.0</v>
      </c>
      <c r="Y856" s="72"/>
      <c r="Z856" s="156" t="s">
        <v>68</v>
      </c>
      <c r="AA856" s="72"/>
      <c r="AB856" s="247" t="s">
        <v>88</v>
      </c>
      <c r="AC856" s="215"/>
      <c r="AD856" s="215"/>
      <c r="AE856" s="215"/>
      <c r="AF856" s="215"/>
      <c r="AG856" s="215"/>
      <c r="AH856" s="215"/>
      <c r="AI856" s="215"/>
      <c r="AJ856" s="215"/>
      <c r="AK856" s="215"/>
      <c r="AL856" s="215"/>
      <c r="AM856" s="215"/>
    </row>
    <row r="857">
      <c r="A857" s="215"/>
      <c r="B857" s="257" t="s">
        <v>2244</v>
      </c>
      <c r="C857" s="258">
        <v>46118.75459239584</v>
      </c>
      <c r="D857" s="72"/>
      <c r="E857" s="107" t="s">
        <v>7</v>
      </c>
      <c r="F857" s="71"/>
      <c r="G857" s="72"/>
      <c r="H857" s="107" t="s">
        <v>174</v>
      </c>
      <c r="I857" s="71"/>
      <c r="J857" s="72"/>
      <c r="K857" s="107" t="s">
        <v>1321</v>
      </c>
      <c r="L857" s="71"/>
      <c r="M857" s="71"/>
      <c r="N857" s="71"/>
      <c r="O857" s="72"/>
      <c r="P857" s="229" t="s">
        <v>591</v>
      </c>
      <c r="Q857" s="71"/>
      <c r="R857" s="72"/>
      <c r="S857" s="156" t="s">
        <v>98</v>
      </c>
      <c r="T857" s="72"/>
      <c r="U857" s="160">
        <v>25000.0</v>
      </c>
      <c r="V857" s="71"/>
      <c r="W857" s="72"/>
      <c r="X857" s="160">
        <v>0.0</v>
      </c>
      <c r="Y857" s="72"/>
      <c r="Z857" s="156" t="s">
        <v>68</v>
      </c>
      <c r="AA857" s="72"/>
      <c r="AB857" s="247" t="s">
        <v>88</v>
      </c>
      <c r="AC857" s="215"/>
      <c r="AD857" s="215"/>
      <c r="AE857" s="215"/>
      <c r="AF857" s="215"/>
      <c r="AG857" s="215"/>
      <c r="AH857" s="215"/>
      <c r="AI857" s="215"/>
      <c r="AJ857" s="215"/>
      <c r="AK857" s="215"/>
      <c r="AL857" s="215"/>
      <c r="AM857" s="215"/>
    </row>
    <row r="858">
      <c r="A858" s="215"/>
      <c r="B858" s="257" t="s">
        <v>2248</v>
      </c>
      <c r="C858" s="258">
        <v>46118.75177533565</v>
      </c>
      <c r="D858" s="72"/>
      <c r="E858" s="107" t="s">
        <v>7</v>
      </c>
      <c r="F858" s="71"/>
      <c r="G858" s="72"/>
      <c r="H858" s="107" t="s">
        <v>174</v>
      </c>
      <c r="I858" s="71"/>
      <c r="J858" s="72"/>
      <c r="K858" s="107" t="s">
        <v>2249</v>
      </c>
      <c r="L858" s="71"/>
      <c r="M858" s="71"/>
      <c r="N858" s="71"/>
      <c r="O858" s="72"/>
      <c r="P858" s="229" t="s">
        <v>462</v>
      </c>
      <c r="Q858" s="71"/>
      <c r="R858" s="72"/>
      <c r="S858" s="156" t="s">
        <v>98</v>
      </c>
      <c r="T858" s="72"/>
      <c r="U858" s="160">
        <v>25000.0</v>
      </c>
      <c r="V858" s="71"/>
      <c r="W858" s="72"/>
      <c r="X858" s="160">
        <v>0.0</v>
      </c>
      <c r="Y858" s="72"/>
      <c r="Z858" s="156" t="s">
        <v>68</v>
      </c>
      <c r="AA858" s="72"/>
      <c r="AB858" s="247" t="s">
        <v>66</v>
      </c>
      <c r="AC858" s="215"/>
      <c r="AD858" s="215"/>
      <c r="AE858" s="215"/>
      <c r="AF858" s="215"/>
      <c r="AG858" s="215"/>
      <c r="AH858" s="215"/>
      <c r="AI858" s="215"/>
      <c r="AJ858" s="215"/>
      <c r="AK858" s="215"/>
      <c r="AL858" s="215"/>
      <c r="AM858" s="215"/>
    </row>
    <row r="859">
      <c r="A859" s="215"/>
      <c r="B859" s="257" t="s">
        <v>2250</v>
      </c>
      <c r="C859" s="258">
        <v>46118.49372600694</v>
      </c>
      <c r="D859" s="72"/>
      <c r="E859" s="107" t="s">
        <v>7</v>
      </c>
      <c r="F859" s="71"/>
      <c r="G859" s="72"/>
      <c r="H859" s="107" t="s">
        <v>185</v>
      </c>
      <c r="I859" s="71"/>
      <c r="J859" s="72"/>
      <c r="K859" s="107" t="s">
        <v>604</v>
      </c>
      <c r="L859" s="71"/>
      <c r="M859" s="71"/>
      <c r="N859" s="71"/>
      <c r="O859" s="72"/>
      <c r="P859" s="229" t="s">
        <v>605</v>
      </c>
      <c r="Q859" s="71"/>
      <c r="R859" s="72"/>
      <c r="S859" s="156" t="s">
        <v>98</v>
      </c>
      <c r="T859" s="72"/>
      <c r="U859" s="160">
        <v>27500.0</v>
      </c>
      <c r="V859" s="71"/>
      <c r="W859" s="72"/>
      <c r="X859" s="160">
        <v>0.0</v>
      </c>
      <c r="Y859" s="72"/>
      <c r="Z859" s="156" t="s">
        <v>68</v>
      </c>
      <c r="AA859" s="72"/>
      <c r="AB859" s="247" t="s">
        <v>66</v>
      </c>
      <c r="AC859" s="215"/>
      <c r="AD859" s="215"/>
      <c r="AE859" s="215"/>
      <c r="AF859" s="215"/>
      <c r="AG859" s="215"/>
      <c r="AH859" s="215"/>
      <c r="AI859" s="215"/>
      <c r="AJ859" s="215"/>
      <c r="AK859" s="215"/>
      <c r="AL859" s="215"/>
      <c r="AM859" s="215"/>
    </row>
    <row r="860">
      <c r="A860" s="215"/>
      <c r="B860" s="257" t="s">
        <v>2253</v>
      </c>
      <c r="C860" s="258">
        <v>46118.46367546296</v>
      </c>
      <c r="D860" s="72"/>
      <c r="E860" s="107" t="s">
        <v>7</v>
      </c>
      <c r="F860" s="71"/>
      <c r="G860" s="72"/>
      <c r="H860" s="107" t="s">
        <v>174</v>
      </c>
      <c r="I860" s="71"/>
      <c r="J860" s="72"/>
      <c r="K860" s="107" t="s">
        <v>1891</v>
      </c>
      <c r="L860" s="71"/>
      <c r="M860" s="71"/>
      <c r="N860" s="71"/>
      <c r="O860" s="72"/>
      <c r="P860" s="229" t="s">
        <v>378</v>
      </c>
      <c r="Q860" s="71"/>
      <c r="R860" s="72"/>
      <c r="S860" s="156" t="s">
        <v>98</v>
      </c>
      <c r="T860" s="72"/>
      <c r="U860" s="160">
        <v>25000.0</v>
      </c>
      <c r="V860" s="71"/>
      <c r="W860" s="72"/>
      <c r="X860" s="160">
        <v>0.0</v>
      </c>
      <c r="Y860" s="72"/>
      <c r="Z860" s="156" t="s">
        <v>68</v>
      </c>
      <c r="AA860" s="72"/>
      <c r="AB860" s="247" t="s">
        <v>88</v>
      </c>
      <c r="AC860" s="215"/>
      <c r="AD860" s="215"/>
      <c r="AE860" s="215"/>
      <c r="AF860" s="215"/>
      <c r="AG860" s="215"/>
      <c r="AH860" s="215"/>
      <c r="AI860" s="215"/>
      <c r="AJ860" s="215"/>
      <c r="AK860" s="215"/>
      <c r="AL860" s="215"/>
      <c r="AM860" s="215"/>
    </row>
    <row r="861">
      <c r="A861" s="215"/>
      <c r="B861" s="257" t="s">
        <v>2258</v>
      </c>
      <c r="C861" s="258">
        <v>46118.447064004635</v>
      </c>
      <c r="D861" s="72"/>
      <c r="E861" s="107" t="s">
        <v>7</v>
      </c>
      <c r="F861" s="71"/>
      <c r="G861" s="72"/>
      <c r="H861" s="107" t="s">
        <v>174</v>
      </c>
      <c r="I861" s="71"/>
      <c r="J861" s="72"/>
      <c r="K861" s="107" t="s">
        <v>1541</v>
      </c>
      <c r="L861" s="71"/>
      <c r="M861" s="71"/>
      <c r="N861" s="71"/>
      <c r="O861" s="72"/>
      <c r="P861" s="229" t="s">
        <v>708</v>
      </c>
      <c r="Q861" s="71"/>
      <c r="R861" s="72"/>
      <c r="S861" s="156" t="s">
        <v>98</v>
      </c>
      <c r="T861" s="72"/>
      <c r="U861" s="160">
        <v>25000.0</v>
      </c>
      <c r="V861" s="71"/>
      <c r="W861" s="72"/>
      <c r="X861" s="160">
        <v>0.0</v>
      </c>
      <c r="Y861" s="72"/>
      <c r="Z861" s="156" t="s">
        <v>68</v>
      </c>
      <c r="AA861" s="72"/>
      <c r="AB861" s="247" t="s">
        <v>88</v>
      </c>
      <c r="AC861" s="215"/>
      <c r="AD861" s="215"/>
      <c r="AE861" s="215"/>
      <c r="AF861" s="215"/>
      <c r="AG861" s="215"/>
      <c r="AH861" s="215"/>
      <c r="AI861" s="215"/>
      <c r="AJ861" s="215"/>
      <c r="AK861" s="215"/>
      <c r="AL861" s="215"/>
      <c r="AM861" s="215"/>
    </row>
    <row r="862">
      <c r="A862" s="215"/>
      <c r="B862" s="257" t="s">
        <v>2259</v>
      </c>
      <c r="C862" s="258">
        <v>46118.4460971875</v>
      </c>
      <c r="D862" s="72"/>
      <c r="E862" s="107" t="s">
        <v>7</v>
      </c>
      <c r="F862" s="71"/>
      <c r="G862" s="72"/>
      <c r="H862" s="107" t="s">
        <v>174</v>
      </c>
      <c r="I862" s="71"/>
      <c r="J862" s="72"/>
      <c r="K862" s="107" t="s">
        <v>1476</v>
      </c>
      <c r="L862" s="71"/>
      <c r="M862" s="71"/>
      <c r="N862" s="71"/>
      <c r="O862" s="72"/>
      <c r="P862" s="229" t="s">
        <v>799</v>
      </c>
      <c r="Q862" s="71"/>
      <c r="R862" s="72"/>
      <c r="S862" s="156" t="s">
        <v>98</v>
      </c>
      <c r="T862" s="72"/>
      <c r="U862" s="160">
        <v>25000.0</v>
      </c>
      <c r="V862" s="71"/>
      <c r="W862" s="72"/>
      <c r="X862" s="160">
        <v>0.0</v>
      </c>
      <c r="Y862" s="72"/>
      <c r="Z862" s="156" t="s">
        <v>68</v>
      </c>
      <c r="AA862" s="72"/>
      <c r="AB862" s="247" t="s">
        <v>88</v>
      </c>
      <c r="AC862" s="215"/>
      <c r="AD862" s="215"/>
      <c r="AE862" s="215"/>
      <c r="AF862" s="215"/>
      <c r="AG862" s="215"/>
      <c r="AH862" s="215"/>
      <c r="AI862" s="215"/>
      <c r="AJ862" s="215"/>
      <c r="AK862" s="215"/>
      <c r="AL862" s="215"/>
      <c r="AM862" s="215"/>
    </row>
    <row r="863">
      <c r="A863" s="215"/>
      <c r="B863" s="257" t="s">
        <v>2260</v>
      </c>
      <c r="C863" s="258">
        <v>46118.444476122684</v>
      </c>
      <c r="D863" s="72"/>
      <c r="E863" s="107" t="s">
        <v>7</v>
      </c>
      <c r="F863" s="71"/>
      <c r="G863" s="72"/>
      <c r="H863" s="107" t="s">
        <v>174</v>
      </c>
      <c r="I863" s="71"/>
      <c r="J863" s="72"/>
      <c r="K863" s="107" t="s">
        <v>2261</v>
      </c>
      <c r="L863" s="71"/>
      <c r="M863" s="71"/>
      <c r="N863" s="71"/>
      <c r="O863" s="72"/>
      <c r="P863" s="229" t="s">
        <v>1442</v>
      </c>
      <c r="Q863" s="71"/>
      <c r="R863" s="72"/>
      <c r="S863" s="156" t="s">
        <v>98</v>
      </c>
      <c r="T863" s="72"/>
      <c r="U863" s="160">
        <v>25000.0</v>
      </c>
      <c r="V863" s="71"/>
      <c r="W863" s="72"/>
      <c r="X863" s="160">
        <v>0.0</v>
      </c>
      <c r="Y863" s="72"/>
      <c r="Z863" s="156" t="s">
        <v>68</v>
      </c>
      <c r="AA863" s="72"/>
      <c r="AB863" s="247" t="s">
        <v>88</v>
      </c>
      <c r="AC863" s="215"/>
      <c r="AD863" s="215"/>
      <c r="AE863" s="215"/>
      <c r="AF863" s="215"/>
      <c r="AG863" s="215"/>
      <c r="AH863" s="215"/>
      <c r="AI863" s="215"/>
      <c r="AJ863" s="215"/>
      <c r="AK863" s="215"/>
      <c r="AL863" s="215"/>
      <c r="AM863" s="215"/>
    </row>
    <row r="864">
      <c r="A864" s="215"/>
      <c r="B864" s="257" t="s">
        <v>2695</v>
      </c>
      <c r="C864" s="258">
        <v>46117.066844120374</v>
      </c>
      <c r="D864" s="72"/>
      <c r="E864" s="107" t="s">
        <v>76</v>
      </c>
      <c r="F864" s="71"/>
      <c r="G864" s="72"/>
      <c r="H864" s="107" t="s">
        <v>804</v>
      </c>
      <c r="I864" s="71"/>
      <c r="J864" s="72"/>
      <c r="K864" s="107" t="s">
        <v>2696</v>
      </c>
      <c r="L864" s="71"/>
      <c r="M864" s="71"/>
      <c r="N864" s="71"/>
      <c r="O864" s="72"/>
      <c r="P864" s="229" t="s">
        <v>807</v>
      </c>
      <c r="Q864" s="71"/>
      <c r="R864" s="72"/>
      <c r="S864" s="156" t="s">
        <v>1247</v>
      </c>
      <c r="T864" s="72"/>
      <c r="U864" s="160">
        <v>5000.0</v>
      </c>
      <c r="V864" s="71"/>
      <c r="W864" s="72"/>
      <c r="X864" s="160">
        <v>0.0</v>
      </c>
      <c r="Y864" s="72"/>
      <c r="Z864" s="156" t="s">
        <v>68</v>
      </c>
      <c r="AA864" s="72"/>
      <c r="AB864" s="247" t="s">
        <v>66</v>
      </c>
      <c r="AC864" s="215"/>
      <c r="AD864" s="215"/>
      <c r="AE864" s="215"/>
      <c r="AF864" s="215"/>
      <c r="AG864" s="215"/>
      <c r="AH864" s="215"/>
      <c r="AI864" s="215"/>
      <c r="AJ864" s="215"/>
      <c r="AK864" s="215"/>
      <c r="AL864" s="215"/>
      <c r="AM864" s="215"/>
    </row>
    <row r="865">
      <c r="A865" s="215"/>
      <c r="B865" s="257" t="s">
        <v>2697</v>
      </c>
      <c r="C865" s="258">
        <v>46117.06431306713</v>
      </c>
      <c r="D865" s="72"/>
      <c r="E865" s="107" t="s">
        <v>76</v>
      </c>
      <c r="F865" s="71"/>
      <c r="G865" s="72"/>
      <c r="H865" s="107" t="s">
        <v>1419</v>
      </c>
      <c r="I865" s="71"/>
      <c r="J865" s="72"/>
      <c r="K865" s="107" t="s">
        <v>2698</v>
      </c>
      <c r="L865" s="71"/>
      <c r="M865" s="71"/>
      <c r="N865" s="71"/>
      <c r="O865" s="72"/>
      <c r="P865" s="229" t="s">
        <v>1200</v>
      </c>
      <c r="Q865" s="71"/>
      <c r="R865" s="72"/>
      <c r="S865" s="156" t="s">
        <v>1175</v>
      </c>
      <c r="T865" s="72"/>
      <c r="U865" s="160">
        <v>13500.0</v>
      </c>
      <c r="V865" s="71"/>
      <c r="W865" s="72"/>
      <c r="X865" s="160">
        <v>0.0</v>
      </c>
      <c r="Y865" s="72"/>
      <c r="Z865" s="156" t="s">
        <v>68</v>
      </c>
      <c r="AA865" s="72"/>
      <c r="AB865" s="247" t="s">
        <v>66</v>
      </c>
      <c r="AC865" s="215"/>
      <c r="AD865" s="215"/>
      <c r="AE865" s="215"/>
      <c r="AF865" s="215"/>
      <c r="AG865" s="215"/>
      <c r="AH865" s="215"/>
      <c r="AI865" s="215"/>
      <c r="AJ865" s="215"/>
      <c r="AK865" s="215"/>
      <c r="AL865" s="215"/>
      <c r="AM865" s="215"/>
    </row>
    <row r="866">
      <c r="A866" s="215"/>
      <c r="B866" s="257" t="s">
        <v>2699</v>
      </c>
      <c r="C866" s="258">
        <v>46117.06275298611</v>
      </c>
      <c r="D866" s="72"/>
      <c r="E866" s="107" t="s">
        <v>76</v>
      </c>
      <c r="F866" s="71"/>
      <c r="G866" s="72"/>
      <c r="H866" s="107" t="s">
        <v>1242</v>
      </c>
      <c r="I866" s="71"/>
      <c r="J866" s="72"/>
      <c r="K866" s="107" t="s">
        <v>2700</v>
      </c>
      <c r="L866" s="71"/>
      <c r="M866" s="71"/>
      <c r="N866" s="71"/>
      <c r="O866" s="72"/>
      <c r="P866" s="229" t="s">
        <v>2701</v>
      </c>
      <c r="Q866" s="71"/>
      <c r="R866" s="72"/>
      <c r="S866" s="156" t="s">
        <v>1247</v>
      </c>
      <c r="T866" s="72"/>
      <c r="U866" s="160">
        <v>37850.0</v>
      </c>
      <c r="V866" s="71"/>
      <c r="W866" s="72"/>
      <c r="X866" s="160">
        <v>0.0</v>
      </c>
      <c r="Y866" s="72"/>
      <c r="Z866" s="156" t="s">
        <v>68</v>
      </c>
      <c r="AA866" s="72"/>
      <c r="AB866" s="247" t="s">
        <v>66</v>
      </c>
      <c r="AC866" s="215"/>
      <c r="AD866" s="215"/>
      <c r="AE866" s="215"/>
      <c r="AF866" s="215"/>
      <c r="AG866" s="215"/>
      <c r="AH866" s="215"/>
      <c r="AI866" s="215"/>
      <c r="AJ866" s="215"/>
      <c r="AK866" s="215"/>
      <c r="AL866" s="215"/>
      <c r="AM866" s="215"/>
    </row>
    <row r="867">
      <c r="A867" s="215"/>
      <c r="B867" s="257" t="s">
        <v>828</v>
      </c>
      <c r="C867" s="258">
        <v>46117.06159722222</v>
      </c>
      <c r="D867" s="72"/>
      <c r="E867" s="107" t="s">
        <v>76</v>
      </c>
      <c r="F867" s="71"/>
      <c r="G867" s="72"/>
      <c r="H867" s="107" t="s">
        <v>77</v>
      </c>
      <c r="I867" s="71"/>
      <c r="J867" s="72"/>
      <c r="K867" s="107" t="s">
        <v>829</v>
      </c>
      <c r="L867" s="71"/>
      <c r="M867" s="71"/>
      <c r="N867" s="71"/>
      <c r="O867" s="72"/>
      <c r="P867" s="229" t="s">
        <v>65</v>
      </c>
      <c r="Q867" s="71"/>
      <c r="R867" s="72"/>
      <c r="S867" s="156" t="s">
        <v>0</v>
      </c>
      <c r="T867" s="72"/>
      <c r="U867" s="160">
        <v>42500.0</v>
      </c>
      <c r="V867" s="71"/>
      <c r="W867" s="72"/>
      <c r="X867" s="160">
        <v>0.0</v>
      </c>
      <c r="Y867" s="72"/>
      <c r="Z867" s="156" t="s">
        <v>68</v>
      </c>
      <c r="AA867" s="72"/>
      <c r="AB867" s="247" t="s">
        <v>66</v>
      </c>
      <c r="AC867" s="215"/>
      <c r="AD867" s="215"/>
      <c r="AE867" s="215"/>
      <c r="AF867" s="215"/>
      <c r="AG867" s="215"/>
      <c r="AH867" s="215"/>
      <c r="AI867" s="215"/>
      <c r="AJ867" s="215"/>
      <c r="AK867" s="215"/>
      <c r="AL867" s="215"/>
      <c r="AM867" s="215"/>
    </row>
    <row r="868">
      <c r="A868" s="215"/>
      <c r="B868" s="257" t="s">
        <v>833</v>
      </c>
      <c r="C868" s="258">
        <v>46117.06081273148</v>
      </c>
      <c r="D868" s="72"/>
      <c r="E868" s="107" t="s">
        <v>7</v>
      </c>
      <c r="F868" s="71"/>
      <c r="G868" s="72"/>
      <c r="H868" s="107" t="s">
        <v>63</v>
      </c>
      <c r="I868" s="71"/>
      <c r="J868" s="72"/>
      <c r="K868" s="107" t="s">
        <v>835</v>
      </c>
      <c r="L868" s="71"/>
      <c r="M868" s="71"/>
      <c r="N868" s="71"/>
      <c r="O868" s="72"/>
      <c r="P868" s="229" t="s">
        <v>65</v>
      </c>
      <c r="Q868" s="71"/>
      <c r="R868" s="72"/>
      <c r="S868" s="156" t="s">
        <v>0</v>
      </c>
      <c r="T868" s="72"/>
      <c r="U868" s="160">
        <v>85000.0</v>
      </c>
      <c r="V868" s="71"/>
      <c r="W868" s="72"/>
      <c r="X868" s="160">
        <v>0.0</v>
      </c>
      <c r="Y868" s="72"/>
      <c r="Z868" s="156" t="s">
        <v>68</v>
      </c>
      <c r="AA868" s="72"/>
      <c r="AB868" s="247" t="s">
        <v>66</v>
      </c>
      <c r="AC868" s="215"/>
      <c r="AD868" s="215"/>
      <c r="AE868" s="215"/>
      <c r="AF868" s="215"/>
      <c r="AG868" s="215"/>
      <c r="AH868" s="215"/>
      <c r="AI868" s="215"/>
      <c r="AJ868" s="215"/>
      <c r="AK868" s="215"/>
      <c r="AL868" s="215"/>
      <c r="AM868" s="215"/>
    </row>
    <row r="869">
      <c r="A869" s="215"/>
      <c r="B869" s="257" t="s">
        <v>2262</v>
      </c>
      <c r="C869" s="258">
        <v>46117.058511111114</v>
      </c>
      <c r="D869" s="72"/>
      <c r="E869" s="107" t="s">
        <v>7</v>
      </c>
      <c r="F869" s="71"/>
      <c r="G869" s="72"/>
      <c r="H869" s="107" t="s">
        <v>842</v>
      </c>
      <c r="I869" s="71"/>
      <c r="J869" s="72"/>
      <c r="K869" s="107" t="s">
        <v>2263</v>
      </c>
      <c r="L869" s="71"/>
      <c r="M869" s="71"/>
      <c r="N869" s="71"/>
      <c r="O869" s="72"/>
      <c r="P869" s="229" t="s">
        <v>605</v>
      </c>
      <c r="Q869" s="71"/>
      <c r="R869" s="72"/>
      <c r="S869" s="156" t="s">
        <v>98</v>
      </c>
      <c r="T869" s="72"/>
      <c r="U869" s="160">
        <v>45000.0</v>
      </c>
      <c r="V869" s="71"/>
      <c r="W869" s="72"/>
      <c r="X869" s="160">
        <v>0.0</v>
      </c>
      <c r="Y869" s="72"/>
      <c r="Z869" s="156" t="s">
        <v>68</v>
      </c>
      <c r="AA869" s="72"/>
      <c r="AB869" s="247" t="s">
        <v>66</v>
      </c>
      <c r="AC869" s="215"/>
      <c r="AD869" s="215"/>
      <c r="AE869" s="215"/>
      <c r="AF869" s="215"/>
      <c r="AG869" s="215"/>
      <c r="AH869" s="215"/>
      <c r="AI869" s="215"/>
      <c r="AJ869" s="215"/>
      <c r="AK869" s="215"/>
      <c r="AL869" s="215"/>
      <c r="AM869" s="215"/>
    </row>
    <row r="870">
      <c r="A870" s="215"/>
      <c r="B870" s="257" t="s">
        <v>2702</v>
      </c>
      <c r="C870" s="258">
        <v>46117.05798697917</v>
      </c>
      <c r="D870" s="72"/>
      <c r="E870" s="107" t="s">
        <v>7</v>
      </c>
      <c r="F870" s="71"/>
      <c r="G870" s="72"/>
      <c r="H870" s="107" t="s">
        <v>842</v>
      </c>
      <c r="I870" s="71"/>
      <c r="J870" s="72"/>
      <c r="K870" s="107" t="s">
        <v>2553</v>
      </c>
      <c r="L870" s="71"/>
      <c r="M870" s="71"/>
      <c r="N870" s="71"/>
      <c r="O870" s="72"/>
      <c r="P870" s="229" t="s">
        <v>1451</v>
      </c>
      <c r="Q870" s="71"/>
      <c r="R870" s="72"/>
      <c r="S870" s="156" t="s">
        <v>23</v>
      </c>
      <c r="T870" s="72"/>
      <c r="U870" s="160">
        <v>20000.0</v>
      </c>
      <c r="V870" s="71"/>
      <c r="W870" s="72"/>
      <c r="X870" s="160">
        <v>0.0</v>
      </c>
      <c r="Y870" s="72"/>
      <c r="Z870" s="156" t="s">
        <v>68</v>
      </c>
      <c r="AA870" s="72"/>
      <c r="AB870" s="247" t="s">
        <v>88</v>
      </c>
      <c r="AC870" s="215"/>
      <c r="AD870" s="215"/>
      <c r="AE870" s="215"/>
      <c r="AF870" s="215"/>
      <c r="AG870" s="215"/>
      <c r="AH870" s="215"/>
      <c r="AI870" s="215"/>
      <c r="AJ870" s="215"/>
      <c r="AK870" s="215"/>
      <c r="AL870" s="215"/>
      <c r="AM870" s="215"/>
    </row>
    <row r="871">
      <c r="A871" s="215"/>
      <c r="B871" s="257" t="s">
        <v>840</v>
      </c>
      <c r="C871" s="258">
        <v>46117.05678265046</v>
      </c>
      <c r="D871" s="72"/>
      <c r="E871" s="107" t="s">
        <v>7</v>
      </c>
      <c r="F871" s="71"/>
      <c r="G871" s="72"/>
      <c r="H871" s="107" t="s">
        <v>842</v>
      </c>
      <c r="I871" s="71"/>
      <c r="J871" s="72"/>
      <c r="K871" s="107" t="s">
        <v>844</v>
      </c>
      <c r="L871" s="71"/>
      <c r="M871" s="71"/>
      <c r="N871" s="71"/>
      <c r="O871" s="72"/>
      <c r="P871" s="229" t="s">
        <v>65</v>
      </c>
      <c r="Q871" s="71"/>
      <c r="R871" s="72"/>
      <c r="S871" s="156" t="s">
        <v>0</v>
      </c>
      <c r="T871" s="72"/>
      <c r="U871" s="160">
        <v>45000.0</v>
      </c>
      <c r="V871" s="71"/>
      <c r="W871" s="72"/>
      <c r="X871" s="160">
        <v>0.0</v>
      </c>
      <c r="Y871" s="72"/>
      <c r="Z871" s="156" t="s">
        <v>68</v>
      </c>
      <c r="AA871" s="72"/>
      <c r="AB871" s="247" t="s">
        <v>88</v>
      </c>
      <c r="AC871" s="215"/>
      <c r="AD871" s="215"/>
      <c r="AE871" s="215"/>
      <c r="AF871" s="215"/>
      <c r="AG871" s="215"/>
      <c r="AH871" s="215"/>
      <c r="AI871" s="215"/>
      <c r="AJ871" s="215"/>
      <c r="AK871" s="215"/>
      <c r="AL871" s="215"/>
      <c r="AM871" s="215"/>
    </row>
    <row r="872">
      <c r="A872" s="215"/>
      <c r="B872" s="257" t="s">
        <v>2703</v>
      </c>
      <c r="C872" s="258">
        <v>46117.05541893518</v>
      </c>
      <c r="D872" s="72"/>
      <c r="E872" s="107" t="s">
        <v>76</v>
      </c>
      <c r="F872" s="71"/>
      <c r="G872" s="72"/>
      <c r="H872" s="107" t="s">
        <v>842</v>
      </c>
      <c r="I872" s="71"/>
      <c r="J872" s="72"/>
      <c r="K872" s="107" t="s">
        <v>2704</v>
      </c>
      <c r="L872" s="71"/>
      <c r="M872" s="71"/>
      <c r="N872" s="71"/>
      <c r="O872" s="72"/>
      <c r="P872" s="229" t="s">
        <v>1200</v>
      </c>
      <c r="Q872" s="71"/>
      <c r="R872" s="72"/>
      <c r="S872" s="156" t="s">
        <v>1247</v>
      </c>
      <c r="T872" s="72"/>
      <c r="U872" s="160">
        <v>190000.0</v>
      </c>
      <c r="V872" s="71"/>
      <c r="W872" s="72"/>
      <c r="X872" s="160">
        <v>0.0</v>
      </c>
      <c r="Y872" s="72"/>
      <c r="Z872" s="156" t="s">
        <v>68</v>
      </c>
      <c r="AA872" s="72"/>
      <c r="AB872" s="247" t="s">
        <v>66</v>
      </c>
      <c r="AC872" s="215"/>
      <c r="AD872" s="215"/>
      <c r="AE872" s="215"/>
      <c r="AF872" s="215"/>
      <c r="AG872" s="215"/>
      <c r="AH872" s="215"/>
      <c r="AI872" s="215"/>
      <c r="AJ872" s="215"/>
      <c r="AK872" s="215"/>
      <c r="AL872" s="215"/>
      <c r="AM872" s="215"/>
    </row>
    <row r="873">
      <c r="A873" s="215"/>
      <c r="B873" s="257" t="s">
        <v>2705</v>
      </c>
      <c r="C873" s="258">
        <v>46117.05372275463</v>
      </c>
      <c r="D873" s="72"/>
      <c r="E873" s="107" t="s">
        <v>76</v>
      </c>
      <c r="F873" s="71"/>
      <c r="G873" s="72"/>
      <c r="H873" s="107" t="s">
        <v>1198</v>
      </c>
      <c r="I873" s="71"/>
      <c r="J873" s="72"/>
      <c r="K873" s="107" t="s">
        <v>2706</v>
      </c>
      <c r="L873" s="71"/>
      <c r="M873" s="71"/>
      <c r="N873" s="71"/>
      <c r="O873" s="72"/>
      <c r="P873" s="229" t="s">
        <v>1200</v>
      </c>
      <c r="Q873" s="71"/>
      <c r="R873" s="72"/>
      <c r="S873" s="156" t="s">
        <v>1175</v>
      </c>
      <c r="T873" s="72"/>
      <c r="U873" s="160">
        <v>6000.0</v>
      </c>
      <c r="V873" s="71"/>
      <c r="W873" s="72"/>
      <c r="X873" s="160">
        <v>0.0</v>
      </c>
      <c r="Y873" s="72"/>
      <c r="Z873" s="156" t="s">
        <v>68</v>
      </c>
      <c r="AA873" s="72"/>
      <c r="AB873" s="247" t="s">
        <v>66</v>
      </c>
      <c r="AC873" s="215"/>
      <c r="AD873" s="215"/>
      <c r="AE873" s="215"/>
      <c r="AF873" s="215"/>
      <c r="AG873" s="215"/>
      <c r="AH873" s="215"/>
      <c r="AI873" s="215"/>
      <c r="AJ873" s="215"/>
      <c r="AK873" s="215"/>
      <c r="AL873" s="215"/>
      <c r="AM873" s="215"/>
    </row>
    <row r="874">
      <c r="A874" s="215"/>
      <c r="B874" s="257" t="s">
        <v>2707</v>
      </c>
      <c r="C874" s="258">
        <v>46117.053182337964</v>
      </c>
      <c r="D874" s="72"/>
      <c r="E874" s="107" t="s">
        <v>7</v>
      </c>
      <c r="F874" s="71"/>
      <c r="G874" s="72"/>
      <c r="H874" s="107" t="s">
        <v>1208</v>
      </c>
      <c r="I874" s="71"/>
      <c r="J874" s="72"/>
      <c r="K874" s="107" t="s">
        <v>2708</v>
      </c>
      <c r="L874" s="71"/>
      <c r="M874" s="71"/>
      <c r="N874" s="71"/>
      <c r="O874" s="72"/>
      <c r="P874" s="229" t="s">
        <v>1200</v>
      </c>
      <c r="Q874" s="71"/>
      <c r="R874" s="72"/>
      <c r="S874" s="156" t="s">
        <v>1175</v>
      </c>
      <c r="T874" s="72"/>
      <c r="U874" s="160">
        <v>6000.0</v>
      </c>
      <c r="V874" s="71"/>
      <c r="W874" s="72"/>
      <c r="X874" s="160">
        <v>0.0</v>
      </c>
      <c r="Y874" s="72"/>
      <c r="Z874" s="156" t="s">
        <v>68</v>
      </c>
      <c r="AA874" s="72"/>
      <c r="AB874" s="247" t="s">
        <v>88</v>
      </c>
      <c r="AC874" s="215"/>
      <c r="AD874" s="215"/>
      <c r="AE874" s="215"/>
      <c r="AF874" s="215"/>
      <c r="AG874" s="215"/>
      <c r="AH874" s="215"/>
      <c r="AI874" s="215"/>
      <c r="AJ874" s="215"/>
      <c r="AK874" s="215"/>
      <c r="AL874" s="215"/>
      <c r="AM874" s="215"/>
    </row>
    <row r="875">
      <c r="A875" s="215"/>
      <c r="B875" s="257" t="s">
        <v>2709</v>
      </c>
      <c r="C875" s="258">
        <v>46114.88962938657</v>
      </c>
      <c r="D875" s="72"/>
      <c r="E875" s="107" t="s">
        <v>76</v>
      </c>
      <c r="F875" s="71"/>
      <c r="G875" s="72"/>
      <c r="H875" s="107" t="s">
        <v>804</v>
      </c>
      <c r="I875" s="71"/>
      <c r="J875" s="72"/>
      <c r="K875" s="107" t="s">
        <v>2570</v>
      </c>
      <c r="L875" s="71"/>
      <c r="M875" s="71"/>
      <c r="N875" s="71"/>
      <c r="O875" s="72"/>
      <c r="P875" s="229" t="s">
        <v>826</v>
      </c>
      <c r="Q875" s="71"/>
      <c r="R875" s="72"/>
      <c r="S875" s="156" t="s">
        <v>23</v>
      </c>
      <c r="T875" s="72"/>
      <c r="U875" s="160">
        <v>100000.0</v>
      </c>
      <c r="V875" s="71"/>
      <c r="W875" s="72"/>
      <c r="X875" s="160">
        <v>0.0</v>
      </c>
      <c r="Y875" s="72"/>
      <c r="Z875" s="156" t="s">
        <v>68</v>
      </c>
      <c r="AA875" s="72"/>
      <c r="AB875" s="247" t="s">
        <v>88</v>
      </c>
      <c r="AC875" s="215"/>
      <c r="AD875" s="215"/>
      <c r="AE875" s="215"/>
      <c r="AF875" s="215"/>
      <c r="AG875" s="215"/>
      <c r="AH875" s="215"/>
      <c r="AI875" s="215"/>
      <c r="AJ875" s="215"/>
      <c r="AK875" s="215"/>
      <c r="AL875" s="215"/>
      <c r="AM875" s="215"/>
    </row>
    <row r="876">
      <c r="A876" s="215"/>
      <c r="B876" s="257" t="s">
        <v>847</v>
      </c>
      <c r="C876" s="258">
        <v>46114.670065185186</v>
      </c>
      <c r="D876" s="72"/>
      <c r="E876" s="107" t="s">
        <v>7</v>
      </c>
      <c r="F876" s="71"/>
      <c r="G876" s="72"/>
      <c r="H876" s="107" t="s">
        <v>185</v>
      </c>
      <c r="I876" s="71"/>
      <c r="J876" s="72"/>
      <c r="K876" s="107" t="s">
        <v>186</v>
      </c>
      <c r="L876" s="71"/>
      <c r="M876" s="71"/>
      <c r="N876" s="71"/>
      <c r="O876" s="72"/>
      <c r="P876" s="229" t="s">
        <v>65</v>
      </c>
      <c r="Q876" s="71"/>
      <c r="R876" s="72"/>
      <c r="S876" s="156" t="s">
        <v>0</v>
      </c>
      <c r="T876" s="72"/>
      <c r="U876" s="160">
        <v>27500.0</v>
      </c>
      <c r="V876" s="71"/>
      <c r="W876" s="72"/>
      <c r="X876" s="160">
        <v>0.0</v>
      </c>
      <c r="Y876" s="72"/>
      <c r="Z876" s="156" t="s">
        <v>68</v>
      </c>
      <c r="AA876" s="72"/>
      <c r="AB876" s="247" t="s">
        <v>88</v>
      </c>
      <c r="AC876" s="215"/>
      <c r="AD876" s="215"/>
      <c r="AE876" s="215"/>
      <c r="AF876" s="215"/>
      <c r="AG876" s="215"/>
      <c r="AH876" s="215"/>
      <c r="AI876" s="215"/>
      <c r="AJ876" s="215"/>
      <c r="AK876" s="215"/>
      <c r="AL876" s="215"/>
      <c r="AM876" s="215"/>
    </row>
    <row r="877">
      <c r="A877" s="215"/>
      <c r="B877" s="257" t="s">
        <v>2710</v>
      </c>
      <c r="C877" s="258">
        <v>46114.638410914355</v>
      </c>
      <c r="D877" s="72"/>
      <c r="E877" s="107" t="s">
        <v>76</v>
      </c>
      <c r="F877" s="71"/>
      <c r="G877" s="72"/>
      <c r="H877" s="107" t="s">
        <v>842</v>
      </c>
      <c r="I877" s="71"/>
      <c r="J877" s="72"/>
      <c r="K877" s="107" t="s">
        <v>2711</v>
      </c>
      <c r="L877" s="71"/>
      <c r="M877" s="71"/>
      <c r="N877" s="71"/>
      <c r="O877" s="72"/>
      <c r="P877" s="229" t="s">
        <v>807</v>
      </c>
      <c r="Q877" s="71"/>
      <c r="R877" s="72"/>
      <c r="S877" s="156" t="s">
        <v>1247</v>
      </c>
      <c r="T877" s="72"/>
      <c r="U877" s="160">
        <v>6000.0</v>
      </c>
      <c r="V877" s="71"/>
      <c r="W877" s="72"/>
      <c r="X877" s="160">
        <v>0.0</v>
      </c>
      <c r="Y877" s="72"/>
      <c r="Z877" s="156" t="s">
        <v>68</v>
      </c>
      <c r="AA877" s="72"/>
      <c r="AB877" s="247" t="s">
        <v>66</v>
      </c>
      <c r="AC877" s="215"/>
      <c r="AD877" s="215"/>
      <c r="AE877" s="215"/>
      <c r="AF877" s="215"/>
      <c r="AG877" s="215"/>
      <c r="AH877" s="215"/>
      <c r="AI877" s="215"/>
      <c r="AJ877" s="215"/>
      <c r="AK877" s="215"/>
      <c r="AL877" s="215"/>
      <c r="AM877" s="215"/>
    </row>
    <row r="878">
      <c r="A878" s="215"/>
      <c r="B878" s="257" t="s">
        <v>2713</v>
      </c>
      <c r="C878" s="258">
        <v>46114.63702582176</v>
      </c>
      <c r="D878" s="72"/>
      <c r="E878" s="107" t="s">
        <v>7</v>
      </c>
      <c r="F878" s="71"/>
      <c r="G878" s="72"/>
      <c r="H878" s="107" t="s">
        <v>185</v>
      </c>
      <c r="I878" s="71"/>
      <c r="J878" s="72"/>
      <c r="K878" s="107" t="s">
        <v>1987</v>
      </c>
      <c r="L878" s="71"/>
      <c r="M878" s="71"/>
      <c r="N878" s="71"/>
      <c r="O878" s="72"/>
      <c r="P878" s="229" t="s">
        <v>1451</v>
      </c>
      <c r="Q878" s="71"/>
      <c r="R878" s="72"/>
      <c r="S878" s="156" t="s">
        <v>23</v>
      </c>
      <c r="T878" s="72"/>
      <c r="U878" s="160">
        <v>27500.0</v>
      </c>
      <c r="V878" s="71"/>
      <c r="W878" s="72"/>
      <c r="X878" s="160">
        <v>0.0</v>
      </c>
      <c r="Y878" s="72"/>
      <c r="Z878" s="156" t="s">
        <v>68</v>
      </c>
      <c r="AA878" s="72"/>
      <c r="AB878" s="247" t="s">
        <v>66</v>
      </c>
      <c r="AC878" s="215"/>
      <c r="AD878" s="215"/>
      <c r="AE878" s="215"/>
      <c r="AF878" s="215"/>
      <c r="AG878" s="215"/>
      <c r="AH878" s="215"/>
      <c r="AI878" s="215"/>
      <c r="AJ878" s="215"/>
      <c r="AK878" s="215"/>
      <c r="AL878" s="215"/>
      <c r="AM878" s="215"/>
    </row>
    <row r="879">
      <c r="A879" s="215"/>
      <c r="B879" s="257" t="s">
        <v>2714</v>
      </c>
      <c r="C879" s="258">
        <v>46114.636082094905</v>
      </c>
      <c r="D879" s="72"/>
      <c r="E879" s="107" t="s">
        <v>76</v>
      </c>
      <c r="F879" s="71"/>
      <c r="G879" s="72"/>
      <c r="H879" s="107" t="s">
        <v>185</v>
      </c>
      <c r="I879" s="71"/>
      <c r="J879" s="72"/>
      <c r="K879" s="107" t="s">
        <v>1991</v>
      </c>
      <c r="L879" s="71"/>
      <c r="M879" s="71"/>
      <c r="N879" s="71"/>
      <c r="O879" s="72"/>
      <c r="P879" s="229" t="s">
        <v>1992</v>
      </c>
      <c r="Q879" s="71"/>
      <c r="R879" s="72"/>
      <c r="S879" s="156" t="s">
        <v>1175</v>
      </c>
      <c r="T879" s="72"/>
      <c r="U879" s="160">
        <v>110000.0</v>
      </c>
      <c r="V879" s="71"/>
      <c r="W879" s="72"/>
      <c r="X879" s="160">
        <v>0.0</v>
      </c>
      <c r="Y879" s="72"/>
      <c r="Z879" s="156" t="s">
        <v>68</v>
      </c>
      <c r="AA879" s="72"/>
      <c r="AB879" s="247" t="s">
        <v>88</v>
      </c>
      <c r="AC879" s="215"/>
      <c r="AD879" s="215"/>
      <c r="AE879" s="215"/>
      <c r="AF879" s="215"/>
      <c r="AG879" s="215"/>
      <c r="AH879" s="215"/>
      <c r="AI879" s="215"/>
      <c r="AJ879" s="215"/>
      <c r="AK879" s="215"/>
      <c r="AL879" s="215"/>
      <c r="AM879" s="215"/>
    </row>
    <row r="880">
      <c r="A880" s="215"/>
      <c r="B880" s="257" t="s">
        <v>2715</v>
      </c>
      <c r="C880" s="258">
        <v>46114.63467722222</v>
      </c>
      <c r="D880" s="72"/>
      <c r="E880" s="107" t="s">
        <v>76</v>
      </c>
      <c r="F880" s="71"/>
      <c r="G880" s="72"/>
      <c r="H880" s="107" t="s">
        <v>1419</v>
      </c>
      <c r="I880" s="71"/>
      <c r="J880" s="72"/>
      <c r="K880" s="107" t="s">
        <v>2716</v>
      </c>
      <c r="L880" s="71"/>
      <c r="M880" s="71"/>
      <c r="N880" s="71"/>
      <c r="O880" s="72"/>
      <c r="P880" s="229" t="s">
        <v>1200</v>
      </c>
      <c r="Q880" s="71"/>
      <c r="R880" s="72"/>
      <c r="S880" s="156" t="s">
        <v>1175</v>
      </c>
      <c r="T880" s="72"/>
      <c r="U880" s="160">
        <v>31000.0</v>
      </c>
      <c r="V880" s="71"/>
      <c r="W880" s="72"/>
      <c r="X880" s="160">
        <v>0.0</v>
      </c>
      <c r="Y880" s="72"/>
      <c r="Z880" s="156" t="s">
        <v>68</v>
      </c>
      <c r="AA880" s="72"/>
      <c r="AB880" s="247" t="s">
        <v>88</v>
      </c>
      <c r="AC880" s="215"/>
      <c r="AD880" s="215"/>
      <c r="AE880" s="215"/>
      <c r="AF880" s="215"/>
      <c r="AG880" s="215"/>
      <c r="AH880" s="215"/>
      <c r="AI880" s="215"/>
      <c r="AJ880" s="215"/>
      <c r="AK880" s="215"/>
      <c r="AL880" s="215"/>
      <c r="AM880" s="215"/>
    </row>
    <row r="881">
      <c r="A881" s="215"/>
      <c r="B881" s="257" t="s">
        <v>2264</v>
      </c>
      <c r="C881" s="258">
        <v>46114.63415329861</v>
      </c>
      <c r="D881" s="72"/>
      <c r="E881" s="107" t="s">
        <v>7</v>
      </c>
      <c r="F881" s="71"/>
      <c r="G881" s="72"/>
      <c r="H881" s="107" t="s">
        <v>174</v>
      </c>
      <c r="I881" s="71"/>
      <c r="J881" s="72"/>
      <c r="K881" s="107" t="s">
        <v>1707</v>
      </c>
      <c r="L881" s="71"/>
      <c r="M881" s="71"/>
      <c r="N881" s="71"/>
      <c r="O881" s="72"/>
      <c r="P881" s="229" t="s">
        <v>1240</v>
      </c>
      <c r="Q881" s="71"/>
      <c r="R881" s="72"/>
      <c r="S881" s="156" t="s">
        <v>98</v>
      </c>
      <c r="T881" s="72"/>
      <c r="U881" s="160">
        <v>25000.0</v>
      </c>
      <c r="V881" s="71"/>
      <c r="W881" s="72"/>
      <c r="X881" s="160">
        <v>0.0</v>
      </c>
      <c r="Y881" s="72"/>
      <c r="Z881" s="156" t="s">
        <v>666</v>
      </c>
      <c r="AA881" s="72"/>
      <c r="AB881" s="247" t="s">
        <v>66</v>
      </c>
      <c r="AC881" s="215"/>
      <c r="AD881" s="215"/>
      <c r="AE881" s="215"/>
      <c r="AF881" s="215"/>
      <c r="AG881" s="215"/>
      <c r="AH881" s="215"/>
      <c r="AI881" s="215"/>
      <c r="AJ881" s="215"/>
      <c r="AK881" s="215"/>
      <c r="AL881" s="215"/>
      <c r="AM881" s="215"/>
    </row>
    <row r="882">
      <c r="A882" s="215"/>
      <c r="B882" s="257" t="s">
        <v>854</v>
      </c>
      <c r="C882" s="258">
        <v>46113.906352453705</v>
      </c>
      <c r="D882" s="72"/>
      <c r="E882" s="107" t="s">
        <v>76</v>
      </c>
      <c r="F882" s="71"/>
      <c r="G882" s="72"/>
      <c r="H882" s="107" t="s">
        <v>77</v>
      </c>
      <c r="I882" s="71"/>
      <c r="J882" s="72"/>
      <c r="K882" s="107" t="s">
        <v>855</v>
      </c>
      <c r="L882" s="71"/>
      <c r="M882" s="71"/>
      <c r="N882" s="71"/>
      <c r="O882" s="72"/>
      <c r="P882" s="229" t="s">
        <v>65</v>
      </c>
      <c r="Q882" s="71"/>
      <c r="R882" s="72"/>
      <c r="S882" s="156" t="s">
        <v>0</v>
      </c>
      <c r="T882" s="72"/>
      <c r="U882" s="160">
        <v>50000.0</v>
      </c>
      <c r="V882" s="71"/>
      <c r="W882" s="72"/>
      <c r="X882" s="160">
        <v>0.0</v>
      </c>
      <c r="Y882" s="72"/>
      <c r="Z882" s="156" t="s">
        <v>68</v>
      </c>
      <c r="AA882" s="72"/>
      <c r="AB882" s="247" t="s">
        <v>66</v>
      </c>
      <c r="AC882" s="215"/>
      <c r="AD882" s="215"/>
      <c r="AE882" s="215"/>
      <c r="AF882" s="215"/>
      <c r="AG882" s="215"/>
      <c r="AH882" s="215"/>
      <c r="AI882" s="215"/>
      <c r="AJ882" s="215"/>
      <c r="AK882" s="215"/>
      <c r="AL882" s="215"/>
      <c r="AM882" s="215"/>
    </row>
    <row r="883">
      <c r="A883" s="215"/>
      <c r="B883" s="257" t="s">
        <v>2265</v>
      </c>
      <c r="C883" s="258">
        <v>46113.90518927084</v>
      </c>
      <c r="D883" s="72"/>
      <c r="E883" s="107" t="s">
        <v>7</v>
      </c>
      <c r="F883" s="71"/>
      <c r="G883" s="72"/>
      <c r="H883" s="107" t="s">
        <v>174</v>
      </c>
      <c r="I883" s="71"/>
      <c r="J883" s="72"/>
      <c r="K883" s="107" t="s">
        <v>1967</v>
      </c>
      <c r="L883" s="71"/>
      <c r="M883" s="71"/>
      <c r="N883" s="71"/>
      <c r="O883" s="72"/>
      <c r="P883" s="229" t="s">
        <v>176</v>
      </c>
      <c r="Q883" s="71"/>
      <c r="R883" s="72"/>
      <c r="S883" s="156" t="s">
        <v>98</v>
      </c>
      <c r="T883" s="72"/>
      <c r="U883" s="160">
        <v>0.0</v>
      </c>
      <c r="V883" s="71"/>
      <c r="W883" s="72"/>
      <c r="X883" s="160">
        <v>0.0</v>
      </c>
      <c r="Y883" s="72"/>
      <c r="Z883" s="156" t="s">
        <v>68</v>
      </c>
      <c r="AA883" s="72"/>
      <c r="AB883" s="247" t="s">
        <v>66</v>
      </c>
      <c r="AC883" s="215"/>
      <c r="AD883" s="215"/>
      <c r="AE883" s="215"/>
      <c r="AF883" s="215"/>
      <c r="AG883" s="215"/>
      <c r="AH883" s="215"/>
      <c r="AI883" s="215"/>
      <c r="AJ883" s="215"/>
      <c r="AK883" s="215"/>
      <c r="AL883" s="215"/>
      <c r="AM883" s="215"/>
    </row>
    <row r="884">
      <c r="A884" s="215"/>
      <c r="B884" s="257" t="s">
        <v>2267</v>
      </c>
      <c r="C884" s="258">
        <v>46113.84337275463</v>
      </c>
      <c r="D884" s="72"/>
      <c r="E884" s="107" t="s">
        <v>7</v>
      </c>
      <c r="F884" s="71"/>
      <c r="G884" s="72"/>
      <c r="H884" s="107" t="s">
        <v>174</v>
      </c>
      <c r="I884" s="71"/>
      <c r="J884" s="72"/>
      <c r="K884" s="107" t="s">
        <v>1967</v>
      </c>
      <c r="L884" s="71"/>
      <c r="M884" s="71"/>
      <c r="N884" s="71"/>
      <c r="O884" s="72"/>
      <c r="P884" s="229" t="s">
        <v>176</v>
      </c>
      <c r="Q884" s="71"/>
      <c r="R884" s="72"/>
      <c r="S884" s="156" t="s">
        <v>98</v>
      </c>
      <c r="T884" s="72"/>
      <c r="U884" s="160">
        <v>0.0</v>
      </c>
      <c r="V884" s="71"/>
      <c r="W884" s="72"/>
      <c r="X884" s="160">
        <v>0.0</v>
      </c>
      <c r="Y884" s="72"/>
      <c r="Z884" s="156" t="s">
        <v>666</v>
      </c>
      <c r="AA884" s="72"/>
      <c r="AB884" s="247" t="s">
        <v>66</v>
      </c>
      <c r="AC884" s="215"/>
      <c r="AD884" s="215"/>
      <c r="AE884" s="215"/>
      <c r="AF884" s="215"/>
      <c r="AG884" s="215"/>
      <c r="AH884" s="215"/>
      <c r="AI884" s="215"/>
      <c r="AJ884" s="215"/>
      <c r="AK884" s="215"/>
      <c r="AL884" s="215"/>
      <c r="AM884" s="215"/>
    </row>
    <row r="885">
      <c r="A885" s="215"/>
      <c r="B885" s="257" t="s">
        <v>2272</v>
      </c>
      <c r="C885" s="258">
        <v>46113.81666002315</v>
      </c>
      <c r="D885" s="72"/>
      <c r="E885" s="107" t="s">
        <v>7</v>
      </c>
      <c r="F885" s="71"/>
      <c r="G885" s="72"/>
      <c r="H885" s="107" t="s">
        <v>174</v>
      </c>
      <c r="I885" s="71"/>
      <c r="J885" s="72"/>
      <c r="K885" s="107" t="s">
        <v>1507</v>
      </c>
      <c r="L885" s="71"/>
      <c r="M885" s="71"/>
      <c r="N885" s="71"/>
      <c r="O885" s="72"/>
      <c r="P885" s="229" t="s">
        <v>550</v>
      </c>
      <c r="Q885" s="71"/>
      <c r="R885" s="72"/>
      <c r="S885" s="156" t="s">
        <v>98</v>
      </c>
      <c r="T885" s="72"/>
      <c r="U885" s="160">
        <v>25000.0</v>
      </c>
      <c r="V885" s="71"/>
      <c r="W885" s="72"/>
      <c r="X885" s="160">
        <v>0.0</v>
      </c>
      <c r="Y885" s="72"/>
      <c r="Z885" s="156" t="s">
        <v>68</v>
      </c>
      <c r="AA885" s="72"/>
      <c r="AB885" s="247" t="s">
        <v>66</v>
      </c>
      <c r="AC885" s="215"/>
      <c r="AD885" s="215"/>
      <c r="AE885" s="215"/>
      <c r="AF885" s="215"/>
      <c r="AG885" s="215"/>
      <c r="AH885" s="215"/>
      <c r="AI885" s="215"/>
      <c r="AJ885" s="215"/>
      <c r="AK885" s="215"/>
      <c r="AL885" s="215"/>
      <c r="AM885" s="215"/>
    </row>
    <row r="886">
      <c r="A886" s="215"/>
      <c r="B886" s="257" t="s">
        <v>2275</v>
      </c>
      <c r="C886" s="258">
        <v>46113.814714988424</v>
      </c>
      <c r="D886" s="72"/>
      <c r="E886" s="107" t="s">
        <v>7</v>
      </c>
      <c r="F886" s="71"/>
      <c r="G886" s="72"/>
      <c r="H886" s="107" t="s">
        <v>174</v>
      </c>
      <c r="I886" s="71"/>
      <c r="J886" s="72"/>
      <c r="K886" s="107" t="s">
        <v>2276</v>
      </c>
      <c r="L886" s="71"/>
      <c r="M886" s="71"/>
      <c r="N886" s="71"/>
      <c r="O886" s="72"/>
      <c r="P886" s="229" t="s">
        <v>1221</v>
      </c>
      <c r="Q886" s="71"/>
      <c r="R886" s="72"/>
      <c r="S886" s="156" t="s">
        <v>98</v>
      </c>
      <c r="T886" s="72"/>
      <c r="U886" s="160">
        <v>30000.0</v>
      </c>
      <c r="V886" s="71"/>
      <c r="W886" s="72"/>
      <c r="X886" s="160">
        <v>0.0</v>
      </c>
      <c r="Y886" s="72"/>
      <c r="Z886" s="156" t="s">
        <v>68</v>
      </c>
      <c r="AA886" s="72"/>
      <c r="AB886" s="247" t="s">
        <v>66</v>
      </c>
      <c r="AC886" s="215"/>
      <c r="AD886" s="215"/>
      <c r="AE886" s="215"/>
      <c r="AF886" s="215"/>
      <c r="AG886" s="215"/>
      <c r="AH886" s="215"/>
      <c r="AI886" s="215"/>
      <c r="AJ886" s="215"/>
      <c r="AK886" s="215"/>
      <c r="AL886" s="215"/>
      <c r="AM886" s="215"/>
    </row>
    <row r="887">
      <c r="A887" s="215"/>
      <c r="B887" s="257" t="s">
        <v>2278</v>
      </c>
      <c r="C887" s="258">
        <v>46113.81331252315</v>
      </c>
      <c r="D887" s="72"/>
      <c r="E887" s="107" t="s">
        <v>7</v>
      </c>
      <c r="F887" s="71"/>
      <c r="G887" s="72"/>
      <c r="H887" s="107" t="s">
        <v>174</v>
      </c>
      <c r="I887" s="71"/>
      <c r="J887" s="72"/>
      <c r="K887" s="107" t="s">
        <v>2280</v>
      </c>
      <c r="L887" s="71"/>
      <c r="M887" s="71"/>
      <c r="N887" s="71"/>
      <c r="O887" s="72"/>
      <c r="P887" s="229" t="s">
        <v>1229</v>
      </c>
      <c r="Q887" s="71"/>
      <c r="R887" s="72"/>
      <c r="S887" s="156" t="s">
        <v>98</v>
      </c>
      <c r="T887" s="72"/>
      <c r="U887" s="160">
        <v>30000.0</v>
      </c>
      <c r="V887" s="71"/>
      <c r="W887" s="72"/>
      <c r="X887" s="160">
        <v>0.0</v>
      </c>
      <c r="Y887" s="72"/>
      <c r="Z887" s="156" t="s">
        <v>68</v>
      </c>
      <c r="AA887" s="72"/>
      <c r="AB887" s="247" t="s">
        <v>66</v>
      </c>
      <c r="AC887" s="215"/>
      <c r="AD887" s="215"/>
      <c r="AE887" s="215"/>
      <c r="AF887" s="215"/>
      <c r="AG887" s="215"/>
      <c r="AH887" s="215"/>
      <c r="AI887" s="215"/>
      <c r="AJ887" s="215"/>
      <c r="AK887" s="215"/>
      <c r="AL887" s="215"/>
      <c r="AM887" s="215"/>
    </row>
    <row r="888">
      <c r="A888" s="215"/>
      <c r="B888" s="257" t="s">
        <v>2283</v>
      </c>
      <c r="C888" s="258">
        <v>46113.81164453704</v>
      </c>
      <c r="D888" s="72"/>
      <c r="E888" s="107" t="s">
        <v>7</v>
      </c>
      <c r="F888" s="71"/>
      <c r="G888" s="72"/>
      <c r="H888" s="107" t="s">
        <v>174</v>
      </c>
      <c r="I888" s="71"/>
      <c r="J888" s="72"/>
      <c r="K888" s="107" t="s">
        <v>1707</v>
      </c>
      <c r="L888" s="71"/>
      <c r="M888" s="71"/>
      <c r="N888" s="71"/>
      <c r="O888" s="72"/>
      <c r="P888" s="229" t="s">
        <v>1240</v>
      </c>
      <c r="Q888" s="71"/>
      <c r="R888" s="72"/>
      <c r="S888" s="156" t="s">
        <v>98</v>
      </c>
      <c r="T888" s="72"/>
      <c r="U888" s="160">
        <v>25000.0</v>
      </c>
      <c r="V888" s="71"/>
      <c r="W888" s="72"/>
      <c r="X888" s="160">
        <v>0.0</v>
      </c>
      <c r="Y888" s="72"/>
      <c r="Z888" s="156" t="s">
        <v>68</v>
      </c>
      <c r="AA888" s="72"/>
      <c r="AB888" s="247" t="s">
        <v>66</v>
      </c>
      <c r="AC888" s="215"/>
      <c r="AD888" s="215"/>
      <c r="AE888" s="215"/>
      <c r="AF888" s="215"/>
      <c r="AG888" s="215"/>
      <c r="AH888" s="215"/>
      <c r="AI888" s="215"/>
      <c r="AJ888" s="215"/>
      <c r="AK888" s="215"/>
      <c r="AL888" s="215"/>
      <c r="AM888" s="215"/>
    </row>
    <row r="889">
      <c r="A889" s="215"/>
      <c r="B889" s="257" t="s">
        <v>859</v>
      </c>
      <c r="C889" s="258">
        <v>46113.75379429398</v>
      </c>
      <c r="D889" s="72"/>
      <c r="E889" s="107" t="s">
        <v>7</v>
      </c>
      <c r="F889" s="71"/>
      <c r="G889" s="72"/>
      <c r="H889" s="107" t="s">
        <v>63</v>
      </c>
      <c r="I889" s="71"/>
      <c r="J889" s="72"/>
      <c r="K889" s="107" t="s">
        <v>860</v>
      </c>
      <c r="L889" s="71"/>
      <c r="M889" s="71"/>
      <c r="N889" s="71"/>
      <c r="O889" s="72"/>
      <c r="P889" s="229" t="s">
        <v>65</v>
      </c>
      <c r="Q889" s="71"/>
      <c r="R889" s="72"/>
      <c r="S889" s="156" t="s">
        <v>0</v>
      </c>
      <c r="T889" s="72"/>
      <c r="U889" s="160">
        <v>100000.0</v>
      </c>
      <c r="V889" s="71"/>
      <c r="W889" s="72"/>
      <c r="X889" s="160">
        <v>0.0</v>
      </c>
      <c r="Y889" s="72"/>
      <c r="Z889" s="156" t="s">
        <v>68</v>
      </c>
      <c r="AA889" s="72"/>
      <c r="AB889" s="247" t="s">
        <v>66</v>
      </c>
      <c r="AC889" s="215"/>
      <c r="AD889" s="215"/>
      <c r="AE889" s="215"/>
      <c r="AF889" s="215"/>
      <c r="AG889" s="215"/>
      <c r="AH889" s="215"/>
      <c r="AI889" s="215"/>
      <c r="AJ889" s="215"/>
      <c r="AK889" s="215"/>
      <c r="AL889" s="215"/>
      <c r="AM889" s="215"/>
    </row>
    <row r="890">
      <c r="A890" s="215"/>
      <c r="B890" s="257" t="s">
        <v>2718</v>
      </c>
      <c r="C890" s="258">
        <v>46113.66475350695</v>
      </c>
      <c r="D890" s="72"/>
      <c r="E890" s="107" t="s">
        <v>76</v>
      </c>
      <c r="F890" s="71"/>
      <c r="G890" s="72"/>
      <c r="H890" s="107" t="s">
        <v>804</v>
      </c>
      <c r="I890" s="71"/>
      <c r="J890" s="72"/>
      <c r="K890" s="107" t="s">
        <v>2720</v>
      </c>
      <c r="L890" s="71"/>
      <c r="M890" s="71"/>
      <c r="N890" s="71"/>
      <c r="O890" s="72"/>
      <c r="P890" s="229" t="s">
        <v>807</v>
      </c>
      <c r="Q890" s="71"/>
      <c r="R890" s="72"/>
      <c r="S890" s="156" t="s">
        <v>23</v>
      </c>
      <c r="T890" s="72"/>
      <c r="U890" s="160">
        <v>85000.0</v>
      </c>
      <c r="V890" s="71"/>
      <c r="W890" s="72"/>
      <c r="X890" s="160">
        <v>0.0</v>
      </c>
      <c r="Y890" s="72"/>
      <c r="Z890" s="156" t="s">
        <v>68</v>
      </c>
      <c r="AA890" s="72"/>
      <c r="AB890" s="247" t="s">
        <v>88</v>
      </c>
      <c r="AC890" s="215"/>
      <c r="AD890" s="215"/>
      <c r="AE890" s="215"/>
      <c r="AF890" s="215"/>
      <c r="AG890" s="215"/>
      <c r="AH890" s="215"/>
      <c r="AI890" s="215"/>
      <c r="AJ890" s="215"/>
      <c r="AK890" s="215"/>
      <c r="AL890" s="215"/>
      <c r="AM890" s="215"/>
    </row>
    <row r="891">
      <c r="A891" s="215"/>
      <c r="B891" s="257" t="s">
        <v>2721</v>
      </c>
      <c r="C891" s="258">
        <v>46113.44325953704</v>
      </c>
      <c r="D891" s="72"/>
      <c r="E891" s="107" t="s">
        <v>76</v>
      </c>
      <c r="F891" s="71"/>
      <c r="G891" s="72"/>
      <c r="H891" s="107" t="s">
        <v>804</v>
      </c>
      <c r="I891" s="71"/>
      <c r="J891" s="72"/>
      <c r="K891" s="107" t="s">
        <v>2722</v>
      </c>
      <c r="L891" s="71"/>
      <c r="M891" s="71"/>
      <c r="N891" s="71"/>
      <c r="O891" s="72"/>
      <c r="P891" s="229" t="s">
        <v>807</v>
      </c>
      <c r="Q891" s="71"/>
      <c r="R891" s="72"/>
      <c r="S891" s="156" t="s">
        <v>1247</v>
      </c>
      <c r="T891" s="72"/>
      <c r="U891" s="160">
        <v>90000.0</v>
      </c>
      <c r="V891" s="71"/>
      <c r="W891" s="72"/>
      <c r="X891" s="160">
        <v>0.0</v>
      </c>
      <c r="Y891" s="72"/>
      <c r="Z891" s="156" t="s">
        <v>68</v>
      </c>
      <c r="AA891" s="72"/>
      <c r="AB891" s="247" t="s">
        <v>88</v>
      </c>
      <c r="AC891" s="215"/>
      <c r="AD891" s="215"/>
      <c r="AE891" s="215"/>
      <c r="AF891" s="215"/>
      <c r="AG891" s="215"/>
      <c r="AH891" s="215"/>
      <c r="AI891" s="215"/>
      <c r="AJ891" s="215"/>
      <c r="AK891" s="215"/>
      <c r="AL891" s="215"/>
      <c r="AM891" s="215"/>
    </row>
    <row r="892">
      <c r="A892" s="215"/>
      <c r="B892" s="257" t="s">
        <v>2723</v>
      </c>
      <c r="C892" s="258">
        <v>46113.407399386575</v>
      </c>
      <c r="D892" s="72"/>
      <c r="E892" s="107" t="s">
        <v>76</v>
      </c>
      <c r="F892" s="71"/>
      <c r="G892" s="72"/>
      <c r="H892" s="107" t="s">
        <v>804</v>
      </c>
      <c r="I892" s="71"/>
      <c r="J892" s="72"/>
      <c r="K892" s="107" t="s">
        <v>2724</v>
      </c>
      <c r="L892" s="71"/>
      <c r="M892" s="71"/>
      <c r="N892" s="71"/>
      <c r="O892" s="72"/>
      <c r="P892" s="229"/>
      <c r="Q892" s="71"/>
      <c r="R892" s="72"/>
      <c r="S892" s="156" t="s">
        <v>1247</v>
      </c>
      <c r="T892" s="72"/>
      <c r="U892" s="160">
        <v>20000.0</v>
      </c>
      <c r="V892" s="71"/>
      <c r="W892" s="72"/>
      <c r="X892" s="160">
        <v>0.0</v>
      </c>
      <c r="Y892" s="72"/>
      <c r="Z892" s="156" t="s">
        <v>68</v>
      </c>
      <c r="AA892" s="72"/>
      <c r="AB892" s="247" t="s">
        <v>88</v>
      </c>
      <c r="AC892" s="215"/>
      <c r="AD892" s="215"/>
      <c r="AE892" s="215"/>
      <c r="AF892" s="215"/>
      <c r="AG892" s="215"/>
      <c r="AH892" s="215"/>
      <c r="AI892" s="215"/>
      <c r="AJ892" s="215"/>
      <c r="AK892" s="215"/>
      <c r="AL892" s="215"/>
      <c r="AM892" s="215"/>
    </row>
    <row r="893">
      <c r="A893" s="215"/>
      <c r="B893" s="257" t="s">
        <v>864</v>
      </c>
      <c r="C893" s="258">
        <v>46113.40662376158</v>
      </c>
      <c r="D893" s="72"/>
      <c r="E893" s="107" t="s">
        <v>76</v>
      </c>
      <c r="F893" s="71"/>
      <c r="G893" s="72"/>
      <c r="H893" s="107" t="s">
        <v>77</v>
      </c>
      <c r="I893" s="71"/>
      <c r="J893" s="72"/>
      <c r="K893" s="107" t="s">
        <v>855</v>
      </c>
      <c r="L893" s="71"/>
      <c r="M893" s="71"/>
      <c r="N893" s="71"/>
      <c r="O893" s="72"/>
      <c r="P893" s="229" t="s">
        <v>65</v>
      </c>
      <c r="Q893" s="71"/>
      <c r="R893" s="72"/>
      <c r="S893" s="156" t="s">
        <v>0</v>
      </c>
      <c r="T893" s="72"/>
      <c r="U893" s="160">
        <v>80000.0</v>
      </c>
      <c r="V893" s="71"/>
      <c r="W893" s="72"/>
      <c r="X893" s="160">
        <v>0.0</v>
      </c>
      <c r="Y893" s="72"/>
      <c r="Z893" s="156" t="s">
        <v>68</v>
      </c>
      <c r="AA893" s="72"/>
      <c r="AB893" s="247" t="s">
        <v>66</v>
      </c>
      <c r="AC893" s="215"/>
      <c r="AD893" s="215"/>
      <c r="AE893" s="215"/>
      <c r="AF893" s="215"/>
      <c r="AG893" s="215"/>
      <c r="AH893" s="215"/>
      <c r="AI893" s="215"/>
      <c r="AJ893" s="215"/>
      <c r="AK893" s="215"/>
      <c r="AL893" s="215"/>
      <c r="AM893" s="215"/>
    </row>
    <row r="894">
      <c r="A894" s="215"/>
      <c r="B894" s="257" t="s">
        <v>867</v>
      </c>
      <c r="C894" s="258">
        <v>46113.40541340278</v>
      </c>
      <c r="D894" s="72"/>
      <c r="E894" s="107" t="s">
        <v>7</v>
      </c>
      <c r="F894" s="71"/>
      <c r="G894" s="72"/>
      <c r="H894" s="107" t="s">
        <v>63</v>
      </c>
      <c r="I894" s="71"/>
      <c r="J894" s="72"/>
      <c r="K894" s="107" t="s">
        <v>869</v>
      </c>
      <c r="L894" s="71"/>
      <c r="M894" s="71"/>
      <c r="N894" s="71"/>
      <c r="O894" s="72"/>
      <c r="P894" s="229" t="s">
        <v>65</v>
      </c>
      <c r="Q894" s="71"/>
      <c r="R894" s="72"/>
      <c r="S894" s="156" t="s">
        <v>0</v>
      </c>
      <c r="T894" s="72"/>
      <c r="U894" s="160">
        <v>160000.0</v>
      </c>
      <c r="V894" s="71"/>
      <c r="W894" s="72"/>
      <c r="X894" s="160">
        <v>0.0</v>
      </c>
      <c r="Y894" s="72"/>
      <c r="Z894" s="156" t="s">
        <v>68</v>
      </c>
      <c r="AA894" s="72"/>
      <c r="AB894" s="247" t="s">
        <v>66</v>
      </c>
      <c r="AC894" s="215"/>
      <c r="AD894" s="215"/>
      <c r="AE894" s="215"/>
      <c r="AF894" s="215"/>
      <c r="AG894" s="215"/>
      <c r="AH894" s="215"/>
      <c r="AI894" s="215"/>
      <c r="AJ894" s="215"/>
      <c r="AK894" s="215"/>
      <c r="AL894" s="215"/>
      <c r="AM894" s="215"/>
    </row>
    <row r="895">
      <c r="A895" s="215"/>
      <c r="B895" s="257" t="s">
        <v>2284</v>
      </c>
      <c r="C895" s="258">
        <v>46113.40404863426</v>
      </c>
      <c r="D895" s="72"/>
      <c r="E895" s="107" t="s">
        <v>7</v>
      </c>
      <c r="F895" s="71"/>
      <c r="G895" s="72"/>
      <c r="H895" s="107" t="s">
        <v>174</v>
      </c>
      <c r="I895" s="71"/>
      <c r="J895" s="72"/>
      <c r="K895" s="107" t="s">
        <v>1551</v>
      </c>
      <c r="L895" s="71"/>
      <c r="M895" s="71"/>
      <c r="N895" s="71"/>
      <c r="O895" s="72"/>
      <c r="P895" s="229" t="s">
        <v>1384</v>
      </c>
      <c r="Q895" s="71"/>
      <c r="R895" s="72"/>
      <c r="S895" s="156" t="s">
        <v>98</v>
      </c>
      <c r="T895" s="72"/>
      <c r="U895" s="160">
        <v>25000.0</v>
      </c>
      <c r="V895" s="71"/>
      <c r="W895" s="72"/>
      <c r="X895" s="160">
        <v>0.0</v>
      </c>
      <c r="Y895" s="72"/>
      <c r="Z895" s="156" t="s">
        <v>68</v>
      </c>
      <c r="AA895" s="72"/>
      <c r="AB895" s="247" t="s">
        <v>66</v>
      </c>
      <c r="AC895" s="215"/>
      <c r="AD895" s="215"/>
      <c r="AE895" s="215"/>
      <c r="AF895" s="215"/>
      <c r="AG895" s="215"/>
      <c r="AH895" s="215"/>
      <c r="AI895" s="215"/>
      <c r="AJ895" s="215"/>
      <c r="AK895" s="215"/>
      <c r="AL895" s="215"/>
      <c r="AM895" s="215"/>
    </row>
    <row r="896">
      <c r="A896" s="215"/>
      <c r="B896" s="257" t="s">
        <v>2285</v>
      </c>
      <c r="C896" s="258">
        <v>46113.40291493056</v>
      </c>
      <c r="D896" s="72"/>
      <c r="E896" s="107" t="s">
        <v>7</v>
      </c>
      <c r="F896" s="71"/>
      <c r="G896" s="72"/>
      <c r="H896" s="107" t="s">
        <v>174</v>
      </c>
      <c r="I896" s="71"/>
      <c r="J896" s="72"/>
      <c r="K896" s="107" t="s">
        <v>2065</v>
      </c>
      <c r="L896" s="71"/>
      <c r="M896" s="71"/>
      <c r="N896" s="71"/>
      <c r="O896" s="72"/>
      <c r="P896" s="229" t="s">
        <v>695</v>
      </c>
      <c r="Q896" s="71"/>
      <c r="R896" s="72"/>
      <c r="S896" s="156" t="s">
        <v>98</v>
      </c>
      <c r="T896" s="72"/>
      <c r="U896" s="160">
        <v>25000.0</v>
      </c>
      <c r="V896" s="71"/>
      <c r="W896" s="72"/>
      <c r="X896" s="160">
        <v>0.0</v>
      </c>
      <c r="Y896" s="72"/>
      <c r="Z896" s="156" t="s">
        <v>68</v>
      </c>
      <c r="AA896" s="72"/>
      <c r="AB896" s="247" t="s">
        <v>88</v>
      </c>
      <c r="AC896" s="215"/>
      <c r="AD896" s="215"/>
      <c r="AE896" s="215"/>
      <c r="AF896" s="215"/>
      <c r="AG896" s="215"/>
      <c r="AH896" s="215"/>
      <c r="AI896" s="215"/>
      <c r="AJ896" s="215"/>
      <c r="AK896" s="215"/>
      <c r="AL896" s="215"/>
      <c r="AM896" s="215"/>
    </row>
    <row r="897">
      <c r="A897" s="215"/>
      <c r="B897" s="257" t="s">
        <v>2286</v>
      </c>
      <c r="C897" s="258">
        <v>46113.05718454861</v>
      </c>
      <c r="D897" s="72"/>
      <c r="E897" s="107" t="s">
        <v>7</v>
      </c>
      <c r="F897" s="71"/>
      <c r="G897" s="72"/>
      <c r="H897" s="107" t="s">
        <v>174</v>
      </c>
      <c r="I897" s="71"/>
      <c r="J897" s="72"/>
      <c r="K897" s="107" t="s">
        <v>1959</v>
      </c>
      <c r="L897" s="71"/>
      <c r="M897" s="71"/>
      <c r="N897" s="71"/>
      <c r="O897" s="72"/>
      <c r="P897" s="229" t="s">
        <v>1200</v>
      </c>
      <c r="Q897" s="71"/>
      <c r="R897" s="72"/>
      <c r="S897" s="156" t="s">
        <v>98</v>
      </c>
      <c r="T897" s="72"/>
      <c r="U897" s="160">
        <v>0.0</v>
      </c>
      <c r="V897" s="71"/>
      <c r="W897" s="72"/>
      <c r="X897" s="160">
        <v>0.0</v>
      </c>
      <c r="Y897" s="72"/>
      <c r="Z897" s="156" t="s">
        <v>68</v>
      </c>
      <c r="AA897" s="72"/>
      <c r="AB897" s="247" t="s">
        <v>66</v>
      </c>
      <c r="AC897" s="215"/>
      <c r="AD897" s="215"/>
      <c r="AE897" s="215"/>
      <c r="AF897" s="215"/>
      <c r="AG897" s="215"/>
      <c r="AH897" s="215"/>
      <c r="AI897" s="215"/>
      <c r="AJ897" s="215"/>
      <c r="AK897" s="215"/>
      <c r="AL897" s="215"/>
      <c r="AM897" s="215"/>
    </row>
    <row r="898">
      <c r="A898" s="215"/>
      <c r="B898" s="257" t="s">
        <v>2725</v>
      </c>
      <c r="C898" s="258">
        <v>46113.05009405092</v>
      </c>
      <c r="D898" s="72"/>
      <c r="E898" s="107" t="s">
        <v>76</v>
      </c>
      <c r="F898" s="71"/>
      <c r="G898" s="72"/>
      <c r="H898" s="107" t="s">
        <v>26</v>
      </c>
      <c r="I898" s="71"/>
      <c r="J898" s="72"/>
      <c r="K898" s="107" t="s">
        <v>2726</v>
      </c>
      <c r="L898" s="71"/>
      <c r="M898" s="71"/>
      <c r="N898" s="71"/>
      <c r="O898" s="72"/>
      <c r="P898" s="229" t="s">
        <v>1930</v>
      </c>
      <c r="Q898" s="71"/>
      <c r="R898" s="72"/>
      <c r="S898" s="156" t="s">
        <v>1175</v>
      </c>
      <c r="T898" s="72"/>
      <c r="U898" s="160">
        <v>1950000.0</v>
      </c>
      <c r="V898" s="71"/>
      <c r="W898" s="72"/>
      <c r="X898" s="160">
        <v>0.0</v>
      </c>
      <c r="Y898" s="72"/>
      <c r="Z898" s="156" t="s">
        <v>68</v>
      </c>
      <c r="AA898" s="72"/>
      <c r="AB898" s="247" t="s">
        <v>88</v>
      </c>
      <c r="AC898" s="215"/>
      <c r="AD898" s="215"/>
      <c r="AE898" s="215"/>
      <c r="AF898" s="215"/>
      <c r="AG898" s="215"/>
      <c r="AH898" s="215"/>
      <c r="AI898" s="215"/>
      <c r="AJ898" s="215"/>
      <c r="AK898" s="215"/>
      <c r="AL898" s="215"/>
      <c r="AM898" s="215"/>
    </row>
    <row r="899">
      <c r="A899" s="215"/>
      <c r="B899" s="257" t="s">
        <v>2727</v>
      </c>
      <c r="C899" s="258">
        <v>46113.04923578704</v>
      </c>
      <c r="D899" s="72"/>
      <c r="E899" s="107" t="s">
        <v>76</v>
      </c>
      <c r="F899" s="71"/>
      <c r="G899" s="72"/>
      <c r="H899" s="107" t="s">
        <v>1419</v>
      </c>
      <c r="I899" s="71"/>
      <c r="J899" s="72"/>
      <c r="K899" s="107" t="s">
        <v>2566</v>
      </c>
      <c r="L899" s="71"/>
      <c r="M899" s="71"/>
      <c r="N899" s="71"/>
      <c r="O899" s="72"/>
      <c r="P899" s="229" t="s">
        <v>807</v>
      </c>
      <c r="Q899" s="71"/>
      <c r="R899" s="72"/>
      <c r="S899" s="156" t="s">
        <v>1175</v>
      </c>
      <c r="T899" s="72"/>
      <c r="U899" s="160">
        <v>2800.0</v>
      </c>
      <c r="V899" s="71"/>
      <c r="W899" s="72"/>
      <c r="X899" s="160">
        <v>0.0</v>
      </c>
      <c r="Y899" s="72"/>
      <c r="Z899" s="156" t="s">
        <v>68</v>
      </c>
      <c r="AA899" s="72"/>
      <c r="AB899" s="247" t="s">
        <v>66</v>
      </c>
      <c r="AC899" s="215"/>
      <c r="AD899" s="215"/>
      <c r="AE899" s="215"/>
      <c r="AF899" s="215"/>
      <c r="AG899" s="215"/>
      <c r="AH899" s="215"/>
      <c r="AI899" s="215"/>
      <c r="AJ899" s="215"/>
      <c r="AK899" s="215"/>
      <c r="AL899" s="215"/>
      <c r="AM899" s="215"/>
    </row>
    <row r="900">
      <c r="A900" s="215"/>
      <c r="B900" s="257" t="s">
        <v>2289</v>
      </c>
      <c r="C900" s="258">
        <v>46113.04796275463</v>
      </c>
      <c r="D900" s="72"/>
      <c r="E900" s="107" t="s">
        <v>76</v>
      </c>
      <c r="F900" s="71"/>
      <c r="G900" s="72"/>
      <c r="H900" s="107" t="s">
        <v>804</v>
      </c>
      <c r="I900" s="71"/>
      <c r="J900" s="72"/>
      <c r="K900" s="107" t="s">
        <v>2291</v>
      </c>
      <c r="L900" s="71"/>
      <c r="M900" s="71"/>
      <c r="N900" s="71"/>
      <c r="O900" s="72"/>
      <c r="P900" s="229" t="s">
        <v>807</v>
      </c>
      <c r="Q900" s="71"/>
      <c r="R900" s="72"/>
      <c r="S900" s="156" t="s">
        <v>98</v>
      </c>
      <c r="T900" s="72"/>
      <c r="U900" s="160">
        <v>14300.0</v>
      </c>
      <c r="V900" s="71"/>
      <c r="W900" s="72"/>
      <c r="X900" s="160">
        <v>0.0</v>
      </c>
      <c r="Y900" s="72"/>
      <c r="Z900" s="156" t="s">
        <v>68</v>
      </c>
      <c r="AA900" s="72"/>
      <c r="AB900" s="247" t="s">
        <v>88</v>
      </c>
      <c r="AC900" s="215"/>
      <c r="AD900" s="215"/>
      <c r="AE900" s="215"/>
      <c r="AF900" s="215"/>
      <c r="AG900" s="215"/>
      <c r="AH900" s="215"/>
      <c r="AI900" s="215"/>
      <c r="AJ900" s="215"/>
      <c r="AK900" s="215"/>
      <c r="AL900" s="215"/>
      <c r="AM900" s="215"/>
    </row>
    <row r="901">
      <c r="A901" s="215"/>
      <c r="B901" s="257" t="s">
        <v>2729</v>
      </c>
      <c r="C901" s="258">
        <v>46112.68554506944</v>
      </c>
      <c r="D901" s="72"/>
      <c r="E901" s="107" t="s">
        <v>76</v>
      </c>
      <c r="F901" s="71"/>
      <c r="G901" s="72"/>
      <c r="H901" s="107" t="s">
        <v>842</v>
      </c>
      <c r="I901" s="71"/>
      <c r="J901" s="72"/>
      <c r="K901" s="107" t="s">
        <v>2730</v>
      </c>
      <c r="L901" s="71"/>
      <c r="M901" s="71"/>
      <c r="N901" s="71"/>
      <c r="O901" s="72"/>
      <c r="P901" s="229"/>
      <c r="Q901" s="71"/>
      <c r="R901" s="72"/>
      <c r="S901" s="156" t="s">
        <v>1247</v>
      </c>
      <c r="T901" s="72"/>
      <c r="U901" s="160">
        <v>100000.0</v>
      </c>
      <c r="V901" s="71"/>
      <c r="W901" s="72"/>
      <c r="X901" s="160">
        <v>0.0</v>
      </c>
      <c r="Y901" s="72"/>
      <c r="Z901" s="156" t="s">
        <v>68</v>
      </c>
      <c r="AA901" s="72"/>
      <c r="AB901" s="247" t="s">
        <v>88</v>
      </c>
      <c r="AC901" s="215"/>
      <c r="AD901" s="215"/>
      <c r="AE901" s="215"/>
      <c r="AF901" s="215"/>
      <c r="AG901" s="215"/>
      <c r="AH901" s="215"/>
      <c r="AI901" s="215"/>
      <c r="AJ901" s="215"/>
      <c r="AK901" s="215"/>
      <c r="AL901" s="215"/>
      <c r="AM901" s="215"/>
    </row>
    <row r="902">
      <c r="A902" s="215"/>
      <c r="B902" s="257" t="s">
        <v>2731</v>
      </c>
      <c r="C902" s="258">
        <v>46112.48585991898</v>
      </c>
      <c r="D902" s="72"/>
      <c r="E902" s="107" t="s">
        <v>76</v>
      </c>
      <c r="F902" s="71"/>
      <c r="G902" s="72"/>
      <c r="H902" s="107" t="s">
        <v>804</v>
      </c>
      <c r="I902" s="71"/>
      <c r="J902" s="72"/>
      <c r="K902" s="107" t="s">
        <v>2570</v>
      </c>
      <c r="L902" s="71"/>
      <c r="M902" s="71"/>
      <c r="N902" s="71"/>
      <c r="O902" s="72"/>
      <c r="P902" s="229" t="s">
        <v>826</v>
      </c>
      <c r="Q902" s="71"/>
      <c r="R902" s="72"/>
      <c r="S902" s="156" t="s">
        <v>23</v>
      </c>
      <c r="T902" s="72"/>
      <c r="U902" s="160">
        <v>100000.0</v>
      </c>
      <c r="V902" s="71"/>
      <c r="W902" s="72"/>
      <c r="X902" s="160">
        <v>0.0</v>
      </c>
      <c r="Y902" s="72"/>
      <c r="Z902" s="156" t="s">
        <v>68</v>
      </c>
      <c r="AA902" s="72"/>
      <c r="AB902" s="247" t="s">
        <v>88</v>
      </c>
      <c r="AC902" s="215"/>
      <c r="AD902" s="215"/>
      <c r="AE902" s="215"/>
      <c r="AF902" s="215"/>
      <c r="AG902" s="215"/>
      <c r="AH902" s="215"/>
      <c r="AI902" s="215"/>
      <c r="AJ902" s="215"/>
      <c r="AK902" s="215"/>
      <c r="AL902" s="215"/>
      <c r="AM902" s="215"/>
    </row>
    <row r="903">
      <c r="A903" s="215"/>
      <c r="B903" s="257" t="s">
        <v>2732</v>
      </c>
      <c r="C903" s="258">
        <v>46112.48470695602</v>
      </c>
      <c r="D903" s="72"/>
      <c r="E903" s="107" t="s">
        <v>76</v>
      </c>
      <c r="F903" s="71"/>
      <c r="G903" s="72"/>
      <c r="H903" s="107" t="s">
        <v>1419</v>
      </c>
      <c r="I903" s="71"/>
      <c r="J903" s="72"/>
      <c r="K903" s="107" t="s">
        <v>2733</v>
      </c>
      <c r="L903" s="71"/>
      <c r="M903" s="71"/>
      <c r="N903" s="71"/>
      <c r="O903" s="72"/>
      <c r="P903" s="229"/>
      <c r="Q903" s="71"/>
      <c r="R903" s="72"/>
      <c r="S903" s="156" t="s">
        <v>1175</v>
      </c>
      <c r="T903" s="72"/>
      <c r="U903" s="160">
        <v>16000.0</v>
      </c>
      <c r="V903" s="71"/>
      <c r="W903" s="72"/>
      <c r="X903" s="160">
        <v>0.0</v>
      </c>
      <c r="Y903" s="72"/>
      <c r="Z903" s="156" t="s">
        <v>68</v>
      </c>
      <c r="AA903" s="72"/>
      <c r="AB903" s="247" t="s">
        <v>66</v>
      </c>
      <c r="AC903" s="215"/>
      <c r="AD903" s="215"/>
      <c r="AE903" s="215"/>
      <c r="AF903" s="215"/>
      <c r="AG903" s="215"/>
      <c r="AH903" s="215"/>
      <c r="AI903" s="215"/>
      <c r="AJ903" s="215"/>
      <c r="AK903" s="215"/>
      <c r="AL903" s="215"/>
      <c r="AM903" s="215"/>
    </row>
    <row r="904">
      <c r="A904" s="215"/>
      <c r="B904" s="257" t="s">
        <v>2734</v>
      </c>
      <c r="C904" s="258">
        <v>46112.48335483797</v>
      </c>
      <c r="D904" s="72"/>
      <c r="E904" s="107" t="s">
        <v>76</v>
      </c>
      <c r="F904" s="71"/>
      <c r="G904" s="72"/>
      <c r="H904" s="107" t="s">
        <v>804</v>
      </c>
      <c r="I904" s="71"/>
      <c r="J904" s="72"/>
      <c r="K904" s="107" t="s">
        <v>2613</v>
      </c>
      <c r="L904" s="71"/>
      <c r="M904" s="71"/>
      <c r="N904" s="71"/>
      <c r="O904" s="72"/>
      <c r="P904" s="229" t="s">
        <v>807</v>
      </c>
      <c r="Q904" s="71"/>
      <c r="R904" s="72"/>
      <c r="S904" s="156" t="s">
        <v>1247</v>
      </c>
      <c r="T904" s="72"/>
      <c r="U904" s="160">
        <v>70000.0</v>
      </c>
      <c r="V904" s="71"/>
      <c r="W904" s="72"/>
      <c r="X904" s="160">
        <v>0.0</v>
      </c>
      <c r="Y904" s="72"/>
      <c r="Z904" s="156" t="s">
        <v>68</v>
      </c>
      <c r="AA904" s="72"/>
      <c r="AB904" s="247" t="s">
        <v>66</v>
      </c>
      <c r="AC904" s="215"/>
      <c r="AD904" s="215"/>
      <c r="AE904" s="215"/>
      <c r="AF904" s="215"/>
      <c r="AG904" s="215"/>
      <c r="AH904" s="215"/>
      <c r="AI904" s="215"/>
      <c r="AJ904" s="215"/>
      <c r="AK904" s="215"/>
      <c r="AL904" s="215"/>
      <c r="AM904" s="215"/>
    </row>
    <row r="905">
      <c r="A905" s="215"/>
      <c r="B905" s="257" t="s">
        <v>2735</v>
      </c>
      <c r="C905" s="258">
        <v>46112.48177103009</v>
      </c>
      <c r="D905" s="72"/>
      <c r="E905" s="107" t="s">
        <v>76</v>
      </c>
      <c r="F905" s="71"/>
      <c r="G905" s="72"/>
      <c r="H905" s="107" t="s">
        <v>804</v>
      </c>
      <c r="I905" s="71"/>
      <c r="J905" s="72"/>
      <c r="K905" s="107" t="s">
        <v>2736</v>
      </c>
      <c r="L905" s="71"/>
      <c r="M905" s="71"/>
      <c r="N905" s="71"/>
      <c r="O905" s="72"/>
      <c r="P905" s="229" t="s">
        <v>807</v>
      </c>
      <c r="Q905" s="71"/>
      <c r="R905" s="72"/>
      <c r="S905" s="156" t="s">
        <v>1175</v>
      </c>
      <c r="T905" s="72"/>
      <c r="U905" s="160">
        <v>48000.0</v>
      </c>
      <c r="V905" s="71"/>
      <c r="W905" s="72"/>
      <c r="X905" s="160">
        <v>0.0</v>
      </c>
      <c r="Y905" s="72"/>
      <c r="Z905" s="156" t="s">
        <v>68</v>
      </c>
      <c r="AA905" s="72"/>
      <c r="AB905" s="247" t="s">
        <v>88</v>
      </c>
      <c r="AC905" s="215"/>
      <c r="AD905" s="215"/>
      <c r="AE905" s="215"/>
      <c r="AF905" s="215"/>
      <c r="AG905" s="215"/>
      <c r="AH905" s="215"/>
      <c r="AI905" s="215"/>
      <c r="AJ905" s="215"/>
      <c r="AK905" s="215"/>
      <c r="AL905" s="215"/>
      <c r="AM905" s="215"/>
    </row>
    <row r="906">
      <c r="A906" s="215"/>
      <c r="B906" s="257" t="s">
        <v>2294</v>
      </c>
      <c r="C906" s="258">
        <v>46112.12587741898</v>
      </c>
      <c r="D906" s="72"/>
      <c r="E906" s="107" t="s">
        <v>7</v>
      </c>
      <c r="F906" s="71"/>
      <c r="G906" s="72"/>
      <c r="H906" s="107" t="s">
        <v>174</v>
      </c>
      <c r="I906" s="71"/>
      <c r="J906" s="72"/>
      <c r="K906" s="107" t="s">
        <v>1959</v>
      </c>
      <c r="L906" s="71"/>
      <c r="M906" s="71"/>
      <c r="N906" s="71"/>
      <c r="O906" s="72"/>
      <c r="P906" s="229" t="s">
        <v>1200</v>
      </c>
      <c r="Q906" s="71"/>
      <c r="R906" s="72"/>
      <c r="S906" s="156" t="s">
        <v>98</v>
      </c>
      <c r="T906" s="72"/>
      <c r="U906" s="160">
        <v>0.0</v>
      </c>
      <c r="V906" s="71"/>
      <c r="W906" s="72"/>
      <c r="X906" s="160">
        <v>0.0</v>
      </c>
      <c r="Y906" s="72"/>
      <c r="Z906" s="156" t="s">
        <v>68</v>
      </c>
      <c r="AA906" s="72"/>
      <c r="AB906" s="247" t="s">
        <v>66</v>
      </c>
      <c r="AC906" s="215"/>
      <c r="AD906" s="215"/>
      <c r="AE906" s="215"/>
      <c r="AF906" s="215"/>
      <c r="AG906" s="215"/>
      <c r="AH906" s="215"/>
      <c r="AI906" s="215"/>
      <c r="AJ906" s="215"/>
      <c r="AK906" s="215"/>
      <c r="AL906" s="215"/>
      <c r="AM906" s="215"/>
    </row>
    <row r="907">
      <c r="A907" s="215"/>
      <c r="B907" s="257" t="s">
        <v>2737</v>
      </c>
      <c r="C907" s="258">
        <v>46110.839993807866</v>
      </c>
      <c r="D907" s="72"/>
      <c r="E907" s="107" t="s">
        <v>76</v>
      </c>
      <c r="F907" s="71"/>
      <c r="G907" s="72"/>
      <c r="H907" s="107" t="s">
        <v>804</v>
      </c>
      <c r="I907" s="71"/>
      <c r="J907" s="72"/>
      <c r="K907" s="107" t="s">
        <v>2738</v>
      </c>
      <c r="L907" s="71"/>
      <c r="M907" s="71"/>
      <c r="N907" s="71"/>
      <c r="O907" s="72"/>
      <c r="P907" s="229" t="s">
        <v>1011</v>
      </c>
      <c r="Q907" s="71"/>
      <c r="R907" s="72"/>
      <c r="S907" s="156" t="s">
        <v>14</v>
      </c>
      <c r="T907" s="72"/>
      <c r="U907" s="160">
        <v>65300.0</v>
      </c>
      <c r="V907" s="71"/>
      <c r="W907" s="72"/>
      <c r="X907" s="160">
        <v>0.0</v>
      </c>
      <c r="Y907" s="72"/>
      <c r="Z907" s="156" t="s">
        <v>68</v>
      </c>
      <c r="AA907" s="72"/>
      <c r="AB907" s="247" t="s">
        <v>88</v>
      </c>
      <c r="AC907" s="215"/>
      <c r="AD907" s="215"/>
      <c r="AE907" s="215"/>
      <c r="AF907" s="215"/>
      <c r="AG907" s="215"/>
      <c r="AH907" s="215"/>
      <c r="AI907" s="215"/>
      <c r="AJ907" s="215"/>
      <c r="AK907" s="215"/>
      <c r="AL907" s="215"/>
      <c r="AM907" s="215"/>
    </row>
    <row r="908">
      <c r="A908" s="215"/>
      <c r="B908" s="257" t="s">
        <v>873</v>
      </c>
      <c r="C908" s="258">
        <v>46110.77094069445</v>
      </c>
      <c r="D908" s="72"/>
      <c r="E908" s="107" t="s">
        <v>76</v>
      </c>
      <c r="F908" s="71"/>
      <c r="G908" s="72"/>
      <c r="H908" s="107" t="s">
        <v>77</v>
      </c>
      <c r="I908" s="71"/>
      <c r="J908" s="72"/>
      <c r="K908" s="107" t="s">
        <v>877</v>
      </c>
      <c r="L908" s="71"/>
      <c r="M908" s="71"/>
      <c r="N908" s="71"/>
      <c r="O908" s="72"/>
      <c r="P908" s="229" t="s">
        <v>65</v>
      </c>
      <c r="Q908" s="71"/>
      <c r="R908" s="72"/>
      <c r="S908" s="156" t="s">
        <v>0</v>
      </c>
      <c r="T908" s="72"/>
      <c r="U908" s="160">
        <v>30000.0</v>
      </c>
      <c r="V908" s="71"/>
      <c r="W908" s="72"/>
      <c r="X908" s="160">
        <v>0.0</v>
      </c>
      <c r="Y908" s="72"/>
      <c r="Z908" s="156" t="s">
        <v>68</v>
      </c>
      <c r="AA908" s="72"/>
      <c r="AB908" s="247" t="s">
        <v>66</v>
      </c>
      <c r="AC908" s="215"/>
      <c r="AD908" s="215"/>
      <c r="AE908" s="215"/>
      <c r="AF908" s="215"/>
      <c r="AG908" s="215"/>
      <c r="AH908" s="215"/>
      <c r="AI908" s="215"/>
      <c r="AJ908" s="215"/>
      <c r="AK908" s="215"/>
      <c r="AL908" s="215"/>
      <c r="AM908" s="215"/>
    </row>
    <row r="909">
      <c r="A909" s="215"/>
      <c r="B909" s="257" t="s">
        <v>882</v>
      </c>
      <c r="C909" s="258">
        <v>46110.770455555554</v>
      </c>
      <c r="D909" s="72"/>
      <c r="E909" s="107" t="s">
        <v>7</v>
      </c>
      <c r="F909" s="71"/>
      <c r="G909" s="72"/>
      <c r="H909" s="107" t="s">
        <v>63</v>
      </c>
      <c r="I909" s="71"/>
      <c r="J909" s="72"/>
      <c r="K909" s="107" t="s">
        <v>883</v>
      </c>
      <c r="L909" s="71"/>
      <c r="M909" s="71"/>
      <c r="N909" s="71"/>
      <c r="O909" s="72"/>
      <c r="P909" s="229" t="s">
        <v>65</v>
      </c>
      <c r="Q909" s="71"/>
      <c r="R909" s="72"/>
      <c r="S909" s="156" t="s">
        <v>0</v>
      </c>
      <c r="T909" s="72"/>
      <c r="U909" s="160">
        <v>60000.0</v>
      </c>
      <c r="V909" s="71"/>
      <c r="W909" s="72"/>
      <c r="X909" s="160">
        <v>0.0</v>
      </c>
      <c r="Y909" s="72"/>
      <c r="Z909" s="156" t="s">
        <v>68</v>
      </c>
      <c r="AA909" s="72"/>
      <c r="AB909" s="247" t="s">
        <v>66</v>
      </c>
      <c r="AC909" s="215"/>
      <c r="AD909" s="215"/>
      <c r="AE909" s="215"/>
      <c r="AF909" s="215"/>
      <c r="AG909" s="215"/>
      <c r="AH909" s="215"/>
      <c r="AI909" s="215"/>
      <c r="AJ909" s="215"/>
      <c r="AK909" s="215"/>
      <c r="AL909" s="215"/>
      <c r="AM909" s="215"/>
    </row>
    <row r="910">
      <c r="A910" s="215"/>
      <c r="B910" s="257" t="s">
        <v>2739</v>
      </c>
      <c r="C910" s="258">
        <v>46110.76803115741</v>
      </c>
      <c r="D910" s="72"/>
      <c r="E910" s="107" t="s">
        <v>76</v>
      </c>
      <c r="F910" s="71"/>
      <c r="G910" s="72"/>
      <c r="H910" s="107" t="s">
        <v>1419</v>
      </c>
      <c r="I910" s="71"/>
      <c r="J910" s="72"/>
      <c r="K910" s="107" t="s">
        <v>2740</v>
      </c>
      <c r="L910" s="71"/>
      <c r="M910" s="71"/>
      <c r="N910" s="71"/>
      <c r="O910" s="72"/>
      <c r="P910" s="229" t="s">
        <v>1200</v>
      </c>
      <c r="Q910" s="71"/>
      <c r="R910" s="72"/>
      <c r="S910" s="156" t="s">
        <v>1175</v>
      </c>
      <c r="T910" s="72"/>
      <c r="U910" s="160">
        <v>39985.0</v>
      </c>
      <c r="V910" s="71"/>
      <c r="W910" s="72"/>
      <c r="X910" s="160">
        <v>0.0</v>
      </c>
      <c r="Y910" s="72"/>
      <c r="Z910" s="156" t="s">
        <v>68</v>
      </c>
      <c r="AA910" s="72"/>
      <c r="AB910" s="247" t="s">
        <v>66</v>
      </c>
      <c r="AC910" s="215"/>
      <c r="AD910" s="215"/>
      <c r="AE910" s="215"/>
      <c r="AF910" s="215"/>
      <c r="AG910" s="215"/>
      <c r="AH910" s="215"/>
      <c r="AI910" s="215"/>
      <c r="AJ910" s="215"/>
      <c r="AK910" s="215"/>
      <c r="AL910" s="215"/>
      <c r="AM910" s="215"/>
    </row>
    <row r="911">
      <c r="A911" s="215"/>
      <c r="B911" s="257" t="s">
        <v>887</v>
      </c>
      <c r="C911" s="258">
        <v>46110.76465369213</v>
      </c>
      <c r="D911" s="72"/>
      <c r="E911" s="107" t="s">
        <v>76</v>
      </c>
      <c r="F911" s="71"/>
      <c r="G911" s="72"/>
      <c r="H911" s="107" t="s">
        <v>77</v>
      </c>
      <c r="I911" s="71"/>
      <c r="J911" s="72"/>
      <c r="K911" s="107" t="s">
        <v>877</v>
      </c>
      <c r="L911" s="71"/>
      <c r="M911" s="71"/>
      <c r="N911" s="71"/>
      <c r="O911" s="72"/>
      <c r="P911" s="229" t="s">
        <v>65</v>
      </c>
      <c r="Q911" s="71"/>
      <c r="R911" s="72"/>
      <c r="S911" s="156" t="s">
        <v>0</v>
      </c>
      <c r="T911" s="72"/>
      <c r="U911" s="160">
        <v>90000.0</v>
      </c>
      <c r="V911" s="71"/>
      <c r="W911" s="72"/>
      <c r="X911" s="160">
        <v>0.0</v>
      </c>
      <c r="Y911" s="72"/>
      <c r="Z911" s="156" t="s">
        <v>68</v>
      </c>
      <c r="AA911" s="72"/>
      <c r="AB911" s="247" t="s">
        <v>66</v>
      </c>
      <c r="AC911" s="215"/>
      <c r="AD911" s="215"/>
      <c r="AE911" s="215"/>
      <c r="AF911" s="215"/>
      <c r="AG911" s="215"/>
      <c r="AH911" s="215"/>
      <c r="AI911" s="215"/>
      <c r="AJ911" s="215"/>
      <c r="AK911" s="215"/>
      <c r="AL911" s="215"/>
      <c r="AM911" s="215"/>
    </row>
    <row r="912">
      <c r="A912" s="215"/>
      <c r="B912" s="257" t="s">
        <v>892</v>
      </c>
      <c r="C912" s="258">
        <v>46110.763837199076</v>
      </c>
      <c r="D912" s="72"/>
      <c r="E912" s="107" t="s">
        <v>7</v>
      </c>
      <c r="F912" s="71"/>
      <c r="G912" s="72"/>
      <c r="H912" s="107" t="s">
        <v>63</v>
      </c>
      <c r="I912" s="71"/>
      <c r="J912" s="72"/>
      <c r="K912" s="107" t="s">
        <v>894</v>
      </c>
      <c r="L912" s="71"/>
      <c r="M912" s="71"/>
      <c r="N912" s="71"/>
      <c r="O912" s="72"/>
      <c r="P912" s="229" t="s">
        <v>65</v>
      </c>
      <c r="Q912" s="71"/>
      <c r="R912" s="72"/>
      <c r="S912" s="156" t="s">
        <v>0</v>
      </c>
      <c r="T912" s="72"/>
      <c r="U912" s="160">
        <v>80000.0</v>
      </c>
      <c r="V912" s="71"/>
      <c r="W912" s="72"/>
      <c r="X912" s="160">
        <v>0.0</v>
      </c>
      <c r="Y912" s="72"/>
      <c r="Z912" s="156" t="s">
        <v>68</v>
      </c>
      <c r="AA912" s="72"/>
      <c r="AB912" s="247" t="s">
        <v>66</v>
      </c>
      <c r="AC912" s="215"/>
      <c r="AD912" s="215"/>
      <c r="AE912" s="215"/>
      <c r="AF912" s="215"/>
      <c r="AG912" s="215"/>
      <c r="AH912" s="215"/>
      <c r="AI912" s="215"/>
      <c r="AJ912" s="215"/>
      <c r="AK912" s="215"/>
      <c r="AL912" s="215"/>
      <c r="AM912" s="215"/>
    </row>
    <row r="913">
      <c r="A913" s="215"/>
      <c r="B913" s="257" t="s">
        <v>895</v>
      </c>
      <c r="C913" s="258">
        <v>46110.76311960648</v>
      </c>
      <c r="D913" s="72"/>
      <c r="E913" s="107" t="s">
        <v>7</v>
      </c>
      <c r="F913" s="71"/>
      <c r="G913" s="72"/>
      <c r="H913" s="107" t="s">
        <v>63</v>
      </c>
      <c r="I913" s="71"/>
      <c r="J913" s="72"/>
      <c r="K913" s="107" t="s">
        <v>899</v>
      </c>
      <c r="L913" s="71"/>
      <c r="M913" s="71"/>
      <c r="N913" s="71"/>
      <c r="O913" s="72"/>
      <c r="P913" s="229" t="s">
        <v>65</v>
      </c>
      <c r="Q913" s="71"/>
      <c r="R913" s="72"/>
      <c r="S913" s="156" t="s">
        <v>0</v>
      </c>
      <c r="T913" s="72"/>
      <c r="U913" s="160">
        <v>100000.0</v>
      </c>
      <c r="V913" s="71"/>
      <c r="W913" s="72"/>
      <c r="X913" s="160">
        <v>0.0</v>
      </c>
      <c r="Y913" s="72"/>
      <c r="Z913" s="156" t="s">
        <v>68</v>
      </c>
      <c r="AA913" s="72"/>
      <c r="AB913" s="247" t="s">
        <v>66</v>
      </c>
      <c r="AC913" s="215"/>
      <c r="AD913" s="215"/>
      <c r="AE913" s="215"/>
      <c r="AF913" s="215"/>
      <c r="AG913" s="215"/>
      <c r="AH913" s="215"/>
      <c r="AI913" s="215"/>
      <c r="AJ913" s="215"/>
      <c r="AK913" s="215"/>
      <c r="AL913" s="215"/>
      <c r="AM913" s="215"/>
    </row>
    <row r="914">
      <c r="A914" s="215"/>
      <c r="B914" s="257" t="s">
        <v>902</v>
      </c>
      <c r="C914" s="258">
        <v>46109.47224342593</v>
      </c>
      <c r="D914" s="72"/>
      <c r="E914" s="107" t="s">
        <v>76</v>
      </c>
      <c r="F914" s="71"/>
      <c r="G914" s="72"/>
      <c r="H914" s="107" t="s">
        <v>77</v>
      </c>
      <c r="I914" s="71"/>
      <c r="J914" s="72"/>
      <c r="K914" s="107" t="s">
        <v>904</v>
      </c>
      <c r="L914" s="71"/>
      <c r="M914" s="71"/>
      <c r="N914" s="71"/>
      <c r="O914" s="72"/>
      <c r="P914" s="229" t="s">
        <v>65</v>
      </c>
      <c r="Q914" s="71"/>
      <c r="R914" s="72"/>
      <c r="S914" s="156" t="s">
        <v>0</v>
      </c>
      <c r="T914" s="72"/>
      <c r="U914" s="160">
        <v>20000.0</v>
      </c>
      <c r="V914" s="71"/>
      <c r="W914" s="72"/>
      <c r="X914" s="160">
        <v>0.0</v>
      </c>
      <c r="Y914" s="72"/>
      <c r="Z914" s="156" t="s">
        <v>68</v>
      </c>
      <c r="AA914" s="72"/>
      <c r="AB914" s="247" t="s">
        <v>66</v>
      </c>
      <c r="AC914" s="215"/>
      <c r="AD914" s="215"/>
      <c r="AE914" s="215"/>
      <c r="AF914" s="215"/>
      <c r="AG914" s="215"/>
      <c r="AH914" s="215"/>
      <c r="AI914" s="215"/>
      <c r="AJ914" s="215"/>
      <c r="AK914" s="215"/>
      <c r="AL914" s="215"/>
      <c r="AM914" s="215"/>
    </row>
    <row r="915">
      <c r="A915" s="215"/>
      <c r="B915" s="257" t="s">
        <v>908</v>
      </c>
      <c r="C915" s="258">
        <v>46109.45189635416</v>
      </c>
      <c r="D915" s="72"/>
      <c r="E915" s="107" t="s">
        <v>7</v>
      </c>
      <c r="F915" s="71"/>
      <c r="G915" s="72"/>
      <c r="H915" s="107" t="s">
        <v>63</v>
      </c>
      <c r="I915" s="71"/>
      <c r="J915" s="72"/>
      <c r="K915" s="107" t="s">
        <v>910</v>
      </c>
      <c r="L915" s="71"/>
      <c r="M915" s="71"/>
      <c r="N915" s="71"/>
      <c r="O915" s="72"/>
      <c r="P915" s="229" t="s">
        <v>65</v>
      </c>
      <c r="Q915" s="71"/>
      <c r="R915" s="72"/>
      <c r="S915" s="156" t="s">
        <v>0</v>
      </c>
      <c r="T915" s="72"/>
      <c r="U915" s="160">
        <v>40000.0</v>
      </c>
      <c r="V915" s="71"/>
      <c r="W915" s="72"/>
      <c r="X915" s="160">
        <v>0.0</v>
      </c>
      <c r="Y915" s="72"/>
      <c r="Z915" s="156" t="s">
        <v>68</v>
      </c>
      <c r="AA915" s="72"/>
      <c r="AB915" s="247" t="s">
        <v>66</v>
      </c>
      <c r="AC915" s="215"/>
      <c r="AD915" s="215"/>
      <c r="AE915" s="215"/>
      <c r="AF915" s="215"/>
      <c r="AG915" s="215"/>
      <c r="AH915" s="215"/>
      <c r="AI915" s="215"/>
      <c r="AJ915" s="215"/>
      <c r="AK915" s="215"/>
      <c r="AL915" s="215"/>
      <c r="AM915" s="215"/>
    </row>
    <row r="916">
      <c r="A916" s="215"/>
      <c r="B916" s="257" t="s">
        <v>913</v>
      </c>
      <c r="C916" s="258">
        <v>46109.450336828704</v>
      </c>
      <c r="D916" s="72"/>
      <c r="E916" s="107" t="s">
        <v>76</v>
      </c>
      <c r="F916" s="71"/>
      <c r="G916" s="72"/>
      <c r="H916" s="107" t="s">
        <v>811</v>
      </c>
      <c r="I916" s="71"/>
      <c r="J916" s="72"/>
      <c r="K916" s="107" t="s">
        <v>812</v>
      </c>
      <c r="L916" s="71"/>
      <c r="M916" s="71"/>
      <c r="N916" s="71"/>
      <c r="O916" s="72"/>
      <c r="P916" s="229" t="s">
        <v>65</v>
      </c>
      <c r="Q916" s="71"/>
      <c r="R916" s="72"/>
      <c r="S916" s="156" t="s">
        <v>0</v>
      </c>
      <c r="T916" s="72"/>
      <c r="U916" s="160">
        <v>12000.0</v>
      </c>
      <c r="V916" s="71"/>
      <c r="W916" s="72"/>
      <c r="X916" s="160">
        <v>0.0</v>
      </c>
      <c r="Y916" s="72"/>
      <c r="Z916" s="156" t="s">
        <v>68</v>
      </c>
      <c r="AA916" s="72"/>
      <c r="AB916" s="247" t="s">
        <v>66</v>
      </c>
      <c r="AC916" s="215"/>
      <c r="AD916" s="215"/>
      <c r="AE916" s="215"/>
      <c r="AF916" s="215"/>
      <c r="AG916" s="215"/>
      <c r="AH916" s="215"/>
      <c r="AI916" s="215"/>
      <c r="AJ916" s="215"/>
      <c r="AK916" s="215"/>
      <c r="AL916" s="215"/>
      <c r="AM916" s="215"/>
    </row>
    <row r="917">
      <c r="A917" s="215"/>
      <c r="B917" s="257" t="s">
        <v>2741</v>
      </c>
      <c r="C917" s="258">
        <v>46109.44913869213</v>
      </c>
      <c r="D917" s="72"/>
      <c r="E917" s="107" t="s">
        <v>76</v>
      </c>
      <c r="F917" s="71"/>
      <c r="G917" s="72"/>
      <c r="H917" s="107" t="s">
        <v>1419</v>
      </c>
      <c r="I917" s="71"/>
      <c r="J917" s="72"/>
      <c r="K917" s="107" t="s">
        <v>2742</v>
      </c>
      <c r="L917" s="71"/>
      <c r="M917" s="71"/>
      <c r="N917" s="71"/>
      <c r="O917" s="72"/>
      <c r="P917" s="229" t="s">
        <v>1200</v>
      </c>
      <c r="Q917" s="71"/>
      <c r="R917" s="72"/>
      <c r="S917" s="156" t="s">
        <v>1175</v>
      </c>
      <c r="T917" s="72"/>
      <c r="U917" s="160">
        <v>11000.0</v>
      </c>
      <c r="V917" s="71"/>
      <c r="W917" s="72"/>
      <c r="X917" s="160">
        <v>0.0</v>
      </c>
      <c r="Y917" s="72"/>
      <c r="Z917" s="156" t="s">
        <v>666</v>
      </c>
      <c r="AA917" s="72"/>
      <c r="AB917" s="247" t="s">
        <v>66</v>
      </c>
      <c r="AC917" s="215"/>
      <c r="AD917" s="215"/>
      <c r="AE917" s="215"/>
      <c r="AF917" s="215"/>
      <c r="AG917" s="215"/>
      <c r="AH917" s="215"/>
      <c r="AI917" s="215"/>
      <c r="AJ917" s="215"/>
      <c r="AK917" s="215"/>
      <c r="AL917" s="215"/>
      <c r="AM917" s="215"/>
    </row>
    <row r="918">
      <c r="A918" s="215"/>
      <c r="B918" s="257" t="s">
        <v>2743</v>
      </c>
      <c r="C918" s="258">
        <v>46109.449094236115</v>
      </c>
      <c r="D918" s="72"/>
      <c r="E918" s="107" t="s">
        <v>76</v>
      </c>
      <c r="F918" s="71"/>
      <c r="G918" s="72"/>
      <c r="H918" s="107" t="s">
        <v>1419</v>
      </c>
      <c r="I918" s="71"/>
      <c r="J918" s="72"/>
      <c r="K918" s="107" t="s">
        <v>2742</v>
      </c>
      <c r="L918" s="71"/>
      <c r="M918" s="71"/>
      <c r="N918" s="71"/>
      <c r="O918" s="72"/>
      <c r="P918" s="229" t="s">
        <v>1200</v>
      </c>
      <c r="Q918" s="71"/>
      <c r="R918" s="72"/>
      <c r="S918" s="156" t="s">
        <v>1175</v>
      </c>
      <c r="T918" s="72"/>
      <c r="U918" s="160">
        <v>11000.0</v>
      </c>
      <c r="V918" s="71"/>
      <c r="W918" s="72"/>
      <c r="X918" s="160">
        <v>0.0</v>
      </c>
      <c r="Y918" s="72"/>
      <c r="Z918" s="156" t="s">
        <v>68</v>
      </c>
      <c r="AA918" s="72"/>
      <c r="AB918" s="247" t="s">
        <v>66</v>
      </c>
      <c r="AC918" s="215"/>
      <c r="AD918" s="215"/>
      <c r="AE918" s="215"/>
      <c r="AF918" s="215"/>
      <c r="AG918" s="215"/>
      <c r="AH918" s="215"/>
      <c r="AI918" s="215"/>
      <c r="AJ918" s="215"/>
      <c r="AK918" s="215"/>
      <c r="AL918" s="215"/>
      <c r="AM918" s="215"/>
    </row>
    <row r="919">
      <c r="A919" s="215"/>
      <c r="B919" s="257" t="s">
        <v>2744</v>
      </c>
      <c r="C919" s="258">
        <v>46109.44831894676</v>
      </c>
      <c r="D919" s="72"/>
      <c r="E919" s="107" t="s">
        <v>76</v>
      </c>
      <c r="F919" s="71"/>
      <c r="G919" s="72"/>
      <c r="H919" s="107" t="s">
        <v>804</v>
      </c>
      <c r="I919" s="71"/>
      <c r="J919" s="72"/>
      <c r="K919" s="107" t="s">
        <v>2570</v>
      </c>
      <c r="L919" s="71"/>
      <c r="M919" s="71"/>
      <c r="N919" s="71"/>
      <c r="O919" s="72"/>
      <c r="P919" s="229" t="s">
        <v>826</v>
      </c>
      <c r="Q919" s="71"/>
      <c r="R919" s="72"/>
      <c r="S919" s="156" t="s">
        <v>23</v>
      </c>
      <c r="T919" s="72"/>
      <c r="U919" s="160">
        <v>100000.0</v>
      </c>
      <c r="V919" s="71"/>
      <c r="W919" s="72"/>
      <c r="X919" s="160">
        <v>0.0</v>
      </c>
      <c r="Y919" s="72"/>
      <c r="Z919" s="156" t="s">
        <v>68</v>
      </c>
      <c r="AA919" s="72"/>
      <c r="AB919" s="247" t="s">
        <v>88</v>
      </c>
      <c r="AC919" s="215"/>
      <c r="AD919" s="215"/>
      <c r="AE919" s="215"/>
      <c r="AF919" s="215"/>
      <c r="AG919" s="215"/>
      <c r="AH919" s="215"/>
      <c r="AI919" s="215"/>
      <c r="AJ919" s="215"/>
      <c r="AK919" s="215"/>
      <c r="AL919" s="215"/>
      <c r="AM919" s="215"/>
    </row>
    <row r="920">
      <c r="A920" s="215"/>
      <c r="B920" s="257" t="s">
        <v>2156</v>
      </c>
      <c r="C920" s="258">
        <v>46109.447950636575</v>
      </c>
      <c r="D920" s="72"/>
      <c r="E920" s="107" t="s">
        <v>76</v>
      </c>
      <c r="F920" s="71"/>
      <c r="G920" s="72"/>
      <c r="H920" s="107" t="s">
        <v>804</v>
      </c>
      <c r="I920" s="71"/>
      <c r="J920" s="72"/>
      <c r="K920" s="107" t="s">
        <v>2158</v>
      </c>
      <c r="L920" s="71"/>
      <c r="M920" s="71"/>
      <c r="N920" s="71"/>
      <c r="O920" s="72"/>
      <c r="P920" s="229" t="s">
        <v>826</v>
      </c>
      <c r="Q920" s="71"/>
      <c r="R920" s="72"/>
      <c r="S920" s="156" t="s">
        <v>457</v>
      </c>
      <c r="T920" s="72"/>
      <c r="U920" s="160">
        <v>50000.0</v>
      </c>
      <c r="V920" s="71"/>
      <c r="W920" s="72"/>
      <c r="X920" s="160">
        <v>0.0</v>
      </c>
      <c r="Y920" s="72"/>
      <c r="Z920" s="156" t="s">
        <v>68</v>
      </c>
      <c r="AA920" s="72"/>
      <c r="AB920" s="247" t="s">
        <v>66</v>
      </c>
      <c r="AC920" s="215"/>
      <c r="AD920" s="215"/>
      <c r="AE920" s="215"/>
      <c r="AF920" s="215"/>
      <c r="AG920" s="215"/>
      <c r="AH920" s="215"/>
      <c r="AI920" s="215"/>
      <c r="AJ920" s="215"/>
      <c r="AK920" s="215"/>
      <c r="AL920" s="215"/>
      <c r="AM920" s="215"/>
    </row>
    <row r="921">
      <c r="A921" s="215"/>
      <c r="B921" s="257" t="s">
        <v>2163</v>
      </c>
      <c r="C921" s="258">
        <v>46109.44763005787</v>
      </c>
      <c r="D921" s="72"/>
      <c r="E921" s="107" t="s">
        <v>76</v>
      </c>
      <c r="F921" s="71"/>
      <c r="G921" s="72"/>
      <c r="H921" s="107" t="s">
        <v>804</v>
      </c>
      <c r="I921" s="71"/>
      <c r="J921" s="72"/>
      <c r="K921" s="107" t="s">
        <v>2158</v>
      </c>
      <c r="L921" s="71"/>
      <c r="M921" s="71"/>
      <c r="N921" s="71"/>
      <c r="O921" s="72"/>
      <c r="P921" s="229" t="s">
        <v>826</v>
      </c>
      <c r="Q921" s="71"/>
      <c r="R921" s="72"/>
      <c r="S921" s="156" t="s">
        <v>457</v>
      </c>
      <c r="T921" s="72"/>
      <c r="U921" s="160">
        <v>40000.0</v>
      </c>
      <c r="V921" s="71"/>
      <c r="W921" s="72"/>
      <c r="X921" s="160">
        <v>0.0</v>
      </c>
      <c r="Y921" s="72"/>
      <c r="Z921" s="156" t="s">
        <v>68</v>
      </c>
      <c r="AA921" s="72"/>
      <c r="AB921" s="247" t="s">
        <v>88</v>
      </c>
      <c r="AC921" s="215"/>
      <c r="AD921" s="215"/>
      <c r="AE921" s="215"/>
      <c r="AF921" s="215"/>
      <c r="AG921" s="215"/>
      <c r="AH921" s="215"/>
      <c r="AI921" s="215"/>
      <c r="AJ921" s="215"/>
      <c r="AK921" s="215"/>
      <c r="AL921" s="215"/>
      <c r="AM921" s="215"/>
    </row>
    <row r="922">
      <c r="A922" s="215"/>
      <c r="B922" s="257" t="s">
        <v>2168</v>
      </c>
      <c r="C922" s="258">
        <v>46108.50429111111</v>
      </c>
      <c r="D922" s="72"/>
      <c r="E922" s="107" t="s">
        <v>76</v>
      </c>
      <c r="F922" s="71"/>
      <c r="G922" s="72"/>
      <c r="H922" s="107" t="s">
        <v>30</v>
      </c>
      <c r="I922" s="71"/>
      <c r="J922" s="72"/>
      <c r="K922" s="107" t="s">
        <v>2171</v>
      </c>
      <c r="L922" s="71"/>
      <c r="M922" s="71"/>
      <c r="N922" s="71"/>
      <c r="O922" s="72"/>
      <c r="P922" s="229" t="s">
        <v>807</v>
      </c>
      <c r="Q922" s="71"/>
      <c r="R922" s="72"/>
      <c r="S922" s="156" t="s">
        <v>457</v>
      </c>
      <c r="T922" s="72"/>
      <c r="U922" s="160">
        <v>300000.0</v>
      </c>
      <c r="V922" s="71"/>
      <c r="W922" s="72"/>
      <c r="X922" s="160">
        <v>0.0</v>
      </c>
      <c r="Y922" s="72"/>
      <c r="Z922" s="156" t="s">
        <v>68</v>
      </c>
      <c r="AA922" s="72"/>
      <c r="AB922" s="247" t="s">
        <v>88</v>
      </c>
      <c r="AC922" s="215"/>
      <c r="AD922" s="215"/>
      <c r="AE922" s="215"/>
      <c r="AF922" s="215"/>
      <c r="AG922" s="215"/>
      <c r="AH922" s="215"/>
      <c r="AI922" s="215"/>
      <c r="AJ922" s="215"/>
      <c r="AK922" s="215"/>
      <c r="AL922" s="215"/>
      <c r="AM922" s="215"/>
    </row>
    <row r="923">
      <c r="A923" s="215"/>
      <c r="B923" s="257" t="s">
        <v>304</v>
      </c>
      <c r="C923" s="258">
        <v>46108.50330571759</v>
      </c>
      <c r="D923" s="72"/>
      <c r="E923" s="107" t="s">
        <v>4</v>
      </c>
      <c r="F923" s="71"/>
      <c r="G923" s="72"/>
      <c r="H923" s="107" t="s">
        <v>1208</v>
      </c>
      <c r="I923" s="71"/>
      <c r="J923" s="72"/>
      <c r="K923" s="107" t="s">
        <v>2745</v>
      </c>
      <c r="L923" s="71"/>
      <c r="M923" s="71"/>
      <c r="N923" s="71"/>
      <c r="O923" s="72"/>
      <c r="P923" s="229" t="s">
        <v>1200</v>
      </c>
      <c r="Q923" s="71"/>
      <c r="R923" s="72"/>
      <c r="S923" s="156" t="s">
        <v>1175</v>
      </c>
      <c r="T923" s="72"/>
      <c r="U923" s="160">
        <v>2982000.0</v>
      </c>
      <c r="V923" s="71"/>
      <c r="W923" s="72"/>
      <c r="X923" s="160">
        <v>0.0</v>
      </c>
      <c r="Y923" s="72"/>
      <c r="Z923" s="156" t="s">
        <v>68</v>
      </c>
      <c r="AA923" s="72"/>
      <c r="AB923" s="247" t="s">
        <v>88</v>
      </c>
      <c r="AC923" s="215"/>
      <c r="AD923" s="215"/>
      <c r="AE923" s="215"/>
      <c r="AF923" s="215"/>
      <c r="AG923" s="215"/>
      <c r="AH923" s="215"/>
      <c r="AI923" s="215"/>
      <c r="AJ923" s="215"/>
      <c r="AK923" s="215"/>
      <c r="AL923" s="215"/>
      <c r="AM923" s="215"/>
    </row>
    <row r="924">
      <c r="A924" s="215"/>
      <c r="B924" s="257" t="s">
        <v>2746</v>
      </c>
      <c r="C924" s="258">
        <v>46108.50249319444</v>
      </c>
      <c r="D924" s="72"/>
      <c r="E924" s="107" t="s">
        <v>76</v>
      </c>
      <c r="F924" s="71"/>
      <c r="G924" s="72"/>
      <c r="H924" s="107" t="s">
        <v>1502</v>
      </c>
      <c r="I924" s="71"/>
      <c r="J924" s="72"/>
      <c r="K924" s="107" t="s">
        <v>2747</v>
      </c>
      <c r="L924" s="71"/>
      <c r="M924" s="71"/>
      <c r="N924" s="71"/>
      <c r="O924" s="72"/>
      <c r="P924" s="229" t="s">
        <v>1200</v>
      </c>
      <c r="Q924" s="71"/>
      <c r="R924" s="72"/>
      <c r="S924" s="156" t="s">
        <v>1175</v>
      </c>
      <c r="T924" s="72"/>
      <c r="U924" s="160">
        <v>2100.0</v>
      </c>
      <c r="V924" s="71"/>
      <c r="W924" s="72"/>
      <c r="X924" s="160">
        <v>0.0</v>
      </c>
      <c r="Y924" s="72"/>
      <c r="Z924" s="156" t="s">
        <v>68</v>
      </c>
      <c r="AA924" s="72"/>
      <c r="AB924" s="247" t="s">
        <v>88</v>
      </c>
      <c r="AC924" s="215"/>
      <c r="AD924" s="215"/>
      <c r="AE924" s="215"/>
      <c r="AF924" s="215"/>
      <c r="AG924" s="215"/>
      <c r="AH924" s="215"/>
      <c r="AI924" s="215"/>
      <c r="AJ924" s="215"/>
      <c r="AK924" s="215"/>
      <c r="AL924" s="215"/>
      <c r="AM924" s="215"/>
    </row>
    <row r="925">
      <c r="A925" s="215"/>
      <c r="B925" s="257" t="s">
        <v>2748</v>
      </c>
      <c r="C925" s="258">
        <v>46108.501303391204</v>
      </c>
      <c r="D925" s="72"/>
      <c r="E925" s="107" t="s">
        <v>76</v>
      </c>
      <c r="F925" s="71"/>
      <c r="G925" s="72"/>
      <c r="H925" s="107" t="s">
        <v>1502</v>
      </c>
      <c r="I925" s="71"/>
      <c r="J925" s="72"/>
      <c r="K925" s="107" t="s">
        <v>2749</v>
      </c>
      <c r="L925" s="71"/>
      <c r="M925" s="71"/>
      <c r="N925" s="71"/>
      <c r="O925" s="72"/>
      <c r="P925" s="229" t="s">
        <v>1930</v>
      </c>
      <c r="Q925" s="71"/>
      <c r="R925" s="72"/>
      <c r="S925" s="156" t="s">
        <v>1175</v>
      </c>
      <c r="T925" s="72"/>
      <c r="U925" s="160">
        <v>400.0</v>
      </c>
      <c r="V925" s="71"/>
      <c r="W925" s="72"/>
      <c r="X925" s="160">
        <v>0.0</v>
      </c>
      <c r="Y925" s="72"/>
      <c r="Z925" s="156" t="s">
        <v>68</v>
      </c>
      <c r="AA925" s="72"/>
      <c r="AB925" s="247" t="s">
        <v>88</v>
      </c>
      <c r="AC925" s="215"/>
      <c r="AD925" s="215"/>
      <c r="AE925" s="215"/>
      <c r="AF925" s="215"/>
      <c r="AG925" s="215"/>
      <c r="AH925" s="215"/>
      <c r="AI925" s="215"/>
      <c r="AJ925" s="215"/>
      <c r="AK925" s="215"/>
      <c r="AL925" s="215"/>
      <c r="AM925" s="215"/>
    </row>
    <row r="926">
      <c r="A926" s="215"/>
      <c r="B926" s="257" t="s">
        <v>2750</v>
      </c>
      <c r="C926" s="258">
        <v>46107.95878778935</v>
      </c>
      <c r="D926" s="72"/>
      <c r="E926" s="107" t="s">
        <v>76</v>
      </c>
      <c r="F926" s="71"/>
      <c r="G926" s="72"/>
      <c r="H926" s="107" t="s">
        <v>1419</v>
      </c>
      <c r="I926" s="71"/>
      <c r="J926" s="72"/>
      <c r="K926" s="107" t="s">
        <v>2751</v>
      </c>
      <c r="L926" s="71"/>
      <c r="M926" s="71"/>
      <c r="N926" s="71"/>
      <c r="O926" s="72"/>
      <c r="P926" s="229"/>
      <c r="Q926" s="71"/>
      <c r="R926" s="72"/>
      <c r="S926" s="156" t="s">
        <v>1175</v>
      </c>
      <c r="T926" s="72"/>
      <c r="U926" s="160">
        <v>2900.0</v>
      </c>
      <c r="V926" s="71"/>
      <c r="W926" s="72"/>
      <c r="X926" s="160">
        <v>0.0</v>
      </c>
      <c r="Y926" s="72"/>
      <c r="Z926" s="156" t="s">
        <v>68</v>
      </c>
      <c r="AA926" s="72"/>
      <c r="AB926" s="247" t="s">
        <v>66</v>
      </c>
      <c r="AC926" s="215"/>
      <c r="AD926" s="215"/>
      <c r="AE926" s="215"/>
      <c r="AF926" s="215"/>
      <c r="AG926" s="215"/>
      <c r="AH926" s="215"/>
      <c r="AI926" s="215"/>
      <c r="AJ926" s="215"/>
      <c r="AK926" s="215"/>
      <c r="AL926" s="215"/>
      <c r="AM926" s="215"/>
    </row>
    <row r="927">
      <c r="A927" s="215"/>
      <c r="B927" s="257" t="s">
        <v>2752</v>
      </c>
      <c r="C927" s="258">
        <v>46107.95826377315</v>
      </c>
      <c r="D927" s="72"/>
      <c r="E927" s="107" t="s">
        <v>76</v>
      </c>
      <c r="F927" s="71"/>
      <c r="G927" s="72"/>
      <c r="H927" s="107" t="s">
        <v>804</v>
      </c>
      <c r="I927" s="71"/>
      <c r="J927" s="72"/>
      <c r="K927" s="107" t="s">
        <v>2753</v>
      </c>
      <c r="L927" s="71"/>
      <c r="M927" s="71"/>
      <c r="N927" s="71"/>
      <c r="O927" s="72"/>
      <c r="P927" s="229" t="s">
        <v>807</v>
      </c>
      <c r="Q927" s="71"/>
      <c r="R927" s="72"/>
      <c r="S927" s="156" t="s">
        <v>23</v>
      </c>
      <c r="T927" s="72"/>
      <c r="U927" s="160">
        <v>28400.0</v>
      </c>
      <c r="V927" s="71"/>
      <c r="W927" s="72"/>
      <c r="X927" s="160">
        <v>0.0</v>
      </c>
      <c r="Y927" s="72"/>
      <c r="Z927" s="156" t="s">
        <v>68</v>
      </c>
      <c r="AA927" s="72"/>
      <c r="AB927" s="247" t="s">
        <v>66</v>
      </c>
      <c r="AC927" s="215"/>
      <c r="AD927" s="215"/>
      <c r="AE927" s="215"/>
      <c r="AF927" s="215"/>
      <c r="AG927" s="215"/>
      <c r="AH927" s="215"/>
      <c r="AI927" s="215"/>
      <c r="AJ927" s="215"/>
      <c r="AK927" s="215"/>
      <c r="AL927" s="215"/>
      <c r="AM927" s="215"/>
    </row>
    <row r="928">
      <c r="A928" s="215"/>
      <c r="B928" s="257" t="s">
        <v>2754</v>
      </c>
      <c r="C928" s="258">
        <v>46107.957753599534</v>
      </c>
      <c r="D928" s="72"/>
      <c r="E928" s="107" t="s">
        <v>76</v>
      </c>
      <c r="F928" s="71"/>
      <c r="G928" s="72"/>
      <c r="H928" s="107" t="s">
        <v>804</v>
      </c>
      <c r="I928" s="71"/>
      <c r="J928" s="72"/>
      <c r="K928" s="107" t="s">
        <v>2755</v>
      </c>
      <c r="L928" s="71"/>
      <c r="M928" s="71"/>
      <c r="N928" s="71"/>
      <c r="O928" s="72"/>
      <c r="P928" s="229"/>
      <c r="Q928" s="71"/>
      <c r="R928" s="72"/>
      <c r="S928" s="156" t="s">
        <v>1247</v>
      </c>
      <c r="T928" s="72"/>
      <c r="U928" s="160">
        <v>12132.0</v>
      </c>
      <c r="V928" s="71"/>
      <c r="W928" s="72"/>
      <c r="X928" s="160">
        <v>0.0</v>
      </c>
      <c r="Y928" s="72"/>
      <c r="Z928" s="156" t="s">
        <v>68</v>
      </c>
      <c r="AA928" s="72"/>
      <c r="AB928" s="247" t="s">
        <v>66</v>
      </c>
      <c r="AC928" s="215"/>
      <c r="AD928" s="215"/>
      <c r="AE928" s="215"/>
      <c r="AF928" s="215"/>
      <c r="AG928" s="215"/>
      <c r="AH928" s="215"/>
      <c r="AI928" s="215"/>
      <c r="AJ928" s="215"/>
      <c r="AK928" s="215"/>
      <c r="AL928" s="215"/>
      <c r="AM928" s="215"/>
    </row>
    <row r="929">
      <c r="A929" s="215"/>
      <c r="B929" s="257" t="s">
        <v>2756</v>
      </c>
      <c r="C929" s="258">
        <v>46107.95696814815</v>
      </c>
      <c r="D929" s="72"/>
      <c r="E929" s="107" t="s">
        <v>76</v>
      </c>
      <c r="F929" s="71"/>
      <c r="G929" s="72"/>
      <c r="H929" s="107" t="s">
        <v>804</v>
      </c>
      <c r="I929" s="71"/>
      <c r="J929" s="72"/>
      <c r="K929" s="107" t="s">
        <v>2757</v>
      </c>
      <c r="L929" s="71"/>
      <c r="M929" s="71"/>
      <c r="N929" s="71"/>
      <c r="O929" s="72"/>
      <c r="P929" s="229" t="s">
        <v>807</v>
      </c>
      <c r="Q929" s="71"/>
      <c r="R929" s="72"/>
      <c r="S929" s="156" t="s">
        <v>23</v>
      </c>
      <c r="T929" s="72"/>
      <c r="U929" s="160">
        <v>6000.0</v>
      </c>
      <c r="V929" s="71"/>
      <c r="W929" s="72"/>
      <c r="X929" s="160">
        <v>0.0</v>
      </c>
      <c r="Y929" s="72"/>
      <c r="Z929" s="156" t="s">
        <v>68</v>
      </c>
      <c r="AA929" s="72"/>
      <c r="AB929" s="247" t="s">
        <v>88</v>
      </c>
      <c r="AC929" s="215"/>
      <c r="AD929" s="215"/>
      <c r="AE929" s="215"/>
      <c r="AF929" s="215"/>
      <c r="AG929" s="215"/>
      <c r="AH929" s="215"/>
      <c r="AI929" s="215"/>
      <c r="AJ929" s="215"/>
      <c r="AK929" s="215"/>
      <c r="AL929" s="215"/>
      <c r="AM929" s="215"/>
    </row>
    <row r="930">
      <c r="A930" s="215"/>
      <c r="B930" s="257" t="s">
        <v>2758</v>
      </c>
      <c r="C930" s="258">
        <v>46106.70909258102</v>
      </c>
      <c r="D930" s="72"/>
      <c r="E930" s="107" t="s">
        <v>76</v>
      </c>
      <c r="F930" s="71"/>
      <c r="G930" s="72"/>
      <c r="H930" s="107" t="s">
        <v>804</v>
      </c>
      <c r="I930" s="71"/>
      <c r="J930" s="72"/>
      <c r="K930" s="107" t="s">
        <v>2759</v>
      </c>
      <c r="L930" s="71"/>
      <c r="M930" s="71"/>
      <c r="N930" s="71"/>
      <c r="O930" s="72"/>
      <c r="P930" s="229" t="s">
        <v>807</v>
      </c>
      <c r="Q930" s="71"/>
      <c r="R930" s="72"/>
      <c r="S930" s="156" t="s">
        <v>1247</v>
      </c>
      <c r="T930" s="72"/>
      <c r="U930" s="160">
        <v>80000.0</v>
      </c>
      <c r="V930" s="71"/>
      <c r="W930" s="72"/>
      <c r="X930" s="160">
        <v>0.0</v>
      </c>
      <c r="Y930" s="72"/>
      <c r="Z930" s="156" t="s">
        <v>68</v>
      </c>
      <c r="AA930" s="72"/>
      <c r="AB930" s="247" t="s">
        <v>66</v>
      </c>
      <c r="AC930" s="215"/>
      <c r="AD930" s="215"/>
      <c r="AE930" s="215"/>
      <c r="AF930" s="215"/>
      <c r="AG930" s="215"/>
      <c r="AH930" s="215"/>
      <c r="AI930" s="215"/>
      <c r="AJ930" s="215"/>
      <c r="AK930" s="215"/>
      <c r="AL930" s="215"/>
      <c r="AM930" s="215"/>
    </row>
    <row r="931">
      <c r="A931" s="215"/>
      <c r="B931" s="257" t="s">
        <v>379</v>
      </c>
      <c r="C931" s="258">
        <v>46106.70796347222</v>
      </c>
      <c r="D931" s="72"/>
      <c r="E931" s="107" t="s">
        <v>7</v>
      </c>
      <c r="F931" s="71"/>
      <c r="G931" s="72"/>
      <c r="H931" s="107" t="s">
        <v>1208</v>
      </c>
      <c r="I931" s="71"/>
      <c r="J931" s="72"/>
      <c r="K931" s="107" t="s">
        <v>2760</v>
      </c>
      <c r="L931" s="71"/>
      <c r="M931" s="71"/>
      <c r="N931" s="71"/>
      <c r="O931" s="72"/>
      <c r="P931" s="229" t="s">
        <v>65</v>
      </c>
      <c r="Q931" s="71"/>
      <c r="R931" s="72"/>
      <c r="S931" s="156" t="s">
        <v>1175</v>
      </c>
      <c r="T931" s="72"/>
      <c r="U931" s="160">
        <v>45000.0</v>
      </c>
      <c r="V931" s="71"/>
      <c r="W931" s="72"/>
      <c r="X931" s="160">
        <v>0.0</v>
      </c>
      <c r="Y931" s="72"/>
      <c r="Z931" s="156" t="s">
        <v>68</v>
      </c>
      <c r="AA931" s="72"/>
      <c r="AB931" s="247" t="s">
        <v>66</v>
      </c>
      <c r="AC931" s="215"/>
      <c r="AD931" s="215"/>
      <c r="AE931" s="215"/>
      <c r="AF931" s="215"/>
      <c r="AG931" s="215"/>
      <c r="AH931" s="215"/>
      <c r="AI931" s="215"/>
      <c r="AJ931" s="215"/>
      <c r="AK931" s="215"/>
      <c r="AL931" s="215"/>
      <c r="AM931" s="215"/>
    </row>
    <row r="932">
      <c r="A932" s="215"/>
      <c r="B932" s="257" t="s">
        <v>2761</v>
      </c>
      <c r="C932" s="258">
        <v>46106.70713019676</v>
      </c>
      <c r="D932" s="72"/>
      <c r="E932" s="107" t="s">
        <v>76</v>
      </c>
      <c r="F932" s="71"/>
      <c r="G932" s="72"/>
      <c r="H932" s="107" t="s">
        <v>1198</v>
      </c>
      <c r="I932" s="71"/>
      <c r="J932" s="72"/>
      <c r="K932" s="107" t="s">
        <v>2762</v>
      </c>
      <c r="L932" s="71"/>
      <c r="M932" s="71"/>
      <c r="N932" s="71"/>
      <c r="O932" s="72"/>
      <c r="P932" s="229" t="s">
        <v>65</v>
      </c>
      <c r="Q932" s="71"/>
      <c r="R932" s="72"/>
      <c r="S932" s="156" t="s">
        <v>1175</v>
      </c>
      <c r="T932" s="72"/>
      <c r="U932" s="160">
        <v>45000.0</v>
      </c>
      <c r="V932" s="71"/>
      <c r="W932" s="72"/>
      <c r="X932" s="160">
        <v>0.0</v>
      </c>
      <c r="Y932" s="72"/>
      <c r="Z932" s="156" t="s">
        <v>68</v>
      </c>
      <c r="AA932" s="72"/>
      <c r="AB932" s="247" t="s">
        <v>88</v>
      </c>
      <c r="AC932" s="215"/>
      <c r="AD932" s="215"/>
      <c r="AE932" s="215"/>
      <c r="AF932" s="215"/>
      <c r="AG932" s="215"/>
      <c r="AH932" s="215"/>
      <c r="AI932" s="215"/>
      <c r="AJ932" s="215"/>
      <c r="AK932" s="215"/>
      <c r="AL932" s="215"/>
      <c r="AM932" s="215"/>
    </row>
    <row r="933">
      <c r="A933" s="215"/>
      <c r="B933" s="257" t="s">
        <v>918</v>
      </c>
      <c r="C933" s="258">
        <v>46106.70603927084</v>
      </c>
      <c r="D933" s="72"/>
      <c r="E933" s="107" t="s">
        <v>76</v>
      </c>
      <c r="F933" s="71"/>
      <c r="G933" s="72"/>
      <c r="H933" s="107" t="s">
        <v>77</v>
      </c>
      <c r="I933" s="71"/>
      <c r="J933" s="72"/>
      <c r="K933" s="107" t="s">
        <v>919</v>
      </c>
      <c r="L933" s="71"/>
      <c r="M933" s="71"/>
      <c r="N933" s="71"/>
      <c r="O933" s="72"/>
      <c r="P933" s="229" t="s">
        <v>65</v>
      </c>
      <c r="Q933" s="71"/>
      <c r="R933" s="72"/>
      <c r="S933" s="156" t="s">
        <v>0</v>
      </c>
      <c r="T933" s="72"/>
      <c r="U933" s="160">
        <v>47500.0</v>
      </c>
      <c r="V933" s="71"/>
      <c r="W933" s="72"/>
      <c r="X933" s="160">
        <v>0.0</v>
      </c>
      <c r="Y933" s="72"/>
      <c r="Z933" s="156" t="s">
        <v>68</v>
      </c>
      <c r="AA933" s="72"/>
      <c r="AB933" s="247" t="s">
        <v>66</v>
      </c>
      <c r="AC933" s="215"/>
      <c r="AD933" s="215"/>
      <c r="AE933" s="215"/>
      <c r="AF933" s="215"/>
      <c r="AG933" s="215"/>
      <c r="AH933" s="215"/>
      <c r="AI933" s="215"/>
      <c r="AJ933" s="215"/>
      <c r="AK933" s="215"/>
      <c r="AL933" s="215"/>
      <c r="AM933" s="215"/>
    </row>
    <row r="934">
      <c r="A934" s="215"/>
      <c r="B934" s="257" t="s">
        <v>923</v>
      </c>
      <c r="C934" s="258">
        <v>46106.705020312496</v>
      </c>
      <c r="D934" s="72"/>
      <c r="E934" s="107" t="s">
        <v>7</v>
      </c>
      <c r="F934" s="71"/>
      <c r="G934" s="72"/>
      <c r="H934" s="107" t="s">
        <v>63</v>
      </c>
      <c r="I934" s="71"/>
      <c r="J934" s="72"/>
      <c r="K934" s="107" t="s">
        <v>926</v>
      </c>
      <c r="L934" s="71"/>
      <c r="M934" s="71"/>
      <c r="N934" s="71"/>
      <c r="O934" s="72"/>
      <c r="P934" s="229" t="s">
        <v>65</v>
      </c>
      <c r="Q934" s="71"/>
      <c r="R934" s="72"/>
      <c r="S934" s="156" t="s">
        <v>0</v>
      </c>
      <c r="T934" s="72"/>
      <c r="U934" s="160">
        <v>95000.0</v>
      </c>
      <c r="V934" s="71"/>
      <c r="W934" s="72"/>
      <c r="X934" s="160">
        <v>0.0</v>
      </c>
      <c r="Y934" s="72"/>
      <c r="Z934" s="156" t="s">
        <v>68</v>
      </c>
      <c r="AA934" s="72"/>
      <c r="AB934" s="247" t="s">
        <v>66</v>
      </c>
      <c r="AC934" s="215"/>
      <c r="AD934" s="215"/>
      <c r="AE934" s="215"/>
      <c r="AF934" s="215"/>
      <c r="AG934" s="215"/>
      <c r="AH934" s="215"/>
      <c r="AI934" s="215"/>
      <c r="AJ934" s="215"/>
      <c r="AK934" s="215"/>
      <c r="AL934" s="215"/>
      <c r="AM934" s="215"/>
    </row>
    <row r="935">
      <c r="A935" s="215"/>
      <c r="B935" s="257" t="s">
        <v>2763</v>
      </c>
      <c r="C935" s="258">
        <v>46106.70147443287</v>
      </c>
      <c r="D935" s="72"/>
      <c r="E935" s="107" t="s">
        <v>76</v>
      </c>
      <c r="F935" s="71"/>
      <c r="G935" s="72"/>
      <c r="H935" s="107" t="s">
        <v>804</v>
      </c>
      <c r="I935" s="71"/>
      <c r="J935" s="72"/>
      <c r="K935" s="107" t="s">
        <v>2764</v>
      </c>
      <c r="L935" s="71"/>
      <c r="M935" s="71"/>
      <c r="N935" s="71"/>
      <c r="O935" s="72"/>
      <c r="P935" s="229" t="s">
        <v>807</v>
      </c>
      <c r="Q935" s="71"/>
      <c r="R935" s="72"/>
      <c r="S935" s="156" t="s">
        <v>1247</v>
      </c>
      <c r="T935" s="72"/>
      <c r="U935" s="160">
        <v>55500.0</v>
      </c>
      <c r="V935" s="71"/>
      <c r="W935" s="72"/>
      <c r="X935" s="160">
        <v>0.0</v>
      </c>
      <c r="Y935" s="72"/>
      <c r="Z935" s="156" t="s">
        <v>68</v>
      </c>
      <c r="AA935" s="72"/>
      <c r="AB935" s="247" t="s">
        <v>88</v>
      </c>
      <c r="AC935" s="215"/>
      <c r="AD935" s="215"/>
      <c r="AE935" s="215"/>
      <c r="AF935" s="215"/>
      <c r="AG935" s="215"/>
      <c r="AH935" s="215"/>
      <c r="AI935" s="215"/>
      <c r="AJ935" s="215"/>
      <c r="AK935" s="215"/>
      <c r="AL935" s="215"/>
      <c r="AM935" s="215"/>
    </row>
    <row r="936">
      <c r="A936" s="215"/>
      <c r="B936" s="257" t="s">
        <v>2765</v>
      </c>
      <c r="C936" s="258">
        <v>46106.700211689815</v>
      </c>
      <c r="D936" s="72"/>
      <c r="E936" s="107" t="s">
        <v>76</v>
      </c>
      <c r="F936" s="71"/>
      <c r="G936" s="72"/>
      <c r="H936" s="107" t="s">
        <v>804</v>
      </c>
      <c r="I936" s="71"/>
      <c r="J936" s="72"/>
      <c r="K936" s="107" t="s">
        <v>2766</v>
      </c>
      <c r="L936" s="71"/>
      <c r="M936" s="71"/>
      <c r="N936" s="71"/>
      <c r="O936" s="72"/>
      <c r="P936" s="229" t="s">
        <v>807</v>
      </c>
      <c r="Q936" s="71"/>
      <c r="R936" s="72"/>
      <c r="S936" s="156" t="s">
        <v>23</v>
      </c>
      <c r="T936" s="72"/>
      <c r="U936" s="160">
        <v>100000.0</v>
      </c>
      <c r="V936" s="71"/>
      <c r="W936" s="72"/>
      <c r="X936" s="160">
        <v>0.0</v>
      </c>
      <c r="Y936" s="72"/>
      <c r="Z936" s="156" t="s">
        <v>68</v>
      </c>
      <c r="AA936" s="72"/>
      <c r="AB936" s="247" t="s">
        <v>88</v>
      </c>
      <c r="AC936" s="215"/>
      <c r="AD936" s="215"/>
      <c r="AE936" s="215"/>
      <c r="AF936" s="215"/>
      <c r="AG936" s="215"/>
      <c r="AH936" s="215"/>
      <c r="AI936" s="215"/>
      <c r="AJ936" s="215"/>
      <c r="AK936" s="215"/>
      <c r="AL936" s="215"/>
      <c r="AM936" s="215"/>
    </row>
    <row r="937">
      <c r="A937" s="215"/>
      <c r="B937" s="257" t="s">
        <v>2767</v>
      </c>
      <c r="C937" s="258">
        <v>46106.36607726852</v>
      </c>
      <c r="D937" s="72"/>
      <c r="E937" s="107" t="s">
        <v>7</v>
      </c>
      <c r="F937" s="71"/>
      <c r="G937" s="72"/>
      <c r="H937" s="107" t="s">
        <v>2558</v>
      </c>
      <c r="I937" s="71"/>
      <c r="J937" s="72"/>
      <c r="K937" s="107" t="s">
        <v>2559</v>
      </c>
      <c r="L937" s="71"/>
      <c r="M937" s="71"/>
      <c r="N937" s="71"/>
      <c r="O937" s="72"/>
      <c r="P937" s="229" t="s">
        <v>1200</v>
      </c>
      <c r="Q937" s="71"/>
      <c r="R937" s="72"/>
      <c r="S937" s="156" t="s">
        <v>1175</v>
      </c>
      <c r="T937" s="72"/>
      <c r="U937" s="160">
        <v>2882.0</v>
      </c>
      <c r="V937" s="71"/>
      <c r="W937" s="72"/>
      <c r="X937" s="160">
        <v>0.0</v>
      </c>
      <c r="Y937" s="72"/>
      <c r="Z937" s="156" t="s">
        <v>68</v>
      </c>
      <c r="AA937" s="72"/>
      <c r="AB937" s="247" t="s">
        <v>66</v>
      </c>
      <c r="AC937" s="215"/>
      <c r="AD937" s="215"/>
      <c r="AE937" s="215"/>
      <c r="AF937" s="215"/>
      <c r="AG937" s="215"/>
      <c r="AH937" s="215"/>
      <c r="AI937" s="215"/>
      <c r="AJ937" s="215"/>
      <c r="AK937" s="215"/>
      <c r="AL937" s="215"/>
      <c r="AM937" s="215"/>
    </row>
    <row r="938">
      <c r="A938" s="215"/>
      <c r="B938" s="257" t="s">
        <v>443</v>
      </c>
      <c r="C938" s="258">
        <v>46106.36555787037</v>
      </c>
      <c r="D938" s="72"/>
      <c r="E938" s="107" t="s">
        <v>76</v>
      </c>
      <c r="F938" s="71"/>
      <c r="G938" s="72"/>
      <c r="H938" s="107" t="s">
        <v>1364</v>
      </c>
      <c r="I938" s="71"/>
      <c r="J938" s="72"/>
      <c r="K938" s="107" t="s">
        <v>1366</v>
      </c>
      <c r="L938" s="71"/>
      <c r="M938" s="71"/>
      <c r="N938" s="71"/>
      <c r="O938" s="72"/>
      <c r="P938" s="229" t="s">
        <v>1200</v>
      </c>
      <c r="Q938" s="71"/>
      <c r="R938" s="72"/>
      <c r="S938" s="156" t="s">
        <v>1175</v>
      </c>
      <c r="T938" s="72"/>
      <c r="U938" s="160">
        <v>14000.0</v>
      </c>
      <c r="V938" s="71"/>
      <c r="W938" s="72"/>
      <c r="X938" s="160">
        <v>0.0</v>
      </c>
      <c r="Y938" s="72"/>
      <c r="Z938" s="156" t="s">
        <v>68</v>
      </c>
      <c r="AA938" s="72"/>
      <c r="AB938" s="247" t="s">
        <v>88</v>
      </c>
      <c r="AC938" s="215"/>
      <c r="AD938" s="215"/>
      <c r="AE938" s="215"/>
      <c r="AF938" s="215"/>
      <c r="AG938" s="215"/>
      <c r="AH938" s="215"/>
      <c r="AI938" s="215"/>
      <c r="AJ938" s="215"/>
      <c r="AK938" s="215"/>
      <c r="AL938" s="215"/>
      <c r="AM938" s="215"/>
    </row>
    <row r="939">
      <c r="A939" s="215"/>
      <c r="B939" s="257" t="s">
        <v>2296</v>
      </c>
      <c r="C939" s="258">
        <v>46106.3621240625</v>
      </c>
      <c r="D939" s="72"/>
      <c r="E939" s="107" t="s">
        <v>76</v>
      </c>
      <c r="F939" s="71"/>
      <c r="G939" s="72"/>
      <c r="H939" s="107" t="s">
        <v>804</v>
      </c>
      <c r="I939" s="71"/>
      <c r="J939" s="72"/>
      <c r="K939" s="107" t="s">
        <v>2298</v>
      </c>
      <c r="L939" s="71"/>
      <c r="M939" s="71"/>
      <c r="N939" s="71"/>
      <c r="O939" s="72"/>
      <c r="P939" s="229" t="s">
        <v>807</v>
      </c>
      <c r="Q939" s="71"/>
      <c r="R939" s="72"/>
      <c r="S939" s="156" t="s">
        <v>98</v>
      </c>
      <c r="T939" s="72"/>
      <c r="U939" s="160">
        <v>6000.0</v>
      </c>
      <c r="V939" s="71"/>
      <c r="W939" s="72"/>
      <c r="X939" s="160">
        <v>0.0</v>
      </c>
      <c r="Y939" s="72"/>
      <c r="Z939" s="156" t="s">
        <v>68</v>
      </c>
      <c r="AA939" s="72"/>
      <c r="AB939" s="247" t="s">
        <v>88</v>
      </c>
      <c r="AC939" s="215"/>
      <c r="AD939" s="215"/>
      <c r="AE939" s="215"/>
      <c r="AF939" s="215"/>
      <c r="AG939" s="215"/>
      <c r="AH939" s="215"/>
      <c r="AI939" s="215"/>
      <c r="AJ939" s="215"/>
      <c r="AK939" s="215"/>
      <c r="AL939" s="215"/>
      <c r="AM939" s="215"/>
    </row>
    <row r="940">
      <c r="A940" s="215"/>
      <c r="B940" s="257" t="s">
        <v>466</v>
      </c>
      <c r="C940" s="258">
        <v>46106.35664262732</v>
      </c>
      <c r="D940" s="72"/>
      <c r="E940" s="107" t="s">
        <v>76</v>
      </c>
      <c r="F940" s="71"/>
      <c r="G940" s="72"/>
      <c r="H940" s="107" t="s">
        <v>1198</v>
      </c>
      <c r="I940" s="71"/>
      <c r="J940" s="72"/>
      <c r="K940" s="107" t="s">
        <v>2768</v>
      </c>
      <c r="L940" s="71"/>
      <c r="M940" s="71"/>
      <c r="N940" s="71"/>
      <c r="O940" s="72"/>
      <c r="P940" s="229" t="s">
        <v>65</v>
      </c>
      <c r="Q940" s="71"/>
      <c r="R940" s="72"/>
      <c r="S940" s="156" t="s">
        <v>1175</v>
      </c>
      <c r="T940" s="72"/>
      <c r="U940" s="160">
        <v>70000.0</v>
      </c>
      <c r="V940" s="71"/>
      <c r="W940" s="72"/>
      <c r="X940" s="160">
        <v>0.0</v>
      </c>
      <c r="Y940" s="72"/>
      <c r="Z940" s="156" t="s">
        <v>68</v>
      </c>
      <c r="AA940" s="72"/>
      <c r="AB940" s="247" t="s">
        <v>88</v>
      </c>
      <c r="AC940" s="215"/>
      <c r="AD940" s="215"/>
      <c r="AE940" s="215"/>
      <c r="AF940" s="215"/>
      <c r="AG940" s="215"/>
      <c r="AH940" s="215"/>
      <c r="AI940" s="215"/>
      <c r="AJ940" s="215"/>
      <c r="AK940" s="215"/>
      <c r="AL940" s="215"/>
      <c r="AM940" s="215"/>
    </row>
    <row r="941">
      <c r="A941" s="215"/>
      <c r="B941" s="257" t="s">
        <v>482</v>
      </c>
      <c r="C941" s="258">
        <v>46106.3559015625</v>
      </c>
      <c r="D941" s="72"/>
      <c r="E941" s="107" t="s">
        <v>7</v>
      </c>
      <c r="F941" s="71"/>
      <c r="G941" s="72"/>
      <c r="H941" s="107" t="s">
        <v>1208</v>
      </c>
      <c r="I941" s="71"/>
      <c r="J941" s="72"/>
      <c r="K941" s="107" t="s">
        <v>2769</v>
      </c>
      <c r="L941" s="71"/>
      <c r="M941" s="71"/>
      <c r="N941" s="71"/>
      <c r="O941" s="72"/>
      <c r="P941" s="229" t="s">
        <v>65</v>
      </c>
      <c r="Q941" s="71"/>
      <c r="R941" s="72"/>
      <c r="S941" s="156" t="s">
        <v>1175</v>
      </c>
      <c r="T941" s="72"/>
      <c r="U941" s="160">
        <v>70000.0</v>
      </c>
      <c r="V941" s="71"/>
      <c r="W941" s="72"/>
      <c r="X941" s="160">
        <v>0.0</v>
      </c>
      <c r="Y941" s="72"/>
      <c r="Z941" s="156" t="s">
        <v>68</v>
      </c>
      <c r="AA941" s="72"/>
      <c r="AB941" s="247" t="s">
        <v>66</v>
      </c>
      <c r="AC941" s="215"/>
      <c r="AD941" s="215"/>
      <c r="AE941" s="215"/>
      <c r="AF941" s="215"/>
      <c r="AG941" s="215"/>
      <c r="AH941" s="215"/>
      <c r="AI941" s="215"/>
      <c r="AJ941" s="215"/>
      <c r="AK941" s="215"/>
      <c r="AL941" s="215"/>
      <c r="AM941" s="215"/>
    </row>
    <row r="942">
      <c r="A942" s="215"/>
      <c r="B942" s="257" t="s">
        <v>2300</v>
      </c>
      <c r="C942" s="258">
        <v>46106.3548087963</v>
      </c>
      <c r="D942" s="72"/>
      <c r="E942" s="107" t="s">
        <v>76</v>
      </c>
      <c r="F942" s="71"/>
      <c r="G942" s="72"/>
      <c r="H942" s="107" t="s">
        <v>804</v>
      </c>
      <c r="I942" s="71"/>
      <c r="J942" s="72"/>
      <c r="K942" s="107" t="s">
        <v>2298</v>
      </c>
      <c r="L942" s="71"/>
      <c r="M942" s="71"/>
      <c r="N942" s="71"/>
      <c r="O942" s="72"/>
      <c r="P942" s="229" t="s">
        <v>807</v>
      </c>
      <c r="Q942" s="71"/>
      <c r="R942" s="72"/>
      <c r="S942" s="156" t="s">
        <v>98</v>
      </c>
      <c r="T942" s="72"/>
      <c r="U942" s="160">
        <v>98000.0</v>
      </c>
      <c r="V942" s="71"/>
      <c r="W942" s="72"/>
      <c r="X942" s="160">
        <v>0.0</v>
      </c>
      <c r="Y942" s="72"/>
      <c r="Z942" s="156" t="s">
        <v>68</v>
      </c>
      <c r="AA942" s="72"/>
      <c r="AB942" s="247" t="s">
        <v>66</v>
      </c>
      <c r="AC942" s="215"/>
      <c r="AD942" s="215"/>
      <c r="AE942" s="215"/>
      <c r="AF942" s="215"/>
      <c r="AG942" s="215"/>
      <c r="AH942" s="215"/>
      <c r="AI942" s="215"/>
      <c r="AJ942" s="215"/>
      <c r="AK942" s="215"/>
      <c r="AL942" s="215"/>
      <c r="AM942" s="215"/>
    </row>
    <row r="943">
      <c r="A943" s="215"/>
      <c r="B943" s="257" t="s">
        <v>2770</v>
      </c>
      <c r="C943" s="258">
        <v>46106.35300145834</v>
      </c>
      <c r="D943" s="72"/>
      <c r="E943" s="107" t="s">
        <v>76</v>
      </c>
      <c r="F943" s="71"/>
      <c r="G943" s="72"/>
      <c r="H943" s="107" t="s">
        <v>1419</v>
      </c>
      <c r="I943" s="71"/>
      <c r="J943" s="72"/>
      <c r="K943" s="107" t="s">
        <v>2771</v>
      </c>
      <c r="L943" s="71"/>
      <c r="M943" s="71"/>
      <c r="N943" s="71"/>
      <c r="O943" s="72"/>
      <c r="P943" s="229" t="s">
        <v>2080</v>
      </c>
      <c r="Q943" s="71"/>
      <c r="R943" s="72"/>
      <c r="S943" s="156" t="s">
        <v>1175</v>
      </c>
      <c r="T943" s="72"/>
      <c r="U943" s="160">
        <v>10000.0</v>
      </c>
      <c r="V943" s="71"/>
      <c r="W943" s="72"/>
      <c r="X943" s="160">
        <v>0.0</v>
      </c>
      <c r="Y943" s="72"/>
      <c r="Z943" s="156" t="s">
        <v>68</v>
      </c>
      <c r="AA943" s="72"/>
      <c r="AB943" s="247" t="s">
        <v>88</v>
      </c>
      <c r="AC943" s="215"/>
      <c r="AD943" s="215"/>
      <c r="AE943" s="215"/>
      <c r="AF943" s="215"/>
      <c r="AG943" s="215"/>
      <c r="AH943" s="215"/>
      <c r="AI943" s="215"/>
      <c r="AJ943" s="215"/>
      <c r="AK943" s="215"/>
      <c r="AL943" s="215"/>
      <c r="AM943" s="215"/>
    </row>
    <row r="944">
      <c r="A944" s="215"/>
      <c r="B944" s="257" t="s">
        <v>930</v>
      </c>
      <c r="C944" s="258">
        <v>46105.01496998842</v>
      </c>
      <c r="D944" s="72"/>
      <c r="E944" s="107" t="s">
        <v>76</v>
      </c>
      <c r="F944" s="71"/>
      <c r="G944" s="72"/>
      <c r="H944" s="107" t="s">
        <v>77</v>
      </c>
      <c r="I944" s="71"/>
      <c r="J944" s="72"/>
      <c r="K944" s="107" t="s">
        <v>933</v>
      </c>
      <c r="L944" s="71"/>
      <c r="M944" s="71"/>
      <c r="N944" s="71"/>
      <c r="O944" s="72"/>
      <c r="P944" s="229" t="s">
        <v>65</v>
      </c>
      <c r="Q944" s="71"/>
      <c r="R944" s="72"/>
      <c r="S944" s="156" t="s">
        <v>0</v>
      </c>
      <c r="T944" s="72"/>
      <c r="U944" s="160">
        <v>42500.0</v>
      </c>
      <c r="V944" s="71"/>
      <c r="W944" s="72"/>
      <c r="X944" s="160">
        <v>0.0</v>
      </c>
      <c r="Y944" s="72"/>
      <c r="Z944" s="156" t="s">
        <v>68</v>
      </c>
      <c r="AA944" s="72"/>
      <c r="AB944" s="247" t="s">
        <v>66</v>
      </c>
      <c r="AC944" s="215"/>
      <c r="AD944" s="215"/>
      <c r="AE944" s="215"/>
      <c r="AF944" s="215"/>
      <c r="AG944" s="215"/>
      <c r="AH944" s="215"/>
      <c r="AI944" s="215"/>
      <c r="AJ944" s="215"/>
      <c r="AK944" s="215"/>
      <c r="AL944" s="215"/>
      <c r="AM944" s="215"/>
    </row>
    <row r="945">
      <c r="A945" s="215"/>
      <c r="B945" s="257" t="s">
        <v>938</v>
      </c>
      <c r="C945" s="258">
        <v>46105.01362488426</v>
      </c>
      <c r="D945" s="72"/>
      <c r="E945" s="107" t="s">
        <v>7</v>
      </c>
      <c r="F945" s="71"/>
      <c r="G945" s="72"/>
      <c r="H945" s="107" t="s">
        <v>63</v>
      </c>
      <c r="I945" s="71"/>
      <c r="J945" s="72"/>
      <c r="K945" s="107" t="s">
        <v>940</v>
      </c>
      <c r="L945" s="71"/>
      <c r="M945" s="71"/>
      <c r="N945" s="71"/>
      <c r="O945" s="72"/>
      <c r="P945" s="229" t="s">
        <v>65</v>
      </c>
      <c r="Q945" s="71"/>
      <c r="R945" s="72"/>
      <c r="S945" s="156" t="s">
        <v>0</v>
      </c>
      <c r="T945" s="72"/>
      <c r="U945" s="160">
        <v>85000.0</v>
      </c>
      <c r="V945" s="71"/>
      <c r="W945" s="72"/>
      <c r="X945" s="160">
        <v>0.0</v>
      </c>
      <c r="Y945" s="72"/>
      <c r="Z945" s="156" t="s">
        <v>68</v>
      </c>
      <c r="AA945" s="72"/>
      <c r="AB945" s="247" t="s">
        <v>66</v>
      </c>
      <c r="AC945" s="215"/>
      <c r="AD945" s="215"/>
      <c r="AE945" s="215"/>
      <c r="AF945" s="215"/>
      <c r="AG945" s="215"/>
      <c r="AH945" s="215"/>
      <c r="AI945" s="215"/>
      <c r="AJ945" s="215"/>
      <c r="AK945" s="215"/>
      <c r="AL945" s="215"/>
      <c r="AM945" s="215"/>
    </row>
    <row r="946">
      <c r="A946" s="215"/>
      <c r="B946" s="257" t="s">
        <v>945</v>
      </c>
      <c r="C946" s="258">
        <v>46103.6102333912</v>
      </c>
      <c r="D946" s="72"/>
      <c r="E946" s="107" t="s">
        <v>76</v>
      </c>
      <c r="F946" s="71"/>
      <c r="G946" s="72"/>
      <c r="H946" s="107" t="s">
        <v>77</v>
      </c>
      <c r="I946" s="71"/>
      <c r="J946" s="72"/>
      <c r="K946" s="107" t="s">
        <v>946</v>
      </c>
      <c r="L946" s="71"/>
      <c r="M946" s="71"/>
      <c r="N946" s="71"/>
      <c r="O946" s="72"/>
      <c r="P946" s="229" t="s">
        <v>65</v>
      </c>
      <c r="Q946" s="71"/>
      <c r="R946" s="72"/>
      <c r="S946" s="156" t="s">
        <v>0</v>
      </c>
      <c r="T946" s="72"/>
      <c r="U946" s="160">
        <v>50000.0</v>
      </c>
      <c r="V946" s="71"/>
      <c r="W946" s="72"/>
      <c r="X946" s="160">
        <v>0.0</v>
      </c>
      <c r="Y946" s="72"/>
      <c r="Z946" s="156" t="s">
        <v>68</v>
      </c>
      <c r="AA946" s="72"/>
      <c r="AB946" s="247" t="s">
        <v>66</v>
      </c>
      <c r="AC946" s="215"/>
      <c r="AD946" s="215"/>
      <c r="AE946" s="215"/>
      <c r="AF946" s="215"/>
      <c r="AG946" s="215"/>
      <c r="AH946" s="215"/>
      <c r="AI946" s="215"/>
      <c r="AJ946" s="215"/>
      <c r="AK946" s="215"/>
      <c r="AL946" s="215"/>
      <c r="AM946" s="215"/>
    </row>
    <row r="947">
      <c r="A947" s="215"/>
      <c r="B947" s="257" t="s">
        <v>952</v>
      </c>
      <c r="C947" s="258">
        <v>46103.56400193287</v>
      </c>
      <c r="D947" s="72"/>
      <c r="E947" s="107" t="s">
        <v>7</v>
      </c>
      <c r="F947" s="71"/>
      <c r="G947" s="72"/>
      <c r="H947" s="107" t="s">
        <v>63</v>
      </c>
      <c r="I947" s="71"/>
      <c r="J947" s="72"/>
      <c r="K947" s="107" t="s">
        <v>955</v>
      </c>
      <c r="L947" s="71"/>
      <c r="M947" s="71"/>
      <c r="N947" s="71"/>
      <c r="O947" s="72"/>
      <c r="P947" s="229" t="s">
        <v>65</v>
      </c>
      <c r="Q947" s="71"/>
      <c r="R947" s="72"/>
      <c r="S947" s="156" t="s">
        <v>0</v>
      </c>
      <c r="T947" s="72"/>
      <c r="U947" s="160">
        <v>100000.0</v>
      </c>
      <c r="V947" s="71"/>
      <c r="W947" s="72"/>
      <c r="X947" s="160">
        <v>0.0</v>
      </c>
      <c r="Y947" s="72"/>
      <c r="Z947" s="156" t="s">
        <v>68</v>
      </c>
      <c r="AA947" s="72"/>
      <c r="AB947" s="247" t="s">
        <v>66</v>
      </c>
      <c r="AC947" s="215"/>
      <c r="AD947" s="215"/>
      <c r="AE947" s="215"/>
      <c r="AF947" s="215"/>
      <c r="AG947" s="215"/>
      <c r="AH947" s="215"/>
      <c r="AI947" s="215"/>
      <c r="AJ947" s="215"/>
      <c r="AK947" s="215"/>
      <c r="AL947" s="215"/>
      <c r="AM947" s="215"/>
    </row>
    <row r="948">
      <c r="A948" s="215"/>
      <c r="B948" s="257" t="s">
        <v>2772</v>
      </c>
      <c r="C948" s="258">
        <v>46103.51681533565</v>
      </c>
      <c r="D948" s="72"/>
      <c r="E948" s="107" t="s">
        <v>76</v>
      </c>
      <c r="F948" s="71"/>
      <c r="G948" s="72"/>
      <c r="H948" s="107" t="s">
        <v>1419</v>
      </c>
      <c r="I948" s="71"/>
      <c r="J948" s="72"/>
      <c r="K948" s="107" t="s">
        <v>2773</v>
      </c>
      <c r="L948" s="71"/>
      <c r="M948" s="71"/>
      <c r="N948" s="71"/>
      <c r="O948" s="72"/>
      <c r="P948" s="229"/>
      <c r="Q948" s="71"/>
      <c r="R948" s="72"/>
      <c r="S948" s="156" t="s">
        <v>1247</v>
      </c>
      <c r="T948" s="72"/>
      <c r="U948" s="160">
        <v>10000.0</v>
      </c>
      <c r="V948" s="71"/>
      <c r="W948" s="72"/>
      <c r="X948" s="160">
        <v>0.0</v>
      </c>
      <c r="Y948" s="72"/>
      <c r="Z948" s="156" t="s">
        <v>68</v>
      </c>
      <c r="AA948" s="72"/>
      <c r="AB948" s="247" t="s">
        <v>88</v>
      </c>
      <c r="AC948" s="215"/>
      <c r="AD948" s="215"/>
      <c r="AE948" s="215"/>
      <c r="AF948" s="215"/>
      <c r="AG948" s="215"/>
      <c r="AH948" s="215"/>
      <c r="AI948" s="215"/>
      <c r="AJ948" s="215"/>
      <c r="AK948" s="215"/>
      <c r="AL948" s="215"/>
      <c r="AM948" s="215"/>
    </row>
    <row r="949">
      <c r="A949" s="215"/>
      <c r="B949" s="257" t="s">
        <v>2774</v>
      </c>
      <c r="C949" s="258">
        <v>46103.509572106486</v>
      </c>
      <c r="D949" s="72"/>
      <c r="E949" s="107" t="s">
        <v>76</v>
      </c>
      <c r="F949" s="71"/>
      <c r="G949" s="72"/>
      <c r="H949" s="107" t="s">
        <v>1364</v>
      </c>
      <c r="I949" s="71"/>
      <c r="J949" s="72"/>
      <c r="K949" s="107" t="s">
        <v>1366</v>
      </c>
      <c r="L949" s="71"/>
      <c r="M949" s="71"/>
      <c r="N949" s="71"/>
      <c r="O949" s="72"/>
      <c r="P949" s="229" t="s">
        <v>1200</v>
      </c>
      <c r="Q949" s="71"/>
      <c r="R949" s="72"/>
      <c r="S949" s="156" t="s">
        <v>1175</v>
      </c>
      <c r="T949" s="72"/>
      <c r="U949" s="160">
        <v>1000.0</v>
      </c>
      <c r="V949" s="71"/>
      <c r="W949" s="72"/>
      <c r="X949" s="160">
        <v>0.0</v>
      </c>
      <c r="Y949" s="72"/>
      <c r="Z949" s="156" t="s">
        <v>68</v>
      </c>
      <c r="AA949" s="72"/>
      <c r="AB949" s="247" t="s">
        <v>88</v>
      </c>
      <c r="AC949" s="215"/>
      <c r="AD949" s="215"/>
      <c r="AE949" s="215"/>
      <c r="AF949" s="215"/>
      <c r="AG949" s="215"/>
      <c r="AH949" s="215"/>
      <c r="AI949" s="215"/>
      <c r="AJ949" s="215"/>
      <c r="AK949" s="215"/>
      <c r="AL949" s="215"/>
      <c r="AM949" s="215"/>
    </row>
    <row r="950">
      <c r="A950" s="215"/>
      <c r="B950" s="257" t="s">
        <v>2301</v>
      </c>
      <c r="C950" s="258">
        <v>46103.505746875</v>
      </c>
      <c r="D950" s="72"/>
      <c r="E950" s="107" t="s">
        <v>76</v>
      </c>
      <c r="F950" s="71"/>
      <c r="G950" s="72"/>
      <c r="H950" s="107" t="s">
        <v>804</v>
      </c>
      <c r="I950" s="71"/>
      <c r="J950" s="72"/>
      <c r="K950" s="107" t="s">
        <v>2302</v>
      </c>
      <c r="L950" s="71"/>
      <c r="M950" s="71"/>
      <c r="N950" s="71"/>
      <c r="O950" s="72"/>
      <c r="P950" s="229" t="s">
        <v>2303</v>
      </c>
      <c r="Q950" s="71"/>
      <c r="R950" s="72"/>
      <c r="S950" s="156" t="s">
        <v>98</v>
      </c>
      <c r="T950" s="72"/>
      <c r="U950" s="160">
        <v>19500.0</v>
      </c>
      <c r="V950" s="71"/>
      <c r="W950" s="72"/>
      <c r="X950" s="160">
        <v>0.0</v>
      </c>
      <c r="Y950" s="72"/>
      <c r="Z950" s="156" t="s">
        <v>68</v>
      </c>
      <c r="AA950" s="72"/>
      <c r="AB950" s="247" t="s">
        <v>66</v>
      </c>
      <c r="AC950" s="215"/>
      <c r="AD950" s="215"/>
      <c r="AE950" s="215"/>
      <c r="AF950" s="215"/>
      <c r="AG950" s="215"/>
      <c r="AH950" s="215"/>
      <c r="AI950" s="215"/>
      <c r="AJ950" s="215"/>
      <c r="AK950" s="215"/>
      <c r="AL950" s="215"/>
      <c r="AM950" s="215"/>
    </row>
    <row r="951">
      <c r="A951" s="215"/>
      <c r="B951" s="257" t="s">
        <v>958</v>
      </c>
      <c r="C951" s="258">
        <v>46103.50310047454</v>
      </c>
      <c r="D951" s="72"/>
      <c r="E951" s="107" t="s">
        <v>7</v>
      </c>
      <c r="F951" s="71"/>
      <c r="G951" s="72"/>
      <c r="H951" s="107" t="s">
        <v>77</v>
      </c>
      <c r="I951" s="71"/>
      <c r="J951" s="72"/>
      <c r="K951" s="107" t="s">
        <v>961</v>
      </c>
      <c r="L951" s="71"/>
      <c r="M951" s="71"/>
      <c r="N951" s="71"/>
      <c r="O951" s="72"/>
      <c r="P951" s="229" t="s">
        <v>65</v>
      </c>
      <c r="Q951" s="71"/>
      <c r="R951" s="72"/>
      <c r="S951" s="156" t="s">
        <v>0</v>
      </c>
      <c r="T951" s="72"/>
      <c r="U951" s="160">
        <v>20000.0</v>
      </c>
      <c r="V951" s="71"/>
      <c r="W951" s="72"/>
      <c r="X951" s="160">
        <v>0.0</v>
      </c>
      <c r="Y951" s="72"/>
      <c r="Z951" s="156" t="s">
        <v>68</v>
      </c>
      <c r="AA951" s="72"/>
      <c r="AB951" s="247" t="s">
        <v>66</v>
      </c>
      <c r="AC951" s="215"/>
      <c r="AD951" s="215"/>
      <c r="AE951" s="215"/>
      <c r="AF951" s="215"/>
      <c r="AG951" s="215"/>
      <c r="AH951" s="215"/>
      <c r="AI951" s="215"/>
      <c r="AJ951" s="215"/>
      <c r="AK951" s="215"/>
      <c r="AL951" s="215"/>
      <c r="AM951" s="215"/>
    </row>
    <row r="952">
      <c r="A952" s="215"/>
      <c r="B952" s="257" t="s">
        <v>2775</v>
      </c>
      <c r="C952" s="258">
        <v>46103.10015255787</v>
      </c>
      <c r="D952" s="72"/>
      <c r="E952" s="107" t="s">
        <v>76</v>
      </c>
      <c r="F952" s="71"/>
      <c r="G952" s="72"/>
      <c r="H952" s="107" t="s">
        <v>804</v>
      </c>
      <c r="I952" s="71"/>
      <c r="J952" s="72"/>
      <c r="K952" s="107" t="s">
        <v>2570</v>
      </c>
      <c r="L952" s="71"/>
      <c r="M952" s="71"/>
      <c r="N952" s="71"/>
      <c r="O952" s="72"/>
      <c r="P952" s="229" t="s">
        <v>826</v>
      </c>
      <c r="Q952" s="71"/>
      <c r="R952" s="72"/>
      <c r="S952" s="156" t="s">
        <v>23</v>
      </c>
      <c r="T952" s="72"/>
      <c r="U952" s="160">
        <v>100000.0</v>
      </c>
      <c r="V952" s="71"/>
      <c r="W952" s="72"/>
      <c r="X952" s="160">
        <v>0.0</v>
      </c>
      <c r="Y952" s="72"/>
      <c r="Z952" s="156" t="s">
        <v>68</v>
      </c>
      <c r="AA952" s="72"/>
      <c r="AB952" s="247" t="s">
        <v>88</v>
      </c>
      <c r="AC952" s="215"/>
      <c r="AD952" s="215"/>
      <c r="AE952" s="215"/>
      <c r="AF952" s="215"/>
      <c r="AG952" s="215"/>
      <c r="AH952" s="215"/>
      <c r="AI952" s="215"/>
      <c r="AJ952" s="215"/>
      <c r="AK952" s="215"/>
      <c r="AL952" s="215"/>
      <c r="AM952" s="215"/>
    </row>
    <row r="953">
      <c r="A953" s="215"/>
      <c r="B953" s="257" t="s">
        <v>2776</v>
      </c>
      <c r="C953" s="258">
        <v>46102.60316155093</v>
      </c>
      <c r="D953" s="72"/>
      <c r="E953" s="107" t="s">
        <v>76</v>
      </c>
      <c r="F953" s="71"/>
      <c r="G953" s="72"/>
      <c r="H953" s="107" t="s">
        <v>804</v>
      </c>
      <c r="I953" s="71"/>
      <c r="J953" s="72"/>
      <c r="K953" s="107" t="s">
        <v>2777</v>
      </c>
      <c r="L953" s="71"/>
      <c r="M953" s="71"/>
      <c r="N953" s="71"/>
      <c r="O953" s="72"/>
      <c r="P953" s="229" t="s">
        <v>807</v>
      </c>
      <c r="Q953" s="71"/>
      <c r="R953" s="72"/>
      <c r="S953" s="156" t="s">
        <v>1247</v>
      </c>
      <c r="T953" s="72"/>
      <c r="U953" s="160">
        <v>23500.0</v>
      </c>
      <c r="V953" s="71"/>
      <c r="W953" s="72"/>
      <c r="X953" s="160">
        <v>0.0</v>
      </c>
      <c r="Y953" s="72"/>
      <c r="Z953" s="156" t="s">
        <v>68</v>
      </c>
      <c r="AA953" s="72"/>
      <c r="AB953" s="247" t="s">
        <v>88</v>
      </c>
      <c r="AC953" s="215"/>
      <c r="AD953" s="215"/>
      <c r="AE953" s="215"/>
      <c r="AF953" s="215"/>
      <c r="AG953" s="215"/>
      <c r="AH953" s="215"/>
      <c r="AI953" s="215"/>
      <c r="AJ953" s="215"/>
      <c r="AK953" s="215"/>
      <c r="AL953" s="215"/>
      <c r="AM953" s="215"/>
    </row>
    <row r="954">
      <c r="A954" s="215"/>
      <c r="B954" s="257" t="s">
        <v>2778</v>
      </c>
      <c r="C954" s="258">
        <v>46102.54033121528</v>
      </c>
      <c r="D954" s="72"/>
      <c r="E954" s="107" t="s">
        <v>76</v>
      </c>
      <c r="F954" s="71"/>
      <c r="G954" s="72"/>
      <c r="H954" s="107" t="s">
        <v>842</v>
      </c>
      <c r="I954" s="71"/>
      <c r="J954" s="72"/>
      <c r="K954" s="107" t="s">
        <v>2779</v>
      </c>
      <c r="L954" s="71"/>
      <c r="M954" s="71"/>
      <c r="N954" s="71"/>
      <c r="O954" s="72"/>
      <c r="P954" s="229" t="s">
        <v>807</v>
      </c>
      <c r="Q954" s="71"/>
      <c r="R954" s="72"/>
      <c r="S954" s="156" t="s">
        <v>1247</v>
      </c>
      <c r="T954" s="72"/>
      <c r="U954" s="160">
        <v>5200.0</v>
      </c>
      <c r="V954" s="71"/>
      <c r="W954" s="72"/>
      <c r="X954" s="160">
        <v>0.0</v>
      </c>
      <c r="Y954" s="72"/>
      <c r="Z954" s="156" t="s">
        <v>68</v>
      </c>
      <c r="AA954" s="72"/>
      <c r="AB954" s="247" t="s">
        <v>88</v>
      </c>
      <c r="AC954" s="215"/>
      <c r="AD954" s="215"/>
      <c r="AE954" s="215"/>
      <c r="AF954" s="215"/>
      <c r="AG954" s="215"/>
      <c r="AH954" s="215"/>
      <c r="AI954" s="215"/>
      <c r="AJ954" s="215"/>
      <c r="AK954" s="215"/>
      <c r="AL954" s="215"/>
      <c r="AM954" s="215"/>
    </row>
    <row r="955">
      <c r="A955" s="215"/>
      <c r="B955" s="257" t="s">
        <v>964</v>
      </c>
      <c r="C955" s="258">
        <v>46102.537268935186</v>
      </c>
      <c r="D955" s="72"/>
      <c r="E955" s="107" t="s">
        <v>76</v>
      </c>
      <c r="F955" s="71"/>
      <c r="G955" s="72"/>
      <c r="H955" s="107" t="s">
        <v>811</v>
      </c>
      <c r="I955" s="71"/>
      <c r="J955" s="72"/>
      <c r="K955" s="107" t="s">
        <v>965</v>
      </c>
      <c r="L955" s="71"/>
      <c r="M955" s="71"/>
      <c r="N955" s="71"/>
      <c r="O955" s="72"/>
      <c r="P955" s="229" t="s">
        <v>967</v>
      </c>
      <c r="Q955" s="71"/>
      <c r="R955" s="72"/>
      <c r="S955" s="156" t="s">
        <v>0</v>
      </c>
      <c r="T955" s="72"/>
      <c r="U955" s="160">
        <v>27500.0</v>
      </c>
      <c r="V955" s="71"/>
      <c r="W955" s="72"/>
      <c r="X955" s="160">
        <v>0.0</v>
      </c>
      <c r="Y955" s="72"/>
      <c r="Z955" s="156" t="s">
        <v>666</v>
      </c>
      <c r="AA955" s="72"/>
      <c r="AB955" s="247" t="s">
        <v>66</v>
      </c>
      <c r="AC955" s="215"/>
      <c r="AD955" s="215"/>
      <c r="AE955" s="215"/>
      <c r="AF955" s="215"/>
      <c r="AG955" s="215"/>
      <c r="AH955" s="215"/>
      <c r="AI955" s="215"/>
      <c r="AJ955" s="215"/>
      <c r="AK955" s="215"/>
      <c r="AL955" s="215"/>
      <c r="AM955" s="215"/>
    </row>
    <row r="956">
      <c r="A956" s="215"/>
      <c r="B956" s="257" t="s">
        <v>970</v>
      </c>
      <c r="C956" s="258">
        <v>46102.535986504634</v>
      </c>
      <c r="D956" s="72"/>
      <c r="E956" s="107" t="s">
        <v>76</v>
      </c>
      <c r="F956" s="71"/>
      <c r="G956" s="72"/>
      <c r="H956" s="107" t="s">
        <v>811</v>
      </c>
      <c r="I956" s="71"/>
      <c r="J956" s="72"/>
      <c r="K956" s="107" t="s">
        <v>965</v>
      </c>
      <c r="L956" s="71"/>
      <c r="M956" s="71"/>
      <c r="N956" s="71"/>
      <c r="O956" s="72"/>
      <c r="P956" s="229" t="s">
        <v>967</v>
      </c>
      <c r="Q956" s="71"/>
      <c r="R956" s="72"/>
      <c r="S956" s="156" t="s">
        <v>0</v>
      </c>
      <c r="T956" s="72"/>
      <c r="U956" s="160">
        <v>27500.0</v>
      </c>
      <c r="V956" s="71"/>
      <c r="W956" s="72"/>
      <c r="X956" s="160">
        <v>0.0</v>
      </c>
      <c r="Y956" s="72"/>
      <c r="Z956" s="156" t="s">
        <v>68</v>
      </c>
      <c r="AA956" s="72"/>
      <c r="AB956" s="247" t="s">
        <v>66</v>
      </c>
      <c r="AC956" s="215"/>
      <c r="AD956" s="215"/>
      <c r="AE956" s="215"/>
      <c r="AF956" s="215"/>
      <c r="AG956" s="215"/>
      <c r="AH956" s="215"/>
      <c r="AI956" s="215"/>
      <c r="AJ956" s="215"/>
      <c r="AK956" s="215"/>
      <c r="AL956" s="215"/>
      <c r="AM956" s="215"/>
    </row>
    <row r="957">
      <c r="A957" s="215"/>
      <c r="B957" s="257" t="s">
        <v>975</v>
      </c>
      <c r="C957" s="258">
        <v>46102.532931319445</v>
      </c>
      <c r="D957" s="72"/>
      <c r="E957" s="107" t="s">
        <v>7</v>
      </c>
      <c r="F957" s="71"/>
      <c r="G957" s="72"/>
      <c r="H957" s="107" t="s">
        <v>77</v>
      </c>
      <c r="I957" s="71"/>
      <c r="J957" s="72"/>
      <c r="K957" s="107" t="s">
        <v>978</v>
      </c>
      <c r="L957" s="71"/>
      <c r="M957" s="71"/>
      <c r="N957" s="71"/>
      <c r="O957" s="72"/>
      <c r="P957" s="229" t="s">
        <v>65</v>
      </c>
      <c r="Q957" s="71"/>
      <c r="R957" s="72"/>
      <c r="S957" s="156" t="s">
        <v>0</v>
      </c>
      <c r="T957" s="72"/>
      <c r="U957" s="160">
        <v>20000.0</v>
      </c>
      <c r="V957" s="71"/>
      <c r="W957" s="72"/>
      <c r="X957" s="160">
        <v>0.0</v>
      </c>
      <c r="Y957" s="72"/>
      <c r="Z957" s="156" t="s">
        <v>68</v>
      </c>
      <c r="AA957" s="72"/>
      <c r="AB957" s="247" t="s">
        <v>66</v>
      </c>
      <c r="AC957" s="215"/>
      <c r="AD957" s="215"/>
      <c r="AE957" s="215"/>
      <c r="AF957" s="215"/>
      <c r="AG957" s="215"/>
      <c r="AH957" s="215"/>
      <c r="AI957" s="215"/>
      <c r="AJ957" s="215"/>
      <c r="AK957" s="215"/>
      <c r="AL957" s="215"/>
      <c r="AM957" s="215"/>
    </row>
    <row r="958">
      <c r="A958" s="215"/>
      <c r="B958" s="257" t="s">
        <v>981</v>
      </c>
      <c r="C958" s="258">
        <v>46102.53239716435</v>
      </c>
      <c r="D958" s="72"/>
      <c r="E958" s="107" t="s">
        <v>7</v>
      </c>
      <c r="F958" s="71"/>
      <c r="G958" s="72"/>
      <c r="H958" s="107" t="s">
        <v>77</v>
      </c>
      <c r="I958" s="71"/>
      <c r="J958" s="72"/>
      <c r="K958" s="107" t="s">
        <v>982</v>
      </c>
      <c r="L958" s="71"/>
      <c r="M958" s="71"/>
      <c r="N958" s="71"/>
      <c r="O958" s="72"/>
      <c r="P958" s="229" t="s">
        <v>65</v>
      </c>
      <c r="Q958" s="71"/>
      <c r="R958" s="72"/>
      <c r="S958" s="156" t="s">
        <v>0</v>
      </c>
      <c r="T958" s="72"/>
      <c r="U958" s="160">
        <v>20000.0</v>
      </c>
      <c r="V958" s="71"/>
      <c r="W958" s="72"/>
      <c r="X958" s="160">
        <v>0.0</v>
      </c>
      <c r="Y958" s="72"/>
      <c r="Z958" s="156" t="s">
        <v>68</v>
      </c>
      <c r="AA958" s="72"/>
      <c r="AB958" s="247" t="s">
        <v>66</v>
      </c>
      <c r="AC958" s="215"/>
      <c r="AD958" s="215"/>
      <c r="AE958" s="215"/>
      <c r="AF958" s="215"/>
      <c r="AG958" s="215"/>
      <c r="AH958" s="215"/>
      <c r="AI958" s="215"/>
      <c r="AJ958" s="215"/>
      <c r="AK958" s="215"/>
      <c r="AL958" s="215"/>
      <c r="AM958" s="215"/>
    </row>
    <row r="959">
      <c r="A959" s="215"/>
      <c r="B959" s="257" t="s">
        <v>2780</v>
      </c>
      <c r="C959" s="258">
        <v>46101.985924293986</v>
      </c>
      <c r="D959" s="72"/>
      <c r="E959" s="107" t="s">
        <v>76</v>
      </c>
      <c r="F959" s="71"/>
      <c r="G959" s="72"/>
      <c r="H959" s="107" t="s">
        <v>804</v>
      </c>
      <c r="I959" s="71"/>
      <c r="J959" s="72"/>
      <c r="K959" s="107" t="s">
        <v>2781</v>
      </c>
      <c r="L959" s="71"/>
      <c r="M959" s="71"/>
      <c r="N959" s="71"/>
      <c r="O959" s="72"/>
      <c r="P959" s="229"/>
      <c r="Q959" s="71"/>
      <c r="R959" s="72"/>
      <c r="S959" s="156" t="s">
        <v>1247</v>
      </c>
      <c r="T959" s="72"/>
      <c r="U959" s="160">
        <v>60000.0</v>
      </c>
      <c r="V959" s="71"/>
      <c r="W959" s="72"/>
      <c r="X959" s="160">
        <v>0.0</v>
      </c>
      <c r="Y959" s="72"/>
      <c r="Z959" s="156" t="s">
        <v>68</v>
      </c>
      <c r="AA959" s="72"/>
      <c r="AB959" s="247" t="s">
        <v>88</v>
      </c>
      <c r="AC959" s="215"/>
      <c r="AD959" s="215"/>
      <c r="AE959" s="215"/>
      <c r="AF959" s="215"/>
      <c r="AG959" s="215"/>
      <c r="AH959" s="215"/>
      <c r="AI959" s="215"/>
      <c r="AJ959" s="215"/>
      <c r="AK959" s="215"/>
      <c r="AL959" s="215"/>
      <c r="AM959" s="215"/>
    </row>
    <row r="960">
      <c r="A960" s="215"/>
      <c r="B960" s="257" t="s">
        <v>2782</v>
      </c>
      <c r="C960" s="258">
        <v>46101.98541204861</v>
      </c>
      <c r="D960" s="72"/>
      <c r="E960" s="107" t="s">
        <v>76</v>
      </c>
      <c r="F960" s="71"/>
      <c r="G960" s="72"/>
      <c r="H960" s="107" t="s">
        <v>1419</v>
      </c>
      <c r="I960" s="71"/>
      <c r="J960" s="72"/>
      <c r="K960" s="107" t="s">
        <v>2783</v>
      </c>
      <c r="L960" s="71"/>
      <c r="M960" s="71"/>
      <c r="N960" s="71"/>
      <c r="O960" s="72"/>
      <c r="P960" s="229"/>
      <c r="Q960" s="71"/>
      <c r="R960" s="72"/>
      <c r="S960" s="156" t="s">
        <v>1247</v>
      </c>
      <c r="T960" s="72"/>
      <c r="U960" s="160">
        <v>3800.0</v>
      </c>
      <c r="V960" s="71"/>
      <c r="W960" s="72"/>
      <c r="X960" s="160">
        <v>0.0</v>
      </c>
      <c r="Y960" s="72"/>
      <c r="Z960" s="156" t="s">
        <v>68</v>
      </c>
      <c r="AA960" s="72"/>
      <c r="AB960" s="247" t="s">
        <v>66</v>
      </c>
      <c r="AC960" s="215"/>
      <c r="AD960" s="215"/>
      <c r="AE960" s="215"/>
      <c r="AF960" s="215"/>
      <c r="AG960" s="215"/>
      <c r="AH960" s="215"/>
      <c r="AI960" s="215"/>
      <c r="AJ960" s="215"/>
      <c r="AK960" s="215"/>
      <c r="AL960" s="215"/>
      <c r="AM960" s="215"/>
    </row>
    <row r="961">
      <c r="A961" s="215"/>
      <c r="B961" s="257" t="s">
        <v>2308</v>
      </c>
      <c r="C961" s="258">
        <v>46101.984058738424</v>
      </c>
      <c r="D961" s="72"/>
      <c r="E961" s="107" t="s">
        <v>76</v>
      </c>
      <c r="F961" s="71"/>
      <c r="G961" s="72"/>
      <c r="H961" s="107" t="s">
        <v>804</v>
      </c>
      <c r="I961" s="71"/>
      <c r="J961" s="72"/>
      <c r="K961" s="107" t="s">
        <v>2309</v>
      </c>
      <c r="L961" s="71"/>
      <c r="M961" s="71"/>
      <c r="N961" s="71"/>
      <c r="O961" s="72"/>
      <c r="P961" s="229"/>
      <c r="Q961" s="71"/>
      <c r="R961" s="72"/>
      <c r="S961" s="156" t="s">
        <v>98</v>
      </c>
      <c r="T961" s="72"/>
      <c r="U961" s="160">
        <v>10000.0</v>
      </c>
      <c r="V961" s="71"/>
      <c r="W961" s="72"/>
      <c r="X961" s="160">
        <v>0.0</v>
      </c>
      <c r="Y961" s="72"/>
      <c r="Z961" s="156" t="s">
        <v>68</v>
      </c>
      <c r="AA961" s="72"/>
      <c r="AB961" s="247" t="s">
        <v>88</v>
      </c>
      <c r="AC961" s="215"/>
      <c r="AD961" s="215"/>
      <c r="AE961" s="215"/>
      <c r="AF961" s="215"/>
      <c r="AG961" s="215"/>
      <c r="AH961" s="215"/>
      <c r="AI961" s="215"/>
      <c r="AJ961" s="215"/>
      <c r="AK961" s="215"/>
      <c r="AL961" s="215"/>
      <c r="AM961" s="215"/>
    </row>
    <row r="962">
      <c r="A962" s="215"/>
      <c r="B962" s="257" t="s">
        <v>2313</v>
      </c>
      <c r="C962" s="258">
        <v>46101.983666423606</v>
      </c>
      <c r="D962" s="72"/>
      <c r="E962" s="107" t="s">
        <v>76</v>
      </c>
      <c r="F962" s="71"/>
      <c r="G962" s="72"/>
      <c r="H962" s="107" t="s">
        <v>804</v>
      </c>
      <c r="I962" s="71"/>
      <c r="J962" s="72"/>
      <c r="K962" s="107" t="s">
        <v>2309</v>
      </c>
      <c r="L962" s="71"/>
      <c r="M962" s="71"/>
      <c r="N962" s="71"/>
      <c r="O962" s="72"/>
      <c r="P962" s="229"/>
      <c r="Q962" s="71"/>
      <c r="R962" s="72"/>
      <c r="S962" s="156" t="s">
        <v>98</v>
      </c>
      <c r="T962" s="72"/>
      <c r="U962" s="160">
        <v>1850.0</v>
      </c>
      <c r="V962" s="71"/>
      <c r="W962" s="72"/>
      <c r="X962" s="160">
        <v>0.0</v>
      </c>
      <c r="Y962" s="72"/>
      <c r="Z962" s="156" t="s">
        <v>68</v>
      </c>
      <c r="AA962" s="72"/>
      <c r="AB962" s="247" t="s">
        <v>66</v>
      </c>
      <c r="AC962" s="215"/>
      <c r="AD962" s="215"/>
      <c r="AE962" s="215"/>
      <c r="AF962" s="215"/>
      <c r="AG962" s="215"/>
      <c r="AH962" s="215"/>
      <c r="AI962" s="215"/>
      <c r="AJ962" s="215"/>
      <c r="AK962" s="215"/>
      <c r="AL962" s="215"/>
      <c r="AM962" s="215"/>
    </row>
    <row r="963">
      <c r="A963" s="215"/>
      <c r="B963" s="257" t="s">
        <v>986</v>
      </c>
      <c r="C963" s="258">
        <v>46101.98233324074</v>
      </c>
      <c r="D963" s="72"/>
      <c r="E963" s="107" t="s">
        <v>76</v>
      </c>
      <c r="F963" s="71"/>
      <c r="G963" s="72"/>
      <c r="H963" s="107" t="s">
        <v>804</v>
      </c>
      <c r="I963" s="71"/>
      <c r="J963" s="72"/>
      <c r="K963" s="107" t="s">
        <v>987</v>
      </c>
      <c r="L963" s="71"/>
      <c r="M963" s="71"/>
      <c r="N963" s="71"/>
      <c r="O963" s="72"/>
      <c r="P963" s="229" t="s">
        <v>807</v>
      </c>
      <c r="Q963" s="71"/>
      <c r="R963" s="72"/>
      <c r="S963" s="156" t="s">
        <v>0</v>
      </c>
      <c r="T963" s="72"/>
      <c r="U963" s="160">
        <v>16927.0</v>
      </c>
      <c r="V963" s="71"/>
      <c r="W963" s="72"/>
      <c r="X963" s="160">
        <v>0.0</v>
      </c>
      <c r="Y963" s="72"/>
      <c r="Z963" s="156" t="s">
        <v>68</v>
      </c>
      <c r="AA963" s="72"/>
      <c r="AB963" s="247" t="s">
        <v>66</v>
      </c>
      <c r="AC963" s="215"/>
      <c r="AD963" s="215"/>
      <c r="AE963" s="215"/>
      <c r="AF963" s="215"/>
      <c r="AG963" s="215"/>
      <c r="AH963" s="215"/>
      <c r="AI963" s="215"/>
      <c r="AJ963" s="215"/>
      <c r="AK963" s="215"/>
      <c r="AL963" s="215"/>
      <c r="AM963" s="215"/>
    </row>
    <row r="964">
      <c r="A964" s="215"/>
      <c r="B964" s="257" t="s">
        <v>991</v>
      </c>
      <c r="C964" s="258">
        <v>46101.9807868287</v>
      </c>
      <c r="D964" s="72"/>
      <c r="E964" s="107" t="s">
        <v>7</v>
      </c>
      <c r="F964" s="71"/>
      <c r="G964" s="72"/>
      <c r="H964" s="107" t="s">
        <v>77</v>
      </c>
      <c r="I964" s="71"/>
      <c r="J964" s="72"/>
      <c r="K964" s="107" t="s">
        <v>993</v>
      </c>
      <c r="L964" s="71"/>
      <c r="M964" s="71"/>
      <c r="N964" s="71"/>
      <c r="O964" s="72"/>
      <c r="P964" s="229" t="s">
        <v>65</v>
      </c>
      <c r="Q964" s="71"/>
      <c r="R964" s="72"/>
      <c r="S964" s="156" t="s">
        <v>0</v>
      </c>
      <c r="T964" s="72"/>
      <c r="U964" s="160">
        <v>25000.0</v>
      </c>
      <c r="V964" s="71"/>
      <c r="W964" s="72"/>
      <c r="X964" s="160">
        <v>0.0</v>
      </c>
      <c r="Y964" s="72"/>
      <c r="Z964" s="156" t="s">
        <v>68</v>
      </c>
      <c r="AA964" s="72"/>
      <c r="AB964" s="247" t="s">
        <v>66</v>
      </c>
      <c r="AC964" s="215"/>
      <c r="AD964" s="215"/>
      <c r="AE964" s="215"/>
      <c r="AF964" s="215"/>
      <c r="AG964" s="215"/>
      <c r="AH964" s="215"/>
      <c r="AI964" s="215"/>
      <c r="AJ964" s="215"/>
      <c r="AK964" s="215"/>
      <c r="AL964" s="215"/>
      <c r="AM964" s="215"/>
    </row>
    <row r="965">
      <c r="A965" s="215"/>
      <c r="B965" s="257" t="s">
        <v>2784</v>
      </c>
      <c r="C965" s="258">
        <v>46101.9655771875</v>
      </c>
      <c r="D965" s="72"/>
      <c r="E965" s="107" t="s">
        <v>76</v>
      </c>
      <c r="F965" s="71"/>
      <c r="G965" s="72"/>
      <c r="H965" s="107" t="s">
        <v>804</v>
      </c>
      <c r="I965" s="71"/>
      <c r="J965" s="72"/>
      <c r="K965" s="107" t="s">
        <v>2570</v>
      </c>
      <c r="L965" s="71"/>
      <c r="M965" s="71"/>
      <c r="N965" s="71"/>
      <c r="O965" s="72"/>
      <c r="P965" s="229" t="s">
        <v>826</v>
      </c>
      <c r="Q965" s="71"/>
      <c r="R965" s="72"/>
      <c r="S965" s="156" t="s">
        <v>23</v>
      </c>
      <c r="T965" s="72"/>
      <c r="U965" s="160">
        <v>20000.0</v>
      </c>
      <c r="V965" s="71"/>
      <c r="W965" s="72"/>
      <c r="X965" s="160">
        <v>0.0</v>
      </c>
      <c r="Y965" s="72"/>
      <c r="Z965" s="156" t="s">
        <v>68</v>
      </c>
      <c r="AA965" s="72"/>
      <c r="AB965" s="247" t="s">
        <v>66</v>
      </c>
      <c r="AC965" s="215"/>
      <c r="AD965" s="215"/>
      <c r="AE965" s="215"/>
      <c r="AF965" s="215"/>
      <c r="AG965" s="215"/>
      <c r="AH965" s="215"/>
      <c r="AI965" s="215"/>
      <c r="AJ965" s="215"/>
      <c r="AK965" s="215"/>
      <c r="AL965" s="215"/>
      <c r="AM965" s="215"/>
    </row>
    <row r="966">
      <c r="A966" s="215"/>
      <c r="B966" s="257" t="s">
        <v>2785</v>
      </c>
      <c r="C966" s="258">
        <v>46101.96498305556</v>
      </c>
      <c r="D966" s="72"/>
      <c r="E966" s="107" t="s">
        <v>76</v>
      </c>
      <c r="F966" s="71"/>
      <c r="G966" s="72"/>
      <c r="H966" s="107" t="s">
        <v>804</v>
      </c>
      <c r="I966" s="71"/>
      <c r="J966" s="72"/>
      <c r="K966" s="107" t="s">
        <v>2570</v>
      </c>
      <c r="L966" s="71"/>
      <c r="M966" s="71"/>
      <c r="N966" s="71"/>
      <c r="O966" s="72"/>
      <c r="P966" s="229" t="s">
        <v>826</v>
      </c>
      <c r="Q966" s="71"/>
      <c r="R966" s="72"/>
      <c r="S966" s="156" t="s">
        <v>23</v>
      </c>
      <c r="T966" s="72"/>
      <c r="U966" s="160">
        <v>30000.0</v>
      </c>
      <c r="V966" s="71"/>
      <c r="W966" s="72"/>
      <c r="X966" s="160">
        <v>0.0</v>
      </c>
      <c r="Y966" s="72"/>
      <c r="Z966" s="156" t="s">
        <v>68</v>
      </c>
      <c r="AA966" s="72"/>
      <c r="AB966" s="247" t="s">
        <v>88</v>
      </c>
      <c r="AC966" s="215"/>
      <c r="AD966" s="215"/>
      <c r="AE966" s="215"/>
      <c r="AF966" s="215"/>
      <c r="AG966" s="215"/>
      <c r="AH966" s="215"/>
      <c r="AI966" s="215"/>
      <c r="AJ966" s="215"/>
      <c r="AK966" s="215"/>
      <c r="AL966" s="215"/>
      <c r="AM966" s="215"/>
    </row>
    <row r="967">
      <c r="A967" s="215"/>
      <c r="B967" s="257" t="s">
        <v>2314</v>
      </c>
      <c r="C967" s="258">
        <v>46101.371312222225</v>
      </c>
      <c r="D967" s="72"/>
      <c r="E967" s="107" t="s">
        <v>7</v>
      </c>
      <c r="F967" s="71"/>
      <c r="G967" s="72"/>
      <c r="H967" s="107" t="s">
        <v>1208</v>
      </c>
      <c r="I967" s="71"/>
      <c r="J967" s="72"/>
      <c r="K967" s="107" t="s">
        <v>1528</v>
      </c>
      <c r="L967" s="71"/>
      <c r="M967" s="71"/>
      <c r="N967" s="71"/>
      <c r="O967" s="72"/>
      <c r="P967" s="229" t="s">
        <v>2080</v>
      </c>
      <c r="Q967" s="71"/>
      <c r="R967" s="72"/>
      <c r="S967" s="156" t="s">
        <v>98</v>
      </c>
      <c r="T967" s="72"/>
      <c r="U967" s="160">
        <v>89500.0</v>
      </c>
      <c r="V967" s="71"/>
      <c r="W967" s="72"/>
      <c r="X967" s="160">
        <v>0.0</v>
      </c>
      <c r="Y967" s="72"/>
      <c r="Z967" s="156" t="s">
        <v>68</v>
      </c>
      <c r="AA967" s="72"/>
      <c r="AB967" s="247" t="s">
        <v>66</v>
      </c>
      <c r="AC967" s="215"/>
      <c r="AD967" s="215"/>
      <c r="AE967" s="215"/>
      <c r="AF967" s="215"/>
      <c r="AG967" s="215"/>
      <c r="AH967" s="215"/>
      <c r="AI967" s="215"/>
      <c r="AJ967" s="215"/>
      <c r="AK967" s="215"/>
      <c r="AL967" s="215"/>
      <c r="AM967" s="215"/>
    </row>
    <row r="968">
      <c r="A968" s="215"/>
      <c r="B968" s="257" t="s">
        <v>2316</v>
      </c>
      <c r="C968" s="258">
        <v>46101.35545633102</v>
      </c>
      <c r="D968" s="72"/>
      <c r="E968" s="107" t="s">
        <v>76</v>
      </c>
      <c r="F968" s="71"/>
      <c r="G968" s="72"/>
      <c r="H968" s="107" t="s">
        <v>804</v>
      </c>
      <c r="I968" s="71"/>
      <c r="J968" s="72"/>
      <c r="K968" s="107" t="s">
        <v>2318</v>
      </c>
      <c r="L968" s="71"/>
      <c r="M968" s="71"/>
      <c r="N968" s="71"/>
      <c r="O968" s="72"/>
      <c r="P968" s="229" t="s">
        <v>807</v>
      </c>
      <c r="Q968" s="71"/>
      <c r="R968" s="72"/>
      <c r="S968" s="156" t="s">
        <v>98</v>
      </c>
      <c r="T968" s="72"/>
      <c r="U968" s="160">
        <v>2800.0</v>
      </c>
      <c r="V968" s="71"/>
      <c r="W968" s="72"/>
      <c r="X968" s="160">
        <v>0.0</v>
      </c>
      <c r="Y968" s="72"/>
      <c r="Z968" s="156" t="s">
        <v>68</v>
      </c>
      <c r="AA968" s="72"/>
      <c r="AB968" s="247" t="s">
        <v>88</v>
      </c>
      <c r="AC968" s="215"/>
      <c r="AD968" s="215"/>
      <c r="AE968" s="215"/>
      <c r="AF968" s="215"/>
      <c r="AG968" s="215"/>
      <c r="AH968" s="215"/>
      <c r="AI968" s="215"/>
      <c r="AJ968" s="215"/>
      <c r="AK968" s="215"/>
      <c r="AL968" s="215"/>
      <c r="AM968" s="215"/>
    </row>
    <row r="969">
      <c r="A969" s="215"/>
      <c r="B969" s="257" t="s">
        <v>2786</v>
      </c>
      <c r="C969" s="258">
        <v>46101.35399581019</v>
      </c>
      <c r="D969" s="72"/>
      <c r="E969" s="107" t="s">
        <v>76</v>
      </c>
      <c r="F969" s="71"/>
      <c r="G969" s="72"/>
      <c r="H969" s="107" t="s">
        <v>842</v>
      </c>
      <c r="I969" s="71"/>
      <c r="J969" s="72"/>
      <c r="K969" s="107" t="s">
        <v>2787</v>
      </c>
      <c r="L969" s="71"/>
      <c r="M969" s="71"/>
      <c r="N969" s="71"/>
      <c r="O969" s="72"/>
      <c r="P969" s="229"/>
      <c r="Q969" s="71"/>
      <c r="R969" s="72"/>
      <c r="S969" s="156" t="s">
        <v>1247</v>
      </c>
      <c r="T969" s="72"/>
      <c r="U969" s="160">
        <v>16000.0</v>
      </c>
      <c r="V969" s="71"/>
      <c r="W969" s="72"/>
      <c r="X969" s="160">
        <v>0.0</v>
      </c>
      <c r="Y969" s="72"/>
      <c r="Z969" s="156" t="s">
        <v>68</v>
      </c>
      <c r="AA969" s="72"/>
      <c r="AB969" s="247" t="s">
        <v>66</v>
      </c>
      <c r="AC969" s="215"/>
      <c r="AD969" s="215"/>
      <c r="AE969" s="215"/>
      <c r="AF969" s="215"/>
      <c r="AG969" s="215"/>
      <c r="AH969" s="215"/>
      <c r="AI969" s="215"/>
      <c r="AJ969" s="215"/>
      <c r="AK969" s="215"/>
      <c r="AL969" s="215"/>
      <c r="AM969" s="215"/>
    </row>
    <row r="970">
      <c r="A970" s="215"/>
      <c r="B970" s="257" t="s">
        <v>995</v>
      </c>
      <c r="C970" s="258">
        <v>46101.35312179398</v>
      </c>
      <c r="D970" s="72"/>
      <c r="E970" s="107" t="s">
        <v>7</v>
      </c>
      <c r="F970" s="71"/>
      <c r="G970" s="72"/>
      <c r="H970" s="107" t="s">
        <v>77</v>
      </c>
      <c r="I970" s="71"/>
      <c r="J970" s="72"/>
      <c r="K970" s="107" t="s">
        <v>996</v>
      </c>
      <c r="L970" s="71"/>
      <c r="M970" s="71"/>
      <c r="N970" s="71"/>
      <c r="O970" s="72"/>
      <c r="P970" s="229" t="s">
        <v>65</v>
      </c>
      <c r="Q970" s="71"/>
      <c r="R970" s="72"/>
      <c r="S970" s="156" t="s">
        <v>0</v>
      </c>
      <c r="T970" s="72"/>
      <c r="U970" s="160">
        <v>40000.0</v>
      </c>
      <c r="V970" s="71"/>
      <c r="W970" s="72"/>
      <c r="X970" s="160">
        <v>0.0</v>
      </c>
      <c r="Y970" s="72"/>
      <c r="Z970" s="156" t="s">
        <v>68</v>
      </c>
      <c r="AA970" s="72"/>
      <c r="AB970" s="247" t="s">
        <v>88</v>
      </c>
      <c r="AC970" s="215"/>
      <c r="AD970" s="215"/>
      <c r="AE970" s="215"/>
      <c r="AF970" s="215"/>
      <c r="AG970" s="215"/>
      <c r="AH970" s="215"/>
      <c r="AI970" s="215"/>
      <c r="AJ970" s="215"/>
      <c r="AK970" s="215"/>
      <c r="AL970" s="215"/>
      <c r="AM970" s="215"/>
    </row>
    <row r="971">
      <c r="A971" s="215"/>
      <c r="B971" s="257" t="s">
        <v>1000</v>
      </c>
      <c r="C971" s="258">
        <v>46101.352708148144</v>
      </c>
      <c r="D971" s="72"/>
      <c r="E971" s="107" t="s">
        <v>7</v>
      </c>
      <c r="F971" s="71"/>
      <c r="G971" s="72"/>
      <c r="H971" s="107" t="s">
        <v>77</v>
      </c>
      <c r="I971" s="71"/>
      <c r="J971" s="72"/>
      <c r="K971" s="107" t="s">
        <v>996</v>
      </c>
      <c r="L971" s="71"/>
      <c r="M971" s="71"/>
      <c r="N971" s="71"/>
      <c r="O971" s="72"/>
      <c r="P971" s="229" t="s">
        <v>65</v>
      </c>
      <c r="Q971" s="71"/>
      <c r="R971" s="72"/>
      <c r="S971" s="156" t="s">
        <v>0</v>
      </c>
      <c r="T971" s="72"/>
      <c r="U971" s="160">
        <v>54000.0</v>
      </c>
      <c r="V971" s="71"/>
      <c r="W971" s="72"/>
      <c r="X971" s="160">
        <v>0.0</v>
      </c>
      <c r="Y971" s="72"/>
      <c r="Z971" s="156" t="s">
        <v>68</v>
      </c>
      <c r="AA971" s="72"/>
      <c r="AB971" s="247" t="s">
        <v>66</v>
      </c>
      <c r="AC971" s="215"/>
      <c r="AD971" s="215"/>
      <c r="AE971" s="215"/>
      <c r="AF971" s="215"/>
      <c r="AG971" s="215"/>
      <c r="AH971" s="215"/>
      <c r="AI971" s="215"/>
      <c r="AJ971" s="215"/>
      <c r="AK971" s="215"/>
      <c r="AL971" s="215"/>
      <c r="AM971" s="215"/>
    </row>
    <row r="972">
      <c r="A972" s="215"/>
      <c r="B972" s="257" t="s">
        <v>2788</v>
      </c>
      <c r="C972" s="258">
        <v>46101.35071133102</v>
      </c>
      <c r="D972" s="72"/>
      <c r="E972" s="107" t="s">
        <v>76</v>
      </c>
      <c r="F972" s="71"/>
      <c r="G972" s="72"/>
      <c r="H972" s="107" t="s">
        <v>804</v>
      </c>
      <c r="I972" s="71"/>
      <c r="J972" s="72"/>
      <c r="K972" s="107" t="s">
        <v>2789</v>
      </c>
      <c r="L972" s="71"/>
      <c r="M972" s="71"/>
      <c r="N972" s="71"/>
      <c r="O972" s="72"/>
      <c r="P972" s="229" t="s">
        <v>807</v>
      </c>
      <c r="Q972" s="71"/>
      <c r="R972" s="72"/>
      <c r="S972" s="156" t="s">
        <v>23</v>
      </c>
      <c r="T972" s="72"/>
      <c r="U972" s="160">
        <v>51775.0</v>
      </c>
      <c r="V972" s="71"/>
      <c r="W972" s="72"/>
      <c r="X972" s="160">
        <v>0.0</v>
      </c>
      <c r="Y972" s="72"/>
      <c r="Z972" s="156" t="s">
        <v>68</v>
      </c>
      <c r="AA972" s="72"/>
      <c r="AB972" s="247" t="s">
        <v>66</v>
      </c>
      <c r="AC972" s="215"/>
      <c r="AD972" s="215"/>
      <c r="AE972" s="215"/>
      <c r="AF972" s="215"/>
      <c r="AG972" s="215"/>
      <c r="AH972" s="215"/>
      <c r="AI972" s="215"/>
      <c r="AJ972" s="215"/>
      <c r="AK972" s="215"/>
      <c r="AL972" s="215"/>
      <c r="AM972" s="215"/>
    </row>
    <row r="973">
      <c r="A973" s="215"/>
      <c r="B973" s="257" t="s">
        <v>1005</v>
      </c>
      <c r="C973" s="258">
        <v>46099.92306664352</v>
      </c>
      <c r="D973" s="72"/>
      <c r="E973" s="107" t="s">
        <v>7</v>
      </c>
      <c r="F973" s="71"/>
      <c r="G973" s="72"/>
      <c r="H973" s="107" t="s">
        <v>77</v>
      </c>
      <c r="I973" s="71"/>
      <c r="J973" s="72"/>
      <c r="K973" s="107" t="s">
        <v>1006</v>
      </c>
      <c r="L973" s="71"/>
      <c r="M973" s="71"/>
      <c r="N973" s="71"/>
      <c r="O973" s="72"/>
      <c r="P973" s="229" t="s">
        <v>65</v>
      </c>
      <c r="Q973" s="71"/>
      <c r="R973" s="72"/>
      <c r="S973" s="156" t="s">
        <v>0</v>
      </c>
      <c r="T973" s="72"/>
      <c r="U973" s="160">
        <v>30000.0</v>
      </c>
      <c r="V973" s="71"/>
      <c r="W973" s="72"/>
      <c r="X973" s="160">
        <v>0.0</v>
      </c>
      <c r="Y973" s="72"/>
      <c r="Z973" s="156" t="s">
        <v>68</v>
      </c>
      <c r="AA973" s="72"/>
      <c r="AB973" s="247" t="s">
        <v>88</v>
      </c>
      <c r="AC973" s="215"/>
      <c r="AD973" s="215"/>
      <c r="AE973" s="215"/>
      <c r="AF973" s="215"/>
      <c r="AG973" s="215"/>
      <c r="AH973" s="215"/>
      <c r="AI973" s="215"/>
      <c r="AJ973" s="215"/>
      <c r="AK973" s="215"/>
      <c r="AL973" s="215"/>
      <c r="AM973" s="215"/>
    </row>
    <row r="974">
      <c r="A974" s="215"/>
      <c r="B974" s="257" t="s">
        <v>830</v>
      </c>
      <c r="C974" s="258">
        <v>46099.914134085644</v>
      </c>
      <c r="D974" s="72"/>
      <c r="E974" s="107" t="s">
        <v>4</v>
      </c>
      <c r="F974" s="71"/>
      <c r="G974" s="72"/>
      <c r="H974" s="107" t="s">
        <v>1502</v>
      </c>
      <c r="I974" s="71"/>
      <c r="J974" s="72"/>
      <c r="K974" s="107" t="s">
        <v>2790</v>
      </c>
      <c r="L974" s="71"/>
      <c r="M974" s="71"/>
      <c r="N974" s="71"/>
      <c r="O974" s="72"/>
      <c r="P974" s="229" t="s">
        <v>2687</v>
      </c>
      <c r="Q974" s="71"/>
      <c r="R974" s="72"/>
      <c r="S974" s="156" t="s">
        <v>1175</v>
      </c>
      <c r="T974" s="72"/>
      <c r="U974" s="160">
        <v>3500.0</v>
      </c>
      <c r="V974" s="71"/>
      <c r="W974" s="72"/>
      <c r="X974" s="160">
        <v>0.0</v>
      </c>
      <c r="Y974" s="72"/>
      <c r="Z974" s="156" t="s">
        <v>68</v>
      </c>
      <c r="AA974" s="72"/>
      <c r="AB974" s="247" t="s">
        <v>88</v>
      </c>
      <c r="AC974" s="215"/>
      <c r="AD974" s="215"/>
      <c r="AE974" s="215"/>
      <c r="AF974" s="215"/>
      <c r="AG974" s="215"/>
      <c r="AH974" s="215"/>
      <c r="AI974" s="215"/>
      <c r="AJ974" s="215"/>
      <c r="AK974" s="215"/>
      <c r="AL974" s="215"/>
      <c r="AM974" s="215"/>
    </row>
    <row r="975">
      <c r="A975" s="215"/>
      <c r="B975" s="257" t="s">
        <v>2791</v>
      </c>
      <c r="C975" s="258">
        <v>46099.91050528935</v>
      </c>
      <c r="D975" s="72"/>
      <c r="E975" s="107" t="s">
        <v>76</v>
      </c>
      <c r="F975" s="71"/>
      <c r="G975" s="72"/>
      <c r="H975" s="107" t="s">
        <v>1419</v>
      </c>
      <c r="I975" s="71"/>
      <c r="J975" s="72"/>
      <c r="K975" s="107" t="s">
        <v>2792</v>
      </c>
      <c r="L975" s="71"/>
      <c r="M975" s="71"/>
      <c r="N975" s="71"/>
      <c r="O975" s="72"/>
      <c r="P975" s="229"/>
      <c r="Q975" s="71"/>
      <c r="R975" s="72"/>
      <c r="S975" s="156" t="s">
        <v>1175</v>
      </c>
      <c r="T975" s="72"/>
      <c r="U975" s="160">
        <v>800.0</v>
      </c>
      <c r="V975" s="71"/>
      <c r="W975" s="72"/>
      <c r="X975" s="160">
        <v>0.0</v>
      </c>
      <c r="Y975" s="72"/>
      <c r="Z975" s="156" t="s">
        <v>68</v>
      </c>
      <c r="AA975" s="72"/>
      <c r="AB975" s="247" t="s">
        <v>66</v>
      </c>
      <c r="AC975" s="215"/>
      <c r="AD975" s="215"/>
      <c r="AE975" s="215"/>
      <c r="AF975" s="215"/>
      <c r="AG975" s="215"/>
      <c r="AH975" s="215"/>
      <c r="AI975" s="215"/>
      <c r="AJ975" s="215"/>
      <c r="AK975" s="215"/>
      <c r="AL975" s="215"/>
      <c r="AM975" s="215"/>
    </row>
    <row r="976">
      <c r="A976" s="215"/>
      <c r="B976" s="257" t="s">
        <v>2793</v>
      </c>
      <c r="C976" s="258">
        <v>46099.90921003472</v>
      </c>
      <c r="D976" s="72"/>
      <c r="E976" s="107" t="s">
        <v>76</v>
      </c>
      <c r="F976" s="71"/>
      <c r="G976" s="72"/>
      <c r="H976" s="107" t="s">
        <v>1198</v>
      </c>
      <c r="I976" s="71"/>
      <c r="J976" s="72"/>
      <c r="K976" s="107" t="s">
        <v>2794</v>
      </c>
      <c r="L976" s="71"/>
      <c r="M976" s="71"/>
      <c r="N976" s="71"/>
      <c r="O976" s="72"/>
      <c r="P976" s="229" t="s">
        <v>1200</v>
      </c>
      <c r="Q976" s="71"/>
      <c r="R976" s="72"/>
      <c r="S976" s="156" t="s">
        <v>1175</v>
      </c>
      <c r="T976" s="72"/>
      <c r="U976" s="160">
        <v>3000.0</v>
      </c>
      <c r="V976" s="71"/>
      <c r="W976" s="72"/>
      <c r="X976" s="160">
        <v>0.0</v>
      </c>
      <c r="Y976" s="72"/>
      <c r="Z976" s="156" t="s">
        <v>68</v>
      </c>
      <c r="AA976" s="72"/>
      <c r="AB976" s="247" t="s">
        <v>88</v>
      </c>
      <c r="AC976" s="215"/>
      <c r="AD976" s="215"/>
      <c r="AE976" s="215"/>
      <c r="AF976" s="215"/>
      <c r="AG976" s="215"/>
      <c r="AH976" s="215"/>
      <c r="AI976" s="215"/>
      <c r="AJ976" s="215"/>
      <c r="AK976" s="215"/>
      <c r="AL976" s="215"/>
      <c r="AM976" s="215"/>
    </row>
    <row r="977">
      <c r="A977" s="215"/>
      <c r="B977" s="257" t="s">
        <v>2795</v>
      </c>
      <c r="C977" s="258">
        <v>46099.908198599536</v>
      </c>
      <c r="D977" s="72"/>
      <c r="E977" s="107" t="s">
        <v>7</v>
      </c>
      <c r="F977" s="71"/>
      <c r="G977" s="72"/>
      <c r="H977" s="107" t="s">
        <v>1208</v>
      </c>
      <c r="I977" s="71"/>
      <c r="J977" s="72"/>
      <c r="K977" s="107" t="s">
        <v>2796</v>
      </c>
      <c r="L977" s="71"/>
      <c r="M977" s="71"/>
      <c r="N977" s="71"/>
      <c r="O977" s="72"/>
      <c r="P977" s="229" t="s">
        <v>1200</v>
      </c>
      <c r="Q977" s="71"/>
      <c r="R977" s="72"/>
      <c r="S977" s="156" t="s">
        <v>1175</v>
      </c>
      <c r="T977" s="72"/>
      <c r="U977" s="160">
        <v>3000.0</v>
      </c>
      <c r="V977" s="71"/>
      <c r="W977" s="72"/>
      <c r="X977" s="160">
        <v>0.0</v>
      </c>
      <c r="Y977" s="72"/>
      <c r="Z977" s="156" t="s">
        <v>68</v>
      </c>
      <c r="AA977" s="72"/>
      <c r="AB977" s="247" t="s">
        <v>66</v>
      </c>
      <c r="AC977" s="215"/>
      <c r="AD977" s="215"/>
      <c r="AE977" s="215"/>
      <c r="AF977" s="215"/>
      <c r="AG977" s="215"/>
      <c r="AH977" s="215"/>
      <c r="AI977" s="215"/>
      <c r="AJ977" s="215"/>
      <c r="AK977" s="215"/>
      <c r="AL977" s="215"/>
      <c r="AM977" s="215"/>
    </row>
    <row r="978">
      <c r="A978" s="215"/>
      <c r="B978" s="257" t="s">
        <v>2319</v>
      </c>
      <c r="C978" s="258">
        <v>46099.907388645835</v>
      </c>
      <c r="D978" s="72"/>
      <c r="E978" s="107" t="s">
        <v>76</v>
      </c>
      <c r="F978" s="71"/>
      <c r="G978" s="72"/>
      <c r="H978" s="107" t="s">
        <v>804</v>
      </c>
      <c r="I978" s="71"/>
      <c r="J978" s="72"/>
      <c r="K978" s="107" t="s">
        <v>2320</v>
      </c>
      <c r="L978" s="71"/>
      <c r="M978" s="71"/>
      <c r="N978" s="71"/>
      <c r="O978" s="72"/>
      <c r="P978" s="229"/>
      <c r="Q978" s="71"/>
      <c r="R978" s="72"/>
      <c r="S978" s="156" t="s">
        <v>98</v>
      </c>
      <c r="T978" s="72"/>
      <c r="U978" s="160">
        <v>28417.0</v>
      </c>
      <c r="V978" s="71"/>
      <c r="W978" s="72"/>
      <c r="X978" s="160">
        <v>0.0</v>
      </c>
      <c r="Y978" s="72"/>
      <c r="Z978" s="156" t="s">
        <v>68</v>
      </c>
      <c r="AA978" s="72"/>
      <c r="AB978" s="247" t="s">
        <v>66</v>
      </c>
      <c r="AC978" s="215"/>
      <c r="AD978" s="215"/>
      <c r="AE978" s="215"/>
      <c r="AF978" s="215"/>
      <c r="AG978" s="215"/>
      <c r="AH978" s="215"/>
      <c r="AI978" s="215"/>
      <c r="AJ978" s="215"/>
      <c r="AK978" s="215"/>
      <c r="AL978" s="215"/>
      <c r="AM978" s="215"/>
    </row>
    <row r="979">
      <c r="A979" s="215"/>
      <c r="B979" s="257" t="s">
        <v>2797</v>
      </c>
      <c r="C979" s="258">
        <v>46099.90574909722</v>
      </c>
      <c r="D979" s="72"/>
      <c r="E979" s="107" t="s">
        <v>76</v>
      </c>
      <c r="F979" s="71"/>
      <c r="G979" s="72"/>
      <c r="H979" s="107" t="s">
        <v>804</v>
      </c>
      <c r="I979" s="71"/>
      <c r="J979" s="72"/>
      <c r="K979" s="107" t="s">
        <v>2798</v>
      </c>
      <c r="L979" s="71"/>
      <c r="M979" s="71"/>
      <c r="N979" s="71"/>
      <c r="O979" s="72"/>
      <c r="P979" s="229" t="s">
        <v>1451</v>
      </c>
      <c r="Q979" s="71"/>
      <c r="R979" s="72"/>
      <c r="S979" s="156" t="s">
        <v>23</v>
      </c>
      <c r="T979" s="72"/>
      <c r="U979" s="160">
        <v>16900.0</v>
      </c>
      <c r="V979" s="71"/>
      <c r="W979" s="72"/>
      <c r="X979" s="160">
        <v>0.0</v>
      </c>
      <c r="Y979" s="72"/>
      <c r="Z979" s="156" t="s">
        <v>68</v>
      </c>
      <c r="AA979" s="72"/>
      <c r="AB979" s="247" t="s">
        <v>66</v>
      </c>
      <c r="AC979" s="215"/>
      <c r="AD979" s="215"/>
      <c r="AE979" s="215"/>
      <c r="AF979" s="215"/>
      <c r="AG979" s="215"/>
      <c r="AH979" s="215"/>
      <c r="AI979" s="215"/>
      <c r="AJ979" s="215"/>
      <c r="AK979" s="215"/>
      <c r="AL979" s="215"/>
      <c r="AM979" s="215"/>
    </row>
    <row r="980">
      <c r="A980" s="215"/>
      <c r="B980" s="257" t="s">
        <v>2799</v>
      </c>
      <c r="C980" s="258">
        <v>46099.90376082176</v>
      </c>
      <c r="D980" s="72"/>
      <c r="E980" s="107" t="s">
        <v>76</v>
      </c>
      <c r="F980" s="71"/>
      <c r="G980" s="72"/>
      <c r="H980" s="107" t="s">
        <v>804</v>
      </c>
      <c r="I980" s="71"/>
      <c r="J980" s="72"/>
      <c r="K980" s="107" t="s">
        <v>2800</v>
      </c>
      <c r="L980" s="71"/>
      <c r="M980" s="71"/>
      <c r="N980" s="71"/>
      <c r="O980" s="72"/>
      <c r="P980" s="229" t="s">
        <v>2687</v>
      </c>
      <c r="Q980" s="71"/>
      <c r="R980" s="72"/>
      <c r="S980" s="156" t="s">
        <v>1247</v>
      </c>
      <c r="T980" s="72"/>
      <c r="U980" s="160">
        <v>42000.0</v>
      </c>
      <c r="V980" s="71"/>
      <c r="W980" s="72"/>
      <c r="X980" s="160">
        <v>0.0</v>
      </c>
      <c r="Y980" s="72"/>
      <c r="Z980" s="156" t="s">
        <v>68</v>
      </c>
      <c r="AA980" s="72"/>
      <c r="AB980" s="247" t="s">
        <v>88</v>
      </c>
      <c r="AC980" s="215"/>
      <c r="AD980" s="215"/>
      <c r="AE980" s="215"/>
      <c r="AF980" s="215"/>
      <c r="AG980" s="215"/>
      <c r="AH980" s="215"/>
      <c r="AI980" s="215"/>
      <c r="AJ980" s="215"/>
      <c r="AK980" s="215"/>
      <c r="AL980" s="215"/>
      <c r="AM980" s="215"/>
    </row>
    <row r="981">
      <c r="A981" s="215"/>
      <c r="B981" s="257" t="s">
        <v>2801</v>
      </c>
      <c r="C981" s="258">
        <v>46099.37072693287</v>
      </c>
      <c r="D981" s="72"/>
      <c r="E981" s="107" t="s">
        <v>7</v>
      </c>
      <c r="F981" s="71"/>
      <c r="G981" s="72"/>
      <c r="H981" s="107" t="s">
        <v>2558</v>
      </c>
      <c r="I981" s="71"/>
      <c r="J981" s="72"/>
      <c r="K981" s="107" t="s">
        <v>2559</v>
      </c>
      <c r="L981" s="71"/>
      <c r="M981" s="71"/>
      <c r="N981" s="71"/>
      <c r="O981" s="72"/>
      <c r="P981" s="229"/>
      <c r="Q981" s="71"/>
      <c r="R981" s="72"/>
      <c r="S981" s="156" t="s">
        <v>1175</v>
      </c>
      <c r="T981" s="72"/>
      <c r="U981" s="160">
        <v>6000.0</v>
      </c>
      <c r="V981" s="71"/>
      <c r="W981" s="72"/>
      <c r="X981" s="160">
        <v>0.0</v>
      </c>
      <c r="Y981" s="72"/>
      <c r="Z981" s="156" t="s">
        <v>68</v>
      </c>
      <c r="AA981" s="72"/>
      <c r="AB981" s="247" t="s">
        <v>88</v>
      </c>
      <c r="AC981" s="215"/>
      <c r="AD981" s="215"/>
      <c r="AE981" s="215"/>
      <c r="AF981" s="215"/>
      <c r="AG981" s="215"/>
      <c r="AH981" s="215"/>
      <c r="AI981" s="215"/>
      <c r="AJ981" s="215"/>
      <c r="AK981" s="215"/>
      <c r="AL981" s="215"/>
      <c r="AM981" s="215"/>
    </row>
    <row r="982">
      <c r="A982" s="215"/>
      <c r="B982" s="257" t="s">
        <v>2802</v>
      </c>
      <c r="C982" s="258">
        <v>46099.369343032406</v>
      </c>
      <c r="D982" s="72"/>
      <c r="E982" s="107" t="s">
        <v>7</v>
      </c>
      <c r="F982" s="71"/>
      <c r="G982" s="72"/>
      <c r="H982" s="107" t="s">
        <v>2558</v>
      </c>
      <c r="I982" s="71"/>
      <c r="J982" s="72"/>
      <c r="K982" s="107" t="s">
        <v>2559</v>
      </c>
      <c r="L982" s="71"/>
      <c r="M982" s="71"/>
      <c r="N982" s="71"/>
      <c r="O982" s="72"/>
      <c r="P982" s="229"/>
      <c r="Q982" s="71"/>
      <c r="R982" s="72"/>
      <c r="S982" s="156" t="s">
        <v>1175</v>
      </c>
      <c r="T982" s="72"/>
      <c r="U982" s="160">
        <v>1119.0</v>
      </c>
      <c r="V982" s="71"/>
      <c r="W982" s="72"/>
      <c r="X982" s="160">
        <v>0.0</v>
      </c>
      <c r="Y982" s="72"/>
      <c r="Z982" s="156" t="s">
        <v>68</v>
      </c>
      <c r="AA982" s="72"/>
      <c r="AB982" s="247" t="s">
        <v>66</v>
      </c>
      <c r="AC982" s="215"/>
      <c r="AD982" s="215"/>
      <c r="AE982" s="215"/>
      <c r="AF982" s="215"/>
      <c r="AG982" s="215"/>
      <c r="AH982" s="215"/>
      <c r="AI982" s="215"/>
      <c r="AJ982" s="215"/>
      <c r="AK982" s="215"/>
      <c r="AL982" s="215"/>
      <c r="AM982" s="215"/>
    </row>
    <row r="983">
      <c r="A983" s="215"/>
      <c r="B983" s="257" t="s">
        <v>2803</v>
      </c>
      <c r="C983" s="258">
        <v>46099.365544409724</v>
      </c>
      <c r="D983" s="72"/>
      <c r="E983" s="107" t="s">
        <v>7</v>
      </c>
      <c r="F983" s="71"/>
      <c r="G983" s="72"/>
      <c r="H983" s="107" t="s">
        <v>1208</v>
      </c>
      <c r="I983" s="71"/>
      <c r="J983" s="72"/>
      <c r="K983" s="107" t="s">
        <v>2804</v>
      </c>
      <c r="L983" s="71"/>
      <c r="M983" s="71"/>
      <c r="N983" s="71"/>
      <c r="O983" s="72"/>
      <c r="P983" s="229" t="s">
        <v>65</v>
      </c>
      <c r="Q983" s="71"/>
      <c r="R983" s="72"/>
      <c r="S983" s="156" t="s">
        <v>1175</v>
      </c>
      <c r="T983" s="72"/>
      <c r="U983" s="160">
        <v>10000.0</v>
      </c>
      <c r="V983" s="71"/>
      <c r="W983" s="72"/>
      <c r="X983" s="160">
        <v>0.0</v>
      </c>
      <c r="Y983" s="72"/>
      <c r="Z983" s="156" t="s">
        <v>68</v>
      </c>
      <c r="AA983" s="72"/>
      <c r="AB983" s="247" t="s">
        <v>88</v>
      </c>
      <c r="AC983" s="215"/>
      <c r="AD983" s="215"/>
      <c r="AE983" s="215"/>
      <c r="AF983" s="215"/>
      <c r="AG983" s="215"/>
      <c r="AH983" s="215"/>
      <c r="AI983" s="215"/>
      <c r="AJ983" s="215"/>
      <c r="AK983" s="215"/>
      <c r="AL983" s="215"/>
      <c r="AM983" s="215"/>
    </row>
    <row r="984">
      <c r="A984" s="215"/>
      <c r="B984" s="257" t="s">
        <v>2805</v>
      </c>
      <c r="C984" s="258">
        <v>46099.365154768515</v>
      </c>
      <c r="D984" s="72"/>
      <c r="E984" s="107" t="s">
        <v>76</v>
      </c>
      <c r="F984" s="71"/>
      <c r="G984" s="72"/>
      <c r="H984" s="107" t="s">
        <v>1198</v>
      </c>
      <c r="I984" s="71"/>
      <c r="J984" s="72"/>
      <c r="K984" s="107" t="s">
        <v>2804</v>
      </c>
      <c r="L984" s="71"/>
      <c r="M984" s="71"/>
      <c r="N984" s="71"/>
      <c r="O984" s="72"/>
      <c r="P984" s="229" t="s">
        <v>65</v>
      </c>
      <c r="Q984" s="71"/>
      <c r="R984" s="72"/>
      <c r="S984" s="156" t="s">
        <v>1175</v>
      </c>
      <c r="T984" s="72"/>
      <c r="U984" s="160">
        <v>10000.0</v>
      </c>
      <c r="V984" s="71"/>
      <c r="W984" s="72"/>
      <c r="X984" s="160">
        <v>0.0</v>
      </c>
      <c r="Y984" s="72"/>
      <c r="Z984" s="156" t="s">
        <v>68</v>
      </c>
      <c r="AA984" s="72"/>
      <c r="AB984" s="247" t="s">
        <v>66</v>
      </c>
      <c r="AC984" s="215"/>
      <c r="AD984" s="215"/>
      <c r="AE984" s="215"/>
      <c r="AF984" s="215"/>
      <c r="AG984" s="215"/>
      <c r="AH984" s="215"/>
      <c r="AI984" s="215"/>
      <c r="AJ984" s="215"/>
      <c r="AK984" s="215"/>
      <c r="AL984" s="215"/>
      <c r="AM984" s="215"/>
    </row>
    <row r="985">
      <c r="A985" s="215"/>
      <c r="B985" s="257" t="s">
        <v>2806</v>
      </c>
      <c r="C985" s="258">
        <v>46099.05738888889</v>
      </c>
      <c r="D985" s="72"/>
      <c r="E985" s="107" t="s">
        <v>76</v>
      </c>
      <c r="F985" s="71"/>
      <c r="G985" s="72"/>
      <c r="H985" s="107" t="s">
        <v>804</v>
      </c>
      <c r="I985" s="71"/>
      <c r="J985" s="72"/>
      <c r="K985" s="107" t="s">
        <v>2808</v>
      </c>
      <c r="L985" s="71"/>
      <c r="M985" s="71"/>
      <c r="N985" s="71"/>
      <c r="O985" s="72"/>
      <c r="P985" s="229"/>
      <c r="Q985" s="71"/>
      <c r="R985" s="72"/>
      <c r="S985" s="156" t="s">
        <v>1247</v>
      </c>
      <c r="T985" s="72"/>
      <c r="U985" s="160">
        <v>200.0</v>
      </c>
      <c r="V985" s="71"/>
      <c r="W985" s="72"/>
      <c r="X985" s="160">
        <v>0.0</v>
      </c>
      <c r="Y985" s="72"/>
      <c r="Z985" s="156" t="s">
        <v>68</v>
      </c>
      <c r="AA985" s="72"/>
      <c r="AB985" s="247" t="s">
        <v>66</v>
      </c>
      <c r="AC985" s="215"/>
      <c r="AD985" s="215"/>
      <c r="AE985" s="215"/>
      <c r="AF985" s="215"/>
      <c r="AG985" s="215"/>
      <c r="AH985" s="215"/>
      <c r="AI985" s="215"/>
      <c r="AJ985" s="215"/>
      <c r="AK985" s="215"/>
      <c r="AL985" s="215"/>
      <c r="AM985" s="215"/>
    </row>
    <row r="986">
      <c r="A986" s="215"/>
      <c r="B986" s="257" t="s">
        <v>2175</v>
      </c>
      <c r="C986" s="258">
        <v>46099.056914872686</v>
      </c>
      <c r="D986" s="72"/>
      <c r="E986" s="107" t="s">
        <v>76</v>
      </c>
      <c r="F986" s="71"/>
      <c r="G986" s="72"/>
      <c r="H986" s="107" t="s">
        <v>804</v>
      </c>
      <c r="I986" s="71"/>
      <c r="J986" s="72"/>
      <c r="K986" s="107" t="s">
        <v>2177</v>
      </c>
      <c r="L986" s="71"/>
      <c r="M986" s="71"/>
      <c r="N986" s="71"/>
      <c r="O986" s="72"/>
      <c r="P986" s="229" t="s">
        <v>826</v>
      </c>
      <c r="Q986" s="71"/>
      <c r="R986" s="72"/>
      <c r="S986" s="156" t="s">
        <v>457</v>
      </c>
      <c r="T986" s="72"/>
      <c r="U986" s="160">
        <v>13000.0</v>
      </c>
      <c r="V986" s="71"/>
      <c r="W986" s="72"/>
      <c r="X986" s="160">
        <v>0.0</v>
      </c>
      <c r="Y986" s="72"/>
      <c r="Z986" s="156" t="s">
        <v>68</v>
      </c>
      <c r="AA986" s="72"/>
      <c r="AB986" s="247" t="s">
        <v>66</v>
      </c>
      <c r="AC986" s="215"/>
      <c r="AD986" s="215"/>
      <c r="AE986" s="215"/>
      <c r="AF986" s="215"/>
      <c r="AG986" s="215"/>
      <c r="AH986" s="215"/>
      <c r="AI986" s="215"/>
      <c r="AJ986" s="215"/>
      <c r="AK986" s="215"/>
      <c r="AL986" s="215"/>
      <c r="AM986" s="215"/>
    </row>
    <row r="987">
      <c r="A987" s="215"/>
      <c r="B987" s="257" t="s">
        <v>2811</v>
      </c>
      <c r="C987" s="258">
        <v>46099.05573255787</v>
      </c>
      <c r="D987" s="72"/>
      <c r="E987" s="107" t="s">
        <v>76</v>
      </c>
      <c r="F987" s="71"/>
      <c r="G987" s="72"/>
      <c r="H987" s="107" t="s">
        <v>804</v>
      </c>
      <c r="I987" s="71"/>
      <c r="J987" s="72"/>
      <c r="K987" s="107" t="s">
        <v>2812</v>
      </c>
      <c r="L987" s="71"/>
      <c r="M987" s="71"/>
      <c r="N987" s="71"/>
      <c r="O987" s="72"/>
      <c r="P987" s="229" t="s">
        <v>826</v>
      </c>
      <c r="Q987" s="71"/>
      <c r="R987" s="72"/>
      <c r="S987" s="156" t="s">
        <v>1234</v>
      </c>
      <c r="T987" s="72"/>
      <c r="U987" s="160">
        <v>100000.0</v>
      </c>
      <c r="V987" s="71"/>
      <c r="W987" s="72"/>
      <c r="X987" s="160">
        <v>0.0</v>
      </c>
      <c r="Y987" s="72"/>
      <c r="Z987" s="156" t="s">
        <v>68</v>
      </c>
      <c r="AA987" s="72"/>
      <c r="AB987" s="247" t="s">
        <v>88</v>
      </c>
      <c r="AC987" s="215"/>
      <c r="AD987" s="215"/>
      <c r="AE987" s="215"/>
      <c r="AF987" s="215"/>
      <c r="AG987" s="215"/>
      <c r="AH987" s="215"/>
      <c r="AI987" s="215"/>
      <c r="AJ987" s="215"/>
      <c r="AK987" s="215"/>
      <c r="AL987" s="215"/>
      <c r="AM987" s="215"/>
    </row>
    <row r="988">
      <c r="A988" s="215"/>
      <c r="B988" s="257" t="s">
        <v>2321</v>
      </c>
      <c r="C988" s="258">
        <v>46099.05525493056</v>
      </c>
      <c r="D988" s="72"/>
      <c r="E988" s="107" t="s">
        <v>76</v>
      </c>
      <c r="F988" s="71"/>
      <c r="G988" s="72"/>
      <c r="H988" s="107" t="s">
        <v>804</v>
      </c>
      <c r="I988" s="71"/>
      <c r="J988" s="72"/>
      <c r="K988" s="107" t="s">
        <v>2322</v>
      </c>
      <c r="L988" s="71"/>
      <c r="M988" s="71"/>
      <c r="N988" s="71"/>
      <c r="O988" s="72"/>
      <c r="P988" s="229" t="s">
        <v>826</v>
      </c>
      <c r="Q988" s="71"/>
      <c r="R988" s="72"/>
      <c r="S988" s="156" t="s">
        <v>98</v>
      </c>
      <c r="T988" s="72"/>
      <c r="U988" s="160">
        <v>50000.0</v>
      </c>
      <c r="V988" s="71"/>
      <c r="W988" s="72"/>
      <c r="X988" s="160">
        <v>0.0</v>
      </c>
      <c r="Y988" s="72"/>
      <c r="Z988" s="156" t="s">
        <v>68</v>
      </c>
      <c r="AA988" s="72"/>
      <c r="AB988" s="247" t="s">
        <v>88</v>
      </c>
      <c r="AC988" s="215"/>
      <c r="AD988" s="215"/>
      <c r="AE988" s="215"/>
      <c r="AF988" s="215"/>
      <c r="AG988" s="215"/>
      <c r="AH988" s="215"/>
      <c r="AI988" s="215"/>
      <c r="AJ988" s="215"/>
      <c r="AK988" s="215"/>
      <c r="AL988" s="215"/>
      <c r="AM988" s="215"/>
    </row>
    <row r="989">
      <c r="A989" s="215"/>
      <c r="B989" s="257" t="s">
        <v>2816</v>
      </c>
      <c r="C989" s="258">
        <v>46099.054440266205</v>
      </c>
      <c r="D989" s="72"/>
      <c r="E989" s="107" t="s">
        <v>76</v>
      </c>
      <c r="F989" s="71"/>
      <c r="G989" s="72"/>
      <c r="H989" s="107" t="s">
        <v>804</v>
      </c>
      <c r="I989" s="71"/>
      <c r="J989" s="72"/>
      <c r="K989" s="107" t="s">
        <v>2570</v>
      </c>
      <c r="L989" s="71"/>
      <c r="M989" s="71"/>
      <c r="N989" s="71"/>
      <c r="O989" s="72"/>
      <c r="P989" s="229" t="s">
        <v>826</v>
      </c>
      <c r="Q989" s="71"/>
      <c r="R989" s="72"/>
      <c r="S989" s="156" t="s">
        <v>23</v>
      </c>
      <c r="T989" s="72"/>
      <c r="U989" s="160">
        <v>150000.0</v>
      </c>
      <c r="V989" s="71"/>
      <c r="W989" s="72"/>
      <c r="X989" s="160">
        <v>0.0</v>
      </c>
      <c r="Y989" s="72"/>
      <c r="Z989" s="156" t="s">
        <v>68</v>
      </c>
      <c r="AA989" s="72"/>
      <c r="AB989" s="247" t="s">
        <v>88</v>
      </c>
      <c r="AC989" s="215"/>
      <c r="AD989" s="215"/>
      <c r="AE989" s="215"/>
      <c r="AF989" s="215"/>
      <c r="AG989" s="215"/>
      <c r="AH989" s="215"/>
      <c r="AI989" s="215"/>
      <c r="AJ989" s="215"/>
      <c r="AK989" s="215"/>
      <c r="AL989" s="215"/>
      <c r="AM989" s="215"/>
    </row>
    <row r="990">
      <c r="A990" s="215"/>
      <c r="B990" s="257" t="s">
        <v>2821</v>
      </c>
      <c r="C990" s="258">
        <v>46099.02640556713</v>
      </c>
      <c r="D990" s="72"/>
      <c r="E990" s="107" t="s">
        <v>76</v>
      </c>
      <c r="F990" s="71"/>
      <c r="G990" s="72"/>
      <c r="H990" s="107" t="s">
        <v>1502</v>
      </c>
      <c r="I990" s="71"/>
      <c r="J990" s="72"/>
      <c r="K990" s="107" t="s">
        <v>2822</v>
      </c>
      <c r="L990" s="71"/>
      <c r="M990" s="71"/>
      <c r="N990" s="71"/>
      <c r="O990" s="72"/>
      <c r="P990" s="229" t="s">
        <v>1200</v>
      </c>
      <c r="Q990" s="71"/>
      <c r="R990" s="72"/>
      <c r="S990" s="156" t="s">
        <v>1175</v>
      </c>
      <c r="T990" s="72"/>
      <c r="U990" s="160">
        <v>1000.0</v>
      </c>
      <c r="V990" s="71"/>
      <c r="W990" s="72"/>
      <c r="X990" s="160">
        <v>0.0</v>
      </c>
      <c r="Y990" s="72"/>
      <c r="Z990" s="156" t="s">
        <v>68</v>
      </c>
      <c r="AA990" s="72"/>
      <c r="AB990" s="247" t="s">
        <v>88</v>
      </c>
      <c r="AC990" s="215"/>
      <c r="AD990" s="215"/>
      <c r="AE990" s="215"/>
      <c r="AF990" s="215"/>
      <c r="AG990" s="215"/>
      <c r="AH990" s="215"/>
      <c r="AI990" s="215"/>
      <c r="AJ990" s="215"/>
      <c r="AK990" s="215"/>
      <c r="AL990" s="215"/>
      <c r="AM990" s="215"/>
    </row>
    <row r="991">
      <c r="A991" s="215"/>
      <c r="B991" s="257" t="s">
        <v>983</v>
      </c>
      <c r="C991" s="258">
        <v>46099.0260571875</v>
      </c>
      <c r="D991" s="72"/>
      <c r="E991" s="107" t="s">
        <v>4</v>
      </c>
      <c r="F991" s="71"/>
      <c r="G991" s="72"/>
      <c r="H991" s="107" t="s">
        <v>1208</v>
      </c>
      <c r="I991" s="71"/>
      <c r="J991" s="72"/>
      <c r="K991" s="107" t="s">
        <v>2823</v>
      </c>
      <c r="L991" s="71"/>
      <c r="M991" s="71"/>
      <c r="N991" s="71"/>
      <c r="O991" s="72"/>
      <c r="P991" s="229" t="s">
        <v>1200</v>
      </c>
      <c r="Q991" s="71"/>
      <c r="R991" s="72"/>
      <c r="S991" s="156" t="s">
        <v>1175</v>
      </c>
      <c r="T991" s="72"/>
      <c r="U991" s="160">
        <v>1420000.0</v>
      </c>
      <c r="V991" s="71"/>
      <c r="W991" s="72"/>
      <c r="X991" s="160">
        <v>0.0</v>
      </c>
      <c r="Y991" s="72"/>
      <c r="Z991" s="156" t="s">
        <v>68</v>
      </c>
      <c r="AA991" s="72"/>
      <c r="AB991" s="247" t="s">
        <v>88</v>
      </c>
      <c r="AC991" s="215"/>
      <c r="AD991" s="215"/>
      <c r="AE991" s="215"/>
      <c r="AF991" s="215"/>
      <c r="AG991" s="215"/>
      <c r="AH991" s="215"/>
      <c r="AI991" s="215"/>
      <c r="AJ991" s="215"/>
      <c r="AK991" s="215"/>
      <c r="AL991" s="215"/>
      <c r="AM991" s="215"/>
    </row>
    <row r="992">
      <c r="A992" s="215"/>
      <c r="B992" s="257" t="s">
        <v>2323</v>
      </c>
      <c r="C992" s="258">
        <v>46099.02485638889</v>
      </c>
      <c r="D992" s="72"/>
      <c r="E992" s="107" t="s">
        <v>76</v>
      </c>
      <c r="F992" s="71"/>
      <c r="G992" s="72"/>
      <c r="H992" s="107" t="s">
        <v>804</v>
      </c>
      <c r="I992" s="71"/>
      <c r="J992" s="72"/>
      <c r="K992" s="107" t="s">
        <v>2324</v>
      </c>
      <c r="L992" s="71"/>
      <c r="M992" s="71"/>
      <c r="N992" s="71"/>
      <c r="O992" s="72"/>
      <c r="P992" s="229" t="s">
        <v>807</v>
      </c>
      <c r="Q992" s="71"/>
      <c r="R992" s="72"/>
      <c r="S992" s="156" t="s">
        <v>98</v>
      </c>
      <c r="T992" s="72"/>
      <c r="U992" s="160">
        <v>179000.0</v>
      </c>
      <c r="V992" s="71"/>
      <c r="W992" s="72"/>
      <c r="X992" s="160">
        <v>0.0</v>
      </c>
      <c r="Y992" s="72"/>
      <c r="Z992" s="156" t="s">
        <v>68</v>
      </c>
      <c r="AA992" s="72"/>
      <c r="AB992" s="247" t="s">
        <v>88</v>
      </c>
      <c r="AC992" s="215"/>
      <c r="AD992" s="215"/>
      <c r="AE992" s="215"/>
      <c r="AF992" s="215"/>
      <c r="AG992" s="215"/>
      <c r="AH992" s="215"/>
      <c r="AI992" s="215"/>
      <c r="AJ992" s="215"/>
      <c r="AK992" s="215"/>
      <c r="AL992" s="215"/>
      <c r="AM992" s="215"/>
    </row>
    <row r="993">
      <c r="A993" s="215"/>
      <c r="B993" s="257" t="s">
        <v>2325</v>
      </c>
      <c r="C993" s="258">
        <v>46095.6934350463</v>
      </c>
      <c r="D993" s="72"/>
      <c r="E993" s="107" t="s">
        <v>76</v>
      </c>
      <c r="F993" s="71"/>
      <c r="G993" s="72"/>
      <c r="H993" s="107" t="s">
        <v>804</v>
      </c>
      <c r="I993" s="71"/>
      <c r="J993" s="72"/>
      <c r="K993" s="107" t="s">
        <v>2326</v>
      </c>
      <c r="L993" s="71"/>
      <c r="M993" s="71"/>
      <c r="N993" s="71"/>
      <c r="O993" s="72"/>
      <c r="P993" s="229" t="s">
        <v>807</v>
      </c>
      <c r="Q993" s="71"/>
      <c r="R993" s="72"/>
      <c r="S993" s="156" t="s">
        <v>98</v>
      </c>
      <c r="T993" s="72"/>
      <c r="U993" s="160">
        <v>46000.0</v>
      </c>
      <c r="V993" s="71"/>
      <c r="W993" s="72"/>
      <c r="X993" s="160">
        <v>0.0</v>
      </c>
      <c r="Y993" s="72"/>
      <c r="Z993" s="156" t="s">
        <v>68</v>
      </c>
      <c r="AA993" s="72"/>
      <c r="AB993" s="247" t="s">
        <v>66</v>
      </c>
      <c r="AC993" s="215"/>
      <c r="AD993" s="215"/>
      <c r="AE993" s="215"/>
      <c r="AF993" s="215"/>
      <c r="AG993" s="215"/>
      <c r="AH993" s="215"/>
      <c r="AI993" s="215"/>
      <c r="AJ993" s="215"/>
      <c r="AK993" s="215"/>
      <c r="AL993" s="215"/>
      <c r="AM993" s="215"/>
    </row>
    <row r="994">
      <c r="A994" s="215"/>
      <c r="B994" s="257" t="s">
        <v>2327</v>
      </c>
      <c r="C994" s="258">
        <v>46095.69225894676</v>
      </c>
      <c r="D994" s="72"/>
      <c r="E994" s="107" t="s">
        <v>76</v>
      </c>
      <c r="F994" s="71"/>
      <c r="G994" s="72"/>
      <c r="H994" s="107" t="s">
        <v>804</v>
      </c>
      <c r="I994" s="71"/>
      <c r="J994" s="72"/>
      <c r="K994" s="107" t="s">
        <v>2328</v>
      </c>
      <c r="L994" s="71"/>
      <c r="M994" s="71"/>
      <c r="N994" s="71"/>
      <c r="O994" s="72"/>
      <c r="P994" s="229" t="s">
        <v>807</v>
      </c>
      <c r="Q994" s="71"/>
      <c r="R994" s="72"/>
      <c r="S994" s="156" t="s">
        <v>98</v>
      </c>
      <c r="T994" s="72"/>
      <c r="U994" s="160">
        <v>220000.0</v>
      </c>
      <c r="V994" s="71"/>
      <c r="W994" s="72"/>
      <c r="X994" s="160">
        <v>0.0</v>
      </c>
      <c r="Y994" s="72"/>
      <c r="Z994" s="156" t="s">
        <v>68</v>
      </c>
      <c r="AA994" s="72"/>
      <c r="AB994" s="247" t="s">
        <v>88</v>
      </c>
      <c r="AC994" s="215"/>
      <c r="AD994" s="215"/>
      <c r="AE994" s="215"/>
      <c r="AF994" s="215"/>
      <c r="AG994" s="215"/>
      <c r="AH994" s="215"/>
      <c r="AI994" s="215"/>
      <c r="AJ994" s="215"/>
      <c r="AK994" s="215"/>
      <c r="AL994" s="215"/>
      <c r="AM994" s="215"/>
    </row>
    <row r="995">
      <c r="A995" s="215"/>
      <c r="B995" s="257" t="s">
        <v>2831</v>
      </c>
      <c r="C995" s="258">
        <v>46095.68632054398</v>
      </c>
      <c r="D995" s="72"/>
      <c r="E995" s="107" t="s">
        <v>76</v>
      </c>
      <c r="F995" s="71"/>
      <c r="G995" s="72"/>
      <c r="H995" s="107" t="s">
        <v>804</v>
      </c>
      <c r="I995" s="71"/>
      <c r="J995" s="72"/>
      <c r="K995" s="107" t="s">
        <v>2834</v>
      </c>
      <c r="L995" s="71"/>
      <c r="M995" s="71"/>
      <c r="N995" s="71"/>
      <c r="O995" s="72"/>
      <c r="P995" s="229" t="s">
        <v>1451</v>
      </c>
      <c r="Q995" s="71"/>
      <c r="R995" s="72"/>
      <c r="S995" s="156" t="s">
        <v>23</v>
      </c>
      <c r="T995" s="72"/>
      <c r="U995" s="160">
        <v>76500.0</v>
      </c>
      <c r="V995" s="71"/>
      <c r="W995" s="72"/>
      <c r="X995" s="160">
        <v>0.0</v>
      </c>
      <c r="Y995" s="72"/>
      <c r="Z995" s="156" t="s">
        <v>68</v>
      </c>
      <c r="AA995" s="72"/>
      <c r="AB995" s="247" t="s">
        <v>66</v>
      </c>
      <c r="AC995" s="215"/>
      <c r="AD995" s="215"/>
      <c r="AE995" s="215"/>
      <c r="AF995" s="215"/>
      <c r="AG995" s="215"/>
      <c r="AH995" s="215"/>
      <c r="AI995" s="215"/>
      <c r="AJ995" s="215"/>
      <c r="AK995" s="215"/>
      <c r="AL995" s="215"/>
      <c r="AM995" s="215"/>
    </row>
    <row r="996">
      <c r="A996" s="215"/>
      <c r="B996" s="257" t="s">
        <v>2835</v>
      </c>
      <c r="C996" s="258">
        <v>46095.1306309375</v>
      </c>
      <c r="D996" s="72"/>
      <c r="E996" s="107" t="s">
        <v>76</v>
      </c>
      <c r="F996" s="71"/>
      <c r="G996" s="72"/>
      <c r="H996" s="107" t="s">
        <v>804</v>
      </c>
      <c r="I996" s="71"/>
      <c r="J996" s="72"/>
      <c r="K996" s="107" t="s">
        <v>2836</v>
      </c>
      <c r="L996" s="71"/>
      <c r="M996" s="71"/>
      <c r="N996" s="71"/>
      <c r="O996" s="72"/>
      <c r="P996" s="229"/>
      <c r="Q996" s="71"/>
      <c r="R996" s="72"/>
      <c r="S996" s="156" t="s">
        <v>1247</v>
      </c>
      <c r="T996" s="72"/>
      <c r="U996" s="160">
        <v>15200.0</v>
      </c>
      <c r="V996" s="71"/>
      <c r="W996" s="72"/>
      <c r="X996" s="160">
        <v>0.0</v>
      </c>
      <c r="Y996" s="72"/>
      <c r="Z996" s="156" t="s">
        <v>68</v>
      </c>
      <c r="AA996" s="72"/>
      <c r="AB996" s="247" t="s">
        <v>66</v>
      </c>
      <c r="AC996" s="215"/>
      <c r="AD996" s="215"/>
      <c r="AE996" s="215"/>
      <c r="AF996" s="215"/>
      <c r="AG996" s="215"/>
      <c r="AH996" s="215"/>
      <c r="AI996" s="215"/>
      <c r="AJ996" s="215"/>
      <c r="AK996" s="215"/>
      <c r="AL996" s="215"/>
      <c r="AM996" s="215"/>
    </row>
    <row r="997">
      <c r="A997" s="215"/>
      <c r="B997" s="257" t="s">
        <v>2839</v>
      </c>
      <c r="C997" s="258">
        <v>46095.12822962963</v>
      </c>
      <c r="D997" s="72"/>
      <c r="E997" s="107" t="s">
        <v>76</v>
      </c>
      <c r="F997" s="71"/>
      <c r="G997" s="72"/>
      <c r="H997" s="107" t="s">
        <v>804</v>
      </c>
      <c r="I997" s="71"/>
      <c r="J997" s="72"/>
      <c r="K997" s="107" t="s">
        <v>2840</v>
      </c>
      <c r="L997" s="71"/>
      <c r="M997" s="71"/>
      <c r="N997" s="71"/>
      <c r="O997" s="72"/>
      <c r="P997" s="229"/>
      <c r="Q997" s="71"/>
      <c r="R997" s="72"/>
      <c r="S997" s="156" t="s">
        <v>1247</v>
      </c>
      <c r="T997" s="72"/>
      <c r="U997" s="160">
        <v>70000.0</v>
      </c>
      <c r="V997" s="71"/>
      <c r="W997" s="72"/>
      <c r="X997" s="160">
        <v>0.0</v>
      </c>
      <c r="Y997" s="72"/>
      <c r="Z997" s="156" t="s">
        <v>68</v>
      </c>
      <c r="AA997" s="72"/>
      <c r="AB997" s="247" t="s">
        <v>88</v>
      </c>
      <c r="AC997" s="215"/>
      <c r="AD997" s="215"/>
      <c r="AE997" s="215"/>
      <c r="AF997" s="215"/>
      <c r="AG997" s="215"/>
      <c r="AH997" s="215"/>
      <c r="AI997" s="215"/>
      <c r="AJ997" s="215"/>
      <c r="AK997" s="215"/>
      <c r="AL997" s="215"/>
      <c r="AM997" s="215"/>
    </row>
    <row r="998">
      <c r="A998" s="215"/>
      <c r="B998" s="257" t="s">
        <v>2179</v>
      </c>
      <c r="C998" s="258">
        <v>46095.12737422454</v>
      </c>
      <c r="D998" s="72"/>
      <c r="E998" s="107" t="s">
        <v>76</v>
      </c>
      <c r="F998" s="71"/>
      <c r="G998" s="72"/>
      <c r="H998" s="107" t="s">
        <v>804</v>
      </c>
      <c r="I998" s="71"/>
      <c r="J998" s="72"/>
      <c r="K998" s="107" t="s">
        <v>2180</v>
      </c>
      <c r="L998" s="71"/>
      <c r="M998" s="71"/>
      <c r="N998" s="71"/>
      <c r="O998" s="72"/>
      <c r="P998" s="229" t="s">
        <v>826</v>
      </c>
      <c r="Q998" s="71"/>
      <c r="R998" s="72"/>
      <c r="S998" s="156" t="s">
        <v>457</v>
      </c>
      <c r="T998" s="72"/>
      <c r="U998" s="160">
        <v>200000.0</v>
      </c>
      <c r="V998" s="71"/>
      <c r="W998" s="72"/>
      <c r="X998" s="160">
        <v>0.0</v>
      </c>
      <c r="Y998" s="72"/>
      <c r="Z998" s="156" t="s">
        <v>68</v>
      </c>
      <c r="AA998" s="72"/>
      <c r="AB998" s="247" t="s">
        <v>66</v>
      </c>
      <c r="AC998" s="215"/>
      <c r="AD998" s="215"/>
      <c r="AE998" s="215"/>
      <c r="AF998" s="215"/>
      <c r="AG998" s="215"/>
      <c r="AH998" s="215"/>
      <c r="AI998" s="215"/>
      <c r="AJ998" s="215"/>
      <c r="AK998" s="215"/>
      <c r="AL998" s="215"/>
      <c r="AM998" s="215"/>
    </row>
    <row r="999">
      <c r="A999" s="215"/>
      <c r="B999" s="257" t="s">
        <v>2841</v>
      </c>
      <c r="C999" s="258">
        <v>46094.635715937504</v>
      </c>
      <c r="D999" s="72"/>
      <c r="E999" s="107" t="s">
        <v>76</v>
      </c>
      <c r="F999" s="71"/>
      <c r="G999" s="72"/>
      <c r="H999" s="107" t="s">
        <v>804</v>
      </c>
      <c r="I999" s="71"/>
      <c r="J999" s="72"/>
      <c r="K999" s="107" t="s">
        <v>2845</v>
      </c>
      <c r="L999" s="71"/>
      <c r="M999" s="71"/>
      <c r="N999" s="71"/>
      <c r="O999" s="72"/>
      <c r="P999" s="229"/>
      <c r="Q999" s="71"/>
      <c r="R999" s="72"/>
      <c r="S999" s="156" t="s">
        <v>1247</v>
      </c>
      <c r="T999" s="72"/>
      <c r="U999" s="160">
        <v>5400.0</v>
      </c>
      <c r="V999" s="71"/>
      <c r="W999" s="72"/>
      <c r="X999" s="160">
        <v>0.0</v>
      </c>
      <c r="Y999" s="72"/>
      <c r="Z999" s="156" t="s">
        <v>68</v>
      </c>
      <c r="AA999" s="72"/>
      <c r="AB999" s="247" t="s">
        <v>66</v>
      </c>
      <c r="AC999" s="215"/>
      <c r="AD999" s="215"/>
      <c r="AE999" s="215"/>
      <c r="AF999" s="215"/>
      <c r="AG999" s="215"/>
      <c r="AH999" s="215"/>
      <c r="AI999" s="215"/>
      <c r="AJ999" s="215"/>
      <c r="AK999" s="215"/>
      <c r="AL999" s="215"/>
      <c r="AM999" s="215"/>
    </row>
    <row r="1000">
      <c r="A1000" s="215"/>
      <c r="B1000" s="257" t="s">
        <v>2329</v>
      </c>
      <c r="C1000" s="258">
        <v>46094.61470582176</v>
      </c>
      <c r="D1000" s="72"/>
      <c r="E1000" s="107" t="s">
        <v>76</v>
      </c>
      <c r="F1000" s="71"/>
      <c r="G1000" s="72"/>
      <c r="H1000" s="107" t="s">
        <v>804</v>
      </c>
      <c r="I1000" s="71"/>
      <c r="J1000" s="72"/>
      <c r="K1000" s="107" t="s">
        <v>2330</v>
      </c>
      <c r="L1000" s="71"/>
      <c r="M1000" s="71"/>
      <c r="N1000" s="71"/>
      <c r="O1000" s="72"/>
      <c r="P1000" s="229"/>
      <c r="Q1000" s="71"/>
      <c r="R1000" s="72"/>
      <c r="S1000" s="156" t="s">
        <v>98</v>
      </c>
      <c r="T1000" s="72"/>
      <c r="U1000" s="160">
        <v>400000.0</v>
      </c>
      <c r="V1000" s="71"/>
      <c r="W1000" s="72"/>
      <c r="X1000" s="160">
        <v>0.0</v>
      </c>
      <c r="Y1000" s="72"/>
      <c r="Z1000" s="156" t="s">
        <v>68</v>
      </c>
      <c r="AA1000" s="72"/>
      <c r="AB1000" s="247" t="s">
        <v>66</v>
      </c>
      <c r="AC1000" s="215"/>
      <c r="AD1000" s="215"/>
      <c r="AE1000" s="215"/>
      <c r="AF1000" s="215"/>
      <c r="AG1000" s="215"/>
      <c r="AH1000" s="215"/>
      <c r="AI1000" s="215"/>
      <c r="AJ1000" s="215"/>
      <c r="AK1000" s="215"/>
      <c r="AL1000" s="215"/>
      <c r="AM1000" s="215"/>
    </row>
    <row r="1001">
      <c r="A1001" s="215"/>
      <c r="B1001" s="257" t="s">
        <v>2847</v>
      </c>
      <c r="C1001" s="258">
        <v>46094.60294197917</v>
      </c>
      <c r="D1001" s="72"/>
      <c r="E1001" s="107" t="s">
        <v>76</v>
      </c>
      <c r="F1001" s="71"/>
      <c r="G1001" s="72"/>
      <c r="H1001" s="107" t="s">
        <v>804</v>
      </c>
      <c r="I1001" s="71"/>
      <c r="J1001" s="72"/>
      <c r="K1001" s="107" t="s">
        <v>2848</v>
      </c>
      <c r="L1001" s="71"/>
      <c r="M1001" s="71"/>
      <c r="N1001" s="71"/>
      <c r="O1001" s="72"/>
      <c r="P1001" s="229" t="s">
        <v>807</v>
      </c>
      <c r="Q1001" s="71"/>
      <c r="R1001" s="72"/>
      <c r="S1001" s="156" t="s">
        <v>1247</v>
      </c>
      <c r="T1001" s="72"/>
      <c r="U1001" s="160">
        <v>60000.0</v>
      </c>
      <c r="V1001" s="71"/>
      <c r="W1001" s="72"/>
      <c r="X1001" s="160">
        <v>0.0</v>
      </c>
      <c r="Y1001" s="72"/>
      <c r="Z1001" s="156" t="s">
        <v>68</v>
      </c>
      <c r="AA1001" s="72"/>
      <c r="AB1001" s="247" t="s">
        <v>66</v>
      </c>
      <c r="AC1001" s="215"/>
      <c r="AD1001" s="215"/>
      <c r="AE1001" s="215"/>
      <c r="AF1001" s="215"/>
      <c r="AG1001" s="215"/>
      <c r="AH1001" s="215"/>
      <c r="AI1001" s="215"/>
      <c r="AJ1001" s="215"/>
      <c r="AK1001" s="215"/>
      <c r="AL1001" s="215"/>
      <c r="AM1001" s="215"/>
    </row>
    <row r="1002">
      <c r="A1002" s="215"/>
      <c r="B1002" s="257" t="s">
        <v>2849</v>
      </c>
      <c r="C1002" s="258">
        <v>46094.60155034722</v>
      </c>
      <c r="D1002" s="72"/>
      <c r="E1002" s="107" t="s">
        <v>76</v>
      </c>
      <c r="F1002" s="71"/>
      <c r="G1002" s="72"/>
      <c r="H1002" s="107" t="s">
        <v>1419</v>
      </c>
      <c r="I1002" s="71"/>
      <c r="J1002" s="72"/>
      <c r="K1002" s="107" t="s">
        <v>2850</v>
      </c>
      <c r="L1002" s="71"/>
      <c r="M1002" s="71"/>
      <c r="N1002" s="71"/>
      <c r="O1002" s="72"/>
      <c r="P1002" s="229" t="s">
        <v>1200</v>
      </c>
      <c r="Q1002" s="71"/>
      <c r="R1002" s="72"/>
      <c r="S1002" s="156" t="s">
        <v>1247</v>
      </c>
      <c r="T1002" s="72"/>
      <c r="U1002" s="160">
        <v>9430.0</v>
      </c>
      <c r="V1002" s="71"/>
      <c r="W1002" s="72"/>
      <c r="X1002" s="160">
        <v>0.0</v>
      </c>
      <c r="Y1002" s="72"/>
      <c r="Z1002" s="156" t="s">
        <v>68</v>
      </c>
      <c r="AA1002" s="72"/>
      <c r="AB1002" s="247" t="s">
        <v>66</v>
      </c>
      <c r="AC1002" s="215"/>
      <c r="AD1002" s="215"/>
      <c r="AE1002" s="215"/>
      <c r="AF1002" s="215"/>
      <c r="AG1002" s="215"/>
      <c r="AH1002" s="215"/>
      <c r="AI1002" s="215"/>
      <c r="AJ1002" s="215"/>
      <c r="AK1002" s="215"/>
      <c r="AL1002" s="215"/>
      <c r="AM1002" s="215"/>
    </row>
    <row r="1003">
      <c r="A1003" s="215"/>
      <c r="B1003" s="257" t="s">
        <v>2852</v>
      </c>
      <c r="C1003" s="258">
        <v>46094.60106414351</v>
      </c>
      <c r="D1003" s="72"/>
      <c r="E1003" s="107" t="s">
        <v>76</v>
      </c>
      <c r="F1003" s="71"/>
      <c r="G1003" s="72"/>
      <c r="H1003" s="107" t="s">
        <v>1419</v>
      </c>
      <c r="I1003" s="71"/>
      <c r="J1003" s="72"/>
      <c r="K1003" s="107" t="s">
        <v>2850</v>
      </c>
      <c r="L1003" s="71"/>
      <c r="M1003" s="71"/>
      <c r="N1003" s="71"/>
      <c r="O1003" s="72"/>
      <c r="P1003" s="229" t="s">
        <v>1200</v>
      </c>
      <c r="Q1003" s="71"/>
      <c r="R1003" s="72"/>
      <c r="S1003" s="156" t="s">
        <v>1247</v>
      </c>
      <c r="T1003" s="72"/>
      <c r="U1003" s="160">
        <v>9430.0</v>
      </c>
      <c r="V1003" s="71"/>
      <c r="W1003" s="72"/>
      <c r="X1003" s="160">
        <v>0.0</v>
      </c>
      <c r="Y1003" s="72"/>
      <c r="Z1003" s="156" t="s">
        <v>666</v>
      </c>
      <c r="AA1003" s="72"/>
      <c r="AB1003" s="247" t="s">
        <v>66</v>
      </c>
      <c r="AC1003" s="215"/>
      <c r="AD1003" s="215"/>
      <c r="AE1003" s="215"/>
      <c r="AF1003" s="215"/>
      <c r="AG1003" s="215"/>
      <c r="AH1003" s="215"/>
      <c r="AI1003" s="215"/>
      <c r="AJ1003" s="215"/>
      <c r="AK1003" s="215"/>
      <c r="AL1003" s="215"/>
      <c r="AM1003" s="215"/>
    </row>
    <row r="1004">
      <c r="A1004" s="215"/>
      <c r="B1004" s="257" t="s">
        <v>2853</v>
      </c>
      <c r="C1004" s="258">
        <v>46093.685170358796</v>
      </c>
      <c r="D1004" s="72"/>
      <c r="E1004" s="107" t="s">
        <v>76</v>
      </c>
      <c r="F1004" s="71"/>
      <c r="G1004" s="72"/>
      <c r="H1004" s="107" t="s">
        <v>30</v>
      </c>
      <c r="I1004" s="71"/>
      <c r="J1004" s="72"/>
      <c r="K1004" s="107" t="s">
        <v>2854</v>
      </c>
      <c r="L1004" s="71"/>
      <c r="M1004" s="71"/>
      <c r="N1004" s="71"/>
      <c r="O1004" s="72"/>
      <c r="P1004" s="229" t="s">
        <v>1174</v>
      </c>
      <c r="Q1004" s="71"/>
      <c r="R1004" s="72"/>
      <c r="S1004" s="156" t="s">
        <v>1175</v>
      </c>
      <c r="T1004" s="72"/>
      <c r="U1004" s="160">
        <v>702000.0</v>
      </c>
      <c r="V1004" s="71"/>
      <c r="W1004" s="72"/>
      <c r="X1004" s="160">
        <v>0.0</v>
      </c>
      <c r="Y1004" s="72"/>
      <c r="Z1004" s="156" t="s">
        <v>68</v>
      </c>
      <c r="AA1004" s="72"/>
      <c r="AB1004" s="247" t="s">
        <v>66</v>
      </c>
      <c r="AC1004" s="215"/>
      <c r="AD1004" s="215"/>
      <c r="AE1004" s="215"/>
      <c r="AF1004" s="215"/>
      <c r="AG1004" s="215"/>
      <c r="AH1004" s="215"/>
      <c r="AI1004" s="215"/>
      <c r="AJ1004" s="215"/>
      <c r="AK1004" s="215"/>
      <c r="AL1004" s="215"/>
      <c r="AM1004" s="215"/>
    </row>
    <row r="1005">
      <c r="A1005" s="215"/>
      <c r="B1005" s="257" t="s">
        <v>2857</v>
      </c>
      <c r="C1005" s="258">
        <v>46093.65410103009</v>
      </c>
      <c r="D1005" s="72"/>
      <c r="E1005" s="107" t="s">
        <v>76</v>
      </c>
      <c r="F1005" s="71"/>
      <c r="G1005" s="72"/>
      <c r="H1005" s="107" t="s">
        <v>842</v>
      </c>
      <c r="I1005" s="71"/>
      <c r="J1005" s="72"/>
      <c r="K1005" s="107" t="s">
        <v>2858</v>
      </c>
      <c r="L1005" s="71"/>
      <c r="M1005" s="71"/>
      <c r="N1005" s="71"/>
      <c r="O1005" s="72"/>
      <c r="P1005" s="229" t="s">
        <v>807</v>
      </c>
      <c r="Q1005" s="71"/>
      <c r="R1005" s="72"/>
      <c r="S1005" s="156" t="s">
        <v>1247</v>
      </c>
      <c r="T1005" s="72"/>
      <c r="U1005" s="160">
        <v>7200.0</v>
      </c>
      <c r="V1005" s="71"/>
      <c r="W1005" s="72"/>
      <c r="X1005" s="160">
        <v>0.0</v>
      </c>
      <c r="Y1005" s="72"/>
      <c r="Z1005" s="156" t="s">
        <v>68</v>
      </c>
      <c r="AA1005" s="72"/>
      <c r="AB1005" s="247" t="s">
        <v>66</v>
      </c>
      <c r="AC1005" s="215"/>
      <c r="AD1005" s="215"/>
      <c r="AE1005" s="215"/>
      <c r="AF1005" s="215"/>
      <c r="AG1005" s="215"/>
      <c r="AH1005" s="215"/>
      <c r="AI1005" s="215"/>
      <c r="AJ1005" s="215"/>
      <c r="AK1005" s="215"/>
      <c r="AL1005" s="215"/>
      <c r="AM1005" s="215"/>
    </row>
    <row r="1006">
      <c r="A1006" s="215"/>
      <c r="B1006" s="257" t="s">
        <v>2859</v>
      </c>
      <c r="C1006" s="258">
        <v>46093.64999208333</v>
      </c>
      <c r="D1006" s="72"/>
      <c r="E1006" s="107" t="s">
        <v>76</v>
      </c>
      <c r="F1006" s="71"/>
      <c r="G1006" s="72"/>
      <c r="H1006" s="107" t="s">
        <v>1198</v>
      </c>
      <c r="I1006" s="71"/>
      <c r="J1006" s="72"/>
      <c r="K1006" s="107" t="s">
        <v>2862</v>
      </c>
      <c r="L1006" s="71"/>
      <c r="M1006" s="71"/>
      <c r="N1006" s="71"/>
      <c r="O1006" s="72"/>
      <c r="P1006" s="229" t="s">
        <v>1200</v>
      </c>
      <c r="Q1006" s="71"/>
      <c r="R1006" s="72"/>
      <c r="S1006" s="156" t="s">
        <v>1175</v>
      </c>
      <c r="T1006" s="72"/>
      <c r="U1006" s="160">
        <v>60000.0</v>
      </c>
      <c r="V1006" s="71"/>
      <c r="W1006" s="72"/>
      <c r="X1006" s="160">
        <v>0.0</v>
      </c>
      <c r="Y1006" s="72"/>
      <c r="Z1006" s="156" t="s">
        <v>68</v>
      </c>
      <c r="AA1006" s="72"/>
      <c r="AB1006" s="247" t="s">
        <v>66</v>
      </c>
      <c r="AC1006" s="215"/>
      <c r="AD1006" s="215"/>
      <c r="AE1006" s="215"/>
      <c r="AF1006" s="215"/>
      <c r="AG1006" s="215"/>
      <c r="AH1006" s="215"/>
      <c r="AI1006" s="215"/>
      <c r="AJ1006" s="215"/>
      <c r="AK1006" s="215"/>
      <c r="AL1006" s="215"/>
      <c r="AM1006" s="215"/>
    </row>
    <row r="1007">
      <c r="A1007" s="215"/>
      <c r="B1007" s="257" t="s">
        <v>2864</v>
      </c>
      <c r="C1007" s="258">
        <v>46093.64948627315</v>
      </c>
      <c r="D1007" s="72"/>
      <c r="E1007" s="107" t="s">
        <v>7</v>
      </c>
      <c r="F1007" s="71"/>
      <c r="G1007" s="72"/>
      <c r="H1007" s="107" t="s">
        <v>1208</v>
      </c>
      <c r="I1007" s="71"/>
      <c r="J1007" s="72"/>
      <c r="K1007" s="107" t="s">
        <v>2865</v>
      </c>
      <c r="L1007" s="71"/>
      <c r="M1007" s="71"/>
      <c r="N1007" s="71"/>
      <c r="O1007" s="72"/>
      <c r="P1007" s="229" t="s">
        <v>1200</v>
      </c>
      <c r="Q1007" s="71"/>
      <c r="R1007" s="72"/>
      <c r="S1007" s="156" t="s">
        <v>1175</v>
      </c>
      <c r="T1007" s="72"/>
      <c r="U1007" s="160">
        <v>60000.0</v>
      </c>
      <c r="V1007" s="71"/>
      <c r="W1007" s="72"/>
      <c r="X1007" s="160">
        <v>0.0</v>
      </c>
      <c r="Y1007" s="72"/>
      <c r="Z1007" s="156" t="s">
        <v>68</v>
      </c>
      <c r="AA1007" s="72"/>
      <c r="AB1007" s="247" t="s">
        <v>88</v>
      </c>
      <c r="AC1007" s="215"/>
      <c r="AD1007" s="215"/>
      <c r="AE1007" s="215"/>
      <c r="AF1007" s="215"/>
      <c r="AG1007" s="215"/>
      <c r="AH1007" s="215"/>
      <c r="AI1007" s="215"/>
      <c r="AJ1007" s="215"/>
      <c r="AK1007" s="215"/>
      <c r="AL1007" s="215"/>
      <c r="AM1007" s="215"/>
    </row>
    <row r="1008">
      <c r="A1008" s="215"/>
      <c r="B1008" s="257" t="s">
        <v>2868</v>
      </c>
      <c r="C1008" s="258">
        <v>46093.64722605324</v>
      </c>
      <c r="D1008" s="72"/>
      <c r="E1008" s="107" t="s">
        <v>76</v>
      </c>
      <c r="F1008" s="71"/>
      <c r="G1008" s="72"/>
      <c r="H1008" s="107" t="s">
        <v>804</v>
      </c>
      <c r="I1008" s="71"/>
      <c r="J1008" s="72"/>
      <c r="K1008" s="107" t="s">
        <v>2869</v>
      </c>
      <c r="L1008" s="71"/>
      <c r="M1008" s="71"/>
      <c r="N1008" s="71"/>
      <c r="O1008" s="72"/>
      <c r="P1008" s="229"/>
      <c r="Q1008" s="71"/>
      <c r="R1008" s="72"/>
      <c r="S1008" s="156" t="s">
        <v>1247</v>
      </c>
      <c r="T1008" s="72"/>
      <c r="U1008" s="160">
        <v>50000.0</v>
      </c>
      <c r="V1008" s="71"/>
      <c r="W1008" s="72"/>
      <c r="X1008" s="160">
        <v>0.0</v>
      </c>
      <c r="Y1008" s="72"/>
      <c r="Z1008" s="156" t="s">
        <v>68</v>
      </c>
      <c r="AA1008" s="72"/>
      <c r="AB1008" s="247" t="s">
        <v>88</v>
      </c>
      <c r="AC1008" s="215"/>
      <c r="AD1008" s="215"/>
      <c r="AE1008" s="215"/>
      <c r="AF1008" s="215"/>
      <c r="AG1008" s="215"/>
      <c r="AH1008" s="215"/>
      <c r="AI1008" s="215"/>
      <c r="AJ1008" s="215"/>
      <c r="AK1008" s="215"/>
      <c r="AL1008" s="215"/>
      <c r="AM1008" s="215"/>
    </row>
    <row r="1009">
      <c r="A1009" s="215"/>
      <c r="B1009" s="257" t="s">
        <v>2331</v>
      </c>
      <c r="C1009" s="258">
        <v>46093.64608391204</v>
      </c>
      <c r="D1009" s="72"/>
      <c r="E1009" s="107" t="s">
        <v>76</v>
      </c>
      <c r="F1009" s="71"/>
      <c r="G1009" s="72"/>
      <c r="H1009" s="107" t="s">
        <v>804</v>
      </c>
      <c r="I1009" s="71"/>
      <c r="J1009" s="72"/>
      <c r="K1009" s="107" t="s">
        <v>2332</v>
      </c>
      <c r="L1009" s="71"/>
      <c r="M1009" s="71"/>
      <c r="N1009" s="71"/>
      <c r="O1009" s="72"/>
      <c r="P1009" s="229"/>
      <c r="Q1009" s="71"/>
      <c r="R1009" s="72"/>
      <c r="S1009" s="156" t="s">
        <v>98</v>
      </c>
      <c r="T1009" s="72"/>
      <c r="U1009" s="160">
        <v>36500.0</v>
      </c>
      <c r="V1009" s="71"/>
      <c r="W1009" s="72"/>
      <c r="X1009" s="160">
        <v>0.0</v>
      </c>
      <c r="Y1009" s="72"/>
      <c r="Z1009" s="156" t="s">
        <v>68</v>
      </c>
      <c r="AA1009" s="72"/>
      <c r="AB1009" s="247" t="s">
        <v>66</v>
      </c>
      <c r="AC1009" s="215"/>
      <c r="AD1009" s="215"/>
      <c r="AE1009" s="215"/>
      <c r="AF1009" s="215"/>
      <c r="AG1009" s="215"/>
      <c r="AH1009" s="215"/>
      <c r="AI1009" s="215"/>
      <c r="AJ1009" s="215"/>
      <c r="AK1009" s="215"/>
      <c r="AL1009" s="215"/>
      <c r="AM1009" s="215"/>
    </row>
    <row r="1010">
      <c r="A1010" s="215"/>
      <c r="B1010" s="257" t="s">
        <v>1008</v>
      </c>
      <c r="C1010" s="258">
        <v>46093.63535585648</v>
      </c>
      <c r="D1010" s="72"/>
      <c r="E1010" s="107" t="s">
        <v>76</v>
      </c>
      <c r="F1010" s="71"/>
      <c r="G1010" s="72"/>
      <c r="H1010" s="107" t="s">
        <v>804</v>
      </c>
      <c r="I1010" s="71"/>
      <c r="J1010" s="72"/>
      <c r="K1010" s="107" t="s">
        <v>1009</v>
      </c>
      <c r="L1010" s="71"/>
      <c r="M1010" s="71"/>
      <c r="N1010" s="71"/>
      <c r="O1010" s="72"/>
      <c r="P1010" s="229" t="s">
        <v>1011</v>
      </c>
      <c r="Q1010" s="71"/>
      <c r="R1010" s="72"/>
      <c r="S1010" s="156" t="s">
        <v>0</v>
      </c>
      <c r="T1010" s="72"/>
      <c r="U1010" s="160">
        <v>230000.0</v>
      </c>
      <c r="V1010" s="71"/>
      <c r="W1010" s="72"/>
      <c r="X1010" s="160">
        <v>0.0</v>
      </c>
      <c r="Y1010" s="72"/>
      <c r="Z1010" s="156" t="s">
        <v>68</v>
      </c>
      <c r="AA1010" s="72"/>
      <c r="AB1010" s="247" t="s">
        <v>88</v>
      </c>
      <c r="AC1010" s="215"/>
      <c r="AD1010" s="215"/>
      <c r="AE1010" s="215"/>
      <c r="AF1010" s="215"/>
      <c r="AG1010" s="215"/>
      <c r="AH1010" s="215"/>
      <c r="AI1010" s="215"/>
      <c r="AJ1010" s="215"/>
      <c r="AK1010" s="215"/>
      <c r="AL1010" s="215"/>
      <c r="AM1010" s="215"/>
    </row>
    <row r="1011">
      <c r="A1011" s="215"/>
      <c r="B1011" s="257" t="s">
        <v>2871</v>
      </c>
      <c r="C1011" s="258">
        <v>46092.25924234954</v>
      </c>
      <c r="D1011" s="72"/>
      <c r="E1011" s="107" t="s">
        <v>76</v>
      </c>
      <c r="F1011" s="71"/>
      <c r="G1011" s="72"/>
      <c r="H1011" s="107" t="s">
        <v>804</v>
      </c>
      <c r="I1011" s="71"/>
      <c r="J1011" s="72"/>
      <c r="K1011" s="107" t="s">
        <v>2872</v>
      </c>
      <c r="L1011" s="71"/>
      <c r="M1011" s="71"/>
      <c r="N1011" s="71"/>
      <c r="O1011" s="72"/>
      <c r="P1011" s="229" t="s">
        <v>807</v>
      </c>
      <c r="Q1011" s="71"/>
      <c r="R1011" s="72"/>
      <c r="S1011" s="156" t="s">
        <v>1247</v>
      </c>
      <c r="T1011" s="72"/>
      <c r="U1011" s="160">
        <v>84000.0</v>
      </c>
      <c r="V1011" s="71"/>
      <c r="W1011" s="72"/>
      <c r="X1011" s="160">
        <v>0.0</v>
      </c>
      <c r="Y1011" s="72"/>
      <c r="Z1011" s="156" t="s">
        <v>666</v>
      </c>
      <c r="AA1011" s="72"/>
      <c r="AB1011" s="247" t="s">
        <v>66</v>
      </c>
      <c r="AC1011" s="215"/>
      <c r="AD1011" s="215"/>
      <c r="AE1011" s="215"/>
      <c r="AF1011" s="215"/>
      <c r="AG1011" s="215"/>
      <c r="AH1011" s="215"/>
      <c r="AI1011" s="215"/>
      <c r="AJ1011" s="215"/>
      <c r="AK1011" s="215"/>
      <c r="AL1011" s="215"/>
      <c r="AM1011" s="215"/>
    </row>
    <row r="1012">
      <c r="A1012" s="215"/>
      <c r="B1012" s="257" t="s">
        <v>2875</v>
      </c>
      <c r="C1012" s="258">
        <v>46092.25846612269</v>
      </c>
      <c r="D1012" s="72"/>
      <c r="E1012" s="107" t="s">
        <v>76</v>
      </c>
      <c r="F1012" s="71"/>
      <c r="G1012" s="72"/>
      <c r="H1012" s="107" t="s">
        <v>842</v>
      </c>
      <c r="I1012" s="71"/>
      <c r="J1012" s="72"/>
      <c r="K1012" s="107" t="s">
        <v>2858</v>
      </c>
      <c r="L1012" s="71"/>
      <c r="M1012" s="71"/>
      <c r="N1012" s="71"/>
      <c r="O1012" s="72"/>
      <c r="P1012" s="229" t="s">
        <v>807</v>
      </c>
      <c r="Q1012" s="71"/>
      <c r="R1012" s="72"/>
      <c r="S1012" s="156" t="s">
        <v>1247</v>
      </c>
      <c r="T1012" s="72"/>
      <c r="U1012" s="160">
        <v>4850.0</v>
      </c>
      <c r="V1012" s="71"/>
      <c r="W1012" s="72"/>
      <c r="X1012" s="160">
        <v>0.0</v>
      </c>
      <c r="Y1012" s="72"/>
      <c r="Z1012" s="156" t="s">
        <v>68</v>
      </c>
      <c r="AA1012" s="72"/>
      <c r="AB1012" s="247" t="s">
        <v>66</v>
      </c>
      <c r="AC1012" s="215"/>
      <c r="AD1012" s="215"/>
      <c r="AE1012" s="215"/>
      <c r="AF1012" s="215"/>
      <c r="AG1012" s="215"/>
      <c r="AH1012" s="215"/>
      <c r="AI1012" s="215"/>
      <c r="AJ1012" s="215"/>
      <c r="AK1012" s="215"/>
      <c r="AL1012" s="215"/>
      <c r="AM1012" s="215"/>
    </row>
    <row r="1013">
      <c r="A1013" s="215"/>
      <c r="B1013" s="257" t="s">
        <v>1014</v>
      </c>
      <c r="C1013" s="258">
        <v>46092.25769641204</v>
      </c>
      <c r="D1013" s="72"/>
      <c r="E1013" s="107" t="s">
        <v>76</v>
      </c>
      <c r="F1013" s="71"/>
      <c r="G1013" s="72"/>
      <c r="H1013" s="107" t="s">
        <v>804</v>
      </c>
      <c r="I1013" s="71"/>
      <c r="J1013" s="72"/>
      <c r="K1013" s="107" t="s">
        <v>1016</v>
      </c>
      <c r="L1013" s="71"/>
      <c r="M1013" s="71"/>
      <c r="N1013" s="71"/>
      <c r="O1013" s="72"/>
      <c r="P1013" s="229" t="s">
        <v>1011</v>
      </c>
      <c r="Q1013" s="71"/>
      <c r="R1013" s="72"/>
      <c r="S1013" s="156" t="s">
        <v>0</v>
      </c>
      <c r="T1013" s="72"/>
      <c r="U1013" s="160">
        <v>235638.0</v>
      </c>
      <c r="V1013" s="71"/>
      <c r="W1013" s="72"/>
      <c r="X1013" s="160">
        <v>0.0</v>
      </c>
      <c r="Y1013" s="72"/>
      <c r="Z1013" s="156" t="s">
        <v>68</v>
      </c>
      <c r="AA1013" s="72"/>
      <c r="AB1013" s="247" t="s">
        <v>66</v>
      </c>
      <c r="AC1013" s="215"/>
      <c r="AD1013" s="215"/>
      <c r="AE1013" s="215"/>
      <c r="AF1013" s="215"/>
      <c r="AG1013" s="215"/>
      <c r="AH1013" s="215"/>
      <c r="AI1013" s="215"/>
      <c r="AJ1013" s="215"/>
      <c r="AK1013" s="215"/>
      <c r="AL1013" s="215"/>
      <c r="AM1013" s="215"/>
    </row>
    <row r="1014">
      <c r="A1014" s="215"/>
      <c r="B1014" s="257" t="s">
        <v>2882</v>
      </c>
      <c r="C1014" s="258">
        <v>46092.25707752314</v>
      </c>
      <c r="D1014" s="72"/>
      <c r="E1014" s="107" t="s">
        <v>76</v>
      </c>
      <c r="F1014" s="71"/>
      <c r="G1014" s="72"/>
      <c r="H1014" s="107" t="s">
        <v>804</v>
      </c>
      <c r="I1014" s="71"/>
      <c r="J1014" s="72"/>
      <c r="K1014" s="107" t="s">
        <v>2883</v>
      </c>
      <c r="L1014" s="71"/>
      <c r="M1014" s="71"/>
      <c r="N1014" s="71"/>
      <c r="O1014" s="72"/>
      <c r="P1014" s="229" t="s">
        <v>2884</v>
      </c>
      <c r="Q1014" s="71"/>
      <c r="R1014" s="72"/>
      <c r="S1014" s="156" t="s">
        <v>1247</v>
      </c>
      <c r="T1014" s="72"/>
      <c r="U1014" s="160">
        <v>253834.0</v>
      </c>
      <c r="V1014" s="71"/>
      <c r="W1014" s="72"/>
      <c r="X1014" s="160">
        <v>0.0</v>
      </c>
      <c r="Y1014" s="72"/>
      <c r="Z1014" s="156" t="s">
        <v>68</v>
      </c>
      <c r="AA1014" s="72"/>
      <c r="AB1014" s="247" t="s">
        <v>66</v>
      </c>
      <c r="AC1014" s="215"/>
      <c r="AD1014" s="215"/>
      <c r="AE1014" s="215"/>
      <c r="AF1014" s="215"/>
      <c r="AG1014" s="215"/>
      <c r="AH1014" s="215"/>
      <c r="AI1014" s="215"/>
      <c r="AJ1014" s="215"/>
      <c r="AK1014" s="215"/>
      <c r="AL1014" s="215"/>
      <c r="AM1014" s="215"/>
    </row>
    <row r="1015">
      <c r="A1015" s="215"/>
      <c r="B1015" s="257" t="s">
        <v>2885</v>
      </c>
      <c r="C1015" s="258">
        <v>46092.256060844906</v>
      </c>
      <c r="D1015" s="72"/>
      <c r="E1015" s="107" t="s">
        <v>76</v>
      </c>
      <c r="F1015" s="71"/>
      <c r="G1015" s="72"/>
      <c r="H1015" s="107" t="s">
        <v>804</v>
      </c>
      <c r="I1015" s="71"/>
      <c r="J1015" s="72"/>
      <c r="K1015" s="107" t="s">
        <v>2889</v>
      </c>
      <c r="L1015" s="71"/>
      <c r="M1015" s="71"/>
      <c r="N1015" s="71"/>
      <c r="O1015" s="72"/>
      <c r="P1015" s="229" t="s">
        <v>1691</v>
      </c>
      <c r="Q1015" s="71"/>
      <c r="R1015" s="72"/>
      <c r="S1015" s="156" t="s">
        <v>1247</v>
      </c>
      <c r="T1015" s="72"/>
      <c r="U1015" s="160">
        <v>58435.0</v>
      </c>
      <c r="V1015" s="71"/>
      <c r="W1015" s="72"/>
      <c r="X1015" s="160">
        <v>0.0</v>
      </c>
      <c r="Y1015" s="72"/>
      <c r="Z1015" s="156" t="s">
        <v>68</v>
      </c>
      <c r="AA1015" s="72"/>
      <c r="AB1015" s="247" t="s">
        <v>66</v>
      </c>
      <c r="AC1015" s="215"/>
      <c r="AD1015" s="215"/>
      <c r="AE1015" s="215"/>
      <c r="AF1015" s="215"/>
      <c r="AG1015" s="215"/>
      <c r="AH1015" s="215"/>
      <c r="AI1015" s="215"/>
      <c r="AJ1015" s="215"/>
      <c r="AK1015" s="215"/>
      <c r="AL1015" s="215"/>
      <c r="AM1015" s="215"/>
    </row>
    <row r="1016">
      <c r="A1016" s="215"/>
      <c r="B1016" s="257" t="s">
        <v>2890</v>
      </c>
      <c r="C1016" s="258">
        <v>46091.1212772338</v>
      </c>
      <c r="D1016" s="72"/>
      <c r="E1016" s="107" t="s">
        <v>76</v>
      </c>
      <c r="F1016" s="71"/>
      <c r="G1016" s="72"/>
      <c r="H1016" s="107" t="s">
        <v>804</v>
      </c>
      <c r="I1016" s="71"/>
      <c r="J1016" s="72"/>
      <c r="K1016" s="107" t="s">
        <v>2891</v>
      </c>
      <c r="L1016" s="71"/>
      <c r="M1016" s="71"/>
      <c r="N1016" s="71"/>
      <c r="O1016" s="72"/>
      <c r="P1016" s="229" t="s">
        <v>807</v>
      </c>
      <c r="Q1016" s="71"/>
      <c r="R1016" s="72"/>
      <c r="S1016" s="156" t="s">
        <v>1247</v>
      </c>
      <c r="T1016" s="72"/>
      <c r="U1016" s="160">
        <v>84000.0</v>
      </c>
      <c r="V1016" s="71"/>
      <c r="W1016" s="72"/>
      <c r="X1016" s="160">
        <v>0.0</v>
      </c>
      <c r="Y1016" s="72"/>
      <c r="Z1016" s="156" t="s">
        <v>68</v>
      </c>
      <c r="AA1016" s="72"/>
      <c r="AB1016" s="247" t="s">
        <v>66</v>
      </c>
      <c r="AC1016" s="215"/>
      <c r="AD1016" s="215"/>
      <c r="AE1016" s="215"/>
      <c r="AF1016" s="215"/>
      <c r="AG1016" s="215"/>
      <c r="AH1016" s="215"/>
      <c r="AI1016" s="215"/>
      <c r="AJ1016" s="215"/>
      <c r="AK1016" s="215"/>
      <c r="AL1016" s="215"/>
      <c r="AM1016" s="215"/>
    </row>
    <row r="1017">
      <c r="A1017" s="215"/>
      <c r="B1017" s="257" t="s">
        <v>2892</v>
      </c>
      <c r="C1017" s="258">
        <v>46091.10387723379</v>
      </c>
      <c r="D1017" s="72"/>
      <c r="E1017" s="107" t="s">
        <v>76</v>
      </c>
      <c r="F1017" s="71"/>
      <c r="G1017" s="72"/>
      <c r="H1017" s="107" t="s">
        <v>1198</v>
      </c>
      <c r="I1017" s="71"/>
      <c r="J1017" s="72"/>
      <c r="K1017" s="107" t="s">
        <v>2895</v>
      </c>
      <c r="L1017" s="71"/>
      <c r="M1017" s="71"/>
      <c r="N1017" s="71"/>
      <c r="O1017" s="72"/>
      <c r="P1017" s="229" t="s">
        <v>1200</v>
      </c>
      <c r="Q1017" s="71"/>
      <c r="R1017" s="72"/>
      <c r="S1017" s="156" t="s">
        <v>1175</v>
      </c>
      <c r="T1017" s="72"/>
      <c r="U1017" s="160">
        <v>7000.0</v>
      </c>
      <c r="V1017" s="71"/>
      <c r="W1017" s="72"/>
      <c r="X1017" s="160">
        <v>0.0</v>
      </c>
      <c r="Y1017" s="72"/>
      <c r="Z1017" s="156" t="s">
        <v>68</v>
      </c>
      <c r="AA1017" s="72"/>
      <c r="AB1017" s="247" t="s">
        <v>88</v>
      </c>
      <c r="AC1017" s="215"/>
      <c r="AD1017" s="215"/>
      <c r="AE1017" s="215"/>
      <c r="AF1017" s="215"/>
      <c r="AG1017" s="215"/>
      <c r="AH1017" s="215"/>
      <c r="AI1017" s="215"/>
      <c r="AJ1017" s="215"/>
      <c r="AK1017" s="215"/>
      <c r="AL1017" s="215"/>
      <c r="AM1017" s="215"/>
    </row>
    <row r="1018">
      <c r="A1018" s="215"/>
      <c r="B1018" s="257" t="s">
        <v>2896</v>
      </c>
      <c r="C1018" s="258">
        <v>46091.10292630787</v>
      </c>
      <c r="D1018" s="72"/>
      <c r="E1018" s="107" t="s">
        <v>7</v>
      </c>
      <c r="F1018" s="71"/>
      <c r="G1018" s="72"/>
      <c r="H1018" s="107" t="s">
        <v>1208</v>
      </c>
      <c r="I1018" s="71"/>
      <c r="J1018" s="72"/>
      <c r="K1018" s="107" t="s">
        <v>2897</v>
      </c>
      <c r="L1018" s="71"/>
      <c r="M1018" s="71"/>
      <c r="N1018" s="71"/>
      <c r="O1018" s="72"/>
      <c r="P1018" s="229" t="s">
        <v>1200</v>
      </c>
      <c r="Q1018" s="71"/>
      <c r="R1018" s="72"/>
      <c r="S1018" s="156" t="s">
        <v>1175</v>
      </c>
      <c r="T1018" s="72"/>
      <c r="U1018" s="160">
        <v>7000.0</v>
      </c>
      <c r="V1018" s="71"/>
      <c r="W1018" s="72"/>
      <c r="X1018" s="160">
        <v>0.0</v>
      </c>
      <c r="Y1018" s="72"/>
      <c r="Z1018" s="156" t="s">
        <v>68</v>
      </c>
      <c r="AA1018" s="72"/>
      <c r="AB1018" s="247" t="s">
        <v>66</v>
      </c>
      <c r="AC1018" s="215"/>
      <c r="AD1018" s="215"/>
      <c r="AE1018" s="215"/>
      <c r="AF1018" s="215"/>
      <c r="AG1018" s="215"/>
      <c r="AH1018" s="215"/>
      <c r="AI1018" s="215"/>
      <c r="AJ1018" s="215"/>
      <c r="AK1018" s="215"/>
      <c r="AL1018" s="215"/>
      <c r="AM1018" s="215"/>
    </row>
    <row r="1019">
      <c r="A1019" s="215"/>
      <c r="B1019" s="257" t="s">
        <v>2900</v>
      </c>
      <c r="C1019" s="258">
        <v>46091.09705981481</v>
      </c>
      <c r="D1019" s="72"/>
      <c r="E1019" s="107" t="s">
        <v>76</v>
      </c>
      <c r="F1019" s="71"/>
      <c r="G1019" s="72"/>
      <c r="H1019" s="107" t="s">
        <v>804</v>
      </c>
      <c r="I1019" s="71"/>
      <c r="J1019" s="72"/>
      <c r="K1019" s="107" t="s">
        <v>2901</v>
      </c>
      <c r="L1019" s="71"/>
      <c r="M1019" s="71"/>
      <c r="N1019" s="71"/>
      <c r="O1019" s="72"/>
      <c r="P1019" s="229" t="s">
        <v>807</v>
      </c>
      <c r="Q1019" s="71"/>
      <c r="R1019" s="72"/>
      <c r="S1019" s="156" t="s">
        <v>1247</v>
      </c>
      <c r="T1019" s="72"/>
      <c r="U1019" s="160">
        <v>30000.0</v>
      </c>
      <c r="V1019" s="71"/>
      <c r="W1019" s="72"/>
      <c r="X1019" s="160">
        <v>0.0</v>
      </c>
      <c r="Y1019" s="72"/>
      <c r="Z1019" s="156" t="s">
        <v>68</v>
      </c>
      <c r="AA1019" s="72"/>
      <c r="AB1019" s="247" t="s">
        <v>66</v>
      </c>
      <c r="AC1019" s="215"/>
      <c r="AD1019" s="215"/>
      <c r="AE1019" s="215"/>
      <c r="AF1019" s="215"/>
      <c r="AG1019" s="215"/>
      <c r="AH1019" s="215"/>
      <c r="AI1019" s="215"/>
      <c r="AJ1019" s="215"/>
      <c r="AK1019" s="215"/>
      <c r="AL1019" s="215"/>
      <c r="AM1019" s="215"/>
    </row>
    <row r="1020">
      <c r="A1020" s="215"/>
      <c r="B1020" s="257" t="s">
        <v>2902</v>
      </c>
      <c r="C1020" s="258">
        <v>46090.56340339121</v>
      </c>
      <c r="D1020" s="72"/>
      <c r="E1020" s="107" t="s">
        <v>76</v>
      </c>
      <c r="F1020" s="71"/>
      <c r="G1020" s="72"/>
      <c r="H1020" s="107" t="s">
        <v>804</v>
      </c>
      <c r="I1020" s="71"/>
      <c r="J1020" s="72"/>
      <c r="K1020" s="107" t="s">
        <v>2903</v>
      </c>
      <c r="L1020" s="71"/>
      <c r="M1020" s="71"/>
      <c r="N1020" s="71"/>
      <c r="O1020" s="72"/>
      <c r="P1020" s="229"/>
      <c r="Q1020" s="71"/>
      <c r="R1020" s="72"/>
      <c r="S1020" s="156" t="s">
        <v>1247</v>
      </c>
      <c r="T1020" s="72"/>
      <c r="U1020" s="160">
        <v>200000.0</v>
      </c>
      <c r="V1020" s="71"/>
      <c r="W1020" s="72"/>
      <c r="X1020" s="160">
        <v>0.0</v>
      </c>
      <c r="Y1020" s="72"/>
      <c r="Z1020" s="156" t="s">
        <v>68</v>
      </c>
      <c r="AA1020" s="72"/>
      <c r="AB1020" s="247" t="s">
        <v>88</v>
      </c>
      <c r="AC1020" s="215"/>
      <c r="AD1020" s="215"/>
      <c r="AE1020" s="215"/>
      <c r="AF1020" s="215"/>
      <c r="AG1020" s="215"/>
      <c r="AH1020" s="215"/>
      <c r="AI1020" s="215"/>
      <c r="AJ1020" s="215"/>
      <c r="AK1020" s="215"/>
      <c r="AL1020" s="215"/>
      <c r="AM1020" s="215"/>
    </row>
    <row r="1021">
      <c r="A1021" s="215"/>
      <c r="B1021" s="257" t="s">
        <v>2906</v>
      </c>
      <c r="C1021" s="258">
        <v>46089.51078888889</v>
      </c>
      <c r="D1021" s="72"/>
      <c r="E1021" s="107" t="s">
        <v>76</v>
      </c>
      <c r="F1021" s="71"/>
      <c r="G1021" s="72"/>
      <c r="H1021" s="107" t="s">
        <v>804</v>
      </c>
      <c r="I1021" s="71"/>
      <c r="J1021" s="72"/>
      <c r="K1021" s="107" t="s">
        <v>2907</v>
      </c>
      <c r="L1021" s="71"/>
      <c r="M1021" s="71"/>
      <c r="N1021" s="71"/>
      <c r="O1021" s="72"/>
      <c r="P1021" s="229"/>
      <c r="Q1021" s="71"/>
      <c r="R1021" s="72"/>
      <c r="S1021" s="156" t="s">
        <v>1247</v>
      </c>
      <c r="T1021" s="72"/>
      <c r="U1021" s="160">
        <v>8000.0</v>
      </c>
      <c r="V1021" s="71"/>
      <c r="W1021" s="72"/>
      <c r="X1021" s="160">
        <v>0.0</v>
      </c>
      <c r="Y1021" s="72"/>
      <c r="Z1021" s="156" t="s">
        <v>68</v>
      </c>
      <c r="AA1021" s="72"/>
      <c r="AB1021" s="247" t="s">
        <v>66</v>
      </c>
      <c r="AC1021" s="215"/>
      <c r="AD1021" s="215"/>
      <c r="AE1021" s="215"/>
      <c r="AF1021" s="215"/>
      <c r="AG1021" s="215"/>
      <c r="AH1021" s="215"/>
      <c r="AI1021" s="215"/>
      <c r="AJ1021" s="215"/>
      <c r="AK1021" s="215"/>
      <c r="AL1021" s="215"/>
      <c r="AM1021" s="215"/>
    </row>
    <row r="1022">
      <c r="A1022" s="215"/>
      <c r="B1022" s="257" t="s">
        <v>2908</v>
      </c>
      <c r="C1022" s="258">
        <v>46087.82831459491</v>
      </c>
      <c r="D1022" s="72"/>
      <c r="E1022" s="107" t="s">
        <v>76</v>
      </c>
      <c r="F1022" s="71"/>
      <c r="G1022" s="72"/>
      <c r="H1022" s="107" t="s">
        <v>804</v>
      </c>
      <c r="I1022" s="71"/>
      <c r="J1022" s="72"/>
      <c r="K1022" s="107" t="s">
        <v>2903</v>
      </c>
      <c r="L1022" s="71"/>
      <c r="M1022" s="71"/>
      <c r="N1022" s="71"/>
      <c r="O1022" s="72"/>
      <c r="P1022" s="229"/>
      <c r="Q1022" s="71"/>
      <c r="R1022" s="72"/>
      <c r="S1022" s="156" t="s">
        <v>1247</v>
      </c>
      <c r="T1022" s="72"/>
      <c r="U1022" s="160">
        <v>400000.0</v>
      </c>
      <c r="V1022" s="71"/>
      <c r="W1022" s="72"/>
      <c r="X1022" s="160">
        <v>0.0</v>
      </c>
      <c r="Y1022" s="72"/>
      <c r="Z1022" s="156" t="s">
        <v>68</v>
      </c>
      <c r="AA1022" s="72"/>
      <c r="AB1022" s="247" t="s">
        <v>88</v>
      </c>
      <c r="AC1022" s="215"/>
      <c r="AD1022" s="215"/>
      <c r="AE1022" s="215"/>
      <c r="AF1022" s="215"/>
      <c r="AG1022" s="215"/>
      <c r="AH1022" s="215"/>
      <c r="AI1022" s="215"/>
      <c r="AJ1022" s="215"/>
      <c r="AK1022" s="215"/>
      <c r="AL1022" s="215"/>
      <c r="AM1022" s="215"/>
    </row>
    <row r="1023">
      <c r="A1023" s="215"/>
      <c r="B1023" s="257" t="s">
        <v>2912</v>
      </c>
      <c r="C1023" s="258">
        <v>46087.82552229166</v>
      </c>
      <c r="D1023" s="72"/>
      <c r="E1023" s="107" t="s">
        <v>76</v>
      </c>
      <c r="F1023" s="71"/>
      <c r="G1023" s="72"/>
      <c r="H1023" s="107" t="s">
        <v>1198</v>
      </c>
      <c r="I1023" s="71"/>
      <c r="J1023" s="72"/>
      <c r="K1023" s="107" t="s">
        <v>2913</v>
      </c>
      <c r="L1023" s="71"/>
      <c r="M1023" s="71"/>
      <c r="N1023" s="71"/>
      <c r="O1023" s="72"/>
      <c r="P1023" s="229" t="s">
        <v>1200</v>
      </c>
      <c r="Q1023" s="71"/>
      <c r="R1023" s="72"/>
      <c r="S1023" s="156" t="s">
        <v>1175</v>
      </c>
      <c r="T1023" s="72"/>
      <c r="U1023" s="160">
        <v>10000.0</v>
      </c>
      <c r="V1023" s="71"/>
      <c r="W1023" s="72"/>
      <c r="X1023" s="160">
        <v>0.0</v>
      </c>
      <c r="Y1023" s="72"/>
      <c r="Z1023" s="156" t="s">
        <v>68</v>
      </c>
      <c r="AA1023" s="72"/>
      <c r="AB1023" s="247" t="s">
        <v>88</v>
      </c>
      <c r="AC1023" s="215"/>
      <c r="AD1023" s="215"/>
      <c r="AE1023" s="215"/>
      <c r="AF1023" s="215"/>
      <c r="AG1023" s="215"/>
      <c r="AH1023" s="215"/>
      <c r="AI1023" s="215"/>
      <c r="AJ1023" s="215"/>
      <c r="AK1023" s="215"/>
      <c r="AL1023" s="215"/>
      <c r="AM1023" s="215"/>
    </row>
    <row r="1024">
      <c r="A1024" s="215"/>
      <c r="B1024" s="257" t="s">
        <v>2916</v>
      </c>
      <c r="C1024" s="258">
        <v>46087.82444003472</v>
      </c>
      <c r="D1024" s="72"/>
      <c r="E1024" s="107" t="s">
        <v>7</v>
      </c>
      <c r="F1024" s="71"/>
      <c r="G1024" s="72"/>
      <c r="H1024" s="107" t="s">
        <v>1208</v>
      </c>
      <c r="I1024" s="71"/>
      <c r="J1024" s="72"/>
      <c r="K1024" s="107" t="s">
        <v>2918</v>
      </c>
      <c r="L1024" s="71"/>
      <c r="M1024" s="71"/>
      <c r="N1024" s="71"/>
      <c r="O1024" s="72"/>
      <c r="P1024" s="229" t="s">
        <v>1200</v>
      </c>
      <c r="Q1024" s="71"/>
      <c r="R1024" s="72"/>
      <c r="S1024" s="156" t="s">
        <v>1175</v>
      </c>
      <c r="T1024" s="72"/>
      <c r="U1024" s="160">
        <v>10000.0</v>
      </c>
      <c r="V1024" s="71"/>
      <c r="W1024" s="72"/>
      <c r="X1024" s="160">
        <v>0.0</v>
      </c>
      <c r="Y1024" s="72"/>
      <c r="Z1024" s="156" t="s">
        <v>68</v>
      </c>
      <c r="AA1024" s="72"/>
      <c r="AB1024" s="247" t="s">
        <v>66</v>
      </c>
      <c r="AC1024" s="215"/>
      <c r="AD1024" s="215"/>
      <c r="AE1024" s="215"/>
      <c r="AF1024" s="215"/>
      <c r="AG1024" s="215"/>
      <c r="AH1024" s="215"/>
      <c r="AI1024" s="215"/>
      <c r="AJ1024" s="215"/>
      <c r="AK1024" s="215"/>
      <c r="AL1024" s="215"/>
      <c r="AM1024" s="215"/>
    </row>
    <row r="1025">
      <c r="A1025" s="215"/>
      <c r="B1025" s="257" t="s">
        <v>2919</v>
      </c>
      <c r="C1025" s="258">
        <v>46087.80825920139</v>
      </c>
      <c r="D1025" s="72"/>
      <c r="E1025" s="107" t="s">
        <v>76</v>
      </c>
      <c r="F1025" s="71"/>
      <c r="G1025" s="72"/>
      <c r="H1025" s="107" t="s">
        <v>804</v>
      </c>
      <c r="I1025" s="71"/>
      <c r="J1025" s="72"/>
      <c r="K1025" s="107" t="s">
        <v>2920</v>
      </c>
      <c r="L1025" s="71"/>
      <c r="M1025" s="71"/>
      <c r="N1025" s="71"/>
      <c r="O1025" s="72"/>
      <c r="P1025" s="229" t="s">
        <v>2921</v>
      </c>
      <c r="Q1025" s="71"/>
      <c r="R1025" s="72"/>
      <c r="S1025" s="156" t="s">
        <v>1247</v>
      </c>
      <c r="T1025" s="72"/>
      <c r="U1025" s="160">
        <v>287200.0</v>
      </c>
      <c r="V1025" s="71"/>
      <c r="W1025" s="72"/>
      <c r="X1025" s="160">
        <v>0.0</v>
      </c>
      <c r="Y1025" s="72"/>
      <c r="Z1025" s="156" t="s">
        <v>68</v>
      </c>
      <c r="AA1025" s="72"/>
      <c r="AB1025" s="247" t="s">
        <v>88</v>
      </c>
      <c r="AC1025" s="215"/>
      <c r="AD1025" s="215"/>
      <c r="AE1025" s="215"/>
      <c r="AF1025" s="215"/>
      <c r="AG1025" s="215"/>
      <c r="AH1025" s="215"/>
      <c r="AI1025" s="215"/>
      <c r="AJ1025" s="215"/>
      <c r="AK1025" s="215"/>
      <c r="AL1025" s="215"/>
      <c r="AM1025" s="215"/>
    </row>
    <row r="1026">
      <c r="A1026" s="215"/>
      <c r="B1026" s="257" t="s">
        <v>2924</v>
      </c>
      <c r="C1026" s="258">
        <v>46087.74667461806</v>
      </c>
      <c r="D1026" s="72"/>
      <c r="E1026" s="107" t="s">
        <v>76</v>
      </c>
      <c r="F1026" s="71"/>
      <c r="G1026" s="72"/>
      <c r="H1026" s="107" t="s">
        <v>804</v>
      </c>
      <c r="I1026" s="71"/>
      <c r="J1026" s="72"/>
      <c r="K1026" s="107" t="s">
        <v>2848</v>
      </c>
      <c r="L1026" s="71"/>
      <c r="M1026" s="71"/>
      <c r="N1026" s="71"/>
      <c r="O1026" s="72"/>
      <c r="P1026" s="229" t="s">
        <v>807</v>
      </c>
      <c r="Q1026" s="71"/>
      <c r="R1026" s="72"/>
      <c r="S1026" s="156" t="s">
        <v>1247</v>
      </c>
      <c r="T1026" s="72"/>
      <c r="U1026" s="160">
        <v>140000.0</v>
      </c>
      <c r="V1026" s="71"/>
      <c r="W1026" s="72"/>
      <c r="X1026" s="160">
        <v>0.0</v>
      </c>
      <c r="Y1026" s="72"/>
      <c r="Z1026" s="156" t="s">
        <v>68</v>
      </c>
      <c r="AA1026" s="72"/>
      <c r="AB1026" s="247" t="s">
        <v>66</v>
      </c>
      <c r="AC1026" s="215"/>
      <c r="AD1026" s="215"/>
      <c r="AE1026" s="215"/>
      <c r="AF1026" s="215"/>
      <c r="AG1026" s="215"/>
      <c r="AH1026" s="215"/>
      <c r="AI1026" s="215"/>
      <c r="AJ1026" s="215"/>
      <c r="AK1026" s="215"/>
      <c r="AL1026" s="215"/>
      <c r="AM1026" s="215"/>
    </row>
    <row r="1027">
      <c r="A1027" s="215"/>
      <c r="B1027" s="257" t="s">
        <v>2925</v>
      </c>
      <c r="C1027" s="258">
        <v>46087.745288564816</v>
      </c>
      <c r="D1027" s="72"/>
      <c r="E1027" s="107" t="s">
        <v>4</v>
      </c>
      <c r="F1027" s="71"/>
      <c r="G1027" s="72"/>
      <c r="H1027" s="107" t="s">
        <v>1208</v>
      </c>
      <c r="I1027" s="71"/>
      <c r="J1027" s="72"/>
      <c r="K1027" s="107" t="s">
        <v>2926</v>
      </c>
      <c r="L1027" s="71"/>
      <c r="M1027" s="71"/>
      <c r="N1027" s="71"/>
      <c r="O1027" s="72"/>
      <c r="P1027" s="229" t="s">
        <v>1200</v>
      </c>
      <c r="Q1027" s="71"/>
      <c r="R1027" s="72"/>
      <c r="S1027" s="156" t="s">
        <v>1175</v>
      </c>
      <c r="T1027" s="72"/>
      <c r="U1027" s="160">
        <v>1400000.0</v>
      </c>
      <c r="V1027" s="71"/>
      <c r="W1027" s="72"/>
      <c r="X1027" s="160">
        <v>0.0</v>
      </c>
      <c r="Y1027" s="72"/>
      <c r="Z1027" s="156" t="s">
        <v>68</v>
      </c>
      <c r="AA1027" s="72"/>
      <c r="AB1027" s="247" t="s">
        <v>88</v>
      </c>
      <c r="AC1027" s="215"/>
      <c r="AD1027" s="215"/>
      <c r="AE1027" s="215"/>
      <c r="AF1027" s="215"/>
      <c r="AG1027" s="215"/>
      <c r="AH1027" s="215"/>
      <c r="AI1027" s="215"/>
      <c r="AJ1027" s="215"/>
      <c r="AK1027" s="215"/>
      <c r="AL1027" s="215"/>
      <c r="AM1027" s="215"/>
    </row>
    <row r="1028">
      <c r="A1028" s="215"/>
      <c r="B1028" s="257" t="s">
        <v>2930</v>
      </c>
      <c r="C1028" s="258">
        <v>46087.74456896991</v>
      </c>
      <c r="D1028" s="72"/>
      <c r="E1028" s="107" t="s">
        <v>76</v>
      </c>
      <c r="F1028" s="71"/>
      <c r="G1028" s="72"/>
      <c r="H1028" s="107" t="s">
        <v>1502</v>
      </c>
      <c r="I1028" s="71"/>
      <c r="J1028" s="72"/>
      <c r="K1028" s="107" t="s">
        <v>2931</v>
      </c>
      <c r="L1028" s="71"/>
      <c r="M1028" s="71"/>
      <c r="N1028" s="71"/>
      <c r="O1028" s="72"/>
      <c r="P1028" s="229" t="s">
        <v>1200</v>
      </c>
      <c r="Q1028" s="71"/>
      <c r="R1028" s="72"/>
      <c r="S1028" s="156" t="s">
        <v>1175</v>
      </c>
      <c r="T1028" s="72"/>
      <c r="U1028" s="160">
        <v>1000.0</v>
      </c>
      <c r="V1028" s="71"/>
      <c r="W1028" s="72"/>
      <c r="X1028" s="160">
        <v>0.0</v>
      </c>
      <c r="Y1028" s="72"/>
      <c r="Z1028" s="156" t="s">
        <v>68</v>
      </c>
      <c r="AA1028" s="72"/>
      <c r="AB1028" s="247" t="s">
        <v>88</v>
      </c>
      <c r="AC1028" s="215"/>
      <c r="AD1028" s="215"/>
      <c r="AE1028" s="215"/>
      <c r="AF1028" s="215"/>
      <c r="AG1028" s="215"/>
      <c r="AH1028" s="215"/>
      <c r="AI1028" s="215"/>
      <c r="AJ1028" s="215"/>
      <c r="AK1028" s="215"/>
      <c r="AL1028" s="215"/>
      <c r="AM1028" s="215"/>
    </row>
    <row r="1029">
      <c r="A1029" s="215"/>
      <c r="B1029" s="257" t="s">
        <v>2932</v>
      </c>
      <c r="C1029" s="258">
        <v>46087.74331961806</v>
      </c>
      <c r="D1029" s="72"/>
      <c r="E1029" s="107" t="s">
        <v>76</v>
      </c>
      <c r="F1029" s="71"/>
      <c r="G1029" s="72"/>
      <c r="H1029" s="107" t="s">
        <v>804</v>
      </c>
      <c r="I1029" s="71"/>
      <c r="J1029" s="72"/>
      <c r="K1029" s="107" t="s">
        <v>2889</v>
      </c>
      <c r="L1029" s="71"/>
      <c r="M1029" s="71"/>
      <c r="N1029" s="71"/>
      <c r="O1029" s="72"/>
      <c r="P1029" s="229" t="s">
        <v>1691</v>
      </c>
      <c r="Q1029" s="71"/>
      <c r="R1029" s="72"/>
      <c r="S1029" s="156" t="s">
        <v>1247</v>
      </c>
      <c r="T1029" s="72"/>
      <c r="U1029" s="160">
        <v>159790.0</v>
      </c>
      <c r="V1029" s="71"/>
      <c r="W1029" s="72"/>
      <c r="X1029" s="160">
        <v>0.0</v>
      </c>
      <c r="Y1029" s="72"/>
      <c r="Z1029" s="156" t="s">
        <v>68</v>
      </c>
      <c r="AA1029" s="72"/>
      <c r="AB1029" s="247" t="s">
        <v>66</v>
      </c>
      <c r="AC1029" s="215"/>
      <c r="AD1029" s="215"/>
      <c r="AE1029" s="215"/>
      <c r="AF1029" s="215"/>
      <c r="AG1029" s="215"/>
      <c r="AH1029" s="215"/>
      <c r="AI1029" s="215"/>
      <c r="AJ1029" s="215"/>
      <c r="AK1029" s="215"/>
      <c r="AL1029" s="215"/>
      <c r="AM1029" s="215"/>
    </row>
    <row r="1030">
      <c r="A1030" s="215"/>
      <c r="B1030" s="257" t="s">
        <v>2933</v>
      </c>
      <c r="C1030" s="258">
        <v>46087.057142245365</v>
      </c>
      <c r="D1030" s="72"/>
      <c r="E1030" s="107" t="s">
        <v>7</v>
      </c>
      <c r="F1030" s="71"/>
      <c r="G1030" s="72"/>
      <c r="H1030" s="107" t="s">
        <v>1208</v>
      </c>
      <c r="I1030" s="71"/>
      <c r="J1030" s="72"/>
      <c r="K1030" s="107" t="s">
        <v>2934</v>
      </c>
      <c r="L1030" s="71"/>
      <c r="M1030" s="71"/>
      <c r="N1030" s="71"/>
      <c r="O1030" s="72"/>
      <c r="P1030" s="229" t="s">
        <v>1200</v>
      </c>
      <c r="Q1030" s="71"/>
      <c r="R1030" s="72"/>
      <c r="S1030" s="156" t="s">
        <v>1175</v>
      </c>
      <c r="T1030" s="72"/>
      <c r="U1030" s="160">
        <v>10000.0</v>
      </c>
      <c r="V1030" s="71"/>
      <c r="W1030" s="72"/>
      <c r="X1030" s="160">
        <v>0.0</v>
      </c>
      <c r="Y1030" s="72"/>
      <c r="Z1030" s="156" t="s">
        <v>68</v>
      </c>
      <c r="AA1030" s="72"/>
      <c r="AB1030" s="247" t="s">
        <v>66</v>
      </c>
      <c r="AC1030" s="215"/>
      <c r="AD1030" s="215"/>
      <c r="AE1030" s="215"/>
      <c r="AF1030" s="215"/>
      <c r="AG1030" s="215"/>
      <c r="AH1030" s="215"/>
      <c r="AI1030" s="215"/>
      <c r="AJ1030" s="215"/>
      <c r="AK1030" s="215"/>
      <c r="AL1030" s="215"/>
      <c r="AM1030" s="215"/>
    </row>
    <row r="1031">
      <c r="A1031" s="215"/>
      <c r="B1031" s="257" t="s">
        <v>2935</v>
      </c>
      <c r="C1031" s="258">
        <v>46087.0567365625</v>
      </c>
      <c r="D1031" s="72"/>
      <c r="E1031" s="107" t="s">
        <v>76</v>
      </c>
      <c r="F1031" s="71"/>
      <c r="G1031" s="72"/>
      <c r="H1031" s="107" t="s">
        <v>1198</v>
      </c>
      <c r="I1031" s="71"/>
      <c r="J1031" s="72"/>
      <c r="K1031" s="107" t="s">
        <v>2936</v>
      </c>
      <c r="L1031" s="71"/>
      <c r="M1031" s="71"/>
      <c r="N1031" s="71"/>
      <c r="O1031" s="72"/>
      <c r="P1031" s="229" t="s">
        <v>1200</v>
      </c>
      <c r="Q1031" s="71"/>
      <c r="R1031" s="72"/>
      <c r="S1031" s="156" t="s">
        <v>1175</v>
      </c>
      <c r="T1031" s="72"/>
      <c r="U1031" s="160">
        <v>10000.0</v>
      </c>
      <c r="V1031" s="71"/>
      <c r="W1031" s="72"/>
      <c r="X1031" s="160">
        <v>0.0</v>
      </c>
      <c r="Y1031" s="72"/>
      <c r="Z1031" s="156" t="s">
        <v>68</v>
      </c>
      <c r="AA1031" s="72"/>
      <c r="AB1031" s="247" t="s">
        <v>88</v>
      </c>
      <c r="AC1031" s="215"/>
      <c r="AD1031" s="215"/>
      <c r="AE1031" s="215"/>
      <c r="AF1031" s="215"/>
      <c r="AG1031" s="215"/>
      <c r="AH1031" s="215"/>
      <c r="AI1031" s="215"/>
      <c r="AJ1031" s="215"/>
      <c r="AK1031" s="215"/>
      <c r="AL1031" s="215"/>
      <c r="AM1031" s="215"/>
    </row>
    <row r="1032">
      <c r="A1032" s="215"/>
      <c r="B1032" s="257" t="s">
        <v>2937</v>
      </c>
      <c r="C1032" s="258">
        <v>46085.928331724535</v>
      </c>
      <c r="D1032" s="72"/>
      <c r="E1032" s="107" t="s">
        <v>76</v>
      </c>
      <c r="F1032" s="71"/>
      <c r="G1032" s="72"/>
      <c r="H1032" s="107" t="s">
        <v>804</v>
      </c>
      <c r="I1032" s="71"/>
      <c r="J1032" s="72"/>
      <c r="K1032" s="107" t="s">
        <v>2938</v>
      </c>
      <c r="L1032" s="71"/>
      <c r="M1032" s="71"/>
      <c r="N1032" s="71"/>
      <c r="O1032" s="72"/>
      <c r="P1032" s="229" t="s">
        <v>807</v>
      </c>
      <c r="Q1032" s="71"/>
      <c r="R1032" s="72"/>
      <c r="S1032" s="156" t="s">
        <v>1247</v>
      </c>
      <c r="T1032" s="72"/>
      <c r="U1032" s="160">
        <v>50000.0</v>
      </c>
      <c r="V1032" s="71"/>
      <c r="W1032" s="72"/>
      <c r="X1032" s="160">
        <v>0.0</v>
      </c>
      <c r="Y1032" s="72"/>
      <c r="Z1032" s="156" t="s">
        <v>68</v>
      </c>
      <c r="AA1032" s="72"/>
      <c r="AB1032" s="247" t="s">
        <v>66</v>
      </c>
      <c r="AC1032" s="215"/>
      <c r="AD1032" s="215"/>
      <c r="AE1032" s="215"/>
      <c r="AF1032" s="215"/>
      <c r="AG1032" s="215"/>
      <c r="AH1032" s="215"/>
      <c r="AI1032" s="215"/>
      <c r="AJ1032" s="215"/>
      <c r="AK1032" s="215"/>
      <c r="AL1032" s="215"/>
      <c r="AM1032" s="215"/>
    </row>
    <row r="1033">
      <c r="A1033" s="215"/>
      <c r="B1033" s="257" t="s">
        <v>2939</v>
      </c>
      <c r="C1033" s="258">
        <v>46085.923228506945</v>
      </c>
      <c r="D1033" s="72"/>
      <c r="E1033" s="107" t="s">
        <v>76</v>
      </c>
      <c r="F1033" s="71"/>
      <c r="G1033" s="72"/>
      <c r="H1033" s="107" t="s">
        <v>804</v>
      </c>
      <c r="I1033" s="71"/>
      <c r="J1033" s="72"/>
      <c r="K1033" s="107" t="s">
        <v>2940</v>
      </c>
      <c r="L1033" s="71"/>
      <c r="M1033" s="71"/>
      <c r="N1033" s="71"/>
      <c r="O1033" s="72"/>
      <c r="P1033" s="229" t="s">
        <v>2941</v>
      </c>
      <c r="Q1033" s="71"/>
      <c r="R1033" s="72"/>
      <c r="S1033" s="156" t="s">
        <v>1247</v>
      </c>
      <c r="T1033" s="72"/>
      <c r="U1033" s="160">
        <v>86800.0</v>
      </c>
      <c r="V1033" s="71"/>
      <c r="W1033" s="72"/>
      <c r="X1033" s="160">
        <v>0.0</v>
      </c>
      <c r="Y1033" s="72"/>
      <c r="Z1033" s="156" t="s">
        <v>68</v>
      </c>
      <c r="AA1033" s="72"/>
      <c r="AB1033" s="247" t="s">
        <v>66</v>
      </c>
      <c r="AC1033" s="215"/>
      <c r="AD1033" s="215"/>
      <c r="AE1033" s="215"/>
      <c r="AF1033" s="215"/>
      <c r="AG1033" s="215"/>
      <c r="AH1033" s="215"/>
      <c r="AI1033" s="215"/>
      <c r="AJ1033" s="215"/>
      <c r="AK1033" s="215"/>
      <c r="AL1033" s="215"/>
      <c r="AM1033" s="215"/>
    </row>
    <row r="1034">
      <c r="A1034" s="215"/>
      <c r="B1034" s="257" t="s">
        <v>2333</v>
      </c>
      <c r="C1034" s="258">
        <v>46085.90628300926</v>
      </c>
      <c r="D1034" s="72"/>
      <c r="E1034" s="107" t="s">
        <v>76</v>
      </c>
      <c r="F1034" s="71"/>
      <c r="G1034" s="72"/>
      <c r="H1034" s="107" t="s">
        <v>804</v>
      </c>
      <c r="I1034" s="71"/>
      <c r="J1034" s="72"/>
      <c r="K1034" s="107" t="s">
        <v>2334</v>
      </c>
      <c r="L1034" s="71"/>
      <c r="M1034" s="71"/>
      <c r="N1034" s="71"/>
      <c r="O1034" s="72"/>
      <c r="P1034" s="229" t="s">
        <v>807</v>
      </c>
      <c r="Q1034" s="71"/>
      <c r="R1034" s="72"/>
      <c r="S1034" s="156" t="s">
        <v>98</v>
      </c>
      <c r="T1034" s="72"/>
      <c r="U1034" s="160">
        <v>200000.0</v>
      </c>
      <c r="V1034" s="71"/>
      <c r="W1034" s="72"/>
      <c r="X1034" s="160">
        <v>0.0</v>
      </c>
      <c r="Y1034" s="72"/>
      <c r="Z1034" s="156" t="s">
        <v>68</v>
      </c>
      <c r="AA1034" s="72"/>
      <c r="AB1034" s="247" t="s">
        <v>88</v>
      </c>
      <c r="AC1034" s="215"/>
      <c r="AD1034" s="215"/>
      <c r="AE1034" s="215"/>
      <c r="AF1034" s="215"/>
      <c r="AG1034" s="215"/>
      <c r="AH1034" s="215"/>
      <c r="AI1034" s="215"/>
      <c r="AJ1034" s="215"/>
      <c r="AK1034" s="215"/>
      <c r="AL1034" s="215"/>
      <c r="AM1034" s="215"/>
    </row>
    <row r="1035">
      <c r="A1035" s="215"/>
      <c r="B1035" s="257" t="s">
        <v>2942</v>
      </c>
      <c r="C1035" s="258">
        <v>46085.90572819444</v>
      </c>
      <c r="D1035" s="72"/>
      <c r="E1035" s="107" t="s">
        <v>76</v>
      </c>
      <c r="F1035" s="71"/>
      <c r="G1035" s="72"/>
      <c r="H1035" s="107" t="s">
        <v>804</v>
      </c>
      <c r="I1035" s="71"/>
      <c r="J1035" s="72"/>
      <c r="K1035" s="107" t="s">
        <v>2938</v>
      </c>
      <c r="L1035" s="71"/>
      <c r="M1035" s="71"/>
      <c r="N1035" s="71"/>
      <c r="O1035" s="72"/>
      <c r="P1035" s="229" t="s">
        <v>807</v>
      </c>
      <c r="Q1035" s="71"/>
      <c r="R1035" s="72"/>
      <c r="S1035" s="156" t="s">
        <v>1247</v>
      </c>
      <c r="T1035" s="72"/>
      <c r="U1035" s="160">
        <v>200000.0</v>
      </c>
      <c r="V1035" s="71"/>
      <c r="W1035" s="72"/>
      <c r="X1035" s="160">
        <v>0.0</v>
      </c>
      <c r="Y1035" s="72"/>
      <c r="Z1035" s="156" t="s">
        <v>68</v>
      </c>
      <c r="AA1035" s="72"/>
      <c r="AB1035" s="247" t="s">
        <v>88</v>
      </c>
      <c r="AC1035" s="215"/>
      <c r="AD1035" s="215"/>
      <c r="AE1035" s="215"/>
      <c r="AF1035" s="215"/>
      <c r="AG1035" s="215"/>
      <c r="AH1035" s="215"/>
      <c r="AI1035" s="215"/>
      <c r="AJ1035" s="215"/>
      <c r="AK1035" s="215"/>
      <c r="AL1035" s="215"/>
      <c r="AM1035" s="215"/>
    </row>
    <row r="1036">
      <c r="A1036" s="215"/>
      <c r="B1036" s="257" t="s">
        <v>2943</v>
      </c>
      <c r="C1036" s="258">
        <v>46085.903593842595</v>
      </c>
      <c r="D1036" s="72"/>
      <c r="E1036" s="107" t="s">
        <v>76</v>
      </c>
      <c r="F1036" s="71"/>
      <c r="G1036" s="72"/>
      <c r="H1036" s="107" t="s">
        <v>804</v>
      </c>
      <c r="I1036" s="71"/>
      <c r="J1036" s="72"/>
      <c r="K1036" s="107" t="s">
        <v>2944</v>
      </c>
      <c r="L1036" s="71"/>
      <c r="M1036" s="71"/>
      <c r="N1036" s="71"/>
      <c r="O1036" s="72"/>
      <c r="P1036" s="229" t="s">
        <v>2884</v>
      </c>
      <c r="Q1036" s="71"/>
      <c r="R1036" s="72"/>
      <c r="S1036" s="156" t="s">
        <v>1247</v>
      </c>
      <c r="T1036" s="72"/>
      <c r="U1036" s="160">
        <v>300000.0</v>
      </c>
      <c r="V1036" s="71"/>
      <c r="W1036" s="72"/>
      <c r="X1036" s="160">
        <v>0.0</v>
      </c>
      <c r="Y1036" s="72"/>
      <c r="Z1036" s="156" t="s">
        <v>68</v>
      </c>
      <c r="AA1036" s="72"/>
      <c r="AB1036" s="247" t="s">
        <v>88</v>
      </c>
      <c r="AC1036" s="215"/>
      <c r="AD1036" s="215"/>
      <c r="AE1036" s="215"/>
      <c r="AF1036" s="215"/>
      <c r="AG1036" s="215"/>
      <c r="AH1036" s="215"/>
      <c r="AI1036" s="215"/>
      <c r="AJ1036" s="215"/>
      <c r="AK1036" s="215"/>
      <c r="AL1036" s="215"/>
      <c r="AM1036" s="215"/>
    </row>
    <row r="1037">
      <c r="A1037" s="215"/>
      <c r="B1037" s="257" t="s">
        <v>2945</v>
      </c>
      <c r="C1037" s="258">
        <v>46085.903192303245</v>
      </c>
      <c r="D1037" s="72"/>
      <c r="E1037" s="107" t="s">
        <v>76</v>
      </c>
      <c r="F1037" s="71"/>
      <c r="G1037" s="72"/>
      <c r="H1037" s="107" t="s">
        <v>804</v>
      </c>
      <c r="I1037" s="71"/>
      <c r="J1037" s="72"/>
      <c r="K1037" s="107" t="s">
        <v>2944</v>
      </c>
      <c r="L1037" s="71"/>
      <c r="M1037" s="71"/>
      <c r="N1037" s="71"/>
      <c r="O1037" s="72"/>
      <c r="P1037" s="229" t="s">
        <v>2884</v>
      </c>
      <c r="Q1037" s="71"/>
      <c r="R1037" s="72"/>
      <c r="S1037" s="156" t="s">
        <v>1247</v>
      </c>
      <c r="T1037" s="72"/>
      <c r="U1037" s="160">
        <v>38400.0</v>
      </c>
      <c r="V1037" s="71"/>
      <c r="W1037" s="72"/>
      <c r="X1037" s="160">
        <v>0.0</v>
      </c>
      <c r="Y1037" s="72"/>
      <c r="Z1037" s="156" t="s">
        <v>68</v>
      </c>
      <c r="AA1037" s="72"/>
      <c r="AB1037" s="247" t="s">
        <v>66</v>
      </c>
      <c r="AC1037" s="215"/>
      <c r="AD1037" s="215"/>
      <c r="AE1037" s="215"/>
      <c r="AF1037" s="215"/>
      <c r="AG1037" s="215"/>
      <c r="AH1037" s="215"/>
      <c r="AI1037" s="215"/>
      <c r="AJ1037" s="215"/>
      <c r="AK1037" s="215"/>
      <c r="AL1037" s="215"/>
      <c r="AM1037" s="215"/>
    </row>
    <row r="1038">
      <c r="A1038" s="215"/>
      <c r="B1038" s="257" t="s">
        <v>2946</v>
      </c>
      <c r="C1038" s="258">
        <v>46085.89989233796</v>
      </c>
      <c r="D1038" s="72"/>
      <c r="E1038" s="107" t="s">
        <v>4</v>
      </c>
      <c r="F1038" s="71"/>
      <c r="G1038" s="72"/>
      <c r="H1038" s="107" t="s">
        <v>1208</v>
      </c>
      <c r="I1038" s="71"/>
      <c r="J1038" s="72"/>
      <c r="K1038" s="107" t="s">
        <v>2551</v>
      </c>
      <c r="L1038" s="71"/>
      <c r="M1038" s="71"/>
      <c r="N1038" s="71"/>
      <c r="O1038" s="72"/>
      <c r="P1038" s="229" t="s">
        <v>1200</v>
      </c>
      <c r="Q1038" s="71"/>
      <c r="R1038" s="72"/>
      <c r="S1038" s="156" t="s">
        <v>1175</v>
      </c>
      <c r="T1038" s="72"/>
      <c r="U1038" s="160">
        <v>38400.0</v>
      </c>
      <c r="V1038" s="71"/>
      <c r="W1038" s="72"/>
      <c r="X1038" s="160">
        <v>0.0</v>
      </c>
      <c r="Y1038" s="72"/>
      <c r="Z1038" s="156" t="s">
        <v>68</v>
      </c>
      <c r="AA1038" s="72"/>
      <c r="AB1038" s="247" t="s">
        <v>66</v>
      </c>
      <c r="AC1038" s="215"/>
      <c r="AD1038" s="215"/>
      <c r="AE1038" s="215"/>
      <c r="AF1038" s="215"/>
      <c r="AG1038" s="215"/>
      <c r="AH1038" s="215"/>
      <c r="AI1038" s="215"/>
      <c r="AJ1038" s="215"/>
      <c r="AK1038" s="215"/>
      <c r="AL1038" s="215"/>
      <c r="AM1038" s="215"/>
    </row>
    <row r="1039">
      <c r="A1039" s="215"/>
      <c r="B1039" s="257" t="s">
        <v>2947</v>
      </c>
      <c r="C1039" s="258">
        <v>46085.850356979165</v>
      </c>
      <c r="D1039" s="72"/>
      <c r="E1039" s="107" t="s">
        <v>76</v>
      </c>
      <c r="F1039" s="71"/>
      <c r="G1039" s="72"/>
      <c r="H1039" s="107" t="s">
        <v>804</v>
      </c>
      <c r="I1039" s="71"/>
      <c r="J1039" s="72"/>
      <c r="K1039" s="107" t="s">
        <v>2940</v>
      </c>
      <c r="L1039" s="71"/>
      <c r="M1039" s="71"/>
      <c r="N1039" s="71"/>
      <c r="O1039" s="72"/>
      <c r="P1039" s="229" t="s">
        <v>807</v>
      </c>
      <c r="Q1039" s="71"/>
      <c r="R1039" s="72"/>
      <c r="S1039" s="156" t="s">
        <v>1247</v>
      </c>
      <c r="T1039" s="72"/>
      <c r="U1039" s="160">
        <v>154000.0</v>
      </c>
      <c r="V1039" s="71"/>
      <c r="W1039" s="72"/>
      <c r="X1039" s="160">
        <v>0.0</v>
      </c>
      <c r="Y1039" s="72"/>
      <c r="Z1039" s="156" t="s">
        <v>68</v>
      </c>
      <c r="AA1039" s="72"/>
      <c r="AB1039" s="247" t="s">
        <v>88</v>
      </c>
      <c r="AC1039" s="215"/>
      <c r="AD1039" s="215"/>
      <c r="AE1039" s="215"/>
      <c r="AF1039" s="215"/>
      <c r="AG1039" s="215"/>
      <c r="AH1039" s="215"/>
      <c r="AI1039" s="215"/>
      <c r="AJ1039" s="215"/>
      <c r="AK1039" s="215"/>
      <c r="AL1039" s="215"/>
      <c r="AM1039" s="215"/>
    </row>
    <row r="1040">
      <c r="A1040" s="215"/>
      <c r="B1040" s="257" t="s">
        <v>1022</v>
      </c>
      <c r="C1040" s="258">
        <v>46084.85206065972</v>
      </c>
      <c r="D1040" s="72"/>
      <c r="E1040" s="107" t="s">
        <v>76</v>
      </c>
      <c r="F1040" s="71"/>
      <c r="G1040" s="72"/>
      <c r="H1040" s="107" t="s">
        <v>804</v>
      </c>
      <c r="I1040" s="71"/>
      <c r="J1040" s="72"/>
      <c r="K1040" s="107" t="s">
        <v>1024</v>
      </c>
      <c r="L1040" s="71"/>
      <c r="M1040" s="71"/>
      <c r="N1040" s="71"/>
      <c r="O1040" s="72"/>
      <c r="P1040" s="229" t="s">
        <v>807</v>
      </c>
      <c r="Q1040" s="71"/>
      <c r="R1040" s="72"/>
      <c r="S1040" s="156" t="s">
        <v>0</v>
      </c>
      <c r="T1040" s="72"/>
      <c r="U1040" s="160">
        <v>50000.0</v>
      </c>
      <c r="V1040" s="71"/>
      <c r="W1040" s="72"/>
      <c r="X1040" s="160">
        <v>0.0</v>
      </c>
      <c r="Y1040" s="72"/>
      <c r="Z1040" s="156" t="s">
        <v>68</v>
      </c>
      <c r="AA1040" s="72"/>
      <c r="AB1040" s="247" t="s">
        <v>88</v>
      </c>
      <c r="AC1040" s="215"/>
      <c r="AD1040" s="215"/>
      <c r="AE1040" s="215"/>
      <c r="AF1040" s="215"/>
      <c r="AG1040" s="215"/>
      <c r="AH1040" s="215"/>
      <c r="AI1040" s="215"/>
      <c r="AJ1040" s="215"/>
      <c r="AK1040" s="215"/>
      <c r="AL1040" s="215"/>
      <c r="AM1040" s="215"/>
    </row>
    <row r="1041">
      <c r="A1041" s="215"/>
      <c r="B1041" s="257" t="s">
        <v>2184</v>
      </c>
      <c r="C1041" s="258">
        <v>46084.85163038195</v>
      </c>
      <c r="D1041" s="72"/>
      <c r="E1041" s="107" t="s">
        <v>76</v>
      </c>
      <c r="F1041" s="71"/>
      <c r="G1041" s="72"/>
      <c r="H1041" s="107" t="s">
        <v>804</v>
      </c>
      <c r="I1041" s="71"/>
      <c r="J1041" s="72"/>
      <c r="K1041" s="107" t="s">
        <v>1024</v>
      </c>
      <c r="L1041" s="71"/>
      <c r="M1041" s="71"/>
      <c r="N1041" s="71"/>
      <c r="O1041" s="72"/>
      <c r="P1041" s="229" t="s">
        <v>807</v>
      </c>
      <c r="Q1041" s="71"/>
      <c r="R1041" s="72"/>
      <c r="S1041" s="156" t="s">
        <v>457</v>
      </c>
      <c r="T1041" s="72"/>
      <c r="U1041" s="160">
        <v>50000.0</v>
      </c>
      <c r="V1041" s="71"/>
      <c r="W1041" s="72"/>
      <c r="X1041" s="160">
        <v>0.0</v>
      </c>
      <c r="Y1041" s="72"/>
      <c r="Z1041" s="156" t="s">
        <v>68</v>
      </c>
      <c r="AA1041" s="72"/>
      <c r="AB1041" s="247" t="s">
        <v>88</v>
      </c>
      <c r="AC1041" s="215"/>
      <c r="AD1041" s="215"/>
      <c r="AE1041" s="215"/>
      <c r="AF1041" s="215"/>
      <c r="AG1041" s="215"/>
      <c r="AH1041" s="215"/>
      <c r="AI1041" s="215"/>
      <c r="AJ1041" s="215"/>
      <c r="AK1041" s="215"/>
      <c r="AL1041" s="215"/>
      <c r="AM1041" s="215"/>
    </row>
    <row r="1042">
      <c r="A1042" s="215"/>
      <c r="B1042" s="257" t="s">
        <v>2948</v>
      </c>
      <c r="C1042" s="258">
        <v>46083.89517722222</v>
      </c>
      <c r="D1042" s="72"/>
      <c r="E1042" s="107" t="s">
        <v>4</v>
      </c>
      <c r="F1042" s="71"/>
      <c r="G1042" s="72"/>
      <c r="H1042" s="107" t="s">
        <v>1502</v>
      </c>
      <c r="I1042" s="71"/>
      <c r="J1042" s="72"/>
      <c r="K1042" s="107" t="s">
        <v>2949</v>
      </c>
      <c r="L1042" s="71"/>
      <c r="M1042" s="71"/>
      <c r="N1042" s="71"/>
      <c r="O1042" s="72"/>
      <c r="P1042" s="229" t="s">
        <v>2687</v>
      </c>
      <c r="Q1042" s="71"/>
      <c r="R1042" s="72"/>
      <c r="S1042" s="156" t="s">
        <v>1175</v>
      </c>
      <c r="T1042" s="72"/>
      <c r="U1042" s="160">
        <v>2000.0</v>
      </c>
      <c r="V1042" s="71"/>
      <c r="W1042" s="72"/>
      <c r="X1042" s="160">
        <v>0.0</v>
      </c>
      <c r="Y1042" s="72"/>
      <c r="Z1042" s="156" t="s">
        <v>68</v>
      </c>
      <c r="AA1042" s="72"/>
      <c r="AB1042" s="247" t="s">
        <v>88</v>
      </c>
      <c r="AC1042" s="215"/>
      <c r="AD1042" s="215"/>
      <c r="AE1042" s="215"/>
      <c r="AF1042" s="215"/>
      <c r="AG1042" s="215"/>
      <c r="AH1042" s="215"/>
      <c r="AI1042" s="215"/>
      <c r="AJ1042" s="215"/>
      <c r="AK1042" s="215"/>
      <c r="AL1042" s="215"/>
      <c r="AM1042" s="215"/>
    </row>
    <row r="1043">
      <c r="A1043" s="215"/>
      <c r="B1043" s="257" t="s">
        <v>2950</v>
      </c>
      <c r="C1043" s="258">
        <v>46083.84162420139</v>
      </c>
      <c r="D1043" s="72"/>
      <c r="E1043" s="107" t="s">
        <v>76</v>
      </c>
      <c r="F1043" s="71"/>
      <c r="G1043" s="72"/>
      <c r="H1043" s="107" t="s">
        <v>26</v>
      </c>
      <c r="I1043" s="71"/>
      <c r="J1043" s="72"/>
      <c r="K1043" s="107" t="s">
        <v>2951</v>
      </c>
      <c r="L1043" s="71"/>
      <c r="M1043" s="71"/>
      <c r="N1043" s="71"/>
      <c r="O1043" s="72"/>
      <c r="P1043" s="229" t="s">
        <v>1930</v>
      </c>
      <c r="Q1043" s="71"/>
      <c r="R1043" s="72"/>
      <c r="S1043" s="156" t="s">
        <v>1175</v>
      </c>
      <c r="T1043" s="72"/>
      <c r="U1043" s="160">
        <v>80000.0</v>
      </c>
      <c r="V1043" s="71"/>
      <c r="W1043" s="72"/>
      <c r="X1043" s="160">
        <v>0.0</v>
      </c>
      <c r="Y1043" s="72"/>
      <c r="Z1043" s="156" t="s">
        <v>68</v>
      </c>
      <c r="AA1043" s="72"/>
      <c r="AB1043" s="247" t="s">
        <v>88</v>
      </c>
      <c r="AC1043" s="215"/>
      <c r="AD1043" s="215"/>
      <c r="AE1043" s="215"/>
      <c r="AF1043" s="215"/>
      <c r="AG1043" s="215"/>
      <c r="AH1043" s="215"/>
      <c r="AI1043" s="215"/>
      <c r="AJ1043" s="215"/>
      <c r="AK1043" s="215"/>
      <c r="AL1043" s="215"/>
      <c r="AM1043" s="215"/>
    </row>
    <row r="1044">
      <c r="A1044" s="215"/>
      <c r="B1044" s="257" t="s">
        <v>2952</v>
      </c>
      <c r="C1044" s="258">
        <v>46082.0</v>
      </c>
      <c r="D1044" s="72"/>
      <c r="E1044" s="107" t="s">
        <v>4</v>
      </c>
      <c r="F1044" s="71"/>
      <c r="G1044" s="72"/>
      <c r="H1044" s="107" t="s">
        <v>1208</v>
      </c>
      <c r="I1044" s="71"/>
      <c r="J1044" s="72"/>
      <c r="K1044" s="107" t="s">
        <v>2675</v>
      </c>
      <c r="L1044" s="71"/>
      <c r="M1044" s="71"/>
      <c r="N1044" s="71"/>
      <c r="O1044" s="72"/>
      <c r="P1044" s="229" t="s">
        <v>65</v>
      </c>
      <c r="Q1044" s="71"/>
      <c r="R1044" s="72"/>
      <c r="S1044" s="156" t="s">
        <v>1175</v>
      </c>
      <c r="T1044" s="72"/>
      <c r="U1044" s="160">
        <v>70000.0</v>
      </c>
      <c r="V1044" s="71"/>
      <c r="W1044" s="72"/>
      <c r="X1044" s="160">
        <v>0.0</v>
      </c>
      <c r="Y1044" s="72"/>
      <c r="Z1044" s="156" t="s">
        <v>68</v>
      </c>
      <c r="AA1044" s="72"/>
      <c r="AB1044" s="247" t="s">
        <v>88</v>
      </c>
      <c r="AC1044" s="215"/>
      <c r="AD1044" s="215"/>
      <c r="AE1044" s="215"/>
      <c r="AF1044" s="215"/>
      <c r="AG1044" s="215"/>
      <c r="AH1044" s="215"/>
      <c r="AI1044" s="215"/>
      <c r="AJ1044" s="215"/>
      <c r="AK1044" s="215"/>
      <c r="AL1044" s="215"/>
      <c r="AM1044" s="215"/>
    </row>
    <row r="1045">
      <c r="A1045" s="215"/>
      <c r="B1045" s="257" t="s">
        <v>2953</v>
      </c>
      <c r="C1045" s="258">
        <v>46082.0</v>
      </c>
      <c r="D1045" s="72"/>
      <c r="E1045" s="107" t="s">
        <v>76</v>
      </c>
      <c r="F1045" s="71"/>
      <c r="G1045" s="72"/>
      <c r="H1045" s="107" t="s">
        <v>26</v>
      </c>
      <c r="I1045" s="71"/>
      <c r="J1045" s="72"/>
      <c r="K1045" s="107" t="s">
        <v>2954</v>
      </c>
      <c r="L1045" s="71"/>
      <c r="M1045" s="71"/>
      <c r="N1045" s="71"/>
      <c r="O1045" s="72"/>
      <c r="P1045" s="229" t="s">
        <v>1930</v>
      </c>
      <c r="Q1045" s="71"/>
      <c r="R1045" s="72"/>
      <c r="S1045" s="156" t="s">
        <v>1175</v>
      </c>
      <c r="T1045" s="72"/>
      <c r="U1045" s="160">
        <v>1430000.0</v>
      </c>
      <c r="V1045" s="71"/>
      <c r="W1045" s="72"/>
      <c r="X1045" s="160">
        <v>0.0</v>
      </c>
      <c r="Y1045" s="72"/>
      <c r="Z1045" s="156" t="s">
        <v>68</v>
      </c>
      <c r="AA1045" s="72"/>
      <c r="AB1045" s="247" t="s">
        <v>88</v>
      </c>
      <c r="AC1045" s="215"/>
      <c r="AD1045" s="215"/>
      <c r="AE1045" s="215"/>
      <c r="AF1045" s="215"/>
      <c r="AG1045" s="215"/>
      <c r="AH1045" s="215"/>
      <c r="AI1045" s="215"/>
      <c r="AJ1045" s="215"/>
      <c r="AK1045" s="215"/>
      <c r="AL1045" s="215"/>
      <c r="AM1045" s="215"/>
    </row>
    <row r="1046">
      <c r="A1046" s="215"/>
      <c r="B1046" s="257" t="s">
        <v>2955</v>
      </c>
      <c r="C1046" s="258">
        <v>46082.0</v>
      </c>
      <c r="D1046" s="72"/>
      <c r="E1046" s="107" t="s">
        <v>76</v>
      </c>
      <c r="F1046" s="71"/>
      <c r="G1046" s="72"/>
      <c r="H1046" s="107" t="s">
        <v>26</v>
      </c>
      <c r="I1046" s="71"/>
      <c r="J1046" s="72"/>
      <c r="K1046" s="107" t="s">
        <v>2956</v>
      </c>
      <c r="L1046" s="71"/>
      <c r="M1046" s="71"/>
      <c r="N1046" s="71"/>
      <c r="O1046" s="72"/>
      <c r="P1046" s="229" t="s">
        <v>1930</v>
      </c>
      <c r="Q1046" s="71"/>
      <c r="R1046" s="72"/>
      <c r="S1046" s="156" t="s">
        <v>1175</v>
      </c>
      <c r="T1046" s="72"/>
      <c r="U1046" s="160">
        <v>1850000.0</v>
      </c>
      <c r="V1046" s="71"/>
      <c r="W1046" s="72"/>
      <c r="X1046" s="160">
        <v>0.0</v>
      </c>
      <c r="Y1046" s="72"/>
      <c r="Z1046" s="156" t="s">
        <v>68</v>
      </c>
      <c r="AA1046" s="72"/>
      <c r="AB1046" s="247" t="s">
        <v>88</v>
      </c>
      <c r="AC1046" s="215"/>
      <c r="AD1046" s="215"/>
      <c r="AE1046" s="215"/>
      <c r="AF1046" s="215"/>
      <c r="AG1046" s="215"/>
      <c r="AH1046" s="215"/>
      <c r="AI1046" s="215"/>
      <c r="AJ1046" s="215"/>
      <c r="AK1046" s="215"/>
      <c r="AL1046" s="215"/>
      <c r="AM1046" s="215"/>
    </row>
    <row r="1047">
      <c r="A1047" s="215"/>
      <c r="B1047" s="257" t="s">
        <v>2957</v>
      </c>
      <c r="C1047" s="258">
        <v>46078.0</v>
      </c>
      <c r="D1047" s="72"/>
      <c r="E1047" s="107" t="s">
        <v>4</v>
      </c>
      <c r="F1047" s="71"/>
      <c r="G1047" s="72"/>
      <c r="H1047" s="107" t="s">
        <v>1208</v>
      </c>
      <c r="I1047" s="71"/>
      <c r="J1047" s="72"/>
      <c r="K1047" s="107" t="s">
        <v>2958</v>
      </c>
      <c r="L1047" s="71"/>
      <c r="M1047" s="71"/>
      <c r="N1047" s="71"/>
      <c r="O1047" s="72"/>
      <c r="P1047" s="229" t="s">
        <v>1685</v>
      </c>
      <c r="Q1047" s="71"/>
      <c r="R1047" s="72"/>
      <c r="S1047" s="156" t="s">
        <v>1175</v>
      </c>
      <c r="T1047" s="72"/>
      <c r="U1047" s="160">
        <v>2840000.0</v>
      </c>
      <c r="V1047" s="71"/>
      <c r="W1047" s="72"/>
      <c r="X1047" s="160">
        <v>0.0</v>
      </c>
      <c r="Y1047" s="72"/>
      <c r="Z1047" s="156" t="s">
        <v>68</v>
      </c>
      <c r="AA1047" s="72"/>
      <c r="AB1047" s="247" t="s">
        <v>66</v>
      </c>
      <c r="AC1047" s="215"/>
      <c r="AD1047" s="215"/>
      <c r="AE1047" s="215"/>
      <c r="AF1047" s="215"/>
      <c r="AG1047" s="215"/>
      <c r="AH1047" s="215"/>
      <c r="AI1047" s="215"/>
      <c r="AJ1047" s="215"/>
      <c r="AK1047" s="215"/>
      <c r="AL1047" s="215"/>
      <c r="AM1047" s="215"/>
    </row>
    <row r="1048">
      <c r="A1048" s="215"/>
      <c r="B1048" s="257" t="s">
        <v>1453</v>
      </c>
      <c r="C1048" s="258">
        <v>46078.0</v>
      </c>
      <c r="D1048" s="72"/>
      <c r="E1048" s="107" t="s">
        <v>4</v>
      </c>
      <c r="F1048" s="71"/>
      <c r="G1048" s="72"/>
      <c r="H1048" s="107" t="s">
        <v>1208</v>
      </c>
      <c r="I1048" s="71"/>
      <c r="J1048" s="72"/>
      <c r="K1048" s="107" t="s">
        <v>2790</v>
      </c>
      <c r="L1048" s="71"/>
      <c r="M1048" s="71"/>
      <c r="N1048" s="71"/>
      <c r="O1048" s="72"/>
      <c r="P1048" s="229" t="s">
        <v>2687</v>
      </c>
      <c r="Q1048" s="71"/>
      <c r="R1048" s="72"/>
      <c r="S1048" s="156" t="s">
        <v>1175</v>
      </c>
      <c r="T1048" s="72"/>
      <c r="U1048" s="160">
        <v>4270000.0</v>
      </c>
      <c r="V1048" s="71"/>
      <c r="W1048" s="72"/>
      <c r="X1048" s="160">
        <v>0.0</v>
      </c>
      <c r="Y1048" s="72"/>
      <c r="Z1048" s="156" t="s">
        <v>68</v>
      </c>
      <c r="AA1048" s="72"/>
      <c r="AB1048" s="247" t="s">
        <v>88</v>
      </c>
      <c r="AC1048" s="215"/>
      <c r="AD1048" s="215"/>
      <c r="AE1048" s="215"/>
      <c r="AF1048" s="215"/>
      <c r="AG1048" s="215"/>
      <c r="AH1048" s="215"/>
      <c r="AI1048" s="215"/>
      <c r="AJ1048" s="215"/>
      <c r="AK1048" s="215"/>
      <c r="AL1048" s="215"/>
      <c r="AM1048" s="215"/>
    </row>
    <row r="1049">
      <c r="A1049" s="215"/>
      <c r="B1049" s="257" t="s">
        <v>1902</v>
      </c>
      <c r="C1049" s="258">
        <v>46076.0</v>
      </c>
      <c r="D1049" s="72"/>
      <c r="E1049" s="107" t="s">
        <v>76</v>
      </c>
      <c r="F1049" s="71"/>
      <c r="G1049" s="72"/>
      <c r="H1049" s="107" t="s">
        <v>26</v>
      </c>
      <c r="I1049" s="71"/>
      <c r="J1049" s="72"/>
      <c r="K1049" s="107" t="s">
        <v>2959</v>
      </c>
      <c r="L1049" s="71"/>
      <c r="M1049" s="71"/>
      <c r="N1049" s="71"/>
      <c r="O1049" s="72"/>
      <c r="P1049" s="229" t="s">
        <v>1930</v>
      </c>
      <c r="Q1049" s="71"/>
      <c r="R1049" s="72"/>
      <c r="S1049" s="156" t="s">
        <v>1175</v>
      </c>
      <c r="T1049" s="72"/>
      <c r="U1049" s="160">
        <v>100000.0</v>
      </c>
      <c r="V1049" s="71"/>
      <c r="W1049" s="72"/>
      <c r="X1049" s="160">
        <v>0.0</v>
      </c>
      <c r="Y1049" s="72"/>
      <c r="Z1049" s="156" t="s">
        <v>68</v>
      </c>
      <c r="AA1049" s="72"/>
      <c r="AB1049" s="247" t="s">
        <v>66</v>
      </c>
      <c r="AC1049" s="215"/>
      <c r="AD1049" s="215"/>
      <c r="AE1049" s="215"/>
      <c r="AF1049" s="215"/>
      <c r="AG1049" s="215"/>
      <c r="AH1049" s="215"/>
      <c r="AI1049" s="215"/>
      <c r="AJ1049" s="215"/>
      <c r="AK1049" s="215"/>
      <c r="AL1049" s="215"/>
      <c r="AM1049" s="215"/>
    </row>
    <row r="1050">
      <c r="A1050" s="215"/>
      <c r="B1050" s="257" t="s">
        <v>1479</v>
      </c>
      <c r="C1050" s="258">
        <v>46076.0</v>
      </c>
      <c r="D1050" s="72"/>
      <c r="E1050" s="107" t="s">
        <v>4</v>
      </c>
      <c r="F1050" s="71"/>
      <c r="G1050" s="72"/>
      <c r="H1050" s="107" t="s">
        <v>1208</v>
      </c>
      <c r="I1050" s="71"/>
      <c r="J1050" s="72"/>
      <c r="K1050" s="107" t="s">
        <v>2675</v>
      </c>
      <c r="L1050" s="71"/>
      <c r="M1050" s="71"/>
      <c r="N1050" s="71"/>
      <c r="O1050" s="72"/>
      <c r="P1050" s="229" t="s">
        <v>65</v>
      </c>
      <c r="Q1050" s="71"/>
      <c r="R1050" s="72"/>
      <c r="S1050" s="156" t="s">
        <v>1175</v>
      </c>
      <c r="T1050" s="72"/>
      <c r="U1050" s="160">
        <v>100000.0</v>
      </c>
      <c r="V1050" s="71"/>
      <c r="W1050" s="72"/>
      <c r="X1050" s="160">
        <v>0.0</v>
      </c>
      <c r="Y1050" s="72"/>
      <c r="Z1050" s="156" t="s">
        <v>68</v>
      </c>
      <c r="AA1050" s="72"/>
      <c r="AB1050" s="247" t="s">
        <v>66</v>
      </c>
      <c r="AC1050" s="215"/>
      <c r="AD1050" s="215"/>
      <c r="AE1050" s="215"/>
      <c r="AF1050" s="215"/>
      <c r="AG1050" s="215"/>
      <c r="AH1050" s="215"/>
      <c r="AI1050" s="215"/>
      <c r="AJ1050" s="215"/>
      <c r="AK1050" s="215"/>
      <c r="AL1050" s="215"/>
      <c r="AM1050" s="215"/>
    </row>
    <row r="1051">
      <c r="A1051" s="215"/>
      <c r="B1051" s="282"/>
      <c r="C1051" s="283"/>
      <c r="D1051" s="72"/>
      <c r="E1051" s="107"/>
      <c r="F1051" s="71"/>
      <c r="G1051" s="72"/>
      <c r="H1051" s="284"/>
      <c r="I1051" s="71"/>
      <c r="J1051" s="72"/>
      <c r="K1051" s="284"/>
      <c r="L1051" s="71"/>
      <c r="M1051" s="71"/>
      <c r="N1051" s="71"/>
      <c r="O1051" s="72"/>
      <c r="P1051" s="285"/>
      <c r="Q1051" s="71"/>
      <c r="R1051" s="72"/>
      <c r="S1051" s="286"/>
      <c r="T1051" s="72"/>
      <c r="U1051" s="287"/>
      <c r="V1051" s="71"/>
      <c r="W1051" s="72"/>
      <c r="X1051" s="287"/>
      <c r="Y1051" s="72"/>
      <c r="Z1051" s="286"/>
      <c r="AA1051" s="72"/>
      <c r="AB1051" s="288"/>
      <c r="AC1051" s="215"/>
      <c r="AD1051" s="215"/>
      <c r="AE1051" s="215"/>
      <c r="AF1051" s="215"/>
      <c r="AG1051" s="215"/>
      <c r="AH1051" s="215"/>
      <c r="AI1051" s="215"/>
      <c r="AJ1051" s="215"/>
      <c r="AK1051" s="215"/>
      <c r="AL1051" s="215"/>
      <c r="AM1051" s="215"/>
    </row>
    <row r="1052">
      <c r="A1052" s="215"/>
      <c r="B1052" s="282"/>
      <c r="C1052" s="283"/>
      <c r="D1052" s="72"/>
      <c r="E1052" s="107"/>
      <c r="F1052" s="71"/>
      <c r="G1052" s="72"/>
      <c r="H1052" s="284"/>
      <c r="I1052" s="71"/>
      <c r="J1052" s="72"/>
      <c r="K1052" s="284"/>
      <c r="L1052" s="71"/>
      <c r="M1052" s="71"/>
      <c r="N1052" s="71"/>
      <c r="O1052" s="72"/>
      <c r="P1052" s="285"/>
      <c r="Q1052" s="71"/>
      <c r="R1052" s="72"/>
      <c r="S1052" s="286"/>
      <c r="T1052" s="72"/>
      <c r="U1052" s="287"/>
      <c r="V1052" s="71"/>
      <c r="W1052" s="72"/>
      <c r="X1052" s="287"/>
      <c r="Y1052" s="72"/>
      <c r="Z1052" s="286"/>
      <c r="AA1052" s="72"/>
      <c r="AB1052" s="288"/>
      <c r="AC1052" s="215"/>
      <c r="AD1052" s="215"/>
      <c r="AE1052" s="215"/>
      <c r="AF1052" s="215"/>
      <c r="AG1052" s="215"/>
      <c r="AH1052" s="215"/>
      <c r="AI1052" s="215"/>
      <c r="AJ1052" s="215"/>
      <c r="AK1052" s="215"/>
      <c r="AL1052" s="215"/>
      <c r="AM1052" s="215"/>
    </row>
    <row r="1053">
      <c r="A1053" s="215"/>
      <c r="B1053" s="282"/>
      <c r="C1053" s="283"/>
      <c r="D1053" s="72"/>
      <c r="E1053" s="107"/>
      <c r="F1053" s="71"/>
      <c r="G1053" s="72"/>
      <c r="H1053" s="284"/>
      <c r="I1053" s="71"/>
      <c r="J1053" s="72"/>
      <c r="K1053" s="284"/>
      <c r="L1053" s="71"/>
      <c r="M1053" s="71"/>
      <c r="N1053" s="71"/>
      <c r="O1053" s="72"/>
      <c r="P1053" s="285"/>
      <c r="Q1053" s="71"/>
      <c r="R1053" s="72"/>
      <c r="S1053" s="286"/>
      <c r="T1053" s="72"/>
      <c r="U1053" s="287"/>
      <c r="V1053" s="71"/>
      <c r="W1053" s="72"/>
      <c r="X1053" s="287"/>
      <c r="Y1053" s="72"/>
      <c r="Z1053" s="286"/>
      <c r="AA1053" s="72"/>
      <c r="AB1053" s="288"/>
      <c r="AC1053" s="215"/>
      <c r="AD1053" s="215"/>
      <c r="AE1053" s="215"/>
      <c r="AF1053" s="215"/>
      <c r="AG1053" s="215"/>
      <c r="AH1053" s="215"/>
      <c r="AI1053" s="215"/>
      <c r="AJ1053" s="215"/>
      <c r="AK1053" s="215"/>
      <c r="AL1053" s="215"/>
      <c r="AM1053" s="215"/>
    </row>
    <row r="1054">
      <c r="A1054" s="215"/>
      <c r="B1054" s="282"/>
      <c r="C1054" s="283"/>
      <c r="D1054" s="72"/>
      <c r="E1054" s="107"/>
      <c r="F1054" s="71"/>
      <c r="G1054" s="72"/>
      <c r="H1054" s="284"/>
      <c r="I1054" s="71"/>
      <c r="J1054" s="72"/>
      <c r="K1054" s="284"/>
      <c r="L1054" s="71"/>
      <c r="M1054" s="71"/>
      <c r="N1054" s="71"/>
      <c r="O1054" s="72"/>
      <c r="P1054" s="285"/>
      <c r="Q1054" s="71"/>
      <c r="R1054" s="72"/>
      <c r="S1054" s="286"/>
      <c r="T1054" s="72"/>
      <c r="U1054" s="287"/>
      <c r="V1054" s="71"/>
      <c r="W1054" s="72"/>
      <c r="X1054" s="287"/>
      <c r="Y1054" s="72"/>
      <c r="Z1054" s="286"/>
      <c r="AA1054" s="72"/>
      <c r="AB1054" s="288"/>
      <c r="AC1054" s="215"/>
      <c r="AD1054" s="215"/>
      <c r="AE1054" s="215"/>
      <c r="AF1054" s="215"/>
      <c r="AG1054" s="215"/>
      <c r="AH1054" s="215"/>
      <c r="AI1054" s="215"/>
      <c r="AJ1054" s="215"/>
      <c r="AK1054" s="215"/>
      <c r="AL1054" s="215"/>
      <c r="AM1054" s="215"/>
    </row>
    <row r="1055">
      <c r="A1055" s="215"/>
      <c r="B1055" s="282"/>
      <c r="C1055" s="283"/>
      <c r="D1055" s="72"/>
      <c r="E1055" s="107"/>
      <c r="F1055" s="71"/>
      <c r="G1055" s="72"/>
      <c r="H1055" s="284"/>
      <c r="I1055" s="71"/>
      <c r="J1055" s="72"/>
      <c r="K1055" s="284"/>
      <c r="L1055" s="71"/>
      <c r="M1055" s="71"/>
      <c r="N1055" s="71"/>
      <c r="O1055" s="72"/>
      <c r="P1055" s="285"/>
      <c r="Q1055" s="71"/>
      <c r="R1055" s="72"/>
      <c r="S1055" s="286"/>
      <c r="T1055" s="72"/>
      <c r="U1055" s="287"/>
      <c r="V1055" s="71"/>
      <c r="W1055" s="72"/>
      <c r="X1055" s="287"/>
      <c r="Y1055" s="72"/>
      <c r="Z1055" s="286"/>
      <c r="AA1055" s="72"/>
      <c r="AB1055" s="288"/>
      <c r="AC1055" s="215"/>
      <c r="AD1055" s="215"/>
      <c r="AE1055" s="215"/>
      <c r="AF1055" s="215"/>
      <c r="AG1055" s="215"/>
      <c r="AH1055" s="215"/>
      <c r="AI1055" s="215"/>
      <c r="AJ1055" s="215"/>
      <c r="AK1055" s="215"/>
      <c r="AL1055" s="215"/>
      <c r="AM1055" s="215"/>
    </row>
    <row r="1056">
      <c r="A1056" s="215"/>
      <c r="B1056" s="282"/>
      <c r="C1056" s="283"/>
      <c r="D1056" s="72"/>
      <c r="E1056" s="107"/>
      <c r="F1056" s="71"/>
      <c r="G1056" s="72"/>
      <c r="H1056" s="284"/>
      <c r="I1056" s="71"/>
      <c r="J1056" s="72"/>
      <c r="K1056" s="284"/>
      <c r="L1056" s="71"/>
      <c r="M1056" s="71"/>
      <c r="N1056" s="71"/>
      <c r="O1056" s="72"/>
      <c r="P1056" s="285"/>
      <c r="Q1056" s="71"/>
      <c r="R1056" s="72"/>
      <c r="S1056" s="286"/>
      <c r="T1056" s="72"/>
      <c r="U1056" s="287"/>
      <c r="V1056" s="71"/>
      <c r="W1056" s="72"/>
      <c r="X1056" s="287"/>
      <c r="Y1056" s="72"/>
      <c r="Z1056" s="286"/>
      <c r="AA1056" s="72"/>
      <c r="AB1056" s="288"/>
      <c r="AC1056" s="215"/>
      <c r="AD1056" s="215"/>
      <c r="AE1056" s="215"/>
      <c r="AF1056" s="215"/>
      <c r="AG1056" s="215"/>
      <c r="AH1056" s="215"/>
      <c r="AI1056" s="215"/>
      <c r="AJ1056" s="215"/>
      <c r="AK1056" s="215"/>
      <c r="AL1056" s="215"/>
      <c r="AM1056" s="215"/>
    </row>
    <row r="1057">
      <c r="A1057" s="215"/>
      <c r="B1057" s="282"/>
      <c r="C1057" s="283"/>
      <c r="D1057" s="72"/>
      <c r="E1057" s="107"/>
      <c r="F1057" s="71"/>
      <c r="G1057" s="72"/>
      <c r="H1057" s="284"/>
      <c r="I1057" s="71"/>
      <c r="J1057" s="72"/>
      <c r="K1057" s="284"/>
      <c r="L1057" s="71"/>
      <c r="M1057" s="71"/>
      <c r="N1057" s="71"/>
      <c r="O1057" s="72"/>
      <c r="P1057" s="285"/>
      <c r="Q1057" s="71"/>
      <c r="R1057" s="72"/>
      <c r="S1057" s="286"/>
      <c r="T1057" s="72"/>
      <c r="U1057" s="287"/>
      <c r="V1057" s="71"/>
      <c r="W1057" s="72"/>
      <c r="X1057" s="287"/>
      <c r="Y1057" s="72"/>
      <c r="Z1057" s="286"/>
      <c r="AA1057" s="72"/>
      <c r="AB1057" s="288"/>
      <c r="AC1057" s="215"/>
      <c r="AD1057" s="215"/>
      <c r="AE1057" s="215"/>
      <c r="AF1057" s="215"/>
      <c r="AG1057" s="215"/>
      <c r="AH1057" s="215"/>
      <c r="AI1057" s="215"/>
      <c r="AJ1057" s="215"/>
      <c r="AK1057" s="215"/>
      <c r="AL1057" s="215"/>
      <c r="AM1057" s="215"/>
    </row>
    <row r="1058">
      <c r="A1058" s="215"/>
      <c r="B1058" s="282"/>
      <c r="C1058" s="283"/>
      <c r="D1058" s="72"/>
      <c r="E1058" s="107"/>
      <c r="F1058" s="71"/>
      <c r="G1058" s="72"/>
      <c r="H1058" s="284"/>
      <c r="I1058" s="71"/>
      <c r="J1058" s="72"/>
      <c r="K1058" s="284"/>
      <c r="L1058" s="71"/>
      <c r="M1058" s="71"/>
      <c r="N1058" s="71"/>
      <c r="O1058" s="72"/>
      <c r="P1058" s="285"/>
      <c r="Q1058" s="71"/>
      <c r="R1058" s="72"/>
      <c r="S1058" s="286"/>
      <c r="T1058" s="72"/>
      <c r="U1058" s="287"/>
      <c r="V1058" s="71"/>
      <c r="W1058" s="72"/>
      <c r="X1058" s="287"/>
      <c r="Y1058" s="72"/>
      <c r="Z1058" s="286"/>
      <c r="AA1058" s="72"/>
      <c r="AB1058" s="288"/>
      <c r="AC1058" s="215"/>
      <c r="AD1058" s="215"/>
      <c r="AE1058" s="215"/>
      <c r="AF1058" s="215"/>
      <c r="AG1058" s="215"/>
      <c r="AH1058" s="215"/>
      <c r="AI1058" s="215"/>
      <c r="AJ1058" s="215"/>
      <c r="AK1058" s="215"/>
      <c r="AL1058" s="215"/>
      <c r="AM1058" s="215"/>
    </row>
    <row r="1059">
      <c r="A1059" s="215"/>
      <c r="B1059" s="282"/>
      <c r="C1059" s="283"/>
      <c r="D1059" s="72"/>
      <c r="E1059" s="107"/>
      <c r="F1059" s="71"/>
      <c r="G1059" s="72"/>
      <c r="H1059" s="284"/>
      <c r="I1059" s="71"/>
      <c r="J1059" s="72"/>
      <c r="K1059" s="284"/>
      <c r="L1059" s="71"/>
      <c r="M1059" s="71"/>
      <c r="N1059" s="71"/>
      <c r="O1059" s="72"/>
      <c r="P1059" s="285"/>
      <c r="Q1059" s="71"/>
      <c r="R1059" s="72"/>
      <c r="S1059" s="286"/>
      <c r="T1059" s="72"/>
      <c r="U1059" s="287"/>
      <c r="V1059" s="71"/>
      <c r="W1059" s="72"/>
      <c r="X1059" s="287"/>
      <c r="Y1059" s="72"/>
      <c r="Z1059" s="286"/>
      <c r="AA1059" s="72"/>
      <c r="AB1059" s="288"/>
      <c r="AC1059" s="215"/>
      <c r="AD1059" s="215"/>
      <c r="AE1059" s="215"/>
      <c r="AF1059" s="215"/>
      <c r="AG1059" s="215"/>
      <c r="AH1059" s="215"/>
      <c r="AI1059" s="215"/>
      <c r="AJ1059" s="215"/>
      <c r="AK1059" s="215"/>
      <c r="AL1059" s="215"/>
      <c r="AM1059" s="215"/>
    </row>
    <row r="1060">
      <c r="A1060" s="215"/>
      <c r="B1060" s="282"/>
      <c r="C1060" s="283"/>
      <c r="D1060" s="72"/>
      <c r="E1060" s="107"/>
      <c r="F1060" s="71"/>
      <c r="G1060" s="72"/>
      <c r="H1060" s="284"/>
      <c r="I1060" s="71"/>
      <c r="J1060" s="72"/>
      <c r="K1060" s="284"/>
      <c r="L1060" s="71"/>
      <c r="M1060" s="71"/>
      <c r="N1060" s="71"/>
      <c r="O1060" s="72"/>
      <c r="P1060" s="285"/>
      <c r="Q1060" s="71"/>
      <c r="R1060" s="72"/>
      <c r="S1060" s="286"/>
      <c r="T1060" s="72"/>
      <c r="U1060" s="287"/>
      <c r="V1060" s="71"/>
      <c r="W1060" s="72"/>
      <c r="X1060" s="287"/>
      <c r="Y1060" s="72"/>
      <c r="Z1060" s="286"/>
      <c r="AA1060" s="72"/>
      <c r="AB1060" s="288"/>
      <c r="AC1060" s="215"/>
      <c r="AD1060" s="215"/>
      <c r="AE1060" s="215"/>
      <c r="AF1060" s="215"/>
      <c r="AG1060" s="215"/>
      <c r="AH1060" s="215"/>
      <c r="AI1060" s="215"/>
      <c r="AJ1060" s="215"/>
      <c r="AK1060" s="215"/>
      <c r="AL1060" s="215"/>
      <c r="AM1060" s="215"/>
    </row>
    <row r="1061">
      <c r="A1061" s="215"/>
      <c r="B1061" s="282"/>
      <c r="C1061" s="283"/>
      <c r="D1061" s="72"/>
      <c r="E1061" s="107"/>
      <c r="F1061" s="71"/>
      <c r="G1061" s="72"/>
      <c r="H1061" s="284"/>
      <c r="I1061" s="71"/>
      <c r="J1061" s="72"/>
      <c r="K1061" s="284"/>
      <c r="L1061" s="71"/>
      <c r="M1061" s="71"/>
      <c r="N1061" s="71"/>
      <c r="O1061" s="72"/>
      <c r="P1061" s="285"/>
      <c r="Q1061" s="71"/>
      <c r="R1061" s="72"/>
      <c r="S1061" s="286"/>
      <c r="T1061" s="72"/>
      <c r="U1061" s="287"/>
      <c r="V1061" s="71"/>
      <c r="W1061" s="72"/>
      <c r="X1061" s="287"/>
      <c r="Y1061" s="72"/>
      <c r="Z1061" s="286"/>
      <c r="AA1061" s="72"/>
      <c r="AB1061" s="288"/>
      <c r="AC1061" s="215"/>
      <c r="AD1061" s="215"/>
      <c r="AE1061" s="215"/>
      <c r="AF1061" s="215"/>
      <c r="AG1061" s="215"/>
      <c r="AH1061" s="215"/>
      <c r="AI1061" s="215"/>
      <c r="AJ1061" s="215"/>
      <c r="AK1061" s="215"/>
      <c r="AL1061" s="215"/>
      <c r="AM1061" s="215"/>
    </row>
    <row r="1062">
      <c r="A1062" s="215"/>
      <c r="B1062" s="282"/>
      <c r="C1062" s="283"/>
      <c r="D1062" s="72"/>
      <c r="E1062" s="107"/>
      <c r="F1062" s="71"/>
      <c r="G1062" s="72"/>
      <c r="H1062" s="284"/>
      <c r="I1062" s="71"/>
      <c r="J1062" s="72"/>
      <c r="K1062" s="284"/>
      <c r="L1062" s="71"/>
      <c r="M1062" s="71"/>
      <c r="N1062" s="71"/>
      <c r="O1062" s="72"/>
      <c r="P1062" s="285"/>
      <c r="Q1062" s="71"/>
      <c r="R1062" s="72"/>
      <c r="S1062" s="286"/>
      <c r="T1062" s="72"/>
      <c r="U1062" s="287"/>
      <c r="V1062" s="71"/>
      <c r="W1062" s="72"/>
      <c r="X1062" s="287"/>
      <c r="Y1062" s="72"/>
      <c r="Z1062" s="286"/>
      <c r="AA1062" s="72"/>
      <c r="AB1062" s="288"/>
      <c r="AC1062" s="215"/>
      <c r="AD1062" s="215"/>
      <c r="AE1062" s="215"/>
      <c r="AF1062" s="215"/>
      <c r="AG1062" s="215"/>
      <c r="AH1062" s="215"/>
      <c r="AI1062" s="215"/>
      <c r="AJ1062" s="215"/>
      <c r="AK1062" s="215"/>
      <c r="AL1062" s="215"/>
      <c r="AM1062" s="215"/>
    </row>
    <row r="1063">
      <c r="A1063" s="215"/>
      <c r="B1063" s="282"/>
      <c r="C1063" s="283"/>
      <c r="D1063" s="72"/>
      <c r="E1063" s="107"/>
      <c r="F1063" s="71"/>
      <c r="G1063" s="72"/>
      <c r="H1063" s="284"/>
      <c r="I1063" s="71"/>
      <c r="J1063" s="72"/>
      <c r="K1063" s="284"/>
      <c r="L1063" s="71"/>
      <c r="M1063" s="71"/>
      <c r="N1063" s="71"/>
      <c r="O1063" s="72"/>
      <c r="P1063" s="285"/>
      <c r="Q1063" s="71"/>
      <c r="R1063" s="72"/>
      <c r="S1063" s="286"/>
      <c r="T1063" s="72"/>
      <c r="U1063" s="287"/>
      <c r="V1063" s="71"/>
      <c r="W1063" s="72"/>
      <c r="X1063" s="287"/>
      <c r="Y1063" s="72"/>
      <c r="Z1063" s="286"/>
      <c r="AA1063" s="72"/>
      <c r="AB1063" s="288"/>
      <c r="AC1063" s="215"/>
      <c r="AD1063" s="215"/>
      <c r="AE1063" s="215"/>
      <c r="AF1063" s="215"/>
      <c r="AG1063" s="215"/>
      <c r="AH1063" s="215"/>
      <c r="AI1063" s="215"/>
      <c r="AJ1063" s="215"/>
      <c r="AK1063" s="215"/>
      <c r="AL1063" s="215"/>
      <c r="AM1063" s="215"/>
    </row>
    <row r="1064">
      <c r="A1064" s="215"/>
      <c r="B1064" s="282"/>
      <c r="C1064" s="283"/>
      <c r="D1064" s="72"/>
      <c r="E1064" s="107"/>
      <c r="F1064" s="71"/>
      <c r="G1064" s="72"/>
      <c r="H1064" s="284"/>
      <c r="I1064" s="71"/>
      <c r="J1064" s="72"/>
      <c r="K1064" s="284"/>
      <c r="L1064" s="71"/>
      <c r="M1064" s="71"/>
      <c r="N1064" s="71"/>
      <c r="O1064" s="72"/>
      <c r="P1064" s="285"/>
      <c r="Q1064" s="71"/>
      <c r="R1064" s="72"/>
      <c r="S1064" s="286"/>
      <c r="T1064" s="72"/>
      <c r="U1064" s="287"/>
      <c r="V1064" s="71"/>
      <c r="W1064" s="72"/>
      <c r="X1064" s="287"/>
      <c r="Y1064" s="72"/>
      <c r="Z1064" s="286"/>
      <c r="AA1064" s="72"/>
      <c r="AB1064" s="288"/>
      <c r="AC1064" s="215"/>
      <c r="AD1064" s="215"/>
      <c r="AE1064" s="215"/>
      <c r="AF1064" s="215"/>
      <c r="AG1064" s="215"/>
      <c r="AH1064" s="215"/>
      <c r="AI1064" s="215"/>
      <c r="AJ1064" s="215"/>
      <c r="AK1064" s="215"/>
      <c r="AL1064" s="215"/>
      <c r="AM1064" s="215"/>
    </row>
    <row r="1065">
      <c r="A1065" s="215"/>
      <c r="B1065" s="282"/>
      <c r="C1065" s="283"/>
      <c r="D1065" s="72"/>
      <c r="E1065" s="107"/>
      <c r="F1065" s="71"/>
      <c r="G1065" s="72"/>
      <c r="H1065" s="284"/>
      <c r="I1065" s="71"/>
      <c r="J1065" s="72"/>
      <c r="K1065" s="284"/>
      <c r="L1065" s="71"/>
      <c r="M1065" s="71"/>
      <c r="N1065" s="71"/>
      <c r="O1065" s="72"/>
      <c r="P1065" s="285"/>
      <c r="Q1065" s="71"/>
      <c r="R1065" s="72"/>
      <c r="S1065" s="286"/>
      <c r="T1065" s="72"/>
      <c r="U1065" s="287"/>
      <c r="V1065" s="71"/>
      <c r="W1065" s="72"/>
      <c r="X1065" s="287"/>
      <c r="Y1065" s="72"/>
      <c r="Z1065" s="286"/>
      <c r="AA1065" s="72"/>
      <c r="AB1065" s="288"/>
      <c r="AC1065" s="215"/>
      <c r="AD1065" s="215"/>
      <c r="AE1065" s="215"/>
      <c r="AF1065" s="215"/>
      <c r="AG1065" s="215"/>
      <c r="AH1065" s="215"/>
      <c r="AI1065" s="215"/>
      <c r="AJ1065" s="215"/>
      <c r="AK1065" s="215"/>
      <c r="AL1065" s="215"/>
      <c r="AM1065" s="215"/>
    </row>
    <row r="1066">
      <c r="A1066" s="215"/>
      <c r="B1066" s="282"/>
      <c r="C1066" s="283"/>
      <c r="D1066" s="72"/>
      <c r="E1066" s="107"/>
      <c r="F1066" s="71"/>
      <c r="G1066" s="72"/>
      <c r="H1066" s="284"/>
      <c r="I1066" s="71"/>
      <c r="J1066" s="72"/>
      <c r="K1066" s="284"/>
      <c r="L1066" s="71"/>
      <c r="M1066" s="71"/>
      <c r="N1066" s="71"/>
      <c r="O1066" s="72"/>
      <c r="P1066" s="285"/>
      <c r="Q1066" s="71"/>
      <c r="R1066" s="72"/>
      <c r="S1066" s="286"/>
      <c r="T1066" s="72"/>
      <c r="U1066" s="287"/>
      <c r="V1066" s="71"/>
      <c r="W1066" s="72"/>
      <c r="X1066" s="287"/>
      <c r="Y1066" s="72"/>
      <c r="Z1066" s="286"/>
      <c r="AA1066" s="72"/>
      <c r="AB1066" s="288"/>
      <c r="AC1066" s="215"/>
      <c r="AD1066" s="215"/>
      <c r="AE1066" s="215"/>
      <c r="AF1066" s="215"/>
      <c r="AG1066" s="215"/>
      <c r="AH1066" s="215"/>
      <c r="AI1066" s="215"/>
      <c r="AJ1066" s="215"/>
      <c r="AK1066" s="215"/>
      <c r="AL1066" s="215"/>
      <c r="AM1066" s="215"/>
    </row>
    <row r="1067">
      <c r="A1067" s="215"/>
      <c r="B1067" s="282"/>
      <c r="C1067" s="283"/>
      <c r="D1067" s="72"/>
      <c r="E1067" s="107"/>
      <c r="F1067" s="71"/>
      <c r="G1067" s="72"/>
      <c r="H1067" s="284"/>
      <c r="I1067" s="71"/>
      <c r="J1067" s="72"/>
      <c r="K1067" s="284"/>
      <c r="L1067" s="71"/>
      <c r="M1067" s="71"/>
      <c r="N1067" s="71"/>
      <c r="O1067" s="72"/>
      <c r="P1067" s="285"/>
      <c r="Q1067" s="71"/>
      <c r="R1067" s="72"/>
      <c r="S1067" s="286"/>
      <c r="T1067" s="72"/>
      <c r="U1067" s="287"/>
      <c r="V1067" s="71"/>
      <c r="W1067" s="72"/>
      <c r="X1067" s="287"/>
      <c r="Y1067" s="72"/>
      <c r="Z1067" s="286"/>
      <c r="AA1067" s="72"/>
      <c r="AB1067" s="288"/>
      <c r="AC1067" s="215"/>
      <c r="AD1067" s="215"/>
      <c r="AE1067" s="215"/>
      <c r="AF1067" s="215"/>
      <c r="AG1067" s="215"/>
      <c r="AH1067" s="215"/>
      <c r="AI1067" s="215"/>
      <c r="AJ1067" s="215"/>
      <c r="AK1067" s="215"/>
      <c r="AL1067" s="215"/>
      <c r="AM1067" s="215"/>
    </row>
    <row r="1068">
      <c r="A1068" s="215"/>
      <c r="B1068" s="282"/>
      <c r="C1068" s="283"/>
      <c r="D1068" s="72"/>
      <c r="E1068" s="107"/>
      <c r="F1068" s="71"/>
      <c r="G1068" s="72"/>
      <c r="H1068" s="284"/>
      <c r="I1068" s="71"/>
      <c r="J1068" s="72"/>
      <c r="K1068" s="284"/>
      <c r="L1068" s="71"/>
      <c r="M1068" s="71"/>
      <c r="N1068" s="71"/>
      <c r="O1068" s="72"/>
      <c r="P1068" s="285"/>
      <c r="Q1068" s="71"/>
      <c r="R1068" s="72"/>
      <c r="S1068" s="286"/>
      <c r="T1068" s="72"/>
      <c r="U1068" s="287"/>
      <c r="V1068" s="71"/>
      <c r="W1068" s="72"/>
      <c r="X1068" s="287"/>
      <c r="Y1068" s="72"/>
      <c r="Z1068" s="286"/>
      <c r="AA1068" s="72"/>
      <c r="AB1068" s="288"/>
      <c r="AC1068" s="215"/>
      <c r="AD1068" s="215"/>
      <c r="AE1068" s="215"/>
      <c r="AF1068" s="215"/>
      <c r="AG1068" s="215"/>
      <c r="AH1068" s="215"/>
      <c r="AI1068" s="215"/>
      <c r="AJ1068" s="215"/>
      <c r="AK1068" s="215"/>
      <c r="AL1068" s="215"/>
      <c r="AM1068" s="215"/>
    </row>
    <row r="1069">
      <c r="A1069" s="215"/>
      <c r="B1069" s="282"/>
      <c r="C1069" s="283"/>
      <c r="D1069" s="72"/>
      <c r="E1069" s="107"/>
      <c r="F1069" s="71"/>
      <c r="G1069" s="72"/>
      <c r="H1069" s="284"/>
      <c r="I1069" s="71"/>
      <c r="J1069" s="72"/>
      <c r="K1069" s="284"/>
      <c r="L1069" s="71"/>
      <c r="M1069" s="71"/>
      <c r="N1069" s="71"/>
      <c r="O1069" s="72"/>
      <c r="P1069" s="285"/>
      <c r="Q1069" s="71"/>
      <c r="R1069" s="72"/>
      <c r="S1069" s="286"/>
      <c r="T1069" s="72"/>
      <c r="U1069" s="287"/>
      <c r="V1069" s="71"/>
      <c r="W1069" s="72"/>
      <c r="X1069" s="287"/>
      <c r="Y1069" s="72"/>
      <c r="Z1069" s="286"/>
      <c r="AA1069" s="72"/>
      <c r="AB1069" s="288"/>
      <c r="AC1069" s="215"/>
      <c r="AD1069" s="215"/>
      <c r="AE1069" s="215"/>
      <c r="AF1069" s="215"/>
      <c r="AG1069" s="215"/>
      <c r="AH1069" s="215"/>
      <c r="AI1069" s="215"/>
      <c r="AJ1069" s="215"/>
      <c r="AK1069" s="215"/>
      <c r="AL1069" s="215"/>
      <c r="AM1069" s="215"/>
    </row>
    <row r="1070">
      <c r="A1070" s="215"/>
      <c r="B1070" s="282"/>
      <c r="C1070" s="283"/>
      <c r="D1070" s="72"/>
      <c r="E1070" s="107"/>
      <c r="F1070" s="71"/>
      <c r="G1070" s="72"/>
      <c r="H1070" s="284"/>
      <c r="I1070" s="71"/>
      <c r="J1070" s="72"/>
      <c r="K1070" s="284"/>
      <c r="L1070" s="71"/>
      <c r="M1070" s="71"/>
      <c r="N1070" s="71"/>
      <c r="O1070" s="72"/>
      <c r="P1070" s="285"/>
      <c r="Q1070" s="71"/>
      <c r="R1070" s="72"/>
      <c r="S1070" s="286"/>
      <c r="T1070" s="72"/>
      <c r="U1070" s="287"/>
      <c r="V1070" s="71"/>
      <c r="W1070" s="72"/>
      <c r="X1070" s="287"/>
      <c r="Y1070" s="72"/>
      <c r="Z1070" s="286"/>
      <c r="AA1070" s="72"/>
      <c r="AB1070" s="288"/>
      <c r="AC1070" s="215"/>
      <c r="AD1070" s="215"/>
      <c r="AE1070" s="215"/>
      <c r="AF1070" s="215"/>
      <c r="AG1070" s="215"/>
      <c r="AH1070" s="215"/>
      <c r="AI1070" s="215"/>
      <c r="AJ1070" s="215"/>
      <c r="AK1070" s="215"/>
      <c r="AL1070" s="215"/>
      <c r="AM1070" s="215"/>
    </row>
    <row r="1071">
      <c r="A1071" s="215"/>
      <c r="B1071" s="282"/>
      <c r="C1071" s="283"/>
      <c r="D1071" s="72"/>
      <c r="E1071" s="107"/>
      <c r="F1071" s="71"/>
      <c r="G1071" s="72"/>
      <c r="H1071" s="284"/>
      <c r="I1071" s="71"/>
      <c r="J1071" s="72"/>
      <c r="K1071" s="284"/>
      <c r="L1071" s="71"/>
      <c r="M1071" s="71"/>
      <c r="N1071" s="71"/>
      <c r="O1071" s="72"/>
      <c r="P1071" s="285"/>
      <c r="Q1071" s="71"/>
      <c r="R1071" s="72"/>
      <c r="S1071" s="286"/>
      <c r="T1071" s="72"/>
      <c r="U1071" s="287"/>
      <c r="V1071" s="71"/>
      <c r="W1071" s="72"/>
      <c r="X1071" s="287"/>
      <c r="Y1071" s="72"/>
      <c r="Z1071" s="286"/>
      <c r="AA1071" s="72"/>
      <c r="AB1071" s="288"/>
      <c r="AC1071" s="215"/>
      <c r="AD1071" s="215"/>
      <c r="AE1071" s="215"/>
      <c r="AF1071" s="215"/>
      <c r="AG1071" s="215"/>
      <c r="AH1071" s="215"/>
      <c r="AI1071" s="215"/>
      <c r="AJ1071" s="215"/>
      <c r="AK1071" s="215"/>
      <c r="AL1071" s="215"/>
      <c r="AM1071" s="215"/>
    </row>
    <row r="1072">
      <c r="A1072" s="215"/>
      <c r="B1072" s="282"/>
      <c r="C1072" s="283"/>
      <c r="D1072" s="72"/>
      <c r="E1072" s="107"/>
      <c r="F1072" s="71"/>
      <c r="G1072" s="72"/>
      <c r="H1072" s="284"/>
      <c r="I1072" s="71"/>
      <c r="J1072" s="72"/>
      <c r="K1072" s="284"/>
      <c r="L1072" s="71"/>
      <c r="M1072" s="71"/>
      <c r="N1072" s="71"/>
      <c r="O1072" s="72"/>
      <c r="P1072" s="285"/>
      <c r="Q1072" s="71"/>
      <c r="R1072" s="72"/>
      <c r="S1072" s="286"/>
      <c r="T1072" s="72"/>
      <c r="U1072" s="287"/>
      <c r="V1072" s="71"/>
      <c r="W1072" s="72"/>
      <c r="X1072" s="287"/>
      <c r="Y1072" s="72"/>
      <c r="Z1072" s="286"/>
      <c r="AA1072" s="72"/>
      <c r="AB1072" s="288"/>
      <c r="AC1072" s="215"/>
      <c r="AD1072" s="215"/>
      <c r="AE1072" s="215"/>
      <c r="AF1072" s="215"/>
      <c r="AG1072" s="215"/>
      <c r="AH1072" s="215"/>
      <c r="AI1072" s="215"/>
      <c r="AJ1072" s="215"/>
      <c r="AK1072" s="215"/>
      <c r="AL1072" s="215"/>
      <c r="AM1072" s="215"/>
    </row>
    <row r="1073">
      <c r="A1073" s="215"/>
      <c r="B1073" s="282"/>
      <c r="C1073" s="283"/>
      <c r="D1073" s="72"/>
      <c r="E1073" s="107"/>
      <c r="F1073" s="71"/>
      <c r="G1073" s="72"/>
      <c r="H1073" s="284"/>
      <c r="I1073" s="71"/>
      <c r="J1073" s="72"/>
      <c r="K1073" s="284"/>
      <c r="L1073" s="71"/>
      <c r="M1073" s="71"/>
      <c r="N1073" s="71"/>
      <c r="O1073" s="72"/>
      <c r="P1073" s="285"/>
      <c r="Q1073" s="71"/>
      <c r="R1073" s="72"/>
      <c r="S1073" s="286"/>
      <c r="T1073" s="72"/>
      <c r="U1073" s="287"/>
      <c r="V1073" s="71"/>
      <c r="W1073" s="72"/>
      <c r="X1073" s="287"/>
      <c r="Y1073" s="72"/>
      <c r="Z1073" s="286"/>
      <c r="AA1073" s="72"/>
      <c r="AB1073" s="288"/>
      <c r="AC1073" s="215"/>
      <c r="AD1073" s="215"/>
      <c r="AE1073" s="215"/>
      <c r="AF1073" s="215"/>
      <c r="AG1073" s="215"/>
      <c r="AH1073" s="215"/>
      <c r="AI1073" s="215"/>
      <c r="AJ1073" s="215"/>
      <c r="AK1073" s="215"/>
      <c r="AL1073" s="215"/>
      <c r="AM1073" s="215"/>
    </row>
    <row r="1074">
      <c r="A1074" s="215"/>
      <c r="B1074" s="282"/>
      <c r="C1074" s="283"/>
      <c r="D1074" s="72"/>
      <c r="E1074" s="107"/>
      <c r="F1074" s="71"/>
      <c r="G1074" s="72"/>
      <c r="H1074" s="284"/>
      <c r="I1074" s="71"/>
      <c r="J1074" s="72"/>
      <c r="K1074" s="284"/>
      <c r="L1074" s="71"/>
      <c r="M1074" s="71"/>
      <c r="N1074" s="71"/>
      <c r="O1074" s="72"/>
      <c r="P1074" s="285"/>
      <c r="Q1074" s="71"/>
      <c r="R1074" s="72"/>
      <c r="S1074" s="286"/>
      <c r="T1074" s="72"/>
      <c r="U1074" s="287"/>
      <c r="V1074" s="71"/>
      <c r="W1074" s="72"/>
      <c r="X1074" s="287"/>
      <c r="Y1074" s="72"/>
      <c r="Z1074" s="286"/>
      <c r="AA1074" s="72"/>
      <c r="AB1074" s="288"/>
      <c r="AC1074" s="215"/>
      <c r="AD1074" s="215"/>
      <c r="AE1074" s="215"/>
      <c r="AF1074" s="215"/>
      <c r="AG1074" s="215"/>
      <c r="AH1074" s="215"/>
      <c r="AI1074" s="215"/>
      <c r="AJ1074" s="215"/>
      <c r="AK1074" s="215"/>
      <c r="AL1074" s="215"/>
      <c r="AM1074" s="215"/>
    </row>
    <row r="1075">
      <c r="A1075" s="215"/>
      <c r="B1075" s="282"/>
      <c r="C1075" s="283"/>
      <c r="D1075" s="72"/>
      <c r="E1075" s="107"/>
      <c r="F1075" s="71"/>
      <c r="G1075" s="72"/>
      <c r="H1075" s="284"/>
      <c r="I1075" s="71"/>
      <c r="J1075" s="72"/>
      <c r="K1075" s="284"/>
      <c r="L1075" s="71"/>
      <c r="M1075" s="71"/>
      <c r="N1075" s="71"/>
      <c r="O1075" s="72"/>
      <c r="P1075" s="285"/>
      <c r="Q1075" s="71"/>
      <c r="R1075" s="72"/>
      <c r="S1075" s="286"/>
      <c r="T1075" s="72"/>
      <c r="U1075" s="287"/>
      <c r="V1075" s="71"/>
      <c r="W1075" s="72"/>
      <c r="X1075" s="287"/>
      <c r="Y1075" s="72"/>
      <c r="Z1075" s="286"/>
      <c r="AA1075" s="72"/>
      <c r="AB1075" s="288"/>
      <c r="AC1075" s="215"/>
      <c r="AD1075" s="215"/>
      <c r="AE1075" s="215"/>
      <c r="AF1075" s="215"/>
      <c r="AG1075" s="215"/>
      <c r="AH1075" s="215"/>
      <c r="AI1075" s="215"/>
      <c r="AJ1075" s="215"/>
      <c r="AK1075" s="215"/>
      <c r="AL1075" s="215"/>
      <c r="AM1075" s="215"/>
    </row>
    <row r="1076">
      <c r="A1076" s="215"/>
      <c r="B1076" s="282"/>
      <c r="C1076" s="283"/>
      <c r="D1076" s="72"/>
      <c r="E1076" s="107"/>
      <c r="F1076" s="71"/>
      <c r="G1076" s="72"/>
      <c r="H1076" s="284"/>
      <c r="I1076" s="71"/>
      <c r="J1076" s="72"/>
      <c r="K1076" s="284"/>
      <c r="L1076" s="71"/>
      <c r="M1076" s="71"/>
      <c r="N1076" s="71"/>
      <c r="O1076" s="72"/>
      <c r="P1076" s="285"/>
      <c r="Q1076" s="71"/>
      <c r="R1076" s="72"/>
      <c r="S1076" s="286"/>
      <c r="T1076" s="72"/>
      <c r="U1076" s="287"/>
      <c r="V1076" s="71"/>
      <c r="W1076" s="72"/>
      <c r="X1076" s="287"/>
      <c r="Y1076" s="72"/>
      <c r="Z1076" s="286"/>
      <c r="AA1076" s="72"/>
      <c r="AB1076" s="288"/>
      <c r="AC1076" s="215"/>
      <c r="AD1076" s="215"/>
      <c r="AE1076" s="215"/>
      <c r="AF1076" s="215"/>
      <c r="AG1076" s="215"/>
      <c r="AH1076" s="215"/>
      <c r="AI1076" s="215"/>
      <c r="AJ1076" s="215"/>
      <c r="AK1076" s="215"/>
      <c r="AL1076" s="215"/>
      <c r="AM1076" s="215"/>
    </row>
    <row r="1077">
      <c r="A1077" s="215"/>
      <c r="B1077" s="282"/>
      <c r="C1077" s="283"/>
      <c r="D1077" s="72"/>
      <c r="E1077" s="107"/>
      <c r="F1077" s="71"/>
      <c r="G1077" s="72"/>
      <c r="H1077" s="284"/>
      <c r="I1077" s="71"/>
      <c r="J1077" s="72"/>
      <c r="K1077" s="284"/>
      <c r="L1077" s="71"/>
      <c r="M1077" s="71"/>
      <c r="N1077" s="71"/>
      <c r="O1077" s="72"/>
      <c r="P1077" s="285"/>
      <c r="Q1077" s="71"/>
      <c r="R1077" s="72"/>
      <c r="S1077" s="286"/>
      <c r="T1077" s="72"/>
      <c r="U1077" s="287"/>
      <c r="V1077" s="71"/>
      <c r="W1077" s="72"/>
      <c r="X1077" s="287"/>
      <c r="Y1077" s="72"/>
      <c r="Z1077" s="286"/>
      <c r="AA1077" s="72"/>
      <c r="AB1077" s="288"/>
      <c r="AC1077" s="215"/>
      <c r="AD1077" s="215"/>
      <c r="AE1077" s="215"/>
      <c r="AF1077" s="215"/>
      <c r="AG1077" s="215"/>
      <c r="AH1077" s="215"/>
      <c r="AI1077" s="215"/>
      <c r="AJ1077" s="215"/>
      <c r="AK1077" s="215"/>
      <c r="AL1077" s="215"/>
      <c r="AM1077" s="215"/>
    </row>
    <row r="1078">
      <c r="A1078" s="215"/>
      <c r="B1078" s="282"/>
      <c r="C1078" s="283"/>
      <c r="D1078" s="72"/>
      <c r="E1078" s="107"/>
      <c r="F1078" s="71"/>
      <c r="G1078" s="72"/>
      <c r="H1078" s="284"/>
      <c r="I1078" s="71"/>
      <c r="J1078" s="72"/>
      <c r="K1078" s="284"/>
      <c r="L1078" s="71"/>
      <c r="M1078" s="71"/>
      <c r="N1078" s="71"/>
      <c r="O1078" s="72"/>
      <c r="P1078" s="285"/>
      <c r="Q1078" s="71"/>
      <c r="R1078" s="72"/>
      <c r="S1078" s="286"/>
      <c r="T1078" s="72"/>
      <c r="U1078" s="287"/>
      <c r="V1078" s="71"/>
      <c r="W1078" s="72"/>
      <c r="X1078" s="287"/>
      <c r="Y1078" s="72"/>
      <c r="Z1078" s="286"/>
      <c r="AA1078" s="72"/>
      <c r="AB1078" s="288"/>
      <c r="AC1078" s="215"/>
      <c r="AD1078" s="215"/>
      <c r="AE1078" s="215"/>
      <c r="AF1078" s="215"/>
      <c r="AG1078" s="215"/>
      <c r="AH1078" s="215"/>
      <c r="AI1078" s="215"/>
      <c r="AJ1078" s="215"/>
      <c r="AK1078" s="215"/>
      <c r="AL1078" s="215"/>
      <c r="AM1078" s="215"/>
    </row>
    <row r="1079">
      <c r="A1079" s="215"/>
      <c r="B1079" s="282"/>
      <c r="C1079" s="283"/>
      <c r="D1079" s="72"/>
      <c r="E1079" s="107"/>
      <c r="F1079" s="71"/>
      <c r="G1079" s="72"/>
      <c r="H1079" s="284"/>
      <c r="I1079" s="71"/>
      <c r="J1079" s="72"/>
      <c r="K1079" s="284"/>
      <c r="L1079" s="71"/>
      <c r="M1079" s="71"/>
      <c r="N1079" s="71"/>
      <c r="O1079" s="72"/>
      <c r="P1079" s="285"/>
      <c r="Q1079" s="71"/>
      <c r="R1079" s="72"/>
      <c r="S1079" s="286"/>
      <c r="T1079" s="72"/>
      <c r="U1079" s="287"/>
      <c r="V1079" s="71"/>
      <c r="W1079" s="72"/>
      <c r="X1079" s="287"/>
      <c r="Y1079" s="72"/>
      <c r="Z1079" s="286"/>
      <c r="AA1079" s="72"/>
      <c r="AB1079" s="288"/>
      <c r="AC1079" s="215"/>
      <c r="AD1079" s="215"/>
      <c r="AE1079" s="215"/>
      <c r="AF1079" s="215"/>
      <c r="AG1079" s="215"/>
      <c r="AH1079" s="215"/>
      <c r="AI1079" s="215"/>
      <c r="AJ1079" s="215"/>
      <c r="AK1079" s="215"/>
      <c r="AL1079" s="215"/>
      <c r="AM1079" s="215"/>
    </row>
    <row r="1080">
      <c r="A1080" s="215"/>
      <c r="B1080" s="282"/>
      <c r="C1080" s="283"/>
      <c r="D1080" s="72"/>
      <c r="E1080" s="107"/>
      <c r="F1080" s="71"/>
      <c r="G1080" s="72"/>
      <c r="H1080" s="284"/>
      <c r="I1080" s="71"/>
      <c r="J1080" s="72"/>
      <c r="K1080" s="284"/>
      <c r="L1080" s="71"/>
      <c r="M1080" s="71"/>
      <c r="N1080" s="71"/>
      <c r="O1080" s="72"/>
      <c r="P1080" s="285"/>
      <c r="Q1080" s="71"/>
      <c r="R1080" s="72"/>
      <c r="S1080" s="286"/>
      <c r="T1080" s="72"/>
      <c r="U1080" s="287"/>
      <c r="V1080" s="71"/>
      <c r="W1080" s="72"/>
      <c r="X1080" s="287"/>
      <c r="Y1080" s="72"/>
      <c r="Z1080" s="286"/>
      <c r="AA1080" s="72"/>
      <c r="AB1080" s="288"/>
      <c r="AC1080" s="215"/>
      <c r="AD1080" s="215"/>
      <c r="AE1080" s="215"/>
      <c r="AF1080" s="215"/>
      <c r="AG1080" s="215"/>
      <c r="AH1080" s="215"/>
      <c r="AI1080" s="215"/>
      <c r="AJ1080" s="215"/>
      <c r="AK1080" s="215"/>
      <c r="AL1080" s="215"/>
      <c r="AM1080" s="215"/>
    </row>
    <row r="1081">
      <c r="A1081" s="215"/>
      <c r="B1081" s="282"/>
      <c r="C1081" s="283"/>
      <c r="D1081" s="72"/>
      <c r="E1081" s="107"/>
      <c r="F1081" s="71"/>
      <c r="G1081" s="72"/>
      <c r="H1081" s="284"/>
      <c r="I1081" s="71"/>
      <c r="J1081" s="72"/>
      <c r="K1081" s="284"/>
      <c r="L1081" s="71"/>
      <c r="M1081" s="71"/>
      <c r="N1081" s="71"/>
      <c r="O1081" s="72"/>
      <c r="P1081" s="285"/>
      <c r="Q1081" s="71"/>
      <c r="R1081" s="72"/>
      <c r="S1081" s="286"/>
      <c r="T1081" s="72"/>
      <c r="U1081" s="287"/>
      <c r="V1081" s="71"/>
      <c r="W1081" s="72"/>
      <c r="X1081" s="287"/>
      <c r="Y1081" s="72"/>
      <c r="Z1081" s="286"/>
      <c r="AA1081" s="72"/>
      <c r="AB1081" s="288"/>
      <c r="AC1081" s="215"/>
      <c r="AD1081" s="215"/>
      <c r="AE1081" s="215"/>
      <c r="AF1081" s="215"/>
      <c r="AG1081" s="215"/>
      <c r="AH1081" s="215"/>
      <c r="AI1081" s="215"/>
      <c r="AJ1081" s="215"/>
      <c r="AK1081" s="215"/>
      <c r="AL1081" s="215"/>
      <c r="AM1081" s="215"/>
    </row>
    <row r="1082">
      <c r="A1082" s="215"/>
      <c r="B1082" s="282"/>
      <c r="C1082" s="283"/>
      <c r="D1082" s="72"/>
      <c r="E1082" s="107"/>
      <c r="F1082" s="71"/>
      <c r="G1082" s="72"/>
      <c r="H1082" s="284"/>
      <c r="I1082" s="71"/>
      <c r="J1082" s="72"/>
      <c r="K1082" s="284"/>
      <c r="L1082" s="71"/>
      <c r="M1082" s="71"/>
      <c r="N1082" s="71"/>
      <c r="O1082" s="72"/>
      <c r="P1082" s="285"/>
      <c r="Q1082" s="71"/>
      <c r="R1082" s="72"/>
      <c r="S1082" s="286"/>
      <c r="T1082" s="72"/>
      <c r="U1082" s="287"/>
      <c r="V1082" s="71"/>
      <c r="W1082" s="72"/>
      <c r="X1082" s="287"/>
      <c r="Y1082" s="72"/>
      <c r="Z1082" s="286"/>
      <c r="AA1082" s="72"/>
      <c r="AB1082" s="288"/>
      <c r="AC1082" s="215"/>
      <c r="AD1082" s="215"/>
      <c r="AE1082" s="215"/>
      <c r="AF1082" s="215"/>
      <c r="AG1082" s="215"/>
      <c r="AH1082" s="215"/>
      <c r="AI1082" s="215"/>
      <c r="AJ1082" s="215"/>
      <c r="AK1082" s="215"/>
      <c r="AL1082" s="215"/>
      <c r="AM1082" s="215"/>
    </row>
    <row r="1083">
      <c r="A1083" s="215"/>
      <c r="B1083" s="282"/>
      <c r="C1083" s="283"/>
      <c r="D1083" s="72"/>
      <c r="E1083" s="107"/>
      <c r="F1083" s="71"/>
      <c r="G1083" s="72"/>
      <c r="H1083" s="284"/>
      <c r="I1083" s="71"/>
      <c r="J1083" s="72"/>
      <c r="K1083" s="284"/>
      <c r="L1083" s="71"/>
      <c r="M1083" s="71"/>
      <c r="N1083" s="71"/>
      <c r="O1083" s="72"/>
      <c r="P1083" s="285"/>
      <c r="Q1083" s="71"/>
      <c r="R1083" s="72"/>
      <c r="S1083" s="286"/>
      <c r="T1083" s="72"/>
      <c r="U1083" s="287"/>
      <c r="V1083" s="71"/>
      <c r="W1083" s="72"/>
      <c r="X1083" s="287"/>
      <c r="Y1083" s="72"/>
      <c r="Z1083" s="286"/>
      <c r="AA1083" s="72"/>
      <c r="AB1083" s="288"/>
      <c r="AC1083" s="215"/>
      <c r="AD1083" s="215"/>
      <c r="AE1083" s="215"/>
      <c r="AF1083" s="215"/>
      <c r="AG1083" s="215"/>
      <c r="AH1083" s="215"/>
      <c r="AI1083" s="215"/>
      <c r="AJ1083" s="215"/>
      <c r="AK1083" s="215"/>
      <c r="AL1083" s="215"/>
      <c r="AM1083" s="215"/>
    </row>
    <row r="1084">
      <c r="A1084" s="215"/>
      <c r="B1084" s="282"/>
      <c r="C1084" s="283"/>
      <c r="D1084" s="72"/>
      <c r="E1084" s="107"/>
      <c r="F1084" s="71"/>
      <c r="G1084" s="72"/>
      <c r="H1084" s="284"/>
      <c r="I1084" s="71"/>
      <c r="J1084" s="72"/>
      <c r="K1084" s="284"/>
      <c r="L1084" s="71"/>
      <c r="M1084" s="71"/>
      <c r="N1084" s="71"/>
      <c r="O1084" s="72"/>
      <c r="P1084" s="285"/>
      <c r="Q1084" s="71"/>
      <c r="R1084" s="72"/>
      <c r="S1084" s="286"/>
      <c r="T1084" s="72"/>
      <c r="U1084" s="287"/>
      <c r="V1084" s="71"/>
      <c r="W1084" s="72"/>
      <c r="X1084" s="287"/>
      <c r="Y1084" s="72"/>
      <c r="Z1084" s="286"/>
      <c r="AA1084" s="72"/>
      <c r="AB1084" s="288"/>
      <c r="AC1084" s="215"/>
      <c r="AD1084" s="215"/>
      <c r="AE1084" s="215"/>
      <c r="AF1084" s="215"/>
      <c r="AG1084" s="215"/>
      <c r="AH1084" s="215"/>
      <c r="AI1084" s="215"/>
      <c r="AJ1084" s="215"/>
      <c r="AK1084" s="215"/>
      <c r="AL1084" s="215"/>
      <c r="AM1084" s="215"/>
    </row>
    <row r="1085">
      <c r="A1085" s="215"/>
      <c r="B1085" s="282"/>
      <c r="C1085" s="283"/>
      <c r="D1085" s="72"/>
      <c r="E1085" s="107"/>
      <c r="F1085" s="71"/>
      <c r="G1085" s="72"/>
      <c r="H1085" s="284"/>
      <c r="I1085" s="71"/>
      <c r="J1085" s="72"/>
      <c r="K1085" s="284"/>
      <c r="L1085" s="71"/>
      <c r="M1085" s="71"/>
      <c r="N1085" s="71"/>
      <c r="O1085" s="72"/>
      <c r="P1085" s="285"/>
      <c r="Q1085" s="71"/>
      <c r="R1085" s="72"/>
      <c r="S1085" s="286"/>
      <c r="T1085" s="72"/>
      <c r="U1085" s="287"/>
      <c r="V1085" s="71"/>
      <c r="W1085" s="72"/>
      <c r="X1085" s="287"/>
      <c r="Y1085" s="72"/>
      <c r="Z1085" s="286"/>
      <c r="AA1085" s="72"/>
      <c r="AB1085" s="288"/>
      <c r="AC1085" s="215"/>
      <c r="AD1085" s="215"/>
      <c r="AE1085" s="215"/>
      <c r="AF1085" s="215"/>
      <c r="AG1085" s="215"/>
      <c r="AH1085" s="215"/>
      <c r="AI1085" s="215"/>
      <c r="AJ1085" s="215"/>
      <c r="AK1085" s="215"/>
      <c r="AL1085" s="215"/>
      <c r="AM1085" s="215"/>
    </row>
    <row r="1086">
      <c r="A1086" s="215"/>
      <c r="B1086" s="282"/>
      <c r="C1086" s="283"/>
      <c r="D1086" s="72"/>
      <c r="E1086" s="107"/>
      <c r="F1086" s="71"/>
      <c r="G1086" s="72"/>
      <c r="H1086" s="284"/>
      <c r="I1086" s="71"/>
      <c r="J1086" s="72"/>
      <c r="K1086" s="284"/>
      <c r="L1086" s="71"/>
      <c r="M1086" s="71"/>
      <c r="N1086" s="71"/>
      <c r="O1086" s="72"/>
      <c r="P1086" s="285"/>
      <c r="Q1086" s="71"/>
      <c r="R1086" s="72"/>
      <c r="S1086" s="286"/>
      <c r="T1086" s="72"/>
      <c r="U1086" s="287"/>
      <c r="V1086" s="71"/>
      <c r="W1086" s="72"/>
      <c r="X1086" s="287"/>
      <c r="Y1086" s="72"/>
      <c r="Z1086" s="286"/>
      <c r="AA1086" s="72"/>
      <c r="AB1086" s="288"/>
      <c r="AC1086" s="215"/>
      <c r="AD1086" s="215"/>
      <c r="AE1086" s="215"/>
      <c r="AF1086" s="215"/>
      <c r="AG1086" s="215"/>
      <c r="AH1086" s="215"/>
      <c r="AI1086" s="215"/>
      <c r="AJ1086" s="215"/>
      <c r="AK1086" s="215"/>
      <c r="AL1086" s="215"/>
      <c r="AM1086" s="215"/>
    </row>
    <row r="1087">
      <c r="A1087" s="215"/>
      <c r="B1087" s="282"/>
      <c r="C1087" s="283"/>
      <c r="D1087" s="72"/>
      <c r="E1087" s="107"/>
      <c r="F1087" s="71"/>
      <c r="G1087" s="72"/>
      <c r="H1087" s="284"/>
      <c r="I1087" s="71"/>
      <c r="J1087" s="72"/>
      <c r="K1087" s="284"/>
      <c r="L1087" s="71"/>
      <c r="M1087" s="71"/>
      <c r="N1087" s="71"/>
      <c r="O1087" s="72"/>
      <c r="P1087" s="285"/>
      <c r="Q1087" s="71"/>
      <c r="R1087" s="72"/>
      <c r="S1087" s="286"/>
      <c r="T1087" s="72"/>
      <c r="U1087" s="287"/>
      <c r="V1087" s="71"/>
      <c r="W1087" s="72"/>
      <c r="X1087" s="287"/>
      <c r="Y1087" s="72"/>
      <c r="Z1087" s="286"/>
      <c r="AA1087" s="72"/>
      <c r="AB1087" s="288"/>
      <c r="AC1087" s="215"/>
      <c r="AD1087" s="215"/>
      <c r="AE1087" s="215"/>
      <c r="AF1087" s="215"/>
      <c r="AG1087" s="215"/>
      <c r="AH1087" s="215"/>
      <c r="AI1087" s="215"/>
      <c r="AJ1087" s="215"/>
      <c r="AK1087" s="215"/>
      <c r="AL1087" s="215"/>
      <c r="AM1087" s="215"/>
    </row>
    <row r="1088">
      <c r="A1088" s="215"/>
      <c r="B1088" s="282"/>
      <c r="C1088" s="283"/>
      <c r="D1088" s="72"/>
      <c r="E1088" s="107"/>
      <c r="F1088" s="71"/>
      <c r="G1088" s="72"/>
      <c r="H1088" s="284"/>
      <c r="I1088" s="71"/>
      <c r="J1088" s="72"/>
      <c r="K1088" s="284"/>
      <c r="L1088" s="71"/>
      <c r="M1088" s="71"/>
      <c r="N1088" s="71"/>
      <c r="O1088" s="72"/>
      <c r="P1088" s="285"/>
      <c r="Q1088" s="71"/>
      <c r="R1088" s="72"/>
      <c r="S1088" s="286"/>
      <c r="T1088" s="72"/>
      <c r="U1088" s="287"/>
      <c r="V1088" s="71"/>
      <c r="W1088" s="72"/>
      <c r="X1088" s="287"/>
      <c r="Y1088" s="72"/>
      <c r="Z1088" s="286"/>
      <c r="AA1088" s="72"/>
      <c r="AB1088" s="288"/>
      <c r="AC1088" s="215"/>
      <c r="AD1088" s="215"/>
      <c r="AE1088" s="215"/>
      <c r="AF1088" s="215"/>
      <c r="AG1088" s="215"/>
      <c r="AH1088" s="215"/>
      <c r="AI1088" s="215"/>
      <c r="AJ1088" s="215"/>
      <c r="AK1088" s="215"/>
      <c r="AL1088" s="215"/>
      <c r="AM1088" s="215"/>
    </row>
    <row r="1089">
      <c r="A1089" s="215"/>
      <c r="B1089" s="282"/>
      <c r="C1089" s="283"/>
      <c r="D1089" s="72"/>
      <c r="E1089" s="107"/>
      <c r="F1089" s="71"/>
      <c r="G1089" s="72"/>
      <c r="H1089" s="284"/>
      <c r="I1089" s="71"/>
      <c r="J1089" s="72"/>
      <c r="K1089" s="284"/>
      <c r="L1089" s="71"/>
      <c r="M1089" s="71"/>
      <c r="N1089" s="71"/>
      <c r="O1089" s="72"/>
      <c r="P1089" s="285"/>
      <c r="Q1089" s="71"/>
      <c r="R1089" s="72"/>
      <c r="S1089" s="286"/>
      <c r="T1089" s="72"/>
      <c r="U1089" s="287"/>
      <c r="V1089" s="71"/>
      <c r="W1089" s="72"/>
      <c r="X1089" s="287"/>
      <c r="Y1089" s="72"/>
      <c r="Z1089" s="286"/>
      <c r="AA1089" s="72"/>
      <c r="AB1089" s="288"/>
      <c r="AC1089" s="215"/>
      <c r="AD1089" s="215"/>
      <c r="AE1089" s="215"/>
      <c r="AF1089" s="215"/>
      <c r="AG1089" s="215"/>
      <c r="AH1089" s="215"/>
      <c r="AI1089" s="215"/>
      <c r="AJ1089" s="215"/>
      <c r="AK1089" s="215"/>
      <c r="AL1089" s="215"/>
      <c r="AM1089" s="215"/>
    </row>
    <row r="1090">
      <c r="A1090" s="215"/>
      <c r="B1090" s="282"/>
      <c r="C1090" s="283"/>
      <c r="D1090" s="72"/>
      <c r="E1090" s="107"/>
      <c r="F1090" s="71"/>
      <c r="G1090" s="72"/>
      <c r="H1090" s="284"/>
      <c r="I1090" s="71"/>
      <c r="J1090" s="72"/>
      <c r="K1090" s="284"/>
      <c r="L1090" s="71"/>
      <c r="M1090" s="71"/>
      <c r="N1090" s="71"/>
      <c r="O1090" s="72"/>
      <c r="P1090" s="285"/>
      <c r="Q1090" s="71"/>
      <c r="R1090" s="72"/>
      <c r="S1090" s="286"/>
      <c r="T1090" s="72"/>
      <c r="U1090" s="287"/>
      <c r="V1090" s="71"/>
      <c r="W1090" s="72"/>
      <c r="X1090" s="287"/>
      <c r="Y1090" s="72"/>
      <c r="Z1090" s="286"/>
      <c r="AA1090" s="72"/>
      <c r="AB1090" s="288"/>
      <c r="AC1090" s="215"/>
      <c r="AD1090" s="215"/>
      <c r="AE1090" s="215"/>
      <c r="AF1090" s="215"/>
      <c r="AG1090" s="215"/>
      <c r="AH1090" s="215"/>
      <c r="AI1090" s="215"/>
      <c r="AJ1090" s="215"/>
      <c r="AK1090" s="215"/>
      <c r="AL1090" s="215"/>
      <c r="AM1090" s="215"/>
    </row>
    <row r="1091">
      <c r="A1091" s="215"/>
      <c r="B1091" s="282"/>
      <c r="C1091" s="283"/>
      <c r="D1091" s="72"/>
      <c r="E1091" s="107"/>
      <c r="F1091" s="71"/>
      <c r="G1091" s="72"/>
      <c r="H1091" s="284"/>
      <c r="I1091" s="71"/>
      <c r="J1091" s="72"/>
      <c r="K1091" s="284"/>
      <c r="L1091" s="71"/>
      <c r="M1091" s="71"/>
      <c r="N1091" s="71"/>
      <c r="O1091" s="72"/>
      <c r="P1091" s="285"/>
      <c r="Q1091" s="71"/>
      <c r="R1091" s="72"/>
      <c r="S1091" s="286"/>
      <c r="T1091" s="72"/>
      <c r="U1091" s="287"/>
      <c r="V1091" s="71"/>
      <c r="W1091" s="72"/>
      <c r="X1091" s="287"/>
      <c r="Y1091" s="72"/>
      <c r="Z1091" s="286"/>
      <c r="AA1091" s="72"/>
      <c r="AB1091" s="288"/>
      <c r="AC1091" s="215"/>
      <c r="AD1091" s="215"/>
      <c r="AE1091" s="215"/>
      <c r="AF1091" s="215"/>
      <c r="AG1091" s="215"/>
      <c r="AH1091" s="215"/>
      <c r="AI1091" s="215"/>
      <c r="AJ1091" s="215"/>
      <c r="AK1091" s="215"/>
      <c r="AL1091" s="215"/>
      <c r="AM1091" s="215"/>
    </row>
    <row r="1092">
      <c r="A1092" s="215"/>
      <c r="B1092" s="282"/>
      <c r="C1092" s="283"/>
      <c r="D1092" s="72"/>
      <c r="E1092" s="107"/>
      <c r="F1092" s="71"/>
      <c r="G1092" s="72"/>
      <c r="H1092" s="284"/>
      <c r="I1092" s="71"/>
      <c r="J1092" s="72"/>
      <c r="K1092" s="284"/>
      <c r="L1092" s="71"/>
      <c r="M1092" s="71"/>
      <c r="N1092" s="71"/>
      <c r="O1092" s="72"/>
      <c r="P1092" s="285"/>
      <c r="Q1092" s="71"/>
      <c r="R1092" s="72"/>
      <c r="S1092" s="286"/>
      <c r="T1092" s="72"/>
      <c r="U1092" s="287"/>
      <c r="V1092" s="71"/>
      <c r="W1092" s="72"/>
      <c r="X1092" s="287"/>
      <c r="Y1092" s="72"/>
      <c r="Z1092" s="286"/>
      <c r="AA1092" s="72"/>
      <c r="AB1092" s="288"/>
      <c r="AC1092" s="215"/>
      <c r="AD1092" s="215"/>
      <c r="AE1092" s="215"/>
      <c r="AF1092" s="215"/>
      <c r="AG1092" s="215"/>
      <c r="AH1092" s="215"/>
      <c r="AI1092" s="215"/>
      <c r="AJ1092" s="215"/>
      <c r="AK1092" s="215"/>
      <c r="AL1092" s="215"/>
      <c r="AM1092" s="215"/>
    </row>
    <row r="1093">
      <c r="A1093" s="215"/>
      <c r="B1093" s="282"/>
      <c r="C1093" s="283"/>
      <c r="D1093" s="72"/>
      <c r="E1093" s="107"/>
      <c r="F1093" s="71"/>
      <c r="G1093" s="72"/>
      <c r="H1093" s="284"/>
      <c r="I1093" s="71"/>
      <c r="J1093" s="72"/>
      <c r="K1093" s="284"/>
      <c r="L1093" s="71"/>
      <c r="M1093" s="71"/>
      <c r="N1093" s="71"/>
      <c r="O1093" s="72"/>
      <c r="P1093" s="285"/>
      <c r="Q1093" s="71"/>
      <c r="R1093" s="72"/>
      <c r="S1093" s="286"/>
      <c r="T1093" s="72"/>
      <c r="U1093" s="287"/>
      <c r="V1093" s="71"/>
      <c r="W1093" s="72"/>
      <c r="X1093" s="287"/>
      <c r="Y1093" s="72"/>
      <c r="Z1093" s="286"/>
      <c r="AA1093" s="72"/>
      <c r="AB1093" s="288"/>
      <c r="AC1093" s="215"/>
      <c r="AD1093" s="215"/>
      <c r="AE1093" s="215"/>
      <c r="AF1093" s="215"/>
      <c r="AG1093" s="215"/>
      <c r="AH1093" s="215"/>
      <c r="AI1093" s="215"/>
      <c r="AJ1093" s="215"/>
      <c r="AK1093" s="215"/>
      <c r="AL1093" s="215"/>
      <c r="AM1093" s="215"/>
    </row>
    <row r="1094">
      <c r="A1094" s="215"/>
      <c r="B1094" s="282"/>
      <c r="C1094" s="283"/>
      <c r="D1094" s="72"/>
      <c r="E1094" s="107"/>
      <c r="F1094" s="71"/>
      <c r="G1094" s="72"/>
      <c r="H1094" s="284"/>
      <c r="I1094" s="71"/>
      <c r="J1094" s="72"/>
      <c r="K1094" s="284"/>
      <c r="L1094" s="71"/>
      <c r="M1094" s="71"/>
      <c r="N1094" s="71"/>
      <c r="O1094" s="72"/>
      <c r="P1094" s="285"/>
      <c r="Q1094" s="71"/>
      <c r="R1094" s="72"/>
      <c r="S1094" s="286"/>
      <c r="T1094" s="72"/>
      <c r="U1094" s="287"/>
      <c r="V1094" s="71"/>
      <c r="W1094" s="72"/>
      <c r="X1094" s="287"/>
      <c r="Y1094" s="72"/>
      <c r="Z1094" s="286"/>
      <c r="AA1094" s="72"/>
      <c r="AB1094" s="288"/>
      <c r="AC1094" s="215"/>
      <c r="AD1094" s="215"/>
      <c r="AE1094" s="215"/>
      <c r="AF1094" s="215"/>
      <c r="AG1094" s="215"/>
      <c r="AH1094" s="215"/>
      <c r="AI1094" s="215"/>
      <c r="AJ1094" s="215"/>
      <c r="AK1094" s="215"/>
      <c r="AL1094" s="215"/>
      <c r="AM1094" s="215"/>
    </row>
    <row r="1095">
      <c r="A1095" s="215"/>
      <c r="B1095" s="282"/>
      <c r="C1095" s="283"/>
      <c r="D1095" s="72"/>
      <c r="E1095" s="107"/>
      <c r="F1095" s="71"/>
      <c r="G1095" s="72"/>
      <c r="H1095" s="284"/>
      <c r="I1095" s="71"/>
      <c r="J1095" s="72"/>
      <c r="K1095" s="284"/>
      <c r="L1095" s="71"/>
      <c r="M1095" s="71"/>
      <c r="N1095" s="71"/>
      <c r="O1095" s="72"/>
      <c r="P1095" s="285"/>
      <c r="Q1095" s="71"/>
      <c r="R1095" s="72"/>
      <c r="S1095" s="286"/>
      <c r="T1095" s="72"/>
      <c r="U1095" s="287"/>
      <c r="V1095" s="71"/>
      <c r="W1095" s="72"/>
      <c r="X1095" s="287"/>
      <c r="Y1095" s="72"/>
      <c r="Z1095" s="286"/>
      <c r="AA1095" s="72"/>
      <c r="AB1095" s="288"/>
      <c r="AC1095" s="215"/>
      <c r="AD1095" s="215"/>
      <c r="AE1095" s="215"/>
      <c r="AF1095" s="215"/>
      <c r="AG1095" s="215"/>
      <c r="AH1095" s="215"/>
      <c r="AI1095" s="215"/>
      <c r="AJ1095" s="215"/>
      <c r="AK1095" s="215"/>
      <c r="AL1095" s="215"/>
      <c r="AM1095" s="215"/>
    </row>
    <row r="1096">
      <c r="A1096" s="215"/>
      <c r="B1096" s="282"/>
      <c r="C1096" s="283"/>
      <c r="D1096" s="72"/>
      <c r="E1096" s="107"/>
      <c r="F1096" s="71"/>
      <c r="G1096" s="72"/>
      <c r="H1096" s="284"/>
      <c r="I1096" s="71"/>
      <c r="J1096" s="72"/>
      <c r="K1096" s="284"/>
      <c r="L1096" s="71"/>
      <c r="M1096" s="71"/>
      <c r="N1096" s="71"/>
      <c r="O1096" s="72"/>
      <c r="P1096" s="285"/>
      <c r="Q1096" s="71"/>
      <c r="R1096" s="72"/>
      <c r="S1096" s="286"/>
      <c r="T1096" s="72"/>
      <c r="U1096" s="287"/>
      <c r="V1096" s="71"/>
      <c r="W1096" s="72"/>
      <c r="X1096" s="287"/>
      <c r="Y1096" s="72"/>
      <c r="Z1096" s="286"/>
      <c r="AA1096" s="72"/>
      <c r="AB1096" s="288"/>
      <c r="AC1096" s="215"/>
      <c r="AD1096" s="215"/>
      <c r="AE1096" s="215"/>
      <c r="AF1096" s="215"/>
      <c r="AG1096" s="215"/>
      <c r="AH1096" s="215"/>
      <c r="AI1096" s="215"/>
      <c r="AJ1096" s="215"/>
      <c r="AK1096" s="215"/>
      <c r="AL1096" s="215"/>
      <c r="AM1096" s="215"/>
    </row>
    <row r="1097">
      <c r="A1097" s="215"/>
      <c r="B1097" s="282"/>
      <c r="C1097" s="283"/>
      <c r="D1097" s="72"/>
      <c r="E1097" s="107"/>
      <c r="F1097" s="71"/>
      <c r="G1097" s="72"/>
      <c r="H1097" s="284"/>
      <c r="I1097" s="71"/>
      <c r="J1097" s="72"/>
      <c r="K1097" s="284"/>
      <c r="L1097" s="71"/>
      <c r="M1097" s="71"/>
      <c r="N1097" s="71"/>
      <c r="O1097" s="72"/>
      <c r="P1097" s="285"/>
      <c r="Q1097" s="71"/>
      <c r="R1097" s="72"/>
      <c r="S1097" s="286"/>
      <c r="T1097" s="72"/>
      <c r="U1097" s="287"/>
      <c r="V1097" s="71"/>
      <c r="W1097" s="72"/>
      <c r="X1097" s="287"/>
      <c r="Y1097" s="72"/>
      <c r="Z1097" s="286"/>
      <c r="AA1097" s="72"/>
      <c r="AB1097" s="288"/>
      <c r="AC1097" s="215"/>
      <c r="AD1097" s="215"/>
      <c r="AE1097" s="215"/>
      <c r="AF1097" s="215"/>
      <c r="AG1097" s="215"/>
      <c r="AH1097" s="215"/>
      <c r="AI1097" s="215"/>
      <c r="AJ1097" s="215"/>
      <c r="AK1097" s="215"/>
      <c r="AL1097" s="215"/>
      <c r="AM1097" s="215"/>
    </row>
    <row r="1098">
      <c r="A1098" s="215"/>
      <c r="B1098" s="282"/>
      <c r="C1098" s="283"/>
      <c r="D1098" s="72"/>
      <c r="E1098" s="107"/>
      <c r="F1098" s="71"/>
      <c r="G1098" s="72"/>
      <c r="H1098" s="284"/>
      <c r="I1098" s="71"/>
      <c r="J1098" s="72"/>
      <c r="K1098" s="284"/>
      <c r="L1098" s="71"/>
      <c r="M1098" s="71"/>
      <c r="N1098" s="71"/>
      <c r="O1098" s="72"/>
      <c r="P1098" s="285"/>
      <c r="Q1098" s="71"/>
      <c r="R1098" s="72"/>
      <c r="S1098" s="286"/>
      <c r="T1098" s="72"/>
      <c r="U1098" s="287"/>
      <c r="V1098" s="71"/>
      <c r="W1098" s="72"/>
      <c r="X1098" s="287"/>
      <c r="Y1098" s="72"/>
      <c r="Z1098" s="286"/>
      <c r="AA1098" s="72"/>
      <c r="AB1098" s="288"/>
      <c r="AC1098" s="215"/>
      <c r="AD1098" s="215"/>
      <c r="AE1098" s="215"/>
      <c r="AF1098" s="215"/>
      <c r="AG1098" s="215"/>
      <c r="AH1098" s="215"/>
      <c r="AI1098" s="215"/>
      <c r="AJ1098" s="215"/>
      <c r="AK1098" s="215"/>
      <c r="AL1098" s="215"/>
      <c r="AM1098" s="215"/>
    </row>
    <row r="1099">
      <c r="A1099" s="215"/>
      <c r="B1099" s="282"/>
      <c r="C1099" s="283"/>
      <c r="D1099" s="72"/>
      <c r="E1099" s="107"/>
      <c r="F1099" s="71"/>
      <c r="G1099" s="72"/>
      <c r="H1099" s="284"/>
      <c r="I1099" s="71"/>
      <c r="J1099" s="72"/>
      <c r="K1099" s="284"/>
      <c r="L1099" s="71"/>
      <c r="M1099" s="71"/>
      <c r="N1099" s="71"/>
      <c r="O1099" s="72"/>
      <c r="P1099" s="285"/>
      <c r="Q1099" s="71"/>
      <c r="R1099" s="72"/>
      <c r="S1099" s="286"/>
      <c r="T1099" s="72"/>
      <c r="U1099" s="287"/>
      <c r="V1099" s="71"/>
      <c r="W1099" s="72"/>
      <c r="X1099" s="287"/>
      <c r="Y1099" s="72"/>
      <c r="Z1099" s="286"/>
      <c r="AA1099" s="72"/>
      <c r="AB1099" s="288"/>
      <c r="AC1099" s="215"/>
      <c r="AD1099" s="215"/>
      <c r="AE1099" s="215"/>
      <c r="AF1099" s="215"/>
      <c r="AG1099" s="215"/>
      <c r="AH1099" s="215"/>
      <c r="AI1099" s="215"/>
      <c r="AJ1099" s="215"/>
      <c r="AK1099" s="215"/>
      <c r="AL1099" s="215"/>
      <c r="AM1099" s="215"/>
    </row>
    <row r="1100">
      <c r="A1100" s="215"/>
      <c r="B1100" s="282"/>
      <c r="C1100" s="283"/>
      <c r="D1100" s="72"/>
      <c r="E1100" s="107"/>
      <c r="F1100" s="71"/>
      <c r="G1100" s="72"/>
      <c r="H1100" s="284"/>
      <c r="I1100" s="71"/>
      <c r="J1100" s="72"/>
      <c r="K1100" s="284"/>
      <c r="L1100" s="71"/>
      <c r="M1100" s="71"/>
      <c r="N1100" s="71"/>
      <c r="O1100" s="72"/>
      <c r="P1100" s="285"/>
      <c r="Q1100" s="71"/>
      <c r="R1100" s="72"/>
      <c r="S1100" s="286"/>
      <c r="T1100" s="72"/>
      <c r="U1100" s="287"/>
      <c r="V1100" s="71"/>
      <c r="W1100" s="72"/>
      <c r="X1100" s="287"/>
      <c r="Y1100" s="72"/>
      <c r="Z1100" s="286"/>
      <c r="AA1100" s="72"/>
      <c r="AB1100" s="288"/>
      <c r="AC1100" s="215"/>
      <c r="AD1100" s="215"/>
      <c r="AE1100" s="215"/>
      <c r="AF1100" s="215"/>
      <c r="AG1100" s="215"/>
      <c r="AH1100" s="215"/>
      <c r="AI1100" s="215"/>
      <c r="AJ1100" s="215"/>
      <c r="AK1100" s="215"/>
      <c r="AL1100" s="215"/>
      <c r="AM1100" s="215"/>
    </row>
    <row r="1101">
      <c r="A1101" s="215"/>
      <c r="B1101" s="282"/>
      <c r="C1101" s="283"/>
      <c r="D1101" s="72"/>
      <c r="E1101" s="107"/>
      <c r="F1101" s="71"/>
      <c r="G1101" s="72"/>
      <c r="H1101" s="284"/>
      <c r="I1101" s="71"/>
      <c r="J1101" s="72"/>
      <c r="K1101" s="284"/>
      <c r="L1101" s="71"/>
      <c r="M1101" s="71"/>
      <c r="N1101" s="71"/>
      <c r="O1101" s="72"/>
      <c r="P1101" s="285"/>
      <c r="Q1101" s="71"/>
      <c r="R1101" s="72"/>
      <c r="S1101" s="286"/>
      <c r="T1101" s="72"/>
      <c r="U1101" s="287"/>
      <c r="V1101" s="71"/>
      <c r="W1101" s="72"/>
      <c r="X1101" s="287"/>
      <c r="Y1101" s="72"/>
      <c r="Z1101" s="286"/>
      <c r="AA1101" s="72"/>
      <c r="AB1101" s="288"/>
      <c r="AC1101" s="215"/>
      <c r="AD1101" s="215"/>
      <c r="AE1101" s="215"/>
      <c r="AF1101" s="215"/>
      <c r="AG1101" s="215"/>
      <c r="AH1101" s="215"/>
      <c r="AI1101" s="215"/>
      <c r="AJ1101" s="215"/>
      <c r="AK1101" s="215"/>
      <c r="AL1101" s="215"/>
      <c r="AM1101" s="215"/>
    </row>
    <row r="1102">
      <c r="A1102" s="215"/>
      <c r="B1102" s="282"/>
      <c r="C1102" s="283"/>
      <c r="D1102" s="72"/>
      <c r="E1102" s="107"/>
      <c r="F1102" s="71"/>
      <c r="G1102" s="72"/>
      <c r="H1102" s="284"/>
      <c r="I1102" s="71"/>
      <c r="J1102" s="72"/>
      <c r="K1102" s="284"/>
      <c r="L1102" s="71"/>
      <c r="M1102" s="71"/>
      <c r="N1102" s="71"/>
      <c r="O1102" s="72"/>
      <c r="P1102" s="285"/>
      <c r="Q1102" s="71"/>
      <c r="R1102" s="72"/>
      <c r="S1102" s="286"/>
      <c r="T1102" s="72"/>
      <c r="U1102" s="287"/>
      <c r="V1102" s="71"/>
      <c r="W1102" s="72"/>
      <c r="X1102" s="287"/>
      <c r="Y1102" s="72"/>
      <c r="Z1102" s="286"/>
      <c r="AA1102" s="72"/>
      <c r="AB1102" s="288"/>
      <c r="AC1102" s="215"/>
      <c r="AD1102" s="215"/>
      <c r="AE1102" s="215"/>
      <c r="AF1102" s="215"/>
      <c r="AG1102" s="215"/>
      <c r="AH1102" s="215"/>
      <c r="AI1102" s="215"/>
      <c r="AJ1102" s="215"/>
      <c r="AK1102" s="215"/>
      <c r="AL1102" s="215"/>
      <c r="AM1102" s="215"/>
    </row>
    <row r="1103">
      <c r="A1103" s="215"/>
      <c r="B1103" s="282"/>
      <c r="C1103" s="283"/>
      <c r="D1103" s="72"/>
      <c r="E1103" s="107"/>
      <c r="F1103" s="71"/>
      <c r="G1103" s="72"/>
      <c r="H1103" s="284"/>
      <c r="I1103" s="71"/>
      <c r="J1103" s="72"/>
      <c r="K1103" s="284"/>
      <c r="L1103" s="71"/>
      <c r="M1103" s="71"/>
      <c r="N1103" s="71"/>
      <c r="O1103" s="72"/>
      <c r="P1103" s="285"/>
      <c r="Q1103" s="71"/>
      <c r="R1103" s="72"/>
      <c r="S1103" s="286"/>
      <c r="T1103" s="72"/>
      <c r="U1103" s="287"/>
      <c r="V1103" s="71"/>
      <c r="W1103" s="72"/>
      <c r="X1103" s="287"/>
      <c r="Y1103" s="72"/>
      <c r="Z1103" s="286"/>
      <c r="AA1103" s="72"/>
      <c r="AB1103" s="288"/>
      <c r="AC1103" s="215"/>
      <c r="AD1103" s="215"/>
      <c r="AE1103" s="215"/>
      <c r="AF1103" s="215"/>
      <c r="AG1103" s="215"/>
      <c r="AH1103" s="215"/>
      <c r="AI1103" s="215"/>
      <c r="AJ1103" s="215"/>
      <c r="AK1103" s="215"/>
      <c r="AL1103" s="215"/>
      <c r="AM1103" s="215"/>
    </row>
    <row r="1104">
      <c r="A1104" s="215"/>
      <c r="B1104" s="282"/>
      <c r="C1104" s="283"/>
      <c r="D1104" s="72"/>
      <c r="E1104" s="107"/>
      <c r="F1104" s="71"/>
      <c r="G1104" s="72"/>
      <c r="H1104" s="284"/>
      <c r="I1104" s="71"/>
      <c r="J1104" s="72"/>
      <c r="K1104" s="284"/>
      <c r="L1104" s="71"/>
      <c r="M1104" s="71"/>
      <c r="N1104" s="71"/>
      <c r="O1104" s="72"/>
      <c r="P1104" s="285"/>
      <c r="Q1104" s="71"/>
      <c r="R1104" s="72"/>
      <c r="S1104" s="286"/>
      <c r="T1104" s="72"/>
      <c r="U1104" s="287"/>
      <c r="V1104" s="71"/>
      <c r="W1104" s="72"/>
      <c r="X1104" s="287"/>
      <c r="Y1104" s="72"/>
      <c r="Z1104" s="286"/>
      <c r="AA1104" s="72"/>
      <c r="AB1104" s="288"/>
      <c r="AC1104" s="215"/>
      <c r="AD1104" s="215"/>
      <c r="AE1104" s="215"/>
      <c r="AF1104" s="215"/>
      <c r="AG1104" s="215"/>
      <c r="AH1104" s="215"/>
      <c r="AI1104" s="215"/>
      <c r="AJ1104" s="215"/>
      <c r="AK1104" s="215"/>
      <c r="AL1104" s="215"/>
      <c r="AM1104" s="215"/>
    </row>
    <row r="1105">
      <c r="A1105" s="215"/>
      <c r="B1105" s="282"/>
      <c r="C1105" s="283"/>
      <c r="D1105" s="72"/>
      <c r="E1105" s="107"/>
      <c r="F1105" s="71"/>
      <c r="G1105" s="72"/>
      <c r="H1105" s="284"/>
      <c r="I1105" s="71"/>
      <c r="J1105" s="72"/>
      <c r="K1105" s="284"/>
      <c r="L1105" s="71"/>
      <c r="M1105" s="71"/>
      <c r="N1105" s="71"/>
      <c r="O1105" s="72"/>
      <c r="P1105" s="285"/>
      <c r="Q1105" s="71"/>
      <c r="R1105" s="72"/>
      <c r="S1105" s="286"/>
      <c r="T1105" s="72"/>
      <c r="U1105" s="287"/>
      <c r="V1105" s="71"/>
      <c r="W1105" s="72"/>
      <c r="X1105" s="287"/>
      <c r="Y1105" s="72"/>
      <c r="Z1105" s="286"/>
      <c r="AA1105" s="72"/>
      <c r="AB1105" s="288"/>
      <c r="AC1105" s="215"/>
      <c r="AD1105" s="215"/>
      <c r="AE1105" s="215"/>
      <c r="AF1105" s="215"/>
      <c r="AG1105" s="215"/>
      <c r="AH1105" s="215"/>
      <c r="AI1105" s="215"/>
      <c r="AJ1105" s="215"/>
      <c r="AK1105" s="215"/>
      <c r="AL1105" s="215"/>
      <c r="AM1105" s="215"/>
    </row>
    <row r="1106">
      <c r="A1106" s="215"/>
      <c r="B1106" s="282"/>
      <c r="C1106" s="283"/>
      <c r="D1106" s="72"/>
      <c r="E1106" s="107"/>
      <c r="F1106" s="71"/>
      <c r="G1106" s="72"/>
      <c r="H1106" s="284"/>
      <c r="I1106" s="71"/>
      <c r="J1106" s="72"/>
      <c r="K1106" s="284"/>
      <c r="L1106" s="71"/>
      <c r="M1106" s="71"/>
      <c r="N1106" s="71"/>
      <c r="O1106" s="72"/>
      <c r="P1106" s="285"/>
      <c r="Q1106" s="71"/>
      <c r="R1106" s="72"/>
      <c r="S1106" s="286"/>
      <c r="T1106" s="72"/>
      <c r="U1106" s="287"/>
      <c r="V1106" s="71"/>
      <c r="W1106" s="72"/>
      <c r="X1106" s="287"/>
      <c r="Y1106" s="72"/>
      <c r="Z1106" s="286"/>
      <c r="AA1106" s="72"/>
      <c r="AB1106" s="288"/>
      <c r="AC1106" s="215"/>
      <c r="AD1106" s="215"/>
      <c r="AE1106" s="215"/>
      <c r="AF1106" s="215"/>
      <c r="AG1106" s="215"/>
      <c r="AH1106" s="215"/>
      <c r="AI1106" s="215"/>
      <c r="AJ1106" s="215"/>
      <c r="AK1106" s="215"/>
      <c r="AL1106" s="215"/>
      <c r="AM1106" s="215"/>
    </row>
    <row r="1107">
      <c r="A1107" s="215"/>
      <c r="B1107" s="282"/>
      <c r="C1107" s="283"/>
      <c r="D1107" s="72"/>
      <c r="E1107" s="107"/>
      <c r="F1107" s="71"/>
      <c r="G1107" s="72"/>
      <c r="H1107" s="284"/>
      <c r="I1107" s="71"/>
      <c r="J1107" s="72"/>
      <c r="K1107" s="284"/>
      <c r="L1107" s="71"/>
      <c r="M1107" s="71"/>
      <c r="N1107" s="71"/>
      <c r="O1107" s="72"/>
      <c r="P1107" s="285"/>
      <c r="Q1107" s="71"/>
      <c r="R1107" s="72"/>
      <c r="S1107" s="286"/>
      <c r="T1107" s="72"/>
      <c r="U1107" s="287"/>
      <c r="V1107" s="71"/>
      <c r="W1107" s="72"/>
      <c r="X1107" s="287"/>
      <c r="Y1107" s="72"/>
      <c r="Z1107" s="286"/>
      <c r="AA1107" s="72"/>
      <c r="AB1107" s="288"/>
      <c r="AC1107" s="215"/>
      <c r="AD1107" s="215"/>
      <c r="AE1107" s="215"/>
      <c r="AF1107" s="215"/>
      <c r="AG1107" s="215"/>
      <c r="AH1107" s="215"/>
      <c r="AI1107" s="215"/>
      <c r="AJ1107" s="215"/>
      <c r="AK1107" s="215"/>
      <c r="AL1107" s="215"/>
      <c r="AM1107" s="215"/>
    </row>
    <row r="1108">
      <c r="A1108" s="215"/>
      <c r="B1108" s="282"/>
      <c r="C1108" s="283"/>
      <c r="D1108" s="72"/>
      <c r="E1108" s="107"/>
      <c r="F1108" s="71"/>
      <c r="G1108" s="72"/>
      <c r="H1108" s="284"/>
      <c r="I1108" s="71"/>
      <c r="J1108" s="72"/>
      <c r="K1108" s="284"/>
      <c r="L1108" s="71"/>
      <c r="M1108" s="71"/>
      <c r="N1108" s="71"/>
      <c r="O1108" s="72"/>
      <c r="P1108" s="285"/>
      <c r="Q1108" s="71"/>
      <c r="R1108" s="72"/>
      <c r="S1108" s="286"/>
      <c r="T1108" s="72"/>
      <c r="U1108" s="287"/>
      <c r="V1108" s="71"/>
      <c r="W1108" s="72"/>
      <c r="X1108" s="287"/>
      <c r="Y1108" s="72"/>
      <c r="Z1108" s="286"/>
      <c r="AA1108" s="72"/>
      <c r="AB1108" s="288"/>
      <c r="AC1108" s="215"/>
      <c r="AD1108" s="215"/>
      <c r="AE1108" s="215"/>
      <c r="AF1108" s="215"/>
      <c r="AG1108" s="215"/>
      <c r="AH1108" s="215"/>
      <c r="AI1108" s="215"/>
      <c r="AJ1108" s="215"/>
      <c r="AK1108" s="215"/>
      <c r="AL1108" s="215"/>
      <c r="AM1108" s="215"/>
    </row>
    <row r="1109">
      <c r="A1109" s="215"/>
      <c r="B1109" s="282"/>
      <c r="C1109" s="283"/>
      <c r="D1109" s="72"/>
      <c r="E1109" s="107"/>
      <c r="F1109" s="71"/>
      <c r="G1109" s="72"/>
      <c r="H1109" s="284"/>
      <c r="I1109" s="71"/>
      <c r="J1109" s="72"/>
      <c r="K1109" s="284"/>
      <c r="L1109" s="71"/>
      <c r="M1109" s="71"/>
      <c r="N1109" s="71"/>
      <c r="O1109" s="72"/>
      <c r="P1109" s="285"/>
      <c r="Q1109" s="71"/>
      <c r="R1109" s="72"/>
      <c r="S1109" s="286"/>
      <c r="T1109" s="72"/>
      <c r="U1109" s="287"/>
      <c r="V1109" s="71"/>
      <c r="W1109" s="72"/>
      <c r="X1109" s="287"/>
      <c r="Y1109" s="72"/>
      <c r="Z1109" s="286"/>
      <c r="AA1109" s="72"/>
      <c r="AB1109" s="288"/>
      <c r="AC1109" s="215"/>
      <c r="AD1109" s="215"/>
      <c r="AE1109" s="215"/>
      <c r="AF1109" s="215"/>
      <c r="AG1109" s="215"/>
      <c r="AH1109" s="215"/>
      <c r="AI1109" s="215"/>
      <c r="AJ1109" s="215"/>
      <c r="AK1109" s="215"/>
      <c r="AL1109" s="215"/>
      <c r="AM1109" s="215"/>
    </row>
    <row r="1110">
      <c r="A1110" s="215"/>
      <c r="B1110" s="282"/>
      <c r="C1110" s="283"/>
      <c r="D1110" s="72"/>
      <c r="E1110" s="107"/>
      <c r="F1110" s="71"/>
      <c r="G1110" s="72"/>
      <c r="H1110" s="284"/>
      <c r="I1110" s="71"/>
      <c r="J1110" s="72"/>
      <c r="K1110" s="284"/>
      <c r="L1110" s="71"/>
      <c r="M1110" s="71"/>
      <c r="N1110" s="71"/>
      <c r="O1110" s="72"/>
      <c r="P1110" s="285"/>
      <c r="Q1110" s="71"/>
      <c r="R1110" s="72"/>
      <c r="S1110" s="286"/>
      <c r="T1110" s="72"/>
      <c r="U1110" s="287"/>
      <c r="V1110" s="71"/>
      <c r="W1110" s="72"/>
      <c r="X1110" s="287"/>
      <c r="Y1110" s="72"/>
      <c r="Z1110" s="286"/>
      <c r="AA1110" s="72"/>
      <c r="AB1110" s="288"/>
      <c r="AC1110" s="215"/>
      <c r="AD1110" s="215"/>
      <c r="AE1110" s="215"/>
      <c r="AF1110" s="215"/>
      <c r="AG1110" s="215"/>
      <c r="AH1110" s="215"/>
      <c r="AI1110" s="215"/>
      <c r="AJ1110" s="215"/>
      <c r="AK1110" s="215"/>
      <c r="AL1110" s="215"/>
      <c r="AM1110" s="215"/>
    </row>
    <row r="1111">
      <c r="A1111" s="215"/>
      <c r="B1111" s="282"/>
      <c r="C1111" s="283"/>
      <c r="D1111" s="72"/>
      <c r="E1111" s="107"/>
      <c r="F1111" s="71"/>
      <c r="G1111" s="72"/>
      <c r="H1111" s="284"/>
      <c r="I1111" s="71"/>
      <c r="J1111" s="72"/>
      <c r="K1111" s="284"/>
      <c r="L1111" s="71"/>
      <c r="M1111" s="71"/>
      <c r="N1111" s="71"/>
      <c r="O1111" s="72"/>
      <c r="P1111" s="285"/>
      <c r="Q1111" s="71"/>
      <c r="R1111" s="72"/>
      <c r="S1111" s="286"/>
      <c r="T1111" s="72"/>
      <c r="U1111" s="287"/>
      <c r="V1111" s="71"/>
      <c r="W1111" s="72"/>
      <c r="X1111" s="287"/>
      <c r="Y1111" s="72"/>
      <c r="Z1111" s="286"/>
      <c r="AA1111" s="72"/>
      <c r="AB1111" s="288"/>
      <c r="AC1111" s="215"/>
      <c r="AD1111" s="215"/>
      <c r="AE1111" s="215"/>
      <c r="AF1111" s="215"/>
      <c r="AG1111" s="215"/>
      <c r="AH1111" s="215"/>
      <c r="AI1111" s="215"/>
      <c r="AJ1111" s="215"/>
      <c r="AK1111" s="215"/>
      <c r="AL1111" s="215"/>
      <c r="AM1111" s="215"/>
    </row>
    <row r="1112">
      <c r="A1112" s="215"/>
      <c r="B1112" s="282"/>
      <c r="C1112" s="283"/>
      <c r="D1112" s="72"/>
      <c r="E1112" s="107"/>
      <c r="F1112" s="71"/>
      <c r="G1112" s="72"/>
      <c r="H1112" s="284"/>
      <c r="I1112" s="71"/>
      <c r="J1112" s="72"/>
      <c r="K1112" s="284"/>
      <c r="L1112" s="71"/>
      <c r="M1112" s="71"/>
      <c r="N1112" s="71"/>
      <c r="O1112" s="72"/>
      <c r="P1112" s="285"/>
      <c r="Q1112" s="71"/>
      <c r="R1112" s="72"/>
      <c r="S1112" s="286"/>
      <c r="T1112" s="72"/>
      <c r="U1112" s="287"/>
      <c r="V1112" s="71"/>
      <c r="W1112" s="72"/>
      <c r="X1112" s="287"/>
      <c r="Y1112" s="72"/>
      <c r="Z1112" s="286"/>
      <c r="AA1112" s="72"/>
      <c r="AB1112" s="288"/>
      <c r="AC1112" s="215"/>
      <c r="AD1112" s="215"/>
      <c r="AE1112" s="215"/>
      <c r="AF1112" s="215"/>
      <c r="AG1112" s="215"/>
      <c r="AH1112" s="215"/>
      <c r="AI1112" s="215"/>
      <c r="AJ1112" s="215"/>
      <c r="AK1112" s="215"/>
      <c r="AL1112" s="215"/>
      <c r="AM1112" s="215"/>
    </row>
    <row r="1113">
      <c r="A1113" s="215"/>
      <c r="B1113" s="282"/>
      <c r="C1113" s="283"/>
      <c r="D1113" s="72"/>
      <c r="E1113" s="107"/>
      <c r="F1113" s="71"/>
      <c r="G1113" s="72"/>
      <c r="H1113" s="284"/>
      <c r="I1113" s="71"/>
      <c r="J1113" s="72"/>
      <c r="K1113" s="284"/>
      <c r="L1113" s="71"/>
      <c r="M1113" s="71"/>
      <c r="N1113" s="71"/>
      <c r="O1113" s="72"/>
      <c r="P1113" s="285"/>
      <c r="Q1113" s="71"/>
      <c r="R1113" s="72"/>
      <c r="S1113" s="286"/>
      <c r="T1113" s="72"/>
      <c r="U1113" s="287"/>
      <c r="V1113" s="71"/>
      <c r="W1113" s="72"/>
      <c r="X1113" s="287"/>
      <c r="Y1113" s="72"/>
      <c r="Z1113" s="286"/>
      <c r="AA1113" s="72"/>
      <c r="AB1113" s="288"/>
      <c r="AC1113" s="215"/>
      <c r="AD1113" s="215"/>
      <c r="AE1113" s="215"/>
      <c r="AF1113" s="215"/>
      <c r="AG1113" s="215"/>
      <c r="AH1113" s="215"/>
      <c r="AI1113" s="215"/>
      <c r="AJ1113" s="215"/>
      <c r="AK1113" s="215"/>
      <c r="AL1113" s="215"/>
      <c r="AM1113" s="215"/>
    </row>
    <row r="1114">
      <c r="A1114" s="215"/>
      <c r="B1114" s="282"/>
      <c r="C1114" s="283"/>
      <c r="D1114" s="72"/>
      <c r="E1114" s="107"/>
      <c r="F1114" s="71"/>
      <c r="G1114" s="72"/>
      <c r="H1114" s="284"/>
      <c r="I1114" s="71"/>
      <c r="J1114" s="72"/>
      <c r="K1114" s="284"/>
      <c r="L1114" s="71"/>
      <c r="M1114" s="71"/>
      <c r="N1114" s="71"/>
      <c r="O1114" s="72"/>
      <c r="P1114" s="285"/>
      <c r="Q1114" s="71"/>
      <c r="R1114" s="72"/>
      <c r="S1114" s="286"/>
      <c r="T1114" s="72"/>
      <c r="U1114" s="287"/>
      <c r="V1114" s="71"/>
      <c r="W1114" s="72"/>
      <c r="X1114" s="287"/>
      <c r="Y1114" s="72"/>
      <c r="Z1114" s="286"/>
      <c r="AA1114" s="72"/>
      <c r="AB1114" s="288"/>
      <c r="AC1114" s="215"/>
      <c r="AD1114" s="215"/>
      <c r="AE1114" s="215"/>
      <c r="AF1114" s="215"/>
      <c r="AG1114" s="215"/>
      <c r="AH1114" s="215"/>
      <c r="AI1114" s="215"/>
      <c r="AJ1114" s="215"/>
      <c r="AK1114" s="215"/>
      <c r="AL1114" s="215"/>
      <c r="AM1114" s="215"/>
    </row>
    <row r="1115">
      <c r="A1115" s="215"/>
      <c r="B1115" s="282"/>
      <c r="C1115" s="283"/>
      <c r="D1115" s="72"/>
      <c r="E1115" s="107"/>
      <c r="F1115" s="71"/>
      <c r="G1115" s="72"/>
      <c r="H1115" s="284"/>
      <c r="I1115" s="71"/>
      <c r="J1115" s="72"/>
      <c r="K1115" s="284"/>
      <c r="L1115" s="71"/>
      <c r="M1115" s="71"/>
      <c r="N1115" s="71"/>
      <c r="O1115" s="72"/>
      <c r="P1115" s="285"/>
      <c r="Q1115" s="71"/>
      <c r="R1115" s="72"/>
      <c r="S1115" s="286"/>
      <c r="T1115" s="72"/>
      <c r="U1115" s="287"/>
      <c r="V1115" s="71"/>
      <c r="W1115" s="72"/>
      <c r="X1115" s="287"/>
      <c r="Y1115" s="72"/>
      <c r="Z1115" s="286"/>
      <c r="AA1115" s="72"/>
      <c r="AB1115" s="288"/>
      <c r="AC1115" s="215"/>
      <c r="AD1115" s="215"/>
      <c r="AE1115" s="215"/>
      <c r="AF1115" s="215"/>
      <c r="AG1115" s="215"/>
      <c r="AH1115" s="215"/>
      <c r="AI1115" s="215"/>
      <c r="AJ1115" s="215"/>
      <c r="AK1115" s="215"/>
      <c r="AL1115" s="215"/>
      <c r="AM1115" s="215"/>
    </row>
    <row r="1116">
      <c r="A1116" s="215"/>
      <c r="B1116" s="282"/>
      <c r="C1116" s="283"/>
      <c r="D1116" s="72"/>
      <c r="E1116" s="107"/>
      <c r="F1116" s="71"/>
      <c r="G1116" s="72"/>
      <c r="H1116" s="284"/>
      <c r="I1116" s="71"/>
      <c r="J1116" s="72"/>
      <c r="K1116" s="284"/>
      <c r="L1116" s="71"/>
      <c r="M1116" s="71"/>
      <c r="N1116" s="71"/>
      <c r="O1116" s="72"/>
      <c r="P1116" s="285"/>
      <c r="Q1116" s="71"/>
      <c r="R1116" s="72"/>
      <c r="S1116" s="286"/>
      <c r="T1116" s="72"/>
      <c r="U1116" s="287"/>
      <c r="V1116" s="71"/>
      <c r="W1116" s="72"/>
      <c r="X1116" s="287"/>
      <c r="Y1116" s="72"/>
      <c r="Z1116" s="286"/>
      <c r="AA1116" s="72"/>
      <c r="AB1116" s="288"/>
      <c r="AC1116" s="215"/>
      <c r="AD1116" s="215"/>
      <c r="AE1116" s="215"/>
      <c r="AF1116" s="215"/>
      <c r="AG1116" s="215"/>
      <c r="AH1116" s="215"/>
      <c r="AI1116" s="215"/>
      <c r="AJ1116" s="215"/>
      <c r="AK1116" s="215"/>
      <c r="AL1116" s="215"/>
      <c r="AM1116" s="215"/>
    </row>
    <row r="1117">
      <c r="A1117" s="215"/>
      <c r="B1117" s="282"/>
      <c r="C1117" s="283"/>
      <c r="D1117" s="72"/>
      <c r="E1117" s="107"/>
      <c r="F1117" s="71"/>
      <c r="G1117" s="72"/>
      <c r="H1117" s="284"/>
      <c r="I1117" s="71"/>
      <c r="J1117" s="72"/>
      <c r="K1117" s="284"/>
      <c r="L1117" s="71"/>
      <c r="M1117" s="71"/>
      <c r="N1117" s="71"/>
      <c r="O1117" s="72"/>
      <c r="P1117" s="285"/>
      <c r="Q1117" s="71"/>
      <c r="R1117" s="72"/>
      <c r="S1117" s="286"/>
      <c r="T1117" s="72"/>
      <c r="U1117" s="287"/>
      <c r="V1117" s="71"/>
      <c r="W1117" s="72"/>
      <c r="X1117" s="287"/>
      <c r="Y1117" s="72"/>
      <c r="Z1117" s="286"/>
      <c r="AA1117" s="72"/>
      <c r="AB1117" s="288"/>
      <c r="AC1117" s="215"/>
      <c r="AD1117" s="215"/>
      <c r="AE1117" s="215"/>
      <c r="AF1117" s="215"/>
      <c r="AG1117" s="215"/>
      <c r="AH1117" s="215"/>
      <c r="AI1117" s="215"/>
      <c r="AJ1117" s="215"/>
      <c r="AK1117" s="215"/>
      <c r="AL1117" s="215"/>
      <c r="AM1117" s="215"/>
    </row>
    <row r="1118">
      <c r="A1118" s="215"/>
      <c r="B1118" s="282"/>
      <c r="C1118" s="283"/>
      <c r="D1118" s="72"/>
      <c r="E1118" s="107"/>
      <c r="F1118" s="71"/>
      <c r="G1118" s="72"/>
      <c r="H1118" s="284"/>
      <c r="I1118" s="71"/>
      <c r="J1118" s="72"/>
      <c r="K1118" s="284"/>
      <c r="L1118" s="71"/>
      <c r="M1118" s="71"/>
      <c r="N1118" s="71"/>
      <c r="O1118" s="72"/>
      <c r="P1118" s="285"/>
      <c r="Q1118" s="71"/>
      <c r="R1118" s="72"/>
      <c r="S1118" s="286"/>
      <c r="T1118" s="72"/>
      <c r="U1118" s="287"/>
      <c r="V1118" s="71"/>
      <c r="W1118" s="72"/>
      <c r="X1118" s="287"/>
      <c r="Y1118" s="72"/>
      <c r="Z1118" s="286"/>
      <c r="AA1118" s="72"/>
      <c r="AB1118" s="288"/>
      <c r="AC1118" s="215"/>
      <c r="AD1118" s="215"/>
      <c r="AE1118" s="215"/>
      <c r="AF1118" s="215"/>
      <c r="AG1118" s="215"/>
      <c r="AH1118" s="215"/>
      <c r="AI1118" s="215"/>
      <c r="AJ1118" s="215"/>
      <c r="AK1118" s="215"/>
      <c r="AL1118" s="215"/>
      <c r="AM1118" s="215"/>
    </row>
    <row r="1119">
      <c r="A1119" s="215"/>
      <c r="B1119" s="282"/>
      <c r="C1119" s="283"/>
      <c r="D1119" s="72"/>
      <c r="E1119" s="107"/>
      <c r="F1119" s="71"/>
      <c r="G1119" s="72"/>
      <c r="H1119" s="284"/>
      <c r="I1119" s="71"/>
      <c r="J1119" s="72"/>
      <c r="K1119" s="284"/>
      <c r="L1119" s="71"/>
      <c r="M1119" s="71"/>
      <c r="N1119" s="71"/>
      <c r="O1119" s="72"/>
      <c r="P1119" s="285"/>
      <c r="Q1119" s="71"/>
      <c r="R1119" s="72"/>
      <c r="S1119" s="286"/>
      <c r="T1119" s="72"/>
      <c r="U1119" s="287"/>
      <c r="V1119" s="71"/>
      <c r="W1119" s="72"/>
      <c r="X1119" s="287"/>
      <c r="Y1119" s="72"/>
      <c r="Z1119" s="286"/>
      <c r="AA1119" s="72"/>
      <c r="AB1119" s="288"/>
      <c r="AC1119" s="215"/>
      <c r="AD1119" s="215"/>
      <c r="AE1119" s="215"/>
      <c r="AF1119" s="215"/>
      <c r="AG1119" s="215"/>
      <c r="AH1119" s="215"/>
      <c r="AI1119" s="215"/>
      <c r="AJ1119" s="215"/>
      <c r="AK1119" s="215"/>
      <c r="AL1119" s="215"/>
      <c r="AM1119" s="215"/>
    </row>
    <row r="1120">
      <c r="A1120" s="215"/>
      <c r="B1120" s="282"/>
      <c r="C1120" s="283"/>
      <c r="D1120" s="72"/>
      <c r="E1120" s="107"/>
      <c r="F1120" s="71"/>
      <c r="G1120" s="72"/>
      <c r="H1120" s="284"/>
      <c r="I1120" s="71"/>
      <c r="J1120" s="72"/>
      <c r="K1120" s="284"/>
      <c r="L1120" s="71"/>
      <c r="M1120" s="71"/>
      <c r="N1120" s="71"/>
      <c r="O1120" s="72"/>
      <c r="P1120" s="285"/>
      <c r="Q1120" s="71"/>
      <c r="R1120" s="72"/>
      <c r="S1120" s="286"/>
      <c r="T1120" s="72"/>
      <c r="U1120" s="287"/>
      <c r="V1120" s="71"/>
      <c r="W1120" s="72"/>
      <c r="X1120" s="287"/>
      <c r="Y1120" s="72"/>
      <c r="Z1120" s="286"/>
      <c r="AA1120" s="72"/>
      <c r="AB1120" s="288"/>
      <c r="AC1120" s="215"/>
      <c r="AD1120" s="215"/>
      <c r="AE1120" s="215"/>
      <c r="AF1120" s="215"/>
      <c r="AG1120" s="215"/>
      <c r="AH1120" s="215"/>
      <c r="AI1120" s="215"/>
      <c r="AJ1120" s="215"/>
      <c r="AK1120" s="215"/>
      <c r="AL1120" s="215"/>
      <c r="AM1120" s="215"/>
    </row>
    <row r="1121">
      <c r="A1121" s="215"/>
      <c r="B1121" s="282"/>
      <c r="C1121" s="283"/>
      <c r="D1121" s="72"/>
      <c r="E1121" s="107"/>
      <c r="F1121" s="71"/>
      <c r="G1121" s="72"/>
      <c r="H1121" s="284"/>
      <c r="I1121" s="71"/>
      <c r="J1121" s="72"/>
      <c r="K1121" s="284"/>
      <c r="L1121" s="71"/>
      <c r="M1121" s="71"/>
      <c r="N1121" s="71"/>
      <c r="O1121" s="72"/>
      <c r="P1121" s="285"/>
      <c r="Q1121" s="71"/>
      <c r="R1121" s="72"/>
      <c r="S1121" s="286"/>
      <c r="T1121" s="72"/>
      <c r="U1121" s="287"/>
      <c r="V1121" s="71"/>
      <c r="W1121" s="72"/>
      <c r="X1121" s="287"/>
      <c r="Y1121" s="72"/>
      <c r="Z1121" s="286"/>
      <c r="AA1121" s="72"/>
      <c r="AB1121" s="288"/>
      <c r="AC1121" s="215"/>
      <c r="AD1121" s="215"/>
      <c r="AE1121" s="215"/>
      <c r="AF1121" s="215"/>
      <c r="AG1121" s="215"/>
      <c r="AH1121" s="215"/>
      <c r="AI1121" s="215"/>
      <c r="AJ1121" s="215"/>
      <c r="AK1121" s="215"/>
      <c r="AL1121" s="215"/>
      <c r="AM1121" s="215"/>
    </row>
    <row r="1122">
      <c r="A1122" s="215"/>
      <c r="B1122" s="282"/>
      <c r="C1122" s="283"/>
      <c r="D1122" s="72"/>
      <c r="E1122" s="107"/>
      <c r="F1122" s="71"/>
      <c r="G1122" s="72"/>
      <c r="H1122" s="284"/>
      <c r="I1122" s="71"/>
      <c r="J1122" s="72"/>
      <c r="K1122" s="284"/>
      <c r="L1122" s="71"/>
      <c r="M1122" s="71"/>
      <c r="N1122" s="71"/>
      <c r="O1122" s="72"/>
      <c r="P1122" s="285"/>
      <c r="Q1122" s="71"/>
      <c r="R1122" s="72"/>
      <c r="S1122" s="286"/>
      <c r="T1122" s="72"/>
      <c r="U1122" s="287"/>
      <c r="V1122" s="71"/>
      <c r="W1122" s="72"/>
      <c r="X1122" s="287"/>
      <c r="Y1122" s="72"/>
      <c r="Z1122" s="286"/>
      <c r="AA1122" s="72"/>
      <c r="AB1122" s="288"/>
      <c r="AC1122" s="215"/>
      <c r="AD1122" s="215"/>
      <c r="AE1122" s="215"/>
      <c r="AF1122" s="215"/>
      <c r="AG1122" s="215"/>
      <c r="AH1122" s="215"/>
      <c r="AI1122" s="215"/>
      <c r="AJ1122" s="215"/>
      <c r="AK1122" s="215"/>
      <c r="AL1122" s="215"/>
      <c r="AM1122" s="215"/>
    </row>
    <row r="1123">
      <c r="A1123" s="215"/>
      <c r="B1123" s="282"/>
      <c r="C1123" s="283"/>
      <c r="D1123" s="72"/>
      <c r="E1123" s="107"/>
      <c r="F1123" s="71"/>
      <c r="G1123" s="72"/>
      <c r="H1123" s="284"/>
      <c r="I1123" s="71"/>
      <c r="J1123" s="72"/>
      <c r="K1123" s="284"/>
      <c r="L1123" s="71"/>
      <c r="M1123" s="71"/>
      <c r="N1123" s="71"/>
      <c r="O1123" s="72"/>
      <c r="P1123" s="285"/>
      <c r="Q1123" s="71"/>
      <c r="R1123" s="72"/>
      <c r="S1123" s="286"/>
      <c r="T1123" s="72"/>
      <c r="U1123" s="287"/>
      <c r="V1123" s="71"/>
      <c r="W1123" s="72"/>
      <c r="X1123" s="287"/>
      <c r="Y1123" s="72"/>
      <c r="Z1123" s="286"/>
      <c r="AA1123" s="72"/>
      <c r="AB1123" s="288"/>
      <c r="AC1123" s="215"/>
      <c r="AD1123" s="215"/>
      <c r="AE1123" s="215"/>
      <c r="AF1123" s="215"/>
      <c r="AG1123" s="215"/>
      <c r="AH1123" s="215"/>
      <c r="AI1123" s="215"/>
      <c r="AJ1123" s="215"/>
      <c r="AK1123" s="215"/>
      <c r="AL1123" s="215"/>
      <c r="AM1123" s="215"/>
    </row>
    <row r="1124">
      <c r="A1124" s="215"/>
      <c r="B1124" s="282"/>
      <c r="C1124" s="283"/>
      <c r="D1124" s="72"/>
      <c r="E1124" s="107"/>
      <c r="F1124" s="71"/>
      <c r="G1124" s="72"/>
      <c r="H1124" s="284"/>
      <c r="I1124" s="71"/>
      <c r="J1124" s="72"/>
      <c r="K1124" s="284"/>
      <c r="L1124" s="71"/>
      <c r="M1124" s="71"/>
      <c r="N1124" s="71"/>
      <c r="O1124" s="72"/>
      <c r="P1124" s="285"/>
      <c r="Q1124" s="71"/>
      <c r="R1124" s="72"/>
      <c r="S1124" s="286"/>
      <c r="T1124" s="72"/>
      <c r="U1124" s="287"/>
      <c r="V1124" s="71"/>
      <c r="W1124" s="72"/>
      <c r="X1124" s="287"/>
      <c r="Y1124" s="72"/>
      <c r="Z1124" s="286"/>
      <c r="AA1124" s="72"/>
      <c r="AB1124" s="288"/>
      <c r="AC1124" s="215"/>
      <c r="AD1124" s="215"/>
      <c r="AE1124" s="215"/>
      <c r="AF1124" s="215"/>
      <c r="AG1124" s="215"/>
      <c r="AH1124" s="215"/>
      <c r="AI1124" s="215"/>
      <c r="AJ1124" s="215"/>
      <c r="AK1124" s="215"/>
      <c r="AL1124" s="215"/>
      <c r="AM1124" s="215"/>
    </row>
    <row r="1125">
      <c r="A1125" s="215"/>
      <c r="B1125" s="282"/>
      <c r="C1125" s="283"/>
      <c r="D1125" s="72"/>
      <c r="E1125" s="107"/>
      <c r="F1125" s="71"/>
      <c r="G1125" s="72"/>
      <c r="H1125" s="284"/>
      <c r="I1125" s="71"/>
      <c r="J1125" s="72"/>
      <c r="K1125" s="284"/>
      <c r="L1125" s="71"/>
      <c r="M1125" s="71"/>
      <c r="N1125" s="71"/>
      <c r="O1125" s="72"/>
      <c r="P1125" s="285"/>
      <c r="Q1125" s="71"/>
      <c r="R1125" s="72"/>
      <c r="S1125" s="286"/>
      <c r="T1125" s="72"/>
      <c r="U1125" s="287"/>
      <c r="V1125" s="71"/>
      <c r="W1125" s="72"/>
      <c r="X1125" s="287"/>
      <c r="Y1125" s="72"/>
      <c r="Z1125" s="286"/>
      <c r="AA1125" s="72"/>
      <c r="AB1125" s="288"/>
      <c r="AC1125" s="215"/>
      <c r="AD1125" s="215"/>
      <c r="AE1125" s="215"/>
      <c r="AF1125" s="215"/>
      <c r="AG1125" s="215"/>
      <c r="AH1125" s="215"/>
      <c r="AI1125" s="215"/>
      <c r="AJ1125" s="215"/>
      <c r="AK1125" s="215"/>
      <c r="AL1125" s="215"/>
      <c r="AM1125" s="215"/>
    </row>
    <row r="1126">
      <c r="A1126" s="215"/>
      <c r="B1126" s="282"/>
      <c r="C1126" s="283"/>
      <c r="D1126" s="72"/>
      <c r="E1126" s="107"/>
      <c r="F1126" s="71"/>
      <c r="G1126" s="72"/>
      <c r="H1126" s="284"/>
      <c r="I1126" s="71"/>
      <c r="J1126" s="72"/>
      <c r="K1126" s="284"/>
      <c r="L1126" s="71"/>
      <c r="M1126" s="71"/>
      <c r="N1126" s="71"/>
      <c r="O1126" s="72"/>
      <c r="P1126" s="285"/>
      <c r="Q1126" s="71"/>
      <c r="R1126" s="72"/>
      <c r="S1126" s="286"/>
      <c r="T1126" s="72"/>
      <c r="U1126" s="287"/>
      <c r="V1126" s="71"/>
      <c r="W1126" s="72"/>
      <c r="X1126" s="287"/>
      <c r="Y1126" s="72"/>
      <c r="Z1126" s="286"/>
      <c r="AA1126" s="72"/>
      <c r="AB1126" s="288"/>
      <c r="AC1126" s="215"/>
      <c r="AD1126" s="215"/>
      <c r="AE1126" s="215"/>
      <c r="AF1126" s="215"/>
      <c r="AG1126" s="215"/>
      <c r="AH1126" s="215"/>
      <c r="AI1126" s="215"/>
      <c r="AJ1126" s="215"/>
      <c r="AK1126" s="215"/>
      <c r="AL1126" s="215"/>
      <c r="AM1126" s="215"/>
    </row>
    <row r="1127">
      <c r="A1127" s="215"/>
      <c r="B1127" s="282"/>
      <c r="C1127" s="283"/>
      <c r="D1127" s="72"/>
      <c r="E1127" s="107"/>
      <c r="F1127" s="71"/>
      <c r="G1127" s="72"/>
      <c r="H1127" s="284"/>
      <c r="I1127" s="71"/>
      <c r="J1127" s="72"/>
      <c r="K1127" s="284"/>
      <c r="L1127" s="71"/>
      <c r="M1127" s="71"/>
      <c r="N1127" s="71"/>
      <c r="O1127" s="72"/>
      <c r="P1127" s="285"/>
      <c r="Q1127" s="71"/>
      <c r="R1127" s="72"/>
      <c r="S1127" s="286"/>
      <c r="T1127" s="72"/>
      <c r="U1127" s="287"/>
      <c r="V1127" s="71"/>
      <c r="W1127" s="72"/>
      <c r="X1127" s="287"/>
      <c r="Y1127" s="72"/>
      <c r="Z1127" s="286"/>
      <c r="AA1127" s="72"/>
      <c r="AB1127" s="288"/>
      <c r="AC1127" s="215"/>
      <c r="AD1127" s="215"/>
      <c r="AE1127" s="215"/>
      <c r="AF1127" s="215"/>
      <c r="AG1127" s="215"/>
      <c r="AH1127" s="215"/>
      <c r="AI1127" s="215"/>
      <c r="AJ1127" s="215"/>
      <c r="AK1127" s="215"/>
      <c r="AL1127" s="215"/>
      <c r="AM1127" s="215"/>
    </row>
    <row r="1128">
      <c r="A1128" s="215"/>
      <c r="B1128" s="282"/>
      <c r="C1128" s="283"/>
      <c r="D1128" s="72"/>
      <c r="E1128" s="107"/>
      <c r="F1128" s="71"/>
      <c r="G1128" s="72"/>
      <c r="H1128" s="284"/>
      <c r="I1128" s="71"/>
      <c r="J1128" s="72"/>
      <c r="K1128" s="284"/>
      <c r="L1128" s="71"/>
      <c r="M1128" s="71"/>
      <c r="N1128" s="71"/>
      <c r="O1128" s="72"/>
      <c r="P1128" s="285"/>
      <c r="Q1128" s="71"/>
      <c r="R1128" s="72"/>
      <c r="S1128" s="286"/>
      <c r="T1128" s="72"/>
      <c r="U1128" s="287"/>
      <c r="V1128" s="71"/>
      <c r="W1128" s="72"/>
      <c r="X1128" s="287"/>
      <c r="Y1128" s="72"/>
      <c r="Z1128" s="286"/>
      <c r="AA1128" s="72"/>
      <c r="AB1128" s="288"/>
      <c r="AC1128" s="215"/>
      <c r="AD1128" s="215"/>
      <c r="AE1128" s="215"/>
      <c r="AF1128" s="215"/>
      <c r="AG1128" s="215"/>
      <c r="AH1128" s="215"/>
      <c r="AI1128" s="215"/>
      <c r="AJ1128" s="215"/>
      <c r="AK1128" s="215"/>
      <c r="AL1128" s="215"/>
      <c r="AM1128" s="215"/>
    </row>
    <row r="1129">
      <c r="A1129" s="215"/>
      <c r="B1129" s="282"/>
      <c r="C1129" s="283"/>
      <c r="D1129" s="72"/>
      <c r="E1129" s="107"/>
      <c r="F1129" s="71"/>
      <c r="G1129" s="72"/>
      <c r="H1129" s="284"/>
      <c r="I1129" s="71"/>
      <c r="J1129" s="72"/>
      <c r="K1129" s="284"/>
      <c r="L1129" s="71"/>
      <c r="M1129" s="71"/>
      <c r="N1129" s="71"/>
      <c r="O1129" s="72"/>
      <c r="P1129" s="285"/>
      <c r="Q1129" s="71"/>
      <c r="R1129" s="72"/>
      <c r="S1129" s="286"/>
      <c r="T1129" s="72"/>
      <c r="U1129" s="287"/>
      <c r="V1129" s="71"/>
      <c r="W1129" s="72"/>
      <c r="X1129" s="287"/>
      <c r="Y1129" s="72"/>
      <c r="Z1129" s="286"/>
      <c r="AA1129" s="72"/>
      <c r="AB1129" s="288"/>
      <c r="AC1129" s="215"/>
      <c r="AD1129" s="215"/>
      <c r="AE1129" s="215"/>
      <c r="AF1129" s="215"/>
      <c r="AG1129" s="215"/>
      <c r="AH1129" s="215"/>
      <c r="AI1129" s="215"/>
      <c r="AJ1129" s="215"/>
      <c r="AK1129" s="215"/>
      <c r="AL1129" s="215"/>
      <c r="AM1129" s="215"/>
    </row>
    <row r="1130">
      <c r="A1130" s="215"/>
      <c r="B1130" s="282"/>
      <c r="C1130" s="283"/>
      <c r="D1130" s="72"/>
      <c r="E1130" s="107"/>
      <c r="F1130" s="71"/>
      <c r="G1130" s="72"/>
      <c r="H1130" s="284"/>
      <c r="I1130" s="71"/>
      <c r="J1130" s="72"/>
      <c r="K1130" s="284"/>
      <c r="L1130" s="71"/>
      <c r="M1130" s="71"/>
      <c r="N1130" s="71"/>
      <c r="O1130" s="72"/>
      <c r="P1130" s="285"/>
      <c r="Q1130" s="71"/>
      <c r="R1130" s="72"/>
      <c r="S1130" s="286"/>
      <c r="T1130" s="72"/>
      <c r="U1130" s="287"/>
      <c r="V1130" s="71"/>
      <c r="W1130" s="72"/>
      <c r="X1130" s="287"/>
      <c r="Y1130" s="72"/>
      <c r="Z1130" s="286"/>
      <c r="AA1130" s="72"/>
      <c r="AB1130" s="288"/>
      <c r="AC1130" s="215"/>
      <c r="AD1130" s="215"/>
      <c r="AE1130" s="215"/>
      <c r="AF1130" s="215"/>
      <c r="AG1130" s="215"/>
      <c r="AH1130" s="215"/>
      <c r="AI1130" s="215"/>
      <c r="AJ1130" s="215"/>
      <c r="AK1130" s="215"/>
      <c r="AL1130" s="215"/>
      <c r="AM1130" s="215"/>
    </row>
    <row r="1131">
      <c r="A1131" s="215"/>
      <c r="B1131" s="282"/>
      <c r="C1131" s="283"/>
      <c r="D1131" s="72"/>
      <c r="E1131" s="107"/>
      <c r="F1131" s="71"/>
      <c r="G1131" s="72"/>
      <c r="H1131" s="284"/>
      <c r="I1131" s="71"/>
      <c r="J1131" s="72"/>
      <c r="K1131" s="284"/>
      <c r="L1131" s="71"/>
      <c r="M1131" s="71"/>
      <c r="N1131" s="71"/>
      <c r="O1131" s="72"/>
      <c r="P1131" s="285"/>
      <c r="Q1131" s="71"/>
      <c r="R1131" s="72"/>
      <c r="S1131" s="286"/>
      <c r="T1131" s="72"/>
      <c r="U1131" s="287"/>
      <c r="V1131" s="71"/>
      <c r="W1131" s="72"/>
      <c r="X1131" s="287"/>
      <c r="Y1131" s="72"/>
      <c r="Z1131" s="286"/>
      <c r="AA1131" s="72"/>
      <c r="AB1131" s="288"/>
      <c r="AC1131" s="215"/>
      <c r="AD1131" s="215"/>
      <c r="AE1131" s="215"/>
      <c r="AF1131" s="215"/>
      <c r="AG1131" s="215"/>
      <c r="AH1131" s="215"/>
      <c r="AI1131" s="215"/>
      <c r="AJ1131" s="215"/>
      <c r="AK1131" s="215"/>
      <c r="AL1131" s="215"/>
      <c r="AM1131" s="215"/>
    </row>
    <row r="1132">
      <c r="A1132" s="215"/>
      <c r="B1132" s="282"/>
      <c r="C1132" s="283"/>
      <c r="D1132" s="72"/>
      <c r="E1132" s="107"/>
      <c r="F1132" s="71"/>
      <c r="G1132" s="72"/>
      <c r="H1132" s="284"/>
      <c r="I1132" s="71"/>
      <c r="J1132" s="72"/>
      <c r="K1132" s="284"/>
      <c r="L1132" s="71"/>
      <c r="M1132" s="71"/>
      <c r="N1132" s="71"/>
      <c r="O1132" s="72"/>
      <c r="P1132" s="285"/>
      <c r="Q1132" s="71"/>
      <c r="R1132" s="72"/>
      <c r="S1132" s="286"/>
      <c r="T1132" s="72"/>
      <c r="U1132" s="287"/>
      <c r="V1132" s="71"/>
      <c r="W1132" s="72"/>
      <c r="X1132" s="287"/>
      <c r="Y1132" s="72"/>
      <c r="Z1132" s="286"/>
      <c r="AA1132" s="72"/>
      <c r="AB1132" s="288"/>
      <c r="AC1132" s="215"/>
      <c r="AD1132" s="215"/>
      <c r="AE1132" s="215"/>
      <c r="AF1132" s="215"/>
      <c r="AG1132" s="215"/>
      <c r="AH1132" s="215"/>
      <c r="AI1132" s="215"/>
      <c r="AJ1132" s="215"/>
      <c r="AK1132" s="215"/>
      <c r="AL1132" s="215"/>
      <c r="AM1132" s="215"/>
    </row>
    <row r="1133">
      <c r="A1133" s="215"/>
      <c r="B1133" s="282"/>
      <c r="C1133" s="283"/>
      <c r="D1133" s="72"/>
      <c r="E1133" s="107"/>
      <c r="F1133" s="71"/>
      <c r="G1133" s="72"/>
      <c r="H1133" s="284"/>
      <c r="I1133" s="71"/>
      <c r="J1133" s="72"/>
      <c r="K1133" s="284"/>
      <c r="L1133" s="71"/>
      <c r="M1133" s="71"/>
      <c r="N1133" s="71"/>
      <c r="O1133" s="72"/>
      <c r="P1133" s="285"/>
      <c r="Q1133" s="71"/>
      <c r="R1133" s="72"/>
      <c r="S1133" s="286"/>
      <c r="T1133" s="72"/>
      <c r="U1133" s="287"/>
      <c r="V1133" s="71"/>
      <c r="W1133" s="72"/>
      <c r="X1133" s="287"/>
      <c r="Y1133" s="72"/>
      <c r="Z1133" s="286"/>
      <c r="AA1133" s="72"/>
      <c r="AB1133" s="288"/>
      <c r="AC1133" s="215"/>
      <c r="AD1133" s="215"/>
      <c r="AE1133" s="215"/>
      <c r="AF1133" s="215"/>
      <c r="AG1133" s="215"/>
      <c r="AH1133" s="215"/>
      <c r="AI1133" s="215"/>
      <c r="AJ1133" s="215"/>
      <c r="AK1133" s="215"/>
      <c r="AL1133" s="215"/>
      <c r="AM1133" s="215"/>
    </row>
    <row r="1134">
      <c r="A1134" s="215"/>
      <c r="B1134" s="282"/>
      <c r="C1134" s="283"/>
      <c r="D1134" s="72"/>
      <c r="E1134" s="107"/>
      <c r="F1134" s="71"/>
      <c r="G1134" s="72"/>
      <c r="H1134" s="284"/>
      <c r="I1134" s="71"/>
      <c r="J1134" s="72"/>
      <c r="K1134" s="284"/>
      <c r="L1134" s="71"/>
      <c r="M1134" s="71"/>
      <c r="N1134" s="71"/>
      <c r="O1134" s="72"/>
      <c r="P1134" s="285"/>
      <c r="Q1134" s="71"/>
      <c r="R1134" s="72"/>
      <c r="S1134" s="286"/>
      <c r="T1134" s="72"/>
      <c r="U1134" s="287"/>
      <c r="V1134" s="71"/>
      <c r="W1134" s="72"/>
      <c r="X1134" s="287"/>
      <c r="Y1134" s="72"/>
      <c r="Z1134" s="286"/>
      <c r="AA1134" s="72"/>
      <c r="AB1134" s="288"/>
      <c r="AC1134" s="215"/>
      <c r="AD1134" s="215"/>
      <c r="AE1134" s="215"/>
      <c r="AF1134" s="215"/>
      <c r="AG1134" s="215"/>
      <c r="AH1134" s="215"/>
      <c r="AI1134" s="215"/>
      <c r="AJ1134" s="215"/>
      <c r="AK1134" s="215"/>
      <c r="AL1134" s="215"/>
      <c r="AM1134" s="215"/>
    </row>
    <row r="1135">
      <c r="A1135" s="215"/>
      <c r="B1135" s="282"/>
      <c r="C1135" s="283"/>
      <c r="D1135" s="72"/>
      <c r="E1135" s="107"/>
      <c r="F1135" s="71"/>
      <c r="G1135" s="72"/>
      <c r="H1135" s="284"/>
      <c r="I1135" s="71"/>
      <c r="J1135" s="72"/>
      <c r="K1135" s="284"/>
      <c r="L1135" s="71"/>
      <c r="M1135" s="71"/>
      <c r="N1135" s="71"/>
      <c r="O1135" s="72"/>
      <c r="P1135" s="285"/>
      <c r="Q1135" s="71"/>
      <c r="R1135" s="72"/>
      <c r="S1135" s="286"/>
      <c r="T1135" s="72"/>
      <c r="U1135" s="287"/>
      <c r="V1135" s="71"/>
      <c r="W1135" s="72"/>
      <c r="X1135" s="287"/>
      <c r="Y1135" s="72"/>
      <c r="Z1135" s="286"/>
      <c r="AA1135" s="72"/>
      <c r="AB1135" s="288"/>
      <c r="AC1135" s="215"/>
      <c r="AD1135" s="215"/>
      <c r="AE1135" s="215"/>
      <c r="AF1135" s="215"/>
      <c r="AG1135" s="215"/>
      <c r="AH1135" s="215"/>
      <c r="AI1135" s="215"/>
      <c r="AJ1135" s="215"/>
      <c r="AK1135" s="215"/>
      <c r="AL1135" s="215"/>
      <c r="AM1135" s="215"/>
    </row>
    <row r="1136">
      <c r="A1136" s="215"/>
      <c r="B1136" s="282"/>
      <c r="C1136" s="283"/>
      <c r="D1136" s="72"/>
      <c r="E1136" s="107"/>
      <c r="F1136" s="71"/>
      <c r="G1136" s="72"/>
      <c r="H1136" s="284"/>
      <c r="I1136" s="71"/>
      <c r="J1136" s="72"/>
      <c r="K1136" s="284"/>
      <c r="L1136" s="71"/>
      <c r="M1136" s="71"/>
      <c r="N1136" s="71"/>
      <c r="O1136" s="72"/>
      <c r="P1136" s="285"/>
      <c r="Q1136" s="71"/>
      <c r="R1136" s="72"/>
      <c r="S1136" s="286"/>
      <c r="T1136" s="72"/>
      <c r="U1136" s="287"/>
      <c r="V1136" s="71"/>
      <c r="W1136" s="72"/>
      <c r="X1136" s="287"/>
      <c r="Y1136" s="72"/>
      <c r="Z1136" s="286"/>
      <c r="AA1136" s="72"/>
      <c r="AB1136" s="288"/>
      <c r="AC1136" s="215"/>
      <c r="AD1136" s="215"/>
      <c r="AE1136" s="215"/>
      <c r="AF1136" s="215"/>
      <c r="AG1136" s="215"/>
      <c r="AH1136" s="215"/>
      <c r="AI1136" s="215"/>
      <c r="AJ1136" s="215"/>
      <c r="AK1136" s="215"/>
      <c r="AL1136" s="215"/>
      <c r="AM1136" s="215"/>
    </row>
    <row r="1137">
      <c r="A1137" s="215"/>
      <c r="B1137" s="282"/>
      <c r="C1137" s="283"/>
      <c r="D1137" s="72"/>
      <c r="E1137" s="107"/>
      <c r="F1137" s="71"/>
      <c r="G1137" s="72"/>
      <c r="H1137" s="284"/>
      <c r="I1137" s="71"/>
      <c r="J1137" s="72"/>
      <c r="K1137" s="284"/>
      <c r="L1137" s="71"/>
      <c r="M1137" s="71"/>
      <c r="N1137" s="71"/>
      <c r="O1137" s="72"/>
      <c r="P1137" s="285"/>
      <c r="Q1137" s="71"/>
      <c r="R1137" s="72"/>
      <c r="S1137" s="286"/>
      <c r="T1137" s="72"/>
      <c r="U1137" s="287"/>
      <c r="V1137" s="71"/>
      <c r="W1137" s="72"/>
      <c r="X1137" s="287"/>
      <c r="Y1137" s="72"/>
      <c r="Z1137" s="286"/>
      <c r="AA1137" s="72"/>
      <c r="AB1137" s="288"/>
      <c r="AC1137" s="215"/>
      <c r="AD1137" s="215"/>
      <c r="AE1137" s="215"/>
      <c r="AF1137" s="215"/>
      <c r="AG1137" s="215"/>
      <c r="AH1137" s="215"/>
      <c r="AI1137" s="215"/>
      <c r="AJ1137" s="215"/>
      <c r="AK1137" s="215"/>
      <c r="AL1137" s="215"/>
      <c r="AM1137" s="215"/>
    </row>
    <row r="1138">
      <c r="A1138" s="215"/>
      <c r="B1138" s="282"/>
      <c r="C1138" s="283"/>
      <c r="D1138" s="72"/>
      <c r="E1138" s="107"/>
      <c r="F1138" s="71"/>
      <c r="G1138" s="72"/>
      <c r="H1138" s="284"/>
      <c r="I1138" s="71"/>
      <c r="J1138" s="72"/>
      <c r="K1138" s="284"/>
      <c r="L1138" s="71"/>
      <c r="M1138" s="71"/>
      <c r="N1138" s="71"/>
      <c r="O1138" s="72"/>
      <c r="P1138" s="285"/>
      <c r="Q1138" s="71"/>
      <c r="R1138" s="72"/>
      <c r="S1138" s="286"/>
      <c r="T1138" s="72"/>
      <c r="U1138" s="287"/>
      <c r="V1138" s="71"/>
      <c r="W1138" s="72"/>
      <c r="X1138" s="287"/>
      <c r="Y1138" s="72"/>
      <c r="Z1138" s="286"/>
      <c r="AA1138" s="72"/>
      <c r="AB1138" s="288"/>
      <c r="AC1138" s="215"/>
      <c r="AD1138" s="215"/>
      <c r="AE1138" s="215"/>
      <c r="AF1138" s="215"/>
      <c r="AG1138" s="215"/>
      <c r="AH1138" s="215"/>
      <c r="AI1138" s="215"/>
      <c r="AJ1138" s="215"/>
      <c r="AK1138" s="215"/>
      <c r="AL1138" s="215"/>
      <c r="AM1138" s="215"/>
    </row>
    <row r="1139">
      <c r="A1139" s="215"/>
      <c r="B1139" s="282"/>
      <c r="C1139" s="283"/>
      <c r="D1139" s="72"/>
      <c r="E1139" s="107"/>
      <c r="F1139" s="71"/>
      <c r="G1139" s="72"/>
      <c r="H1139" s="284"/>
      <c r="I1139" s="71"/>
      <c r="J1139" s="72"/>
      <c r="K1139" s="284"/>
      <c r="L1139" s="71"/>
      <c r="M1139" s="71"/>
      <c r="N1139" s="71"/>
      <c r="O1139" s="72"/>
      <c r="P1139" s="285"/>
      <c r="Q1139" s="71"/>
      <c r="R1139" s="72"/>
      <c r="S1139" s="286"/>
      <c r="T1139" s="72"/>
      <c r="U1139" s="287"/>
      <c r="V1139" s="71"/>
      <c r="W1139" s="72"/>
      <c r="X1139" s="287"/>
      <c r="Y1139" s="72"/>
      <c r="Z1139" s="286"/>
      <c r="AA1139" s="72"/>
      <c r="AB1139" s="288"/>
      <c r="AC1139" s="215"/>
      <c r="AD1139" s="215"/>
      <c r="AE1139" s="215"/>
      <c r="AF1139" s="215"/>
      <c r="AG1139" s="215"/>
      <c r="AH1139" s="215"/>
      <c r="AI1139" s="215"/>
      <c r="AJ1139" s="215"/>
      <c r="AK1139" s="215"/>
      <c r="AL1139" s="215"/>
      <c r="AM1139" s="215"/>
    </row>
    <row r="1140">
      <c r="A1140" s="215"/>
      <c r="B1140" s="282"/>
      <c r="C1140" s="283"/>
      <c r="D1140" s="72"/>
      <c r="E1140" s="107"/>
      <c r="F1140" s="71"/>
      <c r="G1140" s="72"/>
      <c r="H1140" s="284"/>
      <c r="I1140" s="71"/>
      <c r="J1140" s="72"/>
      <c r="K1140" s="284"/>
      <c r="L1140" s="71"/>
      <c r="M1140" s="71"/>
      <c r="N1140" s="71"/>
      <c r="O1140" s="72"/>
      <c r="P1140" s="285"/>
      <c r="Q1140" s="71"/>
      <c r="R1140" s="72"/>
      <c r="S1140" s="286"/>
      <c r="T1140" s="72"/>
      <c r="U1140" s="287"/>
      <c r="V1140" s="71"/>
      <c r="W1140" s="72"/>
      <c r="X1140" s="287"/>
      <c r="Y1140" s="72"/>
      <c r="Z1140" s="286"/>
      <c r="AA1140" s="72"/>
      <c r="AB1140" s="288"/>
      <c r="AC1140" s="215"/>
      <c r="AD1140" s="215"/>
      <c r="AE1140" s="215"/>
      <c r="AF1140" s="215"/>
      <c r="AG1140" s="215"/>
      <c r="AH1140" s="215"/>
      <c r="AI1140" s="215"/>
      <c r="AJ1140" s="215"/>
      <c r="AK1140" s="215"/>
      <c r="AL1140" s="215"/>
      <c r="AM1140" s="215"/>
    </row>
    <row r="1141">
      <c r="A1141" s="215"/>
      <c r="B1141" s="282"/>
      <c r="C1141" s="283"/>
      <c r="D1141" s="72"/>
      <c r="E1141" s="107"/>
      <c r="F1141" s="71"/>
      <c r="G1141" s="72"/>
      <c r="H1141" s="284"/>
      <c r="I1141" s="71"/>
      <c r="J1141" s="72"/>
      <c r="K1141" s="284"/>
      <c r="L1141" s="71"/>
      <c r="M1141" s="71"/>
      <c r="N1141" s="71"/>
      <c r="O1141" s="72"/>
      <c r="P1141" s="285"/>
      <c r="Q1141" s="71"/>
      <c r="R1141" s="72"/>
      <c r="S1141" s="286"/>
      <c r="T1141" s="72"/>
      <c r="U1141" s="287"/>
      <c r="V1141" s="71"/>
      <c r="W1141" s="72"/>
      <c r="X1141" s="287"/>
      <c r="Y1141" s="72"/>
      <c r="Z1141" s="286"/>
      <c r="AA1141" s="72"/>
      <c r="AB1141" s="288"/>
      <c r="AC1141" s="215"/>
      <c r="AD1141" s="215"/>
      <c r="AE1141" s="215"/>
      <c r="AF1141" s="215"/>
      <c r="AG1141" s="215"/>
      <c r="AH1141" s="215"/>
      <c r="AI1141" s="215"/>
      <c r="AJ1141" s="215"/>
      <c r="AK1141" s="215"/>
      <c r="AL1141" s="215"/>
      <c r="AM1141" s="215"/>
    </row>
    <row r="1142">
      <c r="A1142" s="215"/>
      <c r="B1142" s="282"/>
      <c r="C1142" s="283"/>
      <c r="D1142" s="72"/>
      <c r="E1142" s="107"/>
      <c r="F1142" s="71"/>
      <c r="G1142" s="72"/>
      <c r="H1142" s="284"/>
      <c r="I1142" s="71"/>
      <c r="J1142" s="72"/>
      <c r="K1142" s="284"/>
      <c r="L1142" s="71"/>
      <c r="M1142" s="71"/>
      <c r="N1142" s="71"/>
      <c r="O1142" s="72"/>
      <c r="P1142" s="285"/>
      <c r="Q1142" s="71"/>
      <c r="R1142" s="72"/>
      <c r="S1142" s="286"/>
      <c r="T1142" s="72"/>
      <c r="U1142" s="287"/>
      <c r="V1142" s="71"/>
      <c r="W1142" s="72"/>
      <c r="X1142" s="287"/>
      <c r="Y1142" s="72"/>
      <c r="Z1142" s="286"/>
      <c r="AA1142" s="72"/>
      <c r="AB1142" s="288"/>
      <c r="AC1142" s="215"/>
      <c r="AD1142" s="215"/>
      <c r="AE1142" s="215"/>
      <c r="AF1142" s="215"/>
      <c r="AG1142" s="215"/>
      <c r="AH1142" s="215"/>
      <c r="AI1142" s="215"/>
      <c r="AJ1142" s="215"/>
      <c r="AK1142" s="215"/>
      <c r="AL1142" s="215"/>
      <c r="AM1142" s="215"/>
    </row>
    <row r="1143">
      <c r="A1143" s="215"/>
      <c r="B1143" s="282"/>
      <c r="C1143" s="283"/>
      <c r="D1143" s="72"/>
      <c r="E1143" s="107"/>
      <c r="F1143" s="71"/>
      <c r="G1143" s="72"/>
      <c r="H1143" s="284"/>
      <c r="I1143" s="71"/>
      <c r="J1143" s="72"/>
      <c r="K1143" s="284"/>
      <c r="L1143" s="71"/>
      <c r="M1143" s="71"/>
      <c r="N1143" s="71"/>
      <c r="O1143" s="72"/>
      <c r="P1143" s="285"/>
      <c r="Q1143" s="71"/>
      <c r="R1143" s="72"/>
      <c r="S1143" s="286"/>
      <c r="T1143" s="72"/>
      <c r="U1143" s="287"/>
      <c r="V1143" s="71"/>
      <c r="W1143" s="72"/>
      <c r="X1143" s="287"/>
      <c r="Y1143" s="72"/>
      <c r="Z1143" s="286"/>
      <c r="AA1143" s="72"/>
      <c r="AB1143" s="288"/>
      <c r="AC1143" s="215"/>
      <c r="AD1143" s="215"/>
      <c r="AE1143" s="215"/>
      <c r="AF1143" s="215"/>
      <c r="AG1143" s="215"/>
      <c r="AH1143" s="215"/>
      <c r="AI1143" s="215"/>
      <c r="AJ1143" s="215"/>
      <c r="AK1143" s="215"/>
      <c r="AL1143" s="215"/>
      <c r="AM1143" s="215"/>
    </row>
    <row r="1144">
      <c r="A1144" s="215"/>
      <c r="B1144" s="282"/>
      <c r="C1144" s="283"/>
      <c r="D1144" s="72"/>
      <c r="E1144" s="107"/>
      <c r="F1144" s="71"/>
      <c r="G1144" s="72"/>
      <c r="H1144" s="284"/>
      <c r="I1144" s="71"/>
      <c r="J1144" s="72"/>
      <c r="K1144" s="284"/>
      <c r="L1144" s="71"/>
      <c r="M1144" s="71"/>
      <c r="N1144" s="71"/>
      <c r="O1144" s="72"/>
      <c r="P1144" s="285"/>
      <c r="Q1144" s="71"/>
      <c r="R1144" s="72"/>
      <c r="S1144" s="286"/>
      <c r="T1144" s="72"/>
      <c r="U1144" s="287"/>
      <c r="V1144" s="71"/>
      <c r="W1144" s="72"/>
      <c r="X1144" s="287"/>
      <c r="Y1144" s="72"/>
      <c r="Z1144" s="286"/>
      <c r="AA1144" s="72"/>
      <c r="AB1144" s="288"/>
      <c r="AC1144" s="215"/>
      <c r="AD1144" s="215"/>
      <c r="AE1144" s="215"/>
      <c r="AF1144" s="215"/>
      <c r="AG1144" s="215"/>
      <c r="AH1144" s="215"/>
      <c r="AI1144" s="215"/>
      <c r="AJ1144" s="215"/>
      <c r="AK1144" s="215"/>
      <c r="AL1144" s="215"/>
      <c r="AM1144" s="215"/>
    </row>
    <row r="1145">
      <c r="A1145" s="215"/>
      <c r="B1145" s="282"/>
      <c r="C1145" s="283"/>
      <c r="D1145" s="72"/>
      <c r="E1145" s="107"/>
      <c r="F1145" s="71"/>
      <c r="G1145" s="72"/>
      <c r="H1145" s="284"/>
      <c r="I1145" s="71"/>
      <c r="J1145" s="72"/>
      <c r="K1145" s="284"/>
      <c r="L1145" s="71"/>
      <c r="M1145" s="71"/>
      <c r="N1145" s="71"/>
      <c r="O1145" s="72"/>
      <c r="P1145" s="285"/>
      <c r="Q1145" s="71"/>
      <c r="R1145" s="72"/>
      <c r="S1145" s="286"/>
      <c r="T1145" s="72"/>
      <c r="U1145" s="287"/>
      <c r="V1145" s="71"/>
      <c r="W1145" s="72"/>
      <c r="X1145" s="287"/>
      <c r="Y1145" s="72"/>
      <c r="Z1145" s="286"/>
      <c r="AA1145" s="72"/>
      <c r="AB1145" s="288"/>
      <c r="AC1145" s="215"/>
      <c r="AD1145" s="215"/>
      <c r="AE1145" s="215"/>
      <c r="AF1145" s="215"/>
      <c r="AG1145" s="215"/>
      <c r="AH1145" s="215"/>
      <c r="AI1145" s="215"/>
      <c r="AJ1145" s="215"/>
      <c r="AK1145" s="215"/>
      <c r="AL1145" s="215"/>
      <c r="AM1145" s="215"/>
    </row>
    <row r="1146">
      <c r="A1146" s="215"/>
      <c r="B1146" s="282"/>
      <c r="C1146" s="283"/>
      <c r="D1146" s="72"/>
      <c r="E1146" s="107"/>
      <c r="F1146" s="71"/>
      <c r="G1146" s="72"/>
      <c r="H1146" s="284"/>
      <c r="I1146" s="71"/>
      <c r="J1146" s="72"/>
      <c r="K1146" s="284"/>
      <c r="L1146" s="71"/>
      <c r="M1146" s="71"/>
      <c r="N1146" s="71"/>
      <c r="O1146" s="72"/>
      <c r="P1146" s="285"/>
      <c r="Q1146" s="71"/>
      <c r="R1146" s="72"/>
      <c r="S1146" s="286"/>
      <c r="T1146" s="72"/>
      <c r="U1146" s="287"/>
      <c r="V1146" s="71"/>
      <c r="W1146" s="72"/>
      <c r="X1146" s="287"/>
      <c r="Y1146" s="72"/>
      <c r="Z1146" s="286"/>
      <c r="AA1146" s="72"/>
      <c r="AB1146" s="288"/>
      <c r="AC1146" s="215"/>
      <c r="AD1146" s="215"/>
      <c r="AE1146" s="215"/>
      <c r="AF1146" s="215"/>
      <c r="AG1146" s="215"/>
      <c r="AH1146" s="215"/>
      <c r="AI1146" s="215"/>
      <c r="AJ1146" s="215"/>
      <c r="AK1146" s="215"/>
      <c r="AL1146" s="215"/>
      <c r="AM1146" s="215"/>
    </row>
    <row r="1147">
      <c r="A1147" s="215"/>
      <c r="B1147" s="282"/>
      <c r="C1147" s="283"/>
      <c r="D1147" s="72"/>
      <c r="E1147" s="107"/>
      <c r="F1147" s="71"/>
      <c r="G1147" s="72"/>
      <c r="H1147" s="284"/>
      <c r="I1147" s="71"/>
      <c r="J1147" s="72"/>
      <c r="K1147" s="284"/>
      <c r="L1147" s="71"/>
      <c r="M1147" s="71"/>
      <c r="N1147" s="71"/>
      <c r="O1147" s="72"/>
      <c r="P1147" s="285"/>
      <c r="Q1147" s="71"/>
      <c r="R1147" s="72"/>
      <c r="S1147" s="286"/>
      <c r="T1147" s="72"/>
      <c r="U1147" s="287"/>
      <c r="V1147" s="71"/>
      <c r="W1147" s="72"/>
      <c r="X1147" s="287"/>
      <c r="Y1147" s="72"/>
      <c r="Z1147" s="286"/>
      <c r="AA1147" s="72"/>
      <c r="AB1147" s="288"/>
      <c r="AC1147" s="215"/>
      <c r="AD1147" s="215"/>
      <c r="AE1147" s="215"/>
      <c r="AF1147" s="215"/>
      <c r="AG1147" s="215"/>
      <c r="AH1147" s="215"/>
      <c r="AI1147" s="215"/>
      <c r="AJ1147" s="215"/>
      <c r="AK1147" s="215"/>
      <c r="AL1147" s="215"/>
      <c r="AM1147" s="215"/>
    </row>
    <row r="1148">
      <c r="A1148" s="215"/>
      <c r="B1148" s="282"/>
      <c r="C1148" s="283"/>
      <c r="D1148" s="72"/>
      <c r="E1148" s="107"/>
      <c r="F1148" s="71"/>
      <c r="G1148" s="72"/>
      <c r="H1148" s="284"/>
      <c r="I1148" s="71"/>
      <c r="J1148" s="72"/>
      <c r="K1148" s="284"/>
      <c r="L1148" s="71"/>
      <c r="M1148" s="71"/>
      <c r="N1148" s="71"/>
      <c r="O1148" s="72"/>
      <c r="P1148" s="285"/>
      <c r="Q1148" s="71"/>
      <c r="R1148" s="72"/>
      <c r="S1148" s="286"/>
      <c r="T1148" s="72"/>
      <c r="U1148" s="287"/>
      <c r="V1148" s="71"/>
      <c r="W1148" s="72"/>
      <c r="X1148" s="287"/>
      <c r="Y1148" s="72"/>
      <c r="Z1148" s="286"/>
      <c r="AA1148" s="72"/>
      <c r="AB1148" s="288"/>
      <c r="AC1148" s="215"/>
      <c r="AD1148" s="215"/>
      <c r="AE1148" s="215"/>
      <c r="AF1148" s="215"/>
      <c r="AG1148" s="215"/>
      <c r="AH1148" s="215"/>
      <c r="AI1148" s="215"/>
      <c r="AJ1148" s="215"/>
      <c r="AK1148" s="215"/>
      <c r="AL1148" s="215"/>
      <c r="AM1148" s="215"/>
    </row>
    <row r="1149">
      <c r="A1149" s="215"/>
      <c r="B1149" s="282"/>
      <c r="C1149" s="283"/>
      <c r="D1149" s="72"/>
      <c r="E1149" s="107"/>
      <c r="F1149" s="71"/>
      <c r="G1149" s="72"/>
      <c r="H1149" s="284"/>
      <c r="I1149" s="71"/>
      <c r="J1149" s="72"/>
      <c r="K1149" s="284"/>
      <c r="L1149" s="71"/>
      <c r="M1149" s="71"/>
      <c r="N1149" s="71"/>
      <c r="O1149" s="72"/>
      <c r="P1149" s="285"/>
      <c r="Q1149" s="71"/>
      <c r="R1149" s="72"/>
      <c r="S1149" s="286"/>
      <c r="T1149" s="72"/>
      <c r="U1149" s="287"/>
      <c r="V1149" s="71"/>
      <c r="W1149" s="72"/>
      <c r="X1149" s="287"/>
      <c r="Y1149" s="72"/>
      <c r="Z1149" s="286"/>
      <c r="AA1149" s="72"/>
      <c r="AB1149" s="288"/>
      <c r="AC1149" s="215"/>
      <c r="AD1149" s="215"/>
      <c r="AE1149" s="215"/>
      <c r="AF1149" s="215"/>
      <c r="AG1149" s="215"/>
      <c r="AH1149" s="215"/>
      <c r="AI1149" s="215"/>
      <c r="AJ1149" s="215"/>
      <c r="AK1149" s="215"/>
      <c r="AL1149" s="215"/>
      <c r="AM1149" s="215"/>
    </row>
    <row r="1150">
      <c r="A1150" s="215"/>
      <c r="B1150" s="282"/>
      <c r="C1150" s="283"/>
      <c r="D1150" s="72"/>
      <c r="E1150" s="107"/>
      <c r="F1150" s="71"/>
      <c r="G1150" s="72"/>
      <c r="H1150" s="284"/>
      <c r="I1150" s="71"/>
      <c r="J1150" s="72"/>
      <c r="K1150" s="284"/>
      <c r="L1150" s="71"/>
      <c r="M1150" s="71"/>
      <c r="N1150" s="71"/>
      <c r="O1150" s="72"/>
      <c r="P1150" s="285"/>
      <c r="Q1150" s="71"/>
      <c r="R1150" s="72"/>
      <c r="S1150" s="286"/>
      <c r="T1150" s="72"/>
      <c r="U1150" s="287"/>
      <c r="V1150" s="71"/>
      <c r="W1150" s="72"/>
      <c r="X1150" s="287"/>
      <c r="Y1150" s="72"/>
      <c r="Z1150" s="286"/>
      <c r="AA1150" s="72"/>
      <c r="AB1150" s="288"/>
      <c r="AC1150" s="215"/>
      <c r="AD1150" s="215"/>
      <c r="AE1150" s="215"/>
      <c r="AF1150" s="215"/>
      <c r="AG1150" s="215"/>
      <c r="AH1150" s="215"/>
      <c r="AI1150" s="215"/>
      <c r="AJ1150" s="215"/>
      <c r="AK1150" s="215"/>
      <c r="AL1150" s="215"/>
      <c r="AM1150" s="215"/>
    </row>
    <row r="1151">
      <c r="A1151" s="215"/>
      <c r="B1151" s="282"/>
      <c r="C1151" s="283"/>
      <c r="D1151" s="72"/>
      <c r="E1151" s="107"/>
      <c r="F1151" s="71"/>
      <c r="G1151" s="72"/>
      <c r="H1151" s="284"/>
      <c r="I1151" s="71"/>
      <c r="J1151" s="72"/>
      <c r="K1151" s="284"/>
      <c r="L1151" s="71"/>
      <c r="M1151" s="71"/>
      <c r="N1151" s="71"/>
      <c r="O1151" s="72"/>
      <c r="P1151" s="285"/>
      <c r="Q1151" s="71"/>
      <c r="R1151" s="72"/>
      <c r="S1151" s="286"/>
      <c r="T1151" s="72"/>
      <c r="U1151" s="287"/>
      <c r="V1151" s="71"/>
      <c r="W1151" s="72"/>
      <c r="X1151" s="287"/>
      <c r="Y1151" s="72"/>
      <c r="Z1151" s="286"/>
      <c r="AA1151" s="72"/>
      <c r="AB1151" s="288"/>
      <c r="AC1151" s="215"/>
      <c r="AD1151" s="215"/>
      <c r="AE1151" s="215"/>
      <c r="AF1151" s="215"/>
      <c r="AG1151" s="215"/>
      <c r="AH1151" s="215"/>
      <c r="AI1151" s="215"/>
      <c r="AJ1151" s="215"/>
      <c r="AK1151" s="215"/>
      <c r="AL1151" s="215"/>
      <c r="AM1151" s="215"/>
    </row>
    <row r="1152">
      <c r="A1152" s="215"/>
      <c r="B1152" s="282"/>
      <c r="C1152" s="283"/>
      <c r="D1152" s="72"/>
      <c r="E1152" s="107"/>
      <c r="F1152" s="71"/>
      <c r="G1152" s="72"/>
      <c r="H1152" s="284"/>
      <c r="I1152" s="71"/>
      <c r="J1152" s="72"/>
      <c r="K1152" s="284"/>
      <c r="L1152" s="71"/>
      <c r="M1152" s="71"/>
      <c r="N1152" s="71"/>
      <c r="O1152" s="72"/>
      <c r="P1152" s="285"/>
      <c r="Q1152" s="71"/>
      <c r="R1152" s="72"/>
      <c r="S1152" s="286"/>
      <c r="T1152" s="72"/>
      <c r="U1152" s="287"/>
      <c r="V1152" s="71"/>
      <c r="W1152" s="72"/>
      <c r="X1152" s="287"/>
      <c r="Y1152" s="72"/>
      <c r="Z1152" s="286"/>
      <c r="AA1152" s="72"/>
      <c r="AB1152" s="288"/>
      <c r="AC1152" s="215"/>
      <c r="AD1152" s="215"/>
      <c r="AE1152" s="215"/>
      <c r="AF1152" s="215"/>
      <c r="AG1152" s="215"/>
      <c r="AH1152" s="215"/>
      <c r="AI1152" s="215"/>
      <c r="AJ1152" s="215"/>
      <c r="AK1152" s="215"/>
      <c r="AL1152" s="215"/>
      <c r="AM1152" s="215"/>
    </row>
    <row r="1153">
      <c r="A1153" s="215"/>
      <c r="B1153" s="282"/>
      <c r="C1153" s="283"/>
      <c r="D1153" s="72"/>
      <c r="E1153" s="107"/>
      <c r="F1153" s="71"/>
      <c r="G1153" s="72"/>
      <c r="H1153" s="284"/>
      <c r="I1153" s="71"/>
      <c r="J1153" s="72"/>
      <c r="K1153" s="284"/>
      <c r="L1153" s="71"/>
      <c r="M1153" s="71"/>
      <c r="N1153" s="71"/>
      <c r="O1153" s="72"/>
      <c r="P1153" s="285"/>
      <c r="Q1153" s="71"/>
      <c r="R1153" s="72"/>
      <c r="S1153" s="286"/>
      <c r="T1153" s="72"/>
      <c r="U1153" s="287"/>
      <c r="V1153" s="71"/>
      <c r="W1153" s="72"/>
      <c r="X1153" s="287"/>
      <c r="Y1153" s="72"/>
      <c r="Z1153" s="286"/>
      <c r="AA1153" s="72"/>
      <c r="AB1153" s="288"/>
      <c r="AC1153" s="215"/>
      <c r="AD1153" s="215"/>
      <c r="AE1153" s="215"/>
      <c r="AF1153" s="215"/>
      <c r="AG1153" s="215"/>
      <c r="AH1153" s="215"/>
      <c r="AI1153" s="215"/>
      <c r="AJ1153" s="215"/>
      <c r="AK1153" s="215"/>
      <c r="AL1153" s="215"/>
      <c r="AM1153" s="215"/>
    </row>
    <row r="1154">
      <c r="A1154" s="215"/>
      <c r="B1154" s="282"/>
      <c r="C1154" s="283"/>
      <c r="D1154" s="72"/>
      <c r="E1154" s="107"/>
      <c r="F1154" s="71"/>
      <c r="G1154" s="72"/>
      <c r="H1154" s="284"/>
      <c r="I1154" s="71"/>
      <c r="J1154" s="72"/>
      <c r="K1154" s="284"/>
      <c r="L1154" s="71"/>
      <c r="M1154" s="71"/>
      <c r="N1154" s="71"/>
      <c r="O1154" s="72"/>
      <c r="P1154" s="285"/>
      <c r="Q1154" s="71"/>
      <c r="R1154" s="72"/>
      <c r="S1154" s="286"/>
      <c r="T1154" s="72"/>
      <c r="U1154" s="287"/>
      <c r="V1154" s="71"/>
      <c r="W1154" s="72"/>
      <c r="X1154" s="287"/>
      <c r="Y1154" s="72"/>
      <c r="Z1154" s="286"/>
      <c r="AA1154" s="72"/>
      <c r="AB1154" s="288"/>
      <c r="AC1154" s="215"/>
      <c r="AD1154" s="215"/>
      <c r="AE1154" s="215"/>
      <c r="AF1154" s="215"/>
      <c r="AG1154" s="215"/>
      <c r="AH1154" s="215"/>
      <c r="AI1154" s="215"/>
      <c r="AJ1154" s="215"/>
      <c r="AK1154" s="215"/>
      <c r="AL1154" s="215"/>
      <c r="AM1154" s="215"/>
    </row>
    <row r="1155">
      <c r="A1155" s="215"/>
      <c r="B1155" s="282"/>
      <c r="C1155" s="283"/>
      <c r="D1155" s="72"/>
      <c r="E1155" s="107"/>
      <c r="F1155" s="71"/>
      <c r="G1155" s="72"/>
      <c r="H1155" s="284"/>
      <c r="I1155" s="71"/>
      <c r="J1155" s="72"/>
      <c r="K1155" s="284"/>
      <c r="L1155" s="71"/>
      <c r="M1155" s="71"/>
      <c r="N1155" s="71"/>
      <c r="O1155" s="72"/>
      <c r="P1155" s="285"/>
      <c r="Q1155" s="71"/>
      <c r="R1155" s="72"/>
      <c r="S1155" s="286"/>
      <c r="T1155" s="72"/>
      <c r="U1155" s="287"/>
      <c r="V1155" s="71"/>
      <c r="W1155" s="72"/>
      <c r="X1155" s="287"/>
      <c r="Y1155" s="72"/>
      <c r="Z1155" s="286"/>
      <c r="AA1155" s="72"/>
      <c r="AB1155" s="288"/>
      <c r="AC1155" s="215"/>
      <c r="AD1155" s="215"/>
      <c r="AE1155" s="215"/>
      <c r="AF1155" s="215"/>
      <c r="AG1155" s="215"/>
      <c r="AH1155" s="215"/>
      <c r="AI1155" s="215"/>
      <c r="AJ1155" s="215"/>
      <c r="AK1155" s="215"/>
      <c r="AL1155" s="215"/>
      <c r="AM1155" s="215"/>
    </row>
    <row r="1156">
      <c r="A1156" s="215"/>
      <c r="B1156" s="282"/>
      <c r="C1156" s="283"/>
      <c r="D1156" s="72"/>
      <c r="E1156" s="107"/>
      <c r="F1156" s="71"/>
      <c r="G1156" s="72"/>
      <c r="H1156" s="284"/>
      <c r="I1156" s="71"/>
      <c r="J1156" s="72"/>
      <c r="K1156" s="284"/>
      <c r="L1156" s="71"/>
      <c r="M1156" s="71"/>
      <c r="N1156" s="71"/>
      <c r="O1156" s="72"/>
      <c r="P1156" s="285"/>
      <c r="Q1156" s="71"/>
      <c r="R1156" s="72"/>
      <c r="S1156" s="286"/>
      <c r="T1156" s="72"/>
      <c r="U1156" s="287"/>
      <c r="V1156" s="71"/>
      <c r="W1156" s="72"/>
      <c r="X1156" s="287"/>
      <c r="Y1156" s="72"/>
      <c r="Z1156" s="286"/>
      <c r="AA1156" s="72"/>
      <c r="AB1156" s="288"/>
      <c r="AC1156" s="215"/>
      <c r="AD1156" s="215"/>
      <c r="AE1156" s="215"/>
      <c r="AF1156" s="215"/>
      <c r="AG1156" s="215"/>
      <c r="AH1156" s="215"/>
      <c r="AI1156" s="215"/>
      <c r="AJ1156" s="215"/>
      <c r="AK1156" s="215"/>
      <c r="AL1156" s="215"/>
      <c r="AM1156" s="215"/>
    </row>
    <row r="1157">
      <c r="A1157" s="215"/>
      <c r="B1157" s="282"/>
      <c r="C1157" s="283"/>
      <c r="D1157" s="72"/>
      <c r="E1157" s="107"/>
      <c r="F1157" s="71"/>
      <c r="G1157" s="72"/>
      <c r="H1157" s="284"/>
      <c r="I1157" s="71"/>
      <c r="J1157" s="72"/>
      <c r="K1157" s="284"/>
      <c r="L1157" s="71"/>
      <c r="M1157" s="71"/>
      <c r="N1157" s="71"/>
      <c r="O1157" s="72"/>
      <c r="P1157" s="285"/>
      <c r="Q1157" s="71"/>
      <c r="R1157" s="72"/>
      <c r="S1157" s="286"/>
      <c r="T1157" s="72"/>
      <c r="U1157" s="287"/>
      <c r="V1157" s="71"/>
      <c r="W1157" s="72"/>
      <c r="X1157" s="287"/>
      <c r="Y1157" s="72"/>
      <c r="Z1157" s="286"/>
      <c r="AA1157" s="72"/>
      <c r="AB1157" s="288"/>
      <c r="AC1157" s="215"/>
      <c r="AD1157" s="215"/>
      <c r="AE1157" s="215"/>
      <c r="AF1157" s="215"/>
      <c r="AG1157" s="215"/>
      <c r="AH1157" s="215"/>
      <c r="AI1157" s="215"/>
      <c r="AJ1157" s="215"/>
      <c r="AK1157" s="215"/>
      <c r="AL1157" s="215"/>
      <c r="AM1157" s="215"/>
    </row>
    <row r="1158">
      <c r="A1158" s="215"/>
      <c r="B1158" s="282"/>
      <c r="C1158" s="283"/>
      <c r="D1158" s="72"/>
      <c r="E1158" s="107"/>
      <c r="F1158" s="71"/>
      <c r="G1158" s="72"/>
      <c r="H1158" s="284"/>
      <c r="I1158" s="71"/>
      <c r="J1158" s="72"/>
      <c r="K1158" s="284"/>
      <c r="L1158" s="71"/>
      <c r="M1158" s="71"/>
      <c r="N1158" s="71"/>
      <c r="O1158" s="72"/>
      <c r="P1158" s="285"/>
      <c r="Q1158" s="71"/>
      <c r="R1158" s="72"/>
      <c r="S1158" s="286"/>
      <c r="T1158" s="72"/>
      <c r="U1158" s="287"/>
      <c r="V1158" s="71"/>
      <c r="W1158" s="72"/>
      <c r="X1158" s="287"/>
      <c r="Y1158" s="72"/>
      <c r="Z1158" s="286"/>
      <c r="AA1158" s="72"/>
      <c r="AB1158" s="288"/>
      <c r="AC1158" s="215"/>
      <c r="AD1158" s="215"/>
      <c r="AE1158" s="215"/>
      <c r="AF1158" s="215"/>
      <c r="AG1158" s="215"/>
      <c r="AH1158" s="215"/>
      <c r="AI1158" s="215"/>
      <c r="AJ1158" s="215"/>
      <c r="AK1158" s="215"/>
      <c r="AL1158" s="215"/>
      <c r="AM1158" s="215"/>
    </row>
    <row r="1159">
      <c r="A1159" s="215"/>
      <c r="B1159" s="282"/>
      <c r="C1159" s="283"/>
      <c r="D1159" s="72"/>
      <c r="E1159" s="107"/>
      <c r="F1159" s="71"/>
      <c r="G1159" s="72"/>
      <c r="H1159" s="284"/>
      <c r="I1159" s="71"/>
      <c r="J1159" s="72"/>
      <c r="K1159" s="284"/>
      <c r="L1159" s="71"/>
      <c r="M1159" s="71"/>
      <c r="N1159" s="71"/>
      <c r="O1159" s="72"/>
      <c r="P1159" s="285"/>
      <c r="Q1159" s="71"/>
      <c r="R1159" s="72"/>
      <c r="S1159" s="286"/>
      <c r="T1159" s="72"/>
      <c r="U1159" s="287"/>
      <c r="V1159" s="71"/>
      <c r="W1159" s="72"/>
      <c r="X1159" s="287"/>
      <c r="Y1159" s="72"/>
      <c r="Z1159" s="286"/>
      <c r="AA1159" s="72"/>
      <c r="AB1159" s="288"/>
      <c r="AC1159" s="215"/>
      <c r="AD1159" s="215"/>
      <c r="AE1159" s="215"/>
      <c r="AF1159" s="215"/>
      <c r="AG1159" s="215"/>
      <c r="AH1159" s="215"/>
      <c r="AI1159" s="215"/>
      <c r="AJ1159" s="215"/>
      <c r="AK1159" s="215"/>
      <c r="AL1159" s="215"/>
      <c r="AM1159" s="215"/>
    </row>
    <row r="1160">
      <c r="A1160" s="215"/>
      <c r="B1160" s="282"/>
      <c r="C1160" s="283"/>
      <c r="D1160" s="72"/>
      <c r="E1160" s="107"/>
      <c r="F1160" s="71"/>
      <c r="G1160" s="72"/>
      <c r="H1160" s="284"/>
      <c r="I1160" s="71"/>
      <c r="J1160" s="72"/>
      <c r="K1160" s="284"/>
      <c r="L1160" s="71"/>
      <c r="M1160" s="71"/>
      <c r="N1160" s="71"/>
      <c r="O1160" s="72"/>
      <c r="P1160" s="285"/>
      <c r="Q1160" s="71"/>
      <c r="R1160" s="72"/>
      <c r="S1160" s="286"/>
      <c r="T1160" s="72"/>
      <c r="U1160" s="287"/>
      <c r="V1160" s="71"/>
      <c r="W1160" s="72"/>
      <c r="X1160" s="287"/>
      <c r="Y1160" s="72"/>
      <c r="Z1160" s="286"/>
      <c r="AA1160" s="72"/>
      <c r="AB1160" s="288"/>
      <c r="AC1160" s="215"/>
      <c r="AD1160" s="215"/>
      <c r="AE1160" s="215"/>
      <c r="AF1160" s="215"/>
      <c r="AG1160" s="215"/>
      <c r="AH1160" s="215"/>
      <c r="AI1160" s="215"/>
      <c r="AJ1160" s="215"/>
      <c r="AK1160" s="215"/>
      <c r="AL1160" s="215"/>
      <c r="AM1160" s="215"/>
    </row>
    <row r="1161">
      <c r="A1161" s="215"/>
      <c r="B1161" s="282"/>
      <c r="C1161" s="283"/>
      <c r="D1161" s="72"/>
      <c r="E1161" s="107"/>
      <c r="F1161" s="71"/>
      <c r="G1161" s="72"/>
      <c r="H1161" s="284"/>
      <c r="I1161" s="71"/>
      <c r="J1161" s="72"/>
      <c r="K1161" s="284"/>
      <c r="L1161" s="71"/>
      <c r="M1161" s="71"/>
      <c r="N1161" s="71"/>
      <c r="O1161" s="72"/>
      <c r="P1161" s="285"/>
      <c r="Q1161" s="71"/>
      <c r="R1161" s="72"/>
      <c r="S1161" s="286"/>
      <c r="T1161" s="72"/>
      <c r="U1161" s="287"/>
      <c r="V1161" s="71"/>
      <c r="W1161" s="72"/>
      <c r="X1161" s="287"/>
      <c r="Y1161" s="72"/>
      <c r="Z1161" s="286"/>
      <c r="AA1161" s="72"/>
      <c r="AB1161" s="288"/>
      <c r="AC1161" s="215"/>
      <c r="AD1161" s="215"/>
      <c r="AE1161" s="215"/>
      <c r="AF1161" s="215"/>
      <c r="AG1161" s="215"/>
      <c r="AH1161" s="215"/>
      <c r="AI1161" s="215"/>
      <c r="AJ1161" s="215"/>
      <c r="AK1161" s="215"/>
      <c r="AL1161" s="215"/>
      <c r="AM1161" s="215"/>
    </row>
    <row r="1162">
      <c r="A1162" s="215"/>
      <c r="B1162" s="282"/>
      <c r="C1162" s="283"/>
      <c r="D1162" s="72"/>
      <c r="E1162" s="107"/>
      <c r="F1162" s="71"/>
      <c r="G1162" s="72"/>
      <c r="H1162" s="284"/>
      <c r="I1162" s="71"/>
      <c r="J1162" s="72"/>
      <c r="K1162" s="284"/>
      <c r="L1162" s="71"/>
      <c r="M1162" s="71"/>
      <c r="N1162" s="71"/>
      <c r="O1162" s="72"/>
      <c r="P1162" s="285"/>
      <c r="Q1162" s="71"/>
      <c r="R1162" s="72"/>
      <c r="S1162" s="286"/>
      <c r="T1162" s="72"/>
      <c r="U1162" s="287"/>
      <c r="V1162" s="71"/>
      <c r="W1162" s="72"/>
      <c r="X1162" s="287"/>
      <c r="Y1162" s="72"/>
      <c r="Z1162" s="286"/>
      <c r="AA1162" s="72"/>
      <c r="AB1162" s="288"/>
      <c r="AC1162" s="215"/>
      <c r="AD1162" s="215"/>
      <c r="AE1162" s="215"/>
      <c r="AF1162" s="215"/>
      <c r="AG1162" s="215"/>
      <c r="AH1162" s="215"/>
      <c r="AI1162" s="215"/>
      <c r="AJ1162" s="215"/>
      <c r="AK1162" s="215"/>
      <c r="AL1162" s="215"/>
      <c r="AM1162" s="215"/>
    </row>
    <row r="1163">
      <c r="A1163" s="215"/>
      <c r="B1163" s="282"/>
      <c r="C1163" s="283"/>
      <c r="D1163" s="72"/>
      <c r="E1163" s="107"/>
      <c r="F1163" s="71"/>
      <c r="G1163" s="72"/>
      <c r="H1163" s="284"/>
      <c r="I1163" s="71"/>
      <c r="J1163" s="72"/>
      <c r="K1163" s="284"/>
      <c r="L1163" s="71"/>
      <c r="M1163" s="71"/>
      <c r="N1163" s="71"/>
      <c r="O1163" s="72"/>
      <c r="P1163" s="285"/>
      <c r="Q1163" s="71"/>
      <c r="R1163" s="72"/>
      <c r="S1163" s="286"/>
      <c r="T1163" s="72"/>
      <c r="U1163" s="287"/>
      <c r="V1163" s="71"/>
      <c r="W1163" s="72"/>
      <c r="X1163" s="287"/>
      <c r="Y1163" s="72"/>
      <c r="Z1163" s="286"/>
      <c r="AA1163" s="72"/>
      <c r="AB1163" s="288"/>
      <c r="AC1163" s="215"/>
      <c r="AD1163" s="215"/>
      <c r="AE1163" s="215"/>
      <c r="AF1163" s="215"/>
      <c r="AG1163" s="215"/>
      <c r="AH1163" s="215"/>
      <c r="AI1163" s="215"/>
      <c r="AJ1163" s="215"/>
      <c r="AK1163" s="215"/>
      <c r="AL1163" s="215"/>
      <c r="AM1163" s="215"/>
    </row>
    <row r="1164">
      <c r="A1164" s="215"/>
      <c r="B1164" s="282"/>
      <c r="C1164" s="283"/>
      <c r="D1164" s="72"/>
      <c r="E1164" s="107"/>
      <c r="F1164" s="71"/>
      <c r="G1164" s="72"/>
      <c r="H1164" s="284"/>
      <c r="I1164" s="71"/>
      <c r="J1164" s="72"/>
      <c r="K1164" s="284"/>
      <c r="L1164" s="71"/>
      <c r="M1164" s="71"/>
      <c r="N1164" s="71"/>
      <c r="O1164" s="72"/>
      <c r="P1164" s="285"/>
      <c r="Q1164" s="71"/>
      <c r="R1164" s="72"/>
      <c r="S1164" s="286"/>
      <c r="T1164" s="72"/>
      <c r="U1164" s="287"/>
      <c r="V1164" s="71"/>
      <c r="W1164" s="72"/>
      <c r="X1164" s="287"/>
      <c r="Y1164" s="72"/>
      <c r="Z1164" s="286"/>
      <c r="AA1164" s="72"/>
      <c r="AB1164" s="288"/>
      <c r="AC1164" s="215"/>
      <c r="AD1164" s="215"/>
      <c r="AE1164" s="215"/>
      <c r="AF1164" s="215"/>
      <c r="AG1164" s="215"/>
      <c r="AH1164" s="215"/>
      <c r="AI1164" s="215"/>
      <c r="AJ1164" s="215"/>
      <c r="AK1164" s="215"/>
      <c r="AL1164" s="215"/>
      <c r="AM1164" s="215"/>
    </row>
    <row r="1165">
      <c r="A1165" s="215"/>
      <c r="B1165" s="282"/>
      <c r="C1165" s="283"/>
      <c r="D1165" s="72"/>
      <c r="E1165" s="107"/>
      <c r="F1165" s="71"/>
      <c r="G1165" s="72"/>
      <c r="H1165" s="284"/>
      <c r="I1165" s="71"/>
      <c r="J1165" s="72"/>
      <c r="K1165" s="284"/>
      <c r="L1165" s="71"/>
      <c r="M1165" s="71"/>
      <c r="N1165" s="71"/>
      <c r="O1165" s="72"/>
      <c r="P1165" s="285"/>
      <c r="Q1165" s="71"/>
      <c r="R1165" s="72"/>
      <c r="S1165" s="286"/>
      <c r="T1165" s="72"/>
      <c r="U1165" s="287"/>
      <c r="V1165" s="71"/>
      <c r="W1165" s="72"/>
      <c r="X1165" s="287"/>
      <c r="Y1165" s="72"/>
      <c r="Z1165" s="286"/>
      <c r="AA1165" s="72"/>
      <c r="AB1165" s="288"/>
      <c r="AC1165" s="215"/>
      <c r="AD1165" s="215"/>
      <c r="AE1165" s="215"/>
      <c r="AF1165" s="215"/>
      <c r="AG1165" s="215"/>
      <c r="AH1165" s="215"/>
      <c r="AI1165" s="215"/>
      <c r="AJ1165" s="215"/>
      <c r="AK1165" s="215"/>
      <c r="AL1165" s="215"/>
      <c r="AM1165" s="215"/>
    </row>
    <row r="1166">
      <c r="A1166" s="215"/>
      <c r="B1166" s="282"/>
      <c r="C1166" s="283"/>
      <c r="D1166" s="72"/>
      <c r="E1166" s="107"/>
      <c r="F1166" s="71"/>
      <c r="G1166" s="72"/>
      <c r="H1166" s="284"/>
      <c r="I1166" s="71"/>
      <c r="J1166" s="72"/>
      <c r="K1166" s="284"/>
      <c r="L1166" s="71"/>
      <c r="M1166" s="71"/>
      <c r="N1166" s="71"/>
      <c r="O1166" s="72"/>
      <c r="P1166" s="285"/>
      <c r="Q1166" s="71"/>
      <c r="R1166" s="72"/>
      <c r="S1166" s="286"/>
      <c r="T1166" s="72"/>
      <c r="U1166" s="287"/>
      <c r="V1166" s="71"/>
      <c r="W1166" s="72"/>
      <c r="X1166" s="287"/>
      <c r="Y1166" s="72"/>
      <c r="Z1166" s="286"/>
      <c r="AA1166" s="72"/>
      <c r="AB1166" s="288"/>
      <c r="AC1166" s="215"/>
      <c r="AD1166" s="215"/>
      <c r="AE1166" s="215"/>
      <c r="AF1166" s="215"/>
      <c r="AG1166" s="215"/>
      <c r="AH1166" s="215"/>
      <c r="AI1166" s="215"/>
      <c r="AJ1166" s="215"/>
      <c r="AK1166" s="215"/>
      <c r="AL1166" s="215"/>
      <c r="AM1166" s="215"/>
    </row>
    <row r="1167">
      <c r="A1167" s="215"/>
      <c r="B1167" s="282"/>
      <c r="C1167" s="283"/>
      <c r="D1167" s="72"/>
      <c r="E1167" s="107"/>
      <c r="F1167" s="71"/>
      <c r="G1167" s="72"/>
      <c r="H1167" s="284"/>
      <c r="I1167" s="71"/>
      <c r="J1167" s="72"/>
      <c r="K1167" s="284"/>
      <c r="L1167" s="71"/>
      <c r="M1167" s="71"/>
      <c r="N1167" s="71"/>
      <c r="O1167" s="72"/>
      <c r="P1167" s="285"/>
      <c r="Q1167" s="71"/>
      <c r="R1167" s="72"/>
      <c r="S1167" s="286"/>
      <c r="T1167" s="72"/>
      <c r="U1167" s="287"/>
      <c r="V1167" s="71"/>
      <c r="W1167" s="72"/>
      <c r="X1167" s="287"/>
      <c r="Y1167" s="72"/>
      <c r="Z1167" s="286"/>
      <c r="AA1167" s="72"/>
      <c r="AB1167" s="288"/>
      <c r="AC1167" s="215"/>
      <c r="AD1167" s="215"/>
      <c r="AE1167" s="215"/>
      <c r="AF1167" s="215"/>
      <c r="AG1167" s="215"/>
      <c r="AH1167" s="215"/>
      <c r="AI1167" s="215"/>
      <c r="AJ1167" s="215"/>
      <c r="AK1167" s="215"/>
      <c r="AL1167" s="215"/>
      <c r="AM1167" s="215"/>
    </row>
    <row r="1168">
      <c r="A1168" s="215"/>
      <c r="B1168" s="282"/>
      <c r="C1168" s="283"/>
      <c r="D1168" s="72"/>
      <c r="E1168" s="107"/>
      <c r="F1168" s="71"/>
      <c r="G1168" s="72"/>
      <c r="H1168" s="284"/>
      <c r="I1168" s="71"/>
      <c r="J1168" s="72"/>
      <c r="K1168" s="284"/>
      <c r="L1168" s="71"/>
      <c r="M1168" s="71"/>
      <c r="N1168" s="71"/>
      <c r="O1168" s="72"/>
      <c r="P1168" s="285"/>
      <c r="Q1168" s="71"/>
      <c r="R1168" s="72"/>
      <c r="S1168" s="286"/>
      <c r="T1168" s="72"/>
      <c r="U1168" s="287"/>
      <c r="V1168" s="71"/>
      <c r="W1168" s="72"/>
      <c r="X1168" s="287"/>
      <c r="Y1168" s="72"/>
      <c r="Z1168" s="286"/>
      <c r="AA1168" s="72"/>
      <c r="AB1168" s="288"/>
      <c r="AC1168" s="215"/>
      <c r="AD1168" s="215"/>
      <c r="AE1168" s="215"/>
      <c r="AF1168" s="215"/>
      <c r="AG1168" s="215"/>
      <c r="AH1168" s="215"/>
      <c r="AI1168" s="215"/>
      <c r="AJ1168" s="215"/>
      <c r="AK1168" s="215"/>
      <c r="AL1168" s="215"/>
      <c r="AM1168" s="215"/>
    </row>
    <row r="1169">
      <c r="A1169" s="215"/>
      <c r="B1169" s="282"/>
      <c r="C1169" s="283"/>
      <c r="D1169" s="72"/>
      <c r="E1169" s="107"/>
      <c r="F1169" s="71"/>
      <c r="G1169" s="72"/>
      <c r="H1169" s="284"/>
      <c r="I1169" s="71"/>
      <c r="J1169" s="72"/>
      <c r="K1169" s="284"/>
      <c r="L1169" s="71"/>
      <c r="M1169" s="71"/>
      <c r="N1169" s="71"/>
      <c r="O1169" s="72"/>
      <c r="P1169" s="285"/>
      <c r="Q1169" s="71"/>
      <c r="R1169" s="72"/>
      <c r="S1169" s="286"/>
      <c r="T1169" s="72"/>
      <c r="U1169" s="287"/>
      <c r="V1169" s="71"/>
      <c r="W1169" s="72"/>
      <c r="X1169" s="287"/>
      <c r="Y1169" s="72"/>
      <c r="Z1169" s="286"/>
      <c r="AA1169" s="72"/>
      <c r="AB1169" s="288"/>
      <c r="AC1169" s="215"/>
      <c r="AD1169" s="215"/>
      <c r="AE1169" s="215"/>
      <c r="AF1169" s="215"/>
      <c r="AG1169" s="215"/>
      <c r="AH1169" s="215"/>
      <c r="AI1169" s="215"/>
      <c r="AJ1169" s="215"/>
      <c r="AK1169" s="215"/>
      <c r="AL1169" s="215"/>
      <c r="AM1169" s="215"/>
    </row>
    <row r="1170">
      <c r="A1170" s="215"/>
      <c r="B1170" s="282"/>
      <c r="C1170" s="283"/>
      <c r="D1170" s="72"/>
      <c r="E1170" s="107"/>
      <c r="F1170" s="71"/>
      <c r="G1170" s="72"/>
      <c r="H1170" s="284"/>
      <c r="I1170" s="71"/>
      <c r="J1170" s="72"/>
      <c r="K1170" s="284"/>
      <c r="L1170" s="71"/>
      <c r="M1170" s="71"/>
      <c r="N1170" s="71"/>
      <c r="O1170" s="72"/>
      <c r="P1170" s="285"/>
      <c r="Q1170" s="71"/>
      <c r="R1170" s="72"/>
      <c r="S1170" s="286"/>
      <c r="T1170" s="72"/>
      <c r="U1170" s="287"/>
      <c r="V1170" s="71"/>
      <c r="W1170" s="72"/>
      <c r="X1170" s="287"/>
      <c r="Y1170" s="72"/>
      <c r="Z1170" s="286"/>
      <c r="AA1170" s="72"/>
      <c r="AB1170" s="288"/>
      <c r="AC1170" s="215"/>
      <c r="AD1170" s="215"/>
      <c r="AE1170" s="215"/>
      <c r="AF1170" s="215"/>
      <c r="AG1170" s="215"/>
      <c r="AH1170" s="215"/>
      <c r="AI1170" s="215"/>
      <c r="AJ1170" s="215"/>
      <c r="AK1170" s="215"/>
      <c r="AL1170" s="215"/>
      <c r="AM1170" s="215"/>
    </row>
    <row r="1171">
      <c r="A1171" s="215"/>
      <c r="B1171" s="282"/>
      <c r="C1171" s="283"/>
      <c r="D1171" s="72"/>
      <c r="E1171" s="107"/>
      <c r="F1171" s="71"/>
      <c r="G1171" s="72"/>
      <c r="H1171" s="284"/>
      <c r="I1171" s="71"/>
      <c r="J1171" s="72"/>
      <c r="K1171" s="284"/>
      <c r="L1171" s="71"/>
      <c r="M1171" s="71"/>
      <c r="N1171" s="71"/>
      <c r="O1171" s="72"/>
      <c r="P1171" s="285"/>
      <c r="Q1171" s="71"/>
      <c r="R1171" s="72"/>
      <c r="S1171" s="286"/>
      <c r="T1171" s="72"/>
      <c r="U1171" s="287"/>
      <c r="V1171" s="71"/>
      <c r="W1171" s="72"/>
      <c r="X1171" s="287"/>
      <c r="Y1171" s="72"/>
      <c r="Z1171" s="286"/>
      <c r="AA1171" s="72"/>
      <c r="AB1171" s="288"/>
      <c r="AC1171" s="215"/>
      <c r="AD1171" s="215"/>
      <c r="AE1171" s="215"/>
      <c r="AF1171" s="215"/>
      <c r="AG1171" s="215"/>
      <c r="AH1171" s="215"/>
      <c r="AI1171" s="215"/>
      <c r="AJ1171" s="215"/>
      <c r="AK1171" s="215"/>
      <c r="AL1171" s="215"/>
      <c r="AM1171" s="215"/>
    </row>
    <row r="1172">
      <c r="A1172" s="215"/>
      <c r="B1172" s="282"/>
      <c r="C1172" s="283"/>
      <c r="D1172" s="72"/>
      <c r="E1172" s="107"/>
      <c r="F1172" s="71"/>
      <c r="G1172" s="72"/>
      <c r="H1172" s="284"/>
      <c r="I1172" s="71"/>
      <c r="J1172" s="72"/>
      <c r="K1172" s="284"/>
      <c r="L1172" s="71"/>
      <c r="M1172" s="71"/>
      <c r="N1172" s="71"/>
      <c r="O1172" s="72"/>
      <c r="P1172" s="285"/>
      <c r="Q1172" s="71"/>
      <c r="R1172" s="72"/>
      <c r="S1172" s="286"/>
      <c r="T1172" s="72"/>
      <c r="U1172" s="287"/>
      <c r="V1172" s="71"/>
      <c r="W1172" s="72"/>
      <c r="X1172" s="287"/>
      <c r="Y1172" s="72"/>
      <c r="Z1172" s="286"/>
      <c r="AA1172" s="72"/>
      <c r="AB1172" s="288"/>
      <c r="AC1172" s="215"/>
      <c r="AD1172" s="215"/>
      <c r="AE1172" s="215"/>
      <c r="AF1172" s="215"/>
      <c r="AG1172" s="215"/>
      <c r="AH1172" s="215"/>
      <c r="AI1172" s="215"/>
      <c r="AJ1172" s="215"/>
      <c r="AK1172" s="215"/>
      <c r="AL1172" s="215"/>
      <c r="AM1172" s="215"/>
    </row>
    <row r="1173">
      <c r="A1173" s="215"/>
      <c r="B1173" s="282"/>
      <c r="C1173" s="283"/>
      <c r="D1173" s="72"/>
      <c r="E1173" s="107"/>
      <c r="F1173" s="71"/>
      <c r="G1173" s="72"/>
      <c r="H1173" s="284"/>
      <c r="I1173" s="71"/>
      <c r="J1173" s="72"/>
      <c r="K1173" s="284"/>
      <c r="L1173" s="71"/>
      <c r="M1173" s="71"/>
      <c r="N1173" s="71"/>
      <c r="O1173" s="72"/>
      <c r="P1173" s="285"/>
      <c r="Q1173" s="71"/>
      <c r="R1173" s="72"/>
      <c r="S1173" s="286"/>
      <c r="T1173" s="72"/>
      <c r="U1173" s="287"/>
      <c r="V1173" s="71"/>
      <c r="W1173" s="72"/>
      <c r="X1173" s="287"/>
      <c r="Y1173" s="72"/>
      <c r="Z1173" s="286"/>
      <c r="AA1173" s="72"/>
      <c r="AB1173" s="288"/>
      <c r="AC1173" s="215"/>
      <c r="AD1173" s="215"/>
      <c r="AE1173" s="215"/>
      <c r="AF1173" s="215"/>
      <c r="AG1173" s="215"/>
      <c r="AH1173" s="215"/>
      <c r="AI1173" s="215"/>
      <c r="AJ1173" s="215"/>
      <c r="AK1173" s="215"/>
      <c r="AL1173" s="215"/>
      <c r="AM1173" s="215"/>
    </row>
    <row r="1174">
      <c r="A1174" s="215"/>
      <c r="B1174" s="282"/>
      <c r="C1174" s="283"/>
      <c r="D1174" s="72"/>
      <c r="E1174" s="107"/>
      <c r="F1174" s="71"/>
      <c r="G1174" s="72"/>
      <c r="H1174" s="284"/>
      <c r="I1174" s="71"/>
      <c r="J1174" s="72"/>
      <c r="K1174" s="284"/>
      <c r="L1174" s="71"/>
      <c r="M1174" s="71"/>
      <c r="N1174" s="71"/>
      <c r="O1174" s="72"/>
      <c r="P1174" s="285"/>
      <c r="Q1174" s="71"/>
      <c r="R1174" s="72"/>
      <c r="S1174" s="286"/>
      <c r="T1174" s="72"/>
      <c r="U1174" s="287"/>
      <c r="V1174" s="71"/>
      <c r="W1174" s="72"/>
      <c r="X1174" s="287"/>
      <c r="Y1174" s="72"/>
      <c r="Z1174" s="286"/>
      <c r="AA1174" s="72"/>
      <c r="AB1174" s="288"/>
      <c r="AC1174" s="215"/>
      <c r="AD1174" s="215"/>
      <c r="AE1174" s="215"/>
      <c r="AF1174" s="215"/>
      <c r="AG1174" s="215"/>
      <c r="AH1174" s="215"/>
      <c r="AI1174" s="215"/>
      <c r="AJ1174" s="215"/>
      <c r="AK1174" s="215"/>
      <c r="AL1174" s="215"/>
      <c r="AM1174" s="215"/>
    </row>
    <row r="1175">
      <c r="A1175" s="215"/>
      <c r="B1175" s="282"/>
      <c r="C1175" s="283"/>
      <c r="D1175" s="72"/>
      <c r="E1175" s="107"/>
      <c r="F1175" s="71"/>
      <c r="G1175" s="72"/>
      <c r="H1175" s="284"/>
      <c r="I1175" s="71"/>
      <c r="J1175" s="72"/>
      <c r="K1175" s="284"/>
      <c r="L1175" s="71"/>
      <c r="M1175" s="71"/>
      <c r="N1175" s="71"/>
      <c r="O1175" s="72"/>
      <c r="P1175" s="285"/>
      <c r="Q1175" s="71"/>
      <c r="R1175" s="72"/>
      <c r="S1175" s="286"/>
      <c r="T1175" s="72"/>
      <c r="U1175" s="287"/>
      <c r="V1175" s="71"/>
      <c r="W1175" s="72"/>
      <c r="X1175" s="287"/>
      <c r="Y1175" s="72"/>
      <c r="Z1175" s="286"/>
      <c r="AA1175" s="72"/>
      <c r="AB1175" s="288"/>
      <c r="AC1175" s="215"/>
      <c r="AD1175" s="215"/>
      <c r="AE1175" s="215"/>
      <c r="AF1175" s="215"/>
      <c r="AG1175" s="215"/>
      <c r="AH1175" s="215"/>
      <c r="AI1175" s="215"/>
      <c r="AJ1175" s="215"/>
      <c r="AK1175" s="215"/>
      <c r="AL1175" s="215"/>
      <c r="AM1175" s="215"/>
    </row>
    <row r="1176">
      <c r="A1176" s="215"/>
      <c r="B1176" s="282"/>
      <c r="C1176" s="283"/>
      <c r="D1176" s="72"/>
      <c r="E1176" s="107"/>
      <c r="F1176" s="71"/>
      <c r="G1176" s="72"/>
      <c r="H1176" s="284"/>
      <c r="I1176" s="71"/>
      <c r="J1176" s="72"/>
      <c r="K1176" s="284"/>
      <c r="L1176" s="71"/>
      <c r="M1176" s="71"/>
      <c r="N1176" s="71"/>
      <c r="O1176" s="72"/>
      <c r="P1176" s="285"/>
      <c r="Q1176" s="71"/>
      <c r="R1176" s="72"/>
      <c r="S1176" s="286"/>
      <c r="T1176" s="72"/>
      <c r="U1176" s="287"/>
      <c r="V1176" s="71"/>
      <c r="W1176" s="72"/>
      <c r="X1176" s="287"/>
      <c r="Y1176" s="72"/>
      <c r="Z1176" s="286"/>
      <c r="AA1176" s="72"/>
      <c r="AB1176" s="288"/>
      <c r="AC1176" s="215"/>
      <c r="AD1176" s="215"/>
      <c r="AE1176" s="215"/>
      <c r="AF1176" s="215"/>
      <c r="AG1176" s="215"/>
      <c r="AH1176" s="215"/>
      <c r="AI1176" s="215"/>
      <c r="AJ1176" s="215"/>
      <c r="AK1176" s="215"/>
      <c r="AL1176" s="215"/>
      <c r="AM1176" s="215"/>
    </row>
    <row r="1177">
      <c r="A1177" s="215"/>
      <c r="B1177" s="282"/>
      <c r="C1177" s="283"/>
      <c r="D1177" s="72"/>
      <c r="E1177" s="107"/>
      <c r="F1177" s="71"/>
      <c r="G1177" s="72"/>
      <c r="H1177" s="284"/>
      <c r="I1177" s="71"/>
      <c r="J1177" s="72"/>
      <c r="K1177" s="284"/>
      <c r="L1177" s="71"/>
      <c r="M1177" s="71"/>
      <c r="N1177" s="71"/>
      <c r="O1177" s="72"/>
      <c r="P1177" s="285"/>
      <c r="Q1177" s="71"/>
      <c r="R1177" s="72"/>
      <c r="S1177" s="286"/>
      <c r="T1177" s="72"/>
      <c r="U1177" s="287"/>
      <c r="V1177" s="71"/>
      <c r="W1177" s="72"/>
      <c r="X1177" s="287"/>
      <c r="Y1177" s="72"/>
      <c r="Z1177" s="286"/>
      <c r="AA1177" s="72"/>
      <c r="AB1177" s="288"/>
      <c r="AC1177" s="215"/>
      <c r="AD1177" s="215"/>
      <c r="AE1177" s="215"/>
      <c r="AF1177" s="215"/>
      <c r="AG1177" s="215"/>
      <c r="AH1177" s="215"/>
      <c r="AI1177" s="215"/>
      <c r="AJ1177" s="215"/>
      <c r="AK1177" s="215"/>
      <c r="AL1177" s="215"/>
      <c r="AM1177" s="215"/>
    </row>
    <row r="1178">
      <c r="A1178" s="215"/>
      <c r="B1178" s="282"/>
      <c r="C1178" s="283"/>
      <c r="D1178" s="72"/>
      <c r="E1178" s="107"/>
      <c r="F1178" s="71"/>
      <c r="G1178" s="72"/>
      <c r="H1178" s="284"/>
      <c r="I1178" s="71"/>
      <c r="J1178" s="72"/>
      <c r="K1178" s="284"/>
      <c r="L1178" s="71"/>
      <c r="M1178" s="71"/>
      <c r="N1178" s="71"/>
      <c r="O1178" s="72"/>
      <c r="P1178" s="285"/>
      <c r="Q1178" s="71"/>
      <c r="R1178" s="72"/>
      <c r="S1178" s="286"/>
      <c r="T1178" s="72"/>
      <c r="U1178" s="287"/>
      <c r="V1178" s="71"/>
      <c r="W1178" s="72"/>
      <c r="X1178" s="287"/>
      <c r="Y1178" s="72"/>
      <c r="Z1178" s="286"/>
      <c r="AA1178" s="72"/>
      <c r="AB1178" s="288"/>
      <c r="AC1178" s="215"/>
      <c r="AD1178" s="215"/>
      <c r="AE1178" s="215"/>
      <c r="AF1178" s="215"/>
      <c r="AG1178" s="215"/>
      <c r="AH1178" s="215"/>
      <c r="AI1178" s="215"/>
      <c r="AJ1178" s="215"/>
      <c r="AK1178" s="215"/>
      <c r="AL1178" s="215"/>
      <c r="AM1178" s="215"/>
    </row>
    <row r="1179">
      <c r="A1179" s="215"/>
      <c r="B1179" s="282"/>
      <c r="C1179" s="283"/>
      <c r="D1179" s="72"/>
      <c r="E1179" s="107"/>
      <c r="F1179" s="71"/>
      <c r="G1179" s="72"/>
      <c r="H1179" s="284"/>
      <c r="I1179" s="71"/>
      <c r="J1179" s="72"/>
      <c r="K1179" s="284"/>
      <c r="L1179" s="71"/>
      <c r="M1179" s="71"/>
      <c r="N1179" s="71"/>
      <c r="O1179" s="72"/>
      <c r="P1179" s="285"/>
      <c r="Q1179" s="71"/>
      <c r="R1179" s="72"/>
      <c r="S1179" s="286"/>
      <c r="T1179" s="72"/>
      <c r="U1179" s="287"/>
      <c r="V1179" s="71"/>
      <c r="W1179" s="72"/>
      <c r="X1179" s="287"/>
      <c r="Y1179" s="72"/>
      <c r="Z1179" s="286"/>
      <c r="AA1179" s="72"/>
      <c r="AB1179" s="288"/>
      <c r="AC1179" s="215"/>
      <c r="AD1179" s="215"/>
      <c r="AE1179" s="215"/>
      <c r="AF1179" s="215"/>
      <c r="AG1179" s="215"/>
      <c r="AH1179" s="215"/>
      <c r="AI1179" s="215"/>
      <c r="AJ1179" s="215"/>
      <c r="AK1179" s="215"/>
      <c r="AL1179" s="215"/>
      <c r="AM1179" s="215"/>
    </row>
    <row r="1180">
      <c r="A1180" s="215"/>
      <c r="B1180" s="282"/>
      <c r="C1180" s="283"/>
      <c r="D1180" s="72"/>
      <c r="E1180" s="107"/>
      <c r="F1180" s="71"/>
      <c r="G1180" s="72"/>
      <c r="H1180" s="284"/>
      <c r="I1180" s="71"/>
      <c r="J1180" s="72"/>
      <c r="K1180" s="284"/>
      <c r="L1180" s="71"/>
      <c r="M1180" s="71"/>
      <c r="N1180" s="71"/>
      <c r="O1180" s="72"/>
      <c r="P1180" s="285"/>
      <c r="Q1180" s="71"/>
      <c r="R1180" s="72"/>
      <c r="S1180" s="286"/>
      <c r="T1180" s="72"/>
      <c r="U1180" s="287"/>
      <c r="V1180" s="71"/>
      <c r="W1180" s="72"/>
      <c r="X1180" s="287"/>
      <c r="Y1180" s="72"/>
      <c r="Z1180" s="286"/>
      <c r="AA1180" s="72"/>
      <c r="AB1180" s="288"/>
      <c r="AC1180" s="215"/>
      <c r="AD1180" s="215"/>
      <c r="AE1180" s="215"/>
      <c r="AF1180" s="215"/>
      <c r="AG1180" s="215"/>
      <c r="AH1180" s="215"/>
      <c r="AI1180" s="215"/>
      <c r="AJ1180" s="215"/>
      <c r="AK1180" s="215"/>
      <c r="AL1180" s="215"/>
      <c r="AM1180" s="215"/>
    </row>
    <row r="1181">
      <c r="A1181" s="215"/>
      <c r="B1181" s="282"/>
      <c r="C1181" s="283"/>
      <c r="D1181" s="72"/>
      <c r="E1181" s="107"/>
      <c r="F1181" s="71"/>
      <c r="G1181" s="72"/>
      <c r="H1181" s="284"/>
      <c r="I1181" s="71"/>
      <c r="J1181" s="72"/>
      <c r="K1181" s="284"/>
      <c r="L1181" s="71"/>
      <c r="M1181" s="71"/>
      <c r="N1181" s="71"/>
      <c r="O1181" s="72"/>
      <c r="P1181" s="285"/>
      <c r="Q1181" s="71"/>
      <c r="R1181" s="72"/>
      <c r="S1181" s="286"/>
      <c r="T1181" s="72"/>
      <c r="U1181" s="287"/>
      <c r="V1181" s="71"/>
      <c r="W1181" s="72"/>
      <c r="X1181" s="287"/>
      <c r="Y1181" s="72"/>
      <c r="Z1181" s="286"/>
      <c r="AA1181" s="72"/>
      <c r="AB1181" s="288"/>
      <c r="AC1181" s="215"/>
      <c r="AD1181" s="215"/>
      <c r="AE1181" s="215"/>
      <c r="AF1181" s="215"/>
      <c r="AG1181" s="215"/>
      <c r="AH1181" s="215"/>
      <c r="AI1181" s="215"/>
      <c r="AJ1181" s="215"/>
      <c r="AK1181" s="215"/>
      <c r="AL1181" s="215"/>
      <c r="AM1181" s="215"/>
    </row>
    <row r="1182">
      <c r="A1182" s="215"/>
      <c r="B1182" s="282"/>
      <c r="C1182" s="283"/>
      <c r="D1182" s="72"/>
      <c r="E1182" s="107"/>
      <c r="F1182" s="71"/>
      <c r="G1182" s="72"/>
      <c r="H1182" s="284"/>
      <c r="I1182" s="71"/>
      <c r="J1182" s="72"/>
      <c r="K1182" s="284"/>
      <c r="L1182" s="71"/>
      <c r="M1182" s="71"/>
      <c r="N1182" s="71"/>
      <c r="O1182" s="72"/>
      <c r="P1182" s="285"/>
      <c r="Q1182" s="71"/>
      <c r="R1182" s="72"/>
      <c r="S1182" s="286"/>
      <c r="T1182" s="72"/>
      <c r="U1182" s="287"/>
      <c r="V1182" s="71"/>
      <c r="W1182" s="72"/>
      <c r="X1182" s="287"/>
      <c r="Y1182" s="72"/>
      <c r="Z1182" s="286"/>
      <c r="AA1182" s="72"/>
      <c r="AB1182" s="288"/>
      <c r="AC1182" s="215"/>
      <c r="AD1182" s="215"/>
      <c r="AE1182" s="215"/>
      <c r="AF1182" s="215"/>
      <c r="AG1182" s="215"/>
      <c r="AH1182" s="215"/>
      <c r="AI1182" s="215"/>
      <c r="AJ1182" s="215"/>
      <c r="AK1182" s="215"/>
      <c r="AL1182" s="215"/>
      <c r="AM1182" s="215"/>
    </row>
    <row r="1183">
      <c r="A1183" s="215"/>
      <c r="B1183" s="282"/>
      <c r="C1183" s="283"/>
      <c r="D1183" s="72"/>
      <c r="E1183" s="107"/>
      <c r="F1183" s="71"/>
      <c r="G1183" s="72"/>
      <c r="H1183" s="284"/>
      <c r="I1183" s="71"/>
      <c r="J1183" s="72"/>
      <c r="K1183" s="284"/>
      <c r="L1183" s="71"/>
      <c r="M1183" s="71"/>
      <c r="N1183" s="71"/>
      <c r="O1183" s="72"/>
      <c r="P1183" s="285"/>
      <c r="Q1183" s="71"/>
      <c r="R1183" s="72"/>
      <c r="S1183" s="286"/>
      <c r="T1183" s="72"/>
      <c r="U1183" s="287"/>
      <c r="V1183" s="71"/>
      <c r="W1183" s="72"/>
      <c r="X1183" s="287"/>
      <c r="Y1183" s="72"/>
      <c r="Z1183" s="286"/>
      <c r="AA1183" s="72"/>
      <c r="AB1183" s="288"/>
      <c r="AC1183" s="215"/>
      <c r="AD1183" s="215"/>
      <c r="AE1183" s="215"/>
      <c r="AF1183" s="215"/>
      <c r="AG1183" s="215"/>
      <c r="AH1183" s="215"/>
      <c r="AI1183" s="215"/>
      <c r="AJ1183" s="215"/>
      <c r="AK1183" s="215"/>
      <c r="AL1183" s="215"/>
      <c r="AM1183" s="215"/>
    </row>
    <row r="1184">
      <c r="A1184" s="215"/>
      <c r="B1184" s="282"/>
      <c r="C1184" s="283"/>
      <c r="D1184" s="72"/>
      <c r="E1184" s="107"/>
      <c r="F1184" s="71"/>
      <c r="G1184" s="72"/>
      <c r="H1184" s="284"/>
      <c r="I1184" s="71"/>
      <c r="J1184" s="72"/>
      <c r="K1184" s="284"/>
      <c r="L1184" s="71"/>
      <c r="M1184" s="71"/>
      <c r="N1184" s="71"/>
      <c r="O1184" s="72"/>
      <c r="P1184" s="285"/>
      <c r="Q1184" s="71"/>
      <c r="R1184" s="72"/>
      <c r="S1184" s="286"/>
      <c r="T1184" s="72"/>
      <c r="U1184" s="287"/>
      <c r="V1184" s="71"/>
      <c r="W1184" s="72"/>
      <c r="X1184" s="287"/>
      <c r="Y1184" s="72"/>
      <c r="Z1184" s="286"/>
      <c r="AA1184" s="72"/>
      <c r="AB1184" s="288"/>
      <c r="AC1184" s="215"/>
      <c r="AD1184" s="215"/>
      <c r="AE1184" s="215"/>
      <c r="AF1184" s="215"/>
      <c r="AG1184" s="215"/>
      <c r="AH1184" s="215"/>
      <c r="AI1184" s="215"/>
      <c r="AJ1184" s="215"/>
      <c r="AK1184" s="215"/>
      <c r="AL1184" s="215"/>
      <c r="AM1184" s="215"/>
    </row>
    <row r="1185">
      <c r="A1185" s="215"/>
      <c r="B1185" s="282"/>
      <c r="C1185" s="283"/>
      <c r="D1185" s="72"/>
      <c r="E1185" s="107"/>
      <c r="F1185" s="71"/>
      <c r="G1185" s="72"/>
      <c r="H1185" s="284"/>
      <c r="I1185" s="71"/>
      <c r="J1185" s="72"/>
      <c r="K1185" s="284"/>
      <c r="L1185" s="71"/>
      <c r="M1185" s="71"/>
      <c r="N1185" s="71"/>
      <c r="O1185" s="72"/>
      <c r="P1185" s="285"/>
      <c r="Q1185" s="71"/>
      <c r="R1185" s="72"/>
      <c r="S1185" s="286"/>
      <c r="T1185" s="72"/>
      <c r="U1185" s="287"/>
      <c r="V1185" s="71"/>
      <c r="W1185" s="72"/>
      <c r="X1185" s="287"/>
      <c r="Y1185" s="72"/>
      <c r="Z1185" s="286"/>
      <c r="AA1185" s="72"/>
      <c r="AB1185" s="288"/>
      <c r="AC1185" s="215"/>
      <c r="AD1185" s="215"/>
      <c r="AE1185" s="215"/>
      <c r="AF1185" s="215"/>
      <c r="AG1185" s="215"/>
      <c r="AH1185" s="215"/>
      <c r="AI1185" s="215"/>
      <c r="AJ1185" s="215"/>
      <c r="AK1185" s="215"/>
      <c r="AL1185" s="215"/>
      <c r="AM1185" s="215"/>
    </row>
    <row r="1186">
      <c r="A1186" s="215"/>
      <c r="B1186" s="282"/>
      <c r="C1186" s="283"/>
      <c r="D1186" s="72"/>
      <c r="E1186" s="107"/>
      <c r="F1186" s="71"/>
      <c r="G1186" s="72"/>
      <c r="H1186" s="284"/>
      <c r="I1186" s="71"/>
      <c r="J1186" s="72"/>
      <c r="K1186" s="284"/>
      <c r="L1186" s="71"/>
      <c r="M1186" s="71"/>
      <c r="N1186" s="71"/>
      <c r="O1186" s="72"/>
      <c r="P1186" s="285"/>
      <c r="Q1186" s="71"/>
      <c r="R1186" s="72"/>
      <c r="S1186" s="286"/>
      <c r="T1186" s="72"/>
      <c r="U1186" s="287"/>
      <c r="V1186" s="71"/>
      <c r="W1186" s="72"/>
      <c r="X1186" s="287"/>
      <c r="Y1186" s="72"/>
      <c r="Z1186" s="286"/>
      <c r="AA1186" s="72"/>
      <c r="AB1186" s="288"/>
      <c r="AC1186" s="215"/>
      <c r="AD1186" s="215"/>
      <c r="AE1186" s="215"/>
      <c r="AF1186" s="215"/>
      <c r="AG1186" s="215"/>
      <c r="AH1186" s="215"/>
      <c r="AI1186" s="215"/>
      <c r="AJ1186" s="215"/>
      <c r="AK1186" s="215"/>
      <c r="AL1186" s="215"/>
      <c r="AM1186" s="215"/>
    </row>
    <row r="1187">
      <c r="A1187" s="215"/>
      <c r="B1187" s="282"/>
      <c r="C1187" s="283"/>
      <c r="D1187" s="72"/>
      <c r="E1187" s="107"/>
      <c r="F1187" s="71"/>
      <c r="G1187" s="72"/>
      <c r="H1187" s="284"/>
      <c r="I1187" s="71"/>
      <c r="J1187" s="72"/>
      <c r="K1187" s="284"/>
      <c r="L1187" s="71"/>
      <c r="M1187" s="71"/>
      <c r="N1187" s="71"/>
      <c r="O1187" s="72"/>
      <c r="P1187" s="285"/>
      <c r="Q1187" s="71"/>
      <c r="R1187" s="72"/>
      <c r="S1187" s="286"/>
      <c r="T1187" s="72"/>
      <c r="U1187" s="287"/>
      <c r="V1187" s="71"/>
      <c r="W1187" s="72"/>
      <c r="X1187" s="287"/>
      <c r="Y1187" s="72"/>
      <c r="Z1187" s="286"/>
      <c r="AA1187" s="72"/>
      <c r="AB1187" s="288"/>
      <c r="AC1187" s="215"/>
      <c r="AD1187" s="215"/>
      <c r="AE1187" s="215"/>
      <c r="AF1187" s="215"/>
      <c r="AG1187" s="215"/>
      <c r="AH1187" s="215"/>
      <c r="AI1187" s="215"/>
      <c r="AJ1187" s="215"/>
      <c r="AK1187" s="215"/>
      <c r="AL1187" s="215"/>
      <c r="AM1187" s="215"/>
    </row>
    <row r="1188">
      <c r="A1188" s="215"/>
      <c r="B1188" s="282"/>
      <c r="C1188" s="283"/>
      <c r="D1188" s="72"/>
      <c r="E1188" s="107"/>
      <c r="F1188" s="71"/>
      <c r="G1188" s="72"/>
      <c r="H1188" s="284"/>
      <c r="I1188" s="71"/>
      <c r="J1188" s="72"/>
      <c r="K1188" s="284"/>
      <c r="L1188" s="71"/>
      <c r="M1188" s="71"/>
      <c r="N1188" s="71"/>
      <c r="O1188" s="72"/>
      <c r="P1188" s="285"/>
      <c r="Q1188" s="71"/>
      <c r="R1188" s="72"/>
      <c r="S1188" s="286"/>
      <c r="T1188" s="72"/>
      <c r="U1188" s="287"/>
      <c r="V1188" s="71"/>
      <c r="W1188" s="72"/>
      <c r="X1188" s="287"/>
      <c r="Y1188" s="72"/>
      <c r="Z1188" s="286"/>
      <c r="AA1188" s="72"/>
      <c r="AB1188" s="288"/>
      <c r="AC1188" s="215"/>
      <c r="AD1188" s="215"/>
      <c r="AE1188" s="215"/>
      <c r="AF1188" s="215"/>
      <c r="AG1188" s="215"/>
      <c r="AH1188" s="215"/>
      <c r="AI1188" s="215"/>
      <c r="AJ1188" s="215"/>
      <c r="AK1188" s="215"/>
      <c r="AL1188" s="215"/>
      <c r="AM1188" s="215"/>
    </row>
    <row r="1189">
      <c r="A1189" s="215"/>
      <c r="B1189" s="282"/>
      <c r="C1189" s="283"/>
      <c r="D1189" s="72"/>
      <c r="E1189" s="107"/>
      <c r="F1189" s="71"/>
      <c r="G1189" s="72"/>
      <c r="H1189" s="284"/>
      <c r="I1189" s="71"/>
      <c r="J1189" s="72"/>
      <c r="K1189" s="284"/>
      <c r="L1189" s="71"/>
      <c r="M1189" s="71"/>
      <c r="N1189" s="71"/>
      <c r="O1189" s="72"/>
      <c r="P1189" s="285"/>
      <c r="Q1189" s="71"/>
      <c r="R1189" s="72"/>
      <c r="S1189" s="286"/>
      <c r="T1189" s="72"/>
      <c r="U1189" s="287"/>
      <c r="V1189" s="71"/>
      <c r="W1189" s="72"/>
      <c r="X1189" s="287"/>
      <c r="Y1189" s="72"/>
      <c r="Z1189" s="286"/>
      <c r="AA1189" s="72"/>
      <c r="AB1189" s="288"/>
      <c r="AC1189" s="215"/>
      <c r="AD1189" s="215"/>
      <c r="AE1189" s="215"/>
      <c r="AF1189" s="215"/>
      <c r="AG1189" s="215"/>
      <c r="AH1189" s="215"/>
      <c r="AI1189" s="215"/>
      <c r="AJ1189" s="215"/>
      <c r="AK1189" s="215"/>
      <c r="AL1189" s="215"/>
      <c r="AM1189" s="215"/>
    </row>
    <row r="1190">
      <c r="A1190" s="215"/>
      <c r="B1190" s="282"/>
      <c r="C1190" s="283"/>
      <c r="D1190" s="72"/>
      <c r="E1190" s="107"/>
      <c r="F1190" s="71"/>
      <c r="G1190" s="72"/>
      <c r="H1190" s="284"/>
      <c r="I1190" s="71"/>
      <c r="J1190" s="72"/>
      <c r="K1190" s="284"/>
      <c r="L1190" s="71"/>
      <c r="M1190" s="71"/>
      <c r="N1190" s="71"/>
      <c r="O1190" s="72"/>
      <c r="P1190" s="285"/>
      <c r="Q1190" s="71"/>
      <c r="R1190" s="72"/>
      <c r="S1190" s="286"/>
      <c r="T1190" s="72"/>
      <c r="U1190" s="287"/>
      <c r="V1190" s="71"/>
      <c r="W1190" s="72"/>
      <c r="X1190" s="287"/>
      <c r="Y1190" s="72"/>
      <c r="Z1190" s="286"/>
      <c r="AA1190" s="72"/>
      <c r="AB1190" s="288"/>
      <c r="AC1190" s="215"/>
      <c r="AD1190" s="215"/>
      <c r="AE1190" s="215"/>
      <c r="AF1190" s="215"/>
      <c r="AG1190" s="215"/>
      <c r="AH1190" s="215"/>
      <c r="AI1190" s="215"/>
      <c r="AJ1190" s="215"/>
      <c r="AK1190" s="215"/>
      <c r="AL1190" s="215"/>
      <c r="AM1190" s="215"/>
    </row>
    <row r="1191">
      <c r="A1191" s="215"/>
      <c r="B1191" s="282"/>
      <c r="C1191" s="283"/>
      <c r="D1191" s="72"/>
      <c r="E1191" s="107"/>
      <c r="F1191" s="71"/>
      <c r="G1191" s="72"/>
      <c r="H1191" s="284"/>
      <c r="I1191" s="71"/>
      <c r="J1191" s="72"/>
      <c r="K1191" s="284"/>
      <c r="L1191" s="71"/>
      <c r="M1191" s="71"/>
      <c r="N1191" s="71"/>
      <c r="O1191" s="72"/>
      <c r="P1191" s="285"/>
      <c r="Q1191" s="71"/>
      <c r="R1191" s="72"/>
      <c r="S1191" s="286"/>
      <c r="T1191" s="72"/>
      <c r="U1191" s="287"/>
      <c r="V1191" s="71"/>
      <c r="W1191" s="72"/>
      <c r="X1191" s="287"/>
      <c r="Y1191" s="72"/>
      <c r="Z1191" s="286"/>
      <c r="AA1191" s="72"/>
      <c r="AB1191" s="288"/>
      <c r="AC1191" s="215"/>
      <c r="AD1191" s="215"/>
      <c r="AE1191" s="215"/>
      <c r="AF1191" s="215"/>
      <c r="AG1191" s="215"/>
      <c r="AH1191" s="215"/>
      <c r="AI1191" s="215"/>
      <c r="AJ1191" s="215"/>
      <c r="AK1191" s="215"/>
      <c r="AL1191" s="215"/>
      <c r="AM1191" s="215"/>
    </row>
    <row r="1192">
      <c r="A1192" s="215"/>
      <c r="B1192" s="282"/>
      <c r="C1192" s="283"/>
      <c r="D1192" s="72"/>
      <c r="E1192" s="107"/>
      <c r="F1192" s="71"/>
      <c r="G1192" s="72"/>
      <c r="H1192" s="284"/>
      <c r="I1192" s="71"/>
      <c r="J1192" s="72"/>
      <c r="K1192" s="284"/>
      <c r="L1192" s="71"/>
      <c r="M1192" s="71"/>
      <c r="N1192" s="71"/>
      <c r="O1192" s="72"/>
      <c r="P1192" s="285"/>
      <c r="Q1192" s="71"/>
      <c r="R1192" s="72"/>
      <c r="S1192" s="286"/>
      <c r="T1192" s="72"/>
      <c r="U1192" s="287"/>
      <c r="V1192" s="71"/>
      <c r="W1192" s="72"/>
      <c r="X1192" s="287"/>
      <c r="Y1192" s="72"/>
      <c r="Z1192" s="286"/>
      <c r="AA1192" s="72"/>
      <c r="AB1192" s="288"/>
      <c r="AC1192" s="215"/>
      <c r="AD1192" s="215"/>
      <c r="AE1192" s="215"/>
      <c r="AF1192" s="215"/>
      <c r="AG1192" s="215"/>
      <c r="AH1192" s="215"/>
      <c r="AI1192" s="215"/>
      <c r="AJ1192" s="215"/>
      <c r="AK1192" s="215"/>
      <c r="AL1192" s="215"/>
      <c r="AM1192" s="215"/>
    </row>
    <row r="1193">
      <c r="A1193" s="215"/>
      <c r="B1193" s="282"/>
      <c r="C1193" s="283"/>
      <c r="D1193" s="72"/>
      <c r="E1193" s="107"/>
      <c r="F1193" s="71"/>
      <c r="G1193" s="72"/>
      <c r="H1193" s="284"/>
      <c r="I1193" s="71"/>
      <c r="J1193" s="72"/>
      <c r="K1193" s="284"/>
      <c r="L1193" s="71"/>
      <c r="M1193" s="71"/>
      <c r="N1193" s="71"/>
      <c r="O1193" s="72"/>
      <c r="P1193" s="285"/>
      <c r="Q1193" s="71"/>
      <c r="R1193" s="72"/>
      <c r="S1193" s="286"/>
      <c r="T1193" s="72"/>
      <c r="U1193" s="287"/>
      <c r="V1193" s="71"/>
      <c r="W1193" s="72"/>
      <c r="X1193" s="287"/>
      <c r="Y1193" s="72"/>
      <c r="Z1193" s="286"/>
      <c r="AA1193" s="72"/>
      <c r="AB1193" s="288"/>
      <c r="AC1193" s="215"/>
      <c r="AD1193" s="215"/>
      <c r="AE1193" s="215"/>
      <c r="AF1193" s="215"/>
      <c r="AG1193" s="215"/>
      <c r="AH1193" s="215"/>
      <c r="AI1193" s="215"/>
      <c r="AJ1193" s="215"/>
      <c r="AK1193" s="215"/>
      <c r="AL1193" s="215"/>
      <c r="AM1193" s="215"/>
    </row>
    <row r="1194">
      <c r="A1194" s="215"/>
      <c r="B1194" s="282"/>
      <c r="C1194" s="283"/>
      <c r="D1194" s="72"/>
      <c r="E1194" s="107"/>
      <c r="F1194" s="71"/>
      <c r="G1194" s="72"/>
      <c r="H1194" s="284"/>
      <c r="I1194" s="71"/>
      <c r="J1194" s="72"/>
      <c r="K1194" s="284"/>
      <c r="L1194" s="71"/>
      <c r="M1194" s="71"/>
      <c r="N1194" s="71"/>
      <c r="O1194" s="72"/>
      <c r="P1194" s="285"/>
      <c r="Q1194" s="71"/>
      <c r="R1194" s="72"/>
      <c r="S1194" s="286"/>
      <c r="T1194" s="72"/>
      <c r="U1194" s="287"/>
      <c r="V1194" s="71"/>
      <c r="W1194" s="72"/>
      <c r="X1194" s="287"/>
      <c r="Y1194" s="72"/>
      <c r="Z1194" s="286"/>
      <c r="AA1194" s="72"/>
      <c r="AB1194" s="288"/>
      <c r="AC1194" s="215"/>
      <c r="AD1194" s="215"/>
      <c r="AE1194" s="215"/>
      <c r="AF1194" s="215"/>
      <c r="AG1194" s="215"/>
      <c r="AH1194" s="215"/>
      <c r="AI1194" s="215"/>
      <c r="AJ1194" s="215"/>
      <c r="AK1194" s="215"/>
      <c r="AL1194" s="215"/>
      <c r="AM1194" s="215"/>
    </row>
    <row r="1195">
      <c r="A1195" s="215"/>
      <c r="B1195" s="282"/>
      <c r="C1195" s="283"/>
      <c r="D1195" s="72"/>
      <c r="E1195" s="107"/>
      <c r="F1195" s="71"/>
      <c r="G1195" s="72"/>
      <c r="H1195" s="284"/>
      <c r="I1195" s="71"/>
      <c r="J1195" s="72"/>
      <c r="K1195" s="284"/>
      <c r="L1195" s="71"/>
      <c r="M1195" s="71"/>
      <c r="N1195" s="71"/>
      <c r="O1195" s="72"/>
      <c r="P1195" s="285"/>
      <c r="Q1195" s="71"/>
      <c r="R1195" s="72"/>
      <c r="S1195" s="286"/>
      <c r="T1195" s="72"/>
      <c r="U1195" s="287"/>
      <c r="V1195" s="71"/>
      <c r="W1195" s="72"/>
      <c r="X1195" s="287"/>
      <c r="Y1195" s="72"/>
      <c r="Z1195" s="286"/>
      <c r="AA1195" s="72"/>
      <c r="AB1195" s="288"/>
      <c r="AC1195" s="215"/>
      <c r="AD1195" s="215"/>
      <c r="AE1195" s="215"/>
      <c r="AF1195" s="215"/>
      <c r="AG1195" s="215"/>
      <c r="AH1195" s="215"/>
      <c r="AI1195" s="215"/>
      <c r="AJ1195" s="215"/>
      <c r="AK1195" s="215"/>
      <c r="AL1195" s="215"/>
      <c r="AM1195" s="215"/>
    </row>
    <row r="1196">
      <c r="A1196" s="215"/>
      <c r="B1196" s="282"/>
      <c r="C1196" s="283"/>
      <c r="D1196" s="72"/>
      <c r="E1196" s="107"/>
      <c r="F1196" s="71"/>
      <c r="G1196" s="72"/>
      <c r="H1196" s="284"/>
      <c r="I1196" s="71"/>
      <c r="J1196" s="72"/>
      <c r="K1196" s="284"/>
      <c r="L1196" s="71"/>
      <c r="M1196" s="71"/>
      <c r="N1196" s="71"/>
      <c r="O1196" s="72"/>
      <c r="P1196" s="285"/>
      <c r="Q1196" s="71"/>
      <c r="R1196" s="72"/>
      <c r="S1196" s="286"/>
      <c r="T1196" s="72"/>
      <c r="U1196" s="287"/>
      <c r="V1196" s="71"/>
      <c r="W1196" s="72"/>
      <c r="X1196" s="287"/>
      <c r="Y1196" s="72"/>
      <c r="Z1196" s="286"/>
      <c r="AA1196" s="72"/>
      <c r="AB1196" s="288"/>
      <c r="AC1196" s="215"/>
      <c r="AD1196" s="215"/>
      <c r="AE1196" s="215"/>
      <c r="AF1196" s="215"/>
      <c r="AG1196" s="215"/>
      <c r="AH1196" s="215"/>
      <c r="AI1196" s="215"/>
      <c r="AJ1196" s="215"/>
      <c r="AK1196" s="215"/>
      <c r="AL1196" s="215"/>
      <c r="AM1196" s="215"/>
    </row>
    <row r="1197">
      <c r="A1197" s="215"/>
      <c r="B1197" s="282"/>
      <c r="C1197" s="283"/>
      <c r="D1197" s="72"/>
      <c r="E1197" s="107"/>
      <c r="F1197" s="71"/>
      <c r="G1197" s="72"/>
      <c r="H1197" s="284"/>
      <c r="I1197" s="71"/>
      <c r="J1197" s="72"/>
      <c r="K1197" s="284"/>
      <c r="L1197" s="71"/>
      <c r="M1197" s="71"/>
      <c r="N1197" s="71"/>
      <c r="O1197" s="72"/>
      <c r="P1197" s="285"/>
      <c r="Q1197" s="71"/>
      <c r="R1197" s="72"/>
      <c r="S1197" s="286"/>
      <c r="T1197" s="72"/>
      <c r="U1197" s="287"/>
      <c r="V1197" s="71"/>
      <c r="W1197" s="72"/>
      <c r="X1197" s="287"/>
      <c r="Y1197" s="72"/>
      <c r="Z1197" s="286"/>
      <c r="AA1197" s="72"/>
      <c r="AB1197" s="288"/>
      <c r="AC1197" s="215"/>
      <c r="AD1197" s="215"/>
      <c r="AE1197" s="215"/>
      <c r="AF1197" s="215"/>
      <c r="AG1197" s="215"/>
      <c r="AH1197" s="215"/>
      <c r="AI1197" s="215"/>
      <c r="AJ1197" s="215"/>
      <c r="AK1197" s="215"/>
      <c r="AL1197" s="215"/>
      <c r="AM1197" s="215"/>
    </row>
    <row r="1198">
      <c r="A1198" s="215"/>
      <c r="B1198" s="282"/>
      <c r="C1198" s="283"/>
      <c r="D1198" s="72"/>
      <c r="E1198" s="107"/>
      <c r="F1198" s="71"/>
      <c r="G1198" s="72"/>
      <c r="H1198" s="284"/>
      <c r="I1198" s="71"/>
      <c r="J1198" s="72"/>
      <c r="K1198" s="284"/>
      <c r="L1198" s="71"/>
      <c r="M1198" s="71"/>
      <c r="N1198" s="71"/>
      <c r="O1198" s="72"/>
      <c r="P1198" s="285"/>
      <c r="Q1198" s="71"/>
      <c r="R1198" s="72"/>
      <c r="S1198" s="286"/>
      <c r="T1198" s="72"/>
      <c r="U1198" s="287"/>
      <c r="V1198" s="71"/>
      <c r="W1198" s="72"/>
      <c r="X1198" s="287"/>
      <c r="Y1198" s="72"/>
      <c r="Z1198" s="286"/>
      <c r="AA1198" s="72"/>
      <c r="AB1198" s="288"/>
      <c r="AC1198" s="215"/>
      <c r="AD1198" s="215"/>
      <c r="AE1198" s="215"/>
      <c r="AF1198" s="215"/>
      <c r="AG1198" s="215"/>
      <c r="AH1198" s="215"/>
      <c r="AI1198" s="215"/>
      <c r="AJ1198" s="215"/>
      <c r="AK1198" s="215"/>
      <c r="AL1198" s="215"/>
      <c r="AM1198" s="215"/>
    </row>
    <row r="1199">
      <c r="A1199" s="215"/>
      <c r="B1199" s="282"/>
      <c r="C1199" s="283"/>
      <c r="D1199" s="72"/>
      <c r="E1199" s="107"/>
      <c r="F1199" s="71"/>
      <c r="G1199" s="72"/>
      <c r="H1199" s="284"/>
      <c r="I1199" s="71"/>
      <c r="J1199" s="72"/>
      <c r="K1199" s="284"/>
      <c r="L1199" s="71"/>
      <c r="M1199" s="71"/>
      <c r="N1199" s="71"/>
      <c r="O1199" s="72"/>
      <c r="P1199" s="285"/>
      <c r="Q1199" s="71"/>
      <c r="R1199" s="72"/>
      <c r="S1199" s="286"/>
      <c r="T1199" s="72"/>
      <c r="U1199" s="287"/>
      <c r="V1199" s="71"/>
      <c r="W1199" s="72"/>
      <c r="X1199" s="287"/>
      <c r="Y1199" s="72"/>
      <c r="Z1199" s="286"/>
      <c r="AA1199" s="72"/>
      <c r="AB1199" s="288"/>
      <c r="AC1199" s="215"/>
      <c r="AD1199" s="215"/>
      <c r="AE1199" s="215"/>
      <c r="AF1199" s="215"/>
      <c r="AG1199" s="215"/>
      <c r="AH1199" s="215"/>
      <c r="AI1199" s="215"/>
      <c r="AJ1199" s="215"/>
      <c r="AK1199" s="215"/>
      <c r="AL1199" s="215"/>
      <c r="AM1199" s="215"/>
    </row>
    <row r="1200">
      <c r="A1200" s="215"/>
      <c r="B1200" s="282"/>
      <c r="C1200" s="283"/>
      <c r="D1200" s="72"/>
      <c r="E1200" s="107"/>
      <c r="F1200" s="71"/>
      <c r="G1200" s="72"/>
      <c r="H1200" s="284"/>
      <c r="I1200" s="71"/>
      <c r="J1200" s="72"/>
      <c r="K1200" s="284"/>
      <c r="L1200" s="71"/>
      <c r="M1200" s="71"/>
      <c r="N1200" s="71"/>
      <c r="O1200" s="72"/>
      <c r="P1200" s="285"/>
      <c r="Q1200" s="71"/>
      <c r="R1200" s="72"/>
      <c r="S1200" s="286"/>
      <c r="T1200" s="72"/>
      <c r="U1200" s="287"/>
      <c r="V1200" s="71"/>
      <c r="W1200" s="72"/>
      <c r="X1200" s="287"/>
      <c r="Y1200" s="72"/>
      <c r="Z1200" s="286"/>
      <c r="AA1200" s="72"/>
      <c r="AB1200" s="288"/>
      <c r="AC1200" s="215"/>
      <c r="AD1200" s="215"/>
      <c r="AE1200" s="215"/>
      <c r="AF1200" s="215"/>
      <c r="AG1200" s="215"/>
      <c r="AH1200" s="215"/>
      <c r="AI1200" s="215"/>
      <c r="AJ1200" s="215"/>
      <c r="AK1200" s="215"/>
      <c r="AL1200" s="215"/>
      <c r="AM1200" s="215"/>
    </row>
    <row r="1201">
      <c r="A1201" s="215"/>
      <c r="B1201" s="282"/>
      <c r="C1201" s="283"/>
      <c r="D1201" s="72"/>
      <c r="E1201" s="107"/>
      <c r="F1201" s="71"/>
      <c r="G1201" s="72"/>
      <c r="H1201" s="284"/>
      <c r="I1201" s="71"/>
      <c r="J1201" s="72"/>
      <c r="K1201" s="284"/>
      <c r="L1201" s="71"/>
      <c r="M1201" s="71"/>
      <c r="N1201" s="71"/>
      <c r="O1201" s="72"/>
      <c r="P1201" s="285"/>
      <c r="Q1201" s="71"/>
      <c r="R1201" s="72"/>
      <c r="S1201" s="286"/>
      <c r="T1201" s="72"/>
      <c r="U1201" s="287"/>
      <c r="V1201" s="71"/>
      <c r="W1201" s="72"/>
      <c r="X1201" s="287"/>
      <c r="Y1201" s="72"/>
      <c r="Z1201" s="286"/>
      <c r="AA1201" s="72"/>
      <c r="AB1201" s="288"/>
      <c r="AC1201" s="215"/>
      <c r="AD1201" s="215"/>
      <c r="AE1201" s="215"/>
      <c r="AF1201" s="215"/>
      <c r="AG1201" s="215"/>
      <c r="AH1201" s="215"/>
      <c r="AI1201" s="215"/>
      <c r="AJ1201" s="215"/>
      <c r="AK1201" s="215"/>
      <c r="AL1201" s="215"/>
      <c r="AM1201" s="215"/>
    </row>
    <row r="1202">
      <c r="A1202" s="215"/>
      <c r="B1202" s="282"/>
      <c r="C1202" s="283"/>
      <c r="D1202" s="72"/>
      <c r="E1202" s="107"/>
      <c r="F1202" s="71"/>
      <c r="G1202" s="72"/>
      <c r="H1202" s="284"/>
      <c r="I1202" s="71"/>
      <c r="J1202" s="72"/>
      <c r="K1202" s="284"/>
      <c r="L1202" s="71"/>
      <c r="M1202" s="71"/>
      <c r="N1202" s="71"/>
      <c r="O1202" s="72"/>
      <c r="P1202" s="285"/>
      <c r="Q1202" s="71"/>
      <c r="R1202" s="72"/>
      <c r="S1202" s="286"/>
      <c r="T1202" s="72"/>
      <c r="U1202" s="287"/>
      <c r="V1202" s="71"/>
      <c r="W1202" s="72"/>
      <c r="X1202" s="287"/>
      <c r="Y1202" s="72"/>
      <c r="Z1202" s="286"/>
      <c r="AA1202" s="72"/>
      <c r="AB1202" s="288"/>
      <c r="AC1202" s="215"/>
      <c r="AD1202" s="215"/>
      <c r="AE1202" s="215"/>
      <c r="AF1202" s="215"/>
      <c r="AG1202" s="215"/>
      <c r="AH1202" s="215"/>
      <c r="AI1202" s="215"/>
      <c r="AJ1202" s="215"/>
      <c r="AK1202" s="215"/>
      <c r="AL1202" s="215"/>
      <c r="AM1202" s="215"/>
    </row>
    <row r="1203">
      <c r="A1203" s="215"/>
      <c r="B1203" s="282"/>
      <c r="C1203" s="283"/>
      <c r="D1203" s="72"/>
      <c r="E1203" s="107"/>
      <c r="F1203" s="71"/>
      <c r="G1203" s="72"/>
      <c r="H1203" s="284"/>
      <c r="I1203" s="71"/>
      <c r="J1203" s="72"/>
      <c r="K1203" s="284"/>
      <c r="L1203" s="71"/>
      <c r="M1203" s="71"/>
      <c r="N1203" s="71"/>
      <c r="O1203" s="72"/>
      <c r="P1203" s="285"/>
      <c r="Q1203" s="71"/>
      <c r="R1203" s="72"/>
      <c r="S1203" s="286"/>
      <c r="T1203" s="72"/>
      <c r="U1203" s="287"/>
      <c r="V1203" s="71"/>
      <c r="W1203" s="72"/>
      <c r="X1203" s="287"/>
      <c r="Y1203" s="72"/>
      <c r="Z1203" s="286"/>
      <c r="AA1203" s="72"/>
      <c r="AB1203" s="288"/>
      <c r="AC1203" s="215"/>
      <c r="AD1203" s="215"/>
      <c r="AE1203" s="215"/>
      <c r="AF1203" s="215"/>
      <c r="AG1203" s="215"/>
      <c r="AH1203" s="215"/>
      <c r="AI1203" s="215"/>
      <c r="AJ1203" s="215"/>
      <c r="AK1203" s="215"/>
      <c r="AL1203" s="215"/>
      <c r="AM1203" s="215"/>
    </row>
    <row r="1204">
      <c r="A1204" s="215"/>
      <c r="B1204" s="282"/>
      <c r="C1204" s="283"/>
      <c r="D1204" s="72"/>
      <c r="E1204" s="107"/>
      <c r="F1204" s="71"/>
      <c r="G1204" s="72"/>
      <c r="H1204" s="284"/>
      <c r="I1204" s="71"/>
      <c r="J1204" s="72"/>
      <c r="K1204" s="284"/>
      <c r="L1204" s="71"/>
      <c r="M1204" s="71"/>
      <c r="N1204" s="71"/>
      <c r="O1204" s="72"/>
      <c r="P1204" s="285"/>
      <c r="Q1204" s="71"/>
      <c r="R1204" s="72"/>
      <c r="S1204" s="286"/>
      <c r="T1204" s="72"/>
      <c r="U1204" s="287"/>
      <c r="V1204" s="71"/>
      <c r="W1204" s="72"/>
      <c r="X1204" s="287"/>
      <c r="Y1204" s="72"/>
      <c r="Z1204" s="286"/>
      <c r="AA1204" s="72"/>
      <c r="AB1204" s="288"/>
      <c r="AC1204" s="215"/>
      <c r="AD1204" s="215"/>
      <c r="AE1204" s="215"/>
      <c r="AF1204" s="215"/>
      <c r="AG1204" s="215"/>
      <c r="AH1204" s="215"/>
      <c r="AI1204" s="215"/>
      <c r="AJ1204" s="215"/>
      <c r="AK1204" s="215"/>
      <c r="AL1204" s="215"/>
      <c r="AM1204" s="215"/>
    </row>
    <row r="1205">
      <c r="A1205" s="215"/>
      <c r="B1205" s="282"/>
      <c r="C1205" s="283"/>
      <c r="D1205" s="72"/>
      <c r="E1205" s="107"/>
      <c r="F1205" s="71"/>
      <c r="G1205" s="72"/>
      <c r="H1205" s="284"/>
      <c r="I1205" s="71"/>
      <c r="J1205" s="72"/>
      <c r="K1205" s="284"/>
      <c r="L1205" s="71"/>
      <c r="M1205" s="71"/>
      <c r="N1205" s="71"/>
      <c r="O1205" s="72"/>
      <c r="P1205" s="285"/>
      <c r="Q1205" s="71"/>
      <c r="R1205" s="72"/>
      <c r="S1205" s="286"/>
      <c r="T1205" s="72"/>
      <c r="U1205" s="287"/>
      <c r="V1205" s="71"/>
      <c r="W1205" s="72"/>
      <c r="X1205" s="287"/>
      <c r="Y1205" s="72"/>
      <c r="Z1205" s="286"/>
      <c r="AA1205" s="72"/>
      <c r="AB1205" s="288"/>
      <c r="AC1205" s="215"/>
      <c r="AD1205" s="215"/>
      <c r="AE1205" s="215"/>
      <c r="AF1205" s="215"/>
      <c r="AG1205" s="215"/>
      <c r="AH1205" s="215"/>
      <c r="AI1205" s="215"/>
      <c r="AJ1205" s="215"/>
      <c r="AK1205" s="215"/>
      <c r="AL1205" s="215"/>
      <c r="AM1205" s="215"/>
    </row>
    <row r="1206">
      <c r="A1206" s="215"/>
      <c r="B1206" s="282"/>
      <c r="C1206" s="283"/>
      <c r="D1206" s="72"/>
      <c r="E1206" s="107"/>
      <c r="F1206" s="71"/>
      <c r="G1206" s="72"/>
      <c r="H1206" s="284"/>
      <c r="I1206" s="71"/>
      <c r="J1206" s="72"/>
      <c r="K1206" s="284"/>
      <c r="L1206" s="71"/>
      <c r="M1206" s="71"/>
      <c r="N1206" s="71"/>
      <c r="O1206" s="72"/>
      <c r="P1206" s="285"/>
      <c r="Q1206" s="71"/>
      <c r="R1206" s="72"/>
      <c r="S1206" s="286"/>
      <c r="T1206" s="72"/>
      <c r="U1206" s="287"/>
      <c r="V1206" s="71"/>
      <c r="W1206" s="72"/>
      <c r="X1206" s="287"/>
      <c r="Y1206" s="72"/>
      <c r="Z1206" s="286"/>
      <c r="AA1206" s="72"/>
      <c r="AB1206" s="288"/>
      <c r="AC1206" s="215"/>
      <c r="AD1206" s="215"/>
      <c r="AE1206" s="215"/>
      <c r="AF1206" s="215"/>
      <c r="AG1206" s="215"/>
      <c r="AH1206" s="215"/>
      <c r="AI1206" s="215"/>
      <c r="AJ1206" s="215"/>
      <c r="AK1206" s="215"/>
      <c r="AL1206" s="215"/>
      <c r="AM1206" s="215"/>
    </row>
    <row r="1207">
      <c r="A1207" s="215"/>
      <c r="B1207" s="282"/>
      <c r="C1207" s="283"/>
      <c r="D1207" s="72"/>
      <c r="E1207" s="107"/>
      <c r="F1207" s="71"/>
      <c r="G1207" s="72"/>
      <c r="H1207" s="284"/>
      <c r="I1207" s="71"/>
      <c r="J1207" s="72"/>
      <c r="K1207" s="284"/>
      <c r="L1207" s="71"/>
      <c r="M1207" s="71"/>
      <c r="N1207" s="71"/>
      <c r="O1207" s="72"/>
      <c r="P1207" s="285"/>
      <c r="Q1207" s="71"/>
      <c r="R1207" s="72"/>
      <c r="S1207" s="286"/>
      <c r="T1207" s="72"/>
      <c r="U1207" s="287"/>
      <c r="V1207" s="71"/>
      <c r="W1207" s="72"/>
      <c r="X1207" s="287"/>
      <c r="Y1207" s="72"/>
      <c r="Z1207" s="286"/>
      <c r="AA1207" s="72"/>
      <c r="AB1207" s="288"/>
      <c r="AC1207" s="215"/>
      <c r="AD1207" s="215"/>
      <c r="AE1207" s="215"/>
      <c r="AF1207" s="215"/>
      <c r="AG1207" s="215"/>
      <c r="AH1207" s="215"/>
      <c r="AI1207" s="215"/>
      <c r="AJ1207" s="215"/>
      <c r="AK1207" s="215"/>
      <c r="AL1207" s="215"/>
      <c r="AM1207" s="215"/>
    </row>
    <row r="1208">
      <c r="A1208" s="215"/>
      <c r="B1208" s="282"/>
      <c r="C1208" s="283"/>
      <c r="D1208" s="72"/>
      <c r="E1208" s="107"/>
      <c r="F1208" s="71"/>
      <c r="G1208" s="72"/>
      <c r="H1208" s="284"/>
      <c r="I1208" s="71"/>
      <c r="J1208" s="72"/>
      <c r="K1208" s="284"/>
      <c r="L1208" s="71"/>
      <c r="M1208" s="71"/>
      <c r="N1208" s="71"/>
      <c r="O1208" s="72"/>
      <c r="P1208" s="285"/>
      <c r="Q1208" s="71"/>
      <c r="R1208" s="72"/>
      <c r="S1208" s="286"/>
      <c r="T1208" s="72"/>
      <c r="U1208" s="287"/>
      <c r="V1208" s="71"/>
      <c r="W1208" s="72"/>
      <c r="X1208" s="287"/>
      <c r="Y1208" s="72"/>
      <c r="Z1208" s="286"/>
      <c r="AA1208" s="72"/>
      <c r="AB1208" s="288"/>
      <c r="AC1208" s="215"/>
      <c r="AD1208" s="215"/>
      <c r="AE1208" s="215"/>
      <c r="AF1208" s="215"/>
      <c r="AG1208" s="215"/>
      <c r="AH1208" s="215"/>
      <c r="AI1208" s="215"/>
      <c r="AJ1208" s="215"/>
      <c r="AK1208" s="215"/>
      <c r="AL1208" s="215"/>
      <c r="AM1208" s="215"/>
    </row>
    <row r="1209">
      <c r="A1209" s="215"/>
      <c r="B1209" s="282"/>
      <c r="C1209" s="283"/>
      <c r="D1209" s="72"/>
      <c r="E1209" s="107"/>
      <c r="F1209" s="71"/>
      <c r="G1209" s="72"/>
      <c r="H1209" s="284"/>
      <c r="I1209" s="71"/>
      <c r="J1209" s="72"/>
      <c r="K1209" s="284"/>
      <c r="L1209" s="71"/>
      <c r="M1209" s="71"/>
      <c r="N1209" s="71"/>
      <c r="O1209" s="72"/>
      <c r="P1209" s="285"/>
      <c r="Q1209" s="71"/>
      <c r="R1209" s="72"/>
      <c r="S1209" s="286"/>
      <c r="T1209" s="72"/>
      <c r="U1209" s="287"/>
      <c r="V1209" s="71"/>
      <c r="W1209" s="72"/>
      <c r="X1209" s="287"/>
      <c r="Y1209" s="72"/>
      <c r="Z1209" s="286"/>
      <c r="AA1209" s="72"/>
      <c r="AB1209" s="288"/>
      <c r="AC1209" s="215"/>
      <c r="AD1209" s="215"/>
      <c r="AE1209" s="215"/>
      <c r="AF1209" s="215"/>
      <c r="AG1209" s="215"/>
      <c r="AH1209" s="215"/>
      <c r="AI1209" s="215"/>
      <c r="AJ1209" s="215"/>
      <c r="AK1209" s="215"/>
      <c r="AL1209" s="215"/>
      <c r="AM1209" s="215"/>
    </row>
    <row r="1210">
      <c r="A1210" s="215"/>
      <c r="B1210" s="282"/>
      <c r="C1210" s="283"/>
      <c r="D1210" s="72"/>
      <c r="E1210" s="107"/>
      <c r="F1210" s="71"/>
      <c r="G1210" s="72"/>
      <c r="H1210" s="284"/>
      <c r="I1210" s="71"/>
      <c r="J1210" s="72"/>
      <c r="K1210" s="284"/>
      <c r="L1210" s="71"/>
      <c r="M1210" s="71"/>
      <c r="N1210" s="71"/>
      <c r="O1210" s="72"/>
      <c r="P1210" s="285"/>
      <c r="Q1210" s="71"/>
      <c r="R1210" s="72"/>
      <c r="S1210" s="286"/>
      <c r="T1210" s="72"/>
      <c r="U1210" s="287"/>
      <c r="V1210" s="71"/>
      <c r="W1210" s="72"/>
      <c r="X1210" s="287"/>
      <c r="Y1210" s="72"/>
      <c r="Z1210" s="286"/>
      <c r="AA1210" s="72"/>
      <c r="AB1210" s="288"/>
      <c r="AC1210" s="215"/>
      <c r="AD1210" s="215"/>
      <c r="AE1210" s="215"/>
      <c r="AF1210" s="215"/>
      <c r="AG1210" s="215"/>
      <c r="AH1210" s="215"/>
      <c r="AI1210" s="215"/>
      <c r="AJ1210" s="215"/>
      <c r="AK1210" s="215"/>
      <c r="AL1210" s="215"/>
      <c r="AM1210" s="215"/>
    </row>
    <row r="1211">
      <c r="A1211" s="215"/>
      <c r="B1211" s="282"/>
      <c r="C1211" s="283"/>
      <c r="D1211" s="72"/>
      <c r="E1211" s="107"/>
      <c r="F1211" s="71"/>
      <c r="G1211" s="72"/>
      <c r="H1211" s="284"/>
      <c r="I1211" s="71"/>
      <c r="J1211" s="72"/>
      <c r="K1211" s="284"/>
      <c r="L1211" s="71"/>
      <c r="M1211" s="71"/>
      <c r="N1211" s="71"/>
      <c r="O1211" s="72"/>
      <c r="P1211" s="285"/>
      <c r="Q1211" s="71"/>
      <c r="R1211" s="72"/>
      <c r="S1211" s="286"/>
      <c r="T1211" s="72"/>
      <c r="U1211" s="287"/>
      <c r="V1211" s="71"/>
      <c r="W1211" s="72"/>
      <c r="X1211" s="287"/>
      <c r="Y1211" s="72"/>
      <c r="Z1211" s="286"/>
      <c r="AA1211" s="72"/>
      <c r="AB1211" s="288"/>
      <c r="AC1211" s="215"/>
      <c r="AD1211" s="215"/>
      <c r="AE1211" s="215"/>
      <c r="AF1211" s="215"/>
      <c r="AG1211" s="215"/>
      <c r="AH1211" s="215"/>
      <c r="AI1211" s="215"/>
      <c r="AJ1211" s="215"/>
      <c r="AK1211" s="215"/>
      <c r="AL1211" s="215"/>
      <c r="AM1211" s="215"/>
    </row>
    <row r="1212">
      <c r="A1212" s="215"/>
      <c r="B1212" s="282"/>
      <c r="C1212" s="283"/>
      <c r="D1212" s="72"/>
      <c r="E1212" s="107"/>
      <c r="F1212" s="71"/>
      <c r="G1212" s="72"/>
      <c r="H1212" s="284"/>
      <c r="I1212" s="71"/>
      <c r="J1212" s="72"/>
      <c r="K1212" s="284"/>
      <c r="L1212" s="71"/>
      <c r="M1212" s="71"/>
      <c r="N1212" s="71"/>
      <c r="O1212" s="72"/>
      <c r="P1212" s="285"/>
      <c r="Q1212" s="71"/>
      <c r="R1212" s="72"/>
      <c r="S1212" s="286"/>
      <c r="T1212" s="72"/>
      <c r="U1212" s="287"/>
      <c r="V1212" s="71"/>
      <c r="W1212" s="72"/>
      <c r="X1212" s="287"/>
      <c r="Y1212" s="72"/>
      <c r="Z1212" s="286"/>
      <c r="AA1212" s="72"/>
      <c r="AB1212" s="288"/>
      <c r="AC1212" s="215"/>
      <c r="AD1212" s="215"/>
      <c r="AE1212" s="215"/>
      <c r="AF1212" s="215"/>
      <c r="AG1212" s="215"/>
      <c r="AH1212" s="215"/>
      <c r="AI1212" s="215"/>
      <c r="AJ1212" s="215"/>
      <c r="AK1212" s="215"/>
      <c r="AL1212" s="215"/>
      <c r="AM1212" s="215"/>
    </row>
    <row r="1213">
      <c r="A1213" s="215"/>
      <c r="B1213" s="282"/>
      <c r="C1213" s="283"/>
      <c r="D1213" s="72"/>
      <c r="E1213" s="107"/>
      <c r="F1213" s="71"/>
      <c r="G1213" s="72"/>
      <c r="H1213" s="284"/>
      <c r="I1213" s="71"/>
      <c r="J1213" s="72"/>
      <c r="K1213" s="284"/>
      <c r="L1213" s="71"/>
      <c r="M1213" s="71"/>
      <c r="N1213" s="71"/>
      <c r="O1213" s="72"/>
      <c r="P1213" s="285"/>
      <c r="Q1213" s="71"/>
      <c r="R1213" s="72"/>
      <c r="S1213" s="286"/>
      <c r="T1213" s="72"/>
      <c r="U1213" s="287"/>
      <c r="V1213" s="71"/>
      <c r="W1213" s="72"/>
      <c r="X1213" s="287"/>
      <c r="Y1213" s="72"/>
      <c r="Z1213" s="286"/>
      <c r="AA1213" s="72"/>
      <c r="AB1213" s="288"/>
      <c r="AC1213" s="215"/>
      <c r="AD1213" s="215"/>
      <c r="AE1213" s="215"/>
      <c r="AF1213" s="215"/>
      <c r="AG1213" s="215"/>
      <c r="AH1213" s="215"/>
      <c r="AI1213" s="215"/>
      <c r="AJ1213" s="215"/>
      <c r="AK1213" s="215"/>
      <c r="AL1213" s="215"/>
      <c r="AM1213" s="215"/>
    </row>
    <row r="1214">
      <c r="A1214" s="215"/>
      <c r="B1214" s="282"/>
      <c r="C1214" s="283"/>
      <c r="D1214" s="72"/>
      <c r="E1214" s="107"/>
      <c r="F1214" s="71"/>
      <c r="G1214" s="72"/>
      <c r="H1214" s="284"/>
      <c r="I1214" s="71"/>
      <c r="J1214" s="72"/>
      <c r="K1214" s="284"/>
      <c r="L1214" s="71"/>
      <c r="M1214" s="71"/>
      <c r="N1214" s="71"/>
      <c r="O1214" s="72"/>
      <c r="P1214" s="285"/>
      <c r="Q1214" s="71"/>
      <c r="R1214" s="72"/>
      <c r="S1214" s="286"/>
      <c r="T1214" s="72"/>
      <c r="U1214" s="287"/>
      <c r="V1214" s="71"/>
      <c r="W1214" s="72"/>
      <c r="X1214" s="287"/>
      <c r="Y1214" s="72"/>
      <c r="Z1214" s="286"/>
      <c r="AA1214" s="72"/>
      <c r="AB1214" s="288"/>
      <c r="AC1214" s="215"/>
      <c r="AD1214" s="215"/>
      <c r="AE1214" s="215"/>
      <c r="AF1214" s="215"/>
      <c r="AG1214" s="215"/>
      <c r="AH1214" s="215"/>
      <c r="AI1214" s="215"/>
      <c r="AJ1214" s="215"/>
      <c r="AK1214" s="215"/>
      <c r="AL1214" s="215"/>
      <c r="AM1214" s="215"/>
    </row>
    <row r="1215">
      <c r="A1215" s="215"/>
      <c r="B1215" s="282"/>
      <c r="C1215" s="283"/>
      <c r="D1215" s="72"/>
      <c r="E1215" s="107"/>
      <c r="F1215" s="71"/>
      <c r="G1215" s="72"/>
      <c r="H1215" s="284"/>
      <c r="I1215" s="71"/>
      <c r="J1215" s="72"/>
      <c r="K1215" s="284"/>
      <c r="L1215" s="71"/>
      <c r="M1215" s="71"/>
      <c r="N1215" s="71"/>
      <c r="O1215" s="72"/>
      <c r="P1215" s="285"/>
      <c r="Q1215" s="71"/>
      <c r="R1215" s="72"/>
      <c r="S1215" s="286"/>
      <c r="T1215" s="72"/>
      <c r="U1215" s="287"/>
      <c r="V1215" s="71"/>
      <c r="W1215" s="72"/>
      <c r="X1215" s="287"/>
      <c r="Y1215" s="72"/>
      <c r="Z1215" s="286"/>
      <c r="AA1215" s="72"/>
      <c r="AB1215" s="288"/>
      <c r="AC1215" s="215"/>
      <c r="AD1215" s="215"/>
      <c r="AE1215" s="215"/>
      <c r="AF1215" s="215"/>
      <c r="AG1215" s="215"/>
      <c r="AH1215" s="215"/>
      <c r="AI1215" s="215"/>
      <c r="AJ1215" s="215"/>
      <c r="AK1215" s="215"/>
      <c r="AL1215" s="215"/>
      <c r="AM1215" s="215"/>
    </row>
    <row r="1216">
      <c r="A1216" s="215"/>
      <c r="B1216" s="282"/>
      <c r="C1216" s="283"/>
      <c r="D1216" s="72"/>
      <c r="E1216" s="107"/>
      <c r="F1216" s="71"/>
      <c r="G1216" s="72"/>
      <c r="H1216" s="284"/>
      <c r="I1216" s="71"/>
      <c r="J1216" s="72"/>
      <c r="K1216" s="284"/>
      <c r="L1216" s="71"/>
      <c r="M1216" s="71"/>
      <c r="N1216" s="71"/>
      <c r="O1216" s="72"/>
      <c r="P1216" s="285"/>
      <c r="Q1216" s="71"/>
      <c r="R1216" s="72"/>
      <c r="S1216" s="286"/>
      <c r="T1216" s="72"/>
      <c r="U1216" s="287"/>
      <c r="V1216" s="71"/>
      <c r="W1216" s="72"/>
      <c r="X1216" s="287"/>
      <c r="Y1216" s="72"/>
      <c r="Z1216" s="286"/>
      <c r="AA1216" s="72"/>
      <c r="AB1216" s="288"/>
      <c r="AC1216" s="215"/>
      <c r="AD1216" s="215"/>
      <c r="AE1216" s="215"/>
      <c r="AF1216" s="215"/>
      <c r="AG1216" s="215"/>
      <c r="AH1216" s="215"/>
      <c r="AI1216" s="215"/>
      <c r="AJ1216" s="215"/>
      <c r="AK1216" s="215"/>
      <c r="AL1216" s="215"/>
      <c r="AM1216" s="215"/>
    </row>
    <row r="1217">
      <c r="A1217" s="215"/>
      <c r="B1217" s="282"/>
      <c r="C1217" s="283"/>
      <c r="D1217" s="72"/>
      <c r="E1217" s="107"/>
      <c r="F1217" s="71"/>
      <c r="G1217" s="72"/>
      <c r="H1217" s="284"/>
      <c r="I1217" s="71"/>
      <c r="J1217" s="72"/>
      <c r="K1217" s="284"/>
      <c r="L1217" s="71"/>
      <c r="M1217" s="71"/>
      <c r="N1217" s="71"/>
      <c r="O1217" s="72"/>
      <c r="P1217" s="285"/>
      <c r="Q1217" s="71"/>
      <c r="R1217" s="72"/>
      <c r="S1217" s="286"/>
      <c r="T1217" s="72"/>
      <c r="U1217" s="287"/>
      <c r="V1217" s="71"/>
      <c r="W1217" s="72"/>
      <c r="X1217" s="287"/>
      <c r="Y1217" s="72"/>
      <c r="Z1217" s="286"/>
      <c r="AA1217" s="72"/>
      <c r="AB1217" s="288"/>
      <c r="AC1217" s="215"/>
      <c r="AD1217" s="215"/>
      <c r="AE1217" s="215"/>
      <c r="AF1217" s="215"/>
      <c r="AG1217" s="215"/>
      <c r="AH1217" s="215"/>
      <c r="AI1217" s="215"/>
      <c r="AJ1217" s="215"/>
      <c r="AK1217" s="215"/>
      <c r="AL1217" s="215"/>
      <c r="AM1217" s="215"/>
    </row>
    <row r="1218">
      <c r="A1218" s="215"/>
      <c r="B1218" s="282"/>
      <c r="C1218" s="283"/>
      <c r="D1218" s="72"/>
      <c r="E1218" s="107"/>
      <c r="F1218" s="71"/>
      <c r="G1218" s="72"/>
      <c r="H1218" s="284"/>
      <c r="I1218" s="71"/>
      <c r="J1218" s="72"/>
      <c r="K1218" s="284"/>
      <c r="L1218" s="71"/>
      <c r="M1218" s="71"/>
      <c r="N1218" s="71"/>
      <c r="O1218" s="72"/>
      <c r="P1218" s="285"/>
      <c r="Q1218" s="71"/>
      <c r="R1218" s="72"/>
      <c r="S1218" s="286"/>
      <c r="T1218" s="72"/>
      <c r="U1218" s="287"/>
      <c r="V1218" s="71"/>
      <c r="W1218" s="72"/>
      <c r="X1218" s="287"/>
      <c r="Y1218" s="72"/>
      <c r="Z1218" s="286"/>
      <c r="AA1218" s="72"/>
      <c r="AB1218" s="288"/>
      <c r="AC1218" s="215"/>
      <c r="AD1218" s="215"/>
      <c r="AE1218" s="215"/>
      <c r="AF1218" s="215"/>
      <c r="AG1218" s="215"/>
      <c r="AH1218" s="215"/>
      <c r="AI1218" s="215"/>
      <c r="AJ1218" s="215"/>
      <c r="AK1218" s="215"/>
      <c r="AL1218" s="215"/>
      <c r="AM1218" s="215"/>
    </row>
    <row r="1219">
      <c r="A1219" s="215"/>
      <c r="B1219" s="282"/>
      <c r="C1219" s="283"/>
      <c r="D1219" s="72"/>
      <c r="E1219" s="107"/>
      <c r="F1219" s="71"/>
      <c r="G1219" s="72"/>
      <c r="H1219" s="284"/>
      <c r="I1219" s="71"/>
      <c r="J1219" s="72"/>
      <c r="K1219" s="284"/>
      <c r="L1219" s="71"/>
      <c r="M1219" s="71"/>
      <c r="N1219" s="71"/>
      <c r="O1219" s="72"/>
      <c r="P1219" s="285"/>
      <c r="Q1219" s="71"/>
      <c r="R1219" s="72"/>
      <c r="S1219" s="286"/>
      <c r="T1219" s="72"/>
      <c r="U1219" s="287"/>
      <c r="V1219" s="71"/>
      <c r="W1219" s="72"/>
      <c r="X1219" s="287"/>
      <c r="Y1219" s="72"/>
      <c r="Z1219" s="286"/>
      <c r="AA1219" s="72"/>
      <c r="AB1219" s="288"/>
      <c r="AC1219" s="215"/>
      <c r="AD1219" s="215"/>
      <c r="AE1219" s="215"/>
      <c r="AF1219" s="215"/>
      <c r="AG1219" s="215"/>
      <c r="AH1219" s="215"/>
      <c r="AI1219" s="215"/>
      <c r="AJ1219" s="215"/>
      <c r="AK1219" s="215"/>
      <c r="AL1219" s="215"/>
      <c r="AM1219" s="215"/>
    </row>
    <row r="1220">
      <c r="A1220" s="215"/>
      <c r="B1220" s="282"/>
      <c r="C1220" s="283"/>
      <c r="D1220" s="72"/>
      <c r="E1220" s="107"/>
      <c r="F1220" s="71"/>
      <c r="G1220" s="72"/>
      <c r="H1220" s="284"/>
      <c r="I1220" s="71"/>
      <c r="J1220" s="72"/>
      <c r="K1220" s="284"/>
      <c r="L1220" s="71"/>
      <c r="M1220" s="71"/>
      <c r="N1220" s="71"/>
      <c r="O1220" s="72"/>
      <c r="P1220" s="285"/>
      <c r="Q1220" s="71"/>
      <c r="R1220" s="72"/>
      <c r="S1220" s="286"/>
      <c r="T1220" s="72"/>
      <c r="U1220" s="287"/>
      <c r="V1220" s="71"/>
      <c r="W1220" s="72"/>
      <c r="X1220" s="287"/>
      <c r="Y1220" s="72"/>
      <c r="Z1220" s="286"/>
      <c r="AA1220" s="72"/>
      <c r="AB1220" s="288"/>
      <c r="AC1220" s="215"/>
      <c r="AD1220" s="215"/>
      <c r="AE1220" s="215"/>
      <c r="AF1220" s="215"/>
      <c r="AG1220" s="215"/>
      <c r="AH1220" s="215"/>
      <c r="AI1220" s="215"/>
      <c r="AJ1220" s="215"/>
      <c r="AK1220" s="215"/>
      <c r="AL1220" s="215"/>
      <c r="AM1220" s="215"/>
    </row>
    <row r="1221">
      <c r="A1221" s="215"/>
      <c r="B1221" s="282"/>
      <c r="C1221" s="283"/>
      <c r="D1221" s="72"/>
      <c r="E1221" s="107"/>
      <c r="F1221" s="71"/>
      <c r="G1221" s="72"/>
      <c r="H1221" s="284"/>
      <c r="I1221" s="71"/>
      <c r="J1221" s="72"/>
      <c r="K1221" s="284"/>
      <c r="L1221" s="71"/>
      <c r="M1221" s="71"/>
      <c r="N1221" s="71"/>
      <c r="O1221" s="72"/>
      <c r="P1221" s="285"/>
      <c r="Q1221" s="71"/>
      <c r="R1221" s="72"/>
      <c r="S1221" s="286"/>
      <c r="T1221" s="72"/>
      <c r="U1221" s="287"/>
      <c r="V1221" s="71"/>
      <c r="W1221" s="72"/>
      <c r="X1221" s="287"/>
      <c r="Y1221" s="72"/>
      <c r="Z1221" s="286"/>
      <c r="AA1221" s="72"/>
      <c r="AB1221" s="288"/>
      <c r="AC1221" s="215"/>
      <c r="AD1221" s="215"/>
      <c r="AE1221" s="215"/>
      <c r="AF1221" s="215"/>
      <c r="AG1221" s="215"/>
      <c r="AH1221" s="215"/>
      <c r="AI1221" s="215"/>
      <c r="AJ1221" s="215"/>
      <c r="AK1221" s="215"/>
      <c r="AL1221" s="215"/>
      <c r="AM1221" s="215"/>
    </row>
    <row r="1222">
      <c r="A1222" s="215"/>
      <c r="B1222" s="282"/>
      <c r="C1222" s="283"/>
      <c r="D1222" s="72"/>
      <c r="E1222" s="107"/>
      <c r="F1222" s="71"/>
      <c r="G1222" s="72"/>
      <c r="H1222" s="284"/>
      <c r="I1222" s="71"/>
      <c r="J1222" s="72"/>
      <c r="K1222" s="284"/>
      <c r="L1222" s="71"/>
      <c r="M1222" s="71"/>
      <c r="N1222" s="71"/>
      <c r="O1222" s="72"/>
      <c r="P1222" s="285"/>
      <c r="Q1222" s="71"/>
      <c r="R1222" s="72"/>
      <c r="S1222" s="286"/>
      <c r="T1222" s="72"/>
      <c r="U1222" s="287"/>
      <c r="V1222" s="71"/>
      <c r="W1222" s="72"/>
      <c r="X1222" s="287"/>
      <c r="Y1222" s="72"/>
      <c r="Z1222" s="286"/>
      <c r="AA1222" s="72"/>
      <c r="AB1222" s="288"/>
      <c r="AC1222" s="215"/>
      <c r="AD1222" s="215"/>
      <c r="AE1222" s="215"/>
      <c r="AF1222" s="215"/>
      <c r="AG1222" s="215"/>
      <c r="AH1222" s="215"/>
      <c r="AI1222" s="215"/>
      <c r="AJ1222" s="215"/>
      <c r="AK1222" s="215"/>
      <c r="AL1222" s="215"/>
      <c r="AM1222" s="215"/>
    </row>
    <row r="1223">
      <c r="A1223" s="215"/>
      <c r="B1223" s="282"/>
      <c r="C1223" s="283"/>
      <c r="D1223" s="72"/>
      <c r="E1223" s="107"/>
      <c r="F1223" s="71"/>
      <c r="G1223" s="72"/>
      <c r="H1223" s="284"/>
      <c r="I1223" s="71"/>
      <c r="J1223" s="72"/>
      <c r="K1223" s="284"/>
      <c r="L1223" s="71"/>
      <c r="M1223" s="71"/>
      <c r="N1223" s="71"/>
      <c r="O1223" s="72"/>
      <c r="P1223" s="285"/>
      <c r="Q1223" s="71"/>
      <c r="R1223" s="72"/>
      <c r="S1223" s="286"/>
      <c r="T1223" s="72"/>
      <c r="U1223" s="287"/>
      <c r="V1223" s="71"/>
      <c r="W1223" s="72"/>
      <c r="X1223" s="287"/>
      <c r="Y1223" s="72"/>
      <c r="Z1223" s="286"/>
      <c r="AA1223" s="72"/>
      <c r="AB1223" s="288"/>
      <c r="AC1223" s="215"/>
      <c r="AD1223" s="215"/>
      <c r="AE1223" s="215"/>
      <c r="AF1223" s="215"/>
      <c r="AG1223" s="215"/>
      <c r="AH1223" s="215"/>
      <c r="AI1223" s="215"/>
      <c r="AJ1223" s="215"/>
      <c r="AK1223" s="215"/>
      <c r="AL1223" s="215"/>
      <c r="AM1223" s="215"/>
    </row>
    <row r="1224">
      <c r="A1224" s="215"/>
      <c r="B1224" s="282"/>
      <c r="C1224" s="283"/>
      <c r="D1224" s="72"/>
      <c r="E1224" s="107"/>
      <c r="F1224" s="71"/>
      <c r="G1224" s="72"/>
      <c r="H1224" s="284"/>
      <c r="I1224" s="71"/>
      <c r="J1224" s="72"/>
      <c r="K1224" s="284"/>
      <c r="L1224" s="71"/>
      <c r="M1224" s="71"/>
      <c r="N1224" s="71"/>
      <c r="O1224" s="72"/>
      <c r="P1224" s="285"/>
      <c r="Q1224" s="71"/>
      <c r="R1224" s="72"/>
      <c r="S1224" s="286"/>
      <c r="T1224" s="72"/>
      <c r="U1224" s="287"/>
      <c r="V1224" s="71"/>
      <c r="W1224" s="72"/>
      <c r="X1224" s="287"/>
      <c r="Y1224" s="72"/>
      <c r="Z1224" s="286"/>
      <c r="AA1224" s="72"/>
      <c r="AB1224" s="288"/>
      <c r="AC1224" s="215"/>
      <c r="AD1224" s="215"/>
      <c r="AE1224" s="215"/>
      <c r="AF1224" s="215"/>
      <c r="AG1224" s="215"/>
      <c r="AH1224" s="215"/>
      <c r="AI1224" s="215"/>
      <c r="AJ1224" s="215"/>
      <c r="AK1224" s="215"/>
      <c r="AL1224" s="215"/>
      <c r="AM1224" s="215"/>
    </row>
    <row r="1225">
      <c r="A1225" s="215"/>
      <c r="B1225" s="282"/>
      <c r="C1225" s="283"/>
      <c r="D1225" s="72"/>
      <c r="E1225" s="107"/>
      <c r="F1225" s="71"/>
      <c r="G1225" s="72"/>
      <c r="H1225" s="284"/>
      <c r="I1225" s="71"/>
      <c r="J1225" s="72"/>
      <c r="K1225" s="284"/>
      <c r="L1225" s="71"/>
      <c r="M1225" s="71"/>
      <c r="N1225" s="71"/>
      <c r="O1225" s="72"/>
      <c r="P1225" s="285"/>
      <c r="Q1225" s="71"/>
      <c r="R1225" s="72"/>
      <c r="S1225" s="286"/>
      <c r="T1225" s="72"/>
      <c r="U1225" s="287"/>
      <c r="V1225" s="71"/>
      <c r="W1225" s="72"/>
      <c r="X1225" s="287"/>
      <c r="Y1225" s="72"/>
      <c r="Z1225" s="286"/>
      <c r="AA1225" s="72"/>
      <c r="AB1225" s="288"/>
      <c r="AC1225" s="215"/>
      <c r="AD1225" s="215"/>
      <c r="AE1225" s="215"/>
      <c r="AF1225" s="215"/>
      <c r="AG1225" s="215"/>
      <c r="AH1225" s="215"/>
      <c r="AI1225" s="215"/>
      <c r="AJ1225" s="215"/>
      <c r="AK1225" s="215"/>
      <c r="AL1225" s="215"/>
      <c r="AM1225" s="215"/>
    </row>
    <row r="1226">
      <c r="A1226" s="215"/>
      <c r="B1226" s="282"/>
      <c r="C1226" s="283"/>
      <c r="D1226" s="72"/>
      <c r="E1226" s="107"/>
      <c r="F1226" s="71"/>
      <c r="G1226" s="72"/>
      <c r="H1226" s="284"/>
      <c r="I1226" s="71"/>
      <c r="J1226" s="72"/>
      <c r="K1226" s="284"/>
      <c r="L1226" s="71"/>
      <c r="M1226" s="71"/>
      <c r="N1226" s="71"/>
      <c r="O1226" s="72"/>
      <c r="P1226" s="285"/>
      <c r="Q1226" s="71"/>
      <c r="R1226" s="72"/>
      <c r="S1226" s="286"/>
      <c r="T1226" s="72"/>
      <c r="U1226" s="287"/>
      <c r="V1226" s="71"/>
      <c r="W1226" s="72"/>
      <c r="X1226" s="287"/>
      <c r="Y1226" s="72"/>
      <c r="Z1226" s="286"/>
      <c r="AA1226" s="72"/>
      <c r="AB1226" s="288"/>
      <c r="AC1226" s="215"/>
      <c r="AD1226" s="215"/>
      <c r="AE1226" s="215"/>
      <c r="AF1226" s="215"/>
      <c r="AG1226" s="215"/>
      <c r="AH1226" s="215"/>
      <c r="AI1226" s="215"/>
      <c r="AJ1226" s="215"/>
      <c r="AK1226" s="215"/>
      <c r="AL1226" s="215"/>
      <c r="AM1226" s="215"/>
    </row>
    <row r="1227">
      <c r="A1227" s="215"/>
      <c r="B1227" s="282"/>
      <c r="C1227" s="283"/>
      <c r="D1227" s="72"/>
      <c r="E1227" s="107"/>
      <c r="F1227" s="71"/>
      <c r="G1227" s="72"/>
      <c r="H1227" s="284"/>
      <c r="I1227" s="71"/>
      <c r="J1227" s="72"/>
      <c r="K1227" s="284"/>
      <c r="L1227" s="71"/>
      <c r="M1227" s="71"/>
      <c r="N1227" s="71"/>
      <c r="O1227" s="72"/>
      <c r="P1227" s="285"/>
      <c r="Q1227" s="71"/>
      <c r="R1227" s="72"/>
      <c r="S1227" s="286"/>
      <c r="T1227" s="72"/>
      <c r="U1227" s="287"/>
      <c r="V1227" s="71"/>
      <c r="W1227" s="72"/>
      <c r="X1227" s="287"/>
      <c r="Y1227" s="72"/>
      <c r="Z1227" s="286"/>
      <c r="AA1227" s="72"/>
      <c r="AB1227" s="288"/>
      <c r="AC1227" s="215"/>
      <c r="AD1227" s="215"/>
      <c r="AE1227" s="215"/>
      <c r="AF1227" s="215"/>
      <c r="AG1227" s="215"/>
      <c r="AH1227" s="215"/>
      <c r="AI1227" s="215"/>
      <c r="AJ1227" s="215"/>
      <c r="AK1227" s="215"/>
      <c r="AL1227" s="215"/>
      <c r="AM1227" s="215"/>
    </row>
    <row r="1228">
      <c r="A1228" s="215"/>
      <c r="B1228" s="282"/>
      <c r="C1228" s="283"/>
      <c r="D1228" s="72"/>
      <c r="E1228" s="107"/>
      <c r="F1228" s="71"/>
      <c r="G1228" s="72"/>
      <c r="H1228" s="284"/>
      <c r="I1228" s="71"/>
      <c r="J1228" s="72"/>
      <c r="K1228" s="284"/>
      <c r="L1228" s="71"/>
      <c r="M1228" s="71"/>
      <c r="N1228" s="71"/>
      <c r="O1228" s="72"/>
      <c r="P1228" s="285"/>
      <c r="Q1228" s="71"/>
      <c r="R1228" s="72"/>
      <c r="S1228" s="286"/>
      <c r="T1228" s="72"/>
      <c r="U1228" s="287"/>
      <c r="V1228" s="71"/>
      <c r="W1228" s="72"/>
      <c r="X1228" s="287"/>
      <c r="Y1228" s="72"/>
      <c r="Z1228" s="286"/>
      <c r="AA1228" s="72"/>
      <c r="AB1228" s="288"/>
      <c r="AC1228" s="215"/>
      <c r="AD1228" s="215"/>
      <c r="AE1228" s="215"/>
      <c r="AF1228" s="215"/>
      <c r="AG1228" s="215"/>
      <c r="AH1228" s="215"/>
      <c r="AI1228" s="215"/>
      <c r="AJ1228" s="215"/>
      <c r="AK1228" s="215"/>
      <c r="AL1228" s="215"/>
      <c r="AM1228" s="215"/>
    </row>
    <row r="1229">
      <c r="A1229" s="215"/>
      <c r="B1229" s="282"/>
      <c r="C1229" s="283"/>
      <c r="D1229" s="72"/>
      <c r="E1229" s="107"/>
      <c r="F1229" s="71"/>
      <c r="G1229" s="72"/>
      <c r="H1229" s="284"/>
      <c r="I1229" s="71"/>
      <c r="J1229" s="72"/>
      <c r="K1229" s="284"/>
      <c r="L1229" s="71"/>
      <c r="M1229" s="71"/>
      <c r="N1229" s="71"/>
      <c r="O1229" s="72"/>
      <c r="P1229" s="285"/>
      <c r="Q1229" s="71"/>
      <c r="R1229" s="72"/>
      <c r="S1229" s="286"/>
      <c r="T1229" s="72"/>
      <c r="U1229" s="287"/>
      <c r="V1229" s="71"/>
      <c r="W1229" s="72"/>
      <c r="X1229" s="287"/>
      <c r="Y1229" s="72"/>
      <c r="Z1229" s="286"/>
      <c r="AA1229" s="72"/>
      <c r="AB1229" s="288"/>
      <c r="AC1229" s="215"/>
      <c r="AD1229" s="215"/>
      <c r="AE1229" s="215"/>
      <c r="AF1229" s="215"/>
      <c r="AG1229" s="215"/>
      <c r="AH1229" s="215"/>
      <c r="AI1229" s="215"/>
      <c r="AJ1229" s="215"/>
      <c r="AK1229" s="215"/>
      <c r="AL1229" s="215"/>
      <c r="AM1229" s="215"/>
    </row>
    <row r="1230">
      <c r="A1230" s="215"/>
      <c r="B1230" s="282"/>
      <c r="C1230" s="283"/>
      <c r="D1230" s="72"/>
      <c r="E1230" s="107"/>
      <c r="F1230" s="71"/>
      <c r="G1230" s="72"/>
      <c r="H1230" s="284"/>
      <c r="I1230" s="71"/>
      <c r="J1230" s="72"/>
      <c r="K1230" s="284"/>
      <c r="L1230" s="71"/>
      <c r="M1230" s="71"/>
      <c r="N1230" s="71"/>
      <c r="O1230" s="72"/>
      <c r="P1230" s="285"/>
      <c r="Q1230" s="71"/>
      <c r="R1230" s="72"/>
      <c r="S1230" s="286"/>
      <c r="T1230" s="72"/>
      <c r="U1230" s="287"/>
      <c r="V1230" s="71"/>
      <c r="W1230" s="72"/>
      <c r="X1230" s="287"/>
      <c r="Y1230" s="72"/>
      <c r="Z1230" s="286"/>
      <c r="AA1230" s="72"/>
      <c r="AB1230" s="288"/>
      <c r="AC1230" s="215"/>
      <c r="AD1230" s="215"/>
      <c r="AE1230" s="215"/>
      <c r="AF1230" s="215"/>
      <c r="AG1230" s="215"/>
      <c r="AH1230" s="215"/>
      <c r="AI1230" s="215"/>
      <c r="AJ1230" s="215"/>
      <c r="AK1230" s="215"/>
      <c r="AL1230" s="215"/>
      <c r="AM1230" s="215"/>
    </row>
    <row r="1231">
      <c r="A1231" s="215"/>
      <c r="B1231" s="282"/>
      <c r="C1231" s="283"/>
      <c r="D1231" s="72"/>
      <c r="E1231" s="107"/>
      <c r="F1231" s="71"/>
      <c r="G1231" s="72"/>
      <c r="H1231" s="284"/>
      <c r="I1231" s="71"/>
      <c r="J1231" s="72"/>
      <c r="K1231" s="284"/>
      <c r="L1231" s="71"/>
      <c r="M1231" s="71"/>
      <c r="N1231" s="71"/>
      <c r="O1231" s="72"/>
      <c r="P1231" s="285"/>
      <c r="Q1231" s="71"/>
      <c r="R1231" s="72"/>
      <c r="S1231" s="286"/>
      <c r="T1231" s="72"/>
      <c r="U1231" s="287"/>
      <c r="V1231" s="71"/>
      <c r="W1231" s="72"/>
      <c r="X1231" s="287"/>
      <c r="Y1231" s="72"/>
      <c r="Z1231" s="286"/>
      <c r="AA1231" s="72"/>
      <c r="AB1231" s="288"/>
      <c r="AC1231" s="215"/>
      <c r="AD1231" s="215"/>
      <c r="AE1231" s="215"/>
      <c r="AF1231" s="215"/>
      <c r="AG1231" s="215"/>
      <c r="AH1231" s="215"/>
      <c r="AI1231" s="215"/>
      <c r="AJ1231" s="215"/>
      <c r="AK1231" s="215"/>
      <c r="AL1231" s="215"/>
      <c r="AM1231" s="215"/>
    </row>
    <row r="1232">
      <c r="A1232" s="215"/>
      <c r="B1232" s="282"/>
      <c r="C1232" s="283"/>
      <c r="D1232" s="72"/>
      <c r="E1232" s="107"/>
      <c r="F1232" s="71"/>
      <c r="G1232" s="72"/>
      <c r="H1232" s="284"/>
      <c r="I1232" s="71"/>
      <c r="J1232" s="72"/>
      <c r="K1232" s="284"/>
      <c r="L1232" s="71"/>
      <c r="M1232" s="71"/>
      <c r="N1232" s="71"/>
      <c r="O1232" s="72"/>
      <c r="P1232" s="285"/>
      <c r="Q1232" s="71"/>
      <c r="R1232" s="72"/>
      <c r="S1232" s="286"/>
      <c r="T1232" s="72"/>
      <c r="U1232" s="287"/>
      <c r="V1232" s="71"/>
      <c r="W1232" s="72"/>
      <c r="X1232" s="287"/>
      <c r="Y1232" s="72"/>
      <c r="Z1232" s="286"/>
      <c r="AA1232" s="72"/>
      <c r="AB1232" s="288"/>
      <c r="AC1232" s="215"/>
      <c r="AD1232" s="215"/>
      <c r="AE1232" s="215"/>
      <c r="AF1232" s="215"/>
      <c r="AG1232" s="215"/>
      <c r="AH1232" s="215"/>
      <c r="AI1232" s="215"/>
      <c r="AJ1232" s="215"/>
      <c r="AK1232" s="215"/>
      <c r="AL1232" s="215"/>
      <c r="AM1232" s="215"/>
    </row>
    <row r="1233">
      <c r="A1233" s="215"/>
      <c r="B1233" s="282"/>
      <c r="C1233" s="283"/>
      <c r="D1233" s="72"/>
      <c r="E1233" s="107"/>
      <c r="F1233" s="71"/>
      <c r="G1233" s="72"/>
      <c r="H1233" s="284"/>
      <c r="I1233" s="71"/>
      <c r="J1233" s="72"/>
      <c r="K1233" s="284"/>
      <c r="L1233" s="71"/>
      <c r="M1233" s="71"/>
      <c r="N1233" s="71"/>
      <c r="O1233" s="72"/>
      <c r="P1233" s="285"/>
      <c r="Q1233" s="71"/>
      <c r="R1233" s="72"/>
      <c r="S1233" s="286"/>
      <c r="T1233" s="72"/>
      <c r="U1233" s="287"/>
      <c r="V1233" s="71"/>
      <c r="W1233" s="72"/>
      <c r="X1233" s="287"/>
      <c r="Y1233" s="72"/>
      <c r="Z1233" s="286"/>
      <c r="AA1233" s="72"/>
      <c r="AB1233" s="288"/>
      <c r="AC1233" s="215"/>
      <c r="AD1233" s="215"/>
      <c r="AE1233" s="215"/>
      <c r="AF1233" s="215"/>
      <c r="AG1233" s="215"/>
      <c r="AH1233" s="215"/>
      <c r="AI1233" s="215"/>
      <c r="AJ1233" s="215"/>
      <c r="AK1233" s="215"/>
      <c r="AL1233" s="215"/>
      <c r="AM1233" s="215"/>
    </row>
    <row r="1234">
      <c r="A1234" s="215"/>
      <c r="B1234" s="282"/>
      <c r="C1234" s="283"/>
      <c r="D1234" s="72"/>
      <c r="E1234" s="107"/>
      <c r="F1234" s="71"/>
      <c r="G1234" s="72"/>
      <c r="H1234" s="284"/>
      <c r="I1234" s="71"/>
      <c r="J1234" s="72"/>
      <c r="K1234" s="284"/>
      <c r="L1234" s="71"/>
      <c r="M1234" s="71"/>
      <c r="N1234" s="71"/>
      <c r="O1234" s="72"/>
      <c r="P1234" s="285"/>
      <c r="Q1234" s="71"/>
      <c r="R1234" s="72"/>
      <c r="S1234" s="286"/>
      <c r="T1234" s="72"/>
      <c r="U1234" s="287"/>
      <c r="V1234" s="71"/>
      <c r="W1234" s="72"/>
      <c r="X1234" s="287"/>
      <c r="Y1234" s="72"/>
      <c r="Z1234" s="286"/>
      <c r="AA1234" s="72"/>
      <c r="AB1234" s="288"/>
      <c r="AC1234" s="215"/>
      <c r="AD1234" s="215"/>
      <c r="AE1234" s="215"/>
      <c r="AF1234" s="215"/>
      <c r="AG1234" s="215"/>
      <c r="AH1234" s="215"/>
      <c r="AI1234" s="215"/>
      <c r="AJ1234" s="215"/>
      <c r="AK1234" s="215"/>
      <c r="AL1234" s="215"/>
      <c r="AM1234" s="215"/>
    </row>
    <row r="1235">
      <c r="A1235" s="215"/>
      <c r="B1235" s="282"/>
      <c r="C1235" s="283"/>
      <c r="D1235" s="72"/>
      <c r="E1235" s="107"/>
      <c r="F1235" s="71"/>
      <c r="G1235" s="72"/>
      <c r="H1235" s="284"/>
      <c r="I1235" s="71"/>
      <c r="J1235" s="72"/>
      <c r="K1235" s="284"/>
      <c r="L1235" s="71"/>
      <c r="M1235" s="71"/>
      <c r="N1235" s="71"/>
      <c r="O1235" s="72"/>
      <c r="P1235" s="285"/>
      <c r="Q1235" s="71"/>
      <c r="R1235" s="72"/>
      <c r="S1235" s="286"/>
      <c r="T1235" s="72"/>
      <c r="U1235" s="287"/>
      <c r="V1235" s="71"/>
      <c r="W1235" s="72"/>
      <c r="X1235" s="287"/>
      <c r="Y1235" s="72"/>
      <c r="Z1235" s="286"/>
      <c r="AA1235" s="72"/>
      <c r="AB1235" s="288"/>
      <c r="AC1235" s="215"/>
      <c r="AD1235" s="215"/>
      <c r="AE1235" s="215"/>
      <c r="AF1235" s="215"/>
      <c r="AG1235" s="215"/>
      <c r="AH1235" s="215"/>
      <c r="AI1235" s="215"/>
      <c r="AJ1235" s="215"/>
      <c r="AK1235" s="215"/>
      <c r="AL1235" s="215"/>
      <c r="AM1235" s="215"/>
    </row>
    <row r="1236">
      <c r="A1236" s="215"/>
      <c r="B1236" s="282"/>
      <c r="C1236" s="283"/>
      <c r="D1236" s="72"/>
      <c r="E1236" s="107"/>
      <c r="F1236" s="71"/>
      <c r="G1236" s="72"/>
      <c r="H1236" s="284"/>
      <c r="I1236" s="71"/>
      <c r="J1236" s="72"/>
      <c r="K1236" s="284"/>
      <c r="L1236" s="71"/>
      <c r="M1236" s="71"/>
      <c r="N1236" s="71"/>
      <c r="O1236" s="72"/>
      <c r="P1236" s="285"/>
      <c r="Q1236" s="71"/>
      <c r="R1236" s="72"/>
      <c r="S1236" s="286"/>
      <c r="T1236" s="72"/>
      <c r="U1236" s="287"/>
      <c r="V1236" s="71"/>
      <c r="W1236" s="72"/>
      <c r="X1236" s="287"/>
      <c r="Y1236" s="72"/>
      <c r="Z1236" s="286"/>
      <c r="AA1236" s="72"/>
      <c r="AB1236" s="288"/>
      <c r="AC1236" s="215"/>
      <c r="AD1236" s="215"/>
      <c r="AE1236" s="215"/>
      <c r="AF1236" s="215"/>
      <c r="AG1236" s="215"/>
      <c r="AH1236" s="215"/>
      <c r="AI1236" s="215"/>
      <c r="AJ1236" s="215"/>
      <c r="AK1236" s="215"/>
      <c r="AL1236" s="215"/>
      <c r="AM1236" s="215"/>
    </row>
    <row r="1237">
      <c r="A1237" s="215"/>
      <c r="B1237" s="282"/>
      <c r="C1237" s="283"/>
      <c r="D1237" s="72"/>
      <c r="E1237" s="107"/>
      <c r="F1237" s="71"/>
      <c r="G1237" s="72"/>
      <c r="H1237" s="284"/>
      <c r="I1237" s="71"/>
      <c r="J1237" s="72"/>
      <c r="K1237" s="284"/>
      <c r="L1237" s="71"/>
      <c r="M1237" s="71"/>
      <c r="N1237" s="71"/>
      <c r="O1237" s="72"/>
      <c r="P1237" s="285"/>
      <c r="Q1237" s="71"/>
      <c r="R1237" s="72"/>
      <c r="S1237" s="286"/>
      <c r="T1237" s="72"/>
      <c r="U1237" s="287"/>
      <c r="V1237" s="71"/>
      <c r="W1237" s="72"/>
      <c r="X1237" s="287"/>
      <c r="Y1237" s="72"/>
      <c r="Z1237" s="286"/>
      <c r="AA1237" s="72"/>
      <c r="AB1237" s="288"/>
      <c r="AC1237" s="215"/>
      <c r="AD1237" s="215"/>
      <c r="AE1237" s="215"/>
      <c r="AF1237" s="215"/>
      <c r="AG1237" s="215"/>
      <c r="AH1237" s="215"/>
      <c r="AI1237" s="215"/>
      <c r="AJ1237" s="215"/>
      <c r="AK1237" s="215"/>
      <c r="AL1237" s="215"/>
      <c r="AM1237" s="215"/>
    </row>
    <row r="1238">
      <c r="A1238" s="215"/>
      <c r="B1238" s="282"/>
      <c r="C1238" s="283"/>
      <c r="D1238" s="72"/>
      <c r="E1238" s="107"/>
      <c r="F1238" s="71"/>
      <c r="G1238" s="72"/>
      <c r="H1238" s="284"/>
      <c r="I1238" s="71"/>
      <c r="J1238" s="72"/>
      <c r="K1238" s="284"/>
      <c r="L1238" s="71"/>
      <c r="M1238" s="71"/>
      <c r="N1238" s="71"/>
      <c r="O1238" s="72"/>
      <c r="P1238" s="285"/>
      <c r="Q1238" s="71"/>
      <c r="R1238" s="72"/>
      <c r="S1238" s="286"/>
      <c r="T1238" s="72"/>
      <c r="U1238" s="287"/>
      <c r="V1238" s="71"/>
      <c r="W1238" s="72"/>
      <c r="X1238" s="287"/>
      <c r="Y1238" s="72"/>
      <c r="Z1238" s="286"/>
      <c r="AA1238" s="72"/>
      <c r="AB1238" s="288"/>
      <c r="AC1238" s="215"/>
      <c r="AD1238" s="215"/>
      <c r="AE1238" s="215"/>
      <c r="AF1238" s="215"/>
      <c r="AG1238" s="215"/>
      <c r="AH1238" s="215"/>
      <c r="AI1238" s="215"/>
      <c r="AJ1238" s="215"/>
      <c r="AK1238" s="215"/>
      <c r="AL1238" s="215"/>
      <c r="AM1238" s="215"/>
    </row>
    <row r="1239">
      <c r="A1239" s="215"/>
      <c r="B1239" s="282"/>
      <c r="C1239" s="283"/>
      <c r="D1239" s="72"/>
      <c r="E1239" s="107"/>
      <c r="F1239" s="71"/>
      <c r="G1239" s="72"/>
      <c r="H1239" s="284"/>
      <c r="I1239" s="71"/>
      <c r="J1239" s="72"/>
      <c r="K1239" s="284"/>
      <c r="L1239" s="71"/>
      <c r="M1239" s="71"/>
      <c r="N1239" s="71"/>
      <c r="O1239" s="72"/>
      <c r="P1239" s="285"/>
      <c r="Q1239" s="71"/>
      <c r="R1239" s="72"/>
      <c r="S1239" s="286"/>
      <c r="T1239" s="72"/>
      <c r="U1239" s="287"/>
      <c r="V1239" s="71"/>
      <c r="W1239" s="72"/>
      <c r="X1239" s="287"/>
      <c r="Y1239" s="72"/>
      <c r="Z1239" s="286"/>
      <c r="AA1239" s="72"/>
      <c r="AB1239" s="288"/>
      <c r="AC1239" s="215"/>
      <c r="AD1239" s="215"/>
      <c r="AE1239" s="215"/>
      <c r="AF1239" s="215"/>
      <c r="AG1239" s="215"/>
      <c r="AH1239" s="215"/>
      <c r="AI1239" s="215"/>
      <c r="AJ1239" s="215"/>
      <c r="AK1239" s="215"/>
      <c r="AL1239" s="215"/>
      <c r="AM1239" s="215"/>
    </row>
    <row r="1240">
      <c r="A1240" s="215"/>
      <c r="B1240" s="282"/>
      <c r="C1240" s="283"/>
      <c r="D1240" s="72"/>
      <c r="E1240" s="107"/>
      <c r="F1240" s="71"/>
      <c r="G1240" s="72"/>
      <c r="H1240" s="284"/>
      <c r="I1240" s="71"/>
      <c r="J1240" s="72"/>
      <c r="K1240" s="284"/>
      <c r="L1240" s="71"/>
      <c r="M1240" s="71"/>
      <c r="N1240" s="71"/>
      <c r="O1240" s="72"/>
      <c r="P1240" s="285"/>
      <c r="Q1240" s="71"/>
      <c r="R1240" s="72"/>
      <c r="S1240" s="286"/>
      <c r="T1240" s="72"/>
      <c r="U1240" s="287"/>
      <c r="V1240" s="71"/>
      <c r="W1240" s="72"/>
      <c r="X1240" s="287"/>
      <c r="Y1240" s="72"/>
      <c r="Z1240" s="286"/>
      <c r="AA1240" s="72"/>
      <c r="AB1240" s="288"/>
      <c r="AC1240" s="215"/>
      <c r="AD1240" s="215"/>
      <c r="AE1240" s="215"/>
      <c r="AF1240" s="215"/>
      <c r="AG1240" s="215"/>
      <c r="AH1240" s="215"/>
      <c r="AI1240" s="215"/>
      <c r="AJ1240" s="215"/>
      <c r="AK1240" s="215"/>
      <c r="AL1240" s="215"/>
      <c r="AM1240" s="215"/>
    </row>
    <row r="1241">
      <c r="A1241" s="215"/>
      <c r="B1241" s="282"/>
      <c r="C1241" s="283"/>
      <c r="D1241" s="72"/>
      <c r="E1241" s="107"/>
      <c r="F1241" s="71"/>
      <c r="G1241" s="72"/>
      <c r="H1241" s="284"/>
      <c r="I1241" s="71"/>
      <c r="J1241" s="72"/>
      <c r="K1241" s="284"/>
      <c r="L1241" s="71"/>
      <c r="M1241" s="71"/>
      <c r="N1241" s="71"/>
      <c r="O1241" s="72"/>
      <c r="P1241" s="285"/>
      <c r="Q1241" s="71"/>
      <c r="R1241" s="72"/>
      <c r="S1241" s="286"/>
      <c r="T1241" s="72"/>
      <c r="U1241" s="287"/>
      <c r="V1241" s="71"/>
      <c r="W1241" s="72"/>
      <c r="X1241" s="287"/>
      <c r="Y1241" s="72"/>
      <c r="Z1241" s="286"/>
      <c r="AA1241" s="72"/>
      <c r="AB1241" s="288"/>
      <c r="AC1241" s="215"/>
      <c r="AD1241" s="215"/>
      <c r="AE1241" s="215"/>
      <c r="AF1241" s="215"/>
      <c r="AG1241" s="215"/>
      <c r="AH1241" s="215"/>
      <c r="AI1241" s="215"/>
      <c r="AJ1241" s="215"/>
      <c r="AK1241" s="215"/>
      <c r="AL1241" s="215"/>
      <c r="AM1241" s="215"/>
    </row>
    <row r="1242">
      <c r="A1242" s="215"/>
      <c r="B1242" s="282"/>
      <c r="C1242" s="283"/>
      <c r="D1242" s="72"/>
      <c r="E1242" s="107"/>
      <c r="F1242" s="71"/>
      <c r="G1242" s="72"/>
      <c r="H1242" s="284"/>
      <c r="I1242" s="71"/>
      <c r="J1242" s="72"/>
      <c r="K1242" s="284"/>
      <c r="L1242" s="71"/>
      <c r="M1242" s="71"/>
      <c r="N1242" s="71"/>
      <c r="O1242" s="72"/>
      <c r="P1242" s="285"/>
      <c r="Q1242" s="71"/>
      <c r="R1242" s="72"/>
      <c r="S1242" s="286"/>
      <c r="T1242" s="72"/>
      <c r="U1242" s="287"/>
      <c r="V1242" s="71"/>
      <c r="W1242" s="72"/>
      <c r="X1242" s="287"/>
      <c r="Y1242" s="72"/>
      <c r="Z1242" s="286"/>
      <c r="AA1242" s="72"/>
      <c r="AB1242" s="288"/>
      <c r="AC1242" s="215"/>
      <c r="AD1242" s="215"/>
      <c r="AE1242" s="215"/>
      <c r="AF1242" s="215"/>
      <c r="AG1242" s="215"/>
      <c r="AH1242" s="215"/>
      <c r="AI1242" s="215"/>
      <c r="AJ1242" s="215"/>
      <c r="AK1242" s="215"/>
      <c r="AL1242" s="215"/>
      <c r="AM1242" s="215"/>
    </row>
    <row r="1243">
      <c r="A1243" s="215"/>
      <c r="B1243" s="282"/>
      <c r="C1243" s="283"/>
      <c r="D1243" s="72"/>
      <c r="E1243" s="107"/>
      <c r="F1243" s="71"/>
      <c r="G1243" s="72"/>
      <c r="H1243" s="284"/>
      <c r="I1243" s="71"/>
      <c r="J1243" s="72"/>
      <c r="K1243" s="284"/>
      <c r="L1243" s="71"/>
      <c r="M1243" s="71"/>
      <c r="N1243" s="71"/>
      <c r="O1243" s="72"/>
      <c r="P1243" s="285"/>
      <c r="Q1243" s="71"/>
      <c r="R1243" s="72"/>
      <c r="S1243" s="286"/>
      <c r="T1243" s="72"/>
      <c r="U1243" s="287"/>
      <c r="V1243" s="71"/>
      <c r="W1243" s="72"/>
      <c r="X1243" s="287"/>
      <c r="Y1243" s="72"/>
      <c r="Z1243" s="286"/>
      <c r="AA1243" s="72"/>
      <c r="AB1243" s="288"/>
      <c r="AC1243" s="215"/>
      <c r="AD1243" s="215"/>
      <c r="AE1243" s="215"/>
      <c r="AF1243" s="215"/>
      <c r="AG1243" s="215"/>
      <c r="AH1243" s="215"/>
      <c r="AI1243" s="215"/>
      <c r="AJ1243" s="215"/>
      <c r="AK1243" s="215"/>
      <c r="AL1243" s="215"/>
      <c r="AM1243" s="215"/>
    </row>
    <row r="1244">
      <c r="A1244" s="215"/>
      <c r="B1244" s="282"/>
      <c r="C1244" s="283"/>
      <c r="D1244" s="72"/>
      <c r="E1244" s="107"/>
      <c r="F1244" s="71"/>
      <c r="G1244" s="72"/>
      <c r="H1244" s="284"/>
      <c r="I1244" s="71"/>
      <c r="J1244" s="72"/>
      <c r="K1244" s="284"/>
      <c r="L1244" s="71"/>
      <c r="M1244" s="71"/>
      <c r="N1244" s="71"/>
      <c r="O1244" s="72"/>
      <c r="P1244" s="285"/>
      <c r="Q1244" s="71"/>
      <c r="R1244" s="72"/>
      <c r="S1244" s="286"/>
      <c r="T1244" s="72"/>
      <c r="U1244" s="287"/>
      <c r="V1244" s="71"/>
      <c r="W1244" s="72"/>
      <c r="X1244" s="287"/>
      <c r="Y1244" s="72"/>
      <c r="Z1244" s="286"/>
      <c r="AA1244" s="72"/>
      <c r="AB1244" s="288"/>
      <c r="AC1244" s="215"/>
      <c r="AD1244" s="215"/>
      <c r="AE1244" s="215"/>
      <c r="AF1244" s="215"/>
      <c r="AG1244" s="215"/>
      <c r="AH1244" s="215"/>
      <c r="AI1244" s="215"/>
      <c r="AJ1244" s="215"/>
      <c r="AK1244" s="215"/>
      <c r="AL1244" s="215"/>
      <c r="AM1244" s="215"/>
    </row>
    <row r="1245">
      <c r="A1245" s="215"/>
      <c r="B1245" s="282"/>
      <c r="C1245" s="283"/>
      <c r="D1245" s="72"/>
      <c r="E1245" s="107"/>
      <c r="F1245" s="71"/>
      <c r="G1245" s="72"/>
      <c r="H1245" s="284"/>
      <c r="I1245" s="71"/>
      <c r="J1245" s="72"/>
      <c r="K1245" s="284"/>
      <c r="L1245" s="71"/>
      <c r="M1245" s="71"/>
      <c r="N1245" s="71"/>
      <c r="O1245" s="72"/>
      <c r="P1245" s="285"/>
      <c r="Q1245" s="71"/>
      <c r="R1245" s="72"/>
      <c r="S1245" s="286"/>
      <c r="T1245" s="72"/>
      <c r="U1245" s="287"/>
      <c r="V1245" s="71"/>
      <c r="W1245" s="72"/>
      <c r="X1245" s="287"/>
      <c r="Y1245" s="72"/>
      <c r="Z1245" s="286"/>
      <c r="AA1245" s="72"/>
      <c r="AB1245" s="288"/>
      <c r="AC1245" s="215"/>
      <c r="AD1245" s="215"/>
      <c r="AE1245" s="215"/>
      <c r="AF1245" s="215"/>
      <c r="AG1245" s="215"/>
      <c r="AH1245" s="215"/>
      <c r="AI1245" s="215"/>
      <c r="AJ1245" s="215"/>
      <c r="AK1245" s="215"/>
      <c r="AL1245" s="215"/>
      <c r="AM1245" s="215"/>
    </row>
    <row r="1246">
      <c r="A1246" s="215"/>
      <c r="B1246" s="282"/>
      <c r="C1246" s="283"/>
      <c r="D1246" s="72"/>
      <c r="E1246" s="107"/>
      <c r="F1246" s="71"/>
      <c r="G1246" s="72"/>
      <c r="H1246" s="284"/>
      <c r="I1246" s="71"/>
      <c r="J1246" s="72"/>
      <c r="K1246" s="284"/>
      <c r="L1246" s="71"/>
      <c r="M1246" s="71"/>
      <c r="N1246" s="71"/>
      <c r="O1246" s="72"/>
      <c r="P1246" s="285"/>
      <c r="Q1246" s="71"/>
      <c r="R1246" s="72"/>
      <c r="S1246" s="286"/>
      <c r="T1246" s="72"/>
      <c r="U1246" s="287"/>
      <c r="V1246" s="71"/>
      <c r="W1246" s="72"/>
      <c r="X1246" s="287"/>
      <c r="Y1246" s="72"/>
      <c r="Z1246" s="286"/>
      <c r="AA1246" s="72"/>
      <c r="AB1246" s="288"/>
      <c r="AC1246" s="215"/>
      <c r="AD1246" s="215"/>
      <c r="AE1246" s="215"/>
      <c r="AF1246" s="215"/>
      <c r="AG1246" s="215"/>
      <c r="AH1246" s="215"/>
      <c r="AI1246" s="215"/>
      <c r="AJ1246" s="215"/>
      <c r="AK1246" s="215"/>
      <c r="AL1246" s="215"/>
      <c r="AM1246" s="215"/>
    </row>
    <row r="1247">
      <c r="A1247" s="215"/>
      <c r="B1247" s="282"/>
      <c r="C1247" s="283"/>
      <c r="D1247" s="72"/>
      <c r="E1247" s="107"/>
      <c r="F1247" s="71"/>
      <c r="G1247" s="72"/>
      <c r="H1247" s="284"/>
      <c r="I1247" s="71"/>
      <c r="J1247" s="72"/>
      <c r="K1247" s="284"/>
      <c r="L1247" s="71"/>
      <c r="M1247" s="71"/>
      <c r="N1247" s="71"/>
      <c r="O1247" s="72"/>
      <c r="P1247" s="285"/>
      <c r="Q1247" s="71"/>
      <c r="R1247" s="72"/>
      <c r="S1247" s="286"/>
      <c r="T1247" s="72"/>
      <c r="U1247" s="287"/>
      <c r="V1247" s="71"/>
      <c r="W1247" s="72"/>
      <c r="X1247" s="287"/>
      <c r="Y1247" s="72"/>
      <c r="Z1247" s="286"/>
      <c r="AA1247" s="72"/>
      <c r="AB1247" s="288"/>
      <c r="AC1247" s="215"/>
      <c r="AD1247" s="215"/>
      <c r="AE1247" s="215"/>
      <c r="AF1247" s="215"/>
      <c r="AG1247" s="215"/>
      <c r="AH1247" s="215"/>
      <c r="AI1247" s="215"/>
      <c r="AJ1247" s="215"/>
      <c r="AK1247" s="215"/>
      <c r="AL1247" s="215"/>
      <c r="AM1247" s="215"/>
    </row>
    <row r="1248">
      <c r="A1248" s="215"/>
      <c r="B1248" s="282"/>
      <c r="C1248" s="283"/>
      <c r="D1248" s="72"/>
      <c r="E1248" s="107"/>
      <c r="F1248" s="71"/>
      <c r="G1248" s="72"/>
      <c r="H1248" s="284"/>
      <c r="I1248" s="71"/>
      <c r="J1248" s="72"/>
      <c r="K1248" s="284"/>
      <c r="L1248" s="71"/>
      <c r="M1248" s="71"/>
      <c r="N1248" s="71"/>
      <c r="O1248" s="72"/>
      <c r="P1248" s="285"/>
      <c r="Q1248" s="71"/>
      <c r="R1248" s="72"/>
      <c r="S1248" s="286"/>
      <c r="T1248" s="72"/>
      <c r="U1248" s="287"/>
      <c r="V1248" s="71"/>
      <c r="W1248" s="72"/>
      <c r="X1248" s="287"/>
      <c r="Y1248" s="72"/>
      <c r="Z1248" s="286"/>
      <c r="AA1248" s="72"/>
      <c r="AB1248" s="288"/>
      <c r="AC1248" s="215"/>
      <c r="AD1248" s="215"/>
      <c r="AE1248" s="215"/>
      <c r="AF1248" s="215"/>
      <c r="AG1248" s="215"/>
      <c r="AH1248" s="215"/>
      <c r="AI1248" s="215"/>
      <c r="AJ1248" s="215"/>
      <c r="AK1248" s="215"/>
      <c r="AL1248" s="215"/>
      <c r="AM1248" s="215"/>
    </row>
    <row r="1249">
      <c r="A1249" s="215"/>
      <c r="B1249" s="282"/>
      <c r="C1249" s="283"/>
      <c r="D1249" s="72"/>
      <c r="E1249" s="107"/>
      <c r="F1249" s="71"/>
      <c r="G1249" s="72"/>
      <c r="H1249" s="284"/>
      <c r="I1249" s="71"/>
      <c r="J1249" s="72"/>
      <c r="K1249" s="284"/>
      <c r="L1249" s="71"/>
      <c r="M1249" s="71"/>
      <c r="N1249" s="71"/>
      <c r="O1249" s="72"/>
      <c r="P1249" s="285"/>
      <c r="Q1249" s="71"/>
      <c r="R1249" s="72"/>
      <c r="S1249" s="286"/>
      <c r="T1249" s="72"/>
      <c r="U1249" s="287"/>
      <c r="V1249" s="71"/>
      <c r="W1249" s="72"/>
      <c r="X1249" s="287"/>
      <c r="Y1249" s="72"/>
      <c r="Z1249" s="286"/>
      <c r="AA1249" s="72"/>
      <c r="AB1249" s="288"/>
      <c r="AC1249" s="215"/>
      <c r="AD1249" s="215"/>
      <c r="AE1249" s="215"/>
      <c r="AF1249" s="215"/>
      <c r="AG1249" s="215"/>
      <c r="AH1249" s="215"/>
      <c r="AI1249" s="215"/>
      <c r="AJ1249" s="215"/>
      <c r="AK1249" s="215"/>
      <c r="AL1249" s="215"/>
      <c r="AM1249" s="215"/>
    </row>
    <row r="1250">
      <c r="A1250" s="215"/>
      <c r="B1250" s="282"/>
      <c r="C1250" s="283"/>
      <c r="D1250" s="72"/>
      <c r="E1250" s="107"/>
      <c r="F1250" s="71"/>
      <c r="G1250" s="72"/>
      <c r="H1250" s="284"/>
      <c r="I1250" s="71"/>
      <c r="J1250" s="72"/>
      <c r="K1250" s="284"/>
      <c r="L1250" s="71"/>
      <c r="M1250" s="71"/>
      <c r="N1250" s="71"/>
      <c r="O1250" s="72"/>
      <c r="P1250" s="285"/>
      <c r="Q1250" s="71"/>
      <c r="R1250" s="72"/>
      <c r="S1250" s="286"/>
      <c r="T1250" s="72"/>
      <c r="U1250" s="287"/>
      <c r="V1250" s="71"/>
      <c r="W1250" s="72"/>
      <c r="X1250" s="287"/>
      <c r="Y1250" s="72"/>
      <c r="Z1250" s="286"/>
      <c r="AA1250" s="72"/>
      <c r="AB1250" s="288"/>
      <c r="AC1250" s="215"/>
      <c r="AD1250" s="215"/>
      <c r="AE1250" s="215"/>
      <c r="AF1250" s="215"/>
      <c r="AG1250" s="215"/>
      <c r="AH1250" s="215"/>
      <c r="AI1250" s="215"/>
      <c r="AJ1250" s="215"/>
      <c r="AK1250" s="215"/>
      <c r="AL1250" s="215"/>
      <c r="AM1250" s="215"/>
    </row>
    <row r="1251">
      <c r="A1251" s="215"/>
      <c r="B1251" s="282"/>
      <c r="C1251" s="283"/>
      <c r="D1251" s="72"/>
      <c r="E1251" s="107"/>
      <c r="F1251" s="71"/>
      <c r="G1251" s="72"/>
      <c r="H1251" s="284"/>
      <c r="I1251" s="71"/>
      <c r="J1251" s="72"/>
      <c r="K1251" s="284"/>
      <c r="L1251" s="71"/>
      <c r="M1251" s="71"/>
      <c r="N1251" s="71"/>
      <c r="O1251" s="72"/>
      <c r="P1251" s="285"/>
      <c r="Q1251" s="71"/>
      <c r="R1251" s="72"/>
      <c r="S1251" s="286"/>
      <c r="T1251" s="72"/>
      <c r="U1251" s="287"/>
      <c r="V1251" s="71"/>
      <c r="W1251" s="72"/>
      <c r="X1251" s="287"/>
      <c r="Y1251" s="72"/>
      <c r="Z1251" s="286"/>
      <c r="AA1251" s="72"/>
      <c r="AB1251" s="288"/>
      <c r="AC1251" s="215"/>
      <c r="AD1251" s="215"/>
      <c r="AE1251" s="215"/>
      <c r="AF1251" s="215"/>
      <c r="AG1251" s="215"/>
      <c r="AH1251" s="215"/>
      <c r="AI1251" s="215"/>
      <c r="AJ1251" s="215"/>
      <c r="AK1251" s="215"/>
      <c r="AL1251" s="215"/>
      <c r="AM1251" s="215"/>
    </row>
    <row r="1252">
      <c r="A1252" s="215"/>
      <c r="B1252" s="282"/>
      <c r="C1252" s="283"/>
      <c r="D1252" s="72"/>
      <c r="E1252" s="107"/>
      <c r="F1252" s="71"/>
      <c r="G1252" s="72"/>
      <c r="H1252" s="284"/>
      <c r="I1252" s="71"/>
      <c r="J1252" s="72"/>
      <c r="K1252" s="284"/>
      <c r="L1252" s="71"/>
      <c r="M1252" s="71"/>
      <c r="N1252" s="71"/>
      <c r="O1252" s="72"/>
      <c r="P1252" s="285"/>
      <c r="Q1252" s="71"/>
      <c r="R1252" s="72"/>
      <c r="S1252" s="286"/>
      <c r="T1252" s="72"/>
      <c r="U1252" s="287"/>
      <c r="V1252" s="71"/>
      <c r="W1252" s="72"/>
      <c r="X1252" s="287"/>
      <c r="Y1252" s="72"/>
      <c r="Z1252" s="286"/>
      <c r="AA1252" s="72"/>
      <c r="AB1252" s="288"/>
      <c r="AC1252" s="215"/>
      <c r="AD1252" s="215"/>
      <c r="AE1252" s="215"/>
      <c r="AF1252" s="215"/>
      <c r="AG1252" s="215"/>
      <c r="AH1252" s="215"/>
      <c r="AI1252" s="215"/>
      <c r="AJ1252" s="215"/>
      <c r="AK1252" s="215"/>
      <c r="AL1252" s="215"/>
      <c r="AM1252" s="215"/>
    </row>
    <row r="1253">
      <c r="A1253" s="215"/>
      <c r="B1253" s="282"/>
      <c r="C1253" s="283"/>
      <c r="D1253" s="72"/>
      <c r="E1253" s="107"/>
      <c r="F1253" s="71"/>
      <c r="G1253" s="72"/>
      <c r="H1253" s="284"/>
      <c r="I1253" s="71"/>
      <c r="J1253" s="72"/>
      <c r="K1253" s="284"/>
      <c r="L1253" s="71"/>
      <c r="M1253" s="71"/>
      <c r="N1253" s="71"/>
      <c r="O1253" s="72"/>
      <c r="P1253" s="285"/>
      <c r="Q1253" s="71"/>
      <c r="R1253" s="72"/>
      <c r="S1253" s="286"/>
      <c r="T1253" s="72"/>
      <c r="U1253" s="287"/>
      <c r="V1253" s="71"/>
      <c r="W1253" s="72"/>
      <c r="X1253" s="287"/>
      <c r="Y1253" s="72"/>
      <c r="Z1253" s="286"/>
      <c r="AA1253" s="72"/>
      <c r="AB1253" s="288"/>
      <c r="AC1253" s="215"/>
      <c r="AD1253" s="215"/>
      <c r="AE1253" s="215"/>
      <c r="AF1253" s="215"/>
      <c r="AG1253" s="215"/>
      <c r="AH1253" s="215"/>
      <c r="AI1253" s="215"/>
      <c r="AJ1253" s="215"/>
      <c r="AK1253" s="215"/>
      <c r="AL1253" s="215"/>
      <c r="AM1253" s="215"/>
    </row>
    <row r="1254">
      <c r="A1254" s="215"/>
      <c r="B1254" s="282"/>
      <c r="C1254" s="283"/>
      <c r="D1254" s="72"/>
      <c r="E1254" s="107"/>
      <c r="F1254" s="71"/>
      <c r="G1254" s="72"/>
      <c r="H1254" s="284"/>
      <c r="I1254" s="71"/>
      <c r="J1254" s="72"/>
      <c r="K1254" s="284"/>
      <c r="L1254" s="71"/>
      <c r="M1254" s="71"/>
      <c r="N1254" s="71"/>
      <c r="O1254" s="72"/>
      <c r="P1254" s="285"/>
      <c r="Q1254" s="71"/>
      <c r="R1254" s="72"/>
      <c r="S1254" s="286"/>
      <c r="T1254" s="72"/>
      <c r="U1254" s="287"/>
      <c r="V1254" s="71"/>
      <c r="W1254" s="72"/>
      <c r="X1254" s="287"/>
      <c r="Y1254" s="72"/>
      <c r="Z1254" s="286"/>
      <c r="AA1254" s="72"/>
      <c r="AB1254" s="288"/>
      <c r="AC1254" s="215"/>
      <c r="AD1254" s="215"/>
      <c r="AE1254" s="215"/>
      <c r="AF1254" s="215"/>
      <c r="AG1254" s="215"/>
      <c r="AH1254" s="215"/>
      <c r="AI1254" s="215"/>
      <c r="AJ1254" s="215"/>
      <c r="AK1254" s="215"/>
      <c r="AL1254" s="215"/>
      <c r="AM1254" s="215"/>
    </row>
    <row r="1255">
      <c r="A1255" s="215"/>
      <c r="B1255" s="282"/>
      <c r="C1255" s="283"/>
      <c r="D1255" s="72"/>
      <c r="E1255" s="107"/>
      <c r="F1255" s="71"/>
      <c r="G1255" s="72"/>
      <c r="H1255" s="284"/>
      <c r="I1255" s="71"/>
      <c r="J1255" s="72"/>
      <c r="K1255" s="284"/>
      <c r="L1255" s="71"/>
      <c r="M1255" s="71"/>
      <c r="N1255" s="71"/>
      <c r="O1255" s="72"/>
      <c r="P1255" s="285"/>
      <c r="Q1255" s="71"/>
      <c r="R1255" s="72"/>
      <c r="S1255" s="286"/>
      <c r="T1255" s="72"/>
      <c r="U1255" s="287"/>
      <c r="V1255" s="71"/>
      <c r="W1255" s="72"/>
      <c r="X1255" s="287"/>
      <c r="Y1255" s="72"/>
      <c r="Z1255" s="286"/>
      <c r="AA1255" s="72"/>
      <c r="AB1255" s="288"/>
      <c r="AC1255" s="215"/>
      <c r="AD1255" s="215"/>
      <c r="AE1255" s="215"/>
      <c r="AF1255" s="215"/>
      <c r="AG1255" s="215"/>
      <c r="AH1255" s="215"/>
      <c r="AI1255" s="215"/>
      <c r="AJ1255" s="215"/>
      <c r="AK1255" s="215"/>
      <c r="AL1255" s="215"/>
      <c r="AM1255" s="215"/>
    </row>
    <row r="1256">
      <c r="A1256" s="215"/>
      <c r="B1256" s="282"/>
      <c r="C1256" s="283"/>
      <c r="D1256" s="72"/>
      <c r="E1256" s="107"/>
      <c r="F1256" s="71"/>
      <c r="G1256" s="72"/>
      <c r="H1256" s="284"/>
      <c r="I1256" s="71"/>
      <c r="J1256" s="72"/>
      <c r="K1256" s="284"/>
      <c r="L1256" s="71"/>
      <c r="M1256" s="71"/>
      <c r="N1256" s="71"/>
      <c r="O1256" s="72"/>
      <c r="P1256" s="285"/>
      <c r="Q1256" s="71"/>
      <c r="R1256" s="72"/>
      <c r="S1256" s="286"/>
      <c r="T1256" s="72"/>
      <c r="U1256" s="287"/>
      <c r="V1256" s="71"/>
      <c r="W1256" s="72"/>
      <c r="X1256" s="287"/>
      <c r="Y1256" s="72"/>
      <c r="Z1256" s="286"/>
      <c r="AA1256" s="72"/>
      <c r="AB1256" s="288"/>
      <c r="AC1256" s="215"/>
      <c r="AD1256" s="215"/>
      <c r="AE1256" s="215"/>
      <c r="AF1256" s="215"/>
      <c r="AG1256" s="215"/>
      <c r="AH1256" s="215"/>
      <c r="AI1256" s="215"/>
      <c r="AJ1256" s="215"/>
      <c r="AK1256" s="215"/>
      <c r="AL1256" s="215"/>
      <c r="AM1256" s="215"/>
    </row>
    <row r="1257">
      <c r="A1257" s="215"/>
      <c r="B1257" s="282"/>
      <c r="C1257" s="283"/>
      <c r="D1257" s="72"/>
      <c r="E1257" s="107"/>
      <c r="F1257" s="71"/>
      <c r="G1257" s="72"/>
      <c r="H1257" s="284"/>
      <c r="I1257" s="71"/>
      <c r="J1257" s="72"/>
      <c r="K1257" s="284"/>
      <c r="L1257" s="71"/>
      <c r="M1257" s="71"/>
      <c r="N1257" s="71"/>
      <c r="O1257" s="72"/>
      <c r="P1257" s="285"/>
      <c r="Q1257" s="71"/>
      <c r="R1257" s="72"/>
      <c r="S1257" s="286"/>
      <c r="T1257" s="72"/>
      <c r="U1257" s="287"/>
      <c r="V1257" s="71"/>
      <c r="W1257" s="72"/>
      <c r="X1257" s="287"/>
      <c r="Y1257" s="72"/>
      <c r="Z1257" s="286"/>
      <c r="AA1257" s="72"/>
      <c r="AB1257" s="288"/>
      <c r="AC1257" s="215"/>
      <c r="AD1257" s="215"/>
      <c r="AE1257" s="215"/>
      <c r="AF1257" s="215"/>
      <c r="AG1257" s="215"/>
      <c r="AH1257" s="215"/>
      <c r="AI1257" s="215"/>
      <c r="AJ1257" s="215"/>
      <c r="AK1257" s="215"/>
      <c r="AL1257" s="215"/>
      <c r="AM1257" s="215"/>
    </row>
    <row r="1258">
      <c r="A1258" s="215"/>
      <c r="B1258" s="282"/>
      <c r="C1258" s="283"/>
      <c r="D1258" s="72"/>
      <c r="E1258" s="107"/>
      <c r="F1258" s="71"/>
      <c r="G1258" s="72"/>
      <c r="H1258" s="284"/>
      <c r="I1258" s="71"/>
      <c r="J1258" s="72"/>
      <c r="K1258" s="284"/>
      <c r="L1258" s="71"/>
      <c r="M1258" s="71"/>
      <c r="N1258" s="71"/>
      <c r="O1258" s="72"/>
      <c r="P1258" s="285"/>
      <c r="Q1258" s="71"/>
      <c r="R1258" s="72"/>
      <c r="S1258" s="286"/>
      <c r="T1258" s="72"/>
      <c r="U1258" s="287"/>
      <c r="V1258" s="71"/>
      <c r="W1258" s="72"/>
      <c r="X1258" s="287"/>
      <c r="Y1258" s="72"/>
      <c r="Z1258" s="286"/>
      <c r="AA1258" s="72"/>
      <c r="AB1258" s="288"/>
      <c r="AC1258" s="215"/>
      <c r="AD1258" s="215"/>
      <c r="AE1258" s="215"/>
      <c r="AF1258" s="215"/>
      <c r="AG1258" s="215"/>
      <c r="AH1258" s="215"/>
      <c r="AI1258" s="215"/>
      <c r="AJ1258" s="215"/>
      <c r="AK1258" s="215"/>
      <c r="AL1258" s="215"/>
      <c r="AM1258" s="215"/>
    </row>
    <row r="1259">
      <c r="A1259" s="215"/>
      <c r="B1259" s="282"/>
      <c r="C1259" s="283"/>
      <c r="D1259" s="72"/>
      <c r="E1259" s="107"/>
      <c r="F1259" s="71"/>
      <c r="G1259" s="72"/>
      <c r="H1259" s="284"/>
      <c r="I1259" s="71"/>
      <c r="J1259" s="72"/>
      <c r="K1259" s="284"/>
      <c r="L1259" s="71"/>
      <c r="M1259" s="71"/>
      <c r="N1259" s="71"/>
      <c r="O1259" s="72"/>
      <c r="P1259" s="285"/>
      <c r="Q1259" s="71"/>
      <c r="R1259" s="72"/>
      <c r="S1259" s="286"/>
      <c r="T1259" s="72"/>
      <c r="U1259" s="287"/>
      <c r="V1259" s="71"/>
      <c r="W1259" s="72"/>
      <c r="X1259" s="287"/>
      <c r="Y1259" s="72"/>
      <c r="Z1259" s="286"/>
      <c r="AA1259" s="72"/>
      <c r="AB1259" s="288"/>
      <c r="AC1259" s="215"/>
      <c r="AD1259" s="215"/>
      <c r="AE1259" s="215"/>
      <c r="AF1259" s="215"/>
      <c r="AG1259" s="215"/>
      <c r="AH1259" s="215"/>
      <c r="AI1259" s="215"/>
      <c r="AJ1259" s="215"/>
      <c r="AK1259" s="215"/>
      <c r="AL1259" s="215"/>
      <c r="AM1259" s="215"/>
    </row>
    <row r="1260">
      <c r="A1260" s="215"/>
      <c r="B1260" s="282"/>
      <c r="C1260" s="283"/>
      <c r="D1260" s="72"/>
      <c r="E1260" s="107"/>
      <c r="F1260" s="71"/>
      <c r="G1260" s="72"/>
      <c r="H1260" s="284"/>
      <c r="I1260" s="71"/>
      <c r="J1260" s="72"/>
      <c r="K1260" s="284"/>
      <c r="L1260" s="71"/>
      <c r="M1260" s="71"/>
      <c r="N1260" s="71"/>
      <c r="O1260" s="72"/>
      <c r="P1260" s="285"/>
      <c r="Q1260" s="71"/>
      <c r="R1260" s="72"/>
      <c r="S1260" s="286"/>
      <c r="T1260" s="72"/>
      <c r="U1260" s="287"/>
      <c r="V1260" s="71"/>
      <c r="W1260" s="72"/>
      <c r="X1260" s="287"/>
      <c r="Y1260" s="72"/>
      <c r="Z1260" s="286"/>
      <c r="AA1260" s="72"/>
      <c r="AB1260" s="288"/>
      <c r="AC1260" s="215"/>
      <c r="AD1260" s="215"/>
      <c r="AE1260" s="215"/>
      <c r="AF1260" s="215"/>
      <c r="AG1260" s="215"/>
      <c r="AH1260" s="215"/>
      <c r="AI1260" s="215"/>
      <c r="AJ1260" s="215"/>
      <c r="AK1260" s="215"/>
      <c r="AL1260" s="215"/>
      <c r="AM1260" s="215"/>
    </row>
    <row r="1261">
      <c r="A1261" s="215"/>
      <c r="B1261" s="282"/>
      <c r="C1261" s="283"/>
      <c r="D1261" s="72"/>
      <c r="E1261" s="107"/>
      <c r="F1261" s="71"/>
      <c r="G1261" s="72"/>
      <c r="H1261" s="284"/>
      <c r="I1261" s="71"/>
      <c r="J1261" s="72"/>
      <c r="K1261" s="284"/>
      <c r="L1261" s="71"/>
      <c r="M1261" s="71"/>
      <c r="N1261" s="71"/>
      <c r="O1261" s="72"/>
      <c r="P1261" s="285"/>
      <c r="Q1261" s="71"/>
      <c r="R1261" s="72"/>
      <c r="S1261" s="286"/>
      <c r="T1261" s="72"/>
      <c r="U1261" s="287"/>
      <c r="V1261" s="71"/>
      <c r="W1261" s="72"/>
      <c r="X1261" s="287"/>
      <c r="Y1261" s="72"/>
      <c r="Z1261" s="286"/>
      <c r="AA1261" s="72"/>
      <c r="AB1261" s="288"/>
      <c r="AC1261" s="215"/>
      <c r="AD1261" s="215"/>
      <c r="AE1261" s="215"/>
      <c r="AF1261" s="215"/>
      <c r="AG1261" s="215"/>
      <c r="AH1261" s="215"/>
      <c r="AI1261" s="215"/>
      <c r="AJ1261" s="215"/>
      <c r="AK1261" s="215"/>
      <c r="AL1261" s="215"/>
      <c r="AM1261" s="215"/>
    </row>
    <row r="1262">
      <c r="A1262" s="215"/>
      <c r="B1262" s="282"/>
      <c r="C1262" s="283"/>
      <c r="D1262" s="72"/>
      <c r="E1262" s="107"/>
      <c r="F1262" s="71"/>
      <c r="G1262" s="72"/>
      <c r="H1262" s="284"/>
      <c r="I1262" s="71"/>
      <c r="J1262" s="72"/>
      <c r="K1262" s="284"/>
      <c r="L1262" s="71"/>
      <c r="M1262" s="71"/>
      <c r="N1262" s="71"/>
      <c r="O1262" s="72"/>
      <c r="P1262" s="285"/>
      <c r="Q1262" s="71"/>
      <c r="R1262" s="72"/>
      <c r="S1262" s="286"/>
      <c r="T1262" s="72"/>
      <c r="U1262" s="287"/>
      <c r="V1262" s="71"/>
      <c r="W1262" s="72"/>
      <c r="X1262" s="287"/>
      <c r="Y1262" s="72"/>
      <c r="Z1262" s="286"/>
      <c r="AA1262" s="72"/>
      <c r="AB1262" s="288"/>
      <c r="AC1262" s="215"/>
      <c r="AD1262" s="215"/>
      <c r="AE1262" s="215"/>
      <c r="AF1262" s="215"/>
      <c r="AG1262" s="215"/>
      <c r="AH1262" s="215"/>
      <c r="AI1262" s="215"/>
      <c r="AJ1262" s="215"/>
      <c r="AK1262" s="215"/>
      <c r="AL1262" s="215"/>
      <c r="AM1262" s="215"/>
    </row>
    <row r="1263">
      <c r="A1263" s="215"/>
      <c r="B1263" s="282"/>
      <c r="C1263" s="283"/>
      <c r="D1263" s="72"/>
      <c r="E1263" s="107"/>
      <c r="F1263" s="71"/>
      <c r="G1263" s="72"/>
      <c r="H1263" s="284"/>
      <c r="I1263" s="71"/>
      <c r="J1263" s="72"/>
      <c r="K1263" s="284"/>
      <c r="L1263" s="71"/>
      <c r="M1263" s="71"/>
      <c r="N1263" s="71"/>
      <c r="O1263" s="72"/>
      <c r="P1263" s="285"/>
      <c r="Q1263" s="71"/>
      <c r="R1263" s="72"/>
      <c r="S1263" s="286"/>
      <c r="T1263" s="72"/>
      <c r="U1263" s="287"/>
      <c r="V1263" s="71"/>
      <c r="W1263" s="72"/>
      <c r="X1263" s="287"/>
      <c r="Y1263" s="72"/>
      <c r="Z1263" s="286"/>
      <c r="AA1263" s="72"/>
      <c r="AB1263" s="288"/>
      <c r="AC1263" s="215"/>
      <c r="AD1263" s="215"/>
      <c r="AE1263" s="215"/>
      <c r="AF1263" s="215"/>
      <c r="AG1263" s="215"/>
      <c r="AH1263" s="215"/>
      <c r="AI1263" s="215"/>
      <c r="AJ1263" s="215"/>
      <c r="AK1263" s="215"/>
      <c r="AL1263" s="215"/>
      <c r="AM1263" s="215"/>
    </row>
    <row r="1264">
      <c r="A1264" s="215"/>
      <c r="B1264" s="282"/>
      <c r="C1264" s="283"/>
      <c r="D1264" s="72"/>
      <c r="E1264" s="107"/>
      <c r="F1264" s="71"/>
      <c r="G1264" s="72"/>
      <c r="H1264" s="284"/>
      <c r="I1264" s="71"/>
      <c r="J1264" s="72"/>
      <c r="K1264" s="284"/>
      <c r="L1264" s="71"/>
      <c r="M1264" s="71"/>
      <c r="N1264" s="71"/>
      <c r="O1264" s="72"/>
      <c r="P1264" s="285"/>
      <c r="Q1264" s="71"/>
      <c r="R1264" s="72"/>
      <c r="S1264" s="286"/>
      <c r="T1264" s="72"/>
      <c r="U1264" s="287"/>
      <c r="V1264" s="71"/>
      <c r="W1264" s="72"/>
      <c r="X1264" s="287"/>
      <c r="Y1264" s="72"/>
      <c r="Z1264" s="286"/>
      <c r="AA1264" s="72"/>
      <c r="AB1264" s="288"/>
      <c r="AC1264" s="215"/>
      <c r="AD1264" s="215"/>
      <c r="AE1264" s="215"/>
      <c r="AF1264" s="215"/>
      <c r="AG1264" s="215"/>
      <c r="AH1264" s="215"/>
      <c r="AI1264" s="215"/>
      <c r="AJ1264" s="215"/>
      <c r="AK1264" s="215"/>
      <c r="AL1264" s="215"/>
      <c r="AM1264" s="215"/>
    </row>
    <row r="1265">
      <c r="A1265" s="215"/>
      <c r="B1265" s="282"/>
      <c r="C1265" s="283"/>
      <c r="D1265" s="72"/>
      <c r="E1265" s="107"/>
      <c r="F1265" s="71"/>
      <c r="G1265" s="72"/>
      <c r="H1265" s="284"/>
      <c r="I1265" s="71"/>
      <c r="J1265" s="72"/>
      <c r="K1265" s="284"/>
      <c r="L1265" s="71"/>
      <c r="M1265" s="71"/>
      <c r="N1265" s="71"/>
      <c r="O1265" s="72"/>
      <c r="P1265" s="285"/>
      <c r="Q1265" s="71"/>
      <c r="R1265" s="72"/>
      <c r="S1265" s="286"/>
      <c r="T1265" s="72"/>
      <c r="U1265" s="287"/>
      <c r="V1265" s="71"/>
      <c r="W1265" s="72"/>
      <c r="X1265" s="287"/>
      <c r="Y1265" s="72"/>
      <c r="Z1265" s="286"/>
      <c r="AA1265" s="72"/>
      <c r="AB1265" s="288"/>
      <c r="AC1265" s="215"/>
      <c r="AD1265" s="215"/>
      <c r="AE1265" s="215"/>
      <c r="AF1265" s="215"/>
      <c r="AG1265" s="215"/>
      <c r="AH1265" s="215"/>
      <c r="AI1265" s="215"/>
      <c r="AJ1265" s="215"/>
      <c r="AK1265" s="215"/>
      <c r="AL1265" s="215"/>
      <c r="AM1265" s="215"/>
    </row>
    <row r="1266">
      <c r="A1266" s="215"/>
      <c r="B1266" s="282"/>
      <c r="C1266" s="283"/>
      <c r="D1266" s="72"/>
      <c r="E1266" s="107"/>
      <c r="F1266" s="71"/>
      <c r="G1266" s="72"/>
      <c r="H1266" s="284"/>
      <c r="I1266" s="71"/>
      <c r="J1266" s="72"/>
      <c r="K1266" s="284"/>
      <c r="L1266" s="71"/>
      <c r="M1266" s="71"/>
      <c r="N1266" s="71"/>
      <c r="O1266" s="72"/>
      <c r="P1266" s="285"/>
      <c r="Q1266" s="71"/>
      <c r="R1266" s="72"/>
      <c r="S1266" s="286"/>
      <c r="T1266" s="72"/>
      <c r="U1266" s="287"/>
      <c r="V1266" s="71"/>
      <c r="W1266" s="72"/>
      <c r="X1266" s="287"/>
      <c r="Y1266" s="72"/>
      <c r="Z1266" s="286"/>
      <c r="AA1266" s="72"/>
      <c r="AB1266" s="288"/>
      <c r="AC1266" s="215"/>
      <c r="AD1266" s="215"/>
      <c r="AE1266" s="215"/>
      <c r="AF1266" s="215"/>
      <c r="AG1266" s="215"/>
      <c r="AH1266" s="215"/>
      <c r="AI1266" s="215"/>
      <c r="AJ1266" s="215"/>
      <c r="AK1266" s="215"/>
      <c r="AL1266" s="215"/>
      <c r="AM1266" s="215"/>
    </row>
    <row r="1267">
      <c r="A1267" s="215"/>
      <c r="B1267" s="282"/>
      <c r="C1267" s="283"/>
      <c r="D1267" s="72"/>
      <c r="E1267" s="107"/>
      <c r="F1267" s="71"/>
      <c r="G1267" s="72"/>
      <c r="H1267" s="284"/>
      <c r="I1267" s="71"/>
      <c r="J1267" s="72"/>
      <c r="K1267" s="284"/>
      <c r="L1267" s="71"/>
      <c r="M1267" s="71"/>
      <c r="N1267" s="71"/>
      <c r="O1267" s="72"/>
      <c r="P1267" s="285"/>
      <c r="Q1267" s="71"/>
      <c r="R1267" s="72"/>
      <c r="S1267" s="286"/>
      <c r="T1267" s="72"/>
      <c r="U1267" s="287"/>
      <c r="V1267" s="71"/>
      <c r="W1267" s="72"/>
      <c r="X1267" s="287"/>
      <c r="Y1267" s="72"/>
      <c r="Z1267" s="286"/>
      <c r="AA1267" s="72"/>
      <c r="AB1267" s="288"/>
      <c r="AC1267" s="215"/>
      <c r="AD1267" s="215"/>
      <c r="AE1267" s="215"/>
      <c r="AF1267" s="215"/>
      <c r="AG1267" s="215"/>
      <c r="AH1267" s="215"/>
      <c r="AI1267" s="215"/>
      <c r="AJ1267" s="215"/>
      <c r="AK1267" s="215"/>
      <c r="AL1267" s="215"/>
      <c r="AM1267" s="215"/>
    </row>
    <row r="1268">
      <c r="A1268" s="215"/>
      <c r="B1268" s="282"/>
      <c r="C1268" s="283"/>
      <c r="D1268" s="72"/>
      <c r="E1268" s="107"/>
      <c r="F1268" s="71"/>
      <c r="G1268" s="72"/>
      <c r="H1268" s="284"/>
      <c r="I1268" s="71"/>
      <c r="J1268" s="72"/>
      <c r="K1268" s="284"/>
      <c r="L1268" s="71"/>
      <c r="M1268" s="71"/>
      <c r="N1268" s="71"/>
      <c r="O1268" s="72"/>
      <c r="P1268" s="285"/>
      <c r="Q1268" s="71"/>
      <c r="R1268" s="72"/>
      <c r="S1268" s="286"/>
      <c r="T1268" s="72"/>
      <c r="U1268" s="287"/>
      <c r="V1268" s="71"/>
      <c r="W1268" s="72"/>
      <c r="X1268" s="287"/>
      <c r="Y1268" s="72"/>
      <c r="Z1268" s="286"/>
      <c r="AA1268" s="72"/>
      <c r="AB1268" s="288"/>
      <c r="AC1268" s="215"/>
      <c r="AD1268" s="215"/>
      <c r="AE1268" s="215"/>
      <c r="AF1268" s="215"/>
      <c r="AG1268" s="215"/>
      <c r="AH1268" s="215"/>
      <c r="AI1268" s="215"/>
      <c r="AJ1268" s="215"/>
      <c r="AK1268" s="215"/>
      <c r="AL1268" s="215"/>
      <c r="AM1268" s="215"/>
    </row>
    <row r="1269">
      <c r="A1269" s="215"/>
      <c r="B1269" s="282"/>
      <c r="C1269" s="283"/>
      <c r="D1269" s="72"/>
      <c r="E1269" s="107"/>
      <c r="F1269" s="71"/>
      <c r="G1269" s="72"/>
      <c r="H1269" s="284"/>
      <c r="I1269" s="71"/>
      <c r="J1269" s="72"/>
      <c r="K1269" s="284"/>
      <c r="L1269" s="71"/>
      <c r="M1269" s="71"/>
      <c r="N1269" s="71"/>
      <c r="O1269" s="72"/>
      <c r="P1269" s="285"/>
      <c r="Q1269" s="71"/>
      <c r="R1269" s="72"/>
      <c r="S1269" s="286"/>
      <c r="T1269" s="72"/>
      <c r="U1269" s="287"/>
      <c r="V1269" s="71"/>
      <c r="W1269" s="72"/>
      <c r="X1269" s="287"/>
      <c r="Y1269" s="72"/>
      <c r="Z1269" s="286"/>
      <c r="AA1269" s="72"/>
      <c r="AB1269" s="288"/>
      <c r="AC1269" s="215"/>
      <c r="AD1269" s="215"/>
      <c r="AE1269" s="215"/>
      <c r="AF1269" s="215"/>
      <c r="AG1269" s="215"/>
      <c r="AH1269" s="215"/>
      <c r="AI1269" s="215"/>
      <c r="AJ1269" s="215"/>
      <c r="AK1269" s="215"/>
      <c r="AL1269" s="215"/>
      <c r="AM1269" s="215"/>
    </row>
    <row r="1270">
      <c r="A1270" s="215"/>
      <c r="B1270" s="282"/>
      <c r="C1270" s="283"/>
      <c r="D1270" s="72"/>
      <c r="E1270" s="107"/>
      <c r="F1270" s="71"/>
      <c r="G1270" s="72"/>
      <c r="H1270" s="284"/>
      <c r="I1270" s="71"/>
      <c r="J1270" s="72"/>
      <c r="K1270" s="284"/>
      <c r="L1270" s="71"/>
      <c r="M1270" s="71"/>
      <c r="N1270" s="71"/>
      <c r="O1270" s="72"/>
      <c r="P1270" s="285"/>
      <c r="Q1270" s="71"/>
      <c r="R1270" s="72"/>
      <c r="S1270" s="286"/>
      <c r="T1270" s="72"/>
      <c r="U1270" s="287"/>
      <c r="V1270" s="71"/>
      <c r="W1270" s="72"/>
      <c r="X1270" s="287"/>
      <c r="Y1270" s="72"/>
      <c r="Z1270" s="286"/>
      <c r="AA1270" s="72"/>
      <c r="AB1270" s="288"/>
      <c r="AC1270" s="215"/>
      <c r="AD1270" s="215"/>
      <c r="AE1270" s="215"/>
      <c r="AF1270" s="215"/>
      <c r="AG1270" s="215"/>
      <c r="AH1270" s="215"/>
      <c r="AI1270" s="215"/>
      <c r="AJ1270" s="215"/>
      <c r="AK1270" s="215"/>
      <c r="AL1270" s="215"/>
      <c r="AM1270" s="215"/>
    </row>
    <row r="1271">
      <c r="A1271" s="215"/>
      <c r="B1271" s="282"/>
      <c r="C1271" s="283"/>
      <c r="D1271" s="72"/>
      <c r="E1271" s="107"/>
      <c r="F1271" s="71"/>
      <c r="G1271" s="72"/>
      <c r="H1271" s="284"/>
      <c r="I1271" s="71"/>
      <c r="J1271" s="72"/>
      <c r="K1271" s="284"/>
      <c r="L1271" s="71"/>
      <c r="M1271" s="71"/>
      <c r="N1271" s="71"/>
      <c r="O1271" s="72"/>
      <c r="P1271" s="285"/>
      <c r="Q1271" s="71"/>
      <c r="R1271" s="72"/>
      <c r="S1271" s="286"/>
      <c r="T1271" s="72"/>
      <c r="U1271" s="287"/>
      <c r="V1271" s="71"/>
      <c r="W1271" s="72"/>
      <c r="X1271" s="287"/>
      <c r="Y1271" s="72"/>
      <c r="Z1271" s="286"/>
      <c r="AA1271" s="72"/>
      <c r="AB1271" s="288"/>
      <c r="AC1271" s="215"/>
      <c r="AD1271" s="215"/>
      <c r="AE1271" s="215"/>
      <c r="AF1271" s="215"/>
      <c r="AG1271" s="215"/>
      <c r="AH1271" s="215"/>
      <c r="AI1271" s="215"/>
      <c r="AJ1271" s="215"/>
      <c r="AK1271" s="215"/>
      <c r="AL1271" s="215"/>
      <c r="AM1271" s="215"/>
    </row>
    <row r="1272">
      <c r="A1272" s="215"/>
      <c r="B1272" s="282"/>
      <c r="C1272" s="283"/>
      <c r="D1272" s="72"/>
      <c r="E1272" s="107"/>
      <c r="F1272" s="71"/>
      <c r="G1272" s="72"/>
      <c r="H1272" s="284"/>
      <c r="I1272" s="71"/>
      <c r="J1272" s="72"/>
      <c r="K1272" s="284"/>
      <c r="L1272" s="71"/>
      <c r="M1272" s="71"/>
      <c r="N1272" s="71"/>
      <c r="O1272" s="72"/>
      <c r="P1272" s="285"/>
      <c r="Q1272" s="71"/>
      <c r="R1272" s="72"/>
      <c r="S1272" s="286"/>
      <c r="T1272" s="72"/>
      <c r="U1272" s="287"/>
      <c r="V1272" s="71"/>
      <c r="W1272" s="72"/>
      <c r="X1272" s="287"/>
      <c r="Y1272" s="72"/>
      <c r="Z1272" s="286"/>
      <c r="AA1272" s="72"/>
      <c r="AB1272" s="288"/>
      <c r="AC1272" s="215"/>
      <c r="AD1272" s="215"/>
      <c r="AE1272" s="215"/>
      <c r="AF1272" s="215"/>
      <c r="AG1272" s="215"/>
      <c r="AH1272" s="215"/>
      <c r="AI1272" s="215"/>
      <c r="AJ1272" s="215"/>
      <c r="AK1272" s="215"/>
      <c r="AL1272" s="215"/>
      <c r="AM1272" s="215"/>
    </row>
    <row r="1273">
      <c r="A1273" s="215"/>
      <c r="B1273" s="282"/>
      <c r="C1273" s="283"/>
      <c r="D1273" s="72"/>
      <c r="E1273" s="107"/>
      <c r="F1273" s="71"/>
      <c r="G1273" s="72"/>
      <c r="H1273" s="284"/>
      <c r="I1273" s="71"/>
      <c r="J1273" s="72"/>
      <c r="K1273" s="284"/>
      <c r="L1273" s="71"/>
      <c r="M1273" s="71"/>
      <c r="N1273" s="71"/>
      <c r="O1273" s="72"/>
      <c r="P1273" s="285"/>
      <c r="Q1273" s="71"/>
      <c r="R1273" s="72"/>
      <c r="S1273" s="286"/>
      <c r="T1273" s="72"/>
      <c r="U1273" s="287"/>
      <c r="V1273" s="71"/>
      <c r="W1273" s="72"/>
      <c r="X1273" s="287"/>
      <c r="Y1273" s="72"/>
      <c r="Z1273" s="286"/>
      <c r="AA1273" s="72"/>
      <c r="AB1273" s="288"/>
      <c r="AC1273" s="215"/>
      <c r="AD1273" s="215"/>
      <c r="AE1273" s="215"/>
      <c r="AF1273" s="215"/>
      <c r="AG1273" s="215"/>
      <c r="AH1273" s="215"/>
      <c r="AI1273" s="215"/>
      <c r="AJ1273" s="215"/>
      <c r="AK1273" s="215"/>
      <c r="AL1273" s="215"/>
      <c r="AM1273" s="215"/>
    </row>
    <row r="1274">
      <c r="A1274" s="215"/>
      <c r="B1274" s="282"/>
      <c r="C1274" s="283"/>
      <c r="D1274" s="72"/>
      <c r="E1274" s="107"/>
      <c r="F1274" s="71"/>
      <c r="G1274" s="72"/>
      <c r="H1274" s="284"/>
      <c r="I1274" s="71"/>
      <c r="J1274" s="72"/>
      <c r="K1274" s="284"/>
      <c r="L1274" s="71"/>
      <c r="M1274" s="71"/>
      <c r="N1274" s="71"/>
      <c r="O1274" s="72"/>
      <c r="P1274" s="285"/>
      <c r="Q1274" s="71"/>
      <c r="R1274" s="72"/>
      <c r="S1274" s="286"/>
      <c r="T1274" s="72"/>
      <c r="U1274" s="287"/>
      <c r="V1274" s="71"/>
      <c r="W1274" s="72"/>
      <c r="X1274" s="287"/>
      <c r="Y1274" s="72"/>
      <c r="Z1274" s="286"/>
      <c r="AA1274" s="72"/>
      <c r="AB1274" s="288"/>
      <c r="AC1274" s="215"/>
      <c r="AD1274" s="215"/>
      <c r="AE1274" s="215"/>
      <c r="AF1274" s="215"/>
      <c r="AG1274" s="215"/>
      <c r="AH1274" s="215"/>
      <c r="AI1274" s="215"/>
      <c r="AJ1274" s="215"/>
      <c r="AK1274" s="215"/>
      <c r="AL1274" s="215"/>
      <c r="AM1274" s="215"/>
    </row>
    <row r="1275">
      <c r="A1275" s="215"/>
      <c r="B1275" s="282"/>
      <c r="C1275" s="283"/>
      <c r="D1275" s="72"/>
      <c r="E1275" s="107"/>
      <c r="F1275" s="71"/>
      <c r="G1275" s="72"/>
      <c r="H1275" s="284"/>
      <c r="I1275" s="71"/>
      <c r="J1275" s="72"/>
      <c r="K1275" s="284"/>
      <c r="L1275" s="71"/>
      <c r="M1275" s="71"/>
      <c r="N1275" s="71"/>
      <c r="O1275" s="72"/>
      <c r="P1275" s="285"/>
      <c r="Q1275" s="71"/>
      <c r="R1275" s="72"/>
      <c r="S1275" s="286"/>
      <c r="T1275" s="72"/>
      <c r="U1275" s="287"/>
      <c r="V1275" s="71"/>
      <c r="W1275" s="72"/>
      <c r="X1275" s="287"/>
      <c r="Y1275" s="72"/>
      <c r="Z1275" s="286"/>
      <c r="AA1275" s="72"/>
      <c r="AB1275" s="288"/>
      <c r="AC1275" s="215"/>
      <c r="AD1275" s="215"/>
      <c r="AE1275" s="215"/>
      <c r="AF1275" s="215"/>
      <c r="AG1275" s="215"/>
      <c r="AH1275" s="215"/>
      <c r="AI1275" s="215"/>
      <c r="AJ1275" s="215"/>
      <c r="AK1275" s="215"/>
      <c r="AL1275" s="215"/>
      <c r="AM1275" s="215"/>
    </row>
    <row r="1276">
      <c r="A1276" s="215"/>
      <c r="B1276" s="282"/>
      <c r="C1276" s="283"/>
      <c r="D1276" s="72"/>
      <c r="E1276" s="107"/>
      <c r="F1276" s="71"/>
      <c r="G1276" s="72"/>
      <c r="H1276" s="284"/>
      <c r="I1276" s="71"/>
      <c r="J1276" s="72"/>
      <c r="K1276" s="284"/>
      <c r="L1276" s="71"/>
      <c r="M1276" s="71"/>
      <c r="N1276" s="71"/>
      <c r="O1276" s="72"/>
      <c r="P1276" s="285"/>
      <c r="Q1276" s="71"/>
      <c r="R1276" s="72"/>
      <c r="S1276" s="286"/>
      <c r="T1276" s="72"/>
      <c r="U1276" s="287"/>
      <c r="V1276" s="71"/>
      <c r="W1276" s="72"/>
      <c r="X1276" s="287"/>
      <c r="Y1276" s="72"/>
      <c r="Z1276" s="286"/>
      <c r="AA1276" s="72"/>
      <c r="AB1276" s="288"/>
      <c r="AC1276" s="215"/>
      <c r="AD1276" s="215"/>
      <c r="AE1276" s="215"/>
      <c r="AF1276" s="215"/>
      <c r="AG1276" s="215"/>
      <c r="AH1276" s="215"/>
      <c r="AI1276" s="215"/>
      <c r="AJ1276" s="215"/>
      <c r="AK1276" s="215"/>
      <c r="AL1276" s="215"/>
      <c r="AM1276" s="215"/>
    </row>
    <row r="1277">
      <c r="A1277" s="215"/>
      <c r="B1277" s="282"/>
      <c r="C1277" s="283"/>
      <c r="D1277" s="72"/>
      <c r="E1277" s="107"/>
      <c r="F1277" s="71"/>
      <c r="G1277" s="72"/>
      <c r="H1277" s="284"/>
      <c r="I1277" s="71"/>
      <c r="J1277" s="72"/>
      <c r="K1277" s="284"/>
      <c r="L1277" s="71"/>
      <c r="M1277" s="71"/>
      <c r="N1277" s="71"/>
      <c r="O1277" s="72"/>
      <c r="P1277" s="285"/>
      <c r="Q1277" s="71"/>
      <c r="R1277" s="72"/>
      <c r="S1277" s="286"/>
      <c r="T1277" s="72"/>
      <c r="U1277" s="287"/>
      <c r="V1277" s="71"/>
      <c r="W1277" s="72"/>
      <c r="X1277" s="287"/>
      <c r="Y1277" s="72"/>
      <c r="Z1277" s="286"/>
      <c r="AA1277" s="72"/>
      <c r="AB1277" s="288"/>
      <c r="AC1277" s="215"/>
      <c r="AD1277" s="215"/>
      <c r="AE1277" s="215"/>
      <c r="AF1277" s="215"/>
      <c r="AG1277" s="215"/>
      <c r="AH1277" s="215"/>
      <c r="AI1277" s="215"/>
      <c r="AJ1277" s="215"/>
      <c r="AK1277" s="215"/>
      <c r="AL1277" s="215"/>
      <c r="AM1277" s="215"/>
    </row>
    <row r="1278">
      <c r="A1278" s="215"/>
      <c r="B1278" s="282"/>
      <c r="C1278" s="283"/>
      <c r="D1278" s="72"/>
      <c r="E1278" s="107"/>
      <c r="F1278" s="71"/>
      <c r="G1278" s="72"/>
      <c r="H1278" s="284"/>
      <c r="I1278" s="71"/>
      <c r="J1278" s="72"/>
      <c r="K1278" s="284"/>
      <c r="L1278" s="71"/>
      <c r="M1278" s="71"/>
      <c r="N1278" s="71"/>
      <c r="O1278" s="72"/>
      <c r="P1278" s="285"/>
      <c r="Q1278" s="71"/>
      <c r="R1278" s="72"/>
      <c r="S1278" s="286"/>
      <c r="T1278" s="72"/>
      <c r="U1278" s="287"/>
      <c r="V1278" s="71"/>
      <c r="W1278" s="72"/>
      <c r="X1278" s="287"/>
      <c r="Y1278" s="72"/>
      <c r="Z1278" s="286"/>
      <c r="AA1278" s="72"/>
      <c r="AB1278" s="288"/>
      <c r="AC1278" s="215"/>
      <c r="AD1278" s="215"/>
      <c r="AE1278" s="215"/>
      <c r="AF1278" s="215"/>
      <c r="AG1278" s="215"/>
      <c r="AH1278" s="215"/>
      <c r="AI1278" s="215"/>
      <c r="AJ1278" s="215"/>
      <c r="AK1278" s="215"/>
      <c r="AL1278" s="215"/>
      <c r="AM1278" s="215"/>
    </row>
    <row r="1279">
      <c r="A1279" s="215"/>
      <c r="B1279" s="282"/>
      <c r="C1279" s="283"/>
      <c r="D1279" s="72"/>
      <c r="E1279" s="107"/>
      <c r="F1279" s="71"/>
      <c r="G1279" s="72"/>
      <c r="H1279" s="284"/>
      <c r="I1279" s="71"/>
      <c r="J1279" s="72"/>
      <c r="K1279" s="284"/>
      <c r="L1279" s="71"/>
      <c r="M1279" s="71"/>
      <c r="N1279" s="71"/>
      <c r="O1279" s="72"/>
      <c r="P1279" s="285"/>
      <c r="Q1279" s="71"/>
      <c r="R1279" s="72"/>
      <c r="S1279" s="286"/>
      <c r="T1279" s="72"/>
      <c r="U1279" s="287"/>
      <c r="V1279" s="71"/>
      <c r="W1279" s="72"/>
      <c r="X1279" s="287"/>
      <c r="Y1279" s="72"/>
      <c r="Z1279" s="286"/>
      <c r="AA1279" s="72"/>
      <c r="AB1279" s="288"/>
      <c r="AC1279" s="215"/>
      <c r="AD1279" s="215"/>
      <c r="AE1279" s="215"/>
      <c r="AF1279" s="215"/>
      <c r="AG1279" s="215"/>
      <c r="AH1279" s="215"/>
      <c r="AI1279" s="215"/>
      <c r="AJ1279" s="215"/>
      <c r="AK1279" s="215"/>
      <c r="AL1279" s="215"/>
      <c r="AM1279" s="215"/>
    </row>
    <row r="1280">
      <c r="A1280" s="215"/>
      <c r="B1280" s="282"/>
      <c r="C1280" s="283"/>
      <c r="D1280" s="72"/>
      <c r="E1280" s="107"/>
      <c r="F1280" s="71"/>
      <c r="G1280" s="72"/>
      <c r="H1280" s="284"/>
      <c r="I1280" s="71"/>
      <c r="J1280" s="72"/>
      <c r="K1280" s="284"/>
      <c r="L1280" s="71"/>
      <c r="M1280" s="71"/>
      <c r="N1280" s="71"/>
      <c r="O1280" s="72"/>
      <c r="P1280" s="285"/>
      <c r="Q1280" s="71"/>
      <c r="R1280" s="72"/>
      <c r="S1280" s="286"/>
      <c r="T1280" s="72"/>
      <c r="U1280" s="287"/>
      <c r="V1280" s="71"/>
      <c r="W1280" s="72"/>
      <c r="X1280" s="287"/>
      <c r="Y1280" s="72"/>
      <c r="Z1280" s="286"/>
      <c r="AA1280" s="72"/>
      <c r="AB1280" s="288"/>
      <c r="AC1280" s="215"/>
      <c r="AD1280" s="215"/>
      <c r="AE1280" s="215"/>
      <c r="AF1280" s="215"/>
      <c r="AG1280" s="215"/>
      <c r="AH1280" s="215"/>
      <c r="AI1280" s="215"/>
      <c r="AJ1280" s="215"/>
      <c r="AK1280" s="215"/>
      <c r="AL1280" s="215"/>
      <c r="AM1280" s="215"/>
    </row>
    <row r="1281">
      <c r="A1281" s="215"/>
      <c r="B1281" s="282"/>
      <c r="C1281" s="283"/>
      <c r="D1281" s="72"/>
      <c r="E1281" s="107"/>
      <c r="F1281" s="71"/>
      <c r="G1281" s="72"/>
      <c r="H1281" s="284"/>
      <c r="I1281" s="71"/>
      <c r="J1281" s="72"/>
      <c r="K1281" s="284"/>
      <c r="L1281" s="71"/>
      <c r="M1281" s="71"/>
      <c r="N1281" s="71"/>
      <c r="O1281" s="72"/>
      <c r="P1281" s="285"/>
      <c r="Q1281" s="71"/>
      <c r="R1281" s="72"/>
      <c r="S1281" s="286"/>
      <c r="T1281" s="72"/>
      <c r="U1281" s="287"/>
      <c r="V1281" s="71"/>
      <c r="W1281" s="72"/>
      <c r="X1281" s="287"/>
      <c r="Y1281" s="72"/>
      <c r="Z1281" s="286"/>
      <c r="AA1281" s="72"/>
      <c r="AB1281" s="288"/>
      <c r="AC1281" s="215"/>
      <c r="AD1281" s="215"/>
      <c r="AE1281" s="215"/>
      <c r="AF1281" s="215"/>
      <c r="AG1281" s="215"/>
      <c r="AH1281" s="215"/>
      <c r="AI1281" s="215"/>
      <c r="AJ1281" s="215"/>
      <c r="AK1281" s="215"/>
      <c r="AL1281" s="215"/>
      <c r="AM1281" s="215"/>
    </row>
    <row r="1282">
      <c r="A1282" s="215"/>
      <c r="B1282" s="282"/>
      <c r="C1282" s="283"/>
      <c r="D1282" s="72"/>
      <c r="E1282" s="107"/>
      <c r="F1282" s="71"/>
      <c r="G1282" s="72"/>
      <c r="H1282" s="284"/>
      <c r="I1282" s="71"/>
      <c r="J1282" s="72"/>
      <c r="K1282" s="284"/>
      <c r="L1282" s="71"/>
      <c r="M1282" s="71"/>
      <c r="N1282" s="71"/>
      <c r="O1282" s="72"/>
      <c r="P1282" s="285"/>
      <c r="Q1282" s="71"/>
      <c r="R1282" s="72"/>
      <c r="S1282" s="286"/>
      <c r="T1282" s="72"/>
      <c r="U1282" s="287"/>
      <c r="V1282" s="71"/>
      <c r="W1282" s="72"/>
      <c r="X1282" s="287"/>
      <c r="Y1282" s="72"/>
      <c r="Z1282" s="286"/>
      <c r="AA1282" s="72"/>
      <c r="AB1282" s="288"/>
      <c r="AC1282" s="215"/>
      <c r="AD1282" s="215"/>
      <c r="AE1282" s="215"/>
      <c r="AF1282" s="215"/>
      <c r="AG1282" s="215"/>
      <c r="AH1282" s="215"/>
      <c r="AI1282" s="215"/>
      <c r="AJ1282" s="215"/>
      <c r="AK1282" s="215"/>
      <c r="AL1282" s="215"/>
      <c r="AM1282" s="215"/>
    </row>
    <row r="1283">
      <c r="A1283" s="215"/>
      <c r="B1283" s="282"/>
      <c r="C1283" s="283"/>
      <c r="D1283" s="72"/>
      <c r="E1283" s="107"/>
      <c r="F1283" s="71"/>
      <c r="G1283" s="72"/>
      <c r="H1283" s="284"/>
      <c r="I1283" s="71"/>
      <c r="J1283" s="72"/>
      <c r="K1283" s="284"/>
      <c r="L1283" s="71"/>
      <c r="M1283" s="71"/>
      <c r="N1283" s="71"/>
      <c r="O1283" s="72"/>
      <c r="P1283" s="285"/>
      <c r="Q1283" s="71"/>
      <c r="R1283" s="72"/>
      <c r="S1283" s="286"/>
      <c r="T1283" s="72"/>
      <c r="U1283" s="287"/>
      <c r="V1283" s="71"/>
      <c r="W1283" s="72"/>
      <c r="X1283" s="287"/>
      <c r="Y1283" s="72"/>
      <c r="Z1283" s="286"/>
      <c r="AA1283" s="72"/>
      <c r="AB1283" s="288"/>
      <c r="AC1283" s="215"/>
      <c r="AD1283" s="215"/>
      <c r="AE1283" s="215"/>
      <c r="AF1283" s="215"/>
      <c r="AG1283" s="215"/>
      <c r="AH1283" s="215"/>
      <c r="AI1283" s="215"/>
      <c r="AJ1283" s="215"/>
      <c r="AK1283" s="215"/>
      <c r="AL1283" s="215"/>
      <c r="AM1283" s="215"/>
    </row>
    <row r="1284">
      <c r="A1284" s="215"/>
      <c r="B1284" s="282"/>
      <c r="C1284" s="283"/>
      <c r="D1284" s="72"/>
      <c r="E1284" s="107"/>
      <c r="F1284" s="71"/>
      <c r="G1284" s="72"/>
      <c r="H1284" s="284"/>
      <c r="I1284" s="71"/>
      <c r="J1284" s="72"/>
      <c r="K1284" s="284"/>
      <c r="L1284" s="71"/>
      <c r="M1284" s="71"/>
      <c r="N1284" s="71"/>
      <c r="O1284" s="72"/>
      <c r="P1284" s="285"/>
      <c r="Q1284" s="71"/>
      <c r="R1284" s="72"/>
      <c r="S1284" s="286"/>
      <c r="T1284" s="72"/>
      <c r="U1284" s="287"/>
      <c r="V1284" s="71"/>
      <c r="W1284" s="72"/>
      <c r="X1284" s="287"/>
      <c r="Y1284" s="72"/>
      <c r="Z1284" s="286"/>
      <c r="AA1284" s="72"/>
      <c r="AB1284" s="288"/>
      <c r="AC1284" s="215"/>
      <c r="AD1284" s="215"/>
      <c r="AE1284" s="215"/>
      <c r="AF1284" s="215"/>
      <c r="AG1284" s="215"/>
      <c r="AH1284" s="215"/>
      <c r="AI1284" s="215"/>
      <c r="AJ1284" s="215"/>
      <c r="AK1284" s="215"/>
      <c r="AL1284" s="215"/>
      <c r="AM1284" s="215"/>
    </row>
    <row r="1285">
      <c r="A1285" s="215"/>
      <c r="B1285" s="282"/>
      <c r="C1285" s="283"/>
      <c r="D1285" s="72"/>
      <c r="E1285" s="107"/>
      <c r="F1285" s="71"/>
      <c r="G1285" s="72"/>
      <c r="H1285" s="284"/>
      <c r="I1285" s="71"/>
      <c r="J1285" s="72"/>
      <c r="K1285" s="284"/>
      <c r="L1285" s="71"/>
      <c r="M1285" s="71"/>
      <c r="N1285" s="71"/>
      <c r="O1285" s="72"/>
      <c r="P1285" s="285"/>
      <c r="Q1285" s="71"/>
      <c r="R1285" s="72"/>
      <c r="S1285" s="286"/>
      <c r="T1285" s="72"/>
      <c r="U1285" s="287"/>
      <c r="V1285" s="71"/>
      <c r="W1285" s="72"/>
      <c r="X1285" s="287"/>
      <c r="Y1285" s="72"/>
      <c r="Z1285" s="286"/>
      <c r="AA1285" s="72"/>
      <c r="AB1285" s="288"/>
      <c r="AC1285" s="215"/>
      <c r="AD1285" s="215"/>
      <c r="AE1285" s="215"/>
      <c r="AF1285" s="215"/>
      <c r="AG1285" s="215"/>
      <c r="AH1285" s="215"/>
      <c r="AI1285" s="215"/>
      <c r="AJ1285" s="215"/>
      <c r="AK1285" s="215"/>
      <c r="AL1285" s="215"/>
      <c r="AM1285" s="215"/>
    </row>
    <row r="1286">
      <c r="A1286" s="215"/>
      <c r="B1286" s="282"/>
      <c r="C1286" s="283"/>
      <c r="D1286" s="72"/>
      <c r="E1286" s="107"/>
      <c r="F1286" s="71"/>
      <c r="G1286" s="72"/>
      <c r="H1286" s="284"/>
      <c r="I1286" s="71"/>
      <c r="J1286" s="72"/>
      <c r="K1286" s="284"/>
      <c r="L1286" s="71"/>
      <c r="M1286" s="71"/>
      <c r="N1286" s="71"/>
      <c r="O1286" s="72"/>
      <c r="P1286" s="285"/>
      <c r="Q1286" s="71"/>
      <c r="R1286" s="72"/>
      <c r="S1286" s="286"/>
      <c r="T1286" s="72"/>
      <c r="U1286" s="287"/>
      <c r="V1286" s="71"/>
      <c r="W1286" s="72"/>
      <c r="X1286" s="287"/>
      <c r="Y1286" s="72"/>
      <c r="Z1286" s="286"/>
      <c r="AA1286" s="72"/>
      <c r="AB1286" s="288"/>
      <c r="AC1286" s="215"/>
      <c r="AD1286" s="215"/>
      <c r="AE1286" s="215"/>
      <c r="AF1286" s="215"/>
      <c r="AG1286" s="215"/>
      <c r="AH1286" s="215"/>
      <c r="AI1286" s="215"/>
      <c r="AJ1286" s="215"/>
      <c r="AK1286" s="215"/>
      <c r="AL1286" s="215"/>
      <c r="AM1286" s="215"/>
    </row>
    <row r="1287">
      <c r="A1287" s="215"/>
      <c r="B1287" s="282"/>
      <c r="C1287" s="283"/>
      <c r="D1287" s="72"/>
      <c r="E1287" s="107"/>
      <c r="F1287" s="71"/>
      <c r="G1287" s="72"/>
      <c r="H1287" s="284"/>
      <c r="I1287" s="71"/>
      <c r="J1287" s="72"/>
      <c r="K1287" s="284"/>
      <c r="L1287" s="71"/>
      <c r="M1287" s="71"/>
      <c r="N1287" s="71"/>
      <c r="O1287" s="72"/>
      <c r="P1287" s="285"/>
      <c r="Q1287" s="71"/>
      <c r="R1287" s="72"/>
      <c r="S1287" s="286"/>
      <c r="T1287" s="72"/>
      <c r="U1287" s="287"/>
      <c r="V1287" s="71"/>
      <c r="W1287" s="72"/>
      <c r="X1287" s="287"/>
      <c r="Y1287" s="72"/>
      <c r="Z1287" s="286"/>
      <c r="AA1287" s="72"/>
      <c r="AB1287" s="288"/>
      <c r="AC1287" s="215"/>
      <c r="AD1287" s="215"/>
      <c r="AE1287" s="215"/>
      <c r="AF1287" s="215"/>
      <c r="AG1287" s="215"/>
      <c r="AH1287" s="215"/>
      <c r="AI1287" s="215"/>
      <c r="AJ1287" s="215"/>
      <c r="AK1287" s="215"/>
      <c r="AL1287" s="215"/>
      <c r="AM1287" s="215"/>
    </row>
    <row r="1288">
      <c r="A1288" s="215"/>
      <c r="B1288" s="282"/>
      <c r="C1288" s="283"/>
      <c r="D1288" s="72"/>
      <c r="E1288" s="107"/>
      <c r="F1288" s="71"/>
      <c r="G1288" s="72"/>
      <c r="H1288" s="284"/>
      <c r="I1288" s="71"/>
      <c r="J1288" s="72"/>
      <c r="K1288" s="284"/>
      <c r="L1288" s="71"/>
      <c r="M1288" s="71"/>
      <c r="N1288" s="71"/>
      <c r="O1288" s="72"/>
      <c r="P1288" s="285"/>
      <c r="Q1288" s="71"/>
      <c r="R1288" s="72"/>
      <c r="S1288" s="286"/>
      <c r="T1288" s="72"/>
      <c r="U1288" s="287"/>
      <c r="V1288" s="71"/>
      <c r="W1288" s="72"/>
      <c r="X1288" s="287"/>
      <c r="Y1288" s="72"/>
      <c r="Z1288" s="286"/>
      <c r="AA1288" s="72"/>
      <c r="AB1288" s="288"/>
      <c r="AC1288" s="215"/>
      <c r="AD1288" s="215"/>
      <c r="AE1288" s="215"/>
      <c r="AF1288" s="215"/>
      <c r="AG1288" s="215"/>
      <c r="AH1288" s="215"/>
      <c r="AI1288" s="215"/>
      <c r="AJ1288" s="215"/>
      <c r="AK1288" s="215"/>
      <c r="AL1288" s="215"/>
      <c r="AM1288" s="215"/>
    </row>
    <row r="1289">
      <c r="A1289" s="215"/>
      <c r="B1289" s="282"/>
      <c r="C1289" s="283"/>
      <c r="D1289" s="72"/>
      <c r="E1289" s="107"/>
      <c r="F1289" s="71"/>
      <c r="G1289" s="72"/>
      <c r="H1289" s="284"/>
      <c r="I1289" s="71"/>
      <c r="J1289" s="72"/>
      <c r="K1289" s="284"/>
      <c r="L1289" s="71"/>
      <c r="M1289" s="71"/>
      <c r="N1289" s="71"/>
      <c r="O1289" s="72"/>
      <c r="P1289" s="285"/>
      <c r="Q1289" s="71"/>
      <c r="R1289" s="72"/>
      <c r="S1289" s="286"/>
      <c r="T1289" s="72"/>
      <c r="U1289" s="287"/>
      <c r="V1289" s="71"/>
      <c r="W1289" s="72"/>
      <c r="X1289" s="287"/>
      <c r="Y1289" s="72"/>
      <c r="Z1289" s="286"/>
      <c r="AA1289" s="72"/>
      <c r="AB1289" s="288"/>
      <c r="AC1289" s="215"/>
      <c r="AD1289" s="215"/>
      <c r="AE1289" s="215"/>
      <c r="AF1289" s="215"/>
      <c r="AG1289" s="215"/>
      <c r="AH1289" s="215"/>
      <c r="AI1289" s="215"/>
      <c r="AJ1289" s="215"/>
      <c r="AK1289" s="215"/>
      <c r="AL1289" s="215"/>
      <c r="AM1289" s="215"/>
    </row>
    <row r="1290">
      <c r="A1290" s="215"/>
      <c r="B1290" s="282"/>
      <c r="C1290" s="283"/>
      <c r="D1290" s="72"/>
      <c r="E1290" s="107"/>
      <c r="F1290" s="71"/>
      <c r="G1290" s="72"/>
      <c r="H1290" s="284"/>
      <c r="I1290" s="71"/>
      <c r="J1290" s="72"/>
      <c r="K1290" s="284"/>
      <c r="L1290" s="71"/>
      <c r="M1290" s="71"/>
      <c r="N1290" s="71"/>
      <c r="O1290" s="72"/>
      <c r="P1290" s="285"/>
      <c r="Q1290" s="71"/>
      <c r="R1290" s="72"/>
      <c r="S1290" s="286"/>
      <c r="T1290" s="72"/>
      <c r="U1290" s="287"/>
      <c r="V1290" s="71"/>
      <c r="W1290" s="72"/>
      <c r="X1290" s="287"/>
      <c r="Y1290" s="72"/>
      <c r="Z1290" s="286"/>
      <c r="AA1290" s="72"/>
      <c r="AB1290" s="288"/>
      <c r="AC1290" s="215"/>
      <c r="AD1290" s="215"/>
      <c r="AE1290" s="215"/>
      <c r="AF1290" s="215"/>
      <c r="AG1290" s="215"/>
      <c r="AH1290" s="215"/>
      <c r="AI1290" s="215"/>
      <c r="AJ1290" s="215"/>
      <c r="AK1290" s="215"/>
      <c r="AL1290" s="215"/>
      <c r="AM1290" s="215"/>
    </row>
    <row r="1291">
      <c r="A1291" s="215"/>
      <c r="B1291" s="282"/>
      <c r="C1291" s="283"/>
      <c r="D1291" s="72"/>
      <c r="E1291" s="107"/>
      <c r="F1291" s="71"/>
      <c r="G1291" s="72"/>
      <c r="H1291" s="284"/>
      <c r="I1291" s="71"/>
      <c r="J1291" s="72"/>
      <c r="K1291" s="284"/>
      <c r="L1291" s="71"/>
      <c r="M1291" s="71"/>
      <c r="N1291" s="71"/>
      <c r="O1291" s="72"/>
      <c r="P1291" s="285"/>
      <c r="Q1291" s="71"/>
      <c r="R1291" s="72"/>
      <c r="S1291" s="286"/>
      <c r="T1291" s="72"/>
      <c r="U1291" s="287"/>
      <c r="V1291" s="71"/>
      <c r="W1291" s="72"/>
      <c r="X1291" s="287"/>
      <c r="Y1291" s="72"/>
      <c r="Z1291" s="286"/>
      <c r="AA1291" s="72"/>
      <c r="AB1291" s="288"/>
      <c r="AC1291" s="215"/>
      <c r="AD1291" s="215"/>
      <c r="AE1291" s="215"/>
      <c r="AF1291" s="215"/>
      <c r="AG1291" s="215"/>
      <c r="AH1291" s="215"/>
      <c r="AI1291" s="215"/>
      <c r="AJ1291" s="215"/>
      <c r="AK1291" s="215"/>
      <c r="AL1291" s="215"/>
      <c r="AM1291" s="215"/>
    </row>
    <row r="1292">
      <c r="A1292" s="215"/>
      <c r="B1292" s="282"/>
      <c r="C1292" s="283"/>
      <c r="D1292" s="72"/>
      <c r="E1292" s="107"/>
      <c r="F1292" s="71"/>
      <c r="G1292" s="72"/>
      <c r="H1292" s="284"/>
      <c r="I1292" s="71"/>
      <c r="J1292" s="72"/>
      <c r="K1292" s="284"/>
      <c r="L1292" s="71"/>
      <c r="M1292" s="71"/>
      <c r="N1292" s="71"/>
      <c r="O1292" s="72"/>
      <c r="P1292" s="285"/>
      <c r="Q1292" s="71"/>
      <c r="R1292" s="72"/>
      <c r="S1292" s="286"/>
      <c r="T1292" s="72"/>
      <c r="U1292" s="287"/>
      <c r="V1292" s="71"/>
      <c r="W1292" s="72"/>
      <c r="X1292" s="287"/>
      <c r="Y1292" s="72"/>
      <c r="Z1292" s="286"/>
      <c r="AA1292" s="72"/>
      <c r="AB1292" s="288"/>
      <c r="AC1292" s="215"/>
      <c r="AD1292" s="215"/>
      <c r="AE1292" s="215"/>
      <c r="AF1292" s="215"/>
      <c r="AG1292" s="215"/>
      <c r="AH1292" s="215"/>
      <c r="AI1292" s="215"/>
      <c r="AJ1292" s="215"/>
      <c r="AK1292" s="215"/>
      <c r="AL1292" s="215"/>
      <c r="AM1292" s="215"/>
    </row>
    <row r="1293">
      <c r="A1293" s="215"/>
      <c r="B1293" s="282"/>
      <c r="C1293" s="283"/>
      <c r="D1293" s="72"/>
      <c r="E1293" s="107"/>
      <c r="F1293" s="71"/>
      <c r="G1293" s="72"/>
      <c r="H1293" s="284"/>
      <c r="I1293" s="71"/>
      <c r="J1293" s="72"/>
      <c r="K1293" s="284"/>
      <c r="L1293" s="71"/>
      <c r="M1293" s="71"/>
      <c r="N1293" s="71"/>
      <c r="O1293" s="72"/>
      <c r="P1293" s="285"/>
      <c r="Q1293" s="71"/>
      <c r="R1293" s="72"/>
      <c r="S1293" s="286"/>
      <c r="T1293" s="72"/>
      <c r="U1293" s="287"/>
      <c r="V1293" s="71"/>
      <c r="W1293" s="72"/>
      <c r="X1293" s="287"/>
      <c r="Y1293" s="72"/>
      <c r="Z1293" s="286"/>
      <c r="AA1293" s="72"/>
      <c r="AB1293" s="288"/>
      <c r="AC1293" s="215"/>
      <c r="AD1293" s="215"/>
      <c r="AE1293" s="215"/>
      <c r="AF1293" s="215"/>
      <c r="AG1293" s="215"/>
      <c r="AH1293" s="215"/>
      <c r="AI1293" s="215"/>
      <c r="AJ1293" s="215"/>
      <c r="AK1293" s="215"/>
      <c r="AL1293" s="215"/>
      <c r="AM1293" s="215"/>
    </row>
    <row r="1294">
      <c r="A1294" s="215"/>
      <c r="B1294" s="282"/>
      <c r="C1294" s="283"/>
      <c r="D1294" s="72"/>
      <c r="E1294" s="107"/>
      <c r="F1294" s="71"/>
      <c r="G1294" s="72"/>
      <c r="H1294" s="284"/>
      <c r="I1294" s="71"/>
      <c r="J1294" s="72"/>
      <c r="K1294" s="284"/>
      <c r="L1294" s="71"/>
      <c r="M1294" s="71"/>
      <c r="N1294" s="71"/>
      <c r="O1294" s="72"/>
      <c r="P1294" s="285"/>
      <c r="Q1294" s="71"/>
      <c r="R1294" s="72"/>
      <c r="S1294" s="286"/>
      <c r="T1294" s="72"/>
      <c r="U1294" s="287"/>
      <c r="V1294" s="71"/>
      <c r="W1294" s="72"/>
      <c r="X1294" s="287"/>
      <c r="Y1294" s="72"/>
      <c r="Z1294" s="286"/>
      <c r="AA1294" s="72"/>
      <c r="AB1294" s="288"/>
      <c r="AC1294" s="215"/>
      <c r="AD1294" s="215"/>
      <c r="AE1294" s="215"/>
      <c r="AF1294" s="215"/>
      <c r="AG1294" s="215"/>
      <c r="AH1294" s="215"/>
      <c r="AI1294" s="215"/>
      <c r="AJ1294" s="215"/>
      <c r="AK1294" s="215"/>
      <c r="AL1294" s="215"/>
      <c r="AM1294" s="215"/>
    </row>
    <row r="1295">
      <c r="A1295" s="215"/>
      <c r="B1295" s="282"/>
      <c r="C1295" s="283"/>
      <c r="D1295" s="72"/>
      <c r="E1295" s="107"/>
      <c r="F1295" s="71"/>
      <c r="G1295" s="72"/>
      <c r="H1295" s="284"/>
      <c r="I1295" s="71"/>
      <c r="J1295" s="72"/>
      <c r="K1295" s="284"/>
      <c r="L1295" s="71"/>
      <c r="M1295" s="71"/>
      <c r="N1295" s="71"/>
      <c r="O1295" s="72"/>
      <c r="P1295" s="285"/>
      <c r="Q1295" s="71"/>
      <c r="R1295" s="72"/>
      <c r="S1295" s="286"/>
      <c r="T1295" s="72"/>
      <c r="U1295" s="287"/>
      <c r="V1295" s="71"/>
      <c r="W1295" s="72"/>
      <c r="X1295" s="287"/>
      <c r="Y1295" s="72"/>
      <c r="Z1295" s="286"/>
      <c r="AA1295" s="72"/>
      <c r="AB1295" s="288"/>
      <c r="AC1295" s="215"/>
      <c r="AD1295" s="215"/>
      <c r="AE1295" s="215"/>
      <c r="AF1295" s="215"/>
      <c r="AG1295" s="215"/>
      <c r="AH1295" s="215"/>
      <c r="AI1295" s="215"/>
      <c r="AJ1295" s="215"/>
      <c r="AK1295" s="215"/>
      <c r="AL1295" s="215"/>
      <c r="AM1295" s="215"/>
    </row>
    <row r="1296">
      <c r="A1296" s="215"/>
      <c r="B1296" s="282"/>
      <c r="C1296" s="283"/>
      <c r="D1296" s="72"/>
      <c r="E1296" s="107"/>
      <c r="F1296" s="71"/>
      <c r="G1296" s="72"/>
      <c r="H1296" s="284"/>
      <c r="I1296" s="71"/>
      <c r="J1296" s="72"/>
      <c r="K1296" s="284"/>
      <c r="L1296" s="71"/>
      <c r="M1296" s="71"/>
      <c r="N1296" s="71"/>
      <c r="O1296" s="72"/>
      <c r="P1296" s="285"/>
      <c r="Q1296" s="71"/>
      <c r="R1296" s="72"/>
      <c r="S1296" s="286"/>
      <c r="T1296" s="72"/>
      <c r="U1296" s="287"/>
      <c r="V1296" s="71"/>
      <c r="W1296" s="72"/>
      <c r="X1296" s="287"/>
      <c r="Y1296" s="72"/>
      <c r="Z1296" s="286"/>
      <c r="AA1296" s="72"/>
      <c r="AB1296" s="288"/>
      <c r="AC1296" s="215"/>
      <c r="AD1296" s="215"/>
      <c r="AE1296" s="215"/>
      <c r="AF1296" s="215"/>
      <c r="AG1296" s="215"/>
      <c r="AH1296" s="215"/>
      <c r="AI1296" s="215"/>
      <c r="AJ1296" s="215"/>
      <c r="AK1296" s="215"/>
      <c r="AL1296" s="215"/>
      <c r="AM1296" s="215"/>
    </row>
    <row r="1297">
      <c r="A1297" s="215"/>
      <c r="B1297" s="282"/>
      <c r="C1297" s="283"/>
      <c r="D1297" s="72"/>
      <c r="E1297" s="107"/>
      <c r="F1297" s="71"/>
      <c r="G1297" s="72"/>
      <c r="H1297" s="284"/>
      <c r="I1297" s="71"/>
      <c r="J1297" s="72"/>
      <c r="K1297" s="284"/>
      <c r="L1297" s="71"/>
      <c r="M1297" s="71"/>
      <c r="N1297" s="71"/>
      <c r="O1297" s="72"/>
      <c r="P1297" s="285"/>
      <c r="Q1297" s="71"/>
      <c r="R1297" s="72"/>
      <c r="S1297" s="286"/>
      <c r="T1297" s="72"/>
      <c r="U1297" s="287"/>
      <c r="V1297" s="71"/>
      <c r="W1297" s="72"/>
      <c r="X1297" s="287"/>
      <c r="Y1297" s="72"/>
      <c r="Z1297" s="286"/>
      <c r="AA1297" s="72"/>
      <c r="AB1297" s="288"/>
      <c r="AC1297" s="215"/>
      <c r="AD1297" s="215"/>
      <c r="AE1297" s="215"/>
      <c r="AF1297" s="215"/>
      <c r="AG1297" s="215"/>
      <c r="AH1297" s="215"/>
      <c r="AI1297" s="215"/>
      <c r="AJ1297" s="215"/>
      <c r="AK1297" s="215"/>
      <c r="AL1297" s="215"/>
      <c r="AM1297" s="215"/>
    </row>
    <row r="1298">
      <c r="A1298" s="215"/>
      <c r="B1298" s="282"/>
      <c r="C1298" s="283"/>
      <c r="D1298" s="72"/>
      <c r="E1298" s="107"/>
      <c r="F1298" s="71"/>
      <c r="G1298" s="72"/>
      <c r="H1298" s="284"/>
      <c r="I1298" s="71"/>
      <c r="J1298" s="72"/>
      <c r="K1298" s="284"/>
      <c r="L1298" s="71"/>
      <c r="M1298" s="71"/>
      <c r="N1298" s="71"/>
      <c r="O1298" s="72"/>
      <c r="P1298" s="285"/>
      <c r="Q1298" s="71"/>
      <c r="R1298" s="72"/>
      <c r="S1298" s="286"/>
      <c r="T1298" s="72"/>
      <c r="U1298" s="287"/>
      <c r="V1298" s="71"/>
      <c r="W1298" s="72"/>
      <c r="X1298" s="287"/>
      <c r="Y1298" s="72"/>
      <c r="Z1298" s="286"/>
      <c r="AA1298" s="72"/>
      <c r="AB1298" s="288"/>
      <c r="AC1298" s="215"/>
      <c r="AD1298" s="215"/>
      <c r="AE1298" s="215"/>
      <c r="AF1298" s="215"/>
      <c r="AG1298" s="215"/>
      <c r="AH1298" s="215"/>
      <c r="AI1298" s="215"/>
      <c r="AJ1298" s="215"/>
      <c r="AK1298" s="215"/>
      <c r="AL1298" s="215"/>
      <c r="AM1298" s="215"/>
    </row>
    <row r="1299">
      <c r="A1299" s="215"/>
      <c r="B1299" s="282"/>
      <c r="C1299" s="283"/>
      <c r="D1299" s="72"/>
      <c r="E1299" s="107"/>
      <c r="F1299" s="71"/>
      <c r="G1299" s="72"/>
      <c r="H1299" s="284"/>
      <c r="I1299" s="71"/>
      <c r="J1299" s="72"/>
      <c r="K1299" s="284"/>
      <c r="L1299" s="71"/>
      <c r="M1299" s="71"/>
      <c r="N1299" s="71"/>
      <c r="O1299" s="72"/>
      <c r="P1299" s="285"/>
      <c r="Q1299" s="71"/>
      <c r="R1299" s="72"/>
      <c r="S1299" s="286"/>
      <c r="T1299" s="72"/>
      <c r="U1299" s="287"/>
      <c r="V1299" s="71"/>
      <c r="W1299" s="72"/>
      <c r="X1299" s="287"/>
      <c r="Y1299" s="72"/>
      <c r="Z1299" s="286"/>
      <c r="AA1299" s="72"/>
      <c r="AB1299" s="288"/>
      <c r="AC1299" s="215"/>
      <c r="AD1299" s="215"/>
      <c r="AE1299" s="215"/>
      <c r="AF1299" s="215"/>
      <c r="AG1299" s="215"/>
      <c r="AH1299" s="215"/>
      <c r="AI1299" s="215"/>
      <c r="AJ1299" s="215"/>
      <c r="AK1299" s="215"/>
      <c r="AL1299" s="215"/>
      <c r="AM1299" s="215"/>
    </row>
    <row r="1300">
      <c r="A1300" s="215"/>
      <c r="B1300" s="282"/>
      <c r="C1300" s="283"/>
      <c r="D1300" s="72"/>
      <c r="E1300" s="107"/>
      <c r="F1300" s="71"/>
      <c r="G1300" s="72"/>
      <c r="H1300" s="284"/>
      <c r="I1300" s="71"/>
      <c r="J1300" s="72"/>
      <c r="K1300" s="284"/>
      <c r="L1300" s="71"/>
      <c r="M1300" s="71"/>
      <c r="N1300" s="71"/>
      <c r="O1300" s="72"/>
      <c r="P1300" s="285"/>
      <c r="Q1300" s="71"/>
      <c r="R1300" s="72"/>
      <c r="S1300" s="286"/>
      <c r="T1300" s="72"/>
      <c r="U1300" s="287"/>
      <c r="V1300" s="71"/>
      <c r="W1300" s="72"/>
      <c r="X1300" s="287"/>
      <c r="Y1300" s="72"/>
      <c r="Z1300" s="286"/>
      <c r="AA1300" s="72"/>
      <c r="AB1300" s="288"/>
      <c r="AC1300" s="215"/>
      <c r="AD1300" s="215"/>
      <c r="AE1300" s="215"/>
      <c r="AF1300" s="215"/>
      <c r="AG1300" s="215"/>
      <c r="AH1300" s="215"/>
      <c r="AI1300" s="215"/>
      <c r="AJ1300" s="215"/>
      <c r="AK1300" s="215"/>
      <c r="AL1300" s="215"/>
      <c r="AM1300" s="215"/>
    </row>
    <row r="1301">
      <c r="A1301" s="215"/>
      <c r="B1301" s="282"/>
      <c r="C1301" s="283"/>
      <c r="D1301" s="72"/>
      <c r="E1301" s="107"/>
      <c r="F1301" s="71"/>
      <c r="G1301" s="72"/>
      <c r="H1301" s="284"/>
      <c r="I1301" s="71"/>
      <c r="J1301" s="72"/>
      <c r="K1301" s="284"/>
      <c r="L1301" s="71"/>
      <c r="M1301" s="71"/>
      <c r="N1301" s="71"/>
      <c r="O1301" s="72"/>
      <c r="P1301" s="285"/>
      <c r="Q1301" s="71"/>
      <c r="R1301" s="72"/>
      <c r="S1301" s="286"/>
      <c r="T1301" s="72"/>
      <c r="U1301" s="287"/>
      <c r="V1301" s="71"/>
      <c r="W1301" s="72"/>
      <c r="X1301" s="287"/>
      <c r="Y1301" s="72"/>
      <c r="Z1301" s="286"/>
      <c r="AA1301" s="72"/>
      <c r="AB1301" s="288"/>
      <c r="AC1301" s="215"/>
      <c r="AD1301" s="215"/>
      <c r="AE1301" s="215"/>
      <c r="AF1301" s="215"/>
      <c r="AG1301" s="215"/>
      <c r="AH1301" s="215"/>
      <c r="AI1301" s="215"/>
      <c r="AJ1301" s="215"/>
      <c r="AK1301" s="215"/>
      <c r="AL1301" s="215"/>
      <c r="AM1301" s="215"/>
    </row>
    <row r="1302">
      <c r="A1302" s="215"/>
      <c r="B1302" s="282"/>
      <c r="C1302" s="283"/>
      <c r="D1302" s="72"/>
      <c r="E1302" s="107"/>
      <c r="F1302" s="71"/>
      <c r="G1302" s="72"/>
      <c r="H1302" s="284"/>
      <c r="I1302" s="71"/>
      <c r="J1302" s="72"/>
      <c r="K1302" s="284"/>
      <c r="L1302" s="71"/>
      <c r="M1302" s="71"/>
      <c r="N1302" s="71"/>
      <c r="O1302" s="72"/>
      <c r="P1302" s="285"/>
      <c r="Q1302" s="71"/>
      <c r="R1302" s="72"/>
      <c r="S1302" s="286"/>
      <c r="T1302" s="72"/>
      <c r="U1302" s="287"/>
      <c r="V1302" s="71"/>
      <c r="W1302" s="72"/>
      <c r="X1302" s="287"/>
      <c r="Y1302" s="72"/>
      <c r="Z1302" s="286"/>
      <c r="AA1302" s="72"/>
      <c r="AB1302" s="288"/>
      <c r="AC1302" s="215"/>
      <c r="AD1302" s="215"/>
      <c r="AE1302" s="215"/>
      <c r="AF1302" s="215"/>
      <c r="AG1302" s="215"/>
      <c r="AH1302" s="215"/>
      <c r="AI1302" s="215"/>
      <c r="AJ1302" s="215"/>
      <c r="AK1302" s="215"/>
      <c r="AL1302" s="215"/>
      <c r="AM1302" s="215"/>
    </row>
    <row r="1303">
      <c r="A1303" s="215"/>
      <c r="B1303" s="282"/>
      <c r="C1303" s="283"/>
      <c r="D1303" s="72"/>
      <c r="E1303" s="107"/>
      <c r="F1303" s="71"/>
      <c r="G1303" s="72"/>
      <c r="H1303" s="284"/>
      <c r="I1303" s="71"/>
      <c r="J1303" s="72"/>
      <c r="K1303" s="284"/>
      <c r="L1303" s="71"/>
      <c r="M1303" s="71"/>
      <c r="N1303" s="71"/>
      <c r="O1303" s="72"/>
      <c r="P1303" s="285"/>
      <c r="Q1303" s="71"/>
      <c r="R1303" s="72"/>
      <c r="S1303" s="286"/>
      <c r="T1303" s="72"/>
      <c r="U1303" s="287"/>
      <c r="V1303" s="71"/>
      <c r="W1303" s="72"/>
      <c r="X1303" s="287"/>
      <c r="Y1303" s="72"/>
      <c r="Z1303" s="286"/>
      <c r="AA1303" s="72"/>
      <c r="AB1303" s="288"/>
      <c r="AC1303" s="215"/>
      <c r="AD1303" s="215"/>
      <c r="AE1303" s="215"/>
      <c r="AF1303" s="215"/>
      <c r="AG1303" s="215"/>
      <c r="AH1303" s="215"/>
      <c r="AI1303" s="215"/>
      <c r="AJ1303" s="215"/>
      <c r="AK1303" s="215"/>
      <c r="AL1303" s="215"/>
      <c r="AM1303" s="215"/>
    </row>
    <row r="1304">
      <c r="A1304" s="215"/>
      <c r="B1304" s="282"/>
      <c r="C1304" s="283"/>
      <c r="D1304" s="72"/>
      <c r="E1304" s="107"/>
      <c r="F1304" s="71"/>
      <c r="G1304" s="72"/>
      <c r="H1304" s="284"/>
      <c r="I1304" s="71"/>
      <c r="J1304" s="72"/>
      <c r="K1304" s="284"/>
      <c r="L1304" s="71"/>
      <c r="M1304" s="71"/>
      <c r="N1304" s="71"/>
      <c r="O1304" s="72"/>
      <c r="P1304" s="285"/>
      <c r="Q1304" s="71"/>
      <c r="R1304" s="72"/>
      <c r="S1304" s="286"/>
      <c r="T1304" s="72"/>
      <c r="U1304" s="287"/>
      <c r="V1304" s="71"/>
      <c r="W1304" s="72"/>
      <c r="X1304" s="287"/>
      <c r="Y1304" s="72"/>
      <c r="Z1304" s="286"/>
      <c r="AA1304" s="72"/>
      <c r="AB1304" s="288"/>
      <c r="AC1304" s="215"/>
      <c r="AD1304" s="215"/>
      <c r="AE1304" s="215"/>
      <c r="AF1304" s="215"/>
      <c r="AG1304" s="215"/>
      <c r="AH1304" s="215"/>
      <c r="AI1304" s="215"/>
      <c r="AJ1304" s="215"/>
      <c r="AK1304" s="215"/>
      <c r="AL1304" s="215"/>
      <c r="AM1304" s="215"/>
    </row>
    <row r="1305">
      <c r="A1305" s="215"/>
      <c r="B1305" s="282"/>
      <c r="C1305" s="283"/>
      <c r="D1305" s="72"/>
      <c r="E1305" s="107"/>
      <c r="F1305" s="71"/>
      <c r="G1305" s="72"/>
      <c r="H1305" s="284"/>
      <c r="I1305" s="71"/>
      <c r="J1305" s="72"/>
      <c r="K1305" s="284"/>
      <c r="L1305" s="71"/>
      <c r="M1305" s="71"/>
      <c r="N1305" s="71"/>
      <c r="O1305" s="72"/>
      <c r="P1305" s="285"/>
      <c r="Q1305" s="71"/>
      <c r="R1305" s="72"/>
      <c r="S1305" s="286"/>
      <c r="T1305" s="72"/>
      <c r="U1305" s="287"/>
      <c r="V1305" s="71"/>
      <c r="W1305" s="72"/>
      <c r="X1305" s="287"/>
      <c r="Y1305" s="72"/>
      <c r="Z1305" s="286"/>
      <c r="AA1305" s="72"/>
      <c r="AB1305" s="288"/>
      <c r="AC1305" s="215"/>
      <c r="AD1305" s="215"/>
      <c r="AE1305" s="215"/>
      <c r="AF1305" s="215"/>
      <c r="AG1305" s="215"/>
      <c r="AH1305" s="215"/>
      <c r="AI1305" s="215"/>
      <c r="AJ1305" s="215"/>
      <c r="AK1305" s="215"/>
      <c r="AL1305" s="215"/>
      <c r="AM1305" s="215"/>
    </row>
    <row r="1306">
      <c r="A1306" s="215"/>
      <c r="B1306" s="282"/>
      <c r="C1306" s="283"/>
      <c r="D1306" s="72"/>
      <c r="E1306" s="107"/>
      <c r="F1306" s="71"/>
      <c r="G1306" s="72"/>
      <c r="H1306" s="284"/>
      <c r="I1306" s="71"/>
      <c r="J1306" s="72"/>
      <c r="K1306" s="284"/>
      <c r="L1306" s="71"/>
      <c r="M1306" s="71"/>
      <c r="N1306" s="71"/>
      <c r="O1306" s="72"/>
      <c r="P1306" s="285"/>
      <c r="Q1306" s="71"/>
      <c r="R1306" s="72"/>
      <c r="S1306" s="286"/>
      <c r="T1306" s="72"/>
      <c r="U1306" s="287"/>
      <c r="V1306" s="71"/>
      <c r="W1306" s="72"/>
      <c r="X1306" s="287"/>
      <c r="Y1306" s="72"/>
      <c r="Z1306" s="286"/>
      <c r="AA1306" s="72"/>
      <c r="AB1306" s="288"/>
      <c r="AC1306" s="215"/>
      <c r="AD1306" s="215"/>
      <c r="AE1306" s="215"/>
      <c r="AF1306" s="215"/>
      <c r="AG1306" s="215"/>
      <c r="AH1306" s="215"/>
      <c r="AI1306" s="215"/>
      <c r="AJ1306" s="215"/>
      <c r="AK1306" s="215"/>
      <c r="AL1306" s="215"/>
      <c r="AM1306" s="215"/>
    </row>
    <row r="1307">
      <c r="A1307" s="215"/>
      <c r="B1307" s="282"/>
      <c r="C1307" s="283"/>
      <c r="D1307" s="72"/>
      <c r="E1307" s="107"/>
      <c r="F1307" s="71"/>
      <c r="G1307" s="72"/>
      <c r="H1307" s="284"/>
      <c r="I1307" s="71"/>
      <c r="J1307" s="72"/>
      <c r="K1307" s="284"/>
      <c r="L1307" s="71"/>
      <c r="M1307" s="71"/>
      <c r="N1307" s="71"/>
      <c r="O1307" s="72"/>
      <c r="P1307" s="285"/>
      <c r="Q1307" s="71"/>
      <c r="R1307" s="72"/>
      <c r="S1307" s="286"/>
      <c r="T1307" s="72"/>
      <c r="U1307" s="287"/>
      <c r="V1307" s="71"/>
      <c r="W1307" s="72"/>
      <c r="X1307" s="287"/>
      <c r="Y1307" s="72"/>
      <c r="Z1307" s="286"/>
      <c r="AA1307" s="72"/>
      <c r="AB1307" s="288"/>
      <c r="AC1307" s="215"/>
      <c r="AD1307" s="215"/>
      <c r="AE1307" s="215"/>
      <c r="AF1307" s="215"/>
      <c r="AG1307" s="215"/>
      <c r="AH1307" s="215"/>
      <c r="AI1307" s="215"/>
      <c r="AJ1307" s="215"/>
      <c r="AK1307" s="215"/>
      <c r="AL1307" s="215"/>
      <c r="AM1307" s="215"/>
    </row>
    <row r="1308">
      <c r="A1308" s="215"/>
      <c r="B1308" s="282"/>
      <c r="C1308" s="283"/>
      <c r="D1308" s="72"/>
      <c r="E1308" s="107"/>
      <c r="F1308" s="71"/>
      <c r="G1308" s="72"/>
      <c r="H1308" s="284"/>
      <c r="I1308" s="71"/>
      <c r="J1308" s="72"/>
      <c r="K1308" s="284"/>
      <c r="L1308" s="71"/>
      <c r="M1308" s="71"/>
      <c r="N1308" s="71"/>
      <c r="O1308" s="72"/>
      <c r="P1308" s="285"/>
      <c r="Q1308" s="71"/>
      <c r="R1308" s="72"/>
      <c r="S1308" s="286"/>
      <c r="T1308" s="72"/>
      <c r="U1308" s="287"/>
      <c r="V1308" s="71"/>
      <c r="W1308" s="72"/>
      <c r="X1308" s="287"/>
      <c r="Y1308" s="72"/>
      <c r="Z1308" s="286"/>
      <c r="AA1308" s="72"/>
      <c r="AB1308" s="288"/>
      <c r="AC1308" s="215"/>
      <c r="AD1308" s="215"/>
      <c r="AE1308" s="215"/>
      <c r="AF1308" s="215"/>
      <c r="AG1308" s="215"/>
      <c r="AH1308" s="215"/>
      <c r="AI1308" s="215"/>
      <c r="AJ1308" s="215"/>
      <c r="AK1308" s="215"/>
      <c r="AL1308" s="215"/>
      <c r="AM1308" s="215"/>
    </row>
    <row r="1309">
      <c r="A1309" s="215"/>
      <c r="B1309" s="282"/>
      <c r="C1309" s="283"/>
      <c r="D1309" s="72"/>
      <c r="E1309" s="107"/>
      <c r="F1309" s="71"/>
      <c r="G1309" s="72"/>
      <c r="H1309" s="284"/>
      <c r="I1309" s="71"/>
      <c r="J1309" s="72"/>
      <c r="K1309" s="284"/>
      <c r="L1309" s="71"/>
      <c r="M1309" s="71"/>
      <c r="N1309" s="71"/>
      <c r="O1309" s="72"/>
      <c r="P1309" s="285"/>
      <c r="Q1309" s="71"/>
      <c r="R1309" s="72"/>
      <c r="S1309" s="286"/>
      <c r="T1309" s="72"/>
      <c r="U1309" s="287"/>
      <c r="V1309" s="71"/>
      <c r="W1309" s="72"/>
      <c r="X1309" s="287"/>
      <c r="Y1309" s="72"/>
      <c r="Z1309" s="286"/>
      <c r="AA1309" s="72"/>
      <c r="AB1309" s="288"/>
      <c r="AC1309" s="215"/>
      <c r="AD1309" s="215"/>
      <c r="AE1309" s="215"/>
      <c r="AF1309" s="215"/>
      <c r="AG1309" s="215"/>
      <c r="AH1309" s="215"/>
      <c r="AI1309" s="215"/>
      <c r="AJ1309" s="215"/>
      <c r="AK1309" s="215"/>
      <c r="AL1309" s="215"/>
      <c r="AM1309" s="215"/>
    </row>
    <row r="1310">
      <c r="A1310" s="215"/>
      <c r="B1310" s="282"/>
      <c r="C1310" s="283"/>
      <c r="D1310" s="72"/>
      <c r="E1310" s="107"/>
      <c r="F1310" s="71"/>
      <c r="G1310" s="72"/>
      <c r="H1310" s="284"/>
      <c r="I1310" s="71"/>
      <c r="J1310" s="72"/>
      <c r="K1310" s="284"/>
      <c r="L1310" s="71"/>
      <c r="M1310" s="71"/>
      <c r="N1310" s="71"/>
      <c r="O1310" s="72"/>
      <c r="P1310" s="285"/>
      <c r="Q1310" s="71"/>
      <c r="R1310" s="72"/>
      <c r="S1310" s="286"/>
      <c r="T1310" s="72"/>
      <c r="U1310" s="287"/>
      <c r="V1310" s="71"/>
      <c r="W1310" s="72"/>
      <c r="X1310" s="287"/>
      <c r="Y1310" s="72"/>
      <c r="Z1310" s="286"/>
      <c r="AA1310" s="72"/>
      <c r="AB1310" s="288"/>
      <c r="AC1310" s="215"/>
      <c r="AD1310" s="215"/>
      <c r="AE1310" s="215"/>
      <c r="AF1310" s="215"/>
      <c r="AG1310" s="215"/>
      <c r="AH1310" s="215"/>
      <c r="AI1310" s="215"/>
      <c r="AJ1310" s="215"/>
      <c r="AK1310" s="215"/>
      <c r="AL1310" s="215"/>
      <c r="AM1310" s="215"/>
    </row>
    <row r="1311">
      <c r="A1311" s="215"/>
      <c r="B1311" s="282"/>
      <c r="C1311" s="283"/>
      <c r="D1311" s="72"/>
      <c r="E1311" s="107"/>
      <c r="F1311" s="71"/>
      <c r="G1311" s="72"/>
      <c r="H1311" s="284"/>
      <c r="I1311" s="71"/>
      <c r="J1311" s="72"/>
      <c r="K1311" s="284"/>
      <c r="L1311" s="71"/>
      <c r="M1311" s="71"/>
      <c r="N1311" s="71"/>
      <c r="O1311" s="72"/>
      <c r="P1311" s="285"/>
      <c r="Q1311" s="71"/>
      <c r="R1311" s="72"/>
      <c r="S1311" s="286"/>
      <c r="T1311" s="72"/>
      <c r="U1311" s="287"/>
      <c r="V1311" s="71"/>
      <c r="W1311" s="72"/>
      <c r="X1311" s="287"/>
      <c r="Y1311" s="72"/>
      <c r="Z1311" s="286"/>
      <c r="AA1311" s="72"/>
      <c r="AB1311" s="288"/>
      <c r="AC1311" s="215"/>
      <c r="AD1311" s="215"/>
      <c r="AE1311" s="215"/>
      <c r="AF1311" s="215"/>
      <c r="AG1311" s="215"/>
      <c r="AH1311" s="215"/>
      <c r="AI1311" s="215"/>
      <c r="AJ1311" s="215"/>
      <c r="AK1311" s="215"/>
      <c r="AL1311" s="215"/>
      <c r="AM1311" s="215"/>
    </row>
    <row r="1312">
      <c r="A1312" s="215"/>
      <c r="B1312" s="282"/>
      <c r="C1312" s="283"/>
      <c r="D1312" s="72"/>
      <c r="E1312" s="107"/>
      <c r="F1312" s="71"/>
      <c r="G1312" s="72"/>
      <c r="H1312" s="284"/>
      <c r="I1312" s="71"/>
      <c r="J1312" s="72"/>
      <c r="K1312" s="284"/>
      <c r="L1312" s="71"/>
      <c r="M1312" s="71"/>
      <c r="N1312" s="71"/>
      <c r="O1312" s="72"/>
      <c r="P1312" s="285"/>
      <c r="Q1312" s="71"/>
      <c r="R1312" s="72"/>
      <c r="S1312" s="286"/>
      <c r="T1312" s="72"/>
      <c r="U1312" s="287"/>
      <c r="V1312" s="71"/>
      <c r="W1312" s="72"/>
      <c r="X1312" s="287"/>
      <c r="Y1312" s="72"/>
      <c r="Z1312" s="286"/>
      <c r="AA1312" s="72"/>
      <c r="AB1312" s="288"/>
      <c r="AC1312" s="215"/>
      <c r="AD1312" s="215"/>
      <c r="AE1312" s="215"/>
      <c r="AF1312" s="215"/>
      <c r="AG1312" s="215"/>
      <c r="AH1312" s="215"/>
      <c r="AI1312" s="215"/>
      <c r="AJ1312" s="215"/>
      <c r="AK1312" s="215"/>
      <c r="AL1312" s="215"/>
      <c r="AM1312" s="215"/>
    </row>
    <row r="1313">
      <c r="A1313" s="215"/>
      <c r="B1313" s="282"/>
      <c r="C1313" s="283"/>
      <c r="D1313" s="72"/>
      <c r="E1313" s="107"/>
      <c r="F1313" s="71"/>
      <c r="G1313" s="72"/>
      <c r="H1313" s="284"/>
      <c r="I1313" s="71"/>
      <c r="J1313" s="72"/>
      <c r="K1313" s="284"/>
      <c r="L1313" s="71"/>
      <c r="M1313" s="71"/>
      <c r="N1313" s="71"/>
      <c r="O1313" s="72"/>
      <c r="P1313" s="285"/>
      <c r="Q1313" s="71"/>
      <c r="R1313" s="72"/>
      <c r="S1313" s="286"/>
      <c r="T1313" s="72"/>
      <c r="U1313" s="287"/>
      <c r="V1313" s="71"/>
      <c r="W1313" s="72"/>
      <c r="X1313" s="287"/>
      <c r="Y1313" s="72"/>
      <c r="Z1313" s="286"/>
      <c r="AA1313" s="72"/>
      <c r="AB1313" s="288"/>
      <c r="AC1313" s="215"/>
      <c r="AD1313" s="215"/>
      <c r="AE1313" s="215"/>
      <c r="AF1313" s="215"/>
      <c r="AG1313" s="215"/>
      <c r="AH1313" s="215"/>
      <c r="AI1313" s="215"/>
      <c r="AJ1313" s="215"/>
      <c r="AK1313" s="215"/>
      <c r="AL1313" s="215"/>
      <c r="AM1313" s="215"/>
    </row>
    <row r="1314">
      <c r="A1314" s="215"/>
      <c r="B1314" s="282"/>
      <c r="C1314" s="283"/>
      <c r="D1314" s="72"/>
      <c r="E1314" s="107"/>
      <c r="F1314" s="71"/>
      <c r="G1314" s="72"/>
      <c r="H1314" s="284"/>
      <c r="I1314" s="71"/>
      <c r="J1314" s="72"/>
      <c r="K1314" s="284"/>
      <c r="L1314" s="71"/>
      <c r="M1314" s="71"/>
      <c r="N1314" s="71"/>
      <c r="O1314" s="72"/>
      <c r="P1314" s="285"/>
      <c r="Q1314" s="71"/>
      <c r="R1314" s="72"/>
      <c r="S1314" s="286"/>
      <c r="T1314" s="72"/>
      <c r="U1314" s="287"/>
      <c r="V1314" s="71"/>
      <c r="W1314" s="72"/>
      <c r="X1314" s="287"/>
      <c r="Y1314" s="72"/>
      <c r="Z1314" s="286"/>
      <c r="AA1314" s="72"/>
      <c r="AB1314" s="288"/>
      <c r="AC1314" s="215"/>
      <c r="AD1314" s="215"/>
      <c r="AE1314" s="215"/>
      <c r="AF1314" s="215"/>
      <c r="AG1314" s="215"/>
      <c r="AH1314" s="215"/>
      <c r="AI1314" s="215"/>
      <c r="AJ1314" s="215"/>
      <c r="AK1314" s="215"/>
      <c r="AL1314" s="215"/>
      <c r="AM1314" s="215"/>
    </row>
    <row r="1315">
      <c r="A1315" s="215"/>
      <c r="B1315" s="282"/>
      <c r="C1315" s="283"/>
      <c r="D1315" s="72"/>
      <c r="E1315" s="107"/>
      <c r="F1315" s="71"/>
      <c r="G1315" s="72"/>
      <c r="H1315" s="284"/>
      <c r="I1315" s="71"/>
      <c r="J1315" s="72"/>
      <c r="K1315" s="284"/>
      <c r="L1315" s="71"/>
      <c r="M1315" s="71"/>
      <c r="N1315" s="71"/>
      <c r="O1315" s="72"/>
      <c r="P1315" s="285"/>
      <c r="Q1315" s="71"/>
      <c r="R1315" s="72"/>
      <c r="S1315" s="286"/>
      <c r="T1315" s="72"/>
      <c r="U1315" s="287"/>
      <c r="V1315" s="71"/>
      <c r="W1315" s="72"/>
      <c r="X1315" s="287"/>
      <c r="Y1315" s="72"/>
      <c r="Z1315" s="286"/>
      <c r="AA1315" s="72"/>
      <c r="AB1315" s="288"/>
      <c r="AC1315" s="215"/>
      <c r="AD1315" s="215"/>
      <c r="AE1315" s="215"/>
      <c r="AF1315" s="215"/>
      <c r="AG1315" s="215"/>
      <c r="AH1315" s="215"/>
      <c r="AI1315" s="215"/>
      <c r="AJ1315" s="215"/>
      <c r="AK1315" s="215"/>
      <c r="AL1315" s="215"/>
      <c r="AM1315" s="215"/>
    </row>
    <row r="1316">
      <c r="A1316" s="215"/>
      <c r="B1316" s="282"/>
      <c r="C1316" s="283"/>
      <c r="D1316" s="72"/>
      <c r="E1316" s="107"/>
      <c r="F1316" s="71"/>
      <c r="G1316" s="72"/>
      <c r="H1316" s="284"/>
      <c r="I1316" s="71"/>
      <c r="J1316" s="72"/>
      <c r="K1316" s="284"/>
      <c r="L1316" s="71"/>
      <c r="M1316" s="71"/>
      <c r="N1316" s="71"/>
      <c r="O1316" s="72"/>
      <c r="P1316" s="285"/>
      <c r="Q1316" s="71"/>
      <c r="R1316" s="72"/>
      <c r="S1316" s="286"/>
      <c r="T1316" s="72"/>
      <c r="U1316" s="287"/>
      <c r="V1316" s="71"/>
      <c r="W1316" s="72"/>
      <c r="X1316" s="287"/>
      <c r="Y1316" s="72"/>
      <c r="Z1316" s="286"/>
      <c r="AA1316" s="72"/>
      <c r="AB1316" s="288"/>
      <c r="AC1316" s="215"/>
      <c r="AD1316" s="215"/>
      <c r="AE1316" s="215"/>
      <c r="AF1316" s="215"/>
      <c r="AG1316" s="215"/>
      <c r="AH1316" s="215"/>
      <c r="AI1316" s="215"/>
      <c r="AJ1316" s="215"/>
      <c r="AK1316" s="215"/>
      <c r="AL1316" s="215"/>
      <c r="AM1316" s="215"/>
    </row>
    <row r="1317">
      <c r="A1317" s="215"/>
      <c r="B1317" s="282"/>
      <c r="C1317" s="283"/>
      <c r="D1317" s="72"/>
      <c r="E1317" s="107"/>
      <c r="F1317" s="71"/>
      <c r="G1317" s="72"/>
      <c r="H1317" s="284"/>
      <c r="I1317" s="71"/>
      <c r="J1317" s="72"/>
      <c r="K1317" s="284"/>
      <c r="L1317" s="71"/>
      <c r="M1317" s="71"/>
      <c r="N1317" s="71"/>
      <c r="O1317" s="72"/>
      <c r="P1317" s="285"/>
      <c r="Q1317" s="71"/>
      <c r="R1317" s="72"/>
      <c r="S1317" s="286"/>
      <c r="T1317" s="72"/>
      <c r="U1317" s="287"/>
      <c r="V1317" s="71"/>
      <c r="W1317" s="72"/>
      <c r="X1317" s="287"/>
      <c r="Y1317" s="72"/>
      <c r="Z1317" s="286"/>
      <c r="AA1317" s="72"/>
      <c r="AB1317" s="288"/>
      <c r="AC1317" s="215"/>
      <c r="AD1317" s="215"/>
      <c r="AE1317" s="215"/>
      <c r="AF1317" s="215"/>
      <c r="AG1317" s="215"/>
      <c r="AH1317" s="215"/>
      <c r="AI1317" s="215"/>
      <c r="AJ1317" s="215"/>
      <c r="AK1317" s="215"/>
      <c r="AL1317" s="215"/>
      <c r="AM1317" s="215"/>
    </row>
    <row r="1318">
      <c r="A1318" s="215"/>
      <c r="B1318" s="282"/>
      <c r="C1318" s="283"/>
      <c r="D1318" s="72"/>
      <c r="E1318" s="107"/>
      <c r="F1318" s="71"/>
      <c r="G1318" s="72"/>
      <c r="H1318" s="284"/>
      <c r="I1318" s="71"/>
      <c r="J1318" s="72"/>
      <c r="K1318" s="284"/>
      <c r="L1318" s="71"/>
      <c r="M1318" s="71"/>
      <c r="N1318" s="71"/>
      <c r="O1318" s="72"/>
      <c r="P1318" s="285"/>
      <c r="Q1318" s="71"/>
      <c r="R1318" s="72"/>
      <c r="S1318" s="286"/>
      <c r="T1318" s="72"/>
      <c r="U1318" s="287"/>
      <c r="V1318" s="71"/>
      <c r="W1318" s="72"/>
      <c r="X1318" s="287"/>
      <c r="Y1318" s="72"/>
      <c r="Z1318" s="286"/>
      <c r="AA1318" s="72"/>
      <c r="AB1318" s="288"/>
      <c r="AC1318" s="215"/>
      <c r="AD1318" s="215"/>
      <c r="AE1318" s="215"/>
      <c r="AF1318" s="215"/>
      <c r="AG1318" s="215"/>
      <c r="AH1318" s="215"/>
      <c r="AI1318" s="215"/>
      <c r="AJ1318" s="215"/>
      <c r="AK1318" s="215"/>
      <c r="AL1318" s="215"/>
      <c r="AM1318" s="215"/>
    </row>
    <row r="1319">
      <c r="A1319" s="215"/>
      <c r="B1319" s="282"/>
      <c r="C1319" s="283"/>
      <c r="D1319" s="72"/>
      <c r="E1319" s="107"/>
      <c r="F1319" s="71"/>
      <c r="G1319" s="72"/>
      <c r="H1319" s="284"/>
      <c r="I1319" s="71"/>
      <c r="J1319" s="72"/>
      <c r="K1319" s="284"/>
      <c r="L1319" s="71"/>
      <c r="M1319" s="71"/>
      <c r="N1319" s="71"/>
      <c r="O1319" s="72"/>
      <c r="P1319" s="285"/>
      <c r="Q1319" s="71"/>
      <c r="R1319" s="72"/>
      <c r="S1319" s="286"/>
      <c r="T1319" s="72"/>
      <c r="U1319" s="287"/>
      <c r="V1319" s="71"/>
      <c r="W1319" s="72"/>
      <c r="X1319" s="287"/>
      <c r="Y1319" s="72"/>
      <c r="Z1319" s="286"/>
      <c r="AA1319" s="72"/>
      <c r="AB1319" s="288"/>
      <c r="AC1319" s="215"/>
      <c r="AD1319" s="215"/>
      <c r="AE1319" s="215"/>
      <c r="AF1319" s="215"/>
      <c r="AG1319" s="215"/>
      <c r="AH1319" s="215"/>
      <c r="AI1319" s="215"/>
      <c r="AJ1319" s="215"/>
      <c r="AK1319" s="215"/>
      <c r="AL1319" s="215"/>
      <c r="AM1319" s="215"/>
    </row>
    <row r="1320">
      <c r="A1320" s="215"/>
      <c r="B1320" s="282"/>
      <c r="C1320" s="283"/>
      <c r="D1320" s="72"/>
      <c r="E1320" s="107"/>
      <c r="F1320" s="71"/>
      <c r="G1320" s="72"/>
      <c r="H1320" s="284"/>
      <c r="I1320" s="71"/>
      <c r="J1320" s="72"/>
      <c r="K1320" s="284"/>
      <c r="L1320" s="71"/>
      <c r="M1320" s="71"/>
      <c r="N1320" s="71"/>
      <c r="O1320" s="72"/>
      <c r="P1320" s="285"/>
      <c r="Q1320" s="71"/>
      <c r="R1320" s="72"/>
      <c r="S1320" s="286"/>
      <c r="T1320" s="72"/>
      <c r="U1320" s="287"/>
      <c r="V1320" s="71"/>
      <c r="W1320" s="72"/>
      <c r="X1320" s="287"/>
      <c r="Y1320" s="72"/>
      <c r="Z1320" s="286"/>
      <c r="AA1320" s="72"/>
      <c r="AB1320" s="288"/>
      <c r="AC1320" s="215"/>
      <c r="AD1320" s="215"/>
      <c r="AE1320" s="215"/>
      <c r="AF1320" s="215"/>
      <c r="AG1320" s="215"/>
      <c r="AH1320" s="215"/>
      <c r="AI1320" s="215"/>
      <c r="AJ1320" s="215"/>
      <c r="AK1320" s="215"/>
      <c r="AL1320" s="215"/>
      <c r="AM1320" s="215"/>
    </row>
    <row r="1321">
      <c r="A1321" s="215"/>
      <c r="B1321" s="282"/>
      <c r="C1321" s="283"/>
      <c r="D1321" s="72"/>
      <c r="E1321" s="107"/>
      <c r="F1321" s="71"/>
      <c r="G1321" s="72"/>
      <c r="H1321" s="284"/>
      <c r="I1321" s="71"/>
      <c r="J1321" s="72"/>
      <c r="K1321" s="284"/>
      <c r="L1321" s="71"/>
      <c r="M1321" s="71"/>
      <c r="N1321" s="71"/>
      <c r="O1321" s="72"/>
      <c r="P1321" s="285"/>
      <c r="Q1321" s="71"/>
      <c r="R1321" s="72"/>
      <c r="S1321" s="286"/>
      <c r="T1321" s="72"/>
      <c r="U1321" s="287"/>
      <c r="V1321" s="71"/>
      <c r="W1321" s="72"/>
      <c r="X1321" s="287"/>
      <c r="Y1321" s="72"/>
      <c r="Z1321" s="286"/>
      <c r="AA1321" s="72"/>
      <c r="AB1321" s="288"/>
      <c r="AC1321" s="215"/>
      <c r="AD1321" s="215"/>
      <c r="AE1321" s="215"/>
      <c r="AF1321" s="215"/>
      <c r="AG1321" s="215"/>
      <c r="AH1321" s="215"/>
      <c r="AI1321" s="215"/>
      <c r="AJ1321" s="215"/>
      <c r="AK1321" s="215"/>
      <c r="AL1321" s="215"/>
      <c r="AM1321" s="215"/>
    </row>
    <row r="1322">
      <c r="A1322" s="215"/>
      <c r="B1322" s="282"/>
      <c r="C1322" s="283"/>
      <c r="D1322" s="72"/>
      <c r="E1322" s="107"/>
      <c r="F1322" s="71"/>
      <c r="G1322" s="72"/>
      <c r="H1322" s="284"/>
      <c r="I1322" s="71"/>
      <c r="J1322" s="72"/>
      <c r="K1322" s="284"/>
      <c r="L1322" s="71"/>
      <c r="M1322" s="71"/>
      <c r="N1322" s="71"/>
      <c r="O1322" s="72"/>
      <c r="P1322" s="285"/>
      <c r="Q1322" s="71"/>
      <c r="R1322" s="72"/>
      <c r="S1322" s="286"/>
      <c r="T1322" s="72"/>
      <c r="U1322" s="287"/>
      <c r="V1322" s="71"/>
      <c r="W1322" s="72"/>
      <c r="X1322" s="287"/>
      <c r="Y1322" s="72"/>
      <c r="Z1322" s="286"/>
      <c r="AA1322" s="72"/>
      <c r="AB1322" s="288"/>
      <c r="AC1322" s="215"/>
      <c r="AD1322" s="215"/>
      <c r="AE1322" s="215"/>
      <c r="AF1322" s="215"/>
      <c r="AG1322" s="215"/>
      <c r="AH1322" s="215"/>
      <c r="AI1322" s="215"/>
      <c r="AJ1322" s="215"/>
      <c r="AK1322" s="215"/>
      <c r="AL1322" s="215"/>
      <c r="AM1322" s="215"/>
    </row>
    <row r="1323">
      <c r="A1323" s="215"/>
      <c r="B1323" s="282"/>
      <c r="C1323" s="283"/>
      <c r="D1323" s="72"/>
      <c r="E1323" s="107"/>
      <c r="F1323" s="71"/>
      <c r="G1323" s="72"/>
      <c r="H1323" s="284"/>
      <c r="I1323" s="71"/>
      <c r="J1323" s="72"/>
      <c r="K1323" s="284"/>
      <c r="L1323" s="71"/>
      <c r="M1323" s="71"/>
      <c r="N1323" s="71"/>
      <c r="O1323" s="72"/>
      <c r="P1323" s="285"/>
      <c r="Q1323" s="71"/>
      <c r="R1323" s="72"/>
      <c r="S1323" s="286"/>
      <c r="T1323" s="72"/>
      <c r="U1323" s="287"/>
      <c r="V1323" s="71"/>
      <c r="W1323" s="72"/>
      <c r="X1323" s="287"/>
      <c r="Y1323" s="72"/>
      <c r="Z1323" s="286"/>
      <c r="AA1323" s="72"/>
      <c r="AB1323" s="288"/>
      <c r="AC1323" s="215"/>
      <c r="AD1323" s="215"/>
      <c r="AE1323" s="215"/>
      <c r="AF1323" s="215"/>
      <c r="AG1323" s="215"/>
      <c r="AH1323" s="215"/>
      <c r="AI1323" s="215"/>
      <c r="AJ1323" s="215"/>
      <c r="AK1323" s="215"/>
      <c r="AL1323" s="215"/>
      <c r="AM1323" s="215"/>
    </row>
    <row r="1324">
      <c r="A1324" s="215"/>
      <c r="B1324" s="282"/>
      <c r="C1324" s="283"/>
      <c r="D1324" s="72"/>
      <c r="E1324" s="107"/>
      <c r="F1324" s="71"/>
      <c r="G1324" s="72"/>
      <c r="H1324" s="284"/>
      <c r="I1324" s="71"/>
      <c r="J1324" s="72"/>
      <c r="K1324" s="284"/>
      <c r="L1324" s="71"/>
      <c r="M1324" s="71"/>
      <c r="N1324" s="71"/>
      <c r="O1324" s="72"/>
      <c r="P1324" s="285"/>
      <c r="Q1324" s="71"/>
      <c r="R1324" s="72"/>
      <c r="S1324" s="286"/>
      <c r="T1324" s="72"/>
      <c r="U1324" s="287"/>
      <c r="V1324" s="71"/>
      <c r="W1324" s="72"/>
      <c r="X1324" s="287"/>
      <c r="Y1324" s="72"/>
      <c r="Z1324" s="286"/>
      <c r="AA1324" s="72"/>
      <c r="AB1324" s="288"/>
      <c r="AC1324" s="215"/>
      <c r="AD1324" s="215"/>
      <c r="AE1324" s="215"/>
      <c r="AF1324" s="215"/>
      <c r="AG1324" s="215"/>
      <c r="AH1324" s="215"/>
      <c r="AI1324" s="215"/>
      <c r="AJ1324" s="215"/>
      <c r="AK1324" s="215"/>
      <c r="AL1324" s="215"/>
      <c r="AM1324" s="215"/>
    </row>
    <row r="1325">
      <c r="A1325" s="215"/>
      <c r="B1325" s="282"/>
      <c r="C1325" s="283"/>
      <c r="D1325" s="72"/>
      <c r="E1325" s="107"/>
      <c r="F1325" s="71"/>
      <c r="G1325" s="72"/>
      <c r="H1325" s="284"/>
      <c r="I1325" s="71"/>
      <c r="J1325" s="72"/>
      <c r="K1325" s="284"/>
      <c r="L1325" s="71"/>
      <c r="M1325" s="71"/>
      <c r="N1325" s="71"/>
      <c r="O1325" s="72"/>
      <c r="P1325" s="285"/>
      <c r="Q1325" s="71"/>
      <c r="R1325" s="72"/>
      <c r="S1325" s="286"/>
      <c r="T1325" s="72"/>
      <c r="U1325" s="287"/>
      <c r="V1325" s="71"/>
      <c r="W1325" s="72"/>
      <c r="X1325" s="287"/>
      <c r="Y1325" s="72"/>
      <c r="Z1325" s="286"/>
      <c r="AA1325" s="72"/>
      <c r="AB1325" s="288"/>
      <c r="AC1325" s="215"/>
      <c r="AD1325" s="215"/>
      <c r="AE1325" s="215"/>
      <c r="AF1325" s="215"/>
      <c r="AG1325" s="215"/>
      <c r="AH1325" s="215"/>
      <c r="AI1325" s="215"/>
      <c r="AJ1325" s="215"/>
      <c r="AK1325" s="215"/>
      <c r="AL1325" s="215"/>
      <c r="AM1325" s="215"/>
    </row>
    <row r="1326">
      <c r="A1326" s="215"/>
      <c r="B1326" s="282"/>
      <c r="C1326" s="283"/>
      <c r="D1326" s="72"/>
      <c r="E1326" s="107"/>
      <c r="F1326" s="71"/>
      <c r="G1326" s="72"/>
      <c r="H1326" s="284"/>
      <c r="I1326" s="71"/>
      <c r="J1326" s="72"/>
      <c r="K1326" s="284"/>
      <c r="L1326" s="71"/>
      <c r="M1326" s="71"/>
      <c r="N1326" s="71"/>
      <c r="O1326" s="72"/>
      <c r="P1326" s="285"/>
      <c r="Q1326" s="71"/>
      <c r="R1326" s="72"/>
      <c r="S1326" s="286"/>
      <c r="T1326" s="72"/>
      <c r="U1326" s="287"/>
      <c r="V1326" s="71"/>
      <c r="W1326" s="72"/>
      <c r="X1326" s="287"/>
      <c r="Y1326" s="72"/>
      <c r="Z1326" s="286"/>
      <c r="AA1326" s="72"/>
      <c r="AB1326" s="288"/>
      <c r="AC1326" s="215"/>
      <c r="AD1326" s="215"/>
      <c r="AE1326" s="215"/>
      <c r="AF1326" s="215"/>
      <c r="AG1326" s="215"/>
      <c r="AH1326" s="215"/>
      <c r="AI1326" s="215"/>
      <c r="AJ1326" s="215"/>
      <c r="AK1326" s="215"/>
      <c r="AL1326" s="215"/>
      <c r="AM1326" s="215"/>
    </row>
    <row r="1327">
      <c r="A1327" s="215"/>
      <c r="B1327" s="282"/>
      <c r="C1327" s="283"/>
      <c r="D1327" s="72"/>
      <c r="E1327" s="107"/>
      <c r="F1327" s="71"/>
      <c r="G1327" s="72"/>
      <c r="H1327" s="284"/>
      <c r="I1327" s="71"/>
      <c r="J1327" s="72"/>
      <c r="K1327" s="284"/>
      <c r="L1327" s="71"/>
      <c r="M1327" s="71"/>
      <c r="N1327" s="71"/>
      <c r="O1327" s="72"/>
      <c r="P1327" s="285"/>
      <c r="Q1327" s="71"/>
      <c r="R1327" s="72"/>
      <c r="S1327" s="286"/>
      <c r="T1327" s="72"/>
      <c r="U1327" s="287"/>
      <c r="V1327" s="71"/>
      <c r="W1327" s="72"/>
      <c r="X1327" s="287"/>
      <c r="Y1327" s="72"/>
      <c r="Z1327" s="286"/>
      <c r="AA1327" s="72"/>
      <c r="AB1327" s="288"/>
      <c r="AC1327" s="215"/>
      <c r="AD1327" s="215"/>
      <c r="AE1327" s="215"/>
      <c r="AF1327" s="215"/>
      <c r="AG1327" s="215"/>
      <c r="AH1327" s="215"/>
      <c r="AI1327" s="215"/>
      <c r="AJ1327" s="215"/>
      <c r="AK1327" s="215"/>
      <c r="AL1327" s="215"/>
      <c r="AM1327" s="215"/>
    </row>
    <row r="1328">
      <c r="A1328" s="215"/>
      <c r="B1328" s="282"/>
      <c r="C1328" s="283"/>
      <c r="D1328" s="72"/>
      <c r="E1328" s="107"/>
      <c r="F1328" s="71"/>
      <c r="G1328" s="72"/>
      <c r="H1328" s="284"/>
      <c r="I1328" s="71"/>
      <c r="J1328" s="72"/>
      <c r="K1328" s="284"/>
      <c r="L1328" s="71"/>
      <c r="M1328" s="71"/>
      <c r="N1328" s="71"/>
      <c r="O1328" s="72"/>
      <c r="P1328" s="285"/>
      <c r="Q1328" s="71"/>
      <c r="R1328" s="72"/>
      <c r="S1328" s="286"/>
      <c r="T1328" s="72"/>
      <c r="U1328" s="287"/>
      <c r="V1328" s="71"/>
      <c r="W1328" s="72"/>
      <c r="X1328" s="287"/>
      <c r="Y1328" s="72"/>
      <c r="Z1328" s="286"/>
      <c r="AA1328" s="72"/>
      <c r="AB1328" s="288"/>
      <c r="AC1328" s="215"/>
      <c r="AD1328" s="215"/>
      <c r="AE1328" s="215"/>
      <c r="AF1328" s="215"/>
      <c r="AG1328" s="215"/>
      <c r="AH1328" s="215"/>
      <c r="AI1328" s="215"/>
      <c r="AJ1328" s="215"/>
      <c r="AK1328" s="215"/>
      <c r="AL1328" s="215"/>
      <c r="AM1328" s="215"/>
    </row>
    <row r="1329">
      <c r="A1329" s="215"/>
      <c r="B1329" s="282"/>
      <c r="C1329" s="283"/>
      <c r="D1329" s="72"/>
      <c r="E1329" s="107"/>
      <c r="F1329" s="71"/>
      <c r="G1329" s="72"/>
      <c r="H1329" s="284"/>
      <c r="I1329" s="71"/>
      <c r="J1329" s="72"/>
      <c r="K1329" s="284"/>
      <c r="L1329" s="71"/>
      <c r="M1329" s="71"/>
      <c r="N1329" s="71"/>
      <c r="O1329" s="72"/>
      <c r="P1329" s="285"/>
      <c r="Q1329" s="71"/>
      <c r="R1329" s="72"/>
      <c r="S1329" s="286"/>
      <c r="T1329" s="72"/>
      <c r="U1329" s="287"/>
      <c r="V1329" s="71"/>
      <c r="W1329" s="72"/>
      <c r="X1329" s="287"/>
      <c r="Y1329" s="72"/>
      <c r="Z1329" s="286"/>
      <c r="AA1329" s="72"/>
      <c r="AB1329" s="288"/>
      <c r="AC1329" s="215"/>
      <c r="AD1329" s="215"/>
      <c r="AE1329" s="215"/>
      <c r="AF1329" s="215"/>
      <c r="AG1329" s="215"/>
      <c r="AH1329" s="215"/>
      <c r="AI1329" s="215"/>
      <c r="AJ1329" s="215"/>
      <c r="AK1329" s="215"/>
      <c r="AL1329" s="215"/>
      <c r="AM1329" s="215"/>
    </row>
    <row r="1330">
      <c r="A1330" s="215"/>
      <c r="B1330" s="282"/>
      <c r="C1330" s="283"/>
      <c r="D1330" s="72"/>
      <c r="E1330" s="107"/>
      <c r="F1330" s="71"/>
      <c r="G1330" s="72"/>
      <c r="H1330" s="284"/>
      <c r="I1330" s="71"/>
      <c r="J1330" s="72"/>
      <c r="K1330" s="284"/>
      <c r="L1330" s="71"/>
      <c r="M1330" s="71"/>
      <c r="N1330" s="71"/>
      <c r="O1330" s="72"/>
      <c r="P1330" s="285"/>
      <c r="Q1330" s="71"/>
      <c r="R1330" s="72"/>
      <c r="S1330" s="286"/>
      <c r="T1330" s="72"/>
      <c r="U1330" s="287"/>
      <c r="V1330" s="71"/>
      <c r="W1330" s="72"/>
      <c r="X1330" s="287"/>
      <c r="Y1330" s="72"/>
      <c r="Z1330" s="286"/>
      <c r="AA1330" s="72"/>
      <c r="AB1330" s="288"/>
      <c r="AC1330" s="215"/>
      <c r="AD1330" s="215"/>
      <c r="AE1330" s="215"/>
      <c r="AF1330" s="215"/>
      <c r="AG1330" s="215"/>
      <c r="AH1330" s="215"/>
      <c r="AI1330" s="215"/>
      <c r="AJ1330" s="215"/>
      <c r="AK1330" s="215"/>
      <c r="AL1330" s="215"/>
      <c r="AM1330" s="215"/>
    </row>
    <row r="1331">
      <c r="A1331" s="215"/>
      <c r="B1331" s="282"/>
      <c r="C1331" s="283"/>
      <c r="D1331" s="72"/>
      <c r="E1331" s="107"/>
      <c r="F1331" s="71"/>
      <c r="G1331" s="72"/>
      <c r="H1331" s="284"/>
      <c r="I1331" s="71"/>
      <c r="J1331" s="72"/>
      <c r="K1331" s="284"/>
      <c r="L1331" s="71"/>
      <c r="M1331" s="71"/>
      <c r="N1331" s="71"/>
      <c r="O1331" s="72"/>
      <c r="P1331" s="285"/>
      <c r="Q1331" s="71"/>
      <c r="R1331" s="72"/>
      <c r="S1331" s="286"/>
      <c r="T1331" s="72"/>
      <c r="U1331" s="287"/>
      <c r="V1331" s="71"/>
      <c r="W1331" s="72"/>
      <c r="X1331" s="287"/>
      <c r="Y1331" s="72"/>
      <c r="Z1331" s="286"/>
      <c r="AA1331" s="72"/>
      <c r="AB1331" s="288"/>
      <c r="AC1331" s="215"/>
      <c r="AD1331" s="215"/>
      <c r="AE1331" s="215"/>
      <c r="AF1331" s="215"/>
      <c r="AG1331" s="215"/>
      <c r="AH1331" s="215"/>
      <c r="AI1331" s="215"/>
      <c r="AJ1331" s="215"/>
      <c r="AK1331" s="215"/>
      <c r="AL1331" s="215"/>
      <c r="AM1331" s="215"/>
    </row>
    <row r="1332">
      <c r="A1332" s="215"/>
      <c r="B1332" s="282"/>
      <c r="C1332" s="283"/>
      <c r="D1332" s="72"/>
      <c r="E1332" s="107"/>
      <c r="F1332" s="71"/>
      <c r="G1332" s="72"/>
      <c r="H1332" s="284"/>
      <c r="I1332" s="71"/>
      <c r="J1332" s="72"/>
      <c r="K1332" s="284"/>
      <c r="L1332" s="71"/>
      <c r="M1332" s="71"/>
      <c r="N1332" s="71"/>
      <c r="O1332" s="72"/>
      <c r="P1332" s="285"/>
      <c r="Q1332" s="71"/>
      <c r="R1332" s="72"/>
      <c r="S1332" s="286"/>
      <c r="T1332" s="72"/>
      <c r="U1332" s="287"/>
      <c r="V1332" s="71"/>
      <c r="W1332" s="72"/>
      <c r="X1332" s="287"/>
      <c r="Y1332" s="72"/>
      <c r="Z1332" s="286"/>
      <c r="AA1332" s="72"/>
      <c r="AB1332" s="288"/>
      <c r="AC1332" s="215"/>
      <c r="AD1332" s="215"/>
      <c r="AE1332" s="215"/>
      <c r="AF1332" s="215"/>
      <c r="AG1332" s="215"/>
      <c r="AH1332" s="215"/>
      <c r="AI1332" s="215"/>
      <c r="AJ1332" s="215"/>
      <c r="AK1332" s="215"/>
      <c r="AL1332" s="215"/>
      <c r="AM1332" s="215"/>
    </row>
    <row r="1333">
      <c r="A1333" s="215"/>
      <c r="B1333" s="282"/>
      <c r="C1333" s="283"/>
      <c r="D1333" s="72"/>
      <c r="E1333" s="107"/>
      <c r="F1333" s="71"/>
      <c r="G1333" s="72"/>
      <c r="H1333" s="284"/>
      <c r="I1333" s="71"/>
      <c r="J1333" s="72"/>
      <c r="K1333" s="284"/>
      <c r="L1333" s="71"/>
      <c r="M1333" s="71"/>
      <c r="N1333" s="71"/>
      <c r="O1333" s="72"/>
      <c r="P1333" s="285"/>
      <c r="Q1333" s="71"/>
      <c r="R1333" s="72"/>
      <c r="S1333" s="286"/>
      <c r="T1333" s="72"/>
      <c r="U1333" s="287"/>
      <c r="V1333" s="71"/>
      <c r="W1333" s="72"/>
      <c r="X1333" s="287"/>
      <c r="Y1333" s="72"/>
      <c r="Z1333" s="286"/>
      <c r="AA1333" s="72"/>
      <c r="AB1333" s="288"/>
      <c r="AC1333" s="215"/>
      <c r="AD1333" s="215"/>
      <c r="AE1333" s="215"/>
      <c r="AF1333" s="215"/>
      <c r="AG1333" s="215"/>
      <c r="AH1333" s="215"/>
      <c r="AI1333" s="215"/>
      <c r="AJ1333" s="215"/>
      <c r="AK1333" s="215"/>
      <c r="AL1333" s="215"/>
      <c r="AM1333" s="215"/>
    </row>
    <row r="1334">
      <c r="A1334" s="215"/>
      <c r="B1334" s="282"/>
      <c r="C1334" s="283"/>
      <c r="D1334" s="72"/>
      <c r="E1334" s="107"/>
      <c r="F1334" s="71"/>
      <c r="G1334" s="72"/>
      <c r="H1334" s="284"/>
      <c r="I1334" s="71"/>
      <c r="J1334" s="72"/>
      <c r="K1334" s="284"/>
      <c r="L1334" s="71"/>
      <c r="M1334" s="71"/>
      <c r="N1334" s="71"/>
      <c r="O1334" s="72"/>
      <c r="P1334" s="285"/>
      <c r="Q1334" s="71"/>
      <c r="R1334" s="72"/>
      <c r="S1334" s="286"/>
      <c r="T1334" s="72"/>
      <c r="U1334" s="287"/>
      <c r="V1334" s="71"/>
      <c r="W1334" s="72"/>
      <c r="X1334" s="287"/>
      <c r="Y1334" s="72"/>
      <c r="Z1334" s="286"/>
      <c r="AA1334" s="72"/>
      <c r="AB1334" s="288"/>
      <c r="AC1334" s="215"/>
      <c r="AD1334" s="215"/>
      <c r="AE1334" s="215"/>
      <c r="AF1334" s="215"/>
      <c r="AG1334" s="215"/>
      <c r="AH1334" s="215"/>
      <c r="AI1334" s="215"/>
      <c r="AJ1334" s="215"/>
      <c r="AK1334" s="215"/>
      <c r="AL1334" s="215"/>
      <c r="AM1334" s="215"/>
    </row>
    <row r="1335">
      <c r="A1335" s="215"/>
      <c r="B1335" s="282"/>
      <c r="C1335" s="283"/>
      <c r="D1335" s="72"/>
      <c r="E1335" s="107"/>
      <c r="F1335" s="71"/>
      <c r="G1335" s="72"/>
      <c r="H1335" s="284"/>
      <c r="I1335" s="71"/>
      <c r="J1335" s="72"/>
      <c r="K1335" s="284"/>
      <c r="L1335" s="71"/>
      <c r="M1335" s="71"/>
      <c r="N1335" s="71"/>
      <c r="O1335" s="72"/>
      <c r="P1335" s="285"/>
      <c r="Q1335" s="71"/>
      <c r="R1335" s="72"/>
      <c r="S1335" s="286"/>
      <c r="T1335" s="72"/>
      <c r="U1335" s="287"/>
      <c r="V1335" s="71"/>
      <c r="W1335" s="72"/>
      <c r="X1335" s="287"/>
      <c r="Y1335" s="72"/>
      <c r="Z1335" s="286"/>
      <c r="AA1335" s="72"/>
      <c r="AB1335" s="288"/>
      <c r="AC1335" s="215"/>
      <c r="AD1335" s="215"/>
      <c r="AE1335" s="215"/>
      <c r="AF1335" s="215"/>
      <c r="AG1335" s="215"/>
      <c r="AH1335" s="215"/>
      <c r="AI1335" s="215"/>
      <c r="AJ1335" s="215"/>
      <c r="AK1335" s="215"/>
      <c r="AL1335" s="215"/>
      <c r="AM1335" s="215"/>
    </row>
    <row r="1336">
      <c r="A1336" s="215"/>
      <c r="B1336" s="282"/>
      <c r="C1336" s="283"/>
      <c r="D1336" s="72"/>
      <c r="E1336" s="107"/>
      <c r="F1336" s="71"/>
      <c r="G1336" s="72"/>
      <c r="H1336" s="284"/>
      <c r="I1336" s="71"/>
      <c r="J1336" s="72"/>
      <c r="K1336" s="284"/>
      <c r="L1336" s="71"/>
      <c r="M1336" s="71"/>
      <c r="N1336" s="71"/>
      <c r="O1336" s="72"/>
      <c r="P1336" s="285"/>
      <c r="Q1336" s="71"/>
      <c r="R1336" s="72"/>
      <c r="S1336" s="286"/>
      <c r="T1336" s="72"/>
      <c r="U1336" s="287"/>
      <c r="V1336" s="71"/>
      <c r="W1336" s="72"/>
      <c r="X1336" s="287"/>
      <c r="Y1336" s="72"/>
      <c r="Z1336" s="286"/>
      <c r="AA1336" s="72"/>
      <c r="AB1336" s="288"/>
      <c r="AC1336" s="215"/>
      <c r="AD1336" s="215"/>
      <c r="AE1336" s="215"/>
      <c r="AF1336" s="215"/>
      <c r="AG1336" s="215"/>
      <c r="AH1336" s="215"/>
      <c r="AI1336" s="215"/>
      <c r="AJ1336" s="215"/>
      <c r="AK1336" s="215"/>
      <c r="AL1336" s="215"/>
      <c r="AM1336" s="215"/>
    </row>
    <row r="1337">
      <c r="A1337" s="215"/>
      <c r="B1337" s="282"/>
      <c r="C1337" s="283"/>
      <c r="D1337" s="72"/>
      <c r="E1337" s="107"/>
      <c r="F1337" s="71"/>
      <c r="G1337" s="72"/>
      <c r="H1337" s="284"/>
      <c r="I1337" s="71"/>
      <c r="J1337" s="72"/>
      <c r="K1337" s="284"/>
      <c r="L1337" s="71"/>
      <c r="M1337" s="71"/>
      <c r="N1337" s="71"/>
      <c r="O1337" s="72"/>
      <c r="P1337" s="285"/>
      <c r="Q1337" s="71"/>
      <c r="R1337" s="72"/>
      <c r="S1337" s="286"/>
      <c r="T1337" s="72"/>
      <c r="U1337" s="287"/>
      <c r="V1337" s="71"/>
      <c r="W1337" s="72"/>
      <c r="X1337" s="287"/>
      <c r="Y1337" s="72"/>
      <c r="Z1337" s="286"/>
      <c r="AA1337" s="72"/>
      <c r="AB1337" s="288"/>
      <c r="AC1337" s="215"/>
      <c r="AD1337" s="215"/>
      <c r="AE1337" s="215"/>
      <c r="AF1337" s="215"/>
      <c r="AG1337" s="215"/>
      <c r="AH1337" s="215"/>
      <c r="AI1337" s="215"/>
      <c r="AJ1337" s="215"/>
      <c r="AK1337" s="215"/>
      <c r="AL1337" s="215"/>
      <c r="AM1337" s="215"/>
    </row>
    <row r="1338">
      <c r="A1338" s="215"/>
      <c r="B1338" s="282"/>
      <c r="C1338" s="283"/>
      <c r="D1338" s="72"/>
      <c r="E1338" s="107"/>
      <c r="F1338" s="71"/>
      <c r="G1338" s="72"/>
      <c r="H1338" s="284"/>
      <c r="I1338" s="71"/>
      <c r="J1338" s="72"/>
      <c r="K1338" s="284"/>
      <c r="L1338" s="71"/>
      <c r="M1338" s="71"/>
      <c r="N1338" s="71"/>
      <c r="O1338" s="72"/>
      <c r="P1338" s="285"/>
      <c r="Q1338" s="71"/>
      <c r="R1338" s="72"/>
      <c r="S1338" s="286"/>
      <c r="T1338" s="72"/>
      <c r="U1338" s="287"/>
      <c r="V1338" s="71"/>
      <c r="W1338" s="72"/>
      <c r="X1338" s="287"/>
      <c r="Y1338" s="72"/>
      <c r="Z1338" s="286"/>
      <c r="AA1338" s="72"/>
      <c r="AB1338" s="288"/>
      <c r="AC1338" s="215"/>
      <c r="AD1338" s="215"/>
      <c r="AE1338" s="215"/>
      <c r="AF1338" s="215"/>
      <c r="AG1338" s="215"/>
      <c r="AH1338" s="215"/>
      <c r="AI1338" s="215"/>
      <c r="AJ1338" s="215"/>
      <c r="AK1338" s="215"/>
      <c r="AL1338" s="215"/>
      <c r="AM1338" s="215"/>
    </row>
    <row r="1339">
      <c r="A1339" s="215"/>
      <c r="B1339" s="282"/>
      <c r="C1339" s="283"/>
      <c r="D1339" s="72"/>
      <c r="E1339" s="107"/>
      <c r="F1339" s="71"/>
      <c r="G1339" s="72"/>
      <c r="H1339" s="284"/>
      <c r="I1339" s="71"/>
      <c r="J1339" s="72"/>
      <c r="K1339" s="284"/>
      <c r="L1339" s="71"/>
      <c r="M1339" s="71"/>
      <c r="N1339" s="71"/>
      <c r="O1339" s="72"/>
      <c r="P1339" s="285"/>
      <c r="Q1339" s="71"/>
      <c r="R1339" s="72"/>
      <c r="S1339" s="286"/>
      <c r="T1339" s="72"/>
      <c r="U1339" s="287"/>
      <c r="V1339" s="71"/>
      <c r="W1339" s="72"/>
      <c r="X1339" s="287"/>
      <c r="Y1339" s="72"/>
      <c r="Z1339" s="286"/>
      <c r="AA1339" s="72"/>
      <c r="AB1339" s="288"/>
      <c r="AC1339" s="215"/>
      <c r="AD1339" s="215"/>
      <c r="AE1339" s="215"/>
      <c r="AF1339" s="215"/>
      <c r="AG1339" s="215"/>
      <c r="AH1339" s="215"/>
      <c r="AI1339" s="215"/>
      <c r="AJ1339" s="215"/>
      <c r="AK1339" s="215"/>
      <c r="AL1339" s="215"/>
      <c r="AM1339" s="215"/>
    </row>
    <row r="1340">
      <c r="A1340" s="215"/>
      <c r="B1340" s="282"/>
      <c r="C1340" s="283"/>
      <c r="D1340" s="72"/>
      <c r="E1340" s="107"/>
      <c r="F1340" s="71"/>
      <c r="G1340" s="72"/>
      <c r="H1340" s="284"/>
      <c r="I1340" s="71"/>
      <c r="J1340" s="72"/>
      <c r="K1340" s="284"/>
      <c r="L1340" s="71"/>
      <c r="M1340" s="71"/>
      <c r="N1340" s="71"/>
      <c r="O1340" s="72"/>
      <c r="P1340" s="285"/>
      <c r="Q1340" s="71"/>
      <c r="R1340" s="72"/>
      <c r="S1340" s="286"/>
      <c r="T1340" s="72"/>
      <c r="U1340" s="287"/>
      <c r="V1340" s="71"/>
      <c r="W1340" s="72"/>
      <c r="X1340" s="287"/>
      <c r="Y1340" s="72"/>
      <c r="Z1340" s="286"/>
      <c r="AA1340" s="72"/>
      <c r="AB1340" s="288"/>
      <c r="AC1340" s="215"/>
      <c r="AD1340" s="215"/>
      <c r="AE1340" s="215"/>
      <c r="AF1340" s="215"/>
      <c r="AG1340" s="215"/>
      <c r="AH1340" s="215"/>
      <c r="AI1340" s="215"/>
      <c r="AJ1340" s="215"/>
      <c r="AK1340" s="215"/>
      <c r="AL1340" s="215"/>
      <c r="AM1340" s="215"/>
    </row>
    <row r="1341">
      <c r="A1341" s="215"/>
      <c r="B1341" s="282"/>
      <c r="C1341" s="283"/>
      <c r="D1341" s="72"/>
      <c r="E1341" s="107"/>
      <c r="F1341" s="71"/>
      <c r="G1341" s="72"/>
      <c r="H1341" s="284"/>
      <c r="I1341" s="71"/>
      <c r="J1341" s="72"/>
      <c r="K1341" s="284"/>
      <c r="L1341" s="71"/>
      <c r="M1341" s="71"/>
      <c r="N1341" s="71"/>
      <c r="O1341" s="72"/>
      <c r="P1341" s="285"/>
      <c r="Q1341" s="71"/>
      <c r="R1341" s="72"/>
      <c r="S1341" s="286"/>
      <c r="T1341" s="72"/>
      <c r="U1341" s="287"/>
      <c r="V1341" s="71"/>
      <c r="W1341" s="72"/>
      <c r="X1341" s="287"/>
      <c r="Y1341" s="72"/>
      <c r="Z1341" s="286"/>
      <c r="AA1341" s="72"/>
      <c r="AB1341" s="288"/>
      <c r="AC1341" s="215"/>
      <c r="AD1341" s="215"/>
      <c r="AE1341" s="215"/>
      <c r="AF1341" s="215"/>
      <c r="AG1341" s="215"/>
      <c r="AH1341" s="215"/>
      <c r="AI1341" s="215"/>
      <c r="AJ1341" s="215"/>
      <c r="AK1341" s="215"/>
      <c r="AL1341" s="215"/>
      <c r="AM1341" s="215"/>
    </row>
    <row r="1342">
      <c r="A1342" s="215"/>
      <c r="B1342" s="282"/>
      <c r="C1342" s="283"/>
      <c r="D1342" s="72"/>
      <c r="E1342" s="107"/>
      <c r="F1342" s="71"/>
      <c r="G1342" s="72"/>
      <c r="H1342" s="284"/>
      <c r="I1342" s="71"/>
      <c r="J1342" s="72"/>
      <c r="K1342" s="284"/>
      <c r="L1342" s="71"/>
      <c r="M1342" s="71"/>
      <c r="N1342" s="71"/>
      <c r="O1342" s="72"/>
      <c r="P1342" s="285"/>
      <c r="Q1342" s="71"/>
      <c r="R1342" s="72"/>
      <c r="S1342" s="286"/>
      <c r="T1342" s="72"/>
      <c r="U1342" s="287"/>
      <c r="V1342" s="71"/>
      <c r="W1342" s="72"/>
      <c r="X1342" s="287"/>
      <c r="Y1342" s="72"/>
      <c r="Z1342" s="286"/>
      <c r="AA1342" s="72"/>
      <c r="AB1342" s="288"/>
      <c r="AC1342" s="215"/>
      <c r="AD1342" s="215"/>
      <c r="AE1342" s="215"/>
      <c r="AF1342" s="215"/>
      <c r="AG1342" s="215"/>
      <c r="AH1342" s="215"/>
      <c r="AI1342" s="215"/>
      <c r="AJ1342" s="215"/>
      <c r="AK1342" s="215"/>
      <c r="AL1342" s="215"/>
      <c r="AM1342" s="215"/>
    </row>
    <row r="1343">
      <c r="A1343" s="215"/>
      <c r="B1343" s="282"/>
      <c r="C1343" s="283"/>
      <c r="D1343" s="72"/>
      <c r="E1343" s="107"/>
      <c r="F1343" s="71"/>
      <c r="G1343" s="72"/>
      <c r="H1343" s="284"/>
      <c r="I1343" s="71"/>
      <c r="J1343" s="72"/>
      <c r="K1343" s="284"/>
      <c r="L1343" s="71"/>
      <c r="M1343" s="71"/>
      <c r="N1343" s="71"/>
      <c r="O1343" s="72"/>
      <c r="P1343" s="285"/>
      <c r="Q1343" s="71"/>
      <c r="R1343" s="72"/>
      <c r="S1343" s="286"/>
      <c r="T1343" s="72"/>
      <c r="U1343" s="287"/>
      <c r="V1343" s="71"/>
      <c r="W1343" s="72"/>
      <c r="X1343" s="287"/>
      <c r="Y1343" s="72"/>
      <c r="Z1343" s="286"/>
      <c r="AA1343" s="72"/>
      <c r="AB1343" s="288"/>
      <c r="AC1343" s="215"/>
      <c r="AD1343" s="215"/>
      <c r="AE1343" s="215"/>
      <c r="AF1343" s="215"/>
      <c r="AG1343" s="215"/>
      <c r="AH1343" s="215"/>
      <c r="AI1343" s="215"/>
      <c r="AJ1343" s="215"/>
      <c r="AK1343" s="215"/>
      <c r="AL1343" s="215"/>
      <c r="AM1343" s="215"/>
    </row>
    <row r="1344">
      <c r="A1344" s="215"/>
      <c r="B1344" s="282"/>
      <c r="C1344" s="283"/>
      <c r="D1344" s="72"/>
      <c r="E1344" s="107"/>
      <c r="F1344" s="71"/>
      <c r="G1344" s="72"/>
      <c r="H1344" s="284"/>
      <c r="I1344" s="71"/>
      <c r="J1344" s="72"/>
      <c r="K1344" s="284"/>
      <c r="L1344" s="71"/>
      <c r="M1344" s="71"/>
      <c r="N1344" s="71"/>
      <c r="O1344" s="72"/>
      <c r="P1344" s="285"/>
      <c r="Q1344" s="71"/>
      <c r="R1344" s="72"/>
      <c r="S1344" s="286"/>
      <c r="T1344" s="72"/>
      <c r="U1344" s="287"/>
      <c r="V1344" s="71"/>
      <c r="W1344" s="72"/>
      <c r="X1344" s="287"/>
      <c r="Y1344" s="72"/>
      <c r="Z1344" s="286"/>
      <c r="AA1344" s="72"/>
      <c r="AB1344" s="288"/>
      <c r="AC1344" s="215"/>
      <c r="AD1344" s="215"/>
      <c r="AE1344" s="215"/>
      <c r="AF1344" s="215"/>
      <c r="AG1344" s="215"/>
      <c r="AH1344" s="215"/>
      <c r="AI1344" s="215"/>
      <c r="AJ1344" s="215"/>
      <c r="AK1344" s="215"/>
      <c r="AL1344" s="215"/>
      <c r="AM1344" s="215"/>
    </row>
    <row r="1345">
      <c r="A1345" s="215"/>
      <c r="B1345" s="282"/>
      <c r="C1345" s="283"/>
      <c r="D1345" s="72"/>
      <c r="E1345" s="107"/>
      <c r="F1345" s="71"/>
      <c r="G1345" s="72"/>
      <c r="H1345" s="284"/>
      <c r="I1345" s="71"/>
      <c r="J1345" s="72"/>
      <c r="K1345" s="284"/>
      <c r="L1345" s="71"/>
      <c r="M1345" s="71"/>
      <c r="N1345" s="71"/>
      <c r="O1345" s="72"/>
      <c r="P1345" s="285"/>
      <c r="Q1345" s="71"/>
      <c r="R1345" s="72"/>
      <c r="S1345" s="286"/>
      <c r="T1345" s="72"/>
      <c r="U1345" s="287"/>
      <c r="V1345" s="71"/>
      <c r="W1345" s="72"/>
      <c r="X1345" s="287"/>
      <c r="Y1345" s="72"/>
      <c r="Z1345" s="286"/>
      <c r="AA1345" s="72"/>
      <c r="AB1345" s="288"/>
      <c r="AC1345" s="215"/>
      <c r="AD1345" s="215"/>
      <c r="AE1345" s="215"/>
      <c r="AF1345" s="215"/>
      <c r="AG1345" s="215"/>
      <c r="AH1345" s="215"/>
      <c r="AI1345" s="215"/>
      <c r="AJ1345" s="215"/>
      <c r="AK1345" s="215"/>
      <c r="AL1345" s="215"/>
      <c r="AM1345" s="215"/>
    </row>
    <row r="1346">
      <c r="A1346" s="215"/>
      <c r="B1346" s="282"/>
      <c r="C1346" s="283"/>
      <c r="D1346" s="72"/>
      <c r="E1346" s="107"/>
      <c r="F1346" s="71"/>
      <c r="G1346" s="72"/>
      <c r="H1346" s="284"/>
      <c r="I1346" s="71"/>
      <c r="J1346" s="72"/>
      <c r="K1346" s="284"/>
      <c r="L1346" s="71"/>
      <c r="M1346" s="71"/>
      <c r="N1346" s="71"/>
      <c r="O1346" s="72"/>
      <c r="P1346" s="285"/>
      <c r="Q1346" s="71"/>
      <c r="R1346" s="72"/>
      <c r="S1346" s="286"/>
      <c r="T1346" s="72"/>
      <c r="U1346" s="287"/>
      <c r="V1346" s="71"/>
      <c r="W1346" s="72"/>
      <c r="X1346" s="287"/>
      <c r="Y1346" s="72"/>
      <c r="Z1346" s="286"/>
      <c r="AA1346" s="72"/>
      <c r="AB1346" s="288"/>
      <c r="AC1346" s="215"/>
      <c r="AD1346" s="215"/>
      <c r="AE1346" s="215"/>
      <c r="AF1346" s="215"/>
      <c r="AG1346" s="215"/>
      <c r="AH1346" s="215"/>
      <c r="AI1346" s="215"/>
      <c r="AJ1346" s="215"/>
      <c r="AK1346" s="215"/>
      <c r="AL1346" s="215"/>
      <c r="AM1346" s="215"/>
    </row>
    <row r="1347">
      <c r="A1347" s="215"/>
      <c r="B1347" s="282"/>
      <c r="C1347" s="283"/>
      <c r="D1347" s="72"/>
      <c r="E1347" s="107"/>
      <c r="F1347" s="71"/>
      <c r="G1347" s="72"/>
      <c r="H1347" s="284"/>
      <c r="I1347" s="71"/>
      <c r="J1347" s="72"/>
      <c r="K1347" s="284"/>
      <c r="L1347" s="71"/>
      <c r="M1347" s="71"/>
      <c r="N1347" s="71"/>
      <c r="O1347" s="72"/>
      <c r="P1347" s="285"/>
      <c r="Q1347" s="71"/>
      <c r="R1347" s="72"/>
      <c r="S1347" s="286"/>
      <c r="T1347" s="72"/>
      <c r="U1347" s="287"/>
      <c r="V1347" s="71"/>
      <c r="W1347" s="72"/>
      <c r="X1347" s="287"/>
      <c r="Y1347" s="72"/>
      <c r="Z1347" s="286"/>
      <c r="AA1347" s="72"/>
      <c r="AB1347" s="288"/>
      <c r="AC1347" s="215"/>
      <c r="AD1347" s="215"/>
      <c r="AE1347" s="215"/>
      <c r="AF1347" s="215"/>
      <c r="AG1347" s="215"/>
      <c r="AH1347" s="215"/>
      <c r="AI1347" s="215"/>
      <c r="AJ1347" s="215"/>
      <c r="AK1347" s="215"/>
      <c r="AL1347" s="215"/>
      <c r="AM1347" s="215"/>
    </row>
    <row r="1348">
      <c r="A1348" s="215"/>
      <c r="B1348" s="282"/>
      <c r="C1348" s="283"/>
      <c r="D1348" s="72"/>
      <c r="E1348" s="107"/>
      <c r="F1348" s="71"/>
      <c r="G1348" s="72"/>
      <c r="H1348" s="284"/>
      <c r="I1348" s="71"/>
      <c r="J1348" s="72"/>
      <c r="K1348" s="284"/>
      <c r="L1348" s="71"/>
      <c r="M1348" s="71"/>
      <c r="N1348" s="71"/>
      <c r="O1348" s="72"/>
      <c r="P1348" s="285"/>
      <c r="Q1348" s="71"/>
      <c r="R1348" s="72"/>
      <c r="S1348" s="286"/>
      <c r="T1348" s="72"/>
      <c r="U1348" s="287"/>
      <c r="V1348" s="71"/>
      <c r="W1348" s="72"/>
      <c r="X1348" s="287"/>
      <c r="Y1348" s="72"/>
      <c r="Z1348" s="286"/>
      <c r="AA1348" s="72"/>
      <c r="AB1348" s="288"/>
      <c r="AC1348" s="215"/>
      <c r="AD1348" s="215"/>
      <c r="AE1348" s="215"/>
      <c r="AF1348" s="215"/>
      <c r="AG1348" s="215"/>
      <c r="AH1348" s="215"/>
      <c r="AI1348" s="215"/>
      <c r="AJ1348" s="215"/>
      <c r="AK1348" s="215"/>
      <c r="AL1348" s="215"/>
      <c r="AM1348" s="215"/>
    </row>
    <row r="1349">
      <c r="A1349" s="215"/>
      <c r="B1349" s="282"/>
      <c r="C1349" s="283"/>
      <c r="D1349" s="72"/>
      <c r="E1349" s="107"/>
      <c r="F1349" s="71"/>
      <c r="G1349" s="72"/>
      <c r="H1349" s="284"/>
      <c r="I1349" s="71"/>
      <c r="J1349" s="72"/>
      <c r="K1349" s="284"/>
      <c r="L1349" s="71"/>
      <c r="M1349" s="71"/>
      <c r="N1349" s="71"/>
      <c r="O1349" s="72"/>
      <c r="P1349" s="285"/>
      <c r="Q1349" s="71"/>
      <c r="R1349" s="72"/>
      <c r="S1349" s="286"/>
      <c r="T1349" s="72"/>
      <c r="U1349" s="287"/>
      <c r="V1349" s="71"/>
      <c r="W1349" s="72"/>
      <c r="X1349" s="287"/>
      <c r="Y1349" s="72"/>
      <c r="Z1349" s="286"/>
      <c r="AA1349" s="72"/>
      <c r="AB1349" s="288"/>
      <c r="AC1349" s="215"/>
      <c r="AD1349" s="215"/>
      <c r="AE1349" s="215"/>
      <c r="AF1349" s="215"/>
      <c r="AG1349" s="215"/>
      <c r="AH1349" s="215"/>
      <c r="AI1349" s="215"/>
      <c r="AJ1349" s="215"/>
      <c r="AK1349" s="215"/>
      <c r="AL1349" s="215"/>
      <c r="AM1349" s="215"/>
    </row>
    <row r="1350">
      <c r="A1350" s="215"/>
      <c r="B1350" s="282"/>
      <c r="C1350" s="283"/>
      <c r="D1350" s="72"/>
      <c r="E1350" s="107"/>
      <c r="F1350" s="71"/>
      <c r="G1350" s="72"/>
      <c r="H1350" s="284"/>
      <c r="I1350" s="71"/>
      <c r="J1350" s="72"/>
      <c r="K1350" s="284"/>
      <c r="L1350" s="71"/>
      <c r="M1350" s="71"/>
      <c r="N1350" s="71"/>
      <c r="O1350" s="72"/>
      <c r="P1350" s="285"/>
      <c r="Q1350" s="71"/>
      <c r="R1350" s="72"/>
      <c r="S1350" s="286"/>
      <c r="T1350" s="72"/>
      <c r="U1350" s="287"/>
      <c r="V1350" s="71"/>
      <c r="W1350" s="72"/>
      <c r="X1350" s="287"/>
      <c r="Y1350" s="72"/>
      <c r="Z1350" s="286"/>
      <c r="AA1350" s="72"/>
      <c r="AB1350" s="288"/>
      <c r="AC1350" s="215"/>
      <c r="AD1350" s="215"/>
      <c r="AE1350" s="215"/>
      <c r="AF1350" s="215"/>
      <c r="AG1350" s="215"/>
      <c r="AH1350" s="215"/>
      <c r="AI1350" s="215"/>
      <c r="AJ1350" s="215"/>
      <c r="AK1350" s="215"/>
      <c r="AL1350" s="215"/>
      <c r="AM1350" s="215"/>
    </row>
    <row r="1351">
      <c r="A1351" s="215"/>
      <c r="B1351" s="282"/>
      <c r="C1351" s="283"/>
      <c r="D1351" s="72"/>
      <c r="E1351" s="107"/>
      <c r="F1351" s="71"/>
      <c r="G1351" s="72"/>
      <c r="H1351" s="284"/>
      <c r="I1351" s="71"/>
      <c r="J1351" s="72"/>
      <c r="K1351" s="284"/>
      <c r="L1351" s="71"/>
      <c r="M1351" s="71"/>
      <c r="N1351" s="71"/>
      <c r="O1351" s="72"/>
      <c r="P1351" s="285"/>
      <c r="Q1351" s="71"/>
      <c r="R1351" s="72"/>
      <c r="S1351" s="286"/>
      <c r="T1351" s="72"/>
      <c r="U1351" s="287"/>
      <c r="V1351" s="71"/>
      <c r="W1351" s="72"/>
      <c r="X1351" s="287"/>
      <c r="Y1351" s="72"/>
      <c r="Z1351" s="286"/>
      <c r="AA1351" s="72"/>
      <c r="AB1351" s="288"/>
      <c r="AC1351" s="215"/>
      <c r="AD1351" s="215"/>
      <c r="AE1351" s="215"/>
      <c r="AF1351" s="215"/>
      <c r="AG1351" s="215"/>
      <c r="AH1351" s="215"/>
      <c r="AI1351" s="215"/>
      <c r="AJ1351" s="215"/>
      <c r="AK1351" s="215"/>
      <c r="AL1351" s="215"/>
      <c r="AM1351" s="215"/>
    </row>
    <row r="1352">
      <c r="A1352" s="215"/>
      <c r="B1352" s="282"/>
      <c r="C1352" s="283"/>
      <c r="D1352" s="72"/>
      <c r="E1352" s="107"/>
      <c r="F1352" s="71"/>
      <c r="G1352" s="72"/>
      <c r="H1352" s="284"/>
      <c r="I1352" s="71"/>
      <c r="J1352" s="72"/>
      <c r="K1352" s="284"/>
      <c r="L1352" s="71"/>
      <c r="M1352" s="71"/>
      <c r="N1352" s="71"/>
      <c r="O1352" s="72"/>
      <c r="P1352" s="285"/>
      <c r="Q1352" s="71"/>
      <c r="R1352" s="72"/>
      <c r="S1352" s="286"/>
      <c r="T1352" s="72"/>
      <c r="U1352" s="287"/>
      <c r="V1352" s="71"/>
      <c r="W1352" s="72"/>
      <c r="X1352" s="287"/>
      <c r="Y1352" s="72"/>
      <c r="Z1352" s="286"/>
      <c r="AA1352" s="72"/>
      <c r="AB1352" s="288"/>
      <c r="AC1352" s="215"/>
      <c r="AD1352" s="215"/>
      <c r="AE1352" s="215"/>
      <c r="AF1352" s="215"/>
      <c r="AG1352" s="215"/>
      <c r="AH1352" s="215"/>
      <c r="AI1352" s="215"/>
      <c r="AJ1352" s="215"/>
      <c r="AK1352" s="215"/>
      <c r="AL1352" s="215"/>
      <c r="AM1352" s="215"/>
    </row>
    <row r="1353">
      <c r="A1353" s="215"/>
      <c r="B1353" s="282"/>
      <c r="C1353" s="283"/>
      <c r="D1353" s="72"/>
      <c r="E1353" s="107"/>
      <c r="F1353" s="71"/>
      <c r="G1353" s="72"/>
      <c r="H1353" s="284"/>
      <c r="I1353" s="71"/>
      <c r="J1353" s="72"/>
      <c r="K1353" s="284"/>
      <c r="L1353" s="71"/>
      <c r="M1353" s="71"/>
      <c r="N1353" s="71"/>
      <c r="O1353" s="72"/>
      <c r="P1353" s="285"/>
      <c r="Q1353" s="71"/>
      <c r="R1353" s="72"/>
      <c r="S1353" s="286"/>
      <c r="T1353" s="72"/>
      <c r="U1353" s="287"/>
      <c r="V1353" s="71"/>
      <c r="W1353" s="72"/>
      <c r="X1353" s="287"/>
      <c r="Y1353" s="72"/>
      <c r="Z1353" s="286"/>
      <c r="AA1353" s="72"/>
      <c r="AB1353" s="288"/>
      <c r="AC1353" s="215"/>
      <c r="AD1353" s="215"/>
      <c r="AE1353" s="215"/>
      <c r="AF1353" s="215"/>
      <c r="AG1353" s="215"/>
      <c r="AH1353" s="215"/>
      <c r="AI1353" s="215"/>
      <c r="AJ1353" s="215"/>
      <c r="AK1353" s="215"/>
      <c r="AL1353" s="215"/>
      <c r="AM1353" s="215"/>
    </row>
    <row r="1354">
      <c r="A1354" s="215"/>
      <c r="B1354" s="282"/>
      <c r="C1354" s="283"/>
      <c r="D1354" s="72"/>
      <c r="E1354" s="107"/>
      <c r="F1354" s="71"/>
      <c r="G1354" s="72"/>
      <c r="H1354" s="284"/>
      <c r="I1354" s="71"/>
      <c r="J1354" s="72"/>
      <c r="K1354" s="284"/>
      <c r="L1354" s="71"/>
      <c r="M1354" s="71"/>
      <c r="N1354" s="71"/>
      <c r="O1354" s="72"/>
      <c r="P1354" s="285"/>
      <c r="Q1354" s="71"/>
      <c r="R1354" s="72"/>
      <c r="S1354" s="286"/>
      <c r="T1354" s="72"/>
      <c r="U1354" s="287"/>
      <c r="V1354" s="71"/>
      <c r="W1354" s="72"/>
      <c r="X1354" s="287"/>
      <c r="Y1354" s="72"/>
      <c r="Z1354" s="286"/>
      <c r="AA1354" s="72"/>
      <c r="AB1354" s="288"/>
      <c r="AC1354" s="215"/>
      <c r="AD1354" s="215"/>
      <c r="AE1354" s="215"/>
      <c r="AF1354" s="215"/>
      <c r="AG1354" s="215"/>
      <c r="AH1354" s="215"/>
      <c r="AI1354" s="215"/>
      <c r="AJ1354" s="215"/>
      <c r="AK1354" s="215"/>
      <c r="AL1354" s="215"/>
      <c r="AM1354" s="215"/>
    </row>
    <row r="1355">
      <c r="A1355" s="215"/>
      <c r="B1355" s="282"/>
      <c r="C1355" s="283"/>
      <c r="D1355" s="72"/>
      <c r="E1355" s="107"/>
      <c r="F1355" s="71"/>
      <c r="G1355" s="72"/>
      <c r="H1355" s="284"/>
      <c r="I1355" s="71"/>
      <c r="J1355" s="72"/>
      <c r="K1355" s="284"/>
      <c r="L1355" s="71"/>
      <c r="M1355" s="71"/>
      <c r="N1355" s="71"/>
      <c r="O1355" s="72"/>
      <c r="P1355" s="285"/>
      <c r="Q1355" s="71"/>
      <c r="R1355" s="72"/>
      <c r="S1355" s="286"/>
      <c r="T1355" s="72"/>
      <c r="U1355" s="287"/>
      <c r="V1355" s="71"/>
      <c r="W1355" s="72"/>
      <c r="X1355" s="287"/>
      <c r="Y1355" s="72"/>
      <c r="Z1355" s="286"/>
      <c r="AA1355" s="72"/>
      <c r="AB1355" s="288"/>
      <c r="AC1355" s="215"/>
      <c r="AD1355" s="215"/>
      <c r="AE1355" s="215"/>
      <c r="AF1355" s="215"/>
      <c r="AG1355" s="215"/>
      <c r="AH1355" s="215"/>
      <c r="AI1355" s="215"/>
      <c r="AJ1355" s="215"/>
      <c r="AK1355" s="215"/>
      <c r="AL1355" s="215"/>
      <c r="AM1355" s="215"/>
    </row>
    <row r="1356">
      <c r="A1356" s="215"/>
      <c r="B1356" s="282"/>
      <c r="C1356" s="283"/>
      <c r="D1356" s="72"/>
      <c r="E1356" s="107"/>
      <c r="F1356" s="71"/>
      <c r="G1356" s="72"/>
      <c r="H1356" s="284"/>
      <c r="I1356" s="71"/>
      <c r="J1356" s="72"/>
      <c r="K1356" s="284"/>
      <c r="L1356" s="71"/>
      <c r="M1356" s="71"/>
      <c r="N1356" s="71"/>
      <c r="O1356" s="72"/>
      <c r="P1356" s="285"/>
      <c r="Q1356" s="71"/>
      <c r="R1356" s="72"/>
      <c r="S1356" s="286"/>
      <c r="T1356" s="72"/>
      <c r="U1356" s="287"/>
      <c r="V1356" s="71"/>
      <c r="W1356" s="72"/>
      <c r="X1356" s="287"/>
      <c r="Y1356" s="72"/>
      <c r="Z1356" s="286"/>
      <c r="AA1356" s="72"/>
      <c r="AB1356" s="288"/>
      <c r="AC1356" s="215"/>
      <c r="AD1356" s="215"/>
      <c r="AE1356" s="215"/>
      <c r="AF1356" s="215"/>
      <c r="AG1356" s="215"/>
      <c r="AH1356" s="215"/>
      <c r="AI1356" s="215"/>
      <c r="AJ1356" s="215"/>
      <c r="AK1356" s="215"/>
      <c r="AL1356" s="215"/>
      <c r="AM1356" s="215"/>
    </row>
    <row r="1357">
      <c r="A1357" s="215"/>
      <c r="B1357" s="282"/>
      <c r="C1357" s="283"/>
      <c r="D1357" s="72"/>
      <c r="E1357" s="107"/>
      <c r="F1357" s="71"/>
      <c r="G1357" s="72"/>
      <c r="H1357" s="284"/>
      <c r="I1357" s="71"/>
      <c r="J1357" s="72"/>
      <c r="K1357" s="284"/>
      <c r="L1357" s="71"/>
      <c r="M1357" s="71"/>
      <c r="N1357" s="71"/>
      <c r="O1357" s="72"/>
      <c r="P1357" s="285"/>
      <c r="Q1357" s="71"/>
      <c r="R1357" s="72"/>
      <c r="S1357" s="286"/>
      <c r="T1357" s="72"/>
      <c r="U1357" s="287"/>
      <c r="V1357" s="71"/>
      <c r="W1357" s="72"/>
      <c r="X1357" s="287"/>
      <c r="Y1357" s="72"/>
      <c r="Z1357" s="286"/>
      <c r="AA1357" s="72"/>
      <c r="AB1357" s="288"/>
      <c r="AC1357" s="215"/>
      <c r="AD1357" s="215"/>
      <c r="AE1357" s="215"/>
      <c r="AF1357" s="215"/>
      <c r="AG1357" s="215"/>
      <c r="AH1357" s="215"/>
      <c r="AI1357" s="215"/>
      <c r="AJ1357" s="215"/>
      <c r="AK1357" s="215"/>
      <c r="AL1357" s="215"/>
      <c r="AM1357" s="215"/>
    </row>
    <row r="1358">
      <c r="A1358" s="215"/>
      <c r="B1358" s="282"/>
      <c r="C1358" s="283"/>
      <c r="D1358" s="72"/>
      <c r="E1358" s="107"/>
      <c r="F1358" s="71"/>
      <c r="G1358" s="72"/>
      <c r="H1358" s="284"/>
      <c r="I1358" s="71"/>
      <c r="J1358" s="72"/>
      <c r="K1358" s="284"/>
      <c r="L1358" s="71"/>
      <c r="M1358" s="71"/>
      <c r="N1358" s="71"/>
      <c r="O1358" s="72"/>
      <c r="P1358" s="285"/>
      <c r="Q1358" s="71"/>
      <c r="R1358" s="72"/>
      <c r="S1358" s="286"/>
      <c r="T1358" s="72"/>
      <c r="U1358" s="287"/>
      <c r="V1358" s="71"/>
      <c r="W1358" s="72"/>
      <c r="X1358" s="287"/>
      <c r="Y1358" s="72"/>
      <c r="Z1358" s="286"/>
      <c r="AA1358" s="72"/>
      <c r="AB1358" s="288"/>
      <c r="AC1358" s="215"/>
      <c r="AD1358" s="215"/>
      <c r="AE1358" s="215"/>
      <c r="AF1358" s="215"/>
      <c r="AG1358" s="215"/>
      <c r="AH1358" s="215"/>
      <c r="AI1358" s="215"/>
      <c r="AJ1358" s="215"/>
      <c r="AK1358" s="215"/>
      <c r="AL1358" s="215"/>
      <c r="AM1358" s="215"/>
    </row>
    <row r="1359">
      <c r="A1359" s="215"/>
      <c r="B1359" s="282"/>
      <c r="C1359" s="283"/>
      <c r="D1359" s="72"/>
      <c r="E1359" s="107"/>
      <c r="F1359" s="71"/>
      <c r="G1359" s="72"/>
      <c r="H1359" s="284"/>
      <c r="I1359" s="71"/>
      <c r="J1359" s="72"/>
      <c r="K1359" s="284"/>
      <c r="L1359" s="71"/>
      <c r="M1359" s="71"/>
      <c r="N1359" s="71"/>
      <c r="O1359" s="72"/>
      <c r="P1359" s="285"/>
      <c r="Q1359" s="71"/>
      <c r="R1359" s="72"/>
      <c r="S1359" s="286"/>
      <c r="T1359" s="72"/>
      <c r="U1359" s="287"/>
      <c r="V1359" s="71"/>
      <c r="W1359" s="72"/>
      <c r="X1359" s="287"/>
      <c r="Y1359" s="72"/>
      <c r="Z1359" s="286"/>
      <c r="AA1359" s="72"/>
      <c r="AB1359" s="288"/>
      <c r="AC1359" s="215"/>
      <c r="AD1359" s="215"/>
      <c r="AE1359" s="215"/>
      <c r="AF1359" s="215"/>
      <c r="AG1359" s="215"/>
      <c r="AH1359" s="215"/>
      <c r="AI1359" s="215"/>
      <c r="AJ1359" s="215"/>
      <c r="AK1359" s="215"/>
      <c r="AL1359" s="215"/>
      <c r="AM1359" s="215"/>
    </row>
    <row r="1360">
      <c r="A1360" s="215"/>
      <c r="B1360" s="282"/>
      <c r="C1360" s="283"/>
      <c r="D1360" s="72"/>
      <c r="E1360" s="107"/>
      <c r="F1360" s="71"/>
      <c r="G1360" s="72"/>
      <c r="H1360" s="284"/>
      <c r="I1360" s="71"/>
      <c r="J1360" s="72"/>
      <c r="K1360" s="284"/>
      <c r="L1360" s="71"/>
      <c r="M1360" s="71"/>
      <c r="N1360" s="71"/>
      <c r="O1360" s="72"/>
      <c r="P1360" s="285"/>
      <c r="Q1360" s="71"/>
      <c r="R1360" s="72"/>
      <c r="S1360" s="286"/>
      <c r="T1360" s="72"/>
      <c r="U1360" s="287"/>
      <c r="V1360" s="71"/>
      <c r="W1360" s="72"/>
      <c r="X1360" s="287"/>
      <c r="Y1360" s="72"/>
      <c r="Z1360" s="286"/>
      <c r="AA1360" s="72"/>
      <c r="AB1360" s="288"/>
      <c r="AC1360" s="215"/>
      <c r="AD1360" s="215"/>
      <c r="AE1360" s="215"/>
      <c r="AF1360" s="215"/>
      <c r="AG1360" s="215"/>
      <c r="AH1360" s="215"/>
      <c r="AI1360" s="215"/>
      <c r="AJ1360" s="215"/>
      <c r="AK1360" s="215"/>
      <c r="AL1360" s="215"/>
      <c r="AM1360" s="215"/>
    </row>
    <row r="1361">
      <c r="A1361" s="215"/>
      <c r="B1361" s="282"/>
      <c r="C1361" s="283"/>
      <c r="D1361" s="72"/>
      <c r="E1361" s="107"/>
      <c r="F1361" s="71"/>
      <c r="G1361" s="72"/>
      <c r="H1361" s="284"/>
      <c r="I1361" s="71"/>
      <c r="J1361" s="72"/>
      <c r="K1361" s="284"/>
      <c r="L1361" s="71"/>
      <c r="M1361" s="71"/>
      <c r="N1361" s="71"/>
      <c r="O1361" s="72"/>
      <c r="P1361" s="285"/>
      <c r="Q1361" s="71"/>
      <c r="R1361" s="72"/>
      <c r="S1361" s="286"/>
      <c r="T1361" s="72"/>
      <c r="U1361" s="287"/>
      <c r="V1361" s="71"/>
      <c r="W1361" s="72"/>
      <c r="X1361" s="287"/>
      <c r="Y1361" s="72"/>
      <c r="Z1361" s="286"/>
      <c r="AA1361" s="72"/>
      <c r="AB1361" s="288"/>
      <c r="AC1361" s="215"/>
      <c r="AD1361" s="215"/>
      <c r="AE1361" s="215"/>
      <c r="AF1361" s="215"/>
      <c r="AG1361" s="215"/>
      <c r="AH1361" s="215"/>
      <c r="AI1361" s="215"/>
      <c r="AJ1361" s="215"/>
      <c r="AK1361" s="215"/>
      <c r="AL1361" s="215"/>
      <c r="AM1361" s="215"/>
    </row>
    <row r="1362">
      <c r="A1362" s="215"/>
      <c r="B1362" s="282"/>
      <c r="C1362" s="283"/>
      <c r="D1362" s="72"/>
      <c r="E1362" s="107"/>
      <c r="F1362" s="71"/>
      <c r="G1362" s="72"/>
      <c r="H1362" s="284"/>
      <c r="I1362" s="71"/>
      <c r="J1362" s="72"/>
      <c r="K1362" s="284"/>
      <c r="L1362" s="71"/>
      <c r="M1362" s="71"/>
      <c r="N1362" s="71"/>
      <c r="O1362" s="72"/>
      <c r="P1362" s="285"/>
      <c r="Q1362" s="71"/>
      <c r="R1362" s="72"/>
      <c r="S1362" s="286"/>
      <c r="T1362" s="72"/>
      <c r="U1362" s="287"/>
      <c r="V1362" s="71"/>
      <c r="W1362" s="72"/>
      <c r="X1362" s="287"/>
      <c r="Y1362" s="72"/>
      <c r="Z1362" s="286"/>
      <c r="AA1362" s="72"/>
      <c r="AB1362" s="288"/>
      <c r="AC1362" s="215"/>
      <c r="AD1362" s="215"/>
      <c r="AE1362" s="215"/>
      <c r="AF1362" s="215"/>
      <c r="AG1362" s="215"/>
      <c r="AH1362" s="215"/>
      <c r="AI1362" s="215"/>
      <c r="AJ1362" s="215"/>
      <c r="AK1362" s="215"/>
      <c r="AL1362" s="215"/>
      <c r="AM1362" s="215"/>
    </row>
    <row r="1363">
      <c r="A1363" s="215"/>
      <c r="B1363" s="282"/>
      <c r="C1363" s="283"/>
      <c r="D1363" s="72"/>
      <c r="E1363" s="107"/>
      <c r="F1363" s="71"/>
      <c r="G1363" s="72"/>
      <c r="H1363" s="284"/>
      <c r="I1363" s="71"/>
      <c r="J1363" s="72"/>
      <c r="K1363" s="284"/>
      <c r="L1363" s="71"/>
      <c r="M1363" s="71"/>
      <c r="N1363" s="71"/>
      <c r="O1363" s="72"/>
      <c r="P1363" s="285"/>
      <c r="Q1363" s="71"/>
      <c r="R1363" s="72"/>
      <c r="S1363" s="286"/>
      <c r="T1363" s="72"/>
      <c r="U1363" s="287"/>
      <c r="V1363" s="71"/>
      <c r="W1363" s="72"/>
      <c r="X1363" s="287"/>
      <c r="Y1363" s="72"/>
      <c r="Z1363" s="286"/>
      <c r="AA1363" s="72"/>
      <c r="AB1363" s="288"/>
      <c r="AC1363" s="215"/>
      <c r="AD1363" s="215"/>
      <c r="AE1363" s="215"/>
      <c r="AF1363" s="215"/>
      <c r="AG1363" s="215"/>
      <c r="AH1363" s="215"/>
      <c r="AI1363" s="215"/>
      <c r="AJ1363" s="215"/>
      <c r="AK1363" s="215"/>
      <c r="AL1363" s="215"/>
      <c r="AM1363" s="215"/>
    </row>
    <row r="1364">
      <c r="A1364" s="215"/>
      <c r="B1364" s="282"/>
      <c r="C1364" s="283"/>
      <c r="D1364" s="72"/>
      <c r="E1364" s="107"/>
      <c r="F1364" s="71"/>
      <c r="G1364" s="72"/>
      <c r="H1364" s="284"/>
      <c r="I1364" s="71"/>
      <c r="J1364" s="72"/>
      <c r="K1364" s="284"/>
      <c r="L1364" s="71"/>
      <c r="M1364" s="71"/>
      <c r="N1364" s="71"/>
      <c r="O1364" s="72"/>
      <c r="P1364" s="285"/>
      <c r="Q1364" s="71"/>
      <c r="R1364" s="72"/>
      <c r="S1364" s="286"/>
      <c r="T1364" s="72"/>
      <c r="U1364" s="287"/>
      <c r="V1364" s="71"/>
      <c r="W1364" s="72"/>
      <c r="X1364" s="287"/>
      <c r="Y1364" s="72"/>
      <c r="Z1364" s="286"/>
      <c r="AA1364" s="72"/>
      <c r="AB1364" s="288"/>
      <c r="AC1364" s="215"/>
      <c r="AD1364" s="215"/>
      <c r="AE1364" s="215"/>
      <c r="AF1364" s="215"/>
      <c r="AG1364" s="215"/>
      <c r="AH1364" s="215"/>
      <c r="AI1364" s="215"/>
      <c r="AJ1364" s="215"/>
      <c r="AK1364" s="215"/>
      <c r="AL1364" s="215"/>
      <c r="AM1364" s="215"/>
    </row>
    <row r="1365">
      <c r="A1365" s="215"/>
      <c r="B1365" s="282"/>
      <c r="C1365" s="283"/>
      <c r="D1365" s="72"/>
      <c r="E1365" s="107"/>
      <c r="F1365" s="71"/>
      <c r="G1365" s="72"/>
      <c r="H1365" s="284"/>
      <c r="I1365" s="71"/>
      <c r="J1365" s="72"/>
      <c r="K1365" s="284"/>
      <c r="L1365" s="71"/>
      <c r="M1365" s="71"/>
      <c r="N1365" s="71"/>
      <c r="O1365" s="72"/>
      <c r="P1365" s="285"/>
      <c r="Q1365" s="71"/>
      <c r="R1365" s="72"/>
      <c r="S1365" s="286"/>
      <c r="T1365" s="72"/>
      <c r="U1365" s="287"/>
      <c r="V1365" s="71"/>
      <c r="W1365" s="72"/>
      <c r="X1365" s="287"/>
      <c r="Y1365" s="72"/>
      <c r="Z1365" s="286"/>
      <c r="AA1365" s="72"/>
      <c r="AB1365" s="288"/>
      <c r="AC1365" s="215"/>
      <c r="AD1365" s="215"/>
      <c r="AE1365" s="215"/>
      <c r="AF1365" s="215"/>
      <c r="AG1365" s="215"/>
      <c r="AH1365" s="215"/>
      <c r="AI1365" s="215"/>
      <c r="AJ1365" s="215"/>
      <c r="AK1365" s="215"/>
      <c r="AL1365" s="215"/>
      <c r="AM1365" s="215"/>
    </row>
    <row r="1366">
      <c r="A1366" s="215"/>
      <c r="B1366" s="282"/>
      <c r="C1366" s="283"/>
      <c r="D1366" s="72"/>
      <c r="E1366" s="107"/>
      <c r="F1366" s="71"/>
      <c r="G1366" s="72"/>
      <c r="H1366" s="284"/>
      <c r="I1366" s="71"/>
      <c r="J1366" s="72"/>
      <c r="K1366" s="284"/>
      <c r="L1366" s="71"/>
      <c r="M1366" s="71"/>
      <c r="N1366" s="71"/>
      <c r="O1366" s="72"/>
      <c r="P1366" s="285"/>
      <c r="Q1366" s="71"/>
      <c r="R1366" s="72"/>
      <c r="S1366" s="286"/>
      <c r="T1366" s="72"/>
      <c r="U1366" s="287"/>
      <c r="V1366" s="71"/>
      <c r="W1366" s="72"/>
      <c r="X1366" s="287"/>
      <c r="Y1366" s="72"/>
      <c r="Z1366" s="286"/>
      <c r="AA1366" s="72"/>
      <c r="AB1366" s="288"/>
      <c r="AC1366" s="215"/>
      <c r="AD1366" s="215"/>
      <c r="AE1366" s="215"/>
      <c r="AF1366" s="215"/>
      <c r="AG1366" s="215"/>
      <c r="AH1366" s="215"/>
      <c r="AI1366" s="215"/>
      <c r="AJ1366" s="215"/>
      <c r="AK1366" s="215"/>
      <c r="AL1366" s="215"/>
      <c r="AM1366" s="215"/>
    </row>
    <row r="1367">
      <c r="A1367" s="215"/>
      <c r="B1367" s="282"/>
      <c r="C1367" s="283"/>
      <c r="D1367" s="72"/>
      <c r="E1367" s="107"/>
      <c r="F1367" s="71"/>
      <c r="G1367" s="72"/>
      <c r="H1367" s="284"/>
      <c r="I1367" s="71"/>
      <c r="J1367" s="72"/>
      <c r="K1367" s="284"/>
      <c r="L1367" s="71"/>
      <c r="M1367" s="71"/>
      <c r="N1367" s="71"/>
      <c r="O1367" s="72"/>
      <c r="P1367" s="285"/>
      <c r="Q1367" s="71"/>
      <c r="R1367" s="72"/>
      <c r="S1367" s="286"/>
      <c r="T1367" s="72"/>
      <c r="U1367" s="287"/>
      <c r="V1367" s="71"/>
      <c r="W1367" s="72"/>
      <c r="X1367" s="287"/>
      <c r="Y1367" s="72"/>
      <c r="Z1367" s="286"/>
      <c r="AA1367" s="72"/>
      <c r="AB1367" s="288"/>
      <c r="AC1367" s="215"/>
      <c r="AD1367" s="215"/>
      <c r="AE1367" s="215"/>
      <c r="AF1367" s="215"/>
      <c r="AG1367" s="215"/>
      <c r="AH1367" s="215"/>
      <c r="AI1367" s="215"/>
      <c r="AJ1367" s="215"/>
      <c r="AK1367" s="215"/>
      <c r="AL1367" s="215"/>
      <c r="AM1367" s="215"/>
    </row>
    <row r="1368">
      <c r="A1368" s="215"/>
      <c r="B1368" s="282"/>
      <c r="C1368" s="283"/>
      <c r="D1368" s="72"/>
      <c r="E1368" s="107"/>
      <c r="F1368" s="71"/>
      <c r="G1368" s="72"/>
      <c r="H1368" s="284"/>
      <c r="I1368" s="71"/>
      <c r="J1368" s="72"/>
      <c r="K1368" s="284"/>
      <c r="L1368" s="71"/>
      <c r="M1368" s="71"/>
      <c r="N1368" s="71"/>
      <c r="O1368" s="72"/>
      <c r="P1368" s="285"/>
      <c r="Q1368" s="71"/>
      <c r="R1368" s="72"/>
      <c r="S1368" s="286"/>
      <c r="T1368" s="72"/>
      <c r="U1368" s="287"/>
      <c r="V1368" s="71"/>
      <c r="W1368" s="72"/>
      <c r="X1368" s="287"/>
      <c r="Y1368" s="72"/>
      <c r="Z1368" s="286"/>
      <c r="AA1368" s="72"/>
      <c r="AB1368" s="288"/>
      <c r="AC1368" s="215"/>
      <c r="AD1368" s="215"/>
      <c r="AE1368" s="215"/>
      <c r="AF1368" s="215"/>
      <c r="AG1368" s="215"/>
      <c r="AH1368" s="215"/>
      <c r="AI1368" s="215"/>
      <c r="AJ1368" s="215"/>
      <c r="AK1368" s="215"/>
      <c r="AL1368" s="215"/>
      <c r="AM1368" s="215"/>
    </row>
    <row r="1369">
      <c r="A1369" s="215"/>
      <c r="B1369" s="282"/>
      <c r="C1369" s="283"/>
      <c r="D1369" s="72"/>
      <c r="E1369" s="107"/>
      <c r="F1369" s="71"/>
      <c r="G1369" s="72"/>
      <c r="H1369" s="284"/>
      <c r="I1369" s="71"/>
      <c r="J1369" s="72"/>
      <c r="K1369" s="284"/>
      <c r="L1369" s="71"/>
      <c r="M1369" s="71"/>
      <c r="N1369" s="71"/>
      <c r="O1369" s="72"/>
      <c r="P1369" s="285"/>
      <c r="Q1369" s="71"/>
      <c r="R1369" s="72"/>
      <c r="S1369" s="286"/>
      <c r="T1369" s="72"/>
      <c r="U1369" s="287"/>
      <c r="V1369" s="71"/>
      <c r="W1369" s="72"/>
      <c r="X1369" s="287"/>
      <c r="Y1369" s="72"/>
      <c r="Z1369" s="286"/>
      <c r="AA1369" s="72"/>
      <c r="AB1369" s="288"/>
      <c r="AC1369" s="215"/>
      <c r="AD1369" s="215"/>
      <c r="AE1369" s="215"/>
      <c r="AF1369" s="215"/>
      <c r="AG1369" s="215"/>
      <c r="AH1369" s="215"/>
      <c r="AI1369" s="215"/>
      <c r="AJ1369" s="215"/>
      <c r="AK1369" s="215"/>
      <c r="AL1369" s="215"/>
      <c r="AM1369" s="215"/>
    </row>
    <row r="1370">
      <c r="A1370" s="215"/>
      <c r="B1370" s="282"/>
      <c r="C1370" s="283"/>
      <c r="D1370" s="72"/>
      <c r="E1370" s="107"/>
      <c r="F1370" s="71"/>
      <c r="G1370" s="72"/>
      <c r="H1370" s="284"/>
      <c r="I1370" s="71"/>
      <c r="J1370" s="72"/>
      <c r="K1370" s="284"/>
      <c r="L1370" s="71"/>
      <c r="M1370" s="71"/>
      <c r="N1370" s="71"/>
      <c r="O1370" s="72"/>
      <c r="P1370" s="285"/>
      <c r="Q1370" s="71"/>
      <c r="R1370" s="72"/>
      <c r="S1370" s="286"/>
      <c r="T1370" s="72"/>
      <c r="U1370" s="287"/>
      <c r="V1370" s="71"/>
      <c r="W1370" s="72"/>
      <c r="X1370" s="287"/>
      <c r="Y1370" s="72"/>
      <c r="Z1370" s="286"/>
      <c r="AA1370" s="72"/>
      <c r="AB1370" s="288"/>
      <c r="AC1370" s="215"/>
      <c r="AD1370" s="215"/>
      <c r="AE1370" s="215"/>
      <c r="AF1370" s="215"/>
      <c r="AG1370" s="215"/>
      <c r="AH1370" s="215"/>
      <c r="AI1370" s="215"/>
      <c r="AJ1370" s="215"/>
      <c r="AK1370" s="215"/>
      <c r="AL1370" s="215"/>
      <c r="AM1370" s="215"/>
    </row>
    <row r="1371">
      <c r="A1371" s="215"/>
      <c r="B1371" s="282"/>
      <c r="C1371" s="283"/>
      <c r="D1371" s="72"/>
      <c r="E1371" s="107"/>
      <c r="F1371" s="71"/>
      <c r="G1371" s="72"/>
      <c r="H1371" s="284"/>
      <c r="I1371" s="71"/>
      <c r="J1371" s="72"/>
      <c r="K1371" s="284"/>
      <c r="L1371" s="71"/>
      <c r="M1371" s="71"/>
      <c r="N1371" s="71"/>
      <c r="O1371" s="72"/>
      <c r="P1371" s="285"/>
      <c r="Q1371" s="71"/>
      <c r="R1371" s="72"/>
      <c r="S1371" s="286"/>
      <c r="T1371" s="72"/>
      <c r="U1371" s="287"/>
      <c r="V1371" s="71"/>
      <c r="W1371" s="72"/>
      <c r="X1371" s="287"/>
      <c r="Y1371" s="72"/>
      <c r="Z1371" s="286"/>
      <c r="AA1371" s="72"/>
      <c r="AB1371" s="288"/>
      <c r="AC1371" s="215"/>
      <c r="AD1371" s="215"/>
      <c r="AE1371" s="215"/>
      <c r="AF1371" s="215"/>
      <c r="AG1371" s="215"/>
      <c r="AH1371" s="215"/>
      <c r="AI1371" s="215"/>
      <c r="AJ1371" s="215"/>
      <c r="AK1371" s="215"/>
      <c r="AL1371" s="215"/>
      <c r="AM1371" s="215"/>
    </row>
    <row r="1372">
      <c r="A1372" s="215"/>
      <c r="B1372" s="282"/>
      <c r="C1372" s="283"/>
      <c r="D1372" s="72"/>
      <c r="E1372" s="107"/>
      <c r="F1372" s="71"/>
      <c r="G1372" s="72"/>
      <c r="H1372" s="284"/>
      <c r="I1372" s="71"/>
      <c r="J1372" s="72"/>
      <c r="K1372" s="284"/>
      <c r="L1372" s="71"/>
      <c r="M1372" s="71"/>
      <c r="N1372" s="71"/>
      <c r="O1372" s="72"/>
      <c r="P1372" s="285"/>
      <c r="Q1372" s="71"/>
      <c r="R1372" s="72"/>
      <c r="S1372" s="286"/>
      <c r="T1372" s="72"/>
      <c r="U1372" s="287"/>
      <c r="V1372" s="71"/>
      <c r="W1372" s="72"/>
      <c r="X1372" s="287"/>
      <c r="Y1372" s="72"/>
      <c r="Z1372" s="286"/>
      <c r="AA1372" s="72"/>
      <c r="AB1372" s="288"/>
      <c r="AC1372" s="215"/>
      <c r="AD1372" s="215"/>
      <c r="AE1372" s="215"/>
      <c r="AF1372" s="215"/>
      <c r="AG1372" s="215"/>
      <c r="AH1372" s="215"/>
      <c r="AI1372" s="215"/>
      <c r="AJ1372" s="215"/>
      <c r="AK1372" s="215"/>
      <c r="AL1372" s="215"/>
      <c r="AM1372" s="215"/>
    </row>
    <row r="1373">
      <c r="A1373" s="215"/>
      <c r="B1373" s="282"/>
      <c r="C1373" s="283"/>
      <c r="D1373" s="72"/>
      <c r="E1373" s="107"/>
      <c r="F1373" s="71"/>
      <c r="G1373" s="72"/>
      <c r="H1373" s="284"/>
      <c r="I1373" s="71"/>
      <c r="J1373" s="72"/>
      <c r="K1373" s="284"/>
      <c r="L1373" s="71"/>
      <c r="M1373" s="71"/>
      <c r="N1373" s="71"/>
      <c r="O1373" s="72"/>
      <c r="P1373" s="285"/>
      <c r="Q1373" s="71"/>
      <c r="R1373" s="72"/>
      <c r="S1373" s="286"/>
      <c r="T1373" s="72"/>
      <c r="U1373" s="287"/>
      <c r="V1373" s="71"/>
      <c r="W1373" s="72"/>
      <c r="X1373" s="287"/>
      <c r="Y1373" s="72"/>
      <c r="Z1373" s="286"/>
      <c r="AA1373" s="72"/>
      <c r="AB1373" s="288"/>
      <c r="AC1373" s="215"/>
      <c r="AD1373" s="215"/>
      <c r="AE1373" s="215"/>
      <c r="AF1373" s="215"/>
      <c r="AG1373" s="215"/>
      <c r="AH1373" s="215"/>
      <c r="AI1373" s="215"/>
      <c r="AJ1373" s="215"/>
      <c r="AK1373" s="215"/>
      <c r="AL1373" s="215"/>
      <c r="AM1373" s="215"/>
    </row>
    <row r="1374">
      <c r="A1374" s="215"/>
      <c r="B1374" s="282"/>
      <c r="C1374" s="283"/>
      <c r="D1374" s="72"/>
      <c r="E1374" s="107"/>
      <c r="F1374" s="71"/>
      <c r="G1374" s="72"/>
      <c r="H1374" s="284"/>
      <c r="I1374" s="71"/>
      <c r="J1374" s="72"/>
      <c r="K1374" s="284"/>
      <c r="L1374" s="71"/>
      <c r="M1374" s="71"/>
      <c r="N1374" s="71"/>
      <c r="O1374" s="72"/>
      <c r="P1374" s="285"/>
      <c r="Q1374" s="71"/>
      <c r="R1374" s="72"/>
      <c r="S1374" s="286"/>
      <c r="T1374" s="72"/>
      <c r="U1374" s="287"/>
      <c r="V1374" s="71"/>
      <c r="W1374" s="72"/>
      <c r="X1374" s="287"/>
      <c r="Y1374" s="72"/>
      <c r="Z1374" s="286"/>
      <c r="AA1374" s="72"/>
      <c r="AB1374" s="288"/>
      <c r="AC1374" s="215"/>
      <c r="AD1374" s="215"/>
      <c r="AE1374" s="215"/>
      <c r="AF1374" s="215"/>
      <c r="AG1374" s="215"/>
      <c r="AH1374" s="215"/>
      <c r="AI1374" s="215"/>
      <c r="AJ1374" s="215"/>
      <c r="AK1374" s="215"/>
      <c r="AL1374" s="215"/>
      <c r="AM1374" s="215"/>
    </row>
    <row r="1375">
      <c r="A1375" s="215"/>
      <c r="B1375" s="282"/>
      <c r="C1375" s="283"/>
      <c r="D1375" s="72"/>
      <c r="E1375" s="107"/>
      <c r="F1375" s="71"/>
      <c r="G1375" s="72"/>
      <c r="H1375" s="284"/>
      <c r="I1375" s="71"/>
      <c r="J1375" s="72"/>
      <c r="K1375" s="284"/>
      <c r="L1375" s="71"/>
      <c r="M1375" s="71"/>
      <c r="N1375" s="71"/>
      <c r="O1375" s="72"/>
      <c r="P1375" s="285"/>
      <c r="Q1375" s="71"/>
      <c r="R1375" s="72"/>
      <c r="S1375" s="286"/>
      <c r="T1375" s="72"/>
      <c r="U1375" s="287"/>
      <c r="V1375" s="71"/>
      <c r="W1375" s="72"/>
      <c r="X1375" s="287"/>
      <c r="Y1375" s="72"/>
      <c r="Z1375" s="286"/>
      <c r="AA1375" s="72"/>
      <c r="AB1375" s="288"/>
      <c r="AC1375" s="215"/>
      <c r="AD1375" s="215"/>
      <c r="AE1375" s="215"/>
      <c r="AF1375" s="215"/>
      <c r="AG1375" s="215"/>
      <c r="AH1375" s="215"/>
      <c r="AI1375" s="215"/>
      <c r="AJ1375" s="215"/>
      <c r="AK1375" s="215"/>
      <c r="AL1375" s="215"/>
      <c r="AM1375" s="215"/>
    </row>
    <row r="1376">
      <c r="A1376" s="215"/>
      <c r="B1376" s="282"/>
      <c r="C1376" s="283"/>
      <c r="D1376" s="72"/>
      <c r="E1376" s="107"/>
      <c r="F1376" s="71"/>
      <c r="G1376" s="72"/>
      <c r="H1376" s="284"/>
      <c r="I1376" s="71"/>
      <c r="J1376" s="72"/>
      <c r="K1376" s="284"/>
      <c r="L1376" s="71"/>
      <c r="M1376" s="71"/>
      <c r="N1376" s="71"/>
      <c r="O1376" s="72"/>
      <c r="P1376" s="285"/>
      <c r="Q1376" s="71"/>
      <c r="R1376" s="72"/>
      <c r="S1376" s="286"/>
      <c r="T1376" s="72"/>
      <c r="U1376" s="287"/>
      <c r="V1376" s="71"/>
      <c r="W1376" s="72"/>
      <c r="X1376" s="287"/>
      <c r="Y1376" s="72"/>
      <c r="Z1376" s="286"/>
      <c r="AA1376" s="72"/>
      <c r="AB1376" s="288"/>
      <c r="AC1376" s="215"/>
      <c r="AD1376" s="215"/>
      <c r="AE1376" s="215"/>
      <c r="AF1376" s="215"/>
      <c r="AG1376" s="215"/>
      <c r="AH1376" s="215"/>
      <c r="AI1376" s="215"/>
      <c r="AJ1376" s="215"/>
      <c r="AK1376" s="215"/>
      <c r="AL1376" s="215"/>
      <c r="AM1376" s="215"/>
    </row>
    <row r="1377">
      <c r="A1377" s="215"/>
      <c r="B1377" s="282"/>
      <c r="C1377" s="283"/>
      <c r="D1377" s="72"/>
      <c r="E1377" s="107"/>
      <c r="F1377" s="71"/>
      <c r="G1377" s="72"/>
      <c r="H1377" s="284"/>
      <c r="I1377" s="71"/>
      <c r="J1377" s="72"/>
      <c r="K1377" s="284"/>
      <c r="L1377" s="71"/>
      <c r="M1377" s="71"/>
      <c r="N1377" s="71"/>
      <c r="O1377" s="72"/>
      <c r="P1377" s="285"/>
      <c r="Q1377" s="71"/>
      <c r="R1377" s="72"/>
      <c r="S1377" s="286"/>
      <c r="T1377" s="72"/>
      <c r="U1377" s="287"/>
      <c r="V1377" s="71"/>
      <c r="W1377" s="72"/>
      <c r="X1377" s="287"/>
      <c r="Y1377" s="72"/>
      <c r="Z1377" s="286"/>
      <c r="AA1377" s="72"/>
      <c r="AB1377" s="288"/>
      <c r="AC1377" s="215"/>
      <c r="AD1377" s="215"/>
      <c r="AE1377" s="215"/>
      <c r="AF1377" s="215"/>
      <c r="AG1377" s="215"/>
      <c r="AH1377" s="215"/>
      <c r="AI1377" s="215"/>
      <c r="AJ1377" s="215"/>
      <c r="AK1377" s="215"/>
      <c r="AL1377" s="215"/>
      <c r="AM1377" s="215"/>
    </row>
    <row r="1378">
      <c r="A1378" s="215"/>
      <c r="B1378" s="282"/>
      <c r="C1378" s="283"/>
      <c r="D1378" s="72"/>
      <c r="E1378" s="107"/>
      <c r="F1378" s="71"/>
      <c r="G1378" s="72"/>
      <c r="H1378" s="284"/>
      <c r="I1378" s="71"/>
      <c r="J1378" s="72"/>
      <c r="K1378" s="284"/>
      <c r="L1378" s="71"/>
      <c r="M1378" s="71"/>
      <c r="N1378" s="71"/>
      <c r="O1378" s="72"/>
      <c r="P1378" s="285"/>
      <c r="Q1378" s="71"/>
      <c r="R1378" s="72"/>
      <c r="S1378" s="286"/>
      <c r="T1378" s="72"/>
      <c r="U1378" s="287"/>
      <c r="V1378" s="71"/>
      <c r="W1378" s="72"/>
      <c r="X1378" s="287"/>
      <c r="Y1378" s="72"/>
      <c r="Z1378" s="286"/>
      <c r="AA1378" s="72"/>
      <c r="AB1378" s="288"/>
      <c r="AC1378" s="215"/>
      <c r="AD1378" s="215"/>
      <c r="AE1378" s="215"/>
      <c r="AF1378" s="215"/>
      <c r="AG1378" s="215"/>
      <c r="AH1378" s="215"/>
      <c r="AI1378" s="215"/>
      <c r="AJ1378" s="215"/>
      <c r="AK1378" s="215"/>
      <c r="AL1378" s="215"/>
      <c r="AM1378" s="215"/>
    </row>
    <row r="1379">
      <c r="A1379" s="215"/>
      <c r="B1379" s="282"/>
      <c r="C1379" s="283"/>
      <c r="D1379" s="72"/>
      <c r="E1379" s="107"/>
      <c r="F1379" s="71"/>
      <c r="G1379" s="72"/>
      <c r="H1379" s="284"/>
      <c r="I1379" s="71"/>
      <c r="J1379" s="72"/>
      <c r="K1379" s="284"/>
      <c r="L1379" s="71"/>
      <c r="M1379" s="71"/>
      <c r="N1379" s="71"/>
      <c r="O1379" s="72"/>
      <c r="P1379" s="285"/>
      <c r="Q1379" s="71"/>
      <c r="R1379" s="72"/>
      <c r="S1379" s="286"/>
      <c r="T1379" s="72"/>
      <c r="U1379" s="287"/>
      <c r="V1379" s="71"/>
      <c r="W1379" s="72"/>
      <c r="X1379" s="287"/>
      <c r="Y1379" s="72"/>
      <c r="Z1379" s="286"/>
      <c r="AA1379" s="72"/>
      <c r="AB1379" s="288"/>
      <c r="AC1379" s="215"/>
      <c r="AD1379" s="215"/>
      <c r="AE1379" s="215"/>
      <c r="AF1379" s="215"/>
      <c r="AG1379" s="215"/>
      <c r="AH1379" s="215"/>
      <c r="AI1379" s="215"/>
      <c r="AJ1379" s="215"/>
      <c r="AK1379" s="215"/>
      <c r="AL1379" s="215"/>
      <c r="AM1379" s="215"/>
    </row>
    <row r="1380">
      <c r="A1380" s="215"/>
      <c r="B1380" s="282"/>
      <c r="C1380" s="283"/>
      <c r="D1380" s="72"/>
      <c r="E1380" s="107"/>
      <c r="F1380" s="71"/>
      <c r="G1380" s="72"/>
      <c r="H1380" s="284"/>
      <c r="I1380" s="71"/>
      <c r="J1380" s="72"/>
      <c r="K1380" s="284"/>
      <c r="L1380" s="71"/>
      <c r="M1380" s="71"/>
      <c r="N1380" s="71"/>
      <c r="O1380" s="72"/>
      <c r="P1380" s="285"/>
      <c r="Q1380" s="71"/>
      <c r="R1380" s="72"/>
      <c r="S1380" s="286"/>
      <c r="T1380" s="72"/>
      <c r="U1380" s="287"/>
      <c r="V1380" s="71"/>
      <c r="W1380" s="72"/>
      <c r="X1380" s="287"/>
      <c r="Y1380" s="72"/>
      <c r="Z1380" s="286"/>
      <c r="AA1380" s="72"/>
      <c r="AB1380" s="288"/>
      <c r="AC1380" s="215"/>
      <c r="AD1380" s="215"/>
      <c r="AE1380" s="215"/>
      <c r="AF1380" s="215"/>
      <c r="AG1380" s="215"/>
      <c r="AH1380" s="215"/>
      <c r="AI1380" s="215"/>
      <c r="AJ1380" s="215"/>
      <c r="AK1380" s="215"/>
      <c r="AL1380" s="215"/>
      <c r="AM1380" s="215"/>
    </row>
    <row r="1381">
      <c r="A1381" s="215"/>
      <c r="B1381" s="282"/>
      <c r="C1381" s="283"/>
      <c r="D1381" s="72"/>
      <c r="E1381" s="107"/>
      <c r="F1381" s="71"/>
      <c r="G1381" s="72"/>
      <c r="H1381" s="284"/>
      <c r="I1381" s="71"/>
      <c r="J1381" s="72"/>
      <c r="K1381" s="284"/>
      <c r="L1381" s="71"/>
      <c r="M1381" s="71"/>
      <c r="N1381" s="71"/>
      <c r="O1381" s="72"/>
      <c r="P1381" s="285"/>
      <c r="Q1381" s="71"/>
      <c r="R1381" s="72"/>
      <c r="S1381" s="286"/>
      <c r="T1381" s="72"/>
      <c r="U1381" s="287"/>
      <c r="V1381" s="71"/>
      <c r="W1381" s="72"/>
      <c r="X1381" s="287"/>
      <c r="Y1381" s="72"/>
      <c r="Z1381" s="286"/>
      <c r="AA1381" s="72"/>
      <c r="AB1381" s="288"/>
      <c r="AC1381" s="215"/>
      <c r="AD1381" s="215"/>
      <c r="AE1381" s="215"/>
      <c r="AF1381" s="215"/>
      <c r="AG1381" s="215"/>
      <c r="AH1381" s="215"/>
      <c r="AI1381" s="215"/>
      <c r="AJ1381" s="215"/>
      <c r="AK1381" s="215"/>
      <c r="AL1381" s="215"/>
      <c r="AM1381" s="215"/>
    </row>
    <row r="1382">
      <c r="A1382" s="215"/>
      <c r="B1382" s="282"/>
      <c r="C1382" s="283"/>
      <c r="D1382" s="72"/>
      <c r="E1382" s="107"/>
      <c r="F1382" s="71"/>
      <c r="G1382" s="72"/>
      <c r="H1382" s="284"/>
      <c r="I1382" s="71"/>
      <c r="J1382" s="72"/>
      <c r="K1382" s="284"/>
      <c r="L1382" s="71"/>
      <c r="M1382" s="71"/>
      <c r="N1382" s="71"/>
      <c r="O1382" s="72"/>
      <c r="P1382" s="285"/>
      <c r="Q1382" s="71"/>
      <c r="R1382" s="72"/>
      <c r="S1382" s="286"/>
      <c r="T1382" s="72"/>
      <c r="U1382" s="287"/>
      <c r="V1382" s="71"/>
      <c r="W1382" s="72"/>
      <c r="X1382" s="287"/>
      <c r="Y1382" s="72"/>
      <c r="Z1382" s="286"/>
      <c r="AA1382" s="72"/>
      <c r="AB1382" s="288"/>
      <c r="AC1382" s="215"/>
      <c r="AD1382" s="215"/>
      <c r="AE1382" s="215"/>
      <c r="AF1382" s="215"/>
      <c r="AG1382" s="215"/>
      <c r="AH1382" s="215"/>
      <c r="AI1382" s="215"/>
      <c r="AJ1382" s="215"/>
      <c r="AK1382" s="215"/>
      <c r="AL1382" s="215"/>
      <c r="AM1382" s="215"/>
    </row>
    <row r="1383">
      <c r="A1383" s="215"/>
      <c r="B1383" s="282"/>
      <c r="C1383" s="283"/>
      <c r="D1383" s="72"/>
      <c r="E1383" s="107"/>
      <c r="F1383" s="71"/>
      <c r="G1383" s="72"/>
      <c r="H1383" s="284"/>
      <c r="I1383" s="71"/>
      <c r="J1383" s="72"/>
      <c r="K1383" s="284"/>
      <c r="L1383" s="71"/>
      <c r="M1383" s="71"/>
      <c r="N1383" s="71"/>
      <c r="O1383" s="72"/>
      <c r="P1383" s="285"/>
      <c r="Q1383" s="71"/>
      <c r="R1383" s="72"/>
      <c r="S1383" s="286"/>
      <c r="T1383" s="72"/>
      <c r="U1383" s="287"/>
      <c r="V1383" s="71"/>
      <c r="W1383" s="72"/>
      <c r="X1383" s="287"/>
      <c r="Y1383" s="72"/>
      <c r="Z1383" s="286"/>
      <c r="AA1383" s="72"/>
      <c r="AB1383" s="288"/>
      <c r="AC1383" s="215"/>
      <c r="AD1383" s="215"/>
      <c r="AE1383" s="215"/>
      <c r="AF1383" s="215"/>
      <c r="AG1383" s="215"/>
      <c r="AH1383" s="215"/>
      <c r="AI1383" s="215"/>
      <c r="AJ1383" s="215"/>
      <c r="AK1383" s="215"/>
      <c r="AL1383" s="215"/>
      <c r="AM1383" s="215"/>
    </row>
    <row r="1384">
      <c r="A1384" s="215"/>
      <c r="B1384" s="282"/>
      <c r="C1384" s="283"/>
      <c r="D1384" s="72"/>
      <c r="E1384" s="107"/>
      <c r="F1384" s="71"/>
      <c r="G1384" s="72"/>
      <c r="H1384" s="284"/>
      <c r="I1384" s="71"/>
      <c r="J1384" s="72"/>
      <c r="K1384" s="284"/>
      <c r="L1384" s="71"/>
      <c r="M1384" s="71"/>
      <c r="N1384" s="71"/>
      <c r="O1384" s="72"/>
      <c r="P1384" s="285"/>
      <c r="Q1384" s="71"/>
      <c r="R1384" s="72"/>
      <c r="S1384" s="286"/>
      <c r="T1384" s="72"/>
      <c r="U1384" s="287"/>
      <c r="V1384" s="71"/>
      <c r="W1384" s="72"/>
      <c r="X1384" s="287"/>
      <c r="Y1384" s="72"/>
      <c r="Z1384" s="286"/>
      <c r="AA1384" s="72"/>
      <c r="AB1384" s="288"/>
      <c r="AC1384" s="215"/>
      <c r="AD1384" s="215"/>
      <c r="AE1384" s="215"/>
      <c r="AF1384" s="215"/>
      <c r="AG1384" s="215"/>
      <c r="AH1384" s="215"/>
      <c r="AI1384" s="215"/>
      <c r="AJ1384" s="215"/>
      <c r="AK1384" s="215"/>
      <c r="AL1384" s="215"/>
      <c r="AM1384" s="215"/>
    </row>
    <row r="1385">
      <c r="A1385" s="215"/>
      <c r="B1385" s="282"/>
      <c r="C1385" s="283"/>
      <c r="D1385" s="72"/>
      <c r="E1385" s="107"/>
      <c r="F1385" s="71"/>
      <c r="G1385" s="72"/>
      <c r="H1385" s="284"/>
      <c r="I1385" s="71"/>
      <c r="J1385" s="72"/>
      <c r="K1385" s="284"/>
      <c r="L1385" s="71"/>
      <c r="M1385" s="71"/>
      <c r="N1385" s="71"/>
      <c r="O1385" s="72"/>
      <c r="P1385" s="285"/>
      <c r="Q1385" s="71"/>
      <c r="R1385" s="72"/>
      <c r="S1385" s="286"/>
      <c r="T1385" s="72"/>
      <c r="U1385" s="287"/>
      <c r="V1385" s="71"/>
      <c r="W1385" s="72"/>
      <c r="X1385" s="287"/>
      <c r="Y1385" s="72"/>
      <c r="Z1385" s="286"/>
      <c r="AA1385" s="72"/>
      <c r="AB1385" s="288"/>
      <c r="AC1385" s="215"/>
      <c r="AD1385" s="215"/>
      <c r="AE1385" s="215"/>
      <c r="AF1385" s="215"/>
      <c r="AG1385" s="215"/>
      <c r="AH1385" s="215"/>
      <c r="AI1385" s="215"/>
      <c r="AJ1385" s="215"/>
      <c r="AK1385" s="215"/>
      <c r="AL1385" s="215"/>
      <c r="AM1385" s="215"/>
    </row>
    <row r="1386">
      <c r="A1386" s="215"/>
      <c r="B1386" s="282"/>
      <c r="C1386" s="283"/>
      <c r="D1386" s="72"/>
      <c r="E1386" s="107"/>
      <c r="F1386" s="71"/>
      <c r="G1386" s="72"/>
      <c r="H1386" s="284"/>
      <c r="I1386" s="71"/>
      <c r="J1386" s="72"/>
      <c r="K1386" s="284"/>
      <c r="L1386" s="71"/>
      <c r="M1386" s="71"/>
      <c r="N1386" s="71"/>
      <c r="O1386" s="72"/>
      <c r="P1386" s="285"/>
      <c r="Q1386" s="71"/>
      <c r="R1386" s="72"/>
      <c r="S1386" s="286"/>
      <c r="T1386" s="72"/>
      <c r="U1386" s="287"/>
      <c r="V1386" s="71"/>
      <c r="W1386" s="72"/>
      <c r="X1386" s="287"/>
      <c r="Y1386" s="72"/>
      <c r="Z1386" s="286"/>
      <c r="AA1386" s="72"/>
      <c r="AB1386" s="288"/>
      <c r="AC1386" s="215"/>
      <c r="AD1386" s="215"/>
      <c r="AE1386" s="215"/>
      <c r="AF1386" s="215"/>
      <c r="AG1386" s="215"/>
      <c r="AH1386" s="215"/>
      <c r="AI1386" s="215"/>
      <c r="AJ1386" s="215"/>
      <c r="AK1386" s="215"/>
      <c r="AL1386" s="215"/>
      <c r="AM1386" s="215"/>
    </row>
    <row r="1387">
      <c r="A1387" s="215"/>
      <c r="B1387" s="282"/>
      <c r="C1387" s="283"/>
      <c r="D1387" s="72"/>
      <c r="E1387" s="107"/>
      <c r="F1387" s="71"/>
      <c r="G1387" s="72"/>
      <c r="H1387" s="284"/>
      <c r="I1387" s="71"/>
      <c r="J1387" s="72"/>
      <c r="K1387" s="284"/>
      <c r="L1387" s="71"/>
      <c r="M1387" s="71"/>
      <c r="N1387" s="71"/>
      <c r="O1387" s="72"/>
      <c r="P1387" s="285"/>
      <c r="Q1387" s="71"/>
      <c r="R1387" s="72"/>
      <c r="S1387" s="286"/>
      <c r="T1387" s="72"/>
      <c r="U1387" s="287"/>
      <c r="V1387" s="71"/>
      <c r="W1387" s="72"/>
      <c r="X1387" s="287"/>
      <c r="Y1387" s="72"/>
      <c r="Z1387" s="286"/>
      <c r="AA1387" s="72"/>
      <c r="AB1387" s="288"/>
      <c r="AC1387" s="215"/>
      <c r="AD1387" s="215"/>
      <c r="AE1387" s="215"/>
      <c r="AF1387" s="215"/>
      <c r="AG1387" s="215"/>
      <c r="AH1387" s="215"/>
      <c r="AI1387" s="215"/>
      <c r="AJ1387" s="215"/>
      <c r="AK1387" s="215"/>
      <c r="AL1387" s="215"/>
      <c r="AM1387" s="215"/>
    </row>
    <row r="1388">
      <c r="A1388" s="215"/>
      <c r="B1388" s="282"/>
      <c r="C1388" s="283"/>
      <c r="D1388" s="72"/>
      <c r="E1388" s="107"/>
      <c r="F1388" s="71"/>
      <c r="G1388" s="72"/>
      <c r="H1388" s="284"/>
      <c r="I1388" s="71"/>
      <c r="J1388" s="72"/>
      <c r="K1388" s="284"/>
      <c r="L1388" s="71"/>
      <c r="M1388" s="71"/>
      <c r="N1388" s="71"/>
      <c r="O1388" s="72"/>
      <c r="P1388" s="285"/>
      <c r="Q1388" s="71"/>
      <c r="R1388" s="72"/>
      <c r="S1388" s="286"/>
      <c r="T1388" s="72"/>
      <c r="U1388" s="287"/>
      <c r="V1388" s="71"/>
      <c r="W1388" s="72"/>
      <c r="X1388" s="287"/>
      <c r="Y1388" s="72"/>
      <c r="Z1388" s="286"/>
      <c r="AA1388" s="72"/>
      <c r="AB1388" s="288"/>
      <c r="AC1388" s="215"/>
      <c r="AD1388" s="215"/>
      <c r="AE1388" s="215"/>
      <c r="AF1388" s="215"/>
      <c r="AG1388" s="215"/>
      <c r="AH1388" s="215"/>
      <c r="AI1388" s="215"/>
      <c r="AJ1388" s="215"/>
      <c r="AK1388" s="215"/>
      <c r="AL1388" s="215"/>
      <c r="AM1388" s="215"/>
    </row>
    <row r="1389">
      <c r="A1389" s="215"/>
      <c r="B1389" s="282"/>
      <c r="C1389" s="283"/>
      <c r="D1389" s="72"/>
      <c r="E1389" s="107"/>
      <c r="F1389" s="71"/>
      <c r="G1389" s="72"/>
      <c r="H1389" s="284"/>
      <c r="I1389" s="71"/>
      <c r="J1389" s="72"/>
      <c r="K1389" s="284"/>
      <c r="L1389" s="71"/>
      <c r="M1389" s="71"/>
      <c r="N1389" s="71"/>
      <c r="O1389" s="72"/>
      <c r="P1389" s="285"/>
      <c r="Q1389" s="71"/>
      <c r="R1389" s="72"/>
      <c r="S1389" s="286"/>
      <c r="T1389" s="72"/>
      <c r="U1389" s="287"/>
      <c r="V1389" s="71"/>
      <c r="W1389" s="72"/>
      <c r="X1389" s="287"/>
      <c r="Y1389" s="72"/>
      <c r="Z1389" s="286"/>
      <c r="AA1389" s="72"/>
      <c r="AB1389" s="288"/>
      <c r="AC1389" s="215"/>
      <c r="AD1389" s="215"/>
      <c r="AE1389" s="215"/>
      <c r="AF1389" s="215"/>
      <c r="AG1389" s="215"/>
      <c r="AH1389" s="215"/>
      <c r="AI1389" s="215"/>
      <c r="AJ1389" s="215"/>
      <c r="AK1389" s="215"/>
      <c r="AL1389" s="215"/>
      <c r="AM1389" s="215"/>
    </row>
    <row r="1390">
      <c r="A1390" s="215"/>
      <c r="B1390" s="282"/>
      <c r="C1390" s="283"/>
      <c r="D1390" s="72"/>
      <c r="E1390" s="107"/>
      <c r="F1390" s="71"/>
      <c r="G1390" s="72"/>
      <c r="H1390" s="284"/>
      <c r="I1390" s="71"/>
      <c r="J1390" s="72"/>
      <c r="K1390" s="284"/>
      <c r="L1390" s="71"/>
      <c r="M1390" s="71"/>
      <c r="N1390" s="71"/>
      <c r="O1390" s="72"/>
      <c r="P1390" s="285"/>
      <c r="Q1390" s="71"/>
      <c r="R1390" s="72"/>
      <c r="S1390" s="286"/>
      <c r="T1390" s="72"/>
      <c r="U1390" s="287"/>
      <c r="V1390" s="71"/>
      <c r="W1390" s="72"/>
      <c r="X1390" s="287"/>
      <c r="Y1390" s="72"/>
      <c r="Z1390" s="286"/>
      <c r="AA1390" s="72"/>
      <c r="AB1390" s="288"/>
      <c r="AC1390" s="215"/>
      <c r="AD1390" s="215"/>
      <c r="AE1390" s="215"/>
      <c r="AF1390" s="215"/>
      <c r="AG1390" s="215"/>
      <c r="AH1390" s="215"/>
      <c r="AI1390" s="215"/>
      <c r="AJ1390" s="215"/>
      <c r="AK1390" s="215"/>
      <c r="AL1390" s="215"/>
      <c r="AM1390" s="215"/>
    </row>
    <row r="1391">
      <c r="A1391" s="215"/>
      <c r="B1391" s="282"/>
      <c r="C1391" s="283"/>
      <c r="D1391" s="72"/>
      <c r="E1391" s="107"/>
      <c r="F1391" s="71"/>
      <c r="G1391" s="72"/>
      <c r="H1391" s="284"/>
      <c r="I1391" s="71"/>
      <c r="J1391" s="72"/>
      <c r="K1391" s="284"/>
      <c r="L1391" s="71"/>
      <c r="M1391" s="71"/>
      <c r="N1391" s="71"/>
      <c r="O1391" s="72"/>
      <c r="P1391" s="285"/>
      <c r="Q1391" s="71"/>
      <c r="R1391" s="72"/>
      <c r="S1391" s="286"/>
      <c r="T1391" s="72"/>
      <c r="U1391" s="287"/>
      <c r="V1391" s="71"/>
      <c r="W1391" s="72"/>
      <c r="X1391" s="287"/>
      <c r="Y1391" s="72"/>
      <c r="Z1391" s="286"/>
      <c r="AA1391" s="72"/>
      <c r="AB1391" s="288"/>
      <c r="AC1391" s="215"/>
      <c r="AD1391" s="215"/>
      <c r="AE1391" s="215"/>
      <c r="AF1391" s="215"/>
      <c r="AG1391" s="215"/>
      <c r="AH1391" s="215"/>
      <c r="AI1391" s="215"/>
      <c r="AJ1391" s="215"/>
      <c r="AK1391" s="215"/>
      <c r="AL1391" s="215"/>
      <c r="AM1391" s="215"/>
    </row>
    <row r="1392">
      <c r="A1392" s="215"/>
      <c r="B1392" s="282"/>
      <c r="C1392" s="283"/>
      <c r="D1392" s="72"/>
      <c r="E1392" s="107"/>
      <c r="F1392" s="71"/>
      <c r="G1392" s="72"/>
      <c r="H1392" s="284"/>
      <c r="I1392" s="71"/>
      <c r="J1392" s="72"/>
      <c r="K1392" s="284"/>
      <c r="L1392" s="71"/>
      <c r="M1392" s="71"/>
      <c r="N1392" s="71"/>
      <c r="O1392" s="72"/>
      <c r="P1392" s="285"/>
      <c r="Q1392" s="71"/>
      <c r="R1392" s="72"/>
      <c r="S1392" s="286"/>
      <c r="T1392" s="72"/>
      <c r="U1392" s="287"/>
      <c r="V1392" s="71"/>
      <c r="W1392" s="72"/>
      <c r="X1392" s="287"/>
      <c r="Y1392" s="72"/>
      <c r="Z1392" s="286"/>
      <c r="AA1392" s="72"/>
      <c r="AB1392" s="288"/>
      <c r="AC1392" s="215"/>
      <c r="AD1392" s="215"/>
      <c r="AE1392" s="215"/>
      <c r="AF1392" s="215"/>
      <c r="AG1392" s="215"/>
      <c r="AH1392" s="215"/>
      <c r="AI1392" s="215"/>
      <c r="AJ1392" s="215"/>
      <c r="AK1392" s="215"/>
      <c r="AL1392" s="215"/>
      <c r="AM1392" s="215"/>
    </row>
    <row r="1393">
      <c r="A1393" s="215"/>
      <c r="B1393" s="282"/>
      <c r="C1393" s="283"/>
      <c r="D1393" s="72"/>
      <c r="E1393" s="107"/>
      <c r="F1393" s="71"/>
      <c r="G1393" s="72"/>
      <c r="H1393" s="284"/>
      <c r="I1393" s="71"/>
      <c r="J1393" s="72"/>
      <c r="K1393" s="284"/>
      <c r="L1393" s="71"/>
      <c r="M1393" s="71"/>
      <c r="N1393" s="71"/>
      <c r="O1393" s="72"/>
      <c r="P1393" s="285"/>
      <c r="Q1393" s="71"/>
      <c r="R1393" s="72"/>
      <c r="S1393" s="286"/>
      <c r="T1393" s="72"/>
      <c r="U1393" s="287"/>
      <c r="V1393" s="71"/>
      <c r="W1393" s="72"/>
      <c r="X1393" s="287"/>
      <c r="Y1393" s="72"/>
      <c r="Z1393" s="286"/>
      <c r="AA1393" s="72"/>
      <c r="AB1393" s="288"/>
      <c r="AC1393" s="215"/>
      <c r="AD1393" s="215"/>
      <c r="AE1393" s="215"/>
      <c r="AF1393" s="215"/>
      <c r="AG1393" s="215"/>
      <c r="AH1393" s="215"/>
      <c r="AI1393" s="215"/>
      <c r="AJ1393" s="215"/>
      <c r="AK1393" s="215"/>
      <c r="AL1393" s="215"/>
      <c r="AM1393" s="215"/>
    </row>
    <row r="1394">
      <c r="A1394" s="215"/>
      <c r="B1394" s="282"/>
      <c r="C1394" s="283"/>
      <c r="D1394" s="72"/>
      <c r="E1394" s="107"/>
      <c r="F1394" s="71"/>
      <c r="G1394" s="72"/>
      <c r="H1394" s="284"/>
      <c r="I1394" s="71"/>
      <c r="J1394" s="72"/>
      <c r="K1394" s="284"/>
      <c r="L1394" s="71"/>
      <c r="M1394" s="71"/>
      <c r="N1394" s="71"/>
      <c r="O1394" s="72"/>
      <c r="P1394" s="285"/>
      <c r="Q1394" s="71"/>
      <c r="R1394" s="72"/>
      <c r="S1394" s="286"/>
      <c r="T1394" s="72"/>
      <c r="U1394" s="287"/>
      <c r="V1394" s="71"/>
      <c r="W1394" s="72"/>
      <c r="X1394" s="287"/>
      <c r="Y1394" s="72"/>
      <c r="Z1394" s="286"/>
      <c r="AA1394" s="72"/>
      <c r="AB1394" s="288"/>
      <c r="AC1394" s="215"/>
      <c r="AD1394" s="215"/>
      <c r="AE1394" s="215"/>
      <c r="AF1394" s="215"/>
      <c r="AG1394" s="215"/>
      <c r="AH1394" s="215"/>
      <c r="AI1394" s="215"/>
      <c r="AJ1394" s="215"/>
      <c r="AK1394" s="215"/>
      <c r="AL1394" s="215"/>
      <c r="AM1394" s="215"/>
    </row>
    <row r="1395">
      <c r="A1395" s="215"/>
      <c r="B1395" s="282"/>
      <c r="C1395" s="283"/>
      <c r="D1395" s="72"/>
      <c r="E1395" s="107"/>
      <c r="F1395" s="71"/>
      <c r="G1395" s="72"/>
      <c r="H1395" s="284"/>
      <c r="I1395" s="71"/>
      <c r="J1395" s="72"/>
      <c r="K1395" s="284"/>
      <c r="L1395" s="71"/>
      <c r="M1395" s="71"/>
      <c r="N1395" s="71"/>
      <c r="O1395" s="72"/>
      <c r="P1395" s="285"/>
      <c r="Q1395" s="71"/>
      <c r="R1395" s="72"/>
      <c r="S1395" s="286"/>
      <c r="T1395" s="72"/>
      <c r="U1395" s="287"/>
      <c r="V1395" s="71"/>
      <c r="W1395" s="72"/>
      <c r="X1395" s="287"/>
      <c r="Y1395" s="72"/>
      <c r="Z1395" s="286"/>
      <c r="AA1395" s="72"/>
      <c r="AB1395" s="288"/>
      <c r="AC1395" s="215"/>
      <c r="AD1395" s="215"/>
      <c r="AE1395" s="215"/>
      <c r="AF1395" s="215"/>
      <c r="AG1395" s="215"/>
      <c r="AH1395" s="215"/>
      <c r="AI1395" s="215"/>
      <c r="AJ1395" s="215"/>
      <c r="AK1395" s="215"/>
      <c r="AL1395" s="215"/>
      <c r="AM1395" s="215"/>
    </row>
    <row r="1396">
      <c r="A1396" s="215"/>
      <c r="B1396" s="282"/>
      <c r="C1396" s="283"/>
      <c r="D1396" s="72"/>
      <c r="E1396" s="107"/>
      <c r="F1396" s="71"/>
      <c r="G1396" s="72"/>
      <c r="H1396" s="284"/>
      <c r="I1396" s="71"/>
      <c r="J1396" s="72"/>
      <c r="K1396" s="284"/>
      <c r="L1396" s="71"/>
      <c r="M1396" s="71"/>
      <c r="N1396" s="71"/>
      <c r="O1396" s="72"/>
      <c r="P1396" s="285"/>
      <c r="Q1396" s="71"/>
      <c r="R1396" s="72"/>
      <c r="S1396" s="286"/>
      <c r="T1396" s="72"/>
      <c r="U1396" s="287"/>
      <c r="V1396" s="71"/>
      <c r="W1396" s="72"/>
      <c r="X1396" s="287"/>
      <c r="Y1396" s="72"/>
      <c r="Z1396" s="286"/>
      <c r="AA1396" s="72"/>
      <c r="AB1396" s="288"/>
      <c r="AC1396" s="215"/>
      <c r="AD1396" s="215"/>
      <c r="AE1396" s="215"/>
      <c r="AF1396" s="215"/>
      <c r="AG1396" s="215"/>
      <c r="AH1396" s="215"/>
      <c r="AI1396" s="215"/>
      <c r="AJ1396" s="215"/>
      <c r="AK1396" s="215"/>
      <c r="AL1396" s="215"/>
      <c r="AM1396" s="215"/>
    </row>
    <row r="1397">
      <c r="A1397" s="215"/>
      <c r="B1397" s="282"/>
      <c r="C1397" s="283"/>
      <c r="D1397" s="72"/>
      <c r="E1397" s="107"/>
      <c r="F1397" s="71"/>
      <c r="G1397" s="72"/>
      <c r="H1397" s="284"/>
      <c r="I1397" s="71"/>
      <c r="J1397" s="72"/>
      <c r="K1397" s="284"/>
      <c r="L1397" s="71"/>
      <c r="M1397" s="71"/>
      <c r="N1397" s="71"/>
      <c r="O1397" s="72"/>
      <c r="P1397" s="285"/>
      <c r="Q1397" s="71"/>
      <c r="R1397" s="72"/>
      <c r="S1397" s="286"/>
      <c r="T1397" s="72"/>
      <c r="U1397" s="287"/>
      <c r="V1397" s="71"/>
      <c r="W1397" s="72"/>
      <c r="X1397" s="287"/>
      <c r="Y1397" s="72"/>
      <c r="Z1397" s="286"/>
      <c r="AA1397" s="72"/>
      <c r="AB1397" s="288"/>
      <c r="AC1397" s="215"/>
      <c r="AD1397" s="215"/>
      <c r="AE1397" s="215"/>
      <c r="AF1397" s="215"/>
      <c r="AG1397" s="215"/>
      <c r="AH1397" s="215"/>
      <c r="AI1397" s="215"/>
      <c r="AJ1397" s="215"/>
      <c r="AK1397" s="215"/>
      <c r="AL1397" s="215"/>
      <c r="AM1397" s="215"/>
    </row>
    <row r="1398">
      <c r="A1398" s="215"/>
      <c r="B1398" s="282"/>
      <c r="C1398" s="283"/>
      <c r="D1398" s="72"/>
      <c r="E1398" s="107"/>
      <c r="F1398" s="71"/>
      <c r="G1398" s="72"/>
      <c r="H1398" s="284"/>
      <c r="I1398" s="71"/>
      <c r="J1398" s="72"/>
      <c r="K1398" s="284"/>
      <c r="L1398" s="71"/>
      <c r="M1398" s="71"/>
      <c r="N1398" s="71"/>
      <c r="O1398" s="72"/>
      <c r="P1398" s="285"/>
      <c r="Q1398" s="71"/>
      <c r="R1398" s="72"/>
      <c r="S1398" s="286"/>
      <c r="T1398" s="72"/>
      <c r="U1398" s="287"/>
      <c r="V1398" s="71"/>
      <c r="W1398" s="72"/>
      <c r="X1398" s="287"/>
      <c r="Y1398" s="72"/>
      <c r="Z1398" s="286"/>
      <c r="AA1398" s="72"/>
      <c r="AB1398" s="288"/>
      <c r="AC1398" s="215"/>
      <c r="AD1398" s="215"/>
      <c r="AE1398" s="215"/>
      <c r="AF1398" s="215"/>
      <c r="AG1398" s="215"/>
      <c r="AH1398" s="215"/>
      <c r="AI1398" s="215"/>
      <c r="AJ1398" s="215"/>
      <c r="AK1398" s="215"/>
      <c r="AL1398" s="215"/>
      <c r="AM1398" s="215"/>
    </row>
    <row r="1399">
      <c r="A1399" s="215"/>
      <c r="B1399" s="282"/>
      <c r="C1399" s="283"/>
      <c r="D1399" s="72"/>
      <c r="E1399" s="107"/>
      <c r="F1399" s="71"/>
      <c r="G1399" s="72"/>
      <c r="H1399" s="284"/>
      <c r="I1399" s="71"/>
      <c r="J1399" s="72"/>
      <c r="K1399" s="284"/>
      <c r="L1399" s="71"/>
      <c r="M1399" s="71"/>
      <c r="N1399" s="71"/>
      <c r="O1399" s="72"/>
      <c r="P1399" s="285"/>
      <c r="Q1399" s="71"/>
      <c r="R1399" s="72"/>
      <c r="S1399" s="286"/>
      <c r="T1399" s="72"/>
      <c r="U1399" s="287"/>
      <c r="V1399" s="71"/>
      <c r="W1399" s="72"/>
      <c r="X1399" s="287"/>
      <c r="Y1399" s="72"/>
      <c r="Z1399" s="286"/>
      <c r="AA1399" s="72"/>
      <c r="AB1399" s="288"/>
      <c r="AC1399" s="215"/>
      <c r="AD1399" s="215"/>
      <c r="AE1399" s="215"/>
      <c r="AF1399" s="215"/>
      <c r="AG1399" s="215"/>
      <c r="AH1399" s="215"/>
      <c r="AI1399" s="215"/>
      <c r="AJ1399" s="215"/>
      <c r="AK1399" s="215"/>
      <c r="AL1399" s="215"/>
      <c r="AM1399" s="215"/>
    </row>
    <row r="1400">
      <c r="A1400" s="215"/>
      <c r="B1400" s="282"/>
      <c r="C1400" s="283"/>
      <c r="D1400" s="72"/>
      <c r="E1400" s="107"/>
      <c r="F1400" s="71"/>
      <c r="G1400" s="72"/>
      <c r="H1400" s="284"/>
      <c r="I1400" s="71"/>
      <c r="J1400" s="72"/>
      <c r="K1400" s="284"/>
      <c r="L1400" s="71"/>
      <c r="M1400" s="71"/>
      <c r="N1400" s="71"/>
      <c r="O1400" s="72"/>
      <c r="P1400" s="285"/>
      <c r="Q1400" s="71"/>
      <c r="R1400" s="72"/>
      <c r="S1400" s="286"/>
      <c r="T1400" s="72"/>
      <c r="U1400" s="287"/>
      <c r="V1400" s="71"/>
      <c r="W1400" s="72"/>
      <c r="X1400" s="287"/>
      <c r="Y1400" s="72"/>
      <c r="Z1400" s="286"/>
      <c r="AA1400" s="72"/>
      <c r="AB1400" s="288"/>
      <c r="AC1400" s="215"/>
      <c r="AD1400" s="215"/>
      <c r="AE1400" s="215"/>
      <c r="AF1400" s="215"/>
      <c r="AG1400" s="215"/>
      <c r="AH1400" s="215"/>
      <c r="AI1400" s="215"/>
      <c r="AJ1400" s="215"/>
      <c r="AK1400" s="215"/>
      <c r="AL1400" s="215"/>
      <c r="AM1400" s="215"/>
    </row>
    <row r="1401">
      <c r="A1401" s="215"/>
      <c r="B1401" s="282"/>
      <c r="C1401" s="283"/>
      <c r="D1401" s="72"/>
      <c r="E1401" s="107"/>
      <c r="F1401" s="71"/>
      <c r="G1401" s="72"/>
      <c r="H1401" s="284"/>
      <c r="I1401" s="71"/>
      <c r="J1401" s="72"/>
      <c r="K1401" s="284"/>
      <c r="L1401" s="71"/>
      <c r="M1401" s="71"/>
      <c r="N1401" s="71"/>
      <c r="O1401" s="72"/>
      <c r="P1401" s="285"/>
      <c r="Q1401" s="71"/>
      <c r="R1401" s="72"/>
      <c r="S1401" s="286"/>
      <c r="T1401" s="72"/>
      <c r="U1401" s="287"/>
      <c r="V1401" s="71"/>
      <c r="W1401" s="72"/>
      <c r="X1401" s="287"/>
      <c r="Y1401" s="72"/>
      <c r="Z1401" s="286"/>
      <c r="AA1401" s="72"/>
      <c r="AB1401" s="288"/>
      <c r="AC1401" s="215"/>
      <c r="AD1401" s="215"/>
      <c r="AE1401" s="215"/>
      <c r="AF1401" s="215"/>
      <c r="AG1401" s="215"/>
      <c r="AH1401" s="215"/>
      <c r="AI1401" s="215"/>
      <c r="AJ1401" s="215"/>
      <c r="AK1401" s="215"/>
      <c r="AL1401" s="215"/>
      <c r="AM1401" s="215"/>
    </row>
    <row r="1402">
      <c r="A1402" s="215"/>
      <c r="B1402" s="282"/>
      <c r="C1402" s="283"/>
      <c r="D1402" s="72"/>
      <c r="E1402" s="107"/>
      <c r="F1402" s="71"/>
      <c r="G1402" s="72"/>
      <c r="H1402" s="284"/>
      <c r="I1402" s="71"/>
      <c r="J1402" s="72"/>
      <c r="K1402" s="284"/>
      <c r="L1402" s="71"/>
      <c r="M1402" s="71"/>
      <c r="N1402" s="71"/>
      <c r="O1402" s="72"/>
      <c r="P1402" s="285"/>
      <c r="Q1402" s="71"/>
      <c r="R1402" s="72"/>
      <c r="S1402" s="286"/>
      <c r="T1402" s="72"/>
      <c r="U1402" s="287"/>
      <c r="V1402" s="71"/>
      <c r="W1402" s="72"/>
      <c r="X1402" s="287"/>
      <c r="Y1402" s="72"/>
      <c r="Z1402" s="286"/>
      <c r="AA1402" s="72"/>
      <c r="AB1402" s="288"/>
      <c r="AC1402" s="215"/>
      <c r="AD1402" s="215"/>
      <c r="AE1402" s="215"/>
      <c r="AF1402" s="215"/>
      <c r="AG1402" s="215"/>
      <c r="AH1402" s="215"/>
      <c r="AI1402" s="215"/>
      <c r="AJ1402" s="215"/>
      <c r="AK1402" s="215"/>
      <c r="AL1402" s="215"/>
      <c r="AM1402" s="215"/>
    </row>
    <row r="1403">
      <c r="A1403" s="215"/>
      <c r="B1403" s="282"/>
      <c r="C1403" s="283"/>
      <c r="D1403" s="72"/>
      <c r="E1403" s="107"/>
      <c r="F1403" s="71"/>
      <c r="G1403" s="72"/>
      <c r="H1403" s="284"/>
      <c r="I1403" s="71"/>
      <c r="J1403" s="72"/>
      <c r="K1403" s="284"/>
      <c r="L1403" s="71"/>
      <c r="M1403" s="71"/>
      <c r="N1403" s="71"/>
      <c r="O1403" s="72"/>
      <c r="P1403" s="285"/>
      <c r="Q1403" s="71"/>
      <c r="R1403" s="72"/>
      <c r="S1403" s="286"/>
      <c r="T1403" s="72"/>
      <c r="U1403" s="287"/>
      <c r="V1403" s="71"/>
      <c r="W1403" s="72"/>
      <c r="X1403" s="287"/>
      <c r="Y1403" s="72"/>
      <c r="Z1403" s="286"/>
      <c r="AA1403" s="72"/>
      <c r="AB1403" s="288"/>
      <c r="AC1403" s="215"/>
      <c r="AD1403" s="215"/>
      <c r="AE1403" s="215"/>
      <c r="AF1403" s="215"/>
      <c r="AG1403" s="215"/>
      <c r="AH1403" s="215"/>
      <c r="AI1403" s="215"/>
      <c r="AJ1403" s="215"/>
      <c r="AK1403" s="215"/>
      <c r="AL1403" s="215"/>
      <c r="AM1403" s="215"/>
    </row>
    <row r="1404">
      <c r="A1404" s="215"/>
      <c r="B1404" s="282"/>
      <c r="C1404" s="283"/>
      <c r="D1404" s="72"/>
      <c r="E1404" s="107"/>
      <c r="F1404" s="71"/>
      <c r="G1404" s="72"/>
      <c r="H1404" s="284"/>
      <c r="I1404" s="71"/>
      <c r="J1404" s="72"/>
      <c r="K1404" s="284"/>
      <c r="L1404" s="71"/>
      <c r="M1404" s="71"/>
      <c r="N1404" s="71"/>
      <c r="O1404" s="72"/>
      <c r="P1404" s="285"/>
      <c r="Q1404" s="71"/>
      <c r="R1404" s="72"/>
      <c r="S1404" s="286"/>
      <c r="T1404" s="72"/>
      <c r="U1404" s="287"/>
      <c r="V1404" s="71"/>
      <c r="W1404" s="72"/>
      <c r="X1404" s="287"/>
      <c r="Y1404" s="72"/>
      <c r="Z1404" s="286"/>
      <c r="AA1404" s="72"/>
      <c r="AB1404" s="288"/>
      <c r="AC1404" s="215"/>
      <c r="AD1404" s="215"/>
      <c r="AE1404" s="215"/>
      <c r="AF1404" s="215"/>
      <c r="AG1404" s="215"/>
      <c r="AH1404" s="215"/>
      <c r="AI1404" s="215"/>
      <c r="AJ1404" s="215"/>
      <c r="AK1404" s="215"/>
      <c r="AL1404" s="215"/>
      <c r="AM1404" s="215"/>
    </row>
    <row r="1405">
      <c r="A1405" s="215"/>
      <c r="B1405" s="282"/>
      <c r="C1405" s="283"/>
      <c r="D1405" s="72"/>
      <c r="E1405" s="107"/>
      <c r="F1405" s="71"/>
      <c r="G1405" s="72"/>
      <c r="H1405" s="284"/>
      <c r="I1405" s="71"/>
      <c r="J1405" s="72"/>
      <c r="K1405" s="284"/>
      <c r="L1405" s="71"/>
      <c r="M1405" s="71"/>
      <c r="N1405" s="71"/>
      <c r="O1405" s="72"/>
      <c r="P1405" s="285"/>
      <c r="Q1405" s="71"/>
      <c r="R1405" s="72"/>
      <c r="S1405" s="286"/>
      <c r="T1405" s="72"/>
      <c r="U1405" s="287"/>
      <c r="V1405" s="71"/>
      <c r="W1405" s="72"/>
      <c r="X1405" s="287"/>
      <c r="Y1405" s="72"/>
      <c r="Z1405" s="286"/>
      <c r="AA1405" s="72"/>
      <c r="AB1405" s="288"/>
      <c r="AC1405" s="215"/>
      <c r="AD1405" s="215"/>
      <c r="AE1405" s="215"/>
      <c r="AF1405" s="215"/>
      <c r="AG1405" s="215"/>
      <c r="AH1405" s="215"/>
      <c r="AI1405" s="215"/>
      <c r="AJ1405" s="215"/>
      <c r="AK1405" s="215"/>
      <c r="AL1405" s="215"/>
      <c r="AM1405" s="215"/>
    </row>
    <row r="1406">
      <c r="A1406" s="215"/>
      <c r="B1406" s="282"/>
      <c r="C1406" s="283"/>
      <c r="D1406" s="72"/>
      <c r="E1406" s="107"/>
      <c r="F1406" s="71"/>
      <c r="G1406" s="72"/>
      <c r="H1406" s="284"/>
      <c r="I1406" s="71"/>
      <c r="J1406" s="72"/>
      <c r="K1406" s="284"/>
      <c r="L1406" s="71"/>
      <c r="M1406" s="71"/>
      <c r="N1406" s="71"/>
      <c r="O1406" s="72"/>
      <c r="P1406" s="285"/>
      <c r="Q1406" s="71"/>
      <c r="R1406" s="72"/>
      <c r="S1406" s="286"/>
      <c r="T1406" s="72"/>
      <c r="U1406" s="287"/>
      <c r="V1406" s="71"/>
      <c r="W1406" s="72"/>
      <c r="X1406" s="287"/>
      <c r="Y1406" s="72"/>
      <c r="Z1406" s="286"/>
      <c r="AA1406" s="72"/>
      <c r="AB1406" s="288"/>
      <c r="AC1406" s="215"/>
      <c r="AD1406" s="215"/>
      <c r="AE1406" s="215"/>
      <c r="AF1406" s="215"/>
      <c r="AG1406" s="215"/>
      <c r="AH1406" s="215"/>
      <c r="AI1406" s="215"/>
      <c r="AJ1406" s="215"/>
      <c r="AK1406" s="215"/>
      <c r="AL1406" s="215"/>
      <c r="AM1406" s="215"/>
    </row>
    <row r="1407">
      <c r="A1407" s="215"/>
      <c r="B1407" s="282"/>
      <c r="C1407" s="283"/>
      <c r="D1407" s="72"/>
      <c r="E1407" s="107"/>
      <c r="F1407" s="71"/>
      <c r="G1407" s="72"/>
      <c r="H1407" s="284"/>
      <c r="I1407" s="71"/>
      <c r="J1407" s="72"/>
      <c r="K1407" s="284"/>
      <c r="L1407" s="71"/>
      <c r="M1407" s="71"/>
      <c r="N1407" s="71"/>
      <c r="O1407" s="72"/>
      <c r="P1407" s="285"/>
      <c r="Q1407" s="71"/>
      <c r="R1407" s="72"/>
      <c r="S1407" s="286"/>
      <c r="T1407" s="72"/>
      <c r="U1407" s="287"/>
      <c r="V1407" s="71"/>
      <c r="W1407" s="72"/>
      <c r="X1407" s="287"/>
      <c r="Y1407" s="72"/>
      <c r="Z1407" s="286"/>
      <c r="AA1407" s="72"/>
      <c r="AB1407" s="288"/>
      <c r="AC1407" s="215"/>
      <c r="AD1407" s="215"/>
      <c r="AE1407" s="215"/>
      <c r="AF1407" s="215"/>
      <c r="AG1407" s="215"/>
      <c r="AH1407" s="215"/>
      <c r="AI1407" s="215"/>
      <c r="AJ1407" s="215"/>
      <c r="AK1407" s="215"/>
      <c r="AL1407" s="215"/>
      <c r="AM1407" s="215"/>
    </row>
    <row r="1408">
      <c r="A1408" s="215"/>
      <c r="B1408" s="282"/>
      <c r="C1408" s="283"/>
      <c r="D1408" s="72"/>
      <c r="E1408" s="107"/>
      <c r="F1408" s="71"/>
      <c r="G1408" s="72"/>
      <c r="H1408" s="284"/>
      <c r="I1408" s="71"/>
      <c r="J1408" s="72"/>
      <c r="K1408" s="284"/>
      <c r="L1408" s="71"/>
      <c r="M1408" s="71"/>
      <c r="N1408" s="71"/>
      <c r="O1408" s="72"/>
      <c r="P1408" s="285"/>
      <c r="Q1408" s="71"/>
      <c r="R1408" s="72"/>
      <c r="S1408" s="286"/>
      <c r="T1408" s="72"/>
      <c r="U1408" s="287"/>
      <c r="V1408" s="71"/>
      <c r="W1408" s="72"/>
      <c r="X1408" s="287"/>
      <c r="Y1408" s="72"/>
      <c r="Z1408" s="286"/>
      <c r="AA1408" s="72"/>
      <c r="AB1408" s="288"/>
      <c r="AC1408" s="215"/>
      <c r="AD1408" s="215"/>
      <c r="AE1408" s="215"/>
      <c r="AF1408" s="215"/>
      <c r="AG1408" s="215"/>
      <c r="AH1408" s="215"/>
      <c r="AI1408" s="215"/>
      <c r="AJ1408" s="215"/>
      <c r="AK1408" s="215"/>
      <c r="AL1408" s="215"/>
      <c r="AM1408" s="215"/>
    </row>
    <row r="1409">
      <c r="A1409" s="215"/>
      <c r="B1409" s="282"/>
      <c r="C1409" s="283"/>
      <c r="D1409" s="72"/>
      <c r="E1409" s="107"/>
      <c r="F1409" s="71"/>
      <c r="G1409" s="72"/>
      <c r="H1409" s="284"/>
      <c r="I1409" s="71"/>
      <c r="J1409" s="72"/>
      <c r="K1409" s="284"/>
      <c r="L1409" s="71"/>
      <c r="M1409" s="71"/>
      <c r="N1409" s="71"/>
      <c r="O1409" s="72"/>
      <c r="P1409" s="285"/>
      <c r="Q1409" s="71"/>
      <c r="R1409" s="72"/>
      <c r="S1409" s="286"/>
      <c r="T1409" s="72"/>
      <c r="U1409" s="287"/>
      <c r="V1409" s="71"/>
      <c r="W1409" s="72"/>
      <c r="X1409" s="287"/>
      <c r="Y1409" s="72"/>
      <c r="Z1409" s="286"/>
      <c r="AA1409" s="72"/>
      <c r="AB1409" s="288"/>
      <c r="AC1409" s="215"/>
      <c r="AD1409" s="215"/>
      <c r="AE1409" s="215"/>
      <c r="AF1409" s="215"/>
      <c r="AG1409" s="215"/>
      <c r="AH1409" s="215"/>
      <c r="AI1409" s="215"/>
      <c r="AJ1409" s="215"/>
      <c r="AK1409" s="215"/>
      <c r="AL1409" s="215"/>
      <c r="AM1409" s="215"/>
    </row>
    <row r="1410">
      <c r="A1410" s="215"/>
      <c r="B1410" s="282"/>
      <c r="C1410" s="283"/>
      <c r="D1410" s="72"/>
      <c r="E1410" s="107"/>
      <c r="F1410" s="71"/>
      <c r="G1410" s="72"/>
      <c r="H1410" s="284"/>
      <c r="I1410" s="71"/>
      <c r="J1410" s="72"/>
      <c r="K1410" s="284"/>
      <c r="L1410" s="71"/>
      <c r="M1410" s="71"/>
      <c r="N1410" s="71"/>
      <c r="O1410" s="72"/>
      <c r="P1410" s="285"/>
      <c r="Q1410" s="71"/>
      <c r="R1410" s="72"/>
      <c r="S1410" s="286"/>
      <c r="T1410" s="72"/>
      <c r="U1410" s="287"/>
      <c r="V1410" s="71"/>
      <c r="W1410" s="72"/>
      <c r="X1410" s="287"/>
      <c r="Y1410" s="72"/>
      <c r="Z1410" s="286"/>
      <c r="AA1410" s="72"/>
      <c r="AB1410" s="288"/>
      <c r="AC1410" s="215"/>
      <c r="AD1410" s="215"/>
      <c r="AE1410" s="215"/>
      <c r="AF1410" s="215"/>
      <c r="AG1410" s="215"/>
      <c r="AH1410" s="215"/>
      <c r="AI1410" s="215"/>
      <c r="AJ1410" s="215"/>
      <c r="AK1410" s="215"/>
      <c r="AL1410" s="215"/>
      <c r="AM1410" s="215"/>
    </row>
    <row r="1411">
      <c r="A1411" s="215"/>
      <c r="B1411" s="282"/>
      <c r="C1411" s="283"/>
      <c r="D1411" s="72"/>
      <c r="E1411" s="107"/>
      <c r="F1411" s="71"/>
      <c r="G1411" s="72"/>
      <c r="H1411" s="284"/>
      <c r="I1411" s="71"/>
      <c r="J1411" s="72"/>
      <c r="K1411" s="284"/>
      <c r="L1411" s="71"/>
      <c r="M1411" s="71"/>
      <c r="N1411" s="71"/>
      <c r="O1411" s="72"/>
      <c r="P1411" s="285"/>
      <c r="Q1411" s="71"/>
      <c r="R1411" s="72"/>
      <c r="S1411" s="286"/>
      <c r="T1411" s="72"/>
      <c r="U1411" s="287"/>
      <c r="V1411" s="71"/>
      <c r="W1411" s="72"/>
      <c r="X1411" s="287"/>
      <c r="Y1411" s="72"/>
      <c r="Z1411" s="286"/>
      <c r="AA1411" s="72"/>
      <c r="AB1411" s="288"/>
      <c r="AC1411" s="215"/>
      <c r="AD1411" s="215"/>
      <c r="AE1411" s="215"/>
      <c r="AF1411" s="215"/>
      <c r="AG1411" s="215"/>
      <c r="AH1411" s="215"/>
      <c r="AI1411" s="215"/>
      <c r="AJ1411" s="215"/>
      <c r="AK1411" s="215"/>
      <c r="AL1411" s="215"/>
      <c r="AM1411" s="215"/>
    </row>
    <row r="1412">
      <c r="A1412" s="215"/>
      <c r="B1412" s="282"/>
      <c r="C1412" s="283"/>
      <c r="D1412" s="72"/>
      <c r="E1412" s="107"/>
      <c r="F1412" s="71"/>
      <c r="G1412" s="72"/>
      <c r="H1412" s="284"/>
      <c r="I1412" s="71"/>
      <c r="J1412" s="72"/>
      <c r="K1412" s="284"/>
      <c r="L1412" s="71"/>
      <c r="M1412" s="71"/>
      <c r="N1412" s="71"/>
      <c r="O1412" s="72"/>
      <c r="P1412" s="285"/>
      <c r="Q1412" s="71"/>
      <c r="R1412" s="72"/>
      <c r="S1412" s="286"/>
      <c r="T1412" s="72"/>
      <c r="U1412" s="287"/>
      <c r="V1412" s="71"/>
      <c r="W1412" s="72"/>
      <c r="X1412" s="287"/>
      <c r="Y1412" s="72"/>
      <c r="Z1412" s="286"/>
      <c r="AA1412" s="72"/>
      <c r="AB1412" s="288"/>
      <c r="AC1412" s="215"/>
      <c r="AD1412" s="215"/>
      <c r="AE1412" s="215"/>
      <c r="AF1412" s="215"/>
      <c r="AG1412" s="215"/>
      <c r="AH1412" s="215"/>
      <c r="AI1412" s="215"/>
      <c r="AJ1412" s="215"/>
      <c r="AK1412" s="215"/>
      <c r="AL1412" s="215"/>
      <c r="AM1412" s="215"/>
    </row>
    <row r="1413">
      <c r="A1413" s="215"/>
      <c r="B1413" s="282"/>
      <c r="C1413" s="283"/>
      <c r="D1413" s="72"/>
      <c r="E1413" s="107"/>
      <c r="F1413" s="71"/>
      <c r="G1413" s="72"/>
      <c r="H1413" s="284"/>
      <c r="I1413" s="71"/>
      <c r="J1413" s="72"/>
      <c r="K1413" s="284"/>
      <c r="L1413" s="71"/>
      <c r="M1413" s="71"/>
      <c r="N1413" s="71"/>
      <c r="O1413" s="72"/>
      <c r="P1413" s="285"/>
      <c r="Q1413" s="71"/>
      <c r="R1413" s="72"/>
      <c r="S1413" s="286"/>
      <c r="T1413" s="72"/>
      <c r="U1413" s="287"/>
      <c r="V1413" s="71"/>
      <c r="W1413" s="72"/>
      <c r="X1413" s="287"/>
      <c r="Y1413" s="72"/>
      <c r="Z1413" s="286"/>
      <c r="AA1413" s="72"/>
      <c r="AB1413" s="288"/>
      <c r="AC1413" s="215"/>
      <c r="AD1413" s="215"/>
      <c r="AE1413" s="215"/>
      <c r="AF1413" s="215"/>
      <c r="AG1413" s="215"/>
      <c r="AH1413" s="215"/>
      <c r="AI1413" s="215"/>
      <c r="AJ1413" s="215"/>
      <c r="AK1413" s="215"/>
      <c r="AL1413" s="215"/>
      <c r="AM1413" s="215"/>
    </row>
    <row r="1414">
      <c r="A1414" s="215"/>
      <c r="B1414" s="282"/>
      <c r="C1414" s="283"/>
      <c r="D1414" s="72"/>
      <c r="E1414" s="107"/>
      <c r="F1414" s="71"/>
      <c r="G1414" s="72"/>
      <c r="H1414" s="284"/>
      <c r="I1414" s="71"/>
      <c r="J1414" s="72"/>
      <c r="K1414" s="284"/>
      <c r="L1414" s="71"/>
      <c r="M1414" s="71"/>
      <c r="N1414" s="71"/>
      <c r="O1414" s="72"/>
      <c r="P1414" s="285"/>
      <c r="Q1414" s="71"/>
      <c r="R1414" s="72"/>
      <c r="S1414" s="286"/>
      <c r="T1414" s="72"/>
      <c r="U1414" s="287"/>
      <c r="V1414" s="71"/>
      <c r="W1414" s="72"/>
      <c r="X1414" s="287"/>
      <c r="Y1414" s="72"/>
      <c r="Z1414" s="286"/>
      <c r="AA1414" s="72"/>
      <c r="AB1414" s="288"/>
      <c r="AC1414" s="215"/>
      <c r="AD1414" s="215"/>
      <c r="AE1414" s="215"/>
      <c r="AF1414" s="215"/>
      <c r="AG1414" s="215"/>
      <c r="AH1414" s="215"/>
      <c r="AI1414" s="215"/>
      <c r="AJ1414" s="215"/>
      <c r="AK1414" s="215"/>
      <c r="AL1414" s="215"/>
      <c r="AM1414" s="215"/>
    </row>
    <row r="1415">
      <c r="A1415" s="215"/>
      <c r="B1415" s="282"/>
      <c r="C1415" s="283"/>
      <c r="D1415" s="72"/>
      <c r="E1415" s="107"/>
      <c r="F1415" s="71"/>
      <c r="G1415" s="72"/>
      <c r="H1415" s="284"/>
      <c r="I1415" s="71"/>
      <c r="J1415" s="72"/>
      <c r="K1415" s="284"/>
      <c r="L1415" s="71"/>
      <c r="M1415" s="71"/>
      <c r="N1415" s="71"/>
      <c r="O1415" s="72"/>
      <c r="P1415" s="285"/>
      <c r="Q1415" s="71"/>
      <c r="R1415" s="72"/>
      <c r="S1415" s="286"/>
      <c r="T1415" s="72"/>
      <c r="U1415" s="287"/>
      <c r="V1415" s="71"/>
      <c r="W1415" s="72"/>
      <c r="X1415" s="287"/>
      <c r="Y1415" s="72"/>
      <c r="Z1415" s="286"/>
      <c r="AA1415" s="72"/>
      <c r="AB1415" s="288"/>
      <c r="AC1415" s="215"/>
      <c r="AD1415" s="215"/>
      <c r="AE1415" s="215"/>
      <c r="AF1415" s="215"/>
      <c r="AG1415" s="215"/>
      <c r="AH1415" s="215"/>
      <c r="AI1415" s="215"/>
      <c r="AJ1415" s="215"/>
      <c r="AK1415" s="215"/>
      <c r="AL1415" s="215"/>
      <c r="AM1415" s="215"/>
    </row>
    <row r="1416">
      <c r="A1416" s="215"/>
      <c r="B1416" s="282"/>
      <c r="C1416" s="283"/>
      <c r="D1416" s="72"/>
      <c r="E1416" s="107"/>
      <c r="F1416" s="71"/>
      <c r="G1416" s="72"/>
      <c r="H1416" s="284"/>
      <c r="I1416" s="71"/>
      <c r="J1416" s="72"/>
      <c r="K1416" s="284"/>
      <c r="L1416" s="71"/>
      <c r="M1416" s="71"/>
      <c r="N1416" s="71"/>
      <c r="O1416" s="72"/>
      <c r="P1416" s="285"/>
      <c r="Q1416" s="71"/>
      <c r="R1416" s="72"/>
      <c r="S1416" s="286"/>
      <c r="T1416" s="72"/>
      <c r="U1416" s="287"/>
      <c r="V1416" s="71"/>
      <c r="W1416" s="72"/>
      <c r="X1416" s="287"/>
      <c r="Y1416" s="72"/>
      <c r="Z1416" s="286"/>
      <c r="AA1416" s="72"/>
      <c r="AB1416" s="288"/>
      <c r="AC1416" s="215"/>
      <c r="AD1416" s="215"/>
      <c r="AE1416" s="215"/>
      <c r="AF1416" s="215"/>
      <c r="AG1416" s="215"/>
      <c r="AH1416" s="215"/>
      <c r="AI1416" s="215"/>
      <c r="AJ1416" s="215"/>
      <c r="AK1416" s="215"/>
      <c r="AL1416" s="215"/>
      <c r="AM1416" s="215"/>
    </row>
    <row r="1417">
      <c r="A1417" s="215"/>
      <c r="B1417" s="282"/>
      <c r="C1417" s="283"/>
      <c r="D1417" s="72"/>
      <c r="E1417" s="107"/>
      <c r="F1417" s="71"/>
      <c r="G1417" s="72"/>
      <c r="H1417" s="284"/>
      <c r="I1417" s="71"/>
      <c r="J1417" s="72"/>
      <c r="K1417" s="284"/>
      <c r="L1417" s="71"/>
      <c r="M1417" s="71"/>
      <c r="N1417" s="71"/>
      <c r="O1417" s="72"/>
      <c r="P1417" s="285"/>
      <c r="Q1417" s="71"/>
      <c r="R1417" s="72"/>
      <c r="S1417" s="286"/>
      <c r="T1417" s="72"/>
      <c r="U1417" s="287"/>
      <c r="V1417" s="71"/>
      <c r="W1417" s="72"/>
      <c r="X1417" s="287"/>
      <c r="Y1417" s="72"/>
      <c r="Z1417" s="286"/>
      <c r="AA1417" s="72"/>
      <c r="AB1417" s="288"/>
      <c r="AC1417" s="215"/>
      <c r="AD1417" s="215"/>
      <c r="AE1417" s="215"/>
      <c r="AF1417" s="215"/>
      <c r="AG1417" s="215"/>
      <c r="AH1417" s="215"/>
      <c r="AI1417" s="215"/>
      <c r="AJ1417" s="215"/>
      <c r="AK1417" s="215"/>
      <c r="AL1417" s="215"/>
      <c r="AM1417" s="215"/>
    </row>
    <row r="1418">
      <c r="A1418" s="215"/>
      <c r="B1418" s="282"/>
      <c r="C1418" s="283"/>
      <c r="D1418" s="72"/>
      <c r="E1418" s="107"/>
      <c r="F1418" s="71"/>
      <c r="G1418" s="72"/>
      <c r="H1418" s="284"/>
      <c r="I1418" s="71"/>
      <c r="J1418" s="72"/>
      <c r="K1418" s="284"/>
      <c r="L1418" s="71"/>
      <c r="M1418" s="71"/>
      <c r="N1418" s="71"/>
      <c r="O1418" s="72"/>
      <c r="P1418" s="285"/>
      <c r="Q1418" s="71"/>
      <c r="R1418" s="72"/>
      <c r="S1418" s="286"/>
      <c r="T1418" s="72"/>
      <c r="U1418" s="287"/>
      <c r="V1418" s="71"/>
      <c r="W1418" s="72"/>
      <c r="X1418" s="287"/>
      <c r="Y1418" s="72"/>
      <c r="Z1418" s="286"/>
      <c r="AA1418" s="72"/>
      <c r="AB1418" s="288"/>
      <c r="AC1418" s="215"/>
      <c r="AD1418" s="215"/>
      <c r="AE1418" s="215"/>
      <c r="AF1418" s="215"/>
      <c r="AG1418" s="215"/>
      <c r="AH1418" s="215"/>
      <c r="AI1418" s="215"/>
      <c r="AJ1418" s="215"/>
      <c r="AK1418" s="215"/>
      <c r="AL1418" s="215"/>
      <c r="AM1418" s="215"/>
    </row>
    <row r="1419">
      <c r="A1419" s="215"/>
      <c r="B1419" s="282"/>
      <c r="C1419" s="283"/>
      <c r="D1419" s="72"/>
      <c r="E1419" s="107"/>
      <c r="F1419" s="71"/>
      <c r="G1419" s="72"/>
      <c r="H1419" s="284"/>
      <c r="I1419" s="71"/>
      <c r="J1419" s="72"/>
      <c r="K1419" s="284"/>
      <c r="L1419" s="71"/>
      <c r="M1419" s="71"/>
      <c r="N1419" s="71"/>
      <c r="O1419" s="72"/>
      <c r="P1419" s="285"/>
      <c r="Q1419" s="71"/>
      <c r="R1419" s="72"/>
      <c r="S1419" s="286"/>
      <c r="T1419" s="72"/>
      <c r="U1419" s="287"/>
      <c r="V1419" s="71"/>
      <c r="W1419" s="72"/>
      <c r="X1419" s="287"/>
      <c r="Y1419" s="72"/>
      <c r="Z1419" s="286"/>
      <c r="AA1419" s="72"/>
      <c r="AB1419" s="288"/>
      <c r="AC1419" s="215"/>
      <c r="AD1419" s="215"/>
      <c r="AE1419" s="215"/>
      <c r="AF1419" s="215"/>
      <c r="AG1419" s="215"/>
      <c r="AH1419" s="215"/>
      <c r="AI1419" s="215"/>
      <c r="AJ1419" s="215"/>
      <c r="AK1419" s="215"/>
      <c r="AL1419" s="215"/>
      <c r="AM1419" s="215"/>
    </row>
    <row r="1420">
      <c r="A1420" s="215"/>
      <c r="B1420" s="282"/>
      <c r="C1420" s="283"/>
      <c r="D1420" s="72"/>
      <c r="E1420" s="107"/>
      <c r="F1420" s="71"/>
      <c r="G1420" s="72"/>
      <c r="H1420" s="284"/>
      <c r="I1420" s="71"/>
      <c r="J1420" s="72"/>
      <c r="K1420" s="284"/>
      <c r="L1420" s="71"/>
      <c r="M1420" s="71"/>
      <c r="N1420" s="71"/>
      <c r="O1420" s="72"/>
      <c r="P1420" s="285"/>
      <c r="Q1420" s="71"/>
      <c r="R1420" s="72"/>
      <c r="S1420" s="286"/>
      <c r="T1420" s="72"/>
      <c r="U1420" s="287"/>
      <c r="V1420" s="71"/>
      <c r="W1420" s="72"/>
      <c r="X1420" s="287"/>
      <c r="Y1420" s="72"/>
      <c r="Z1420" s="286"/>
      <c r="AA1420" s="72"/>
      <c r="AB1420" s="288"/>
      <c r="AC1420" s="215"/>
      <c r="AD1420" s="215"/>
      <c r="AE1420" s="215"/>
      <c r="AF1420" s="215"/>
      <c r="AG1420" s="215"/>
      <c r="AH1420" s="215"/>
      <c r="AI1420" s="215"/>
      <c r="AJ1420" s="215"/>
      <c r="AK1420" s="215"/>
      <c r="AL1420" s="215"/>
      <c r="AM1420" s="215"/>
    </row>
    <row r="1421">
      <c r="A1421" s="215"/>
      <c r="B1421" s="282"/>
      <c r="C1421" s="283"/>
      <c r="D1421" s="72"/>
      <c r="E1421" s="107"/>
      <c r="F1421" s="71"/>
      <c r="G1421" s="72"/>
      <c r="H1421" s="284"/>
      <c r="I1421" s="71"/>
      <c r="J1421" s="72"/>
      <c r="K1421" s="284"/>
      <c r="L1421" s="71"/>
      <c r="M1421" s="71"/>
      <c r="N1421" s="71"/>
      <c r="O1421" s="72"/>
      <c r="P1421" s="285"/>
      <c r="Q1421" s="71"/>
      <c r="R1421" s="72"/>
      <c r="S1421" s="286"/>
      <c r="T1421" s="72"/>
      <c r="U1421" s="287"/>
      <c r="V1421" s="71"/>
      <c r="W1421" s="72"/>
      <c r="X1421" s="287"/>
      <c r="Y1421" s="72"/>
      <c r="Z1421" s="286"/>
      <c r="AA1421" s="72"/>
      <c r="AB1421" s="288"/>
      <c r="AC1421" s="215"/>
      <c r="AD1421" s="215"/>
      <c r="AE1421" s="215"/>
      <c r="AF1421" s="215"/>
      <c r="AG1421" s="215"/>
      <c r="AH1421" s="215"/>
      <c r="AI1421" s="215"/>
      <c r="AJ1421" s="215"/>
      <c r="AK1421" s="215"/>
      <c r="AL1421" s="215"/>
      <c r="AM1421" s="215"/>
    </row>
    <row r="1422">
      <c r="A1422" s="215"/>
      <c r="B1422" s="282"/>
      <c r="C1422" s="283"/>
      <c r="D1422" s="72"/>
      <c r="E1422" s="107"/>
      <c r="F1422" s="71"/>
      <c r="G1422" s="72"/>
      <c r="H1422" s="284"/>
      <c r="I1422" s="71"/>
      <c r="J1422" s="72"/>
      <c r="K1422" s="284"/>
      <c r="L1422" s="71"/>
      <c r="M1422" s="71"/>
      <c r="N1422" s="71"/>
      <c r="O1422" s="72"/>
      <c r="P1422" s="285"/>
      <c r="Q1422" s="71"/>
      <c r="R1422" s="72"/>
      <c r="S1422" s="286"/>
      <c r="T1422" s="72"/>
      <c r="U1422" s="287"/>
      <c r="V1422" s="71"/>
      <c r="W1422" s="72"/>
      <c r="X1422" s="287"/>
      <c r="Y1422" s="72"/>
      <c r="Z1422" s="286"/>
      <c r="AA1422" s="72"/>
      <c r="AB1422" s="288"/>
      <c r="AC1422" s="215"/>
      <c r="AD1422" s="215"/>
      <c r="AE1422" s="215"/>
      <c r="AF1422" s="215"/>
      <c r="AG1422" s="215"/>
      <c r="AH1422" s="215"/>
      <c r="AI1422" s="215"/>
      <c r="AJ1422" s="215"/>
      <c r="AK1422" s="215"/>
      <c r="AL1422" s="215"/>
      <c r="AM1422" s="215"/>
    </row>
    <row r="1423">
      <c r="A1423" s="215"/>
      <c r="B1423" s="282"/>
      <c r="C1423" s="283"/>
      <c r="D1423" s="72"/>
      <c r="E1423" s="107"/>
      <c r="F1423" s="71"/>
      <c r="G1423" s="72"/>
      <c r="H1423" s="284"/>
      <c r="I1423" s="71"/>
      <c r="J1423" s="72"/>
      <c r="K1423" s="284"/>
      <c r="L1423" s="71"/>
      <c r="M1423" s="71"/>
      <c r="N1423" s="71"/>
      <c r="O1423" s="72"/>
      <c r="P1423" s="285"/>
      <c r="Q1423" s="71"/>
      <c r="R1423" s="72"/>
      <c r="S1423" s="286"/>
      <c r="T1423" s="72"/>
      <c r="U1423" s="287"/>
      <c r="V1423" s="71"/>
      <c r="W1423" s="72"/>
      <c r="X1423" s="287"/>
      <c r="Y1423" s="72"/>
      <c r="Z1423" s="286"/>
      <c r="AA1423" s="72"/>
      <c r="AB1423" s="288"/>
      <c r="AC1423" s="215"/>
      <c r="AD1423" s="215"/>
      <c r="AE1423" s="215"/>
      <c r="AF1423" s="215"/>
      <c r="AG1423" s="215"/>
      <c r="AH1423" s="215"/>
      <c r="AI1423" s="215"/>
      <c r="AJ1423" s="215"/>
      <c r="AK1423" s="215"/>
      <c r="AL1423" s="215"/>
      <c r="AM1423" s="215"/>
    </row>
    <row r="1424">
      <c r="A1424" s="215"/>
      <c r="B1424" s="282"/>
      <c r="C1424" s="283"/>
      <c r="D1424" s="72"/>
      <c r="E1424" s="107"/>
      <c r="F1424" s="71"/>
      <c r="G1424" s="72"/>
      <c r="H1424" s="284"/>
      <c r="I1424" s="71"/>
      <c r="J1424" s="72"/>
      <c r="K1424" s="284"/>
      <c r="L1424" s="71"/>
      <c r="M1424" s="71"/>
      <c r="N1424" s="71"/>
      <c r="O1424" s="72"/>
      <c r="P1424" s="285"/>
      <c r="Q1424" s="71"/>
      <c r="R1424" s="72"/>
      <c r="S1424" s="286"/>
      <c r="T1424" s="72"/>
      <c r="U1424" s="287"/>
      <c r="V1424" s="71"/>
      <c r="W1424" s="72"/>
      <c r="X1424" s="287"/>
      <c r="Y1424" s="72"/>
      <c r="Z1424" s="286"/>
      <c r="AA1424" s="72"/>
      <c r="AB1424" s="288"/>
      <c r="AC1424" s="215"/>
      <c r="AD1424" s="215"/>
      <c r="AE1424" s="215"/>
      <c r="AF1424" s="215"/>
      <c r="AG1424" s="215"/>
      <c r="AH1424" s="215"/>
      <c r="AI1424" s="215"/>
      <c r="AJ1424" s="215"/>
      <c r="AK1424" s="215"/>
      <c r="AL1424" s="215"/>
      <c r="AM1424" s="215"/>
    </row>
    <row r="1425">
      <c r="A1425" s="215"/>
      <c r="B1425" s="282"/>
      <c r="C1425" s="283"/>
      <c r="D1425" s="72"/>
      <c r="E1425" s="107"/>
      <c r="F1425" s="71"/>
      <c r="G1425" s="72"/>
      <c r="H1425" s="284"/>
      <c r="I1425" s="71"/>
      <c r="J1425" s="72"/>
      <c r="K1425" s="284"/>
      <c r="L1425" s="71"/>
      <c r="M1425" s="71"/>
      <c r="N1425" s="71"/>
      <c r="O1425" s="72"/>
      <c r="P1425" s="285"/>
      <c r="Q1425" s="71"/>
      <c r="R1425" s="72"/>
      <c r="S1425" s="286"/>
      <c r="T1425" s="72"/>
      <c r="U1425" s="287"/>
      <c r="V1425" s="71"/>
      <c r="W1425" s="72"/>
      <c r="X1425" s="287"/>
      <c r="Y1425" s="72"/>
      <c r="Z1425" s="286"/>
      <c r="AA1425" s="72"/>
      <c r="AB1425" s="288"/>
      <c r="AC1425" s="215"/>
      <c r="AD1425" s="215"/>
      <c r="AE1425" s="215"/>
      <c r="AF1425" s="215"/>
      <c r="AG1425" s="215"/>
      <c r="AH1425" s="215"/>
      <c r="AI1425" s="215"/>
      <c r="AJ1425" s="215"/>
      <c r="AK1425" s="215"/>
      <c r="AL1425" s="215"/>
      <c r="AM1425" s="215"/>
    </row>
    <row r="1426">
      <c r="A1426" s="215"/>
      <c r="B1426" s="282"/>
      <c r="C1426" s="283"/>
      <c r="D1426" s="72"/>
      <c r="E1426" s="107"/>
      <c r="F1426" s="71"/>
      <c r="G1426" s="72"/>
      <c r="H1426" s="284"/>
      <c r="I1426" s="71"/>
      <c r="J1426" s="72"/>
      <c r="K1426" s="284"/>
      <c r="L1426" s="71"/>
      <c r="M1426" s="71"/>
      <c r="N1426" s="71"/>
      <c r="O1426" s="72"/>
      <c r="P1426" s="285"/>
      <c r="Q1426" s="71"/>
      <c r="R1426" s="72"/>
      <c r="S1426" s="286"/>
      <c r="T1426" s="72"/>
      <c r="U1426" s="287"/>
      <c r="V1426" s="71"/>
      <c r="W1426" s="72"/>
      <c r="X1426" s="287"/>
      <c r="Y1426" s="72"/>
      <c r="Z1426" s="286"/>
      <c r="AA1426" s="72"/>
      <c r="AB1426" s="288"/>
      <c r="AC1426" s="215"/>
      <c r="AD1426" s="215"/>
      <c r="AE1426" s="215"/>
      <c r="AF1426" s="215"/>
      <c r="AG1426" s="215"/>
      <c r="AH1426" s="215"/>
      <c r="AI1426" s="215"/>
      <c r="AJ1426" s="215"/>
      <c r="AK1426" s="215"/>
      <c r="AL1426" s="215"/>
      <c r="AM1426" s="215"/>
    </row>
    <row r="1427">
      <c r="A1427" s="215"/>
      <c r="B1427" s="282"/>
      <c r="C1427" s="283"/>
      <c r="D1427" s="72"/>
      <c r="E1427" s="107"/>
      <c r="F1427" s="71"/>
      <c r="G1427" s="72"/>
      <c r="H1427" s="284"/>
      <c r="I1427" s="71"/>
      <c r="J1427" s="72"/>
      <c r="K1427" s="284"/>
      <c r="L1427" s="71"/>
      <c r="M1427" s="71"/>
      <c r="N1427" s="71"/>
      <c r="O1427" s="72"/>
      <c r="P1427" s="285"/>
      <c r="Q1427" s="71"/>
      <c r="R1427" s="72"/>
      <c r="S1427" s="286"/>
      <c r="T1427" s="72"/>
      <c r="U1427" s="287"/>
      <c r="V1427" s="71"/>
      <c r="W1427" s="72"/>
      <c r="X1427" s="287"/>
      <c r="Y1427" s="72"/>
      <c r="Z1427" s="286"/>
      <c r="AA1427" s="72"/>
      <c r="AB1427" s="288"/>
      <c r="AC1427" s="215"/>
      <c r="AD1427" s="215"/>
      <c r="AE1427" s="215"/>
      <c r="AF1427" s="215"/>
      <c r="AG1427" s="215"/>
      <c r="AH1427" s="215"/>
      <c r="AI1427" s="215"/>
      <c r="AJ1427" s="215"/>
      <c r="AK1427" s="215"/>
      <c r="AL1427" s="215"/>
      <c r="AM1427" s="215"/>
    </row>
    <row r="1428">
      <c r="A1428" s="215"/>
      <c r="B1428" s="282"/>
      <c r="C1428" s="283"/>
      <c r="D1428" s="72"/>
      <c r="E1428" s="107"/>
      <c r="F1428" s="71"/>
      <c r="G1428" s="72"/>
      <c r="H1428" s="284"/>
      <c r="I1428" s="71"/>
      <c r="J1428" s="72"/>
      <c r="K1428" s="284"/>
      <c r="L1428" s="71"/>
      <c r="M1428" s="71"/>
      <c r="N1428" s="71"/>
      <c r="O1428" s="72"/>
      <c r="P1428" s="285"/>
      <c r="Q1428" s="71"/>
      <c r="R1428" s="72"/>
      <c r="S1428" s="286"/>
      <c r="T1428" s="72"/>
      <c r="U1428" s="287"/>
      <c r="V1428" s="71"/>
      <c r="W1428" s="72"/>
      <c r="X1428" s="287"/>
      <c r="Y1428" s="72"/>
      <c r="Z1428" s="286"/>
      <c r="AA1428" s="72"/>
      <c r="AB1428" s="288"/>
      <c r="AC1428" s="215"/>
      <c r="AD1428" s="215"/>
      <c r="AE1428" s="215"/>
      <c r="AF1428" s="215"/>
      <c r="AG1428" s="215"/>
      <c r="AH1428" s="215"/>
      <c r="AI1428" s="215"/>
      <c r="AJ1428" s="215"/>
      <c r="AK1428" s="215"/>
      <c r="AL1428" s="215"/>
      <c r="AM1428" s="215"/>
    </row>
    <row r="1429">
      <c r="A1429" s="215"/>
      <c r="B1429" s="282"/>
      <c r="C1429" s="283"/>
      <c r="D1429" s="72"/>
      <c r="E1429" s="107"/>
      <c r="F1429" s="71"/>
      <c r="G1429" s="72"/>
      <c r="H1429" s="284"/>
      <c r="I1429" s="71"/>
      <c r="J1429" s="72"/>
      <c r="K1429" s="284"/>
      <c r="L1429" s="71"/>
      <c r="M1429" s="71"/>
      <c r="N1429" s="71"/>
      <c r="O1429" s="72"/>
      <c r="P1429" s="285"/>
      <c r="Q1429" s="71"/>
      <c r="R1429" s="72"/>
      <c r="S1429" s="286"/>
      <c r="T1429" s="72"/>
      <c r="U1429" s="287"/>
      <c r="V1429" s="71"/>
      <c r="W1429" s="72"/>
      <c r="X1429" s="287"/>
      <c r="Y1429" s="72"/>
      <c r="Z1429" s="286"/>
      <c r="AA1429" s="72"/>
      <c r="AB1429" s="288"/>
      <c r="AC1429" s="215"/>
      <c r="AD1429" s="215"/>
      <c r="AE1429" s="215"/>
      <c r="AF1429" s="215"/>
      <c r="AG1429" s="215"/>
      <c r="AH1429" s="215"/>
      <c r="AI1429" s="215"/>
      <c r="AJ1429" s="215"/>
      <c r="AK1429" s="215"/>
      <c r="AL1429" s="215"/>
      <c r="AM1429" s="215"/>
    </row>
    <row r="1430">
      <c r="A1430" s="215"/>
      <c r="B1430" s="282"/>
      <c r="C1430" s="283"/>
      <c r="D1430" s="72"/>
      <c r="E1430" s="107"/>
      <c r="F1430" s="71"/>
      <c r="G1430" s="72"/>
      <c r="H1430" s="284"/>
      <c r="I1430" s="71"/>
      <c r="J1430" s="72"/>
      <c r="K1430" s="284"/>
      <c r="L1430" s="71"/>
      <c r="M1430" s="71"/>
      <c r="N1430" s="71"/>
      <c r="O1430" s="72"/>
      <c r="P1430" s="285"/>
      <c r="Q1430" s="71"/>
      <c r="R1430" s="72"/>
      <c r="S1430" s="286"/>
      <c r="T1430" s="72"/>
      <c r="U1430" s="287"/>
      <c r="V1430" s="71"/>
      <c r="W1430" s="72"/>
      <c r="X1430" s="287"/>
      <c r="Y1430" s="72"/>
      <c r="Z1430" s="286"/>
      <c r="AA1430" s="72"/>
      <c r="AB1430" s="288"/>
      <c r="AC1430" s="215"/>
      <c r="AD1430" s="215"/>
      <c r="AE1430" s="215"/>
      <c r="AF1430" s="215"/>
      <c r="AG1430" s="215"/>
      <c r="AH1430" s="215"/>
      <c r="AI1430" s="215"/>
      <c r="AJ1430" s="215"/>
      <c r="AK1430" s="215"/>
      <c r="AL1430" s="215"/>
      <c r="AM1430" s="215"/>
    </row>
    <row r="1431">
      <c r="A1431" s="215"/>
      <c r="B1431" s="282"/>
      <c r="C1431" s="283"/>
      <c r="D1431" s="72"/>
      <c r="E1431" s="107"/>
      <c r="F1431" s="71"/>
      <c r="G1431" s="72"/>
      <c r="H1431" s="284"/>
      <c r="I1431" s="71"/>
      <c r="J1431" s="72"/>
      <c r="K1431" s="284"/>
      <c r="L1431" s="71"/>
      <c r="M1431" s="71"/>
      <c r="N1431" s="71"/>
      <c r="O1431" s="72"/>
      <c r="P1431" s="285"/>
      <c r="Q1431" s="71"/>
      <c r="R1431" s="72"/>
      <c r="S1431" s="286"/>
      <c r="T1431" s="72"/>
      <c r="U1431" s="287"/>
      <c r="V1431" s="71"/>
      <c r="W1431" s="72"/>
      <c r="X1431" s="287"/>
      <c r="Y1431" s="72"/>
      <c r="Z1431" s="286"/>
      <c r="AA1431" s="72"/>
      <c r="AB1431" s="288"/>
      <c r="AC1431" s="215"/>
      <c r="AD1431" s="215"/>
      <c r="AE1431" s="215"/>
      <c r="AF1431" s="215"/>
      <c r="AG1431" s="215"/>
      <c r="AH1431" s="215"/>
      <c r="AI1431" s="215"/>
      <c r="AJ1431" s="215"/>
      <c r="AK1431" s="215"/>
      <c r="AL1431" s="215"/>
      <c r="AM1431" s="215"/>
    </row>
    <row r="1432">
      <c r="A1432" s="215"/>
      <c r="B1432" s="282"/>
      <c r="C1432" s="283"/>
      <c r="D1432" s="72"/>
      <c r="E1432" s="107"/>
      <c r="F1432" s="71"/>
      <c r="G1432" s="72"/>
      <c r="H1432" s="284"/>
      <c r="I1432" s="71"/>
      <c r="J1432" s="72"/>
      <c r="K1432" s="284"/>
      <c r="L1432" s="71"/>
      <c r="M1432" s="71"/>
      <c r="N1432" s="71"/>
      <c r="O1432" s="72"/>
      <c r="P1432" s="285"/>
      <c r="Q1432" s="71"/>
      <c r="R1432" s="72"/>
      <c r="S1432" s="286"/>
      <c r="T1432" s="72"/>
      <c r="U1432" s="287"/>
      <c r="V1432" s="71"/>
      <c r="W1432" s="72"/>
      <c r="X1432" s="287"/>
      <c r="Y1432" s="72"/>
      <c r="Z1432" s="286"/>
      <c r="AA1432" s="72"/>
      <c r="AB1432" s="288"/>
      <c r="AC1432" s="215"/>
      <c r="AD1432" s="215"/>
      <c r="AE1432" s="215"/>
      <c r="AF1432" s="215"/>
      <c r="AG1432" s="215"/>
      <c r="AH1432" s="215"/>
      <c r="AI1432" s="215"/>
      <c r="AJ1432" s="215"/>
      <c r="AK1432" s="215"/>
      <c r="AL1432" s="215"/>
      <c r="AM1432" s="215"/>
    </row>
    <row r="1433">
      <c r="A1433" s="215"/>
      <c r="B1433" s="282"/>
      <c r="C1433" s="283"/>
      <c r="D1433" s="72"/>
      <c r="E1433" s="107"/>
      <c r="F1433" s="71"/>
      <c r="G1433" s="72"/>
      <c r="H1433" s="284"/>
      <c r="I1433" s="71"/>
      <c r="J1433" s="72"/>
      <c r="K1433" s="284"/>
      <c r="L1433" s="71"/>
      <c r="M1433" s="71"/>
      <c r="N1433" s="71"/>
      <c r="O1433" s="72"/>
      <c r="P1433" s="285"/>
      <c r="Q1433" s="71"/>
      <c r="R1433" s="72"/>
      <c r="S1433" s="286"/>
      <c r="T1433" s="72"/>
      <c r="U1433" s="287"/>
      <c r="V1433" s="71"/>
      <c r="W1433" s="72"/>
      <c r="X1433" s="287"/>
      <c r="Y1433" s="72"/>
      <c r="Z1433" s="286"/>
      <c r="AA1433" s="72"/>
      <c r="AB1433" s="288"/>
      <c r="AC1433" s="215"/>
      <c r="AD1433" s="215"/>
      <c r="AE1433" s="215"/>
      <c r="AF1433" s="215"/>
      <c r="AG1433" s="215"/>
      <c r="AH1433" s="215"/>
      <c r="AI1433" s="215"/>
      <c r="AJ1433" s="215"/>
      <c r="AK1433" s="215"/>
      <c r="AL1433" s="215"/>
      <c r="AM1433" s="215"/>
    </row>
    <row r="1434">
      <c r="A1434" s="215"/>
      <c r="B1434" s="282"/>
      <c r="C1434" s="283"/>
      <c r="D1434" s="72"/>
      <c r="E1434" s="107"/>
      <c r="F1434" s="71"/>
      <c r="G1434" s="72"/>
      <c r="H1434" s="284"/>
      <c r="I1434" s="71"/>
      <c r="J1434" s="72"/>
      <c r="K1434" s="284"/>
      <c r="L1434" s="71"/>
      <c r="M1434" s="71"/>
      <c r="N1434" s="71"/>
      <c r="O1434" s="72"/>
      <c r="P1434" s="285"/>
      <c r="Q1434" s="71"/>
      <c r="R1434" s="72"/>
      <c r="S1434" s="286"/>
      <c r="T1434" s="72"/>
      <c r="U1434" s="287"/>
      <c r="V1434" s="71"/>
      <c r="W1434" s="72"/>
      <c r="X1434" s="287"/>
      <c r="Y1434" s="72"/>
      <c r="Z1434" s="286"/>
      <c r="AA1434" s="72"/>
      <c r="AB1434" s="288"/>
      <c r="AC1434" s="215"/>
      <c r="AD1434" s="215"/>
      <c r="AE1434" s="215"/>
      <c r="AF1434" s="215"/>
      <c r="AG1434" s="215"/>
      <c r="AH1434" s="215"/>
      <c r="AI1434" s="215"/>
      <c r="AJ1434" s="215"/>
      <c r="AK1434" s="215"/>
      <c r="AL1434" s="215"/>
      <c r="AM1434" s="215"/>
    </row>
    <row r="1435">
      <c r="A1435" s="215"/>
      <c r="B1435" s="282"/>
      <c r="C1435" s="283"/>
      <c r="D1435" s="72"/>
      <c r="E1435" s="107"/>
      <c r="F1435" s="71"/>
      <c r="G1435" s="72"/>
      <c r="H1435" s="284"/>
      <c r="I1435" s="71"/>
      <c r="J1435" s="72"/>
      <c r="K1435" s="284"/>
      <c r="L1435" s="71"/>
      <c r="M1435" s="71"/>
      <c r="N1435" s="71"/>
      <c r="O1435" s="72"/>
      <c r="P1435" s="285"/>
      <c r="Q1435" s="71"/>
      <c r="R1435" s="72"/>
      <c r="S1435" s="286"/>
      <c r="T1435" s="72"/>
      <c r="U1435" s="287"/>
      <c r="V1435" s="71"/>
      <c r="W1435" s="72"/>
      <c r="X1435" s="287"/>
      <c r="Y1435" s="72"/>
      <c r="Z1435" s="286"/>
      <c r="AA1435" s="72"/>
      <c r="AB1435" s="288"/>
      <c r="AC1435" s="215"/>
      <c r="AD1435" s="215"/>
      <c r="AE1435" s="215"/>
      <c r="AF1435" s="215"/>
      <c r="AG1435" s="215"/>
      <c r="AH1435" s="215"/>
      <c r="AI1435" s="215"/>
      <c r="AJ1435" s="215"/>
      <c r="AK1435" s="215"/>
      <c r="AL1435" s="215"/>
      <c r="AM1435" s="215"/>
    </row>
    <row r="1436">
      <c r="A1436" s="215"/>
      <c r="B1436" s="282"/>
      <c r="C1436" s="283"/>
      <c r="D1436" s="72"/>
      <c r="E1436" s="107"/>
      <c r="F1436" s="71"/>
      <c r="G1436" s="72"/>
      <c r="H1436" s="284"/>
      <c r="I1436" s="71"/>
      <c r="J1436" s="72"/>
      <c r="K1436" s="284"/>
      <c r="L1436" s="71"/>
      <c r="M1436" s="71"/>
      <c r="N1436" s="71"/>
      <c r="O1436" s="72"/>
      <c r="P1436" s="285"/>
      <c r="Q1436" s="71"/>
      <c r="R1436" s="72"/>
      <c r="S1436" s="286"/>
      <c r="T1436" s="72"/>
      <c r="U1436" s="287"/>
      <c r="V1436" s="71"/>
      <c r="W1436" s="72"/>
      <c r="X1436" s="287"/>
      <c r="Y1436" s="72"/>
      <c r="Z1436" s="286"/>
      <c r="AA1436" s="72"/>
      <c r="AB1436" s="288"/>
      <c r="AC1436" s="215"/>
      <c r="AD1436" s="215"/>
      <c r="AE1436" s="215"/>
      <c r="AF1436" s="215"/>
      <c r="AG1436" s="215"/>
      <c r="AH1436" s="215"/>
      <c r="AI1436" s="215"/>
      <c r="AJ1436" s="215"/>
      <c r="AK1436" s="215"/>
      <c r="AL1436" s="215"/>
      <c r="AM1436" s="215"/>
    </row>
    <row r="1437">
      <c r="A1437" s="215"/>
      <c r="B1437" s="282"/>
      <c r="C1437" s="283"/>
      <c r="D1437" s="72"/>
      <c r="E1437" s="107"/>
      <c r="F1437" s="71"/>
      <c r="G1437" s="72"/>
      <c r="H1437" s="284"/>
      <c r="I1437" s="71"/>
      <c r="J1437" s="72"/>
      <c r="K1437" s="284"/>
      <c r="L1437" s="71"/>
      <c r="M1437" s="71"/>
      <c r="N1437" s="71"/>
      <c r="O1437" s="72"/>
      <c r="P1437" s="285"/>
      <c r="Q1437" s="71"/>
      <c r="R1437" s="72"/>
      <c r="S1437" s="286"/>
      <c r="T1437" s="72"/>
      <c r="U1437" s="287"/>
      <c r="V1437" s="71"/>
      <c r="W1437" s="72"/>
      <c r="X1437" s="287"/>
      <c r="Y1437" s="72"/>
      <c r="Z1437" s="286"/>
      <c r="AA1437" s="72"/>
      <c r="AB1437" s="288"/>
      <c r="AC1437" s="215"/>
      <c r="AD1437" s="215"/>
      <c r="AE1437" s="215"/>
      <c r="AF1437" s="215"/>
      <c r="AG1437" s="215"/>
      <c r="AH1437" s="215"/>
      <c r="AI1437" s="215"/>
      <c r="AJ1437" s="215"/>
      <c r="AK1437" s="215"/>
      <c r="AL1437" s="215"/>
      <c r="AM1437" s="215"/>
    </row>
    <row r="1438">
      <c r="A1438" s="215"/>
      <c r="B1438" s="282"/>
      <c r="C1438" s="283"/>
      <c r="D1438" s="72"/>
      <c r="E1438" s="107"/>
      <c r="F1438" s="71"/>
      <c r="G1438" s="72"/>
      <c r="H1438" s="284"/>
      <c r="I1438" s="71"/>
      <c r="J1438" s="72"/>
      <c r="K1438" s="284"/>
      <c r="L1438" s="71"/>
      <c r="M1438" s="71"/>
      <c r="N1438" s="71"/>
      <c r="O1438" s="72"/>
      <c r="P1438" s="285"/>
      <c r="Q1438" s="71"/>
      <c r="R1438" s="72"/>
      <c r="S1438" s="286"/>
      <c r="T1438" s="72"/>
      <c r="U1438" s="287"/>
      <c r="V1438" s="71"/>
      <c r="W1438" s="72"/>
      <c r="X1438" s="287"/>
      <c r="Y1438" s="72"/>
      <c r="Z1438" s="286"/>
      <c r="AA1438" s="72"/>
      <c r="AB1438" s="288"/>
      <c r="AC1438" s="215"/>
      <c r="AD1438" s="215"/>
      <c r="AE1438" s="215"/>
      <c r="AF1438" s="215"/>
      <c r="AG1438" s="215"/>
      <c r="AH1438" s="215"/>
      <c r="AI1438" s="215"/>
      <c r="AJ1438" s="215"/>
      <c r="AK1438" s="215"/>
      <c r="AL1438" s="215"/>
      <c r="AM1438" s="215"/>
    </row>
    <row r="1439">
      <c r="A1439" s="215"/>
      <c r="B1439" s="282"/>
      <c r="C1439" s="283"/>
      <c r="D1439" s="72"/>
      <c r="E1439" s="107"/>
      <c r="F1439" s="71"/>
      <c r="G1439" s="72"/>
      <c r="H1439" s="284"/>
      <c r="I1439" s="71"/>
      <c r="J1439" s="72"/>
      <c r="K1439" s="284"/>
      <c r="L1439" s="71"/>
      <c r="M1439" s="71"/>
      <c r="N1439" s="71"/>
      <c r="O1439" s="72"/>
      <c r="P1439" s="285"/>
      <c r="Q1439" s="71"/>
      <c r="R1439" s="72"/>
      <c r="S1439" s="286"/>
      <c r="T1439" s="72"/>
      <c r="U1439" s="287"/>
      <c r="V1439" s="71"/>
      <c r="W1439" s="72"/>
      <c r="X1439" s="287"/>
      <c r="Y1439" s="72"/>
      <c r="Z1439" s="286"/>
      <c r="AA1439" s="72"/>
      <c r="AB1439" s="288"/>
      <c r="AC1439" s="215"/>
      <c r="AD1439" s="215"/>
      <c r="AE1439" s="215"/>
      <c r="AF1439" s="215"/>
      <c r="AG1439" s="215"/>
      <c r="AH1439" s="215"/>
      <c r="AI1439" s="215"/>
      <c r="AJ1439" s="215"/>
      <c r="AK1439" s="215"/>
      <c r="AL1439" s="215"/>
      <c r="AM1439" s="215"/>
    </row>
    <row r="1440">
      <c r="A1440" s="215"/>
      <c r="B1440" s="282"/>
      <c r="C1440" s="283"/>
      <c r="D1440" s="72"/>
      <c r="E1440" s="107"/>
      <c r="F1440" s="71"/>
      <c r="G1440" s="72"/>
      <c r="H1440" s="284"/>
      <c r="I1440" s="71"/>
      <c r="J1440" s="72"/>
      <c r="K1440" s="284"/>
      <c r="L1440" s="71"/>
      <c r="M1440" s="71"/>
      <c r="N1440" s="71"/>
      <c r="O1440" s="72"/>
      <c r="P1440" s="285"/>
      <c r="Q1440" s="71"/>
      <c r="R1440" s="72"/>
      <c r="S1440" s="286"/>
      <c r="T1440" s="72"/>
      <c r="U1440" s="287"/>
      <c r="V1440" s="71"/>
      <c r="W1440" s="72"/>
      <c r="X1440" s="287"/>
      <c r="Y1440" s="72"/>
      <c r="Z1440" s="286"/>
      <c r="AA1440" s="72"/>
      <c r="AB1440" s="288"/>
      <c r="AC1440" s="215"/>
      <c r="AD1440" s="215"/>
      <c r="AE1440" s="215"/>
      <c r="AF1440" s="215"/>
      <c r="AG1440" s="215"/>
      <c r="AH1440" s="215"/>
      <c r="AI1440" s="215"/>
      <c r="AJ1440" s="215"/>
      <c r="AK1440" s="215"/>
      <c r="AL1440" s="215"/>
      <c r="AM1440" s="215"/>
    </row>
    <row r="1441">
      <c r="A1441" s="215"/>
      <c r="B1441" s="282"/>
      <c r="C1441" s="283"/>
      <c r="D1441" s="72"/>
      <c r="E1441" s="107"/>
      <c r="F1441" s="71"/>
      <c r="G1441" s="72"/>
      <c r="H1441" s="284"/>
      <c r="I1441" s="71"/>
      <c r="J1441" s="72"/>
      <c r="K1441" s="284"/>
      <c r="L1441" s="71"/>
      <c r="M1441" s="71"/>
      <c r="N1441" s="71"/>
      <c r="O1441" s="72"/>
      <c r="P1441" s="285"/>
      <c r="Q1441" s="71"/>
      <c r="R1441" s="72"/>
      <c r="S1441" s="286"/>
      <c r="T1441" s="72"/>
      <c r="U1441" s="287"/>
      <c r="V1441" s="71"/>
      <c r="W1441" s="72"/>
      <c r="X1441" s="287"/>
      <c r="Y1441" s="72"/>
      <c r="Z1441" s="286"/>
      <c r="AA1441" s="72"/>
      <c r="AB1441" s="288"/>
      <c r="AC1441" s="215"/>
      <c r="AD1441" s="215"/>
      <c r="AE1441" s="215"/>
      <c r="AF1441" s="215"/>
      <c r="AG1441" s="215"/>
      <c r="AH1441" s="215"/>
      <c r="AI1441" s="215"/>
      <c r="AJ1441" s="215"/>
      <c r="AK1441" s="215"/>
      <c r="AL1441" s="215"/>
      <c r="AM1441" s="215"/>
    </row>
    <row r="1442">
      <c r="A1442" s="215"/>
      <c r="B1442" s="282"/>
      <c r="C1442" s="283"/>
      <c r="D1442" s="72"/>
      <c r="E1442" s="107"/>
      <c r="F1442" s="71"/>
      <c r="G1442" s="72"/>
      <c r="H1442" s="284"/>
      <c r="I1442" s="71"/>
      <c r="J1442" s="72"/>
      <c r="K1442" s="284"/>
      <c r="L1442" s="71"/>
      <c r="M1442" s="71"/>
      <c r="N1442" s="71"/>
      <c r="O1442" s="72"/>
      <c r="P1442" s="285"/>
      <c r="Q1442" s="71"/>
      <c r="R1442" s="72"/>
      <c r="S1442" s="286"/>
      <c r="T1442" s="72"/>
      <c r="U1442" s="287"/>
      <c r="V1442" s="71"/>
      <c r="W1442" s="72"/>
      <c r="X1442" s="287"/>
      <c r="Y1442" s="72"/>
      <c r="Z1442" s="286"/>
      <c r="AA1442" s="72"/>
      <c r="AB1442" s="288"/>
      <c r="AC1442" s="215"/>
      <c r="AD1442" s="215"/>
      <c r="AE1442" s="215"/>
      <c r="AF1442" s="215"/>
      <c r="AG1442" s="215"/>
      <c r="AH1442" s="215"/>
      <c r="AI1442" s="215"/>
      <c r="AJ1442" s="215"/>
      <c r="AK1442" s="215"/>
      <c r="AL1442" s="215"/>
      <c r="AM1442" s="215"/>
    </row>
    <row r="1443">
      <c r="A1443" s="215"/>
      <c r="B1443" s="282"/>
      <c r="C1443" s="283"/>
      <c r="D1443" s="72"/>
      <c r="E1443" s="107"/>
      <c r="F1443" s="71"/>
      <c r="G1443" s="72"/>
      <c r="H1443" s="284"/>
      <c r="I1443" s="71"/>
      <c r="J1443" s="72"/>
      <c r="K1443" s="284"/>
      <c r="L1443" s="71"/>
      <c r="M1443" s="71"/>
      <c r="N1443" s="71"/>
      <c r="O1443" s="72"/>
      <c r="P1443" s="285"/>
      <c r="Q1443" s="71"/>
      <c r="R1443" s="72"/>
      <c r="S1443" s="286"/>
      <c r="T1443" s="72"/>
      <c r="U1443" s="287"/>
      <c r="V1443" s="71"/>
      <c r="W1443" s="72"/>
      <c r="X1443" s="287"/>
      <c r="Y1443" s="72"/>
      <c r="Z1443" s="286"/>
      <c r="AA1443" s="72"/>
      <c r="AB1443" s="288"/>
      <c r="AC1443" s="215"/>
      <c r="AD1443" s="215"/>
      <c r="AE1443" s="215"/>
      <c r="AF1443" s="215"/>
      <c r="AG1443" s="215"/>
      <c r="AH1443" s="215"/>
      <c r="AI1443" s="215"/>
      <c r="AJ1443" s="215"/>
      <c r="AK1443" s="215"/>
      <c r="AL1443" s="215"/>
      <c r="AM1443" s="215"/>
    </row>
    <row r="1444">
      <c r="A1444" s="215"/>
      <c r="B1444" s="282"/>
      <c r="C1444" s="283"/>
      <c r="D1444" s="72"/>
      <c r="E1444" s="107"/>
      <c r="F1444" s="71"/>
      <c r="G1444" s="72"/>
      <c r="H1444" s="284"/>
      <c r="I1444" s="71"/>
      <c r="J1444" s="72"/>
      <c r="K1444" s="284"/>
      <c r="L1444" s="71"/>
      <c r="M1444" s="71"/>
      <c r="N1444" s="71"/>
      <c r="O1444" s="72"/>
      <c r="P1444" s="285"/>
      <c r="Q1444" s="71"/>
      <c r="R1444" s="72"/>
      <c r="S1444" s="286"/>
      <c r="T1444" s="72"/>
      <c r="U1444" s="287"/>
      <c r="V1444" s="71"/>
      <c r="W1444" s="72"/>
      <c r="X1444" s="287"/>
      <c r="Y1444" s="72"/>
      <c r="Z1444" s="286"/>
      <c r="AA1444" s="72"/>
      <c r="AB1444" s="288"/>
      <c r="AC1444" s="215"/>
      <c r="AD1444" s="215"/>
      <c r="AE1444" s="215"/>
      <c r="AF1444" s="215"/>
      <c r="AG1444" s="215"/>
      <c r="AH1444" s="215"/>
      <c r="AI1444" s="215"/>
      <c r="AJ1444" s="215"/>
      <c r="AK1444" s="215"/>
      <c r="AL1444" s="215"/>
      <c r="AM1444" s="215"/>
    </row>
    <row r="1445">
      <c r="A1445" s="215"/>
      <c r="B1445" s="282"/>
      <c r="C1445" s="283"/>
      <c r="D1445" s="72"/>
      <c r="E1445" s="107"/>
      <c r="F1445" s="71"/>
      <c r="G1445" s="72"/>
      <c r="H1445" s="284"/>
      <c r="I1445" s="71"/>
      <c r="J1445" s="72"/>
      <c r="K1445" s="284"/>
      <c r="L1445" s="71"/>
      <c r="M1445" s="71"/>
      <c r="N1445" s="71"/>
      <c r="O1445" s="72"/>
      <c r="P1445" s="285"/>
      <c r="Q1445" s="71"/>
      <c r="R1445" s="72"/>
      <c r="S1445" s="286"/>
      <c r="T1445" s="72"/>
      <c r="U1445" s="287"/>
      <c r="V1445" s="71"/>
      <c r="W1445" s="72"/>
      <c r="X1445" s="287"/>
      <c r="Y1445" s="72"/>
      <c r="Z1445" s="286"/>
      <c r="AA1445" s="72"/>
      <c r="AB1445" s="288"/>
      <c r="AC1445" s="215"/>
      <c r="AD1445" s="215"/>
      <c r="AE1445" s="215"/>
      <c r="AF1445" s="215"/>
      <c r="AG1445" s="215"/>
      <c r="AH1445" s="215"/>
      <c r="AI1445" s="215"/>
      <c r="AJ1445" s="215"/>
      <c r="AK1445" s="215"/>
      <c r="AL1445" s="215"/>
      <c r="AM1445" s="215"/>
    </row>
    <row r="1446">
      <c r="A1446" s="215"/>
      <c r="B1446" s="282"/>
      <c r="C1446" s="283"/>
      <c r="D1446" s="72"/>
      <c r="E1446" s="107"/>
      <c r="F1446" s="71"/>
      <c r="G1446" s="72"/>
      <c r="H1446" s="284"/>
      <c r="I1446" s="71"/>
      <c r="J1446" s="72"/>
      <c r="K1446" s="284"/>
      <c r="L1446" s="71"/>
      <c r="M1446" s="71"/>
      <c r="N1446" s="71"/>
      <c r="O1446" s="72"/>
      <c r="P1446" s="285"/>
      <c r="Q1446" s="71"/>
      <c r="R1446" s="72"/>
      <c r="S1446" s="286"/>
      <c r="T1446" s="72"/>
      <c r="U1446" s="287"/>
      <c r="V1446" s="71"/>
      <c r="W1446" s="72"/>
      <c r="X1446" s="287"/>
      <c r="Y1446" s="72"/>
      <c r="Z1446" s="286"/>
      <c r="AA1446" s="72"/>
      <c r="AB1446" s="288"/>
      <c r="AC1446" s="215"/>
      <c r="AD1446" s="215"/>
      <c r="AE1446" s="215"/>
      <c r="AF1446" s="215"/>
      <c r="AG1446" s="215"/>
      <c r="AH1446" s="215"/>
      <c r="AI1446" s="215"/>
      <c r="AJ1446" s="215"/>
      <c r="AK1446" s="215"/>
      <c r="AL1446" s="215"/>
      <c r="AM1446" s="215"/>
    </row>
    <row r="1447">
      <c r="A1447" s="215"/>
      <c r="B1447" s="282"/>
      <c r="C1447" s="283"/>
      <c r="D1447" s="72"/>
      <c r="E1447" s="107"/>
      <c r="F1447" s="71"/>
      <c r="G1447" s="72"/>
      <c r="H1447" s="284"/>
      <c r="I1447" s="71"/>
      <c r="J1447" s="72"/>
      <c r="K1447" s="284"/>
      <c r="L1447" s="71"/>
      <c r="M1447" s="71"/>
      <c r="N1447" s="71"/>
      <c r="O1447" s="72"/>
      <c r="P1447" s="285"/>
      <c r="Q1447" s="71"/>
      <c r="R1447" s="72"/>
      <c r="S1447" s="286"/>
      <c r="T1447" s="72"/>
      <c r="U1447" s="287"/>
      <c r="V1447" s="71"/>
      <c r="W1447" s="72"/>
      <c r="X1447" s="287"/>
      <c r="Y1447" s="72"/>
      <c r="Z1447" s="286"/>
      <c r="AA1447" s="72"/>
      <c r="AB1447" s="288"/>
      <c r="AC1447" s="215"/>
      <c r="AD1447" s="215"/>
      <c r="AE1447" s="215"/>
      <c r="AF1447" s="215"/>
      <c r="AG1447" s="215"/>
      <c r="AH1447" s="215"/>
      <c r="AI1447" s="215"/>
      <c r="AJ1447" s="215"/>
      <c r="AK1447" s="215"/>
      <c r="AL1447" s="215"/>
      <c r="AM1447" s="215"/>
    </row>
    <row r="1448">
      <c r="A1448" s="215"/>
      <c r="B1448" s="282"/>
      <c r="C1448" s="283"/>
      <c r="D1448" s="72"/>
      <c r="E1448" s="107"/>
      <c r="F1448" s="71"/>
      <c r="G1448" s="72"/>
      <c r="H1448" s="284"/>
      <c r="I1448" s="71"/>
      <c r="J1448" s="72"/>
      <c r="K1448" s="284"/>
      <c r="L1448" s="71"/>
      <c r="M1448" s="71"/>
      <c r="N1448" s="71"/>
      <c r="O1448" s="72"/>
      <c r="P1448" s="285"/>
      <c r="Q1448" s="71"/>
      <c r="R1448" s="72"/>
      <c r="S1448" s="286"/>
      <c r="T1448" s="72"/>
      <c r="U1448" s="287"/>
      <c r="V1448" s="71"/>
      <c r="W1448" s="72"/>
      <c r="X1448" s="287"/>
      <c r="Y1448" s="72"/>
      <c r="Z1448" s="286"/>
      <c r="AA1448" s="72"/>
      <c r="AB1448" s="288"/>
      <c r="AC1448" s="215"/>
      <c r="AD1448" s="215"/>
      <c r="AE1448" s="215"/>
      <c r="AF1448" s="215"/>
      <c r="AG1448" s="215"/>
      <c r="AH1448" s="215"/>
      <c r="AI1448" s="215"/>
      <c r="AJ1448" s="215"/>
      <c r="AK1448" s="215"/>
      <c r="AL1448" s="215"/>
      <c r="AM1448" s="215"/>
    </row>
    <row r="1449">
      <c r="A1449" s="215"/>
      <c r="B1449" s="282"/>
      <c r="C1449" s="283"/>
      <c r="D1449" s="72"/>
      <c r="E1449" s="107"/>
      <c r="F1449" s="71"/>
      <c r="G1449" s="72"/>
      <c r="H1449" s="284"/>
      <c r="I1449" s="71"/>
      <c r="J1449" s="72"/>
      <c r="K1449" s="284"/>
      <c r="L1449" s="71"/>
      <c r="M1449" s="71"/>
      <c r="N1449" s="71"/>
      <c r="O1449" s="72"/>
      <c r="P1449" s="285"/>
      <c r="Q1449" s="71"/>
      <c r="R1449" s="72"/>
      <c r="S1449" s="286"/>
      <c r="T1449" s="72"/>
      <c r="U1449" s="287"/>
      <c r="V1449" s="71"/>
      <c r="W1449" s="72"/>
      <c r="X1449" s="287"/>
      <c r="Y1449" s="72"/>
      <c r="Z1449" s="286"/>
      <c r="AA1449" s="72"/>
      <c r="AB1449" s="288"/>
      <c r="AC1449" s="215"/>
      <c r="AD1449" s="215"/>
      <c r="AE1449" s="215"/>
      <c r="AF1449" s="215"/>
      <c r="AG1449" s="215"/>
      <c r="AH1449" s="215"/>
      <c r="AI1449" s="215"/>
      <c r="AJ1449" s="215"/>
      <c r="AK1449" s="215"/>
      <c r="AL1449" s="215"/>
      <c r="AM1449" s="215"/>
    </row>
    <row r="1450">
      <c r="A1450" s="215"/>
      <c r="B1450" s="282"/>
      <c r="C1450" s="283"/>
      <c r="D1450" s="72"/>
      <c r="E1450" s="107"/>
      <c r="F1450" s="71"/>
      <c r="G1450" s="72"/>
      <c r="H1450" s="284"/>
      <c r="I1450" s="71"/>
      <c r="J1450" s="72"/>
      <c r="K1450" s="284"/>
      <c r="L1450" s="71"/>
      <c r="M1450" s="71"/>
      <c r="N1450" s="71"/>
      <c r="O1450" s="72"/>
      <c r="P1450" s="285"/>
      <c r="Q1450" s="71"/>
      <c r="R1450" s="72"/>
      <c r="S1450" s="286"/>
      <c r="T1450" s="72"/>
      <c r="U1450" s="287"/>
      <c r="V1450" s="71"/>
      <c r="W1450" s="72"/>
      <c r="X1450" s="287"/>
      <c r="Y1450" s="72"/>
      <c r="Z1450" s="286"/>
      <c r="AA1450" s="72"/>
      <c r="AB1450" s="288"/>
      <c r="AC1450" s="215"/>
      <c r="AD1450" s="215"/>
      <c r="AE1450" s="215"/>
      <c r="AF1450" s="215"/>
      <c r="AG1450" s="215"/>
      <c r="AH1450" s="215"/>
      <c r="AI1450" s="215"/>
      <c r="AJ1450" s="215"/>
      <c r="AK1450" s="215"/>
      <c r="AL1450" s="215"/>
      <c r="AM1450" s="215"/>
    </row>
    <row r="1451">
      <c r="A1451" s="215"/>
      <c r="B1451" s="282"/>
      <c r="C1451" s="283"/>
      <c r="D1451" s="72"/>
      <c r="E1451" s="107"/>
      <c r="F1451" s="71"/>
      <c r="G1451" s="72"/>
      <c r="H1451" s="284"/>
      <c r="I1451" s="71"/>
      <c r="J1451" s="72"/>
      <c r="K1451" s="284"/>
      <c r="L1451" s="71"/>
      <c r="M1451" s="71"/>
      <c r="N1451" s="71"/>
      <c r="O1451" s="72"/>
      <c r="P1451" s="285"/>
      <c r="Q1451" s="71"/>
      <c r="R1451" s="72"/>
      <c r="S1451" s="286"/>
      <c r="T1451" s="72"/>
      <c r="U1451" s="287"/>
      <c r="V1451" s="71"/>
      <c r="W1451" s="72"/>
      <c r="X1451" s="287"/>
      <c r="Y1451" s="72"/>
      <c r="Z1451" s="286"/>
      <c r="AA1451" s="72"/>
      <c r="AB1451" s="288"/>
      <c r="AC1451" s="215"/>
      <c r="AD1451" s="215"/>
      <c r="AE1451" s="215"/>
      <c r="AF1451" s="215"/>
      <c r="AG1451" s="215"/>
      <c r="AH1451" s="215"/>
      <c r="AI1451" s="215"/>
      <c r="AJ1451" s="215"/>
      <c r="AK1451" s="215"/>
      <c r="AL1451" s="215"/>
      <c r="AM1451" s="215"/>
    </row>
    <row r="1452">
      <c r="A1452" s="215"/>
      <c r="B1452" s="282"/>
      <c r="C1452" s="283"/>
      <c r="D1452" s="72"/>
      <c r="E1452" s="107"/>
      <c r="F1452" s="71"/>
      <c r="G1452" s="72"/>
      <c r="H1452" s="284"/>
      <c r="I1452" s="71"/>
      <c r="J1452" s="72"/>
      <c r="K1452" s="284"/>
      <c r="L1452" s="71"/>
      <c r="M1452" s="71"/>
      <c r="N1452" s="71"/>
      <c r="O1452" s="72"/>
      <c r="P1452" s="285"/>
      <c r="Q1452" s="71"/>
      <c r="R1452" s="72"/>
      <c r="S1452" s="286"/>
      <c r="T1452" s="72"/>
      <c r="U1452" s="287"/>
      <c r="V1452" s="71"/>
      <c r="W1452" s="72"/>
      <c r="X1452" s="287"/>
      <c r="Y1452" s="72"/>
      <c r="Z1452" s="286"/>
      <c r="AA1452" s="72"/>
      <c r="AB1452" s="288"/>
      <c r="AC1452" s="215"/>
      <c r="AD1452" s="215"/>
      <c r="AE1452" s="215"/>
      <c r="AF1452" s="215"/>
      <c r="AG1452" s="215"/>
      <c r="AH1452" s="215"/>
      <c r="AI1452" s="215"/>
      <c r="AJ1452" s="215"/>
      <c r="AK1452" s="215"/>
      <c r="AL1452" s="215"/>
      <c r="AM1452" s="215"/>
    </row>
    <row r="1453">
      <c r="A1453" s="215"/>
      <c r="B1453" s="282"/>
      <c r="C1453" s="283"/>
      <c r="D1453" s="72"/>
      <c r="E1453" s="107"/>
      <c r="F1453" s="71"/>
      <c r="G1453" s="72"/>
      <c r="H1453" s="284"/>
      <c r="I1453" s="71"/>
      <c r="J1453" s="72"/>
      <c r="K1453" s="284"/>
      <c r="L1453" s="71"/>
      <c r="M1453" s="71"/>
      <c r="N1453" s="71"/>
      <c r="O1453" s="72"/>
      <c r="P1453" s="285"/>
      <c r="Q1453" s="71"/>
      <c r="R1453" s="72"/>
      <c r="S1453" s="286"/>
      <c r="T1453" s="72"/>
      <c r="U1453" s="287"/>
      <c r="V1453" s="71"/>
      <c r="W1453" s="72"/>
      <c r="X1453" s="287"/>
      <c r="Y1453" s="72"/>
      <c r="Z1453" s="286"/>
      <c r="AA1453" s="72"/>
      <c r="AB1453" s="288"/>
      <c r="AC1453" s="215"/>
      <c r="AD1453" s="215"/>
      <c r="AE1453" s="215"/>
      <c r="AF1453" s="215"/>
      <c r="AG1453" s="215"/>
      <c r="AH1453" s="215"/>
      <c r="AI1453" s="215"/>
      <c r="AJ1453" s="215"/>
      <c r="AK1453" s="215"/>
      <c r="AL1453" s="215"/>
      <c r="AM1453" s="215"/>
    </row>
    <row r="1454">
      <c r="A1454" s="215"/>
      <c r="B1454" s="282"/>
      <c r="C1454" s="283"/>
      <c r="D1454" s="72"/>
      <c r="E1454" s="107"/>
      <c r="F1454" s="71"/>
      <c r="G1454" s="72"/>
      <c r="H1454" s="284"/>
      <c r="I1454" s="71"/>
      <c r="J1454" s="72"/>
      <c r="K1454" s="284"/>
      <c r="L1454" s="71"/>
      <c r="M1454" s="71"/>
      <c r="N1454" s="71"/>
      <c r="O1454" s="72"/>
      <c r="P1454" s="285"/>
      <c r="Q1454" s="71"/>
      <c r="R1454" s="72"/>
      <c r="S1454" s="286"/>
      <c r="T1454" s="72"/>
      <c r="U1454" s="287"/>
      <c r="V1454" s="71"/>
      <c r="W1454" s="72"/>
      <c r="X1454" s="287"/>
      <c r="Y1454" s="72"/>
      <c r="Z1454" s="286"/>
      <c r="AA1454" s="72"/>
      <c r="AB1454" s="288"/>
      <c r="AC1454" s="215"/>
      <c r="AD1454" s="215"/>
      <c r="AE1454" s="215"/>
      <c r="AF1454" s="215"/>
      <c r="AG1454" s="215"/>
      <c r="AH1454" s="215"/>
      <c r="AI1454" s="215"/>
      <c r="AJ1454" s="215"/>
      <c r="AK1454" s="215"/>
      <c r="AL1454" s="215"/>
      <c r="AM1454" s="215"/>
    </row>
    <row r="1455">
      <c r="A1455" s="215"/>
      <c r="B1455" s="282"/>
      <c r="C1455" s="283"/>
      <c r="D1455" s="72"/>
      <c r="E1455" s="107"/>
      <c r="F1455" s="71"/>
      <c r="G1455" s="72"/>
      <c r="H1455" s="284"/>
      <c r="I1455" s="71"/>
      <c r="J1455" s="72"/>
      <c r="K1455" s="284"/>
      <c r="L1455" s="71"/>
      <c r="M1455" s="71"/>
      <c r="N1455" s="71"/>
      <c r="O1455" s="72"/>
      <c r="P1455" s="285"/>
      <c r="Q1455" s="71"/>
      <c r="R1455" s="72"/>
      <c r="S1455" s="286"/>
      <c r="T1455" s="72"/>
      <c r="U1455" s="287"/>
      <c r="V1455" s="71"/>
      <c r="W1455" s="72"/>
      <c r="X1455" s="287"/>
      <c r="Y1455" s="72"/>
      <c r="Z1455" s="286"/>
      <c r="AA1455" s="72"/>
      <c r="AB1455" s="288"/>
      <c r="AC1455" s="215"/>
      <c r="AD1455" s="215"/>
      <c r="AE1455" s="215"/>
      <c r="AF1455" s="215"/>
      <c r="AG1455" s="215"/>
      <c r="AH1455" s="215"/>
      <c r="AI1455" s="215"/>
      <c r="AJ1455" s="215"/>
      <c r="AK1455" s="215"/>
      <c r="AL1455" s="215"/>
      <c r="AM1455" s="215"/>
    </row>
    <row r="1456">
      <c r="A1456" s="215"/>
      <c r="B1456" s="282"/>
      <c r="C1456" s="283"/>
      <c r="D1456" s="72"/>
      <c r="E1456" s="107"/>
      <c r="F1456" s="71"/>
      <c r="G1456" s="72"/>
      <c r="H1456" s="284"/>
      <c r="I1456" s="71"/>
      <c r="J1456" s="72"/>
      <c r="K1456" s="284"/>
      <c r="L1456" s="71"/>
      <c r="M1456" s="71"/>
      <c r="N1456" s="71"/>
      <c r="O1456" s="72"/>
      <c r="P1456" s="285"/>
      <c r="Q1456" s="71"/>
      <c r="R1456" s="72"/>
      <c r="S1456" s="286"/>
      <c r="T1456" s="72"/>
      <c r="U1456" s="287"/>
      <c r="V1456" s="71"/>
      <c r="W1456" s="72"/>
      <c r="X1456" s="287"/>
      <c r="Y1456" s="72"/>
      <c r="Z1456" s="286"/>
      <c r="AA1456" s="72"/>
      <c r="AB1456" s="288"/>
      <c r="AC1456" s="215"/>
      <c r="AD1456" s="215"/>
      <c r="AE1456" s="215"/>
      <c r="AF1456" s="215"/>
      <c r="AG1456" s="215"/>
      <c r="AH1456" s="215"/>
      <c r="AI1456" s="215"/>
      <c r="AJ1456" s="215"/>
      <c r="AK1456" s="215"/>
      <c r="AL1456" s="215"/>
      <c r="AM1456" s="215"/>
    </row>
    <row r="1457">
      <c r="A1457" s="215"/>
      <c r="B1457" s="282"/>
      <c r="C1457" s="283"/>
      <c r="D1457" s="72"/>
      <c r="E1457" s="107"/>
      <c r="F1457" s="71"/>
      <c r="G1457" s="72"/>
      <c r="H1457" s="284"/>
      <c r="I1457" s="71"/>
      <c r="J1457" s="72"/>
      <c r="K1457" s="284"/>
      <c r="L1457" s="71"/>
      <c r="M1457" s="71"/>
      <c r="N1457" s="71"/>
      <c r="O1457" s="72"/>
      <c r="P1457" s="285"/>
      <c r="Q1457" s="71"/>
      <c r="R1457" s="72"/>
      <c r="S1457" s="286"/>
      <c r="T1457" s="72"/>
      <c r="U1457" s="287"/>
      <c r="V1457" s="71"/>
      <c r="W1457" s="72"/>
      <c r="X1457" s="287"/>
      <c r="Y1457" s="72"/>
      <c r="Z1457" s="286"/>
      <c r="AA1457" s="72"/>
      <c r="AB1457" s="288"/>
      <c r="AC1457" s="215"/>
      <c r="AD1457" s="215"/>
      <c r="AE1457" s="215"/>
      <c r="AF1457" s="215"/>
      <c r="AG1457" s="215"/>
      <c r="AH1457" s="215"/>
      <c r="AI1457" s="215"/>
      <c r="AJ1457" s="215"/>
      <c r="AK1457" s="215"/>
      <c r="AL1457" s="215"/>
      <c r="AM1457" s="215"/>
    </row>
    <row r="1458">
      <c r="A1458" s="215"/>
      <c r="B1458" s="282"/>
      <c r="C1458" s="283"/>
      <c r="D1458" s="72"/>
      <c r="E1458" s="107"/>
      <c r="F1458" s="71"/>
      <c r="G1458" s="72"/>
      <c r="H1458" s="284"/>
      <c r="I1458" s="71"/>
      <c r="J1458" s="72"/>
      <c r="K1458" s="284"/>
      <c r="L1458" s="71"/>
      <c r="M1458" s="71"/>
      <c r="N1458" s="71"/>
      <c r="O1458" s="72"/>
      <c r="P1458" s="285"/>
      <c r="Q1458" s="71"/>
      <c r="R1458" s="72"/>
      <c r="S1458" s="286"/>
      <c r="T1458" s="72"/>
      <c r="U1458" s="287"/>
      <c r="V1458" s="71"/>
      <c r="W1458" s="72"/>
      <c r="X1458" s="287"/>
      <c r="Y1458" s="72"/>
      <c r="Z1458" s="286"/>
      <c r="AA1458" s="72"/>
      <c r="AB1458" s="288"/>
      <c r="AC1458" s="215"/>
      <c r="AD1458" s="215"/>
      <c r="AE1458" s="215"/>
      <c r="AF1458" s="215"/>
      <c r="AG1458" s="215"/>
      <c r="AH1458" s="215"/>
      <c r="AI1458" s="215"/>
      <c r="AJ1458" s="215"/>
      <c r="AK1458" s="215"/>
      <c r="AL1458" s="215"/>
      <c r="AM1458" s="215"/>
    </row>
    <row r="1459">
      <c r="A1459" s="215"/>
      <c r="B1459" s="282"/>
      <c r="C1459" s="283"/>
      <c r="D1459" s="72"/>
      <c r="E1459" s="107"/>
      <c r="F1459" s="71"/>
      <c r="G1459" s="72"/>
      <c r="H1459" s="284"/>
      <c r="I1459" s="71"/>
      <c r="J1459" s="72"/>
      <c r="K1459" s="284"/>
      <c r="L1459" s="71"/>
      <c r="M1459" s="71"/>
      <c r="N1459" s="71"/>
      <c r="O1459" s="72"/>
      <c r="P1459" s="285"/>
      <c r="Q1459" s="71"/>
      <c r="R1459" s="72"/>
      <c r="S1459" s="286"/>
      <c r="T1459" s="72"/>
      <c r="U1459" s="287"/>
      <c r="V1459" s="71"/>
      <c r="W1459" s="72"/>
      <c r="X1459" s="287"/>
      <c r="Y1459" s="72"/>
      <c r="Z1459" s="286"/>
      <c r="AA1459" s="72"/>
      <c r="AB1459" s="288"/>
      <c r="AC1459" s="215"/>
      <c r="AD1459" s="215"/>
      <c r="AE1459" s="215"/>
      <c r="AF1459" s="215"/>
      <c r="AG1459" s="215"/>
      <c r="AH1459" s="215"/>
      <c r="AI1459" s="215"/>
      <c r="AJ1459" s="215"/>
      <c r="AK1459" s="215"/>
      <c r="AL1459" s="215"/>
      <c r="AM1459" s="215"/>
    </row>
    <row r="1460">
      <c r="A1460" s="215"/>
      <c r="B1460" s="282"/>
      <c r="C1460" s="283"/>
      <c r="D1460" s="72"/>
      <c r="E1460" s="107"/>
      <c r="F1460" s="71"/>
      <c r="G1460" s="72"/>
      <c r="H1460" s="284"/>
      <c r="I1460" s="71"/>
      <c r="J1460" s="72"/>
      <c r="K1460" s="284"/>
      <c r="L1460" s="71"/>
      <c r="M1460" s="71"/>
      <c r="N1460" s="71"/>
      <c r="O1460" s="72"/>
      <c r="P1460" s="285"/>
      <c r="Q1460" s="71"/>
      <c r="R1460" s="72"/>
      <c r="S1460" s="286"/>
      <c r="T1460" s="72"/>
      <c r="U1460" s="287"/>
      <c r="V1460" s="71"/>
      <c r="W1460" s="72"/>
      <c r="X1460" s="287"/>
      <c r="Y1460" s="72"/>
      <c r="Z1460" s="286"/>
      <c r="AA1460" s="72"/>
      <c r="AB1460" s="288"/>
      <c r="AC1460" s="215"/>
      <c r="AD1460" s="215"/>
      <c r="AE1460" s="215"/>
      <c r="AF1460" s="215"/>
      <c r="AG1460" s="215"/>
      <c r="AH1460" s="215"/>
      <c r="AI1460" s="215"/>
      <c r="AJ1460" s="215"/>
      <c r="AK1460" s="215"/>
      <c r="AL1460" s="215"/>
      <c r="AM1460" s="215"/>
    </row>
    <row r="1461">
      <c r="A1461" s="215"/>
      <c r="B1461" s="282"/>
      <c r="C1461" s="283"/>
      <c r="D1461" s="72"/>
      <c r="E1461" s="107"/>
      <c r="F1461" s="71"/>
      <c r="G1461" s="72"/>
      <c r="H1461" s="284"/>
      <c r="I1461" s="71"/>
      <c r="J1461" s="72"/>
      <c r="K1461" s="284"/>
      <c r="L1461" s="71"/>
      <c r="M1461" s="71"/>
      <c r="N1461" s="71"/>
      <c r="O1461" s="72"/>
      <c r="P1461" s="285"/>
      <c r="Q1461" s="71"/>
      <c r="R1461" s="72"/>
      <c r="S1461" s="286"/>
      <c r="T1461" s="72"/>
      <c r="U1461" s="287"/>
      <c r="V1461" s="71"/>
      <c r="W1461" s="72"/>
      <c r="X1461" s="287"/>
      <c r="Y1461" s="72"/>
      <c r="Z1461" s="286"/>
      <c r="AA1461" s="72"/>
      <c r="AB1461" s="288"/>
      <c r="AC1461" s="215"/>
      <c r="AD1461" s="215"/>
      <c r="AE1461" s="215"/>
      <c r="AF1461" s="215"/>
      <c r="AG1461" s="215"/>
      <c r="AH1461" s="215"/>
      <c r="AI1461" s="215"/>
      <c r="AJ1461" s="215"/>
      <c r="AK1461" s="215"/>
      <c r="AL1461" s="215"/>
      <c r="AM1461" s="215"/>
    </row>
    <row r="1462">
      <c r="A1462" s="215"/>
      <c r="B1462" s="282"/>
      <c r="C1462" s="283"/>
      <c r="D1462" s="72"/>
      <c r="E1462" s="107"/>
      <c r="F1462" s="71"/>
      <c r="G1462" s="72"/>
      <c r="H1462" s="284"/>
      <c r="I1462" s="71"/>
      <c r="J1462" s="72"/>
      <c r="K1462" s="284"/>
      <c r="L1462" s="71"/>
      <c r="M1462" s="71"/>
      <c r="N1462" s="71"/>
      <c r="O1462" s="72"/>
      <c r="P1462" s="285"/>
      <c r="Q1462" s="71"/>
      <c r="R1462" s="72"/>
      <c r="S1462" s="286"/>
      <c r="T1462" s="72"/>
      <c r="U1462" s="287"/>
      <c r="V1462" s="71"/>
      <c r="W1462" s="72"/>
      <c r="X1462" s="287"/>
      <c r="Y1462" s="72"/>
      <c r="Z1462" s="286"/>
      <c r="AA1462" s="72"/>
      <c r="AB1462" s="288"/>
      <c r="AC1462" s="215"/>
      <c r="AD1462" s="215"/>
      <c r="AE1462" s="215"/>
      <c r="AF1462" s="215"/>
      <c r="AG1462" s="215"/>
      <c r="AH1462" s="215"/>
      <c r="AI1462" s="215"/>
      <c r="AJ1462" s="215"/>
      <c r="AK1462" s="215"/>
      <c r="AL1462" s="215"/>
      <c r="AM1462" s="215"/>
    </row>
    <row r="1463">
      <c r="A1463" s="215"/>
      <c r="B1463" s="282"/>
      <c r="C1463" s="283"/>
      <c r="D1463" s="72"/>
      <c r="E1463" s="107"/>
      <c r="F1463" s="71"/>
      <c r="G1463" s="72"/>
      <c r="H1463" s="284"/>
      <c r="I1463" s="71"/>
      <c r="J1463" s="72"/>
      <c r="K1463" s="284"/>
      <c r="L1463" s="71"/>
      <c r="M1463" s="71"/>
      <c r="N1463" s="71"/>
      <c r="O1463" s="72"/>
      <c r="P1463" s="285"/>
      <c r="Q1463" s="71"/>
      <c r="R1463" s="72"/>
      <c r="S1463" s="286"/>
      <c r="T1463" s="72"/>
      <c r="U1463" s="287"/>
      <c r="V1463" s="71"/>
      <c r="W1463" s="72"/>
      <c r="X1463" s="287"/>
      <c r="Y1463" s="72"/>
      <c r="Z1463" s="286"/>
      <c r="AA1463" s="72"/>
      <c r="AB1463" s="288"/>
      <c r="AC1463" s="215"/>
      <c r="AD1463" s="215"/>
      <c r="AE1463" s="215"/>
      <c r="AF1463" s="215"/>
      <c r="AG1463" s="215"/>
      <c r="AH1463" s="215"/>
      <c r="AI1463" s="215"/>
      <c r="AJ1463" s="215"/>
      <c r="AK1463" s="215"/>
      <c r="AL1463" s="215"/>
      <c r="AM1463" s="215"/>
    </row>
    <row r="1464">
      <c r="A1464" s="215"/>
      <c r="B1464" s="282"/>
      <c r="C1464" s="283"/>
      <c r="D1464" s="72"/>
      <c r="E1464" s="107"/>
      <c r="F1464" s="71"/>
      <c r="G1464" s="72"/>
      <c r="H1464" s="284"/>
      <c r="I1464" s="71"/>
      <c r="J1464" s="72"/>
      <c r="K1464" s="284"/>
      <c r="L1464" s="71"/>
      <c r="M1464" s="71"/>
      <c r="N1464" s="71"/>
      <c r="O1464" s="72"/>
      <c r="P1464" s="285"/>
      <c r="Q1464" s="71"/>
      <c r="R1464" s="72"/>
      <c r="S1464" s="286"/>
      <c r="T1464" s="72"/>
      <c r="U1464" s="287"/>
      <c r="V1464" s="71"/>
      <c r="W1464" s="72"/>
      <c r="X1464" s="287"/>
      <c r="Y1464" s="72"/>
      <c r="Z1464" s="286"/>
      <c r="AA1464" s="72"/>
      <c r="AB1464" s="288"/>
      <c r="AC1464" s="215"/>
      <c r="AD1464" s="215"/>
      <c r="AE1464" s="215"/>
      <c r="AF1464" s="215"/>
      <c r="AG1464" s="215"/>
      <c r="AH1464" s="215"/>
      <c r="AI1464" s="215"/>
      <c r="AJ1464" s="215"/>
      <c r="AK1464" s="215"/>
      <c r="AL1464" s="215"/>
      <c r="AM1464" s="215"/>
    </row>
    <row r="1465">
      <c r="A1465" s="215"/>
      <c r="B1465" s="282"/>
      <c r="C1465" s="283"/>
      <c r="D1465" s="72"/>
      <c r="E1465" s="107"/>
      <c r="F1465" s="71"/>
      <c r="G1465" s="72"/>
      <c r="H1465" s="284"/>
      <c r="I1465" s="71"/>
      <c r="J1465" s="72"/>
      <c r="K1465" s="284"/>
      <c r="L1465" s="71"/>
      <c r="M1465" s="71"/>
      <c r="N1465" s="71"/>
      <c r="O1465" s="72"/>
      <c r="P1465" s="285"/>
      <c r="Q1465" s="71"/>
      <c r="R1465" s="72"/>
      <c r="S1465" s="286"/>
      <c r="T1465" s="72"/>
      <c r="U1465" s="287"/>
      <c r="V1465" s="71"/>
      <c r="W1465" s="72"/>
      <c r="X1465" s="287"/>
      <c r="Y1465" s="72"/>
      <c r="Z1465" s="286"/>
      <c r="AA1465" s="72"/>
      <c r="AB1465" s="288"/>
      <c r="AC1465" s="215"/>
      <c r="AD1465" s="215"/>
      <c r="AE1465" s="215"/>
      <c r="AF1465" s="215"/>
      <c r="AG1465" s="215"/>
      <c r="AH1465" s="215"/>
      <c r="AI1465" s="215"/>
      <c r="AJ1465" s="215"/>
      <c r="AK1465" s="215"/>
      <c r="AL1465" s="215"/>
      <c r="AM1465" s="215"/>
    </row>
    <row r="1466">
      <c r="A1466" s="215"/>
      <c r="B1466" s="282"/>
      <c r="C1466" s="283"/>
      <c r="D1466" s="72"/>
      <c r="E1466" s="107"/>
      <c r="F1466" s="71"/>
      <c r="G1466" s="72"/>
      <c r="H1466" s="284"/>
      <c r="I1466" s="71"/>
      <c r="J1466" s="72"/>
      <c r="K1466" s="284"/>
      <c r="L1466" s="71"/>
      <c r="M1466" s="71"/>
      <c r="N1466" s="71"/>
      <c r="O1466" s="72"/>
      <c r="P1466" s="285"/>
      <c r="Q1466" s="71"/>
      <c r="R1466" s="72"/>
      <c r="S1466" s="286"/>
      <c r="T1466" s="72"/>
      <c r="U1466" s="287"/>
      <c r="V1466" s="71"/>
      <c r="W1466" s="72"/>
      <c r="X1466" s="287"/>
      <c r="Y1466" s="72"/>
      <c r="Z1466" s="286"/>
      <c r="AA1466" s="72"/>
      <c r="AB1466" s="288"/>
      <c r="AC1466" s="215"/>
      <c r="AD1466" s="215"/>
      <c r="AE1466" s="215"/>
      <c r="AF1466" s="215"/>
      <c r="AG1466" s="215"/>
      <c r="AH1466" s="215"/>
      <c r="AI1466" s="215"/>
      <c r="AJ1466" s="215"/>
      <c r="AK1466" s="215"/>
      <c r="AL1466" s="215"/>
      <c r="AM1466" s="215"/>
    </row>
    <row r="1467">
      <c r="A1467" s="215"/>
      <c r="B1467" s="282"/>
      <c r="C1467" s="283"/>
      <c r="D1467" s="72"/>
      <c r="E1467" s="107"/>
      <c r="F1467" s="71"/>
      <c r="G1467" s="72"/>
      <c r="H1467" s="284"/>
      <c r="I1467" s="71"/>
      <c r="J1467" s="72"/>
      <c r="K1467" s="284"/>
      <c r="L1467" s="71"/>
      <c r="M1467" s="71"/>
      <c r="N1467" s="71"/>
      <c r="O1467" s="72"/>
      <c r="P1467" s="285"/>
      <c r="Q1467" s="71"/>
      <c r="R1467" s="72"/>
      <c r="S1467" s="286"/>
      <c r="T1467" s="72"/>
      <c r="U1467" s="287"/>
      <c r="V1467" s="71"/>
      <c r="W1467" s="72"/>
      <c r="X1467" s="287"/>
      <c r="Y1467" s="72"/>
      <c r="Z1467" s="286"/>
      <c r="AA1467" s="72"/>
      <c r="AB1467" s="288"/>
      <c r="AC1467" s="215"/>
      <c r="AD1467" s="215"/>
      <c r="AE1467" s="215"/>
      <c r="AF1467" s="215"/>
      <c r="AG1467" s="215"/>
      <c r="AH1467" s="215"/>
      <c r="AI1467" s="215"/>
      <c r="AJ1467" s="215"/>
      <c r="AK1467" s="215"/>
      <c r="AL1467" s="215"/>
      <c r="AM1467" s="215"/>
    </row>
    <row r="1468">
      <c r="A1468" s="215"/>
      <c r="B1468" s="282"/>
      <c r="C1468" s="283"/>
      <c r="D1468" s="72"/>
      <c r="E1468" s="107"/>
      <c r="F1468" s="71"/>
      <c r="G1468" s="72"/>
      <c r="H1468" s="284"/>
      <c r="I1468" s="71"/>
      <c r="J1468" s="72"/>
      <c r="K1468" s="284"/>
      <c r="L1468" s="71"/>
      <c r="M1468" s="71"/>
      <c r="N1468" s="71"/>
      <c r="O1468" s="72"/>
      <c r="P1468" s="285"/>
      <c r="Q1468" s="71"/>
      <c r="R1468" s="72"/>
      <c r="S1468" s="286"/>
      <c r="T1468" s="72"/>
      <c r="U1468" s="287"/>
      <c r="V1468" s="71"/>
      <c r="W1468" s="72"/>
      <c r="X1468" s="287"/>
      <c r="Y1468" s="72"/>
      <c r="Z1468" s="286"/>
      <c r="AA1468" s="72"/>
      <c r="AB1468" s="288"/>
      <c r="AC1468" s="215"/>
      <c r="AD1468" s="215"/>
      <c r="AE1468" s="215"/>
      <c r="AF1468" s="215"/>
      <c r="AG1468" s="215"/>
      <c r="AH1468" s="215"/>
      <c r="AI1468" s="215"/>
      <c r="AJ1468" s="215"/>
      <c r="AK1468" s="215"/>
      <c r="AL1468" s="215"/>
      <c r="AM1468" s="215"/>
    </row>
    <row r="1469">
      <c r="A1469" s="215"/>
      <c r="B1469" s="282"/>
      <c r="C1469" s="283"/>
      <c r="D1469" s="72"/>
      <c r="E1469" s="107"/>
      <c r="F1469" s="71"/>
      <c r="G1469" s="72"/>
      <c r="H1469" s="284"/>
      <c r="I1469" s="71"/>
      <c r="J1469" s="72"/>
      <c r="K1469" s="284"/>
      <c r="L1469" s="71"/>
      <c r="M1469" s="71"/>
      <c r="N1469" s="71"/>
      <c r="O1469" s="72"/>
      <c r="P1469" s="285"/>
      <c r="Q1469" s="71"/>
      <c r="R1469" s="72"/>
      <c r="S1469" s="286"/>
      <c r="T1469" s="72"/>
      <c r="U1469" s="287"/>
      <c r="V1469" s="71"/>
      <c r="W1469" s="72"/>
      <c r="X1469" s="287"/>
      <c r="Y1469" s="72"/>
      <c r="Z1469" s="286"/>
      <c r="AA1469" s="72"/>
      <c r="AB1469" s="288"/>
      <c r="AC1469" s="215"/>
      <c r="AD1469" s="215"/>
      <c r="AE1469" s="215"/>
      <c r="AF1469" s="215"/>
      <c r="AG1469" s="215"/>
      <c r="AH1469" s="215"/>
      <c r="AI1469" s="215"/>
      <c r="AJ1469" s="215"/>
      <c r="AK1469" s="215"/>
      <c r="AL1469" s="215"/>
      <c r="AM1469" s="215"/>
    </row>
    <row r="1470">
      <c r="A1470" s="215"/>
      <c r="B1470" s="282"/>
      <c r="C1470" s="283"/>
      <c r="D1470" s="72"/>
      <c r="E1470" s="107"/>
      <c r="F1470" s="71"/>
      <c r="G1470" s="72"/>
      <c r="H1470" s="284"/>
      <c r="I1470" s="71"/>
      <c r="J1470" s="72"/>
      <c r="K1470" s="284"/>
      <c r="L1470" s="71"/>
      <c r="M1470" s="71"/>
      <c r="N1470" s="71"/>
      <c r="O1470" s="72"/>
      <c r="P1470" s="285"/>
      <c r="Q1470" s="71"/>
      <c r="R1470" s="72"/>
      <c r="S1470" s="286"/>
      <c r="T1470" s="72"/>
      <c r="U1470" s="287"/>
      <c r="V1470" s="71"/>
      <c r="W1470" s="72"/>
      <c r="X1470" s="287"/>
      <c r="Y1470" s="72"/>
      <c r="Z1470" s="286"/>
      <c r="AA1470" s="72"/>
      <c r="AB1470" s="288"/>
      <c r="AC1470" s="215"/>
      <c r="AD1470" s="215"/>
      <c r="AE1470" s="215"/>
      <c r="AF1470" s="215"/>
      <c r="AG1470" s="215"/>
      <c r="AH1470" s="215"/>
      <c r="AI1470" s="215"/>
      <c r="AJ1470" s="215"/>
      <c r="AK1470" s="215"/>
      <c r="AL1470" s="215"/>
      <c r="AM1470" s="215"/>
    </row>
    <row r="1471">
      <c r="A1471" s="215"/>
      <c r="B1471" s="282"/>
      <c r="C1471" s="283"/>
      <c r="D1471" s="72"/>
      <c r="E1471" s="107"/>
      <c r="F1471" s="71"/>
      <c r="G1471" s="72"/>
      <c r="H1471" s="284"/>
      <c r="I1471" s="71"/>
      <c r="J1471" s="72"/>
      <c r="K1471" s="284"/>
      <c r="L1471" s="71"/>
      <c r="M1471" s="71"/>
      <c r="N1471" s="71"/>
      <c r="O1471" s="72"/>
      <c r="P1471" s="285"/>
      <c r="Q1471" s="71"/>
      <c r="R1471" s="72"/>
      <c r="S1471" s="286"/>
      <c r="T1471" s="72"/>
      <c r="U1471" s="287"/>
      <c r="V1471" s="71"/>
      <c r="W1471" s="72"/>
      <c r="X1471" s="287"/>
      <c r="Y1471" s="72"/>
      <c r="Z1471" s="286"/>
      <c r="AA1471" s="72"/>
      <c r="AB1471" s="288"/>
      <c r="AC1471" s="215"/>
      <c r="AD1471" s="215"/>
      <c r="AE1471" s="215"/>
      <c r="AF1471" s="215"/>
      <c r="AG1471" s="215"/>
      <c r="AH1471" s="215"/>
      <c r="AI1471" s="215"/>
      <c r="AJ1471" s="215"/>
      <c r="AK1471" s="215"/>
      <c r="AL1471" s="215"/>
      <c r="AM1471" s="215"/>
    </row>
    <row r="1472">
      <c r="A1472" s="215"/>
      <c r="B1472" s="282"/>
      <c r="C1472" s="283"/>
      <c r="D1472" s="72"/>
      <c r="E1472" s="107"/>
      <c r="F1472" s="71"/>
      <c r="G1472" s="72"/>
      <c r="H1472" s="284"/>
      <c r="I1472" s="71"/>
      <c r="J1472" s="72"/>
      <c r="K1472" s="284"/>
      <c r="L1472" s="71"/>
      <c r="M1472" s="71"/>
      <c r="N1472" s="71"/>
      <c r="O1472" s="72"/>
      <c r="P1472" s="285"/>
      <c r="Q1472" s="71"/>
      <c r="R1472" s="72"/>
      <c r="S1472" s="286"/>
      <c r="T1472" s="72"/>
      <c r="U1472" s="287"/>
      <c r="V1472" s="71"/>
      <c r="W1472" s="72"/>
      <c r="X1472" s="287"/>
      <c r="Y1472" s="72"/>
      <c r="Z1472" s="286"/>
      <c r="AA1472" s="72"/>
      <c r="AB1472" s="288"/>
      <c r="AC1472" s="215"/>
      <c r="AD1472" s="215"/>
      <c r="AE1472" s="215"/>
      <c r="AF1472" s="215"/>
      <c r="AG1472" s="215"/>
      <c r="AH1472" s="215"/>
      <c r="AI1472" s="215"/>
      <c r="AJ1472" s="215"/>
      <c r="AK1472" s="215"/>
      <c r="AL1472" s="215"/>
      <c r="AM1472" s="215"/>
    </row>
    <row r="1473">
      <c r="A1473" s="215"/>
      <c r="B1473" s="282"/>
      <c r="C1473" s="283"/>
      <c r="D1473" s="72"/>
      <c r="E1473" s="107"/>
      <c r="F1473" s="71"/>
      <c r="G1473" s="72"/>
      <c r="H1473" s="284"/>
      <c r="I1473" s="71"/>
      <c r="J1473" s="72"/>
      <c r="K1473" s="284"/>
      <c r="L1473" s="71"/>
      <c r="M1473" s="71"/>
      <c r="N1473" s="71"/>
      <c r="O1473" s="72"/>
      <c r="P1473" s="285"/>
      <c r="Q1473" s="71"/>
      <c r="R1473" s="72"/>
      <c r="S1473" s="286"/>
      <c r="T1473" s="72"/>
      <c r="U1473" s="287"/>
      <c r="V1473" s="71"/>
      <c r="W1473" s="72"/>
      <c r="X1473" s="287"/>
      <c r="Y1473" s="72"/>
      <c r="Z1473" s="286"/>
      <c r="AA1473" s="72"/>
      <c r="AB1473" s="288"/>
      <c r="AC1473" s="215"/>
      <c r="AD1473" s="215"/>
      <c r="AE1473" s="215"/>
      <c r="AF1473" s="215"/>
      <c r="AG1473" s="215"/>
      <c r="AH1473" s="215"/>
      <c r="AI1473" s="215"/>
      <c r="AJ1473" s="215"/>
      <c r="AK1473" s="215"/>
      <c r="AL1473" s="215"/>
      <c r="AM1473" s="215"/>
    </row>
    <row r="1474">
      <c r="A1474" s="215"/>
      <c r="B1474" s="282"/>
      <c r="C1474" s="283"/>
      <c r="D1474" s="72"/>
      <c r="E1474" s="107"/>
      <c r="F1474" s="71"/>
      <c r="G1474" s="72"/>
      <c r="H1474" s="284"/>
      <c r="I1474" s="71"/>
      <c r="J1474" s="72"/>
      <c r="K1474" s="284"/>
      <c r="L1474" s="71"/>
      <c r="M1474" s="71"/>
      <c r="N1474" s="71"/>
      <c r="O1474" s="72"/>
      <c r="P1474" s="285"/>
      <c r="Q1474" s="71"/>
      <c r="R1474" s="72"/>
      <c r="S1474" s="286"/>
      <c r="T1474" s="72"/>
      <c r="U1474" s="287"/>
      <c r="V1474" s="71"/>
      <c r="W1474" s="72"/>
      <c r="X1474" s="287"/>
      <c r="Y1474" s="72"/>
      <c r="Z1474" s="286"/>
      <c r="AA1474" s="72"/>
      <c r="AB1474" s="288"/>
      <c r="AC1474" s="215"/>
      <c r="AD1474" s="215"/>
      <c r="AE1474" s="215"/>
      <c r="AF1474" s="215"/>
      <c r="AG1474" s="215"/>
      <c r="AH1474" s="215"/>
      <c r="AI1474" s="215"/>
      <c r="AJ1474" s="215"/>
      <c r="AK1474" s="215"/>
      <c r="AL1474" s="215"/>
      <c r="AM1474" s="215"/>
    </row>
    <row r="1475">
      <c r="A1475" s="215"/>
      <c r="B1475" s="282"/>
      <c r="C1475" s="283"/>
      <c r="D1475" s="72"/>
      <c r="E1475" s="107"/>
      <c r="F1475" s="71"/>
      <c r="G1475" s="72"/>
      <c r="H1475" s="284"/>
      <c r="I1475" s="71"/>
      <c r="J1475" s="72"/>
      <c r="K1475" s="284"/>
      <c r="L1475" s="71"/>
      <c r="M1475" s="71"/>
      <c r="N1475" s="71"/>
      <c r="O1475" s="72"/>
      <c r="P1475" s="285"/>
      <c r="Q1475" s="71"/>
      <c r="R1475" s="72"/>
      <c r="S1475" s="286"/>
      <c r="T1475" s="72"/>
      <c r="U1475" s="287"/>
      <c r="V1475" s="71"/>
      <c r="W1475" s="72"/>
      <c r="X1475" s="287"/>
      <c r="Y1475" s="72"/>
      <c r="Z1475" s="286"/>
      <c r="AA1475" s="72"/>
      <c r="AB1475" s="288"/>
      <c r="AC1475" s="215"/>
      <c r="AD1475" s="215"/>
      <c r="AE1475" s="215"/>
      <c r="AF1475" s="215"/>
      <c r="AG1475" s="215"/>
      <c r="AH1475" s="215"/>
      <c r="AI1475" s="215"/>
      <c r="AJ1475" s="215"/>
      <c r="AK1475" s="215"/>
      <c r="AL1475" s="215"/>
      <c r="AM1475" s="215"/>
    </row>
    <row r="1476">
      <c r="A1476" s="215"/>
      <c r="B1476" s="282"/>
      <c r="C1476" s="283"/>
      <c r="D1476" s="72"/>
      <c r="E1476" s="107"/>
      <c r="F1476" s="71"/>
      <c r="G1476" s="72"/>
      <c r="H1476" s="284"/>
      <c r="I1476" s="71"/>
      <c r="J1476" s="72"/>
      <c r="K1476" s="284"/>
      <c r="L1476" s="71"/>
      <c r="M1476" s="71"/>
      <c r="N1476" s="71"/>
      <c r="O1476" s="72"/>
      <c r="P1476" s="285"/>
      <c r="Q1476" s="71"/>
      <c r="R1476" s="72"/>
      <c r="S1476" s="286"/>
      <c r="T1476" s="72"/>
      <c r="U1476" s="287"/>
      <c r="V1476" s="71"/>
      <c r="W1476" s="72"/>
      <c r="X1476" s="287"/>
      <c r="Y1476" s="72"/>
      <c r="Z1476" s="286"/>
      <c r="AA1476" s="72"/>
      <c r="AB1476" s="288"/>
      <c r="AC1476" s="215"/>
      <c r="AD1476" s="215"/>
      <c r="AE1476" s="215"/>
      <c r="AF1476" s="215"/>
      <c r="AG1476" s="215"/>
      <c r="AH1476" s="215"/>
      <c r="AI1476" s="215"/>
      <c r="AJ1476" s="215"/>
      <c r="AK1476" s="215"/>
      <c r="AL1476" s="215"/>
      <c r="AM1476" s="215"/>
    </row>
    <row r="1477">
      <c r="A1477" s="215"/>
      <c r="B1477" s="282"/>
      <c r="C1477" s="283"/>
      <c r="D1477" s="72"/>
      <c r="E1477" s="107"/>
      <c r="F1477" s="71"/>
      <c r="G1477" s="72"/>
      <c r="H1477" s="284"/>
      <c r="I1477" s="71"/>
      <c r="J1477" s="72"/>
      <c r="K1477" s="284"/>
      <c r="L1477" s="71"/>
      <c r="M1477" s="71"/>
      <c r="N1477" s="71"/>
      <c r="O1477" s="72"/>
      <c r="P1477" s="285"/>
      <c r="Q1477" s="71"/>
      <c r="R1477" s="72"/>
      <c r="S1477" s="286"/>
      <c r="T1477" s="72"/>
      <c r="U1477" s="287"/>
      <c r="V1477" s="71"/>
      <c r="W1477" s="72"/>
      <c r="X1477" s="287"/>
      <c r="Y1477" s="72"/>
      <c r="Z1477" s="286"/>
      <c r="AA1477" s="72"/>
      <c r="AB1477" s="288"/>
      <c r="AC1477" s="215"/>
      <c r="AD1477" s="215"/>
      <c r="AE1477" s="215"/>
      <c r="AF1477" s="215"/>
      <c r="AG1477" s="215"/>
      <c r="AH1477" s="215"/>
      <c r="AI1477" s="215"/>
      <c r="AJ1477" s="215"/>
      <c r="AK1477" s="215"/>
      <c r="AL1477" s="215"/>
      <c r="AM1477" s="215"/>
    </row>
    <row r="1478">
      <c r="A1478" s="215"/>
      <c r="B1478" s="282"/>
      <c r="C1478" s="283"/>
      <c r="D1478" s="72"/>
      <c r="E1478" s="107"/>
      <c r="F1478" s="71"/>
      <c r="G1478" s="72"/>
      <c r="H1478" s="284"/>
      <c r="I1478" s="71"/>
      <c r="J1478" s="72"/>
      <c r="K1478" s="284"/>
      <c r="L1478" s="71"/>
      <c r="M1478" s="71"/>
      <c r="N1478" s="71"/>
      <c r="O1478" s="72"/>
      <c r="P1478" s="285"/>
      <c r="Q1478" s="71"/>
      <c r="R1478" s="72"/>
      <c r="S1478" s="286"/>
      <c r="T1478" s="72"/>
      <c r="U1478" s="287"/>
      <c r="V1478" s="71"/>
      <c r="W1478" s="72"/>
      <c r="X1478" s="287"/>
      <c r="Y1478" s="72"/>
      <c r="Z1478" s="286"/>
      <c r="AA1478" s="72"/>
      <c r="AB1478" s="288"/>
      <c r="AC1478" s="215"/>
      <c r="AD1478" s="215"/>
      <c r="AE1478" s="215"/>
      <c r="AF1478" s="215"/>
      <c r="AG1478" s="215"/>
      <c r="AH1478" s="215"/>
      <c r="AI1478" s="215"/>
      <c r="AJ1478" s="215"/>
      <c r="AK1478" s="215"/>
      <c r="AL1478" s="215"/>
      <c r="AM1478" s="215"/>
    </row>
    <row r="1479">
      <c r="A1479" s="215"/>
      <c r="B1479" s="282"/>
      <c r="C1479" s="283"/>
      <c r="D1479" s="72"/>
      <c r="E1479" s="107"/>
      <c r="F1479" s="71"/>
      <c r="G1479" s="72"/>
      <c r="H1479" s="284"/>
      <c r="I1479" s="71"/>
      <c r="J1479" s="72"/>
      <c r="K1479" s="284"/>
      <c r="L1479" s="71"/>
      <c r="M1479" s="71"/>
      <c r="N1479" s="71"/>
      <c r="O1479" s="72"/>
      <c r="P1479" s="285"/>
      <c r="Q1479" s="71"/>
      <c r="R1479" s="72"/>
      <c r="S1479" s="286"/>
      <c r="T1479" s="72"/>
      <c r="U1479" s="287"/>
      <c r="V1479" s="71"/>
      <c r="W1479" s="72"/>
      <c r="X1479" s="287"/>
      <c r="Y1479" s="72"/>
      <c r="Z1479" s="286"/>
      <c r="AA1479" s="72"/>
      <c r="AB1479" s="288"/>
      <c r="AC1479" s="215"/>
      <c r="AD1479" s="215"/>
      <c r="AE1479" s="215"/>
      <c r="AF1479" s="215"/>
      <c r="AG1479" s="215"/>
      <c r="AH1479" s="215"/>
      <c r="AI1479" s="215"/>
      <c r="AJ1479" s="215"/>
      <c r="AK1479" s="215"/>
      <c r="AL1479" s="215"/>
      <c r="AM1479" s="215"/>
    </row>
    <row r="1480">
      <c r="A1480" s="215"/>
      <c r="B1480" s="282"/>
      <c r="C1480" s="283"/>
      <c r="D1480" s="72"/>
      <c r="E1480" s="107"/>
      <c r="F1480" s="71"/>
      <c r="G1480" s="72"/>
      <c r="H1480" s="284"/>
      <c r="I1480" s="71"/>
      <c r="J1480" s="72"/>
      <c r="K1480" s="284"/>
      <c r="L1480" s="71"/>
      <c r="M1480" s="71"/>
      <c r="N1480" s="71"/>
      <c r="O1480" s="72"/>
      <c r="P1480" s="285"/>
      <c r="Q1480" s="71"/>
      <c r="R1480" s="72"/>
      <c r="S1480" s="286"/>
      <c r="T1480" s="72"/>
      <c r="U1480" s="287"/>
      <c r="V1480" s="71"/>
      <c r="W1480" s="72"/>
      <c r="X1480" s="287"/>
      <c r="Y1480" s="72"/>
      <c r="Z1480" s="286"/>
      <c r="AA1480" s="72"/>
      <c r="AB1480" s="288"/>
      <c r="AC1480" s="215"/>
      <c r="AD1480" s="215"/>
      <c r="AE1480" s="215"/>
      <c r="AF1480" s="215"/>
      <c r="AG1480" s="215"/>
      <c r="AH1480" s="215"/>
      <c r="AI1480" s="215"/>
      <c r="AJ1480" s="215"/>
      <c r="AK1480" s="215"/>
      <c r="AL1480" s="215"/>
      <c r="AM1480" s="215"/>
    </row>
    <row r="1481">
      <c r="A1481" s="215"/>
      <c r="B1481" s="282"/>
      <c r="C1481" s="283"/>
      <c r="D1481" s="72"/>
      <c r="E1481" s="107"/>
      <c r="F1481" s="71"/>
      <c r="G1481" s="72"/>
      <c r="H1481" s="284"/>
      <c r="I1481" s="71"/>
      <c r="J1481" s="72"/>
      <c r="K1481" s="284"/>
      <c r="L1481" s="71"/>
      <c r="M1481" s="71"/>
      <c r="N1481" s="71"/>
      <c r="O1481" s="72"/>
      <c r="P1481" s="285"/>
      <c r="Q1481" s="71"/>
      <c r="R1481" s="72"/>
      <c r="S1481" s="286"/>
      <c r="T1481" s="72"/>
      <c r="U1481" s="287"/>
      <c r="V1481" s="71"/>
      <c r="W1481" s="72"/>
      <c r="X1481" s="287"/>
      <c r="Y1481" s="72"/>
      <c r="Z1481" s="286"/>
      <c r="AA1481" s="72"/>
      <c r="AB1481" s="288"/>
      <c r="AC1481" s="215"/>
      <c r="AD1481" s="215"/>
      <c r="AE1481" s="215"/>
      <c r="AF1481" s="215"/>
      <c r="AG1481" s="215"/>
      <c r="AH1481" s="215"/>
      <c r="AI1481" s="215"/>
      <c r="AJ1481" s="215"/>
      <c r="AK1481" s="215"/>
      <c r="AL1481" s="215"/>
      <c r="AM1481" s="215"/>
    </row>
    <row r="1482">
      <c r="A1482" s="215"/>
      <c r="B1482" s="282"/>
      <c r="C1482" s="283"/>
      <c r="D1482" s="72"/>
      <c r="E1482" s="107"/>
      <c r="F1482" s="71"/>
      <c r="G1482" s="72"/>
      <c r="H1482" s="284"/>
      <c r="I1482" s="71"/>
      <c r="J1482" s="72"/>
      <c r="K1482" s="284"/>
      <c r="L1482" s="71"/>
      <c r="M1482" s="71"/>
      <c r="N1482" s="71"/>
      <c r="O1482" s="72"/>
      <c r="P1482" s="285"/>
      <c r="Q1482" s="71"/>
      <c r="R1482" s="72"/>
      <c r="S1482" s="286"/>
      <c r="T1482" s="72"/>
      <c r="U1482" s="287"/>
      <c r="V1482" s="71"/>
      <c r="W1482" s="72"/>
      <c r="X1482" s="287"/>
      <c r="Y1482" s="72"/>
      <c r="Z1482" s="286"/>
      <c r="AA1482" s="72"/>
      <c r="AB1482" s="288"/>
      <c r="AC1482" s="215"/>
      <c r="AD1482" s="215"/>
      <c r="AE1482" s="215"/>
      <c r="AF1482" s="215"/>
      <c r="AG1482" s="215"/>
      <c r="AH1482" s="215"/>
      <c r="AI1482" s="215"/>
      <c r="AJ1482" s="215"/>
      <c r="AK1482" s="215"/>
      <c r="AL1482" s="215"/>
      <c r="AM1482" s="215"/>
    </row>
    <row r="1483">
      <c r="A1483" s="215"/>
      <c r="B1483" s="282"/>
      <c r="C1483" s="283"/>
      <c r="D1483" s="72"/>
      <c r="E1483" s="107"/>
      <c r="F1483" s="71"/>
      <c r="G1483" s="72"/>
      <c r="H1483" s="284"/>
      <c r="I1483" s="71"/>
      <c r="J1483" s="72"/>
      <c r="K1483" s="284"/>
      <c r="L1483" s="71"/>
      <c r="M1483" s="71"/>
      <c r="N1483" s="71"/>
      <c r="O1483" s="72"/>
      <c r="P1483" s="285"/>
      <c r="Q1483" s="71"/>
      <c r="R1483" s="72"/>
      <c r="S1483" s="286"/>
      <c r="T1483" s="72"/>
      <c r="U1483" s="287"/>
      <c r="V1483" s="71"/>
      <c r="W1483" s="72"/>
      <c r="X1483" s="287"/>
      <c r="Y1483" s="72"/>
      <c r="Z1483" s="286"/>
      <c r="AA1483" s="72"/>
      <c r="AB1483" s="288"/>
      <c r="AC1483" s="215"/>
      <c r="AD1483" s="215"/>
      <c r="AE1483" s="215"/>
      <c r="AF1483" s="215"/>
      <c r="AG1483" s="215"/>
      <c r="AH1483" s="215"/>
      <c r="AI1483" s="215"/>
      <c r="AJ1483" s="215"/>
      <c r="AK1483" s="215"/>
      <c r="AL1483" s="215"/>
      <c r="AM1483" s="215"/>
    </row>
    <row r="1484">
      <c r="A1484" s="215"/>
      <c r="B1484" s="282"/>
      <c r="C1484" s="283"/>
      <c r="D1484" s="72"/>
      <c r="E1484" s="107"/>
      <c r="F1484" s="71"/>
      <c r="G1484" s="72"/>
      <c r="H1484" s="284"/>
      <c r="I1484" s="71"/>
      <c r="J1484" s="72"/>
      <c r="K1484" s="284"/>
      <c r="L1484" s="71"/>
      <c r="M1484" s="71"/>
      <c r="N1484" s="71"/>
      <c r="O1484" s="72"/>
      <c r="P1484" s="285"/>
      <c r="Q1484" s="71"/>
      <c r="R1484" s="72"/>
      <c r="S1484" s="286"/>
      <c r="T1484" s="72"/>
      <c r="U1484" s="287"/>
      <c r="V1484" s="71"/>
      <c r="W1484" s="72"/>
      <c r="X1484" s="287"/>
      <c r="Y1484" s="72"/>
      <c r="Z1484" s="286"/>
      <c r="AA1484" s="72"/>
      <c r="AB1484" s="288"/>
      <c r="AC1484" s="215"/>
      <c r="AD1484" s="215"/>
      <c r="AE1484" s="215"/>
      <c r="AF1484" s="215"/>
      <c r="AG1484" s="215"/>
      <c r="AH1484" s="215"/>
      <c r="AI1484" s="215"/>
      <c r="AJ1484" s="215"/>
      <c r="AK1484" s="215"/>
      <c r="AL1484" s="215"/>
      <c r="AM1484" s="215"/>
    </row>
    <row r="1485">
      <c r="A1485" s="215"/>
      <c r="B1485" s="282"/>
      <c r="C1485" s="283"/>
      <c r="D1485" s="72"/>
      <c r="E1485" s="107"/>
      <c r="F1485" s="71"/>
      <c r="G1485" s="72"/>
      <c r="H1485" s="284"/>
      <c r="I1485" s="71"/>
      <c r="J1485" s="72"/>
      <c r="K1485" s="284"/>
      <c r="L1485" s="71"/>
      <c r="M1485" s="71"/>
      <c r="N1485" s="71"/>
      <c r="O1485" s="72"/>
      <c r="P1485" s="285"/>
      <c r="Q1485" s="71"/>
      <c r="R1485" s="72"/>
      <c r="S1485" s="286"/>
      <c r="T1485" s="72"/>
      <c r="U1485" s="287"/>
      <c r="V1485" s="71"/>
      <c r="W1485" s="72"/>
      <c r="X1485" s="287"/>
      <c r="Y1485" s="72"/>
      <c r="Z1485" s="286"/>
      <c r="AA1485" s="72"/>
      <c r="AB1485" s="288"/>
      <c r="AC1485" s="215"/>
      <c r="AD1485" s="215"/>
      <c r="AE1485" s="215"/>
      <c r="AF1485" s="215"/>
      <c r="AG1485" s="215"/>
      <c r="AH1485" s="215"/>
      <c r="AI1485" s="215"/>
      <c r="AJ1485" s="215"/>
      <c r="AK1485" s="215"/>
      <c r="AL1485" s="215"/>
      <c r="AM1485" s="215"/>
    </row>
    <row r="1486">
      <c r="A1486" s="215"/>
      <c r="B1486" s="282"/>
      <c r="C1486" s="283"/>
      <c r="D1486" s="72"/>
      <c r="E1486" s="107"/>
      <c r="F1486" s="71"/>
      <c r="G1486" s="72"/>
      <c r="H1486" s="284"/>
      <c r="I1486" s="71"/>
      <c r="J1486" s="72"/>
      <c r="K1486" s="284"/>
      <c r="L1486" s="71"/>
      <c r="M1486" s="71"/>
      <c r="N1486" s="71"/>
      <c r="O1486" s="72"/>
      <c r="P1486" s="285"/>
      <c r="Q1486" s="71"/>
      <c r="R1486" s="72"/>
      <c r="S1486" s="286"/>
      <c r="T1486" s="72"/>
      <c r="U1486" s="287"/>
      <c r="V1486" s="71"/>
      <c r="W1486" s="72"/>
      <c r="X1486" s="287"/>
      <c r="Y1486" s="72"/>
      <c r="Z1486" s="286"/>
      <c r="AA1486" s="72"/>
      <c r="AB1486" s="288"/>
      <c r="AC1486" s="215"/>
      <c r="AD1486" s="215"/>
      <c r="AE1486" s="215"/>
      <c r="AF1486" s="215"/>
      <c r="AG1486" s="215"/>
      <c r="AH1486" s="215"/>
      <c r="AI1486" s="215"/>
      <c r="AJ1486" s="215"/>
      <c r="AK1486" s="215"/>
      <c r="AL1486" s="215"/>
      <c r="AM1486" s="215"/>
    </row>
    <row r="1487">
      <c r="A1487" s="215"/>
      <c r="B1487" s="282"/>
      <c r="C1487" s="283"/>
      <c r="D1487" s="72"/>
      <c r="E1487" s="107"/>
      <c r="F1487" s="71"/>
      <c r="G1487" s="72"/>
      <c r="H1487" s="284"/>
      <c r="I1487" s="71"/>
      <c r="J1487" s="72"/>
      <c r="K1487" s="284"/>
      <c r="L1487" s="71"/>
      <c r="M1487" s="71"/>
      <c r="N1487" s="71"/>
      <c r="O1487" s="72"/>
      <c r="P1487" s="285"/>
      <c r="Q1487" s="71"/>
      <c r="R1487" s="72"/>
      <c r="S1487" s="286"/>
      <c r="T1487" s="72"/>
      <c r="U1487" s="287"/>
      <c r="V1487" s="71"/>
      <c r="W1487" s="72"/>
      <c r="X1487" s="287"/>
      <c r="Y1487" s="72"/>
      <c r="Z1487" s="286"/>
      <c r="AA1487" s="72"/>
      <c r="AB1487" s="288"/>
      <c r="AC1487" s="215"/>
      <c r="AD1487" s="215"/>
      <c r="AE1487" s="215"/>
      <c r="AF1487" s="215"/>
      <c r="AG1487" s="215"/>
      <c r="AH1487" s="215"/>
      <c r="AI1487" s="215"/>
      <c r="AJ1487" s="215"/>
      <c r="AK1487" s="215"/>
      <c r="AL1487" s="215"/>
      <c r="AM1487" s="215"/>
    </row>
    <row r="1488">
      <c r="A1488" s="215"/>
      <c r="B1488" s="282"/>
      <c r="C1488" s="283"/>
      <c r="D1488" s="72"/>
      <c r="E1488" s="107"/>
      <c r="F1488" s="71"/>
      <c r="G1488" s="72"/>
      <c r="H1488" s="284"/>
      <c r="I1488" s="71"/>
      <c r="J1488" s="72"/>
      <c r="K1488" s="284"/>
      <c r="L1488" s="71"/>
      <c r="M1488" s="71"/>
      <c r="N1488" s="71"/>
      <c r="O1488" s="72"/>
      <c r="P1488" s="285"/>
      <c r="Q1488" s="71"/>
      <c r="R1488" s="72"/>
      <c r="S1488" s="286"/>
      <c r="T1488" s="72"/>
      <c r="U1488" s="287"/>
      <c r="V1488" s="71"/>
      <c r="W1488" s="72"/>
      <c r="X1488" s="287"/>
      <c r="Y1488" s="72"/>
      <c r="Z1488" s="286"/>
      <c r="AA1488" s="72"/>
      <c r="AB1488" s="288"/>
      <c r="AC1488" s="215"/>
      <c r="AD1488" s="215"/>
      <c r="AE1488" s="215"/>
      <c r="AF1488" s="215"/>
      <c r="AG1488" s="215"/>
      <c r="AH1488" s="215"/>
      <c r="AI1488" s="215"/>
      <c r="AJ1488" s="215"/>
      <c r="AK1488" s="215"/>
      <c r="AL1488" s="215"/>
      <c r="AM1488" s="215"/>
    </row>
    <row r="1489">
      <c r="A1489" s="215"/>
      <c r="B1489" s="282"/>
      <c r="C1489" s="283"/>
      <c r="D1489" s="72"/>
      <c r="E1489" s="107"/>
      <c r="F1489" s="71"/>
      <c r="G1489" s="72"/>
      <c r="H1489" s="284"/>
      <c r="I1489" s="71"/>
      <c r="J1489" s="72"/>
      <c r="K1489" s="284"/>
      <c r="L1489" s="71"/>
      <c r="M1489" s="71"/>
      <c r="N1489" s="71"/>
      <c r="O1489" s="72"/>
      <c r="P1489" s="285"/>
      <c r="Q1489" s="71"/>
      <c r="R1489" s="72"/>
      <c r="S1489" s="286"/>
      <c r="T1489" s="72"/>
      <c r="U1489" s="287"/>
      <c r="V1489" s="71"/>
      <c r="W1489" s="72"/>
      <c r="X1489" s="287"/>
      <c r="Y1489" s="72"/>
      <c r="Z1489" s="286"/>
      <c r="AA1489" s="72"/>
      <c r="AB1489" s="288"/>
      <c r="AC1489" s="215"/>
      <c r="AD1489" s="215"/>
      <c r="AE1489" s="215"/>
      <c r="AF1489" s="215"/>
      <c r="AG1489" s="215"/>
      <c r="AH1489" s="215"/>
      <c r="AI1489" s="215"/>
      <c r="AJ1489" s="215"/>
      <c r="AK1489" s="215"/>
      <c r="AL1489" s="215"/>
      <c r="AM1489" s="215"/>
    </row>
    <row r="1490">
      <c r="A1490" s="215"/>
      <c r="B1490" s="282"/>
      <c r="C1490" s="283"/>
      <c r="D1490" s="72"/>
      <c r="E1490" s="107"/>
      <c r="F1490" s="71"/>
      <c r="G1490" s="72"/>
      <c r="H1490" s="284"/>
      <c r="I1490" s="71"/>
      <c r="J1490" s="72"/>
      <c r="K1490" s="284"/>
      <c r="L1490" s="71"/>
      <c r="M1490" s="71"/>
      <c r="N1490" s="71"/>
      <c r="O1490" s="72"/>
      <c r="P1490" s="285"/>
      <c r="Q1490" s="71"/>
      <c r="R1490" s="72"/>
      <c r="S1490" s="286"/>
      <c r="T1490" s="72"/>
      <c r="U1490" s="287"/>
      <c r="V1490" s="71"/>
      <c r="W1490" s="72"/>
      <c r="X1490" s="287"/>
      <c r="Y1490" s="72"/>
      <c r="Z1490" s="286"/>
      <c r="AA1490" s="72"/>
      <c r="AB1490" s="288"/>
      <c r="AC1490" s="215"/>
      <c r="AD1490" s="215"/>
      <c r="AE1490" s="215"/>
      <c r="AF1490" s="215"/>
      <c r="AG1490" s="215"/>
      <c r="AH1490" s="215"/>
      <c r="AI1490" s="215"/>
      <c r="AJ1490" s="215"/>
      <c r="AK1490" s="215"/>
      <c r="AL1490" s="215"/>
      <c r="AM1490" s="215"/>
    </row>
    <row r="1491">
      <c r="A1491" s="215"/>
      <c r="B1491" s="282"/>
      <c r="C1491" s="283"/>
      <c r="D1491" s="72"/>
      <c r="E1491" s="107"/>
      <c r="F1491" s="71"/>
      <c r="G1491" s="72"/>
      <c r="H1491" s="284"/>
      <c r="I1491" s="71"/>
      <c r="J1491" s="72"/>
      <c r="K1491" s="284"/>
      <c r="L1491" s="71"/>
      <c r="M1491" s="71"/>
      <c r="N1491" s="71"/>
      <c r="O1491" s="72"/>
      <c r="P1491" s="285"/>
      <c r="Q1491" s="71"/>
      <c r="R1491" s="72"/>
      <c r="S1491" s="286"/>
      <c r="T1491" s="72"/>
      <c r="U1491" s="287"/>
      <c r="V1491" s="71"/>
      <c r="W1491" s="72"/>
      <c r="X1491" s="287"/>
      <c r="Y1491" s="72"/>
      <c r="Z1491" s="286"/>
      <c r="AA1491" s="72"/>
      <c r="AB1491" s="288"/>
      <c r="AC1491" s="215"/>
      <c r="AD1491" s="215"/>
      <c r="AE1491" s="215"/>
      <c r="AF1491" s="215"/>
      <c r="AG1491" s="215"/>
      <c r="AH1491" s="215"/>
      <c r="AI1491" s="215"/>
      <c r="AJ1491" s="215"/>
      <c r="AK1491" s="215"/>
      <c r="AL1491" s="215"/>
      <c r="AM1491" s="215"/>
    </row>
    <row r="1492">
      <c r="A1492" s="215"/>
      <c r="B1492" s="282"/>
      <c r="C1492" s="283"/>
      <c r="D1492" s="72"/>
      <c r="E1492" s="107"/>
      <c r="F1492" s="71"/>
      <c r="G1492" s="72"/>
      <c r="H1492" s="284"/>
      <c r="I1492" s="71"/>
      <c r="J1492" s="72"/>
      <c r="K1492" s="284"/>
      <c r="L1492" s="71"/>
      <c r="M1492" s="71"/>
      <c r="N1492" s="71"/>
      <c r="O1492" s="72"/>
      <c r="P1492" s="285"/>
      <c r="Q1492" s="71"/>
      <c r="R1492" s="72"/>
      <c r="S1492" s="286"/>
      <c r="T1492" s="72"/>
      <c r="U1492" s="287"/>
      <c r="V1492" s="71"/>
      <c r="W1492" s="72"/>
      <c r="X1492" s="287"/>
      <c r="Y1492" s="72"/>
      <c r="Z1492" s="286"/>
      <c r="AA1492" s="72"/>
      <c r="AB1492" s="288"/>
      <c r="AC1492" s="215"/>
      <c r="AD1492" s="215"/>
      <c r="AE1492" s="215"/>
      <c r="AF1492" s="215"/>
      <c r="AG1492" s="215"/>
      <c r="AH1492" s="215"/>
      <c r="AI1492" s="215"/>
      <c r="AJ1492" s="215"/>
      <c r="AK1492" s="215"/>
      <c r="AL1492" s="215"/>
      <c r="AM1492" s="215"/>
    </row>
    <row r="1493">
      <c r="A1493" s="215"/>
      <c r="B1493" s="282"/>
      <c r="C1493" s="283"/>
      <c r="D1493" s="72"/>
      <c r="E1493" s="107"/>
      <c r="F1493" s="71"/>
      <c r="G1493" s="72"/>
      <c r="H1493" s="284"/>
      <c r="I1493" s="71"/>
      <c r="J1493" s="72"/>
      <c r="K1493" s="284"/>
      <c r="L1493" s="71"/>
      <c r="M1493" s="71"/>
      <c r="N1493" s="71"/>
      <c r="O1493" s="72"/>
      <c r="P1493" s="285"/>
      <c r="Q1493" s="71"/>
      <c r="R1493" s="72"/>
      <c r="S1493" s="286"/>
      <c r="T1493" s="72"/>
      <c r="U1493" s="287"/>
      <c r="V1493" s="71"/>
      <c r="W1493" s="72"/>
      <c r="X1493" s="287"/>
      <c r="Y1493" s="72"/>
      <c r="Z1493" s="286"/>
      <c r="AA1493" s="72"/>
      <c r="AB1493" s="288"/>
      <c r="AC1493" s="215"/>
      <c r="AD1493" s="215"/>
      <c r="AE1493" s="215"/>
      <c r="AF1493" s="215"/>
      <c r="AG1493" s="215"/>
      <c r="AH1493" s="215"/>
      <c r="AI1493" s="215"/>
      <c r="AJ1493" s="215"/>
      <c r="AK1493" s="215"/>
      <c r="AL1493" s="215"/>
      <c r="AM1493" s="215"/>
    </row>
    <row r="1494">
      <c r="A1494" s="215"/>
      <c r="B1494" s="282"/>
      <c r="C1494" s="283"/>
      <c r="D1494" s="72"/>
      <c r="E1494" s="107"/>
      <c r="F1494" s="71"/>
      <c r="G1494" s="72"/>
      <c r="H1494" s="284"/>
      <c r="I1494" s="71"/>
      <c r="J1494" s="72"/>
      <c r="K1494" s="284"/>
      <c r="L1494" s="71"/>
      <c r="M1494" s="71"/>
      <c r="N1494" s="71"/>
      <c r="O1494" s="72"/>
      <c r="P1494" s="285"/>
      <c r="Q1494" s="71"/>
      <c r="R1494" s="72"/>
      <c r="S1494" s="286"/>
      <c r="T1494" s="72"/>
      <c r="U1494" s="287"/>
      <c r="V1494" s="71"/>
      <c r="W1494" s="72"/>
      <c r="X1494" s="287"/>
      <c r="Y1494" s="72"/>
      <c r="Z1494" s="286"/>
      <c r="AA1494" s="72"/>
      <c r="AB1494" s="288"/>
      <c r="AC1494" s="215"/>
      <c r="AD1494" s="215"/>
      <c r="AE1494" s="215"/>
      <c r="AF1494" s="215"/>
      <c r="AG1494" s="215"/>
      <c r="AH1494" s="215"/>
      <c r="AI1494" s="215"/>
      <c r="AJ1494" s="215"/>
      <c r="AK1494" s="215"/>
      <c r="AL1494" s="215"/>
      <c r="AM1494" s="215"/>
    </row>
    <row r="1495">
      <c r="A1495" s="215"/>
      <c r="B1495" s="282"/>
      <c r="C1495" s="283"/>
      <c r="D1495" s="72"/>
      <c r="E1495" s="107"/>
      <c r="F1495" s="71"/>
      <c r="G1495" s="72"/>
      <c r="H1495" s="284"/>
      <c r="I1495" s="71"/>
      <c r="J1495" s="72"/>
      <c r="K1495" s="284"/>
      <c r="L1495" s="71"/>
      <c r="M1495" s="71"/>
      <c r="N1495" s="71"/>
      <c r="O1495" s="72"/>
      <c r="P1495" s="285"/>
      <c r="Q1495" s="71"/>
      <c r="R1495" s="72"/>
      <c r="S1495" s="286"/>
      <c r="T1495" s="72"/>
      <c r="U1495" s="287"/>
      <c r="V1495" s="71"/>
      <c r="W1495" s="72"/>
      <c r="X1495" s="287"/>
      <c r="Y1495" s="72"/>
      <c r="Z1495" s="286"/>
      <c r="AA1495" s="72"/>
      <c r="AB1495" s="288"/>
      <c r="AC1495" s="215"/>
      <c r="AD1495" s="215"/>
      <c r="AE1495" s="215"/>
      <c r="AF1495" s="215"/>
      <c r="AG1495" s="215"/>
      <c r="AH1495" s="215"/>
      <c r="AI1495" s="215"/>
      <c r="AJ1495" s="215"/>
      <c r="AK1495" s="215"/>
      <c r="AL1495" s="215"/>
      <c r="AM1495" s="215"/>
    </row>
    <row r="1496">
      <c r="A1496" s="215"/>
      <c r="B1496" s="282"/>
      <c r="C1496" s="283"/>
      <c r="D1496" s="72"/>
      <c r="E1496" s="107"/>
      <c r="F1496" s="71"/>
      <c r="G1496" s="72"/>
      <c r="H1496" s="284"/>
      <c r="I1496" s="71"/>
      <c r="J1496" s="72"/>
      <c r="K1496" s="284"/>
      <c r="L1496" s="71"/>
      <c r="M1496" s="71"/>
      <c r="N1496" s="71"/>
      <c r="O1496" s="72"/>
      <c r="P1496" s="285"/>
      <c r="Q1496" s="71"/>
      <c r="R1496" s="72"/>
      <c r="S1496" s="286"/>
      <c r="T1496" s="72"/>
      <c r="U1496" s="287"/>
      <c r="V1496" s="71"/>
      <c r="W1496" s="72"/>
      <c r="X1496" s="287"/>
      <c r="Y1496" s="72"/>
      <c r="Z1496" s="286"/>
      <c r="AA1496" s="72"/>
      <c r="AB1496" s="288"/>
      <c r="AC1496" s="215"/>
      <c r="AD1496" s="215"/>
      <c r="AE1496" s="215"/>
      <c r="AF1496" s="215"/>
      <c r="AG1496" s="215"/>
      <c r="AH1496" s="215"/>
      <c r="AI1496" s="215"/>
      <c r="AJ1496" s="215"/>
      <c r="AK1496" s="215"/>
      <c r="AL1496" s="215"/>
      <c r="AM1496" s="215"/>
    </row>
    <row r="1497">
      <c r="A1497" s="215"/>
      <c r="B1497" s="282"/>
      <c r="C1497" s="283"/>
      <c r="D1497" s="72"/>
      <c r="E1497" s="107"/>
      <c r="F1497" s="71"/>
      <c r="G1497" s="72"/>
      <c r="H1497" s="284"/>
      <c r="I1497" s="71"/>
      <c r="J1497" s="72"/>
      <c r="K1497" s="284"/>
      <c r="L1497" s="71"/>
      <c r="M1497" s="71"/>
      <c r="N1497" s="71"/>
      <c r="O1497" s="72"/>
      <c r="P1497" s="285"/>
      <c r="Q1497" s="71"/>
      <c r="R1497" s="72"/>
      <c r="S1497" s="286"/>
      <c r="T1497" s="72"/>
      <c r="U1497" s="287"/>
      <c r="V1497" s="71"/>
      <c r="W1497" s="72"/>
      <c r="X1497" s="287"/>
      <c r="Y1497" s="72"/>
      <c r="Z1497" s="286"/>
      <c r="AA1497" s="72"/>
      <c r="AB1497" s="288"/>
      <c r="AC1497" s="215"/>
      <c r="AD1497" s="215"/>
      <c r="AE1497" s="215"/>
      <c r="AF1497" s="215"/>
      <c r="AG1497" s="215"/>
      <c r="AH1497" s="215"/>
      <c r="AI1497" s="215"/>
      <c r="AJ1497" s="215"/>
      <c r="AK1497" s="215"/>
      <c r="AL1497" s="215"/>
      <c r="AM1497" s="215"/>
    </row>
    <row r="1498">
      <c r="A1498" s="215"/>
      <c r="B1498" s="282"/>
      <c r="C1498" s="283"/>
      <c r="D1498" s="72"/>
      <c r="E1498" s="107"/>
      <c r="F1498" s="71"/>
      <c r="G1498" s="72"/>
      <c r="H1498" s="284"/>
      <c r="I1498" s="71"/>
      <c r="J1498" s="72"/>
      <c r="K1498" s="284"/>
      <c r="L1498" s="71"/>
      <c r="M1498" s="71"/>
      <c r="N1498" s="71"/>
      <c r="O1498" s="72"/>
      <c r="P1498" s="285"/>
      <c r="Q1498" s="71"/>
      <c r="R1498" s="72"/>
      <c r="S1498" s="286"/>
      <c r="T1498" s="72"/>
      <c r="U1498" s="287"/>
      <c r="V1498" s="71"/>
      <c r="W1498" s="72"/>
      <c r="X1498" s="287"/>
      <c r="Y1498" s="72"/>
      <c r="Z1498" s="286"/>
      <c r="AA1498" s="72"/>
      <c r="AB1498" s="288"/>
      <c r="AC1498" s="215"/>
      <c r="AD1498" s="215"/>
      <c r="AE1498" s="215"/>
      <c r="AF1498" s="215"/>
      <c r="AG1498" s="215"/>
      <c r="AH1498" s="215"/>
      <c r="AI1498" s="215"/>
      <c r="AJ1498" s="215"/>
      <c r="AK1498" s="215"/>
      <c r="AL1498" s="215"/>
      <c r="AM1498" s="215"/>
    </row>
    <row r="1499">
      <c r="A1499" s="215"/>
      <c r="B1499" s="282"/>
      <c r="C1499" s="283"/>
      <c r="D1499" s="72"/>
      <c r="E1499" s="107"/>
      <c r="F1499" s="71"/>
      <c r="G1499" s="72"/>
      <c r="H1499" s="284"/>
      <c r="I1499" s="71"/>
      <c r="J1499" s="72"/>
      <c r="K1499" s="284"/>
      <c r="L1499" s="71"/>
      <c r="M1499" s="71"/>
      <c r="N1499" s="71"/>
      <c r="O1499" s="72"/>
      <c r="P1499" s="285"/>
      <c r="Q1499" s="71"/>
      <c r="R1499" s="72"/>
      <c r="S1499" s="286"/>
      <c r="T1499" s="72"/>
      <c r="U1499" s="287"/>
      <c r="V1499" s="71"/>
      <c r="W1499" s="72"/>
      <c r="X1499" s="287"/>
      <c r="Y1499" s="72"/>
      <c r="Z1499" s="286"/>
      <c r="AA1499" s="72"/>
      <c r="AB1499" s="288"/>
      <c r="AC1499" s="215"/>
      <c r="AD1499" s="215"/>
      <c r="AE1499" s="215"/>
      <c r="AF1499" s="215"/>
      <c r="AG1499" s="215"/>
      <c r="AH1499" s="215"/>
      <c r="AI1499" s="215"/>
      <c r="AJ1499" s="215"/>
      <c r="AK1499" s="215"/>
      <c r="AL1499" s="215"/>
      <c r="AM1499" s="215"/>
    </row>
    <row r="1500">
      <c r="A1500" s="215"/>
      <c r="B1500" s="282"/>
      <c r="C1500" s="283"/>
      <c r="D1500" s="72"/>
      <c r="E1500" s="107"/>
      <c r="F1500" s="71"/>
      <c r="G1500" s="72"/>
      <c r="H1500" s="284"/>
      <c r="I1500" s="71"/>
      <c r="J1500" s="72"/>
      <c r="K1500" s="284"/>
      <c r="L1500" s="71"/>
      <c r="M1500" s="71"/>
      <c r="N1500" s="71"/>
      <c r="O1500" s="72"/>
      <c r="P1500" s="285"/>
      <c r="Q1500" s="71"/>
      <c r="R1500" s="72"/>
      <c r="S1500" s="286"/>
      <c r="T1500" s="72"/>
      <c r="U1500" s="287"/>
      <c r="V1500" s="71"/>
      <c r="W1500" s="72"/>
      <c r="X1500" s="287"/>
      <c r="Y1500" s="72"/>
      <c r="Z1500" s="286"/>
      <c r="AA1500" s="72"/>
      <c r="AB1500" s="288"/>
      <c r="AC1500" s="215"/>
      <c r="AD1500" s="215"/>
      <c r="AE1500" s="215"/>
      <c r="AF1500" s="215"/>
      <c r="AG1500" s="215"/>
      <c r="AH1500" s="215"/>
      <c r="AI1500" s="215"/>
      <c r="AJ1500" s="215"/>
      <c r="AK1500" s="215"/>
      <c r="AL1500" s="215"/>
      <c r="AM1500" s="215"/>
    </row>
    <row r="1501">
      <c r="A1501" s="215"/>
      <c r="B1501" s="282"/>
      <c r="C1501" s="283"/>
      <c r="D1501" s="72"/>
      <c r="E1501" s="107"/>
      <c r="F1501" s="71"/>
      <c r="G1501" s="72"/>
      <c r="H1501" s="284"/>
      <c r="I1501" s="71"/>
      <c r="J1501" s="72"/>
      <c r="K1501" s="284"/>
      <c r="L1501" s="71"/>
      <c r="M1501" s="71"/>
      <c r="N1501" s="71"/>
      <c r="O1501" s="72"/>
      <c r="P1501" s="285"/>
      <c r="Q1501" s="71"/>
      <c r="R1501" s="72"/>
      <c r="S1501" s="286"/>
      <c r="T1501" s="72"/>
      <c r="U1501" s="287"/>
      <c r="V1501" s="71"/>
      <c r="W1501" s="72"/>
      <c r="X1501" s="287"/>
      <c r="Y1501" s="72"/>
      <c r="Z1501" s="286"/>
      <c r="AA1501" s="72"/>
      <c r="AB1501" s="288"/>
      <c r="AC1501" s="215"/>
      <c r="AD1501" s="215"/>
      <c r="AE1501" s="215"/>
      <c r="AF1501" s="215"/>
      <c r="AG1501" s="215"/>
      <c r="AH1501" s="215"/>
      <c r="AI1501" s="215"/>
      <c r="AJ1501" s="215"/>
      <c r="AK1501" s="215"/>
      <c r="AL1501" s="215"/>
      <c r="AM1501" s="215"/>
    </row>
    <row r="1502">
      <c r="A1502" s="215"/>
      <c r="B1502" s="282"/>
      <c r="C1502" s="283"/>
      <c r="D1502" s="72"/>
      <c r="E1502" s="107"/>
      <c r="F1502" s="71"/>
      <c r="G1502" s="72"/>
      <c r="H1502" s="284"/>
      <c r="I1502" s="71"/>
      <c r="J1502" s="72"/>
      <c r="K1502" s="284"/>
      <c r="L1502" s="71"/>
      <c r="M1502" s="71"/>
      <c r="N1502" s="71"/>
      <c r="O1502" s="72"/>
      <c r="P1502" s="285"/>
      <c r="Q1502" s="71"/>
      <c r="R1502" s="72"/>
      <c r="S1502" s="286"/>
      <c r="T1502" s="72"/>
      <c r="U1502" s="287"/>
      <c r="V1502" s="71"/>
      <c r="W1502" s="72"/>
      <c r="X1502" s="287"/>
      <c r="Y1502" s="72"/>
      <c r="Z1502" s="286"/>
      <c r="AA1502" s="72"/>
      <c r="AB1502" s="288"/>
      <c r="AC1502" s="215"/>
      <c r="AD1502" s="215"/>
      <c r="AE1502" s="215"/>
      <c r="AF1502" s="215"/>
      <c r="AG1502" s="215"/>
      <c r="AH1502" s="215"/>
      <c r="AI1502" s="215"/>
      <c r="AJ1502" s="215"/>
      <c r="AK1502" s="215"/>
      <c r="AL1502" s="215"/>
      <c r="AM1502" s="215"/>
    </row>
    <row r="1503">
      <c r="A1503" s="215"/>
      <c r="B1503" s="282"/>
      <c r="C1503" s="283"/>
      <c r="D1503" s="72"/>
      <c r="E1503" s="107"/>
      <c r="F1503" s="71"/>
      <c r="G1503" s="72"/>
      <c r="H1503" s="284"/>
      <c r="I1503" s="71"/>
      <c r="J1503" s="72"/>
      <c r="K1503" s="284"/>
      <c r="L1503" s="71"/>
      <c r="M1503" s="71"/>
      <c r="N1503" s="71"/>
      <c r="O1503" s="72"/>
      <c r="P1503" s="285"/>
      <c r="Q1503" s="71"/>
      <c r="R1503" s="72"/>
      <c r="S1503" s="286"/>
      <c r="T1503" s="72"/>
      <c r="U1503" s="287"/>
      <c r="V1503" s="71"/>
      <c r="W1503" s="72"/>
      <c r="X1503" s="287"/>
      <c r="Y1503" s="72"/>
      <c r="Z1503" s="286"/>
      <c r="AA1503" s="72"/>
      <c r="AB1503" s="288"/>
      <c r="AC1503" s="215"/>
      <c r="AD1503" s="215"/>
      <c r="AE1503" s="215"/>
      <c r="AF1503" s="215"/>
      <c r="AG1503" s="215"/>
      <c r="AH1503" s="215"/>
      <c r="AI1503" s="215"/>
      <c r="AJ1503" s="215"/>
      <c r="AK1503" s="215"/>
      <c r="AL1503" s="215"/>
      <c r="AM1503" s="215"/>
    </row>
    <row r="1504">
      <c r="A1504" s="215"/>
      <c r="B1504" s="282"/>
      <c r="C1504" s="283"/>
      <c r="D1504" s="72"/>
      <c r="E1504" s="107"/>
      <c r="F1504" s="71"/>
      <c r="G1504" s="72"/>
      <c r="H1504" s="284"/>
      <c r="I1504" s="71"/>
      <c r="J1504" s="72"/>
      <c r="K1504" s="284"/>
      <c r="L1504" s="71"/>
      <c r="M1504" s="71"/>
      <c r="N1504" s="71"/>
      <c r="O1504" s="72"/>
      <c r="P1504" s="285"/>
      <c r="Q1504" s="71"/>
      <c r="R1504" s="72"/>
      <c r="S1504" s="286"/>
      <c r="T1504" s="72"/>
      <c r="U1504" s="287"/>
      <c r="V1504" s="71"/>
      <c r="W1504" s="72"/>
      <c r="X1504" s="287"/>
      <c r="Y1504" s="72"/>
      <c r="Z1504" s="286"/>
      <c r="AA1504" s="72"/>
      <c r="AB1504" s="288"/>
      <c r="AC1504" s="215"/>
      <c r="AD1504" s="215"/>
      <c r="AE1504" s="215"/>
      <c r="AF1504" s="215"/>
      <c r="AG1504" s="215"/>
      <c r="AH1504" s="215"/>
      <c r="AI1504" s="215"/>
      <c r="AJ1504" s="215"/>
      <c r="AK1504" s="215"/>
      <c r="AL1504" s="215"/>
      <c r="AM1504" s="215"/>
    </row>
    <row r="1505">
      <c r="A1505" s="215"/>
      <c r="B1505" s="282"/>
      <c r="C1505" s="283"/>
      <c r="D1505" s="72"/>
      <c r="E1505" s="107"/>
      <c r="F1505" s="71"/>
      <c r="G1505" s="72"/>
      <c r="H1505" s="284"/>
      <c r="I1505" s="71"/>
      <c r="J1505" s="72"/>
      <c r="K1505" s="284"/>
      <c r="L1505" s="71"/>
      <c r="M1505" s="71"/>
      <c r="N1505" s="71"/>
      <c r="O1505" s="72"/>
      <c r="P1505" s="285"/>
      <c r="Q1505" s="71"/>
      <c r="R1505" s="72"/>
      <c r="S1505" s="286"/>
      <c r="T1505" s="72"/>
      <c r="U1505" s="287"/>
      <c r="V1505" s="71"/>
      <c r="W1505" s="72"/>
      <c r="X1505" s="287"/>
      <c r="Y1505" s="72"/>
      <c r="Z1505" s="286"/>
      <c r="AA1505" s="72"/>
      <c r="AB1505" s="288"/>
      <c r="AC1505" s="215"/>
      <c r="AD1505" s="215"/>
      <c r="AE1505" s="215"/>
      <c r="AF1505" s="215"/>
      <c r="AG1505" s="215"/>
      <c r="AH1505" s="215"/>
      <c r="AI1505" s="215"/>
      <c r="AJ1505" s="215"/>
      <c r="AK1505" s="215"/>
      <c r="AL1505" s="215"/>
      <c r="AM1505" s="215"/>
    </row>
    <row r="1506">
      <c r="A1506" s="215"/>
      <c r="B1506" s="282"/>
      <c r="C1506" s="283"/>
      <c r="D1506" s="72"/>
      <c r="E1506" s="107"/>
      <c r="F1506" s="71"/>
      <c r="G1506" s="72"/>
      <c r="H1506" s="284"/>
      <c r="I1506" s="71"/>
      <c r="J1506" s="72"/>
      <c r="K1506" s="284"/>
      <c r="L1506" s="71"/>
      <c r="M1506" s="71"/>
      <c r="N1506" s="71"/>
      <c r="O1506" s="72"/>
      <c r="P1506" s="285"/>
      <c r="Q1506" s="71"/>
      <c r="R1506" s="72"/>
      <c r="S1506" s="286"/>
      <c r="T1506" s="72"/>
      <c r="U1506" s="287"/>
      <c r="V1506" s="71"/>
      <c r="W1506" s="72"/>
      <c r="X1506" s="287"/>
      <c r="Y1506" s="72"/>
      <c r="Z1506" s="286"/>
      <c r="AA1506" s="72"/>
      <c r="AB1506" s="288"/>
      <c r="AC1506" s="215"/>
      <c r="AD1506" s="215"/>
      <c r="AE1506" s="215"/>
      <c r="AF1506" s="215"/>
      <c r="AG1506" s="215"/>
      <c r="AH1506" s="215"/>
      <c r="AI1506" s="215"/>
      <c r="AJ1506" s="215"/>
      <c r="AK1506" s="215"/>
      <c r="AL1506" s="215"/>
      <c r="AM1506" s="215"/>
    </row>
    <row r="1507">
      <c r="A1507" s="215"/>
      <c r="B1507" s="282"/>
      <c r="C1507" s="283"/>
      <c r="D1507" s="72"/>
      <c r="E1507" s="107"/>
      <c r="F1507" s="71"/>
      <c r="G1507" s="72"/>
      <c r="H1507" s="284"/>
      <c r="I1507" s="71"/>
      <c r="J1507" s="72"/>
      <c r="K1507" s="284"/>
      <c r="L1507" s="71"/>
      <c r="M1507" s="71"/>
      <c r="N1507" s="71"/>
      <c r="O1507" s="72"/>
      <c r="P1507" s="285"/>
      <c r="Q1507" s="71"/>
      <c r="R1507" s="72"/>
      <c r="S1507" s="286"/>
      <c r="T1507" s="72"/>
      <c r="U1507" s="287"/>
      <c r="V1507" s="71"/>
      <c r="W1507" s="72"/>
      <c r="X1507" s="287"/>
      <c r="Y1507" s="72"/>
      <c r="Z1507" s="286"/>
      <c r="AA1507" s="72"/>
      <c r="AB1507" s="288"/>
      <c r="AC1507" s="215"/>
      <c r="AD1507" s="215"/>
      <c r="AE1507" s="215"/>
      <c r="AF1507" s="215"/>
      <c r="AG1507" s="215"/>
      <c r="AH1507" s="215"/>
      <c r="AI1507" s="215"/>
      <c r="AJ1507" s="215"/>
      <c r="AK1507" s="215"/>
      <c r="AL1507" s="215"/>
      <c r="AM1507" s="215"/>
    </row>
    <row r="1508">
      <c r="A1508" s="215"/>
      <c r="B1508" s="282"/>
      <c r="C1508" s="283"/>
      <c r="D1508" s="72"/>
      <c r="E1508" s="107"/>
      <c r="F1508" s="71"/>
      <c r="G1508" s="72"/>
      <c r="H1508" s="284"/>
      <c r="I1508" s="71"/>
      <c r="J1508" s="72"/>
      <c r="K1508" s="284"/>
      <c r="L1508" s="71"/>
      <c r="M1508" s="71"/>
      <c r="N1508" s="71"/>
      <c r="O1508" s="72"/>
      <c r="P1508" s="285"/>
      <c r="Q1508" s="71"/>
      <c r="R1508" s="72"/>
      <c r="S1508" s="286"/>
      <c r="T1508" s="72"/>
      <c r="U1508" s="287"/>
      <c r="V1508" s="71"/>
      <c r="W1508" s="72"/>
      <c r="X1508" s="287"/>
      <c r="Y1508" s="72"/>
      <c r="Z1508" s="286"/>
      <c r="AA1508" s="72"/>
      <c r="AB1508" s="288"/>
      <c r="AC1508" s="215"/>
      <c r="AD1508" s="215"/>
      <c r="AE1508" s="215"/>
      <c r="AF1508" s="215"/>
      <c r="AG1508" s="215"/>
      <c r="AH1508" s="215"/>
      <c r="AI1508" s="215"/>
      <c r="AJ1508" s="215"/>
      <c r="AK1508" s="215"/>
      <c r="AL1508" s="215"/>
      <c r="AM1508" s="215"/>
    </row>
    <row r="1509">
      <c r="A1509" s="215"/>
      <c r="B1509" s="282"/>
      <c r="C1509" s="283"/>
      <c r="D1509" s="72"/>
      <c r="E1509" s="107"/>
      <c r="F1509" s="71"/>
      <c r="G1509" s="72"/>
      <c r="H1509" s="284"/>
      <c r="I1509" s="71"/>
      <c r="J1509" s="72"/>
      <c r="K1509" s="284"/>
      <c r="L1509" s="71"/>
      <c r="M1509" s="71"/>
      <c r="N1509" s="71"/>
      <c r="O1509" s="72"/>
      <c r="P1509" s="285"/>
      <c r="Q1509" s="71"/>
      <c r="R1509" s="72"/>
      <c r="S1509" s="286"/>
      <c r="T1509" s="72"/>
      <c r="U1509" s="287"/>
      <c r="V1509" s="71"/>
      <c r="W1509" s="72"/>
      <c r="X1509" s="287"/>
      <c r="Y1509" s="72"/>
      <c r="Z1509" s="286"/>
      <c r="AA1509" s="72"/>
      <c r="AB1509" s="288"/>
      <c r="AC1509" s="215"/>
      <c r="AD1509" s="215"/>
      <c r="AE1509" s="215"/>
      <c r="AF1509" s="215"/>
      <c r="AG1509" s="215"/>
      <c r="AH1509" s="215"/>
      <c r="AI1509" s="215"/>
      <c r="AJ1509" s="215"/>
      <c r="AK1509" s="215"/>
      <c r="AL1509" s="215"/>
      <c r="AM1509" s="215"/>
    </row>
    <row r="1510">
      <c r="A1510" s="215"/>
      <c r="B1510" s="282"/>
      <c r="C1510" s="283"/>
      <c r="D1510" s="72"/>
      <c r="E1510" s="107"/>
      <c r="F1510" s="71"/>
      <c r="G1510" s="72"/>
      <c r="H1510" s="284"/>
      <c r="I1510" s="71"/>
      <c r="J1510" s="72"/>
      <c r="K1510" s="284"/>
      <c r="L1510" s="71"/>
      <c r="M1510" s="71"/>
      <c r="N1510" s="71"/>
      <c r="O1510" s="72"/>
      <c r="P1510" s="285"/>
      <c r="Q1510" s="71"/>
      <c r="R1510" s="72"/>
      <c r="S1510" s="286"/>
      <c r="T1510" s="72"/>
      <c r="U1510" s="287"/>
      <c r="V1510" s="71"/>
      <c r="W1510" s="72"/>
      <c r="X1510" s="287"/>
      <c r="Y1510" s="72"/>
      <c r="Z1510" s="286"/>
      <c r="AA1510" s="72"/>
      <c r="AB1510" s="288"/>
      <c r="AC1510" s="215"/>
      <c r="AD1510" s="215"/>
      <c r="AE1510" s="215"/>
      <c r="AF1510" s="215"/>
      <c r="AG1510" s="215"/>
      <c r="AH1510" s="215"/>
      <c r="AI1510" s="215"/>
      <c r="AJ1510" s="215"/>
      <c r="AK1510" s="215"/>
      <c r="AL1510" s="215"/>
      <c r="AM1510" s="215"/>
    </row>
    <row r="1511">
      <c r="A1511" s="215"/>
      <c r="B1511" s="282"/>
      <c r="C1511" s="283"/>
      <c r="D1511" s="72"/>
      <c r="E1511" s="107"/>
      <c r="F1511" s="71"/>
      <c r="G1511" s="72"/>
      <c r="H1511" s="284"/>
      <c r="I1511" s="71"/>
      <c r="J1511" s="72"/>
      <c r="K1511" s="284"/>
      <c r="L1511" s="71"/>
      <c r="M1511" s="71"/>
      <c r="N1511" s="71"/>
      <c r="O1511" s="72"/>
      <c r="P1511" s="285"/>
      <c r="Q1511" s="71"/>
      <c r="R1511" s="72"/>
      <c r="S1511" s="286"/>
      <c r="T1511" s="72"/>
      <c r="U1511" s="287"/>
      <c r="V1511" s="71"/>
      <c r="W1511" s="72"/>
      <c r="X1511" s="287"/>
      <c r="Y1511" s="72"/>
      <c r="Z1511" s="286"/>
      <c r="AA1511" s="72"/>
      <c r="AB1511" s="288"/>
      <c r="AC1511" s="215"/>
      <c r="AD1511" s="215"/>
      <c r="AE1511" s="215"/>
      <c r="AF1511" s="215"/>
      <c r="AG1511" s="215"/>
      <c r="AH1511" s="215"/>
      <c r="AI1511" s="215"/>
      <c r="AJ1511" s="215"/>
      <c r="AK1511" s="215"/>
      <c r="AL1511" s="215"/>
      <c r="AM1511" s="215"/>
    </row>
    <row r="1512">
      <c r="A1512" s="215"/>
      <c r="B1512" s="282"/>
      <c r="C1512" s="283"/>
      <c r="D1512" s="72"/>
      <c r="E1512" s="107"/>
      <c r="F1512" s="71"/>
      <c r="G1512" s="72"/>
      <c r="H1512" s="284"/>
      <c r="I1512" s="71"/>
      <c r="J1512" s="72"/>
      <c r="K1512" s="284"/>
      <c r="L1512" s="71"/>
      <c r="M1512" s="71"/>
      <c r="N1512" s="71"/>
      <c r="O1512" s="72"/>
      <c r="P1512" s="285"/>
      <c r="Q1512" s="71"/>
      <c r="R1512" s="72"/>
      <c r="S1512" s="286"/>
      <c r="T1512" s="72"/>
      <c r="U1512" s="287"/>
      <c r="V1512" s="71"/>
      <c r="W1512" s="72"/>
      <c r="X1512" s="287"/>
      <c r="Y1512" s="72"/>
      <c r="Z1512" s="286"/>
      <c r="AA1512" s="72"/>
      <c r="AB1512" s="288"/>
      <c r="AC1512" s="215"/>
      <c r="AD1512" s="215"/>
      <c r="AE1512" s="215"/>
      <c r="AF1512" s="215"/>
      <c r="AG1512" s="215"/>
      <c r="AH1512" s="215"/>
      <c r="AI1512" s="215"/>
      <c r="AJ1512" s="215"/>
      <c r="AK1512" s="215"/>
      <c r="AL1512" s="215"/>
      <c r="AM1512" s="215"/>
    </row>
    <row r="1513">
      <c r="A1513" s="215"/>
      <c r="B1513" s="282"/>
      <c r="C1513" s="283"/>
      <c r="D1513" s="72"/>
      <c r="E1513" s="107"/>
      <c r="F1513" s="71"/>
      <c r="G1513" s="72"/>
      <c r="H1513" s="284"/>
      <c r="I1513" s="71"/>
      <c r="J1513" s="72"/>
      <c r="K1513" s="284"/>
      <c r="L1513" s="71"/>
      <c r="M1513" s="71"/>
      <c r="N1513" s="71"/>
      <c r="O1513" s="72"/>
      <c r="P1513" s="285"/>
      <c r="Q1513" s="71"/>
      <c r="R1513" s="72"/>
      <c r="S1513" s="286"/>
      <c r="T1513" s="72"/>
      <c r="U1513" s="287"/>
      <c r="V1513" s="71"/>
      <c r="W1513" s="72"/>
      <c r="X1513" s="287"/>
      <c r="Y1513" s="72"/>
      <c r="Z1513" s="286"/>
      <c r="AA1513" s="72"/>
      <c r="AB1513" s="288"/>
      <c r="AC1513" s="215"/>
      <c r="AD1513" s="215"/>
      <c r="AE1513" s="215"/>
      <c r="AF1513" s="215"/>
      <c r="AG1513" s="215"/>
      <c r="AH1513" s="215"/>
      <c r="AI1513" s="215"/>
      <c r="AJ1513" s="215"/>
      <c r="AK1513" s="215"/>
      <c r="AL1513" s="215"/>
      <c r="AM1513" s="215"/>
    </row>
    <row r="1514">
      <c r="A1514" s="215"/>
      <c r="B1514" s="282"/>
      <c r="C1514" s="283"/>
      <c r="D1514" s="72"/>
      <c r="E1514" s="107"/>
      <c r="F1514" s="71"/>
      <c r="G1514" s="72"/>
      <c r="H1514" s="284"/>
      <c r="I1514" s="71"/>
      <c r="J1514" s="72"/>
      <c r="K1514" s="284"/>
      <c r="L1514" s="71"/>
      <c r="M1514" s="71"/>
      <c r="N1514" s="71"/>
      <c r="O1514" s="72"/>
      <c r="P1514" s="285"/>
      <c r="Q1514" s="71"/>
      <c r="R1514" s="72"/>
      <c r="S1514" s="286"/>
      <c r="T1514" s="72"/>
      <c r="U1514" s="287"/>
      <c r="V1514" s="71"/>
      <c r="W1514" s="72"/>
      <c r="X1514" s="287"/>
      <c r="Y1514" s="72"/>
      <c r="Z1514" s="286"/>
      <c r="AA1514" s="72"/>
      <c r="AB1514" s="288"/>
      <c r="AC1514" s="215"/>
      <c r="AD1514" s="215"/>
      <c r="AE1514" s="215"/>
      <c r="AF1514" s="215"/>
      <c r="AG1514" s="215"/>
      <c r="AH1514" s="215"/>
      <c r="AI1514" s="215"/>
      <c r="AJ1514" s="215"/>
      <c r="AK1514" s="215"/>
      <c r="AL1514" s="215"/>
      <c r="AM1514" s="215"/>
    </row>
    <row r="1515">
      <c r="A1515" s="215"/>
      <c r="B1515" s="282"/>
      <c r="C1515" s="283"/>
      <c r="D1515" s="72"/>
      <c r="E1515" s="107"/>
      <c r="F1515" s="71"/>
      <c r="G1515" s="72"/>
      <c r="H1515" s="284"/>
      <c r="I1515" s="71"/>
      <c r="J1515" s="72"/>
      <c r="K1515" s="284"/>
      <c r="L1515" s="71"/>
      <c r="M1515" s="71"/>
      <c r="N1515" s="71"/>
      <c r="O1515" s="72"/>
      <c r="P1515" s="285"/>
      <c r="Q1515" s="71"/>
      <c r="R1515" s="72"/>
      <c r="S1515" s="286"/>
      <c r="T1515" s="72"/>
      <c r="U1515" s="287"/>
      <c r="V1515" s="71"/>
      <c r="W1515" s="72"/>
      <c r="X1515" s="287"/>
      <c r="Y1515" s="72"/>
      <c r="Z1515" s="286"/>
      <c r="AA1515" s="72"/>
      <c r="AB1515" s="288"/>
      <c r="AC1515" s="215"/>
      <c r="AD1515" s="215"/>
      <c r="AE1515" s="215"/>
      <c r="AF1515" s="215"/>
      <c r="AG1515" s="215"/>
      <c r="AH1515" s="215"/>
      <c r="AI1515" s="215"/>
      <c r="AJ1515" s="215"/>
      <c r="AK1515" s="215"/>
      <c r="AL1515" s="215"/>
      <c r="AM1515" s="215"/>
    </row>
    <row r="1516">
      <c r="A1516" s="215"/>
      <c r="B1516" s="282"/>
      <c r="C1516" s="283"/>
      <c r="D1516" s="72"/>
      <c r="E1516" s="107"/>
      <c r="F1516" s="71"/>
      <c r="G1516" s="72"/>
      <c r="H1516" s="284"/>
      <c r="I1516" s="71"/>
      <c r="J1516" s="72"/>
      <c r="K1516" s="284"/>
      <c r="L1516" s="71"/>
      <c r="M1516" s="71"/>
      <c r="N1516" s="71"/>
      <c r="O1516" s="72"/>
      <c r="P1516" s="285"/>
      <c r="Q1516" s="71"/>
      <c r="R1516" s="72"/>
      <c r="S1516" s="286"/>
      <c r="T1516" s="72"/>
      <c r="U1516" s="287"/>
      <c r="V1516" s="71"/>
      <c r="W1516" s="72"/>
      <c r="X1516" s="287"/>
      <c r="Y1516" s="72"/>
      <c r="Z1516" s="286"/>
      <c r="AA1516" s="72"/>
      <c r="AB1516" s="288"/>
      <c r="AC1516" s="215"/>
      <c r="AD1516" s="215"/>
      <c r="AE1516" s="215"/>
      <c r="AF1516" s="215"/>
      <c r="AG1516" s="215"/>
      <c r="AH1516" s="215"/>
      <c r="AI1516" s="215"/>
      <c r="AJ1516" s="215"/>
      <c r="AK1516" s="215"/>
      <c r="AL1516" s="215"/>
      <c r="AM1516" s="215"/>
    </row>
    <row r="1517">
      <c r="A1517" s="215"/>
      <c r="B1517" s="282"/>
      <c r="C1517" s="283"/>
      <c r="D1517" s="72"/>
      <c r="E1517" s="107"/>
      <c r="F1517" s="71"/>
      <c r="G1517" s="72"/>
      <c r="H1517" s="284"/>
      <c r="I1517" s="71"/>
      <c r="J1517" s="72"/>
      <c r="K1517" s="284"/>
      <c r="L1517" s="71"/>
      <c r="M1517" s="71"/>
      <c r="N1517" s="71"/>
      <c r="O1517" s="72"/>
      <c r="P1517" s="285"/>
      <c r="Q1517" s="71"/>
      <c r="R1517" s="72"/>
      <c r="S1517" s="286"/>
      <c r="T1517" s="72"/>
      <c r="U1517" s="287"/>
      <c r="V1517" s="71"/>
      <c r="W1517" s="72"/>
      <c r="X1517" s="287"/>
      <c r="Y1517" s="72"/>
      <c r="Z1517" s="286"/>
      <c r="AA1517" s="72"/>
      <c r="AB1517" s="288"/>
      <c r="AC1517" s="215"/>
      <c r="AD1517" s="215"/>
      <c r="AE1517" s="215"/>
      <c r="AF1517" s="215"/>
      <c r="AG1517" s="215"/>
      <c r="AH1517" s="215"/>
      <c r="AI1517" s="215"/>
      <c r="AJ1517" s="215"/>
      <c r="AK1517" s="215"/>
      <c r="AL1517" s="215"/>
      <c r="AM1517" s="215"/>
    </row>
    <row r="1518">
      <c r="A1518" s="215"/>
      <c r="B1518" s="282"/>
      <c r="C1518" s="283"/>
      <c r="D1518" s="72"/>
      <c r="E1518" s="107"/>
      <c r="F1518" s="71"/>
      <c r="G1518" s="72"/>
      <c r="H1518" s="284"/>
      <c r="I1518" s="71"/>
      <c r="J1518" s="72"/>
      <c r="K1518" s="284"/>
      <c r="L1518" s="71"/>
      <c r="M1518" s="71"/>
      <c r="N1518" s="71"/>
      <c r="O1518" s="72"/>
      <c r="P1518" s="285"/>
      <c r="Q1518" s="71"/>
      <c r="R1518" s="72"/>
      <c r="S1518" s="286"/>
      <c r="T1518" s="72"/>
      <c r="U1518" s="287"/>
      <c r="V1518" s="71"/>
      <c r="W1518" s="72"/>
      <c r="X1518" s="287"/>
      <c r="Y1518" s="72"/>
      <c r="Z1518" s="286"/>
      <c r="AA1518" s="72"/>
      <c r="AB1518" s="288"/>
      <c r="AC1518" s="215"/>
      <c r="AD1518" s="215"/>
      <c r="AE1518" s="215"/>
      <c r="AF1518" s="215"/>
      <c r="AG1518" s="215"/>
      <c r="AH1518" s="215"/>
      <c r="AI1518" s="215"/>
      <c r="AJ1518" s="215"/>
      <c r="AK1518" s="215"/>
      <c r="AL1518" s="215"/>
      <c r="AM1518" s="215"/>
    </row>
    <row r="1519">
      <c r="A1519" s="215"/>
      <c r="B1519" s="282"/>
      <c r="C1519" s="283"/>
      <c r="D1519" s="72"/>
      <c r="E1519" s="107"/>
      <c r="F1519" s="71"/>
      <c r="G1519" s="72"/>
      <c r="H1519" s="284"/>
      <c r="I1519" s="71"/>
      <c r="J1519" s="72"/>
      <c r="K1519" s="284"/>
      <c r="L1519" s="71"/>
      <c r="M1519" s="71"/>
      <c r="N1519" s="71"/>
      <c r="O1519" s="72"/>
      <c r="P1519" s="285"/>
      <c r="Q1519" s="71"/>
      <c r="R1519" s="72"/>
      <c r="S1519" s="286"/>
      <c r="T1519" s="72"/>
      <c r="U1519" s="287"/>
      <c r="V1519" s="71"/>
      <c r="W1519" s="72"/>
      <c r="X1519" s="287"/>
      <c r="Y1519" s="72"/>
      <c r="Z1519" s="286"/>
      <c r="AA1519" s="72"/>
      <c r="AB1519" s="288"/>
      <c r="AC1519" s="215"/>
      <c r="AD1519" s="215"/>
      <c r="AE1519" s="215"/>
      <c r="AF1519" s="215"/>
      <c r="AG1519" s="215"/>
      <c r="AH1519" s="215"/>
      <c r="AI1519" s="215"/>
      <c r="AJ1519" s="215"/>
      <c r="AK1519" s="215"/>
      <c r="AL1519" s="215"/>
      <c r="AM1519" s="215"/>
    </row>
    <row r="1520">
      <c r="A1520" s="215"/>
      <c r="B1520" s="282"/>
      <c r="C1520" s="283"/>
      <c r="D1520" s="72"/>
      <c r="E1520" s="107"/>
      <c r="F1520" s="71"/>
      <c r="G1520" s="72"/>
      <c r="H1520" s="284"/>
      <c r="I1520" s="71"/>
      <c r="J1520" s="72"/>
      <c r="K1520" s="284"/>
      <c r="L1520" s="71"/>
      <c r="M1520" s="71"/>
      <c r="N1520" s="71"/>
      <c r="O1520" s="72"/>
      <c r="P1520" s="285"/>
      <c r="Q1520" s="71"/>
      <c r="R1520" s="72"/>
      <c r="S1520" s="286"/>
      <c r="T1520" s="72"/>
      <c r="U1520" s="287"/>
      <c r="V1520" s="71"/>
      <c r="W1520" s="72"/>
      <c r="X1520" s="287"/>
      <c r="Y1520" s="72"/>
      <c r="Z1520" s="286"/>
      <c r="AA1520" s="72"/>
      <c r="AB1520" s="288"/>
      <c r="AC1520" s="215"/>
      <c r="AD1520" s="215"/>
      <c r="AE1520" s="215"/>
      <c r="AF1520" s="215"/>
      <c r="AG1520" s="215"/>
      <c r="AH1520" s="215"/>
      <c r="AI1520" s="215"/>
      <c r="AJ1520" s="215"/>
      <c r="AK1520" s="215"/>
      <c r="AL1520" s="215"/>
      <c r="AM1520" s="215"/>
    </row>
    <row r="1521">
      <c r="A1521" s="215"/>
      <c r="B1521" s="282"/>
      <c r="C1521" s="283"/>
      <c r="D1521" s="72"/>
      <c r="E1521" s="107"/>
      <c r="F1521" s="71"/>
      <c r="G1521" s="72"/>
      <c r="H1521" s="284"/>
      <c r="I1521" s="71"/>
      <c r="J1521" s="72"/>
      <c r="K1521" s="284"/>
      <c r="L1521" s="71"/>
      <c r="M1521" s="71"/>
      <c r="N1521" s="71"/>
      <c r="O1521" s="72"/>
      <c r="P1521" s="285"/>
      <c r="Q1521" s="71"/>
      <c r="R1521" s="72"/>
      <c r="S1521" s="286"/>
      <c r="T1521" s="72"/>
      <c r="U1521" s="287"/>
      <c r="V1521" s="71"/>
      <c r="W1521" s="72"/>
      <c r="X1521" s="287"/>
      <c r="Y1521" s="72"/>
      <c r="Z1521" s="286"/>
      <c r="AA1521" s="72"/>
      <c r="AB1521" s="288"/>
      <c r="AC1521" s="215"/>
      <c r="AD1521" s="215"/>
      <c r="AE1521" s="215"/>
      <c r="AF1521" s="215"/>
      <c r="AG1521" s="215"/>
      <c r="AH1521" s="215"/>
      <c r="AI1521" s="215"/>
      <c r="AJ1521" s="215"/>
      <c r="AK1521" s="215"/>
      <c r="AL1521" s="215"/>
      <c r="AM1521" s="215"/>
    </row>
    <row r="1522">
      <c r="A1522" s="215"/>
      <c r="B1522" s="282"/>
      <c r="C1522" s="283"/>
      <c r="D1522" s="72"/>
      <c r="E1522" s="107"/>
      <c r="F1522" s="71"/>
      <c r="G1522" s="72"/>
      <c r="H1522" s="284"/>
      <c r="I1522" s="71"/>
      <c r="J1522" s="72"/>
      <c r="K1522" s="284"/>
      <c r="L1522" s="71"/>
      <c r="M1522" s="71"/>
      <c r="N1522" s="71"/>
      <c r="O1522" s="72"/>
      <c r="P1522" s="285"/>
      <c r="Q1522" s="71"/>
      <c r="R1522" s="72"/>
      <c r="S1522" s="286"/>
      <c r="T1522" s="72"/>
      <c r="U1522" s="287"/>
      <c r="V1522" s="71"/>
      <c r="W1522" s="72"/>
      <c r="X1522" s="287"/>
      <c r="Y1522" s="72"/>
      <c r="Z1522" s="286"/>
      <c r="AA1522" s="72"/>
      <c r="AB1522" s="288"/>
      <c r="AC1522" s="215"/>
      <c r="AD1522" s="215"/>
      <c r="AE1522" s="215"/>
      <c r="AF1522" s="215"/>
      <c r="AG1522" s="215"/>
      <c r="AH1522" s="215"/>
      <c r="AI1522" s="215"/>
      <c r="AJ1522" s="215"/>
      <c r="AK1522" s="215"/>
      <c r="AL1522" s="215"/>
      <c r="AM1522" s="215"/>
    </row>
    <row r="1523">
      <c r="A1523" s="215"/>
      <c r="B1523" s="282"/>
      <c r="C1523" s="283"/>
      <c r="D1523" s="72"/>
      <c r="E1523" s="107"/>
      <c r="F1523" s="71"/>
      <c r="G1523" s="72"/>
      <c r="H1523" s="284"/>
      <c r="I1523" s="71"/>
      <c r="J1523" s="72"/>
      <c r="K1523" s="284"/>
      <c r="L1523" s="71"/>
      <c r="M1523" s="71"/>
      <c r="N1523" s="71"/>
      <c r="O1523" s="72"/>
      <c r="P1523" s="285"/>
      <c r="Q1523" s="71"/>
      <c r="R1523" s="72"/>
      <c r="S1523" s="286"/>
      <c r="T1523" s="72"/>
      <c r="U1523" s="287"/>
      <c r="V1523" s="71"/>
      <c r="W1523" s="72"/>
      <c r="X1523" s="287"/>
      <c r="Y1523" s="72"/>
      <c r="Z1523" s="286"/>
      <c r="AA1523" s="72"/>
      <c r="AB1523" s="288"/>
      <c r="AC1523" s="215"/>
      <c r="AD1523" s="215"/>
      <c r="AE1523" s="215"/>
      <c r="AF1523" s="215"/>
      <c r="AG1523" s="215"/>
      <c r="AH1523" s="215"/>
      <c r="AI1523" s="215"/>
      <c r="AJ1523" s="215"/>
      <c r="AK1523" s="215"/>
      <c r="AL1523" s="215"/>
      <c r="AM1523" s="215"/>
    </row>
    <row r="1524">
      <c r="A1524" s="215"/>
      <c r="B1524" s="282"/>
      <c r="C1524" s="283"/>
      <c r="D1524" s="72"/>
      <c r="E1524" s="107"/>
      <c r="F1524" s="71"/>
      <c r="G1524" s="72"/>
      <c r="H1524" s="284"/>
      <c r="I1524" s="71"/>
      <c r="J1524" s="72"/>
      <c r="K1524" s="284"/>
      <c r="L1524" s="71"/>
      <c r="M1524" s="71"/>
      <c r="N1524" s="71"/>
      <c r="O1524" s="72"/>
      <c r="P1524" s="285"/>
      <c r="Q1524" s="71"/>
      <c r="R1524" s="72"/>
      <c r="S1524" s="286"/>
      <c r="T1524" s="72"/>
      <c r="U1524" s="287"/>
      <c r="V1524" s="71"/>
      <c r="W1524" s="72"/>
      <c r="X1524" s="287"/>
      <c r="Y1524" s="72"/>
      <c r="Z1524" s="286"/>
      <c r="AA1524" s="72"/>
      <c r="AB1524" s="288"/>
      <c r="AC1524" s="215"/>
      <c r="AD1524" s="215"/>
      <c r="AE1524" s="215"/>
      <c r="AF1524" s="215"/>
      <c r="AG1524" s="215"/>
      <c r="AH1524" s="215"/>
      <c r="AI1524" s="215"/>
      <c r="AJ1524" s="215"/>
      <c r="AK1524" s="215"/>
      <c r="AL1524" s="215"/>
      <c r="AM1524" s="215"/>
    </row>
    <row r="1525">
      <c r="A1525" s="215"/>
      <c r="B1525" s="282"/>
      <c r="C1525" s="283"/>
      <c r="D1525" s="72"/>
      <c r="E1525" s="107"/>
      <c r="F1525" s="71"/>
      <c r="G1525" s="72"/>
      <c r="H1525" s="284"/>
      <c r="I1525" s="71"/>
      <c r="J1525" s="72"/>
      <c r="K1525" s="284"/>
      <c r="L1525" s="71"/>
      <c r="M1525" s="71"/>
      <c r="N1525" s="71"/>
      <c r="O1525" s="72"/>
      <c r="P1525" s="285"/>
      <c r="Q1525" s="71"/>
      <c r="R1525" s="72"/>
      <c r="S1525" s="286"/>
      <c r="T1525" s="72"/>
      <c r="U1525" s="287"/>
      <c r="V1525" s="71"/>
      <c r="W1525" s="72"/>
      <c r="X1525" s="287"/>
      <c r="Y1525" s="72"/>
      <c r="Z1525" s="286"/>
      <c r="AA1525" s="72"/>
      <c r="AB1525" s="288"/>
      <c r="AC1525" s="215"/>
      <c r="AD1525" s="215"/>
      <c r="AE1525" s="215"/>
      <c r="AF1525" s="215"/>
      <c r="AG1525" s="215"/>
      <c r="AH1525" s="215"/>
      <c r="AI1525" s="215"/>
      <c r="AJ1525" s="215"/>
      <c r="AK1525" s="215"/>
      <c r="AL1525" s="215"/>
      <c r="AM1525" s="215"/>
    </row>
    <row r="1526">
      <c r="A1526" s="215"/>
      <c r="B1526" s="282"/>
      <c r="C1526" s="283"/>
      <c r="D1526" s="72"/>
      <c r="E1526" s="107"/>
      <c r="F1526" s="71"/>
      <c r="G1526" s="72"/>
      <c r="H1526" s="284"/>
      <c r="I1526" s="71"/>
      <c r="J1526" s="72"/>
      <c r="K1526" s="284"/>
      <c r="L1526" s="71"/>
      <c r="M1526" s="71"/>
      <c r="N1526" s="71"/>
      <c r="O1526" s="72"/>
      <c r="P1526" s="285"/>
      <c r="Q1526" s="71"/>
      <c r="R1526" s="72"/>
      <c r="S1526" s="286"/>
      <c r="T1526" s="72"/>
      <c r="U1526" s="287"/>
      <c r="V1526" s="71"/>
      <c r="W1526" s="72"/>
      <c r="X1526" s="287"/>
      <c r="Y1526" s="72"/>
      <c r="Z1526" s="286"/>
      <c r="AA1526" s="72"/>
      <c r="AB1526" s="288"/>
      <c r="AC1526" s="215"/>
      <c r="AD1526" s="215"/>
      <c r="AE1526" s="215"/>
      <c r="AF1526" s="215"/>
      <c r="AG1526" s="215"/>
      <c r="AH1526" s="215"/>
      <c r="AI1526" s="215"/>
      <c r="AJ1526" s="215"/>
      <c r="AK1526" s="215"/>
      <c r="AL1526" s="215"/>
      <c r="AM1526" s="215"/>
    </row>
    <row r="1527">
      <c r="A1527" s="215"/>
      <c r="B1527" s="282"/>
      <c r="C1527" s="283"/>
      <c r="D1527" s="72"/>
      <c r="E1527" s="107"/>
      <c r="F1527" s="71"/>
      <c r="G1527" s="72"/>
      <c r="H1527" s="284"/>
      <c r="I1527" s="71"/>
      <c r="J1527" s="72"/>
      <c r="K1527" s="284"/>
      <c r="L1527" s="71"/>
      <c r="M1527" s="71"/>
      <c r="N1527" s="71"/>
      <c r="O1527" s="72"/>
      <c r="P1527" s="285"/>
      <c r="Q1527" s="71"/>
      <c r="R1527" s="72"/>
      <c r="S1527" s="286"/>
      <c r="T1527" s="72"/>
      <c r="U1527" s="287"/>
      <c r="V1527" s="71"/>
      <c r="W1527" s="72"/>
      <c r="X1527" s="287"/>
      <c r="Y1527" s="72"/>
      <c r="Z1527" s="286"/>
      <c r="AA1527" s="72"/>
      <c r="AB1527" s="288"/>
      <c r="AC1527" s="215"/>
      <c r="AD1527" s="215"/>
      <c r="AE1527" s="215"/>
      <c r="AF1527" s="215"/>
      <c r="AG1527" s="215"/>
      <c r="AH1527" s="215"/>
      <c r="AI1527" s="215"/>
      <c r="AJ1527" s="215"/>
      <c r="AK1527" s="215"/>
      <c r="AL1527" s="215"/>
      <c r="AM1527" s="215"/>
    </row>
    <row r="1528">
      <c r="A1528" s="215"/>
      <c r="B1528" s="282"/>
      <c r="C1528" s="283"/>
      <c r="D1528" s="72"/>
      <c r="E1528" s="107"/>
      <c r="F1528" s="71"/>
      <c r="G1528" s="72"/>
      <c r="H1528" s="284"/>
      <c r="I1528" s="71"/>
      <c r="J1528" s="72"/>
      <c r="K1528" s="284"/>
      <c r="L1528" s="71"/>
      <c r="M1528" s="71"/>
      <c r="N1528" s="71"/>
      <c r="O1528" s="72"/>
      <c r="P1528" s="285"/>
      <c r="Q1528" s="71"/>
      <c r="R1528" s="72"/>
      <c r="S1528" s="286"/>
      <c r="T1528" s="72"/>
      <c r="U1528" s="287"/>
      <c r="V1528" s="71"/>
      <c r="W1528" s="72"/>
      <c r="X1528" s="287"/>
      <c r="Y1528" s="72"/>
      <c r="Z1528" s="286"/>
      <c r="AA1528" s="72"/>
      <c r="AB1528" s="288"/>
      <c r="AC1528" s="215"/>
      <c r="AD1528" s="215"/>
      <c r="AE1528" s="215"/>
      <c r="AF1528" s="215"/>
      <c r="AG1528" s="215"/>
      <c r="AH1528" s="215"/>
      <c r="AI1528" s="215"/>
      <c r="AJ1528" s="215"/>
      <c r="AK1528" s="215"/>
      <c r="AL1528" s="215"/>
      <c r="AM1528" s="215"/>
    </row>
    <row r="1529">
      <c r="A1529" s="215"/>
      <c r="B1529" s="282"/>
      <c r="C1529" s="283"/>
      <c r="D1529" s="72"/>
      <c r="E1529" s="107"/>
      <c r="F1529" s="71"/>
      <c r="G1529" s="72"/>
      <c r="H1529" s="284"/>
      <c r="I1529" s="71"/>
      <c r="J1529" s="72"/>
      <c r="K1529" s="284"/>
      <c r="L1529" s="71"/>
      <c r="M1529" s="71"/>
      <c r="N1529" s="71"/>
      <c r="O1529" s="72"/>
      <c r="P1529" s="285"/>
      <c r="Q1529" s="71"/>
      <c r="R1529" s="72"/>
      <c r="S1529" s="286"/>
      <c r="T1529" s="72"/>
      <c r="U1529" s="287"/>
      <c r="V1529" s="71"/>
      <c r="W1529" s="72"/>
      <c r="X1529" s="287"/>
      <c r="Y1529" s="72"/>
      <c r="Z1529" s="286"/>
      <c r="AA1529" s="72"/>
      <c r="AB1529" s="288"/>
      <c r="AC1529" s="215"/>
      <c r="AD1529" s="215"/>
      <c r="AE1529" s="215"/>
      <c r="AF1529" s="215"/>
      <c r="AG1529" s="215"/>
      <c r="AH1529" s="215"/>
      <c r="AI1529" s="215"/>
      <c r="AJ1529" s="215"/>
      <c r="AK1529" s="215"/>
      <c r="AL1529" s="215"/>
      <c r="AM1529" s="215"/>
    </row>
    <row r="1530">
      <c r="A1530" s="215"/>
      <c r="B1530" s="282"/>
      <c r="C1530" s="283"/>
      <c r="D1530" s="72"/>
      <c r="E1530" s="107"/>
      <c r="F1530" s="71"/>
      <c r="G1530" s="72"/>
      <c r="H1530" s="284"/>
      <c r="I1530" s="71"/>
      <c r="J1530" s="72"/>
      <c r="K1530" s="284"/>
      <c r="L1530" s="71"/>
      <c r="M1530" s="71"/>
      <c r="N1530" s="71"/>
      <c r="O1530" s="72"/>
      <c r="P1530" s="285"/>
      <c r="Q1530" s="71"/>
      <c r="R1530" s="72"/>
      <c r="S1530" s="286"/>
      <c r="T1530" s="72"/>
      <c r="U1530" s="287"/>
      <c r="V1530" s="71"/>
      <c r="W1530" s="72"/>
      <c r="X1530" s="287"/>
      <c r="Y1530" s="72"/>
      <c r="Z1530" s="286"/>
      <c r="AA1530" s="72"/>
      <c r="AB1530" s="288"/>
      <c r="AC1530" s="215"/>
      <c r="AD1530" s="215"/>
      <c r="AE1530" s="215"/>
      <c r="AF1530" s="215"/>
      <c r="AG1530" s="215"/>
      <c r="AH1530" s="215"/>
      <c r="AI1530" s="215"/>
      <c r="AJ1530" s="215"/>
      <c r="AK1530" s="215"/>
      <c r="AL1530" s="215"/>
      <c r="AM1530" s="215"/>
    </row>
    <row r="1531">
      <c r="A1531" s="215"/>
      <c r="B1531" s="282"/>
      <c r="C1531" s="283"/>
      <c r="D1531" s="72"/>
      <c r="E1531" s="107"/>
      <c r="F1531" s="71"/>
      <c r="G1531" s="72"/>
      <c r="H1531" s="284"/>
      <c r="I1531" s="71"/>
      <c r="J1531" s="72"/>
      <c r="K1531" s="284"/>
      <c r="L1531" s="71"/>
      <c r="M1531" s="71"/>
      <c r="N1531" s="71"/>
      <c r="O1531" s="72"/>
      <c r="P1531" s="285"/>
      <c r="Q1531" s="71"/>
      <c r="R1531" s="72"/>
      <c r="S1531" s="286"/>
      <c r="T1531" s="72"/>
      <c r="U1531" s="287"/>
      <c r="V1531" s="71"/>
      <c r="W1531" s="72"/>
      <c r="X1531" s="287"/>
      <c r="Y1531" s="72"/>
      <c r="Z1531" s="286"/>
      <c r="AA1531" s="72"/>
      <c r="AB1531" s="288"/>
      <c r="AC1531" s="215"/>
      <c r="AD1531" s="215"/>
      <c r="AE1531" s="215"/>
      <c r="AF1531" s="215"/>
      <c r="AG1531" s="215"/>
      <c r="AH1531" s="215"/>
      <c r="AI1531" s="215"/>
      <c r="AJ1531" s="215"/>
      <c r="AK1531" s="215"/>
      <c r="AL1531" s="215"/>
      <c r="AM1531" s="215"/>
    </row>
    <row r="1532">
      <c r="A1532" s="215"/>
      <c r="B1532" s="282"/>
      <c r="C1532" s="283"/>
      <c r="D1532" s="72"/>
      <c r="E1532" s="107"/>
      <c r="F1532" s="71"/>
      <c r="G1532" s="72"/>
      <c r="H1532" s="284"/>
      <c r="I1532" s="71"/>
      <c r="J1532" s="72"/>
      <c r="K1532" s="284"/>
      <c r="L1532" s="71"/>
      <c r="M1532" s="71"/>
      <c r="N1532" s="71"/>
      <c r="O1532" s="72"/>
      <c r="P1532" s="285"/>
      <c r="Q1532" s="71"/>
      <c r="R1532" s="72"/>
      <c r="S1532" s="286"/>
      <c r="T1532" s="72"/>
      <c r="U1532" s="287"/>
      <c r="V1532" s="71"/>
      <c r="W1532" s="72"/>
      <c r="X1532" s="287"/>
      <c r="Y1532" s="72"/>
      <c r="Z1532" s="286"/>
      <c r="AA1532" s="72"/>
      <c r="AB1532" s="288"/>
      <c r="AC1532" s="215"/>
      <c r="AD1532" s="215"/>
      <c r="AE1532" s="215"/>
      <c r="AF1532" s="215"/>
      <c r="AG1532" s="215"/>
      <c r="AH1532" s="215"/>
      <c r="AI1532" s="215"/>
      <c r="AJ1532" s="215"/>
      <c r="AK1532" s="215"/>
      <c r="AL1532" s="215"/>
      <c r="AM1532" s="215"/>
    </row>
    <row r="1533">
      <c r="A1533" s="215"/>
      <c r="B1533" s="282"/>
      <c r="C1533" s="283"/>
      <c r="D1533" s="72"/>
      <c r="E1533" s="107"/>
      <c r="F1533" s="71"/>
      <c r="G1533" s="72"/>
      <c r="H1533" s="284"/>
      <c r="I1533" s="71"/>
      <c r="J1533" s="72"/>
      <c r="K1533" s="284"/>
      <c r="L1533" s="71"/>
      <c r="M1533" s="71"/>
      <c r="N1533" s="71"/>
      <c r="O1533" s="72"/>
      <c r="P1533" s="285"/>
      <c r="Q1533" s="71"/>
      <c r="R1533" s="72"/>
      <c r="S1533" s="286"/>
      <c r="T1533" s="72"/>
      <c r="U1533" s="287"/>
      <c r="V1533" s="71"/>
      <c r="W1533" s="72"/>
      <c r="X1533" s="287"/>
      <c r="Y1533" s="72"/>
      <c r="Z1533" s="286"/>
      <c r="AA1533" s="72"/>
      <c r="AB1533" s="288"/>
      <c r="AC1533" s="215"/>
      <c r="AD1533" s="215"/>
      <c r="AE1533" s="215"/>
      <c r="AF1533" s="215"/>
      <c r="AG1533" s="215"/>
      <c r="AH1533" s="215"/>
      <c r="AI1533" s="215"/>
      <c r="AJ1533" s="215"/>
      <c r="AK1533" s="215"/>
      <c r="AL1533" s="215"/>
      <c r="AM1533" s="215"/>
    </row>
    <row r="1534">
      <c r="A1534" s="215"/>
      <c r="B1534" s="282"/>
      <c r="C1534" s="283"/>
      <c r="D1534" s="72"/>
      <c r="E1534" s="107"/>
      <c r="F1534" s="71"/>
      <c r="G1534" s="72"/>
      <c r="H1534" s="284"/>
      <c r="I1534" s="71"/>
      <c r="J1534" s="72"/>
      <c r="K1534" s="284"/>
      <c r="L1534" s="71"/>
      <c r="M1534" s="71"/>
      <c r="N1534" s="71"/>
      <c r="O1534" s="72"/>
      <c r="P1534" s="285"/>
      <c r="Q1534" s="71"/>
      <c r="R1534" s="72"/>
      <c r="S1534" s="286"/>
      <c r="T1534" s="72"/>
      <c r="U1534" s="287"/>
      <c r="V1534" s="71"/>
      <c r="W1534" s="72"/>
      <c r="X1534" s="287"/>
      <c r="Y1534" s="72"/>
      <c r="Z1534" s="286"/>
      <c r="AA1534" s="72"/>
      <c r="AB1534" s="288"/>
      <c r="AC1534" s="215"/>
      <c r="AD1534" s="215"/>
      <c r="AE1534" s="215"/>
      <c r="AF1534" s="215"/>
      <c r="AG1534" s="215"/>
      <c r="AH1534" s="215"/>
      <c r="AI1534" s="215"/>
      <c r="AJ1534" s="215"/>
      <c r="AK1534" s="215"/>
      <c r="AL1534" s="215"/>
      <c r="AM1534" s="215"/>
    </row>
    <row r="1535">
      <c r="A1535" s="215"/>
      <c r="B1535" s="282"/>
      <c r="C1535" s="283"/>
      <c r="D1535" s="72"/>
      <c r="E1535" s="107"/>
      <c r="F1535" s="71"/>
      <c r="G1535" s="72"/>
      <c r="H1535" s="284"/>
      <c r="I1535" s="71"/>
      <c r="J1535" s="72"/>
      <c r="K1535" s="284"/>
      <c r="L1535" s="71"/>
      <c r="M1535" s="71"/>
      <c r="N1535" s="71"/>
      <c r="O1535" s="72"/>
      <c r="P1535" s="285"/>
      <c r="Q1535" s="71"/>
      <c r="R1535" s="72"/>
      <c r="S1535" s="286"/>
      <c r="T1535" s="72"/>
      <c r="U1535" s="287"/>
      <c r="V1535" s="71"/>
      <c r="W1535" s="72"/>
      <c r="X1535" s="287"/>
      <c r="Y1535" s="72"/>
      <c r="Z1535" s="286"/>
      <c r="AA1535" s="72"/>
      <c r="AB1535" s="288"/>
      <c r="AC1535" s="215"/>
      <c r="AD1535" s="215"/>
      <c r="AE1535" s="215"/>
      <c r="AF1535" s="215"/>
      <c r="AG1535" s="215"/>
      <c r="AH1535" s="215"/>
      <c r="AI1535" s="215"/>
      <c r="AJ1535" s="215"/>
      <c r="AK1535" s="215"/>
      <c r="AL1535" s="215"/>
      <c r="AM1535" s="215"/>
    </row>
    <row r="1536">
      <c r="A1536" s="215"/>
      <c r="B1536" s="282"/>
      <c r="C1536" s="283"/>
      <c r="D1536" s="72"/>
      <c r="E1536" s="107"/>
      <c r="F1536" s="71"/>
      <c r="G1536" s="72"/>
      <c r="H1536" s="284"/>
      <c r="I1536" s="71"/>
      <c r="J1536" s="72"/>
      <c r="K1536" s="284"/>
      <c r="L1536" s="71"/>
      <c r="M1536" s="71"/>
      <c r="N1536" s="71"/>
      <c r="O1536" s="72"/>
      <c r="P1536" s="285"/>
      <c r="Q1536" s="71"/>
      <c r="R1536" s="72"/>
      <c r="S1536" s="286"/>
      <c r="T1536" s="72"/>
      <c r="U1536" s="287"/>
      <c r="V1536" s="71"/>
      <c r="W1536" s="72"/>
      <c r="X1536" s="287"/>
      <c r="Y1536" s="72"/>
      <c r="Z1536" s="286"/>
      <c r="AA1536" s="72"/>
      <c r="AB1536" s="288"/>
      <c r="AC1536" s="215"/>
      <c r="AD1536" s="215"/>
      <c r="AE1536" s="215"/>
      <c r="AF1536" s="215"/>
      <c r="AG1536" s="215"/>
      <c r="AH1536" s="215"/>
      <c r="AI1536" s="215"/>
      <c r="AJ1536" s="215"/>
      <c r="AK1536" s="215"/>
      <c r="AL1536" s="215"/>
      <c r="AM1536" s="215"/>
    </row>
    <row r="1537">
      <c r="A1537" s="215"/>
      <c r="B1537" s="282"/>
      <c r="C1537" s="283"/>
      <c r="D1537" s="72"/>
      <c r="E1537" s="107"/>
      <c r="F1537" s="71"/>
      <c r="G1537" s="72"/>
      <c r="H1537" s="284"/>
      <c r="I1537" s="71"/>
      <c r="J1537" s="72"/>
      <c r="K1537" s="284"/>
      <c r="L1537" s="71"/>
      <c r="M1537" s="71"/>
      <c r="N1537" s="71"/>
      <c r="O1537" s="72"/>
      <c r="P1537" s="285"/>
      <c r="Q1537" s="71"/>
      <c r="R1537" s="72"/>
      <c r="S1537" s="286"/>
      <c r="T1537" s="72"/>
      <c r="U1537" s="287"/>
      <c r="V1537" s="71"/>
      <c r="W1537" s="72"/>
      <c r="X1537" s="287"/>
      <c r="Y1537" s="72"/>
      <c r="Z1537" s="286"/>
      <c r="AA1537" s="72"/>
      <c r="AB1537" s="288"/>
      <c r="AC1537" s="215"/>
      <c r="AD1537" s="215"/>
      <c r="AE1537" s="215"/>
      <c r="AF1537" s="215"/>
      <c r="AG1537" s="215"/>
      <c r="AH1537" s="215"/>
      <c r="AI1537" s="215"/>
      <c r="AJ1537" s="215"/>
      <c r="AK1537" s="215"/>
      <c r="AL1537" s="215"/>
      <c r="AM1537" s="215"/>
    </row>
    <row r="1538">
      <c r="A1538" s="215"/>
      <c r="B1538" s="282"/>
      <c r="C1538" s="283"/>
      <c r="D1538" s="72"/>
      <c r="E1538" s="107"/>
      <c r="F1538" s="71"/>
      <c r="G1538" s="72"/>
      <c r="H1538" s="284"/>
      <c r="I1538" s="71"/>
      <c r="J1538" s="72"/>
      <c r="K1538" s="284"/>
      <c r="L1538" s="71"/>
      <c r="M1538" s="71"/>
      <c r="N1538" s="71"/>
      <c r="O1538" s="72"/>
      <c r="P1538" s="285"/>
      <c r="Q1538" s="71"/>
      <c r="R1538" s="72"/>
      <c r="S1538" s="286"/>
      <c r="T1538" s="72"/>
      <c r="U1538" s="287"/>
      <c r="V1538" s="71"/>
      <c r="W1538" s="72"/>
      <c r="X1538" s="287"/>
      <c r="Y1538" s="72"/>
      <c r="Z1538" s="286"/>
      <c r="AA1538" s="72"/>
      <c r="AB1538" s="288"/>
      <c r="AC1538" s="215"/>
      <c r="AD1538" s="215"/>
      <c r="AE1538" s="215"/>
      <c r="AF1538" s="215"/>
      <c r="AG1538" s="215"/>
      <c r="AH1538" s="215"/>
      <c r="AI1538" s="215"/>
      <c r="AJ1538" s="215"/>
      <c r="AK1538" s="215"/>
      <c r="AL1538" s="215"/>
      <c r="AM1538" s="215"/>
    </row>
    <row r="1539">
      <c r="A1539" s="215"/>
      <c r="B1539" s="282"/>
      <c r="C1539" s="283"/>
      <c r="D1539" s="72"/>
      <c r="E1539" s="107"/>
      <c r="F1539" s="71"/>
      <c r="G1539" s="72"/>
      <c r="H1539" s="284"/>
      <c r="I1539" s="71"/>
      <c r="J1539" s="72"/>
      <c r="K1539" s="284"/>
      <c r="L1539" s="71"/>
      <c r="M1539" s="71"/>
      <c r="N1539" s="71"/>
      <c r="O1539" s="72"/>
      <c r="P1539" s="285"/>
      <c r="Q1539" s="71"/>
      <c r="R1539" s="72"/>
      <c r="S1539" s="286"/>
      <c r="T1539" s="72"/>
      <c r="U1539" s="287"/>
      <c r="V1539" s="71"/>
      <c r="W1539" s="72"/>
      <c r="X1539" s="287"/>
      <c r="Y1539" s="72"/>
      <c r="Z1539" s="286"/>
      <c r="AA1539" s="72"/>
      <c r="AB1539" s="288"/>
      <c r="AC1539" s="215"/>
      <c r="AD1539" s="215"/>
      <c r="AE1539" s="215"/>
      <c r="AF1539" s="215"/>
      <c r="AG1539" s="215"/>
      <c r="AH1539" s="215"/>
      <c r="AI1539" s="215"/>
      <c r="AJ1539" s="215"/>
      <c r="AK1539" s="215"/>
      <c r="AL1539" s="215"/>
      <c r="AM1539" s="215"/>
    </row>
    <row r="1540">
      <c r="A1540" s="215"/>
      <c r="B1540" s="282"/>
      <c r="C1540" s="283"/>
      <c r="D1540" s="72"/>
      <c r="E1540" s="107"/>
      <c r="F1540" s="71"/>
      <c r="G1540" s="72"/>
      <c r="H1540" s="284"/>
      <c r="I1540" s="71"/>
      <c r="J1540" s="72"/>
      <c r="K1540" s="284"/>
      <c r="L1540" s="71"/>
      <c r="M1540" s="71"/>
      <c r="N1540" s="71"/>
      <c r="O1540" s="72"/>
      <c r="P1540" s="285"/>
      <c r="Q1540" s="71"/>
      <c r="R1540" s="72"/>
      <c r="S1540" s="286"/>
      <c r="T1540" s="72"/>
      <c r="U1540" s="287"/>
      <c r="V1540" s="71"/>
      <c r="W1540" s="72"/>
      <c r="X1540" s="287"/>
      <c r="Y1540" s="72"/>
      <c r="Z1540" s="286"/>
      <c r="AA1540" s="72"/>
      <c r="AB1540" s="288"/>
      <c r="AC1540" s="215"/>
      <c r="AD1540" s="215"/>
      <c r="AE1540" s="215"/>
      <c r="AF1540" s="215"/>
      <c r="AG1540" s="215"/>
      <c r="AH1540" s="215"/>
      <c r="AI1540" s="215"/>
      <c r="AJ1540" s="215"/>
      <c r="AK1540" s="215"/>
      <c r="AL1540" s="215"/>
      <c r="AM1540" s="215"/>
    </row>
    <row r="1541">
      <c r="A1541" s="215"/>
      <c r="B1541" s="282"/>
      <c r="C1541" s="283"/>
      <c r="D1541" s="72"/>
      <c r="E1541" s="107"/>
      <c r="F1541" s="71"/>
      <c r="G1541" s="72"/>
      <c r="H1541" s="284"/>
      <c r="I1541" s="71"/>
      <c r="J1541" s="72"/>
      <c r="K1541" s="284"/>
      <c r="L1541" s="71"/>
      <c r="M1541" s="71"/>
      <c r="N1541" s="71"/>
      <c r="O1541" s="72"/>
      <c r="P1541" s="285"/>
      <c r="Q1541" s="71"/>
      <c r="R1541" s="72"/>
      <c r="S1541" s="286"/>
      <c r="T1541" s="72"/>
      <c r="U1541" s="287"/>
      <c r="V1541" s="71"/>
      <c r="W1541" s="72"/>
      <c r="X1541" s="287"/>
      <c r="Y1541" s="72"/>
      <c r="Z1541" s="286"/>
      <c r="AA1541" s="72"/>
      <c r="AB1541" s="288"/>
      <c r="AC1541" s="215"/>
      <c r="AD1541" s="215"/>
      <c r="AE1541" s="215"/>
      <c r="AF1541" s="215"/>
      <c r="AG1541" s="215"/>
      <c r="AH1541" s="215"/>
      <c r="AI1541" s="215"/>
      <c r="AJ1541" s="215"/>
      <c r="AK1541" s="215"/>
      <c r="AL1541" s="215"/>
      <c r="AM1541" s="215"/>
    </row>
    <row r="1542">
      <c r="A1542" s="215"/>
      <c r="B1542" s="282"/>
      <c r="C1542" s="283"/>
      <c r="D1542" s="72"/>
      <c r="E1542" s="107"/>
      <c r="F1542" s="71"/>
      <c r="G1542" s="72"/>
      <c r="H1542" s="284"/>
      <c r="I1542" s="71"/>
      <c r="J1542" s="72"/>
      <c r="K1542" s="284"/>
      <c r="L1542" s="71"/>
      <c r="M1542" s="71"/>
      <c r="N1542" s="71"/>
      <c r="O1542" s="72"/>
      <c r="P1542" s="285"/>
      <c r="Q1542" s="71"/>
      <c r="R1542" s="72"/>
      <c r="S1542" s="286"/>
      <c r="T1542" s="72"/>
      <c r="U1542" s="287"/>
      <c r="V1542" s="71"/>
      <c r="W1542" s="72"/>
      <c r="X1542" s="287"/>
      <c r="Y1542" s="72"/>
      <c r="Z1542" s="286"/>
      <c r="AA1542" s="72"/>
      <c r="AB1542" s="288"/>
      <c r="AC1542" s="215"/>
      <c r="AD1542" s="215"/>
      <c r="AE1542" s="215"/>
      <c r="AF1542" s="215"/>
      <c r="AG1542" s="215"/>
      <c r="AH1542" s="215"/>
      <c r="AI1542" s="215"/>
      <c r="AJ1542" s="215"/>
      <c r="AK1542" s="215"/>
      <c r="AL1542" s="215"/>
      <c r="AM1542" s="215"/>
    </row>
    <row r="1543">
      <c r="A1543" s="215"/>
      <c r="B1543" s="282"/>
      <c r="C1543" s="283"/>
      <c r="D1543" s="72"/>
      <c r="E1543" s="107"/>
      <c r="F1543" s="71"/>
      <c r="G1543" s="72"/>
      <c r="H1543" s="284"/>
      <c r="I1543" s="71"/>
      <c r="J1543" s="72"/>
      <c r="K1543" s="284"/>
      <c r="L1543" s="71"/>
      <c r="M1543" s="71"/>
      <c r="N1543" s="71"/>
      <c r="O1543" s="72"/>
      <c r="P1543" s="285"/>
      <c r="Q1543" s="71"/>
      <c r="R1543" s="72"/>
      <c r="S1543" s="286"/>
      <c r="T1543" s="72"/>
      <c r="U1543" s="287"/>
      <c r="V1543" s="71"/>
      <c r="W1543" s="72"/>
      <c r="X1543" s="287"/>
      <c r="Y1543" s="72"/>
      <c r="Z1543" s="286"/>
      <c r="AA1543" s="72"/>
      <c r="AB1543" s="288"/>
      <c r="AC1543" s="215"/>
      <c r="AD1543" s="215"/>
      <c r="AE1543" s="215"/>
      <c r="AF1543" s="215"/>
      <c r="AG1543" s="215"/>
      <c r="AH1543" s="215"/>
      <c r="AI1543" s="215"/>
      <c r="AJ1543" s="215"/>
      <c r="AK1543" s="215"/>
      <c r="AL1543" s="215"/>
      <c r="AM1543" s="215"/>
    </row>
    <row r="1544">
      <c r="A1544" s="215"/>
      <c r="B1544" s="282"/>
      <c r="C1544" s="283"/>
      <c r="D1544" s="72"/>
      <c r="E1544" s="107"/>
      <c r="F1544" s="71"/>
      <c r="G1544" s="72"/>
      <c r="H1544" s="284"/>
      <c r="I1544" s="71"/>
      <c r="J1544" s="72"/>
      <c r="K1544" s="284"/>
      <c r="L1544" s="71"/>
      <c r="M1544" s="71"/>
      <c r="N1544" s="71"/>
      <c r="O1544" s="72"/>
      <c r="P1544" s="285"/>
      <c r="Q1544" s="71"/>
      <c r="R1544" s="72"/>
      <c r="S1544" s="286"/>
      <c r="T1544" s="72"/>
      <c r="U1544" s="287"/>
      <c r="V1544" s="71"/>
      <c r="W1544" s="72"/>
      <c r="X1544" s="287"/>
      <c r="Y1544" s="72"/>
      <c r="Z1544" s="286"/>
      <c r="AA1544" s="72"/>
      <c r="AB1544" s="288"/>
      <c r="AC1544" s="215"/>
      <c r="AD1544" s="215"/>
      <c r="AE1544" s="215"/>
      <c r="AF1544" s="215"/>
      <c r="AG1544" s="215"/>
      <c r="AH1544" s="215"/>
      <c r="AI1544" s="215"/>
      <c r="AJ1544" s="215"/>
      <c r="AK1544" s="215"/>
      <c r="AL1544" s="215"/>
      <c r="AM1544" s="215"/>
    </row>
    <row r="1545">
      <c r="A1545" s="215"/>
      <c r="B1545" s="282"/>
      <c r="C1545" s="283"/>
      <c r="D1545" s="72"/>
      <c r="E1545" s="107"/>
      <c r="F1545" s="71"/>
      <c r="G1545" s="72"/>
      <c r="H1545" s="284"/>
      <c r="I1545" s="71"/>
      <c r="J1545" s="72"/>
      <c r="K1545" s="284"/>
      <c r="L1545" s="71"/>
      <c r="M1545" s="71"/>
      <c r="N1545" s="71"/>
      <c r="O1545" s="72"/>
      <c r="P1545" s="285"/>
      <c r="Q1545" s="71"/>
      <c r="R1545" s="72"/>
      <c r="S1545" s="286"/>
      <c r="T1545" s="72"/>
      <c r="U1545" s="287"/>
      <c r="V1545" s="71"/>
      <c r="W1545" s="72"/>
      <c r="X1545" s="287"/>
      <c r="Y1545" s="72"/>
      <c r="Z1545" s="286"/>
      <c r="AA1545" s="72"/>
      <c r="AB1545" s="288"/>
      <c r="AC1545" s="215"/>
      <c r="AD1545" s="215"/>
      <c r="AE1545" s="215"/>
      <c r="AF1545" s="215"/>
      <c r="AG1545" s="215"/>
      <c r="AH1545" s="215"/>
      <c r="AI1545" s="215"/>
      <c r="AJ1545" s="215"/>
      <c r="AK1545" s="215"/>
      <c r="AL1545" s="215"/>
      <c r="AM1545" s="215"/>
    </row>
    <row r="1546">
      <c r="A1546" s="215"/>
      <c r="B1546" s="282"/>
      <c r="C1546" s="283"/>
      <c r="D1546" s="72"/>
      <c r="E1546" s="107"/>
      <c r="F1546" s="71"/>
      <c r="G1546" s="72"/>
      <c r="H1546" s="284"/>
      <c r="I1546" s="71"/>
      <c r="J1546" s="72"/>
      <c r="K1546" s="284"/>
      <c r="L1546" s="71"/>
      <c r="M1546" s="71"/>
      <c r="N1546" s="71"/>
      <c r="O1546" s="72"/>
      <c r="P1546" s="285"/>
      <c r="Q1546" s="71"/>
      <c r="R1546" s="72"/>
      <c r="S1546" s="286"/>
      <c r="T1546" s="72"/>
      <c r="U1546" s="287"/>
      <c r="V1546" s="71"/>
      <c r="W1546" s="72"/>
      <c r="X1546" s="287"/>
      <c r="Y1546" s="72"/>
      <c r="Z1546" s="286"/>
      <c r="AA1546" s="72"/>
      <c r="AB1546" s="288"/>
      <c r="AC1546" s="215"/>
      <c r="AD1546" s="215"/>
      <c r="AE1546" s="215"/>
      <c r="AF1546" s="215"/>
      <c r="AG1546" s="215"/>
      <c r="AH1546" s="215"/>
      <c r="AI1546" s="215"/>
      <c r="AJ1546" s="215"/>
      <c r="AK1546" s="215"/>
      <c r="AL1546" s="215"/>
      <c r="AM1546" s="215"/>
    </row>
    <row r="1547">
      <c r="A1547" s="215"/>
      <c r="B1547" s="282"/>
      <c r="C1547" s="283"/>
      <c r="D1547" s="72"/>
      <c r="E1547" s="107"/>
      <c r="F1547" s="71"/>
      <c r="G1547" s="72"/>
      <c r="H1547" s="284"/>
      <c r="I1547" s="71"/>
      <c r="J1547" s="72"/>
      <c r="K1547" s="284"/>
      <c r="L1547" s="71"/>
      <c r="M1547" s="71"/>
      <c r="N1547" s="71"/>
      <c r="O1547" s="72"/>
      <c r="P1547" s="285"/>
      <c r="Q1547" s="71"/>
      <c r="R1547" s="72"/>
      <c r="S1547" s="286"/>
      <c r="T1547" s="72"/>
      <c r="U1547" s="287"/>
      <c r="V1547" s="71"/>
      <c r="W1547" s="72"/>
      <c r="X1547" s="287"/>
      <c r="Y1547" s="72"/>
      <c r="Z1547" s="286"/>
      <c r="AA1547" s="72"/>
      <c r="AB1547" s="288"/>
      <c r="AC1547" s="215"/>
      <c r="AD1547" s="215"/>
      <c r="AE1547" s="215"/>
      <c r="AF1547" s="215"/>
      <c r="AG1547" s="215"/>
      <c r="AH1547" s="215"/>
      <c r="AI1547" s="215"/>
      <c r="AJ1547" s="215"/>
      <c r="AK1547" s="215"/>
      <c r="AL1547" s="215"/>
      <c r="AM1547" s="215"/>
    </row>
    <row r="1548">
      <c r="A1548" s="215"/>
      <c r="B1548" s="282"/>
      <c r="C1548" s="283"/>
      <c r="D1548" s="72"/>
      <c r="E1548" s="107"/>
      <c r="F1548" s="71"/>
      <c r="G1548" s="72"/>
      <c r="H1548" s="284"/>
      <c r="I1548" s="71"/>
      <c r="J1548" s="72"/>
      <c r="K1548" s="284"/>
      <c r="L1548" s="71"/>
      <c r="M1548" s="71"/>
      <c r="N1548" s="71"/>
      <c r="O1548" s="72"/>
      <c r="P1548" s="285"/>
      <c r="Q1548" s="71"/>
      <c r="R1548" s="72"/>
      <c r="S1548" s="286"/>
      <c r="T1548" s="72"/>
      <c r="U1548" s="287"/>
      <c r="V1548" s="71"/>
      <c r="W1548" s="72"/>
      <c r="X1548" s="287"/>
      <c r="Y1548" s="72"/>
      <c r="Z1548" s="286"/>
      <c r="AA1548" s="72"/>
      <c r="AB1548" s="288"/>
      <c r="AC1548" s="215"/>
      <c r="AD1548" s="215"/>
      <c r="AE1548" s="215"/>
      <c r="AF1548" s="215"/>
      <c r="AG1548" s="215"/>
      <c r="AH1548" s="215"/>
      <c r="AI1548" s="215"/>
      <c r="AJ1548" s="215"/>
      <c r="AK1548" s="215"/>
      <c r="AL1548" s="215"/>
      <c r="AM1548" s="215"/>
    </row>
    <row r="1549">
      <c r="A1549" s="215"/>
      <c r="B1549" s="282"/>
      <c r="C1549" s="283"/>
      <c r="D1549" s="72"/>
      <c r="E1549" s="107"/>
      <c r="F1549" s="71"/>
      <c r="G1549" s="72"/>
      <c r="H1549" s="284"/>
      <c r="I1549" s="71"/>
      <c r="J1549" s="72"/>
      <c r="K1549" s="284"/>
      <c r="L1549" s="71"/>
      <c r="M1549" s="71"/>
      <c r="N1549" s="71"/>
      <c r="O1549" s="72"/>
      <c r="P1549" s="285"/>
      <c r="Q1549" s="71"/>
      <c r="R1549" s="72"/>
      <c r="S1549" s="286"/>
      <c r="T1549" s="72"/>
      <c r="U1549" s="287"/>
      <c r="V1549" s="71"/>
      <c r="W1549" s="72"/>
      <c r="X1549" s="287"/>
      <c r="Y1549" s="72"/>
      <c r="Z1549" s="286"/>
      <c r="AA1549" s="72"/>
      <c r="AB1549" s="288"/>
      <c r="AC1549" s="215"/>
      <c r="AD1549" s="215"/>
      <c r="AE1549" s="215"/>
      <c r="AF1549" s="215"/>
      <c r="AG1549" s="215"/>
      <c r="AH1549" s="215"/>
      <c r="AI1549" s="215"/>
      <c r="AJ1549" s="215"/>
      <c r="AK1549" s="215"/>
      <c r="AL1549" s="215"/>
      <c r="AM1549" s="215"/>
    </row>
    <row r="1550">
      <c r="A1550" s="215"/>
      <c r="B1550" s="282"/>
      <c r="C1550" s="283"/>
      <c r="D1550" s="72"/>
      <c r="E1550" s="107"/>
      <c r="F1550" s="71"/>
      <c r="G1550" s="72"/>
      <c r="H1550" s="284"/>
      <c r="I1550" s="71"/>
      <c r="J1550" s="72"/>
      <c r="K1550" s="284"/>
      <c r="L1550" s="71"/>
      <c r="M1550" s="71"/>
      <c r="N1550" s="71"/>
      <c r="O1550" s="72"/>
      <c r="P1550" s="285"/>
      <c r="Q1550" s="71"/>
      <c r="R1550" s="72"/>
      <c r="S1550" s="286"/>
      <c r="T1550" s="72"/>
      <c r="U1550" s="287"/>
      <c r="V1550" s="71"/>
      <c r="W1550" s="72"/>
      <c r="X1550" s="287"/>
      <c r="Y1550" s="72"/>
      <c r="Z1550" s="286"/>
      <c r="AA1550" s="72"/>
      <c r="AB1550" s="288"/>
      <c r="AC1550" s="215"/>
      <c r="AD1550" s="215"/>
      <c r="AE1550" s="215"/>
      <c r="AF1550" s="215"/>
      <c r="AG1550" s="215"/>
      <c r="AH1550" s="215"/>
      <c r="AI1550" s="215"/>
      <c r="AJ1550" s="215"/>
      <c r="AK1550" s="215"/>
      <c r="AL1550" s="215"/>
      <c r="AM1550" s="215"/>
    </row>
    <row r="1551">
      <c r="A1551" s="215"/>
      <c r="B1551" s="282"/>
      <c r="C1551" s="283"/>
      <c r="D1551" s="72"/>
      <c r="E1551" s="107"/>
      <c r="F1551" s="71"/>
      <c r="G1551" s="72"/>
      <c r="H1551" s="284"/>
      <c r="I1551" s="71"/>
      <c r="J1551" s="72"/>
      <c r="K1551" s="284"/>
      <c r="L1551" s="71"/>
      <c r="M1551" s="71"/>
      <c r="N1551" s="71"/>
      <c r="O1551" s="72"/>
      <c r="P1551" s="285"/>
      <c r="Q1551" s="71"/>
      <c r="R1551" s="72"/>
      <c r="S1551" s="286"/>
      <c r="T1551" s="72"/>
      <c r="U1551" s="287"/>
      <c r="V1551" s="71"/>
      <c r="W1551" s="72"/>
      <c r="X1551" s="287"/>
      <c r="Y1551" s="72"/>
      <c r="Z1551" s="286"/>
      <c r="AA1551" s="72"/>
      <c r="AB1551" s="288"/>
      <c r="AC1551" s="215"/>
      <c r="AD1551" s="215"/>
      <c r="AE1551" s="215"/>
      <c r="AF1551" s="215"/>
      <c r="AG1551" s="215"/>
      <c r="AH1551" s="215"/>
      <c r="AI1551" s="215"/>
      <c r="AJ1551" s="215"/>
      <c r="AK1551" s="215"/>
      <c r="AL1551" s="215"/>
      <c r="AM1551" s="215"/>
    </row>
    <row r="1552">
      <c r="A1552" s="215"/>
      <c r="B1552" s="282"/>
      <c r="C1552" s="283"/>
      <c r="D1552" s="72"/>
      <c r="E1552" s="107"/>
      <c r="F1552" s="71"/>
      <c r="G1552" s="72"/>
      <c r="H1552" s="284"/>
      <c r="I1552" s="71"/>
      <c r="J1552" s="72"/>
      <c r="K1552" s="284"/>
      <c r="L1552" s="71"/>
      <c r="M1552" s="71"/>
      <c r="N1552" s="71"/>
      <c r="O1552" s="72"/>
      <c r="P1552" s="285"/>
      <c r="Q1552" s="71"/>
      <c r="R1552" s="72"/>
      <c r="S1552" s="286"/>
      <c r="T1552" s="72"/>
      <c r="U1552" s="287"/>
      <c r="V1552" s="71"/>
      <c r="W1552" s="72"/>
      <c r="X1552" s="287"/>
      <c r="Y1552" s="72"/>
      <c r="Z1552" s="286"/>
      <c r="AA1552" s="72"/>
      <c r="AB1552" s="288"/>
      <c r="AC1552" s="215"/>
      <c r="AD1552" s="215"/>
      <c r="AE1552" s="215"/>
      <c r="AF1552" s="215"/>
      <c r="AG1552" s="215"/>
      <c r="AH1552" s="215"/>
      <c r="AI1552" s="215"/>
      <c r="AJ1552" s="215"/>
      <c r="AK1552" s="215"/>
      <c r="AL1552" s="215"/>
      <c r="AM1552" s="215"/>
    </row>
    <row r="1553">
      <c r="A1553" s="215"/>
      <c r="B1553" s="282"/>
      <c r="C1553" s="283"/>
      <c r="D1553" s="72"/>
      <c r="E1553" s="107"/>
      <c r="F1553" s="71"/>
      <c r="G1553" s="72"/>
      <c r="H1553" s="284"/>
      <c r="I1553" s="71"/>
      <c r="J1553" s="72"/>
      <c r="K1553" s="284"/>
      <c r="L1553" s="71"/>
      <c r="M1553" s="71"/>
      <c r="N1553" s="71"/>
      <c r="O1553" s="72"/>
      <c r="P1553" s="285"/>
      <c r="Q1553" s="71"/>
      <c r="R1553" s="72"/>
      <c r="S1553" s="286"/>
      <c r="T1553" s="72"/>
      <c r="U1553" s="287"/>
      <c r="V1553" s="71"/>
      <c r="W1553" s="72"/>
      <c r="X1553" s="287"/>
      <c r="Y1553" s="72"/>
      <c r="Z1553" s="286"/>
      <c r="AA1553" s="72"/>
      <c r="AB1553" s="288"/>
      <c r="AC1553" s="215"/>
      <c r="AD1553" s="215"/>
      <c r="AE1553" s="215"/>
      <c r="AF1553" s="215"/>
      <c r="AG1553" s="215"/>
      <c r="AH1553" s="215"/>
      <c r="AI1553" s="215"/>
      <c r="AJ1553" s="215"/>
      <c r="AK1553" s="215"/>
      <c r="AL1553" s="215"/>
      <c r="AM1553" s="215"/>
    </row>
    <row r="1554">
      <c r="A1554" s="215"/>
      <c r="B1554" s="282"/>
      <c r="C1554" s="283"/>
      <c r="D1554" s="72"/>
      <c r="E1554" s="107"/>
      <c r="F1554" s="71"/>
      <c r="G1554" s="72"/>
      <c r="H1554" s="284"/>
      <c r="I1554" s="71"/>
      <c r="J1554" s="72"/>
      <c r="K1554" s="284"/>
      <c r="L1554" s="71"/>
      <c r="M1554" s="71"/>
      <c r="N1554" s="71"/>
      <c r="O1554" s="72"/>
      <c r="P1554" s="285"/>
      <c r="Q1554" s="71"/>
      <c r="R1554" s="72"/>
      <c r="S1554" s="286"/>
      <c r="T1554" s="72"/>
      <c r="U1554" s="287"/>
      <c r="V1554" s="71"/>
      <c r="W1554" s="72"/>
      <c r="X1554" s="287"/>
      <c r="Y1554" s="72"/>
      <c r="Z1554" s="286"/>
      <c r="AA1554" s="72"/>
      <c r="AB1554" s="288"/>
      <c r="AC1554" s="215"/>
      <c r="AD1554" s="215"/>
      <c r="AE1554" s="215"/>
      <c r="AF1554" s="215"/>
      <c r="AG1554" s="215"/>
      <c r="AH1554" s="215"/>
      <c r="AI1554" s="215"/>
      <c r="AJ1554" s="215"/>
      <c r="AK1554" s="215"/>
      <c r="AL1554" s="215"/>
      <c r="AM1554" s="215"/>
    </row>
    <row r="1555">
      <c r="A1555" s="215"/>
      <c r="B1555" s="282"/>
      <c r="C1555" s="283"/>
      <c r="D1555" s="72"/>
      <c r="E1555" s="107"/>
      <c r="F1555" s="71"/>
      <c r="G1555" s="72"/>
      <c r="H1555" s="284"/>
      <c r="I1555" s="71"/>
      <c r="J1555" s="72"/>
      <c r="K1555" s="284"/>
      <c r="L1555" s="71"/>
      <c r="M1555" s="71"/>
      <c r="N1555" s="71"/>
      <c r="O1555" s="72"/>
      <c r="P1555" s="285"/>
      <c r="Q1555" s="71"/>
      <c r="R1555" s="72"/>
      <c r="S1555" s="286"/>
      <c r="T1555" s="72"/>
      <c r="U1555" s="287"/>
      <c r="V1555" s="71"/>
      <c r="W1555" s="72"/>
      <c r="X1555" s="287"/>
      <c r="Y1555" s="72"/>
      <c r="Z1555" s="286"/>
      <c r="AA1555" s="72"/>
      <c r="AB1555" s="288"/>
      <c r="AC1555" s="215"/>
      <c r="AD1555" s="215"/>
      <c r="AE1555" s="215"/>
      <c r="AF1555" s="215"/>
      <c r="AG1555" s="215"/>
      <c r="AH1555" s="215"/>
      <c r="AI1555" s="215"/>
      <c r="AJ1555" s="215"/>
      <c r="AK1555" s="215"/>
      <c r="AL1555" s="215"/>
      <c r="AM1555" s="215"/>
    </row>
    <row r="1556">
      <c r="A1556" s="215"/>
      <c r="B1556" s="282"/>
      <c r="C1556" s="283"/>
      <c r="D1556" s="72"/>
      <c r="E1556" s="107"/>
      <c r="F1556" s="71"/>
      <c r="G1556" s="72"/>
      <c r="H1556" s="284"/>
      <c r="I1556" s="71"/>
      <c r="J1556" s="72"/>
      <c r="K1556" s="284"/>
      <c r="L1556" s="71"/>
      <c r="M1556" s="71"/>
      <c r="N1556" s="71"/>
      <c r="O1556" s="72"/>
      <c r="P1556" s="285"/>
      <c r="Q1556" s="71"/>
      <c r="R1556" s="72"/>
      <c r="S1556" s="286"/>
      <c r="T1556" s="72"/>
      <c r="U1556" s="287"/>
      <c r="V1556" s="71"/>
      <c r="W1556" s="72"/>
      <c r="X1556" s="287"/>
      <c r="Y1556" s="72"/>
      <c r="Z1556" s="286"/>
      <c r="AA1556" s="72"/>
      <c r="AB1556" s="288"/>
      <c r="AC1556" s="215"/>
      <c r="AD1556" s="215"/>
      <c r="AE1556" s="215"/>
      <c r="AF1556" s="215"/>
      <c r="AG1556" s="215"/>
      <c r="AH1556" s="215"/>
      <c r="AI1556" s="215"/>
      <c r="AJ1556" s="215"/>
      <c r="AK1556" s="215"/>
      <c r="AL1556" s="215"/>
      <c r="AM1556" s="215"/>
    </row>
    <row r="1557">
      <c r="A1557" s="215"/>
      <c r="B1557" s="282"/>
      <c r="C1557" s="283"/>
      <c r="D1557" s="72"/>
      <c r="E1557" s="107"/>
      <c r="F1557" s="71"/>
      <c r="G1557" s="72"/>
      <c r="H1557" s="284"/>
      <c r="I1557" s="71"/>
      <c r="J1557" s="72"/>
      <c r="K1557" s="284"/>
      <c r="L1557" s="71"/>
      <c r="M1557" s="71"/>
      <c r="N1557" s="71"/>
      <c r="O1557" s="72"/>
      <c r="P1557" s="285"/>
      <c r="Q1557" s="71"/>
      <c r="R1557" s="72"/>
      <c r="S1557" s="286"/>
      <c r="T1557" s="72"/>
      <c r="U1557" s="287"/>
      <c r="V1557" s="71"/>
      <c r="W1557" s="72"/>
      <c r="X1557" s="287"/>
      <c r="Y1557" s="72"/>
      <c r="Z1557" s="286"/>
      <c r="AA1557" s="72"/>
      <c r="AB1557" s="288"/>
      <c r="AC1557" s="215"/>
      <c r="AD1557" s="215"/>
      <c r="AE1557" s="215"/>
      <c r="AF1557" s="215"/>
      <c r="AG1557" s="215"/>
      <c r="AH1557" s="215"/>
      <c r="AI1557" s="215"/>
      <c r="AJ1557" s="215"/>
      <c r="AK1557" s="215"/>
      <c r="AL1557" s="215"/>
      <c r="AM1557" s="215"/>
    </row>
    <row r="1558">
      <c r="A1558" s="215"/>
      <c r="B1558" s="282"/>
      <c r="C1558" s="283"/>
      <c r="D1558" s="72"/>
      <c r="E1558" s="107"/>
      <c r="F1558" s="71"/>
      <c r="G1558" s="72"/>
      <c r="H1558" s="284"/>
      <c r="I1558" s="71"/>
      <c r="J1558" s="72"/>
      <c r="K1558" s="284"/>
      <c r="L1558" s="71"/>
      <c r="M1558" s="71"/>
      <c r="N1558" s="71"/>
      <c r="O1558" s="72"/>
      <c r="P1558" s="285"/>
      <c r="Q1558" s="71"/>
      <c r="R1558" s="72"/>
      <c r="S1558" s="286"/>
      <c r="T1558" s="72"/>
      <c r="U1558" s="287"/>
      <c r="V1558" s="71"/>
      <c r="W1558" s="72"/>
      <c r="X1558" s="287"/>
      <c r="Y1558" s="72"/>
      <c r="Z1558" s="286"/>
      <c r="AA1558" s="72"/>
      <c r="AB1558" s="288"/>
      <c r="AC1558" s="215"/>
      <c r="AD1558" s="215"/>
      <c r="AE1558" s="215"/>
      <c r="AF1558" s="215"/>
      <c r="AG1558" s="215"/>
      <c r="AH1558" s="215"/>
      <c r="AI1558" s="215"/>
      <c r="AJ1558" s="215"/>
      <c r="AK1558" s="215"/>
      <c r="AL1558" s="215"/>
      <c r="AM1558" s="215"/>
    </row>
    <row r="1559">
      <c r="A1559" s="215"/>
      <c r="B1559" s="282"/>
      <c r="C1559" s="283"/>
      <c r="D1559" s="72"/>
      <c r="E1559" s="107"/>
      <c r="F1559" s="71"/>
      <c r="G1559" s="72"/>
      <c r="H1559" s="284"/>
      <c r="I1559" s="71"/>
      <c r="J1559" s="72"/>
      <c r="K1559" s="284"/>
      <c r="L1559" s="71"/>
      <c r="M1559" s="71"/>
      <c r="N1559" s="71"/>
      <c r="O1559" s="72"/>
      <c r="P1559" s="285"/>
      <c r="Q1559" s="71"/>
      <c r="R1559" s="72"/>
      <c r="S1559" s="286"/>
      <c r="T1559" s="72"/>
      <c r="U1559" s="287"/>
      <c r="V1559" s="71"/>
      <c r="W1559" s="72"/>
      <c r="X1559" s="287"/>
      <c r="Y1559" s="72"/>
      <c r="Z1559" s="286"/>
      <c r="AA1559" s="72"/>
      <c r="AB1559" s="288"/>
      <c r="AC1559" s="215"/>
      <c r="AD1559" s="215"/>
      <c r="AE1559" s="215"/>
      <c r="AF1559" s="215"/>
      <c r="AG1559" s="215"/>
      <c r="AH1559" s="215"/>
      <c r="AI1559" s="215"/>
      <c r="AJ1559" s="215"/>
      <c r="AK1559" s="215"/>
      <c r="AL1559" s="215"/>
      <c r="AM1559" s="215"/>
    </row>
    <row r="1560">
      <c r="A1560" s="215"/>
      <c r="B1560" s="282"/>
      <c r="C1560" s="283"/>
      <c r="D1560" s="72"/>
      <c r="E1560" s="107"/>
      <c r="F1560" s="71"/>
      <c r="G1560" s="72"/>
      <c r="H1560" s="284"/>
      <c r="I1560" s="71"/>
      <c r="J1560" s="72"/>
      <c r="K1560" s="284"/>
      <c r="L1560" s="71"/>
      <c r="M1560" s="71"/>
      <c r="N1560" s="71"/>
      <c r="O1560" s="72"/>
      <c r="P1560" s="285"/>
      <c r="Q1560" s="71"/>
      <c r="R1560" s="72"/>
      <c r="S1560" s="286"/>
      <c r="T1560" s="72"/>
      <c r="U1560" s="287"/>
      <c r="V1560" s="71"/>
      <c r="W1560" s="72"/>
      <c r="X1560" s="287"/>
      <c r="Y1560" s="72"/>
      <c r="Z1560" s="286"/>
      <c r="AA1560" s="72"/>
      <c r="AB1560" s="288"/>
      <c r="AC1560" s="215"/>
      <c r="AD1560" s="215"/>
      <c r="AE1560" s="215"/>
      <c r="AF1560" s="215"/>
      <c r="AG1560" s="215"/>
      <c r="AH1560" s="215"/>
      <c r="AI1560" s="215"/>
      <c r="AJ1560" s="215"/>
      <c r="AK1560" s="215"/>
      <c r="AL1560" s="215"/>
      <c r="AM1560" s="215"/>
    </row>
    <row r="1561">
      <c r="A1561" s="215"/>
      <c r="B1561" s="282"/>
      <c r="C1561" s="283"/>
      <c r="D1561" s="72"/>
      <c r="E1561" s="107"/>
      <c r="F1561" s="71"/>
      <c r="G1561" s="72"/>
      <c r="H1561" s="284"/>
      <c r="I1561" s="71"/>
      <c r="J1561" s="72"/>
      <c r="K1561" s="284"/>
      <c r="L1561" s="71"/>
      <c r="M1561" s="71"/>
      <c r="N1561" s="71"/>
      <c r="O1561" s="72"/>
      <c r="P1561" s="285"/>
      <c r="Q1561" s="71"/>
      <c r="R1561" s="72"/>
      <c r="S1561" s="286"/>
      <c r="T1561" s="72"/>
      <c r="U1561" s="287"/>
      <c r="V1561" s="71"/>
      <c r="W1561" s="72"/>
      <c r="X1561" s="287"/>
      <c r="Y1561" s="72"/>
      <c r="Z1561" s="286"/>
      <c r="AA1561" s="72"/>
      <c r="AB1561" s="288"/>
      <c r="AC1561" s="215"/>
      <c r="AD1561" s="215"/>
      <c r="AE1561" s="215"/>
      <c r="AF1561" s="215"/>
      <c r="AG1561" s="215"/>
      <c r="AH1561" s="215"/>
      <c r="AI1561" s="215"/>
      <c r="AJ1561" s="215"/>
      <c r="AK1561" s="215"/>
      <c r="AL1561" s="215"/>
      <c r="AM1561" s="215"/>
    </row>
    <row r="1562">
      <c r="A1562" s="215"/>
      <c r="B1562" s="282"/>
      <c r="C1562" s="283"/>
      <c r="D1562" s="72"/>
      <c r="E1562" s="107"/>
      <c r="F1562" s="71"/>
      <c r="G1562" s="72"/>
      <c r="H1562" s="284"/>
      <c r="I1562" s="71"/>
      <c r="J1562" s="72"/>
      <c r="K1562" s="284"/>
      <c r="L1562" s="71"/>
      <c r="M1562" s="71"/>
      <c r="N1562" s="71"/>
      <c r="O1562" s="72"/>
      <c r="P1562" s="285"/>
      <c r="Q1562" s="71"/>
      <c r="R1562" s="72"/>
      <c r="S1562" s="286"/>
      <c r="T1562" s="72"/>
      <c r="U1562" s="287"/>
      <c r="V1562" s="71"/>
      <c r="W1562" s="72"/>
      <c r="X1562" s="287"/>
      <c r="Y1562" s="72"/>
      <c r="Z1562" s="286"/>
      <c r="AA1562" s="72"/>
      <c r="AB1562" s="288"/>
      <c r="AC1562" s="215"/>
      <c r="AD1562" s="215"/>
      <c r="AE1562" s="215"/>
      <c r="AF1562" s="215"/>
      <c r="AG1562" s="215"/>
      <c r="AH1562" s="215"/>
      <c r="AI1562" s="215"/>
      <c r="AJ1562" s="215"/>
      <c r="AK1562" s="215"/>
      <c r="AL1562" s="215"/>
      <c r="AM1562" s="215"/>
    </row>
    <row r="1563">
      <c r="A1563" s="215"/>
      <c r="B1563" s="282"/>
      <c r="C1563" s="283"/>
      <c r="D1563" s="72"/>
      <c r="E1563" s="107"/>
      <c r="F1563" s="71"/>
      <c r="G1563" s="72"/>
      <c r="H1563" s="284"/>
      <c r="I1563" s="71"/>
      <c r="J1563" s="72"/>
      <c r="K1563" s="284"/>
      <c r="L1563" s="71"/>
      <c r="M1563" s="71"/>
      <c r="N1563" s="71"/>
      <c r="O1563" s="72"/>
      <c r="P1563" s="285"/>
      <c r="Q1563" s="71"/>
      <c r="R1563" s="72"/>
      <c r="S1563" s="286"/>
      <c r="T1563" s="72"/>
      <c r="U1563" s="287"/>
      <c r="V1563" s="71"/>
      <c r="W1563" s="72"/>
      <c r="X1563" s="287"/>
      <c r="Y1563" s="72"/>
      <c r="Z1563" s="286"/>
      <c r="AA1563" s="72"/>
      <c r="AB1563" s="288"/>
      <c r="AC1563" s="215"/>
      <c r="AD1563" s="215"/>
      <c r="AE1563" s="215"/>
      <c r="AF1563" s="215"/>
      <c r="AG1563" s="215"/>
      <c r="AH1563" s="215"/>
      <c r="AI1563" s="215"/>
      <c r="AJ1563" s="215"/>
      <c r="AK1563" s="215"/>
      <c r="AL1563" s="215"/>
      <c r="AM1563" s="215"/>
    </row>
    <row r="1564">
      <c r="A1564" s="215"/>
      <c r="B1564" s="282"/>
      <c r="C1564" s="283"/>
      <c r="D1564" s="72"/>
      <c r="E1564" s="107"/>
      <c r="F1564" s="71"/>
      <c r="G1564" s="72"/>
      <c r="H1564" s="284"/>
      <c r="I1564" s="71"/>
      <c r="J1564" s="72"/>
      <c r="K1564" s="284"/>
      <c r="L1564" s="71"/>
      <c r="M1564" s="71"/>
      <c r="N1564" s="71"/>
      <c r="O1564" s="72"/>
      <c r="P1564" s="285"/>
      <c r="Q1564" s="71"/>
      <c r="R1564" s="72"/>
      <c r="S1564" s="286"/>
      <c r="T1564" s="72"/>
      <c r="U1564" s="287"/>
      <c r="V1564" s="71"/>
      <c r="W1564" s="72"/>
      <c r="X1564" s="287"/>
      <c r="Y1564" s="72"/>
      <c r="Z1564" s="286"/>
      <c r="AA1564" s="72"/>
      <c r="AB1564" s="288"/>
      <c r="AC1564" s="215"/>
      <c r="AD1564" s="215"/>
      <c r="AE1564" s="215"/>
      <c r="AF1564" s="215"/>
      <c r="AG1564" s="215"/>
      <c r="AH1564" s="215"/>
      <c r="AI1564" s="215"/>
      <c r="AJ1564" s="215"/>
      <c r="AK1564" s="215"/>
      <c r="AL1564" s="215"/>
      <c r="AM1564" s="215"/>
    </row>
    <row r="1565">
      <c r="A1565" s="215"/>
      <c r="B1565" s="282"/>
      <c r="C1565" s="283"/>
      <c r="D1565" s="72"/>
      <c r="E1565" s="107"/>
      <c r="F1565" s="71"/>
      <c r="G1565" s="72"/>
      <c r="H1565" s="284"/>
      <c r="I1565" s="71"/>
      <c r="J1565" s="72"/>
      <c r="K1565" s="284"/>
      <c r="L1565" s="71"/>
      <c r="M1565" s="71"/>
      <c r="N1565" s="71"/>
      <c r="O1565" s="72"/>
      <c r="P1565" s="285"/>
      <c r="Q1565" s="71"/>
      <c r="R1565" s="72"/>
      <c r="S1565" s="286"/>
      <c r="T1565" s="72"/>
      <c r="U1565" s="287"/>
      <c r="V1565" s="71"/>
      <c r="W1565" s="72"/>
      <c r="X1565" s="287"/>
      <c r="Y1565" s="72"/>
      <c r="Z1565" s="286"/>
      <c r="AA1565" s="72"/>
      <c r="AB1565" s="288"/>
      <c r="AC1565" s="215"/>
      <c r="AD1565" s="215"/>
      <c r="AE1565" s="215"/>
      <c r="AF1565" s="215"/>
      <c r="AG1565" s="215"/>
      <c r="AH1565" s="215"/>
      <c r="AI1565" s="215"/>
      <c r="AJ1565" s="215"/>
      <c r="AK1565" s="215"/>
      <c r="AL1565" s="215"/>
      <c r="AM1565" s="215"/>
    </row>
    <row r="1566">
      <c r="A1566" s="215"/>
      <c r="B1566" s="282"/>
      <c r="C1566" s="283"/>
      <c r="D1566" s="72"/>
      <c r="E1566" s="107"/>
      <c r="F1566" s="71"/>
      <c r="G1566" s="72"/>
      <c r="H1566" s="284"/>
      <c r="I1566" s="71"/>
      <c r="J1566" s="72"/>
      <c r="K1566" s="284"/>
      <c r="L1566" s="71"/>
      <c r="M1566" s="71"/>
      <c r="N1566" s="71"/>
      <c r="O1566" s="72"/>
      <c r="P1566" s="285"/>
      <c r="Q1566" s="71"/>
      <c r="R1566" s="72"/>
      <c r="S1566" s="286"/>
      <c r="T1566" s="72"/>
      <c r="U1566" s="287"/>
      <c r="V1566" s="71"/>
      <c r="W1566" s="72"/>
      <c r="X1566" s="287"/>
      <c r="Y1566" s="72"/>
      <c r="Z1566" s="286"/>
      <c r="AA1566" s="72"/>
      <c r="AB1566" s="288"/>
      <c r="AC1566" s="215"/>
      <c r="AD1566" s="215"/>
      <c r="AE1566" s="215"/>
      <c r="AF1566" s="215"/>
      <c r="AG1566" s="215"/>
      <c r="AH1566" s="215"/>
      <c r="AI1566" s="215"/>
      <c r="AJ1566" s="215"/>
      <c r="AK1566" s="215"/>
      <c r="AL1566" s="215"/>
      <c r="AM1566" s="215"/>
    </row>
    <row r="1567">
      <c r="A1567" s="215"/>
      <c r="B1567" s="282"/>
      <c r="C1567" s="283"/>
      <c r="D1567" s="72"/>
      <c r="E1567" s="107"/>
      <c r="F1567" s="71"/>
      <c r="G1567" s="72"/>
      <c r="H1567" s="284"/>
      <c r="I1567" s="71"/>
      <c r="J1567" s="72"/>
      <c r="K1567" s="284"/>
      <c r="L1567" s="71"/>
      <c r="M1567" s="71"/>
      <c r="N1567" s="71"/>
      <c r="O1567" s="72"/>
      <c r="P1567" s="285"/>
      <c r="Q1567" s="71"/>
      <c r="R1567" s="72"/>
      <c r="S1567" s="286"/>
      <c r="T1567" s="72"/>
      <c r="U1567" s="287"/>
      <c r="V1567" s="71"/>
      <c r="W1567" s="72"/>
      <c r="X1567" s="287"/>
      <c r="Y1567" s="72"/>
      <c r="Z1567" s="286"/>
      <c r="AA1567" s="72"/>
      <c r="AB1567" s="288"/>
      <c r="AC1567" s="215"/>
      <c r="AD1567" s="215"/>
      <c r="AE1567" s="215"/>
      <c r="AF1567" s="215"/>
      <c r="AG1567" s="215"/>
      <c r="AH1567" s="215"/>
      <c r="AI1567" s="215"/>
      <c r="AJ1567" s="215"/>
      <c r="AK1567" s="215"/>
      <c r="AL1567" s="215"/>
      <c r="AM1567" s="215"/>
    </row>
    <row r="1568">
      <c r="A1568" s="215"/>
      <c r="B1568" s="282"/>
      <c r="C1568" s="283"/>
      <c r="D1568" s="72"/>
      <c r="E1568" s="107"/>
      <c r="F1568" s="71"/>
      <c r="G1568" s="72"/>
      <c r="H1568" s="284"/>
      <c r="I1568" s="71"/>
      <c r="J1568" s="72"/>
      <c r="K1568" s="284"/>
      <c r="L1568" s="71"/>
      <c r="M1568" s="71"/>
      <c r="N1568" s="71"/>
      <c r="O1568" s="72"/>
      <c r="P1568" s="285"/>
      <c r="Q1568" s="71"/>
      <c r="R1568" s="72"/>
      <c r="S1568" s="286"/>
      <c r="T1568" s="72"/>
      <c r="U1568" s="287"/>
      <c r="V1568" s="71"/>
      <c r="W1568" s="72"/>
      <c r="X1568" s="287"/>
      <c r="Y1568" s="72"/>
      <c r="Z1568" s="286"/>
      <c r="AA1568" s="72"/>
      <c r="AB1568" s="288"/>
      <c r="AC1568" s="215"/>
      <c r="AD1568" s="215"/>
      <c r="AE1568" s="215"/>
      <c r="AF1568" s="215"/>
      <c r="AG1568" s="215"/>
      <c r="AH1568" s="215"/>
      <c r="AI1568" s="215"/>
      <c r="AJ1568" s="215"/>
      <c r="AK1568" s="215"/>
      <c r="AL1568" s="215"/>
      <c r="AM1568" s="215"/>
    </row>
    <row r="1569">
      <c r="A1569" s="215"/>
      <c r="B1569" s="282"/>
      <c r="C1569" s="283"/>
      <c r="D1569" s="72"/>
      <c r="E1569" s="107"/>
      <c r="F1569" s="71"/>
      <c r="G1569" s="72"/>
      <c r="H1569" s="284"/>
      <c r="I1569" s="71"/>
      <c r="J1569" s="72"/>
      <c r="K1569" s="284"/>
      <c r="L1569" s="71"/>
      <c r="M1569" s="71"/>
      <c r="N1569" s="71"/>
      <c r="O1569" s="72"/>
      <c r="P1569" s="285"/>
      <c r="Q1569" s="71"/>
      <c r="R1569" s="72"/>
      <c r="S1569" s="286"/>
      <c r="T1569" s="72"/>
      <c r="U1569" s="287"/>
      <c r="V1569" s="71"/>
      <c r="W1569" s="72"/>
      <c r="X1569" s="287"/>
      <c r="Y1569" s="72"/>
      <c r="Z1569" s="286"/>
      <c r="AA1569" s="72"/>
      <c r="AB1569" s="288"/>
      <c r="AC1569" s="215"/>
      <c r="AD1569" s="215"/>
      <c r="AE1569" s="215"/>
      <c r="AF1569" s="215"/>
      <c r="AG1569" s="215"/>
      <c r="AH1569" s="215"/>
      <c r="AI1569" s="215"/>
      <c r="AJ1569" s="215"/>
      <c r="AK1569" s="215"/>
      <c r="AL1569" s="215"/>
      <c r="AM1569" s="215"/>
    </row>
    <row r="1570">
      <c r="A1570" s="215"/>
      <c r="B1570" s="282"/>
      <c r="C1570" s="283"/>
      <c r="D1570" s="72"/>
      <c r="E1570" s="107"/>
      <c r="F1570" s="71"/>
      <c r="G1570" s="72"/>
      <c r="H1570" s="284"/>
      <c r="I1570" s="71"/>
      <c r="J1570" s="72"/>
      <c r="K1570" s="284"/>
      <c r="L1570" s="71"/>
      <c r="M1570" s="71"/>
      <c r="N1570" s="71"/>
      <c r="O1570" s="72"/>
      <c r="P1570" s="285"/>
      <c r="Q1570" s="71"/>
      <c r="R1570" s="72"/>
      <c r="S1570" s="286"/>
      <c r="T1570" s="72"/>
      <c r="U1570" s="287"/>
      <c r="V1570" s="71"/>
      <c r="W1570" s="72"/>
      <c r="X1570" s="287"/>
      <c r="Y1570" s="72"/>
      <c r="Z1570" s="286"/>
      <c r="AA1570" s="72"/>
      <c r="AB1570" s="288"/>
      <c r="AC1570" s="215"/>
      <c r="AD1570" s="215"/>
      <c r="AE1570" s="215"/>
      <c r="AF1570" s="215"/>
      <c r="AG1570" s="215"/>
      <c r="AH1570" s="215"/>
      <c r="AI1570" s="215"/>
      <c r="AJ1570" s="215"/>
      <c r="AK1570" s="215"/>
      <c r="AL1570" s="215"/>
      <c r="AM1570" s="215"/>
    </row>
    <row r="1571">
      <c r="A1571" s="215"/>
      <c r="B1571" s="282"/>
      <c r="C1571" s="283"/>
      <c r="D1571" s="72"/>
      <c r="E1571" s="107"/>
      <c r="F1571" s="71"/>
      <c r="G1571" s="72"/>
      <c r="H1571" s="284"/>
      <c r="I1571" s="71"/>
      <c r="J1571" s="72"/>
      <c r="K1571" s="284"/>
      <c r="L1571" s="71"/>
      <c r="M1571" s="71"/>
      <c r="N1571" s="71"/>
      <c r="O1571" s="72"/>
      <c r="P1571" s="285"/>
      <c r="Q1571" s="71"/>
      <c r="R1571" s="72"/>
      <c r="S1571" s="286"/>
      <c r="T1571" s="72"/>
      <c r="U1571" s="287"/>
      <c r="V1571" s="71"/>
      <c r="W1571" s="72"/>
      <c r="X1571" s="287"/>
      <c r="Y1571" s="72"/>
      <c r="Z1571" s="286"/>
      <c r="AA1571" s="72"/>
      <c r="AB1571" s="288"/>
      <c r="AC1571" s="215"/>
      <c r="AD1571" s="215"/>
      <c r="AE1571" s="215"/>
      <c r="AF1571" s="215"/>
      <c r="AG1571" s="215"/>
      <c r="AH1571" s="215"/>
      <c r="AI1571" s="215"/>
      <c r="AJ1571" s="215"/>
      <c r="AK1571" s="215"/>
      <c r="AL1571" s="215"/>
      <c r="AM1571" s="215"/>
    </row>
    <row r="1572">
      <c r="A1572" s="215"/>
      <c r="B1572" s="282"/>
      <c r="C1572" s="283"/>
      <c r="D1572" s="72"/>
      <c r="E1572" s="107"/>
      <c r="F1572" s="71"/>
      <c r="G1572" s="72"/>
      <c r="H1572" s="284"/>
      <c r="I1572" s="71"/>
      <c r="J1572" s="72"/>
      <c r="K1572" s="284"/>
      <c r="L1572" s="71"/>
      <c r="M1572" s="71"/>
      <c r="N1572" s="71"/>
      <c r="O1572" s="72"/>
      <c r="P1572" s="285"/>
      <c r="Q1572" s="71"/>
      <c r="R1572" s="72"/>
      <c r="S1572" s="286"/>
      <c r="T1572" s="72"/>
      <c r="U1572" s="287"/>
      <c r="V1572" s="71"/>
      <c r="W1572" s="72"/>
      <c r="X1572" s="287"/>
      <c r="Y1572" s="72"/>
      <c r="Z1572" s="286"/>
      <c r="AA1572" s="72"/>
      <c r="AB1572" s="288"/>
      <c r="AC1572" s="215"/>
      <c r="AD1572" s="215"/>
      <c r="AE1572" s="215"/>
      <c r="AF1572" s="215"/>
      <c r="AG1572" s="215"/>
      <c r="AH1572" s="215"/>
      <c r="AI1572" s="215"/>
      <c r="AJ1572" s="215"/>
      <c r="AK1572" s="215"/>
      <c r="AL1572" s="215"/>
      <c r="AM1572" s="215"/>
    </row>
    <row r="1573">
      <c r="A1573" s="215"/>
      <c r="B1573" s="282"/>
      <c r="C1573" s="283"/>
      <c r="D1573" s="72"/>
      <c r="E1573" s="107"/>
      <c r="F1573" s="71"/>
      <c r="G1573" s="72"/>
      <c r="H1573" s="284"/>
      <c r="I1573" s="71"/>
      <c r="J1573" s="72"/>
      <c r="K1573" s="284"/>
      <c r="L1573" s="71"/>
      <c r="M1573" s="71"/>
      <c r="N1573" s="71"/>
      <c r="O1573" s="72"/>
      <c r="P1573" s="285"/>
      <c r="Q1573" s="71"/>
      <c r="R1573" s="72"/>
      <c r="S1573" s="286"/>
      <c r="T1573" s="72"/>
      <c r="U1573" s="287"/>
      <c r="V1573" s="71"/>
      <c r="W1573" s="72"/>
      <c r="X1573" s="287"/>
      <c r="Y1573" s="72"/>
      <c r="Z1573" s="286"/>
      <c r="AA1573" s="72"/>
      <c r="AB1573" s="288"/>
      <c r="AC1573" s="215"/>
      <c r="AD1573" s="215"/>
      <c r="AE1573" s="215"/>
      <c r="AF1573" s="215"/>
      <c r="AG1573" s="215"/>
      <c r="AH1573" s="215"/>
      <c r="AI1573" s="215"/>
      <c r="AJ1573" s="215"/>
      <c r="AK1573" s="215"/>
      <c r="AL1573" s="215"/>
      <c r="AM1573" s="215"/>
    </row>
    <row r="1574">
      <c r="A1574" s="215"/>
      <c r="B1574" s="282"/>
      <c r="C1574" s="283"/>
      <c r="D1574" s="72"/>
      <c r="E1574" s="107"/>
      <c r="F1574" s="71"/>
      <c r="G1574" s="72"/>
      <c r="H1574" s="284"/>
      <c r="I1574" s="71"/>
      <c r="J1574" s="72"/>
      <c r="K1574" s="284"/>
      <c r="L1574" s="71"/>
      <c r="M1574" s="71"/>
      <c r="N1574" s="71"/>
      <c r="O1574" s="72"/>
      <c r="P1574" s="285"/>
      <c r="Q1574" s="71"/>
      <c r="R1574" s="72"/>
      <c r="S1574" s="286"/>
      <c r="T1574" s="72"/>
      <c r="U1574" s="287"/>
      <c r="V1574" s="71"/>
      <c r="W1574" s="72"/>
      <c r="X1574" s="287"/>
      <c r="Y1574" s="72"/>
      <c r="Z1574" s="286"/>
      <c r="AA1574" s="72"/>
      <c r="AB1574" s="288"/>
      <c r="AC1574" s="215"/>
      <c r="AD1574" s="215"/>
      <c r="AE1574" s="215"/>
      <c r="AF1574" s="215"/>
      <c r="AG1574" s="215"/>
      <c r="AH1574" s="215"/>
      <c r="AI1574" s="215"/>
      <c r="AJ1574" s="215"/>
      <c r="AK1574" s="215"/>
      <c r="AL1574" s="215"/>
      <c r="AM1574" s="215"/>
    </row>
    <row r="1575">
      <c r="A1575" s="215"/>
      <c r="B1575" s="282"/>
      <c r="C1575" s="283"/>
      <c r="D1575" s="72"/>
      <c r="E1575" s="107"/>
      <c r="F1575" s="71"/>
      <c r="G1575" s="72"/>
      <c r="H1575" s="284"/>
      <c r="I1575" s="71"/>
      <c r="J1575" s="72"/>
      <c r="K1575" s="284"/>
      <c r="L1575" s="71"/>
      <c r="M1575" s="71"/>
      <c r="N1575" s="71"/>
      <c r="O1575" s="72"/>
      <c r="P1575" s="285"/>
      <c r="Q1575" s="71"/>
      <c r="R1575" s="72"/>
      <c r="S1575" s="286"/>
      <c r="T1575" s="72"/>
      <c r="U1575" s="287"/>
      <c r="V1575" s="71"/>
      <c r="W1575" s="72"/>
      <c r="X1575" s="287"/>
      <c r="Y1575" s="72"/>
      <c r="Z1575" s="286"/>
      <c r="AA1575" s="72"/>
      <c r="AB1575" s="288"/>
      <c r="AC1575" s="215"/>
      <c r="AD1575" s="215"/>
      <c r="AE1575" s="215"/>
      <c r="AF1575" s="215"/>
      <c r="AG1575" s="215"/>
      <c r="AH1575" s="215"/>
      <c r="AI1575" s="215"/>
      <c r="AJ1575" s="215"/>
      <c r="AK1575" s="215"/>
      <c r="AL1575" s="215"/>
      <c r="AM1575" s="215"/>
    </row>
    <row r="1576">
      <c r="A1576" s="215"/>
      <c r="B1576" s="282"/>
      <c r="C1576" s="283"/>
      <c r="D1576" s="72"/>
      <c r="E1576" s="107"/>
      <c r="F1576" s="71"/>
      <c r="G1576" s="72"/>
      <c r="H1576" s="284"/>
      <c r="I1576" s="71"/>
      <c r="J1576" s="72"/>
      <c r="K1576" s="284"/>
      <c r="L1576" s="71"/>
      <c r="M1576" s="71"/>
      <c r="N1576" s="71"/>
      <c r="O1576" s="72"/>
      <c r="P1576" s="285"/>
      <c r="Q1576" s="71"/>
      <c r="R1576" s="72"/>
      <c r="S1576" s="286"/>
      <c r="T1576" s="72"/>
      <c r="U1576" s="287"/>
      <c r="V1576" s="71"/>
      <c r="W1576" s="72"/>
      <c r="X1576" s="287"/>
      <c r="Y1576" s="72"/>
      <c r="Z1576" s="286"/>
      <c r="AA1576" s="72"/>
      <c r="AB1576" s="288"/>
      <c r="AC1576" s="215"/>
      <c r="AD1576" s="215"/>
      <c r="AE1576" s="215"/>
      <c r="AF1576" s="215"/>
      <c r="AG1576" s="215"/>
      <c r="AH1576" s="215"/>
      <c r="AI1576" s="215"/>
      <c r="AJ1576" s="215"/>
      <c r="AK1576" s="215"/>
      <c r="AL1576" s="215"/>
      <c r="AM1576" s="215"/>
    </row>
    <row r="1577">
      <c r="A1577" s="215"/>
      <c r="B1577" s="282"/>
      <c r="C1577" s="283"/>
      <c r="D1577" s="72"/>
      <c r="E1577" s="107"/>
      <c r="F1577" s="71"/>
      <c r="G1577" s="72"/>
      <c r="H1577" s="284"/>
      <c r="I1577" s="71"/>
      <c r="J1577" s="72"/>
      <c r="K1577" s="284"/>
      <c r="L1577" s="71"/>
      <c r="M1577" s="71"/>
      <c r="N1577" s="71"/>
      <c r="O1577" s="72"/>
      <c r="P1577" s="285"/>
      <c r="Q1577" s="71"/>
      <c r="R1577" s="72"/>
      <c r="S1577" s="286"/>
      <c r="T1577" s="72"/>
      <c r="U1577" s="287"/>
      <c r="V1577" s="71"/>
      <c r="W1577" s="72"/>
      <c r="X1577" s="287"/>
      <c r="Y1577" s="72"/>
      <c r="Z1577" s="286"/>
      <c r="AA1577" s="72"/>
      <c r="AB1577" s="288"/>
      <c r="AC1577" s="215"/>
      <c r="AD1577" s="215"/>
      <c r="AE1577" s="215"/>
      <c r="AF1577" s="215"/>
      <c r="AG1577" s="215"/>
      <c r="AH1577" s="215"/>
      <c r="AI1577" s="215"/>
      <c r="AJ1577" s="215"/>
      <c r="AK1577" s="215"/>
      <c r="AL1577" s="215"/>
      <c r="AM1577" s="215"/>
    </row>
    <row r="1578">
      <c r="A1578" s="215"/>
      <c r="B1578" s="282"/>
      <c r="C1578" s="283"/>
      <c r="D1578" s="72"/>
      <c r="E1578" s="107"/>
      <c r="F1578" s="71"/>
      <c r="G1578" s="72"/>
      <c r="H1578" s="284"/>
      <c r="I1578" s="71"/>
      <c r="J1578" s="72"/>
      <c r="K1578" s="284"/>
      <c r="L1578" s="71"/>
      <c r="M1578" s="71"/>
      <c r="N1578" s="71"/>
      <c r="O1578" s="72"/>
      <c r="P1578" s="285"/>
      <c r="Q1578" s="71"/>
      <c r="R1578" s="72"/>
      <c r="S1578" s="286"/>
      <c r="T1578" s="72"/>
      <c r="U1578" s="287"/>
      <c r="V1578" s="71"/>
      <c r="W1578" s="72"/>
      <c r="X1578" s="287"/>
      <c r="Y1578" s="72"/>
      <c r="Z1578" s="286"/>
      <c r="AA1578" s="72"/>
      <c r="AB1578" s="288"/>
      <c r="AC1578" s="215"/>
      <c r="AD1578" s="215"/>
      <c r="AE1578" s="215"/>
      <c r="AF1578" s="215"/>
      <c r="AG1578" s="215"/>
      <c r="AH1578" s="215"/>
      <c r="AI1578" s="215"/>
      <c r="AJ1578" s="215"/>
      <c r="AK1578" s="215"/>
      <c r="AL1578" s="215"/>
      <c r="AM1578" s="215"/>
    </row>
    <row r="1579">
      <c r="A1579" s="215"/>
      <c r="B1579" s="282"/>
      <c r="C1579" s="283"/>
      <c r="D1579" s="72"/>
      <c r="E1579" s="107"/>
      <c r="F1579" s="71"/>
      <c r="G1579" s="72"/>
      <c r="H1579" s="284"/>
      <c r="I1579" s="71"/>
      <c r="J1579" s="72"/>
      <c r="K1579" s="284"/>
      <c r="L1579" s="71"/>
      <c r="M1579" s="71"/>
      <c r="N1579" s="71"/>
      <c r="O1579" s="72"/>
      <c r="P1579" s="285"/>
      <c r="Q1579" s="71"/>
      <c r="R1579" s="72"/>
      <c r="S1579" s="286"/>
      <c r="T1579" s="72"/>
      <c r="U1579" s="287"/>
      <c r="V1579" s="71"/>
      <c r="W1579" s="72"/>
      <c r="X1579" s="287"/>
      <c r="Y1579" s="72"/>
      <c r="Z1579" s="286"/>
      <c r="AA1579" s="72"/>
      <c r="AB1579" s="288"/>
      <c r="AC1579" s="215"/>
      <c r="AD1579" s="215"/>
      <c r="AE1579" s="215"/>
      <c r="AF1579" s="215"/>
      <c r="AG1579" s="215"/>
      <c r="AH1579" s="215"/>
      <c r="AI1579" s="215"/>
      <c r="AJ1579" s="215"/>
      <c r="AK1579" s="215"/>
      <c r="AL1579" s="215"/>
      <c r="AM1579" s="215"/>
    </row>
    <row r="1580">
      <c r="A1580" s="215"/>
      <c r="B1580" s="282"/>
      <c r="C1580" s="283"/>
      <c r="D1580" s="72"/>
      <c r="E1580" s="107"/>
      <c r="F1580" s="71"/>
      <c r="G1580" s="72"/>
      <c r="H1580" s="284"/>
      <c r="I1580" s="71"/>
      <c r="J1580" s="72"/>
      <c r="K1580" s="284"/>
      <c r="L1580" s="71"/>
      <c r="M1580" s="71"/>
      <c r="N1580" s="71"/>
      <c r="O1580" s="72"/>
      <c r="P1580" s="285"/>
      <c r="Q1580" s="71"/>
      <c r="R1580" s="72"/>
      <c r="S1580" s="286"/>
      <c r="T1580" s="72"/>
      <c r="U1580" s="287"/>
      <c r="V1580" s="71"/>
      <c r="W1580" s="72"/>
      <c r="X1580" s="287"/>
      <c r="Y1580" s="72"/>
      <c r="Z1580" s="286"/>
      <c r="AA1580" s="72"/>
      <c r="AB1580" s="288"/>
      <c r="AC1580" s="215"/>
      <c r="AD1580" s="215"/>
      <c r="AE1580" s="215"/>
      <c r="AF1580" s="215"/>
      <c r="AG1580" s="215"/>
      <c r="AH1580" s="215"/>
      <c r="AI1580" s="215"/>
      <c r="AJ1580" s="215"/>
      <c r="AK1580" s="215"/>
      <c r="AL1580" s="215"/>
      <c r="AM1580" s="215"/>
    </row>
    <row r="1581">
      <c r="A1581" s="215"/>
      <c r="B1581" s="282"/>
      <c r="C1581" s="283"/>
      <c r="D1581" s="72"/>
      <c r="E1581" s="107"/>
      <c r="F1581" s="71"/>
      <c r="G1581" s="72"/>
      <c r="H1581" s="284"/>
      <c r="I1581" s="71"/>
      <c r="J1581" s="72"/>
      <c r="K1581" s="284"/>
      <c r="L1581" s="71"/>
      <c r="M1581" s="71"/>
      <c r="N1581" s="71"/>
      <c r="O1581" s="72"/>
      <c r="P1581" s="285"/>
      <c r="Q1581" s="71"/>
      <c r="R1581" s="72"/>
      <c r="S1581" s="286"/>
      <c r="T1581" s="72"/>
      <c r="U1581" s="287"/>
      <c r="V1581" s="71"/>
      <c r="W1581" s="72"/>
      <c r="X1581" s="287"/>
      <c r="Y1581" s="72"/>
      <c r="Z1581" s="286"/>
      <c r="AA1581" s="72"/>
      <c r="AB1581" s="288"/>
      <c r="AC1581" s="215"/>
      <c r="AD1581" s="215"/>
      <c r="AE1581" s="215"/>
      <c r="AF1581" s="215"/>
      <c r="AG1581" s="215"/>
      <c r="AH1581" s="215"/>
      <c r="AI1581" s="215"/>
      <c r="AJ1581" s="215"/>
      <c r="AK1581" s="215"/>
      <c r="AL1581" s="215"/>
      <c r="AM1581" s="215"/>
    </row>
    <row r="1582">
      <c r="A1582" s="215"/>
      <c r="B1582" s="282"/>
      <c r="C1582" s="283"/>
      <c r="D1582" s="72"/>
      <c r="E1582" s="107"/>
      <c r="F1582" s="71"/>
      <c r="G1582" s="72"/>
      <c r="H1582" s="284"/>
      <c r="I1582" s="71"/>
      <c r="J1582" s="72"/>
      <c r="K1582" s="284"/>
      <c r="L1582" s="71"/>
      <c r="M1582" s="71"/>
      <c r="N1582" s="71"/>
      <c r="O1582" s="72"/>
      <c r="P1582" s="285"/>
      <c r="Q1582" s="71"/>
      <c r="R1582" s="72"/>
      <c r="S1582" s="286"/>
      <c r="T1582" s="72"/>
      <c r="U1582" s="287"/>
      <c r="V1582" s="71"/>
      <c r="W1582" s="72"/>
      <c r="X1582" s="287"/>
      <c r="Y1582" s="72"/>
      <c r="Z1582" s="286"/>
      <c r="AA1582" s="72"/>
      <c r="AB1582" s="288"/>
      <c r="AC1582" s="215"/>
      <c r="AD1582" s="215"/>
      <c r="AE1582" s="215"/>
      <c r="AF1582" s="215"/>
      <c r="AG1582" s="215"/>
      <c r="AH1582" s="215"/>
      <c r="AI1582" s="215"/>
      <c r="AJ1582" s="215"/>
      <c r="AK1582" s="215"/>
      <c r="AL1582" s="215"/>
      <c r="AM1582" s="215"/>
    </row>
    <row r="1583">
      <c r="A1583" s="215"/>
      <c r="B1583" s="282"/>
      <c r="C1583" s="283"/>
      <c r="D1583" s="72"/>
      <c r="E1583" s="107"/>
      <c r="F1583" s="71"/>
      <c r="G1583" s="72"/>
      <c r="H1583" s="284"/>
      <c r="I1583" s="71"/>
      <c r="J1583" s="72"/>
      <c r="K1583" s="284"/>
      <c r="L1583" s="71"/>
      <c r="M1583" s="71"/>
      <c r="N1583" s="71"/>
      <c r="O1583" s="72"/>
      <c r="P1583" s="285"/>
      <c r="Q1583" s="71"/>
      <c r="R1583" s="72"/>
      <c r="S1583" s="286"/>
      <c r="T1583" s="72"/>
      <c r="U1583" s="287"/>
      <c r="V1583" s="71"/>
      <c r="W1583" s="72"/>
      <c r="X1583" s="287"/>
      <c r="Y1583" s="72"/>
      <c r="Z1583" s="286"/>
      <c r="AA1583" s="72"/>
      <c r="AB1583" s="288"/>
      <c r="AC1583" s="215"/>
      <c r="AD1583" s="215"/>
      <c r="AE1583" s="215"/>
      <c r="AF1583" s="215"/>
      <c r="AG1583" s="215"/>
      <c r="AH1583" s="215"/>
      <c r="AI1583" s="215"/>
      <c r="AJ1583" s="215"/>
      <c r="AK1583" s="215"/>
      <c r="AL1583" s="215"/>
      <c r="AM1583" s="215"/>
    </row>
    <row r="1584">
      <c r="A1584" s="215"/>
      <c r="B1584" s="282"/>
      <c r="C1584" s="283"/>
      <c r="D1584" s="72"/>
      <c r="E1584" s="107"/>
      <c r="F1584" s="71"/>
      <c r="G1584" s="72"/>
      <c r="H1584" s="284"/>
      <c r="I1584" s="71"/>
      <c r="J1584" s="72"/>
      <c r="K1584" s="284"/>
      <c r="L1584" s="71"/>
      <c r="M1584" s="71"/>
      <c r="N1584" s="71"/>
      <c r="O1584" s="72"/>
      <c r="P1584" s="285"/>
      <c r="Q1584" s="71"/>
      <c r="R1584" s="72"/>
      <c r="S1584" s="286"/>
      <c r="T1584" s="72"/>
      <c r="U1584" s="287"/>
      <c r="V1584" s="71"/>
      <c r="W1584" s="72"/>
      <c r="X1584" s="287"/>
      <c r="Y1584" s="72"/>
      <c r="Z1584" s="286"/>
      <c r="AA1584" s="72"/>
      <c r="AB1584" s="288"/>
      <c r="AC1584" s="215"/>
      <c r="AD1584" s="215"/>
      <c r="AE1584" s="215"/>
      <c r="AF1584" s="215"/>
      <c r="AG1584" s="215"/>
      <c r="AH1584" s="215"/>
      <c r="AI1584" s="215"/>
      <c r="AJ1584" s="215"/>
      <c r="AK1584" s="215"/>
      <c r="AL1584" s="215"/>
      <c r="AM1584" s="215"/>
    </row>
    <row r="1585">
      <c r="A1585" s="215"/>
      <c r="B1585" s="282"/>
      <c r="C1585" s="283"/>
      <c r="D1585" s="72"/>
      <c r="E1585" s="107"/>
      <c r="F1585" s="71"/>
      <c r="G1585" s="72"/>
      <c r="H1585" s="284"/>
      <c r="I1585" s="71"/>
      <c r="J1585" s="72"/>
      <c r="K1585" s="284"/>
      <c r="L1585" s="71"/>
      <c r="M1585" s="71"/>
      <c r="N1585" s="71"/>
      <c r="O1585" s="72"/>
      <c r="P1585" s="285"/>
      <c r="Q1585" s="71"/>
      <c r="R1585" s="72"/>
      <c r="S1585" s="286"/>
      <c r="T1585" s="72"/>
      <c r="U1585" s="287"/>
      <c r="V1585" s="71"/>
      <c r="W1585" s="72"/>
      <c r="X1585" s="287"/>
      <c r="Y1585" s="72"/>
      <c r="Z1585" s="286"/>
      <c r="AA1585" s="72"/>
      <c r="AB1585" s="288"/>
      <c r="AC1585" s="215"/>
      <c r="AD1585" s="215"/>
      <c r="AE1585" s="215"/>
      <c r="AF1585" s="215"/>
      <c r="AG1585" s="215"/>
      <c r="AH1585" s="215"/>
      <c r="AI1585" s="215"/>
      <c r="AJ1585" s="215"/>
      <c r="AK1585" s="215"/>
      <c r="AL1585" s="215"/>
      <c r="AM1585" s="215"/>
    </row>
    <row r="1586">
      <c r="A1586" s="215"/>
      <c r="B1586" s="282"/>
      <c r="C1586" s="283"/>
      <c r="D1586" s="72"/>
      <c r="E1586" s="107"/>
      <c r="F1586" s="71"/>
      <c r="G1586" s="72"/>
      <c r="H1586" s="284"/>
      <c r="I1586" s="71"/>
      <c r="J1586" s="72"/>
      <c r="K1586" s="284"/>
      <c r="L1586" s="71"/>
      <c r="M1586" s="71"/>
      <c r="N1586" s="71"/>
      <c r="O1586" s="72"/>
      <c r="P1586" s="285"/>
      <c r="Q1586" s="71"/>
      <c r="R1586" s="72"/>
      <c r="S1586" s="286"/>
      <c r="T1586" s="72"/>
      <c r="U1586" s="287"/>
      <c r="V1586" s="71"/>
      <c r="W1586" s="72"/>
      <c r="X1586" s="287"/>
      <c r="Y1586" s="72"/>
      <c r="Z1586" s="286"/>
      <c r="AA1586" s="72"/>
      <c r="AB1586" s="288"/>
      <c r="AC1586" s="215"/>
      <c r="AD1586" s="215"/>
      <c r="AE1586" s="215"/>
      <c r="AF1586" s="215"/>
      <c r="AG1586" s="215"/>
      <c r="AH1586" s="215"/>
      <c r="AI1586" s="215"/>
      <c r="AJ1586" s="215"/>
      <c r="AK1586" s="215"/>
      <c r="AL1586" s="215"/>
      <c r="AM1586" s="215"/>
    </row>
    <row r="1587">
      <c r="A1587" s="215"/>
      <c r="B1587" s="282"/>
      <c r="C1587" s="283"/>
      <c r="D1587" s="72"/>
      <c r="E1587" s="107"/>
      <c r="F1587" s="71"/>
      <c r="G1587" s="72"/>
      <c r="H1587" s="284"/>
      <c r="I1587" s="71"/>
      <c r="J1587" s="72"/>
      <c r="K1587" s="284"/>
      <c r="L1587" s="71"/>
      <c r="M1587" s="71"/>
      <c r="N1587" s="71"/>
      <c r="O1587" s="72"/>
      <c r="P1587" s="285"/>
      <c r="Q1587" s="71"/>
      <c r="R1587" s="72"/>
      <c r="S1587" s="286"/>
      <c r="T1587" s="72"/>
      <c r="U1587" s="287"/>
      <c r="V1587" s="71"/>
      <c r="W1587" s="72"/>
      <c r="X1587" s="287"/>
      <c r="Y1587" s="72"/>
      <c r="Z1587" s="286"/>
      <c r="AA1587" s="72"/>
      <c r="AB1587" s="288"/>
      <c r="AC1587" s="215"/>
      <c r="AD1587" s="215"/>
      <c r="AE1587" s="215"/>
      <c r="AF1587" s="215"/>
      <c r="AG1587" s="215"/>
      <c r="AH1587" s="215"/>
      <c r="AI1587" s="215"/>
      <c r="AJ1587" s="215"/>
      <c r="AK1587" s="215"/>
      <c r="AL1587" s="215"/>
      <c r="AM1587" s="215"/>
    </row>
    <row r="1588">
      <c r="A1588" s="215"/>
      <c r="B1588" s="282"/>
      <c r="C1588" s="283"/>
      <c r="D1588" s="72"/>
      <c r="E1588" s="107"/>
      <c r="F1588" s="71"/>
      <c r="G1588" s="72"/>
      <c r="H1588" s="284"/>
      <c r="I1588" s="71"/>
      <c r="J1588" s="72"/>
      <c r="K1588" s="284"/>
      <c r="L1588" s="71"/>
      <c r="M1588" s="71"/>
      <c r="N1588" s="71"/>
      <c r="O1588" s="72"/>
      <c r="P1588" s="285"/>
      <c r="Q1588" s="71"/>
      <c r="R1588" s="72"/>
      <c r="S1588" s="286"/>
      <c r="T1588" s="72"/>
      <c r="U1588" s="287"/>
      <c r="V1588" s="71"/>
      <c r="W1588" s="72"/>
      <c r="X1588" s="287"/>
      <c r="Y1588" s="72"/>
      <c r="Z1588" s="286"/>
      <c r="AA1588" s="72"/>
      <c r="AB1588" s="288"/>
      <c r="AC1588" s="215"/>
      <c r="AD1588" s="215"/>
      <c r="AE1588" s="215"/>
      <c r="AF1588" s="215"/>
      <c r="AG1588" s="215"/>
      <c r="AH1588" s="215"/>
      <c r="AI1588" s="215"/>
      <c r="AJ1588" s="215"/>
      <c r="AK1588" s="215"/>
      <c r="AL1588" s="215"/>
      <c r="AM1588" s="215"/>
    </row>
    <row r="1589">
      <c r="A1589" s="215"/>
      <c r="B1589" s="282"/>
      <c r="C1589" s="283"/>
      <c r="D1589" s="72"/>
      <c r="E1589" s="107"/>
      <c r="F1589" s="71"/>
      <c r="G1589" s="72"/>
      <c r="H1589" s="284"/>
      <c r="I1589" s="71"/>
      <c r="J1589" s="72"/>
      <c r="K1589" s="284"/>
      <c r="L1589" s="71"/>
      <c r="M1589" s="71"/>
      <c r="N1589" s="71"/>
      <c r="O1589" s="72"/>
      <c r="P1589" s="285"/>
      <c r="Q1589" s="71"/>
      <c r="R1589" s="72"/>
      <c r="S1589" s="286"/>
      <c r="T1589" s="72"/>
      <c r="U1589" s="287"/>
      <c r="V1589" s="71"/>
      <c r="W1589" s="72"/>
      <c r="X1589" s="287"/>
      <c r="Y1589" s="72"/>
      <c r="Z1589" s="286"/>
      <c r="AA1589" s="72"/>
      <c r="AB1589" s="288"/>
      <c r="AC1589" s="215"/>
      <c r="AD1589" s="215"/>
      <c r="AE1589" s="215"/>
      <c r="AF1589" s="215"/>
      <c r="AG1589" s="215"/>
      <c r="AH1589" s="215"/>
      <c r="AI1589" s="215"/>
      <c r="AJ1589" s="215"/>
      <c r="AK1589" s="215"/>
      <c r="AL1589" s="215"/>
      <c r="AM1589" s="215"/>
    </row>
    <row r="1590">
      <c r="A1590" s="215"/>
      <c r="B1590" s="282"/>
      <c r="C1590" s="283"/>
      <c r="D1590" s="72"/>
      <c r="E1590" s="107"/>
      <c r="F1590" s="71"/>
      <c r="G1590" s="72"/>
      <c r="H1590" s="284"/>
      <c r="I1590" s="71"/>
      <c r="J1590" s="72"/>
      <c r="K1590" s="284"/>
      <c r="L1590" s="71"/>
      <c r="M1590" s="71"/>
      <c r="N1590" s="71"/>
      <c r="O1590" s="72"/>
      <c r="P1590" s="285"/>
      <c r="Q1590" s="71"/>
      <c r="R1590" s="72"/>
      <c r="S1590" s="286"/>
      <c r="T1590" s="72"/>
      <c r="U1590" s="287"/>
      <c r="V1590" s="71"/>
      <c r="W1590" s="72"/>
      <c r="X1590" s="287"/>
      <c r="Y1590" s="72"/>
      <c r="Z1590" s="286"/>
      <c r="AA1590" s="72"/>
      <c r="AB1590" s="288"/>
      <c r="AC1590" s="215"/>
      <c r="AD1590" s="215"/>
      <c r="AE1590" s="215"/>
      <c r="AF1590" s="215"/>
      <c r="AG1590" s="215"/>
      <c r="AH1590" s="215"/>
      <c r="AI1590" s="215"/>
      <c r="AJ1590" s="215"/>
      <c r="AK1590" s="215"/>
      <c r="AL1590" s="215"/>
      <c r="AM1590" s="215"/>
    </row>
    <row r="1591">
      <c r="A1591" s="215"/>
      <c r="B1591" s="282"/>
      <c r="C1591" s="283"/>
      <c r="D1591" s="72"/>
      <c r="E1591" s="107"/>
      <c r="F1591" s="71"/>
      <c r="G1591" s="72"/>
      <c r="H1591" s="284"/>
      <c r="I1591" s="71"/>
      <c r="J1591" s="72"/>
      <c r="K1591" s="284"/>
      <c r="L1591" s="71"/>
      <c r="M1591" s="71"/>
      <c r="N1591" s="71"/>
      <c r="O1591" s="72"/>
      <c r="P1591" s="285"/>
      <c r="Q1591" s="71"/>
      <c r="R1591" s="72"/>
      <c r="S1591" s="286"/>
      <c r="T1591" s="72"/>
      <c r="U1591" s="287"/>
      <c r="V1591" s="71"/>
      <c r="W1591" s="72"/>
      <c r="X1591" s="287"/>
      <c r="Y1591" s="72"/>
      <c r="Z1591" s="286"/>
      <c r="AA1591" s="72"/>
      <c r="AB1591" s="288"/>
      <c r="AC1591" s="215"/>
      <c r="AD1591" s="215"/>
      <c r="AE1591" s="215"/>
      <c r="AF1591" s="215"/>
      <c r="AG1591" s="215"/>
      <c r="AH1591" s="215"/>
      <c r="AI1591" s="215"/>
      <c r="AJ1591" s="215"/>
      <c r="AK1591" s="215"/>
      <c r="AL1591" s="215"/>
      <c r="AM1591" s="215"/>
    </row>
    <row r="1592">
      <c r="A1592" s="215"/>
      <c r="B1592" s="282"/>
      <c r="C1592" s="283"/>
      <c r="D1592" s="72"/>
      <c r="E1592" s="107"/>
      <c r="F1592" s="71"/>
      <c r="G1592" s="72"/>
      <c r="H1592" s="284"/>
      <c r="I1592" s="71"/>
      <c r="J1592" s="72"/>
      <c r="K1592" s="284"/>
      <c r="L1592" s="71"/>
      <c r="M1592" s="71"/>
      <c r="N1592" s="71"/>
      <c r="O1592" s="72"/>
      <c r="P1592" s="285"/>
      <c r="Q1592" s="71"/>
      <c r="R1592" s="72"/>
      <c r="S1592" s="286"/>
      <c r="T1592" s="72"/>
      <c r="U1592" s="287"/>
      <c r="V1592" s="71"/>
      <c r="W1592" s="72"/>
      <c r="X1592" s="287"/>
      <c r="Y1592" s="72"/>
      <c r="Z1592" s="286"/>
      <c r="AA1592" s="72"/>
      <c r="AB1592" s="288"/>
      <c r="AC1592" s="215"/>
      <c r="AD1592" s="215"/>
      <c r="AE1592" s="215"/>
      <c r="AF1592" s="215"/>
      <c r="AG1592" s="215"/>
      <c r="AH1592" s="215"/>
      <c r="AI1592" s="215"/>
      <c r="AJ1592" s="215"/>
      <c r="AK1592" s="215"/>
      <c r="AL1592" s="215"/>
      <c r="AM1592" s="215"/>
    </row>
    <row r="1593">
      <c r="A1593" s="215"/>
      <c r="B1593" s="282"/>
      <c r="C1593" s="283"/>
      <c r="D1593" s="72"/>
      <c r="E1593" s="107"/>
      <c r="F1593" s="71"/>
      <c r="G1593" s="72"/>
      <c r="H1593" s="284"/>
      <c r="I1593" s="71"/>
      <c r="J1593" s="72"/>
      <c r="K1593" s="284"/>
      <c r="L1593" s="71"/>
      <c r="M1593" s="71"/>
      <c r="N1593" s="71"/>
      <c r="O1593" s="72"/>
      <c r="P1593" s="285"/>
      <c r="Q1593" s="71"/>
      <c r="R1593" s="72"/>
      <c r="S1593" s="286"/>
      <c r="T1593" s="72"/>
      <c r="U1593" s="287"/>
      <c r="V1593" s="71"/>
      <c r="W1593" s="72"/>
      <c r="X1593" s="287"/>
      <c r="Y1593" s="72"/>
      <c r="Z1593" s="286"/>
      <c r="AA1593" s="72"/>
      <c r="AB1593" s="288"/>
      <c r="AC1593" s="215"/>
      <c r="AD1593" s="215"/>
      <c r="AE1593" s="215"/>
      <c r="AF1593" s="215"/>
      <c r="AG1593" s="215"/>
      <c r="AH1593" s="215"/>
      <c r="AI1593" s="215"/>
      <c r="AJ1593" s="215"/>
      <c r="AK1593" s="215"/>
      <c r="AL1593" s="215"/>
      <c r="AM1593" s="215"/>
    </row>
    <row r="1594">
      <c r="A1594" s="215"/>
      <c r="B1594" s="282"/>
      <c r="C1594" s="283"/>
      <c r="D1594" s="72"/>
      <c r="E1594" s="107"/>
      <c r="F1594" s="71"/>
      <c r="G1594" s="72"/>
      <c r="H1594" s="284"/>
      <c r="I1594" s="71"/>
      <c r="J1594" s="72"/>
      <c r="K1594" s="284"/>
      <c r="L1594" s="71"/>
      <c r="M1594" s="71"/>
      <c r="N1594" s="71"/>
      <c r="O1594" s="72"/>
      <c r="P1594" s="285"/>
      <c r="Q1594" s="71"/>
      <c r="R1594" s="72"/>
      <c r="S1594" s="286"/>
      <c r="T1594" s="72"/>
      <c r="U1594" s="287"/>
      <c r="V1594" s="71"/>
      <c r="W1594" s="72"/>
      <c r="X1594" s="287"/>
      <c r="Y1594" s="72"/>
      <c r="Z1594" s="286"/>
      <c r="AA1594" s="72"/>
      <c r="AB1594" s="288"/>
      <c r="AC1594" s="215"/>
      <c r="AD1594" s="215"/>
      <c r="AE1594" s="215"/>
      <c r="AF1594" s="215"/>
      <c r="AG1594" s="215"/>
      <c r="AH1594" s="215"/>
      <c r="AI1594" s="215"/>
      <c r="AJ1594" s="215"/>
      <c r="AK1594" s="215"/>
      <c r="AL1594" s="215"/>
      <c r="AM1594" s="215"/>
    </row>
    <row r="1595">
      <c r="A1595" s="215"/>
      <c r="B1595" s="282"/>
      <c r="C1595" s="283"/>
      <c r="D1595" s="72"/>
      <c r="E1595" s="107"/>
      <c r="F1595" s="71"/>
      <c r="G1595" s="72"/>
      <c r="H1595" s="284"/>
      <c r="I1595" s="71"/>
      <c r="J1595" s="72"/>
      <c r="K1595" s="284"/>
      <c r="L1595" s="71"/>
      <c r="M1595" s="71"/>
      <c r="N1595" s="71"/>
      <c r="O1595" s="72"/>
      <c r="P1595" s="285"/>
      <c r="Q1595" s="71"/>
      <c r="R1595" s="72"/>
      <c r="S1595" s="286"/>
      <c r="T1595" s="72"/>
      <c r="U1595" s="287"/>
      <c r="V1595" s="71"/>
      <c r="W1595" s="72"/>
      <c r="X1595" s="287"/>
      <c r="Y1595" s="72"/>
      <c r="Z1595" s="286"/>
      <c r="AA1595" s="72"/>
      <c r="AB1595" s="288"/>
      <c r="AC1595" s="215"/>
      <c r="AD1595" s="215"/>
      <c r="AE1595" s="215"/>
      <c r="AF1595" s="215"/>
      <c r="AG1595" s="215"/>
      <c r="AH1595" s="215"/>
      <c r="AI1595" s="215"/>
      <c r="AJ1595" s="215"/>
      <c r="AK1595" s="215"/>
      <c r="AL1595" s="215"/>
      <c r="AM1595" s="215"/>
    </row>
    <row r="1596">
      <c r="A1596" s="215"/>
      <c r="B1596" s="282"/>
      <c r="C1596" s="283"/>
      <c r="D1596" s="72"/>
      <c r="E1596" s="107"/>
      <c r="F1596" s="71"/>
      <c r="G1596" s="72"/>
      <c r="H1596" s="284"/>
      <c r="I1596" s="71"/>
      <c r="J1596" s="72"/>
      <c r="K1596" s="284"/>
      <c r="L1596" s="71"/>
      <c r="M1596" s="71"/>
      <c r="N1596" s="71"/>
      <c r="O1596" s="72"/>
      <c r="P1596" s="285"/>
      <c r="Q1596" s="71"/>
      <c r="R1596" s="72"/>
      <c r="S1596" s="286"/>
      <c r="T1596" s="72"/>
      <c r="U1596" s="287"/>
      <c r="V1596" s="71"/>
      <c r="W1596" s="72"/>
      <c r="X1596" s="287"/>
      <c r="Y1596" s="72"/>
      <c r="Z1596" s="286"/>
      <c r="AA1596" s="72"/>
      <c r="AB1596" s="288"/>
      <c r="AC1596" s="215"/>
      <c r="AD1596" s="215"/>
      <c r="AE1596" s="215"/>
      <c r="AF1596" s="215"/>
      <c r="AG1596" s="215"/>
      <c r="AH1596" s="215"/>
      <c r="AI1596" s="215"/>
      <c r="AJ1596" s="215"/>
      <c r="AK1596" s="215"/>
      <c r="AL1596" s="215"/>
      <c r="AM1596" s="215"/>
    </row>
    <row r="1597">
      <c r="A1597" s="215"/>
      <c r="B1597" s="282"/>
      <c r="C1597" s="283"/>
      <c r="D1597" s="72"/>
      <c r="E1597" s="107"/>
      <c r="F1597" s="71"/>
      <c r="G1597" s="72"/>
      <c r="H1597" s="284"/>
      <c r="I1597" s="71"/>
      <c r="J1597" s="72"/>
      <c r="K1597" s="284"/>
      <c r="L1597" s="71"/>
      <c r="M1597" s="71"/>
      <c r="N1597" s="71"/>
      <c r="O1597" s="72"/>
      <c r="P1597" s="285"/>
      <c r="Q1597" s="71"/>
      <c r="R1597" s="72"/>
      <c r="S1597" s="286"/>
      <c r="T1597" s="72"/>
      <c r="U1597" s="287"/>
      <c r="V1597" s="71"/>
      <c r="W1597" s="72"/>
      <c r="X1597" s="287"/>
      <c r="Y1597" s="72"/>
      <c r="Z1597" s="286"/>
      <c r="AA1597" s="72"/>
      <c r="AB1597" s="288"/>
      <c r="AC1597" s="215"/>
      <c r="AD1597" s="215"/>
      <c r="AE1597" s="215"/>
      <c r="AF1597" s="215"/>
      <c r="AG1597" s="215"/>
      <c r="AH1597" s="215"/>
      <c r="AI1597" s="215"/>
      <c r="AJ1597" s="215"/>
      <c r="AK1597" s="215"/>
      <c r="AL1597" s="215"/>
      <c r="AM1597" s="215"/>
    </row>
    <row r="1598">
      <c r="A1598" s="215"/>
      <c r="B1598" s="282"/>
      <c r="C1598" s="283"/>
      <c r="D1598" s="72"/>
      <c r="E1598" s="107"/>
      <c r="F1598" s="71"/>
      <c r="G1598" s="72"/>
      <c r="H1598" s="284"/>
      <c r="I1598" s="71"/>
      <c r="J1598" s="72"/>
      <c r="K1598" s="284"/>
      <c r="L1598" s="71"/>
      <c r="M1598" s="71"/>
      <c r="N1598" s="71"/>
      <c r="O1598" s="72"/>
      <c r="P1598" s="285"/>
      <c r="Q1598" s="71"/>
      <c r="R1598" s="72"/>
      <c r="S1598" s="286"/>
      <c r="T1598" s="72"/>
      <c r="U1598" s="287"/>
      <c r="V1598" s="71"/>
      <c r="W1598" s="72"/>
      <c r="X1598" s="287"/>
      <c r="Y1598" s="72"/>
      <c r="Z1598" s="286"/>
      <c r="AA1598" s="72"/>
      <c r="AB1598" s="288"/>
      <c r="AC1598" s="215"/>
      <c r="AD1598" s="215"/>
      <c r="AE1598" s="215"/>
      <c r="AF1598" s="215"/>
      <c r="AG1598" s="215"/>
      <c r="AH1598" s="215"/>
      <c r="AI1598" s="215"/>
      <c r="AJ1598" s="215"/>
      <c r="AK1598" s="215"/>
      <c r="AL1598" s="215"/>
      <c r="AM1598" s="215"/>
    </row>
    <row r="1599">
      <c r="A1599" s="215"/>
      <c r="B1599" s="282"/>
      <c r="C1599" s="283"/>
      <c r="D1599" s="72"/>
      <c r="E1599" s="107"/>
      <c r="F1599" s="71"/>
      <c r="G1599" s="72"/>
      <c r="H1599" s="284"/>
      <c r="I1599" s="71"/>
      <c r="J1599" s="72"/>
      <c r="K1599" s="284"/>
      <c r="L1599" s="71"/>
      <c r="M1599" s="71"/>
      <c r="N1599" s="71"/>
      <c r="O1599" s="72"/>
      <c r="P1599" s="285"/>
      <c r="Q1599" s="71"/>
      <c r="R1599" s="72"/>
      <c r="S1599" s="286"/>
      <c r="T1599" s="72"/>
      <c r="U1599" s="287"/>
      <c r="V1599" s="71"/>
      <c r="W1599" s="72"/>
      <c r="X1599" s="287"/>
      <c r="Y1599" s="72"/>
      <c r="Z1599" s="286"/>
      <c r="AA1599" s="72"/>
      <c r="AB1599" s="288"/>
      <c r="AC1599" s="215"/>
      <c r="AD1599" s="215"/>
      <c r="AE1599" s="215"/>
      <c r="AF1599" s="215"/>
      <c r="AG1599" s="215"/>
      <c r="AH1599" s="215"/>
      <c r="AI1599" s="215"/>
      <c r="AJ1599" s="215"/>
      <c r="AK1599" s="215"/>
      <c r="AL1599" s="215"/>
      <c r="AM1599" s="215"/>
    </row>
    <row r="1600">
      <c r="A1600" s="215"/>
      <c r="B1600" s="282"/>
      <c r="C1600" s="283"/>
      <c r="D1600" s="72"/>
      <c r="E1600" s="107"/>
      <c r="F1600" s="71"/>
      <c r="G1600" s="72"/>
      <c r="H1600" s="284"/>
      <c r="I1600" s="71"/>
      <c r="J1600" s="72"/>
      <c r="K1600" s="284"/>
      <c r="L1600" s="71"/>
      <c r="M1600" s="71"/>
      <c r="N1600" s="71"/>
      <c r="O1600" s="72"/>
      <c r="P1600" s="285"/>
      <c r="Q1600" s="71"/>
      <c r="R1600" s="72"/>
      <c r="S1600" s="286"/>
      <c r="T1600" s="72"/>
      <c r="U1600" s="287"/>
      <c r="V1600" s="71"/>
      <c r="W1600" s="72"/>
      <c r="X1600" s="287"/>
      <c r="Y1600" s="72"/>
      <c r="Z1600" s="286"/>
      <c r="AA1600" s="72"/>
      <c r="AB1600" s="288"/>
      <c r="AC1600" s="215"/>
      <c r="AD1600" s="215"/>
      <c r="AE1600" s="215"/>
      <c r="AF1600" s="215"/>
      <c r="AG1600" s="215"/>
      <c r="AH1600" s="215"/>
      <c r="AI1600" s="215"/>
      <c r="AJ1600" s="215"/>
      <c r="AK1600" s="215"/>
      <c r="AL1600" s="215"/>
      <c r="AM1600" s="215"/>
    </row>
    <row r="1601">
      <c r="A1601" s="215"/>
      <c r="B1601" s="282"/>
      <c r="C1601" s="283"/>
      <c r="D1601" s="72"/>
      <c r="E1601" s="107"/>
      <c r="F1601" s="71"/>
      <c r="G1601" s="72"/>
      <c r="H1601" s="284"/>
      <c r="I1601" s="71"/>
      <c r="J1601" s="72"/>
      <c r="K1601" s="284"/>
      <c r="L1601" s="71"/>
      <c r="M1601" s="71"/>
      <c r="N1601" s="71"/>
      <c r="O1601" s="72"/>
      <c r="P1601" s="285"/>
      <c r="Q1601" s="71"/>
      <c r="R1601" s="72"/>
      <c r="S1601" s="286"/>
      <c r="T1601" s="72"/>
      <c r="U1601" s="287"/>
      <c r="V1601" s="71"/>
      <c r="W1601" s="72"/>
      <c r="X1601" s="287"/>
      <c r="Y1601" s="72"/>
      <c r="Z1601" s="286"/>
      <c r="AA1601" s="72"/>
      <c r="AB1601" s="288"/>
      <c r="AC1601" s="215"/>
      <c r="AD1601" s="215"/>
      <c r="AE1601" s="215"/>
      <c r="AF1601" s="215"/>
      <c r="AG1601" s="215"/>
      <c r="AH1601" s="215"/>
      <c r="AI1601" s="215"/>
      <c r="AJ1601" s="215"/>
      <c r="AK1601" s="215"/>
      <c r="AL1601" s="215"/>
      <c r="AM1601" s="215"/>
    </row>
    <row r="1602">
      <c r="A1602" s="215"/>
      <c r="B1602" s="282"/>
      <c r="C1602" s="283"/>
      <c r="D1602" s="72"/>
      <c r="E1602" s="107"/>
      <c r="F1602" s="71"/>
      <c r="G1602" s="72"/>
      <c r="H1602" s="284"/>
      <c r="I1602" s="71"/>
      <c r="J1602" s="72"/>
      <c r="K1602" s="284"/>
      <c r="L1602" s="71"/>
      <c r="M1602" s="71"/>
      <c r="N1602" s="71"/>
      <c r="O1602" s="72"/>
      <c r="P1602" s="285"/>
      <c r="Q1602" s="71"/>
      <c r="R1602" s="72"/>
      <c r="S1602" s="286"/>
      <c r="T1602" s="72"/>
      <c r="U1602" s="287"/>
      <c r="V1602" s="71"/>
      <c r="W1602" s="72"/>
      <c r="X1602" s="287"/>
      <c r="Y1602" s="72"/>
      <c r="Z1602" s="286"/>
      <c r="AA1602" s="72"/>
      <c r="AB1602" s="288"/>
      <c r="AC1602" s="215"/>
      <c r="AD1602" s="215"/>
      <c r="AE1602" s="215"/>
      <c r="AF1602" s="215"/>
      <c r="AG1602" s="215"/>
      <c r="AH1602" s="215"/>
      <c r="AI1602" s="215"/>
      <c r="AJ1602" s="215"/>
      <c r="AK1602" s="215"/>
      <c r="AL1602" s="215"/>
      <c r="AM1602" s="215"/>
    </row>
    <row r="1603">
      <c r="A1603" s="215"/>
      <c r="B1603" s="282"/>
      <c r="C1603" s="283"/>
      <c r="D1603" s="72"/>
      <c r="E1603" s="107"/>
      <c r="F1603" s="71"/>
      <c r="G1603" s="72"/>
      <c r="H1603" s="284"/>
      <c r="I1603" s="71"/>
      <c r="J1603" s="72"/>
      <c r="K1603" s="284"/>
      <c r="L1603" s="71"/>
      <c r="M1603" s="71"/>
      <c r="N1603" s="71"/>
      <c r="O1603" s="72"/>
      <c r="P1603" s="285"/>
      <c r="Q1603" s="71"/>
      <c r="R1603" s="72"/>
      <c r="S1603" s="286"/>
      <c r="T1603" s="72"/>
      <c r="U1603" s="287"/>
      <c r="V1603" s="71"/>
      <c r="W1603" s="72"/>
      <c r="X1603" s="287"/>
      <c r="Y1603" s="72"/>
      <c r="Z1603" s="286"/>
      <c r="AA1603" s="72"/>
      <c r="AB1603" s="288"/>
      <c r="AC1603" s="215"/>
      <c r="AD1603" s="215"/>
      <c r="AE1603" s="215"/>
      <c r="AF1603" s="215"/>
      <c r="AG1603" s="215"/>
      <c r="AH1603" s="215"/>
      <c r="AI1603" s="215"/>
      <c r="AJ1603" s="215"/>
      <c r="AK1603" s="215"/>
      <c r="AL1603" s="215"/>
      <c r="AM1603" s="215"/>
    </row>
    <row r="1604">
      <c r="A1604" s="215"/>
      <c r="B1604" s="282"/>
      <c r="C1604" s="283"/>
      <c r="D1604" s="72"/>
      <c r="E1604" s="107"/>
      <c r="F1604" s="71"/>
      <c r="G1604" s="72"/>
      <c r="H1604" s="284"/>
      <c r="I1604" s="71"/>
      <c r="J1604" s="72"/>
      <c r="K1604" s="284"/>
      <c r="L1604" s="71"/>
      <c r="M1604" s="71"/>
      <c r="N1604" s="71"/>
      <c r="O1604" s="72"/>
      <c r="P1604" s="285"/>
      <c r="Q1604" s="71"/>
      <c r="R1604" s="72"/>
      <c r="S1604" s="286"/>
      <c r="T1604" s="72"/>
      <c r="U1604" s="287"/>
      <c r="V1604" s="71"/>
      <c r="W1604" s="72"/>
      <c r="X1604" s="287"/>
      <c r="Y1604" s="72"/>
      <c r="Z1604" s="286"/>
      <c r="AA1604" s="72"/>
      <c r="AB1604" s="288"/>
      <c r="AC1604" s="215"/>
      <c r="AD1604" s="215"/>
      <c r="AE1604" s="215"/>
      <c r="AF1604" s="215"/>
      <c r="AG1604" s="215"/>
      <c r="AH1604" s="215"/>
      <c r="AI1604" s="215"/>
      <c r="AJ1604" s="215"/>
      <c r="AK1604" s="215"/>
      <c r="AL1604" s="215"/>
      <c r="AM1604" s="215"/>
    </row>
    <row r="1605">
      <c r="A1605" s="215"/>
      <c r="B1605" s="282"/>
      <c r="C1605" s="283"/>
      <c r="D1605" s="72"/>
      <c r="E1605" s="107"/>
      <c r="F1605" s="71"/>
      <c r="G1605" s="72"/>
      <c r="H1605" s="284"/>
      <c r="I1605" s="71"/>
      <c r="J1605" s="72"/>
      <c r="K1605" s="284"/>
      <c r="L1605" s="71"/>
      <c r="M1605" s="71"/>
      <c r="N1605" s="71"/>
      <c r="O1605" s="72"/>
      <c r="P1605" s="285"/>
      <c r="Q1605" s="71"/>
      <c r="R1605" s="72"/>
      <c r="S1605" s="286"/>
      <c r="T1605" s="72"/>
      <c r="U1605" s="287"/>
      <c r="V1605" s="71"/>
      <c r="W1605" s="72"/>
      <c r="X1605" s="287"/>
      <c r="Y1605" s="72"/>
      <c r="Z1605" s="286"/>
      <c r="AA1605" s="72"/>
      <c r="AB1605" s="288"/>
      <c r="AC1605" s="215"/>
      <c r="AD1605" s="215"/>
      <c r="AE1605" s="215"/>
      <c r="AF1605" s="215"/>
      <c r="AG1605" s="215"/>
      <c r="AH1605" s="215"/>
      <c r="AI1605" s="215"/>
      <c r="AJ1605" s="215"/>
      <c r="AK1605" s="215"/>
      <c r="AL1605" s="215"/>
      <c r="AM1605" s="215"/>
    </row>
    <row r="1606">
      <c r="A1606" s="215"/>
      <c r="B1606" s="282"/>
      <c r="C1606" s="283"/>
      <c r="D1606" s="72"/>
      <c r="E1606" s="107"/>
      <c r="F1606" s="71"/>
      <c r="G1606" s="72"/>
      <c r="H1606" s="284"/>
      <c r="I1606" s="71"/>
      <c r="J1606" s="72"/>
      <c r="K1606" s="284"/>
      <c r="L1606" s="71"/>
      <c r="M1606" s="71"/>
      <c r="N1606" s="71"/>
      <c r="O1606" s="72"/>
      <c r="P1606" s="285"/>
      <c r="Q1606" s="71"/>
      <c r="R1606" s="72"/>
      <c r="S1606" s="286"/>
      <c r="T1606" s="72"/>
      <c r="U1606" s="287"/>
      <c r="V1606" s="71"/>
      <c r="W1606" s="72"/>
      <c r="X1606" s="287"/>
      <c r="Y1606" s="72"/>
      <c r="Z1606" s="286"/>
      <c r="AA1606" s="72"/>
      <c r="AB1606" s="288"/>
      <c r="AC1606" s="215"/>
      <c r="AD1606" s="215"/>
      <c r="AE1606" s="215"/>
      <c r="AF1606" s="215"/>
      <c r="AG1606" s="215"/>
      <c r="AH1606" s="215"/>
      <c r="AI1606" s="215"/>
      <c r="AJ1606" s="215"/>
      <c r="AK1606" s="215"/>
      <c r="AL1606" s="215"/>
      <c r="AM1606" s="215"/>
    </row>
    <row r="1607">
      <c r="A1607" s="215"/>
      <c r="B1607" s="282"/>
      <c r="C1607" s="283"/>
      <c r="D1607" s="72"/>
      <c r="E1607" s="107"/>
      <c r="F1607" s="71"/>
      <c r="G1607" s="72"/>
      <c r="H1607" s="284"/>
      <c r="I1607" s="71"/>
      <c r="J1607" s="72"/>
      <c r="K1607" s="284"/>
      <c r="L1607" s="71"/>
      <c r="M1607" s="71"/>
      <c r="N1607" s="71"/>
      <c r="O1607" s="72"/>
      <c r="P1607" s="285"/>
      <c r="Q1607" s="71"/>
      <c r="R1607" s="72"/>
      <c r="S1607" s="286"/>
      <c r="T1607" s="72"/>
      <c r="U1607" s="287"/>
      <c r="V1607" s="71"/>
      <c r="W1607" s="72"/>
      <c r="X1607" s="287"/>
      <c r="Y1607" s="72"/>
      <c r="Z1607" s="286"/>
      <c r="AA1607" s="72"/>
      <c r="AB1607" s="288"/>
      <c r="AC1607" s="215"/>
      <c r="AD1607" s="215"/>
      <c r="AE1607" s="215"/>
      <c r="AF1607" s="215"/>
      <c r="AG1607" s="215"/>
      <c r="AH1607" s="215"/>
      <c r="AI1607" s="215"/>
      <c r="AJ1607" s="215"/>
      <c r="AK1607" s="215"/>
      <c r="AL1607" s="215"/>
      <c r="AM1607" s="215"/>
    </row>
    <row r="1608">
      <c r="A1608" s="215"/>
      <c r="B1608" s="282"/>
      <c r="C1608" s="283"/>
      <c r="D1608" s="72"/>
      <c r="E1608" s="107"/>
      <c r="F1608" s="71"/>
      <c r="G1608" s="72"/>
      <c r="H1608" s="284"/>
      <c r="I1608" s="71"/>
      <c r="J1608" s="72"/>
      <c r="K1608" s="284"/>
      <c r="L1608" s="71"/>
      <c r="M1608" s="71"/>
      <c r="N1608" s="71"/>
      <c r="O1608" s="72"/>
      <c r="P1608" s="285"/>
      <c r="Q1608" s="71"/>
      <c r="R1608" s="72"/>
      <c r="S1608" s="286"/>
      <c r="T1608" s="72"/>
      <c r="U1608" s="287"/>
      <c r="V1608" s="71"/>
      <c r="W1608" s="72"/>
      <c r="X1608" s="287"/>
      <c r="Y1608" s="72"/>
      <c r="Z1608" s="286"/>
      <c r="AA1608" s="72"/>
      <c r="AB1608" s="288"/>
      <c r="AC1608" s="215"/>
      <c r="AD1608" s="215"/>
      <c r="AE1608" s="215"/>
      <c r="AF1608" s="215"/>
      <c r="AG1608" s="215"/>
      <c r="AH1608" s="215"/>
      <c r="AI1608" s="215"/>
      <c r="AJ1608" s="215"/>
      <c r="AK1608" s="215"/>
      <c r="AL1608" s="215"/>
      <c r="AM1608" s="215"/>
    </row>
    <row r="1609">
      <c r="A1609" s="215"/>
      <c r="B1609" s="282"/>
      <c r="C1609" s="283"/>
      <c r="D1609" s="72"/>
      <c r="E1609" s="107"/>
      <c r="F1609" s="71"/>
      <c r="G1609" s="72"/>
      <c r="H1609" s="284"/>
      <c r="I1609" s="71"/>
      <c r="J1609" s="72"/>
      <c r="K1609" s="284"/>
      <c r="L1609" s="71"/>
      <c r="M1609" s="71"/>
      <c r="N1609" s="71"/>
      <c r="O1609" s="72"/>
      <c r="P1609" s="285"/>
      <c r="Q1609" s="71"/>
      <c r="R1609" s="72"/>
      <c r="S1609" s="286"/>
      <c r="T1609" s="72"/>
      <c r="U1609" s="287"/>
      <c r="V1609" s="71"/>
      <c r="W1609" s="72"/>
      <c r="X1609" s="287"/>
      <c r="Y1609" s="72"/>
      <c r="Z1609" s="286"/>
      <c r="AA1609" s="72"/>
      <c r="AB1609" s="288"/>
      <c r="AC1609" s="215"/>
      <c r="AD1609" s="215"/>
      <c r="AE1609" s="215"/>
      <c r="AF1609" s="215"/>
      <c r="AG1609" s="215"/>
      <c r="AH1609" s="215"/>
      <c r="AI1609" s="215"/>
      <c r="AJ1609" s="215"/>
      <c r="AK1609" s="215"/>
      <c r="AL1609" s="215"/>
      <c r="AM1609" s="215"/>
    </row>
    <row r="1610">
      <c r="A1610" s="215"/>
      <c r="B1610" s="282"/>
      <c r="C1610" s="283"/>
      <c r="D1610" s="72"/>
      <c r="E1610" s="107"/>
      <c r="F1610" s="71"/>
      <c r="G1610" s="72"/>
      <c r="H1610" s="284"/>
      <c r="I1610" s="71"/>
      <c r="J1610" s="72"/>
      <c r="K1610" s="284"/>
      <c r="L1610" s="71"/>
      <c r="M1610" s="71"/>
      <c r="N1610" s="71"/>
      <c r="O1610" s="72"/>
      <c r="P1610" s="285"/>
      <c r="Q1610" s="71"/>
      <c r="R1610" s="72"/>
      <c r="S1610" s="286"/>
      <c r="T1610" s="72"/>
      <c r="U1610" s="287"/>
      <c r="V1610" s="71"/>
      <c r="W1610" s="72"/>
      <c r="X1610" s="287"/>
      <c r="Y1610" s="72"/>
      <c r="Z1610" s="286"/>
      <c r="AA1610" s="72"/>
      <c r="AB1610" s="288"/>
      <c r="AC1610" s="215"/>
      <c r="AD1610" s="215"/>
      <c r="AE1610" s="215"/>
      <c r="AF1610" s="215"/>
      <c r="AG1610" s="215"/>
      <c r="AH1610" s="215"/>
      <c r="AI1610" s="215"/>
      <c r="AJ1610" s="215"/>
      <c r="AK1610" s="215"/>
      <c r="AL1610" s="215"/>
      <c r="AM1610" s="215"/>
    </row>
    <row r="1611">
      <c r="A1611" s="215"/>
      <c r="B1611" s="282"/>
      <c r="C1611" s="283"/>
      <c r="D1611" s="72"/>
      <c r="E1611" s="107"/>
      <c r="F1611" s="71"/>
      <c r="G1611" s="72"/>
      <c r="H1611" s="284"/>
      <c r="I1611" s="71"/>
      <c r="J1611" s="72"/>
      <c r="K1611" s="284"/>
      <c r="L1611" s="71"/>
      <c r="M1611" s="71"/>
      <c r="N1611" s="71"/>
      <c r="O1611" s="72"/>
      <c r="P1611" s="285"/>
      <c r="Q1611" s="71"/>
      <c r="R1611" s="72"/>
      <c r="S1611" s="286"/>
      <c r="T1611" s="72"/>
      <c r="U1611" s="287"/>
      <c r="V1611" s="71"/>
      <c r="W1611" s="72"/>
      <c r="X1611" s="287"/>
      <c r="Y1611" s="72"/>
      <c r="Z1611" s="286"/>
      <c r="AA1611" s="72"/>
      <c r="AB1611" s="288"/>
      <c r="AC1611" s="215"/>
      <c r="AD1611" s="215"/>
      <c r="AE1611" s="215"/>
      <c r="AF1611" s="215"/>
      <c r="AG1611" s="215"/>
      <c r="AH1611" s="215"/>
      <c r="AI1611" s="215"/>
      <c r="AJ1611" s="215"/>
      <c r="AK1611" s="215"/>
      <c r="AL1611" s="215"/>
      <c r="AM1611" s="215"/>
    </row>
    <row r="1612">
      <c r="A1612" s="215"/>
      <c r="B1612" s="282"/>
      <c r="C1612" s="283"/>
      <c r="D1612" s="72"/>
      <c r="E1612" s="107"/>
      <c r="F1612" s="71"/>
      <c r="G1612" s="72"/>
      <c r="H1612" s="284"/>
      <c r="I1612" s="71"/>
      <c r="J1612" s="72"/>
      <c r="K1612" s="284"/>
      <c r="L1612" s="71"/>
      <c r="M1612" s="71"/>
      <c r="N1612" s="71"/>
      <c r="O1612" s="72"/>
      <c r="P1612" s="285"/>
      <c r="Q1612" s="71"/>
      <c r="R1612" s="72"/>
      <c r="S1612" s="286"/>
      <c r="T1612" s="72"/>
      <c r="U1612" s="287"/>
      <c r="V1612" s="71"/>
      <c r="W1612" s="72"/>
      <c r="X1612" s="287"/>
      <c r="Y1612" s="72"/>
      <c r="Z1612" s="286"/>
      <c r="AA1612" s="72"/>
      <c r="AB1612" s="288"/>
      <c r="AC1612" s="215"/>
      <c r="AD1612" s="215"/>
      <c r="AE1612" s="215"/>
      <c r="AF1612" s="215"/>
      <c r="AG1612" s="215"/>
      <c r="AH1612" s="215"/>
      <c r="AI1612" s="215"/>
      <c r="AJ1612" s="215"/>
      <c r="AK1612" s="215"/>
      <c r="AL1612" s="215"/>
      <c r="AM1612" s="215"/>
    </row>
    <row r="1613">
      <c r="A1613" s="215"/>
      <c r="B1613" s="282"/>
      <c r="C1613" s="283"/>
      <c r="D1613" s="72"/>
      <c r="E1613" s="107"/>
      <c r="F1613" s="71"/>
      <c r="G1613" s="72"/>
      <c r="H1613" s="284"/>
      <c r="I1613" s="71"/>
      <c r="J1613" s="72"/>
      <c r="K1613" s="284"/>
      <c r="L1613" s="71"/>
      <c r="M1613" s="71"/>
      <c r="N1613" s="71"/>
      <c r="O1613" s="72"/>
      <c r="P1613" s="285"/>
      <c r="Q1613" s="71"/>
      <c r="R1613" s="72"/>
      <c r="S1613" s="286"/>
      <c r="T1613" s="72"/>
      <c r="U1613" s="287"/>
      <c r="V1613" s="71"/>
      <c r="W1613" s="72"/>
      <c r="X1613" s="287"/>
      <c r="Y1613" s="72"/>
      <c r="Z1613" s="286"/>
      <c r="AA1613" s="72"/>
      <c r="AB1613" s="288"/>
      <c r="AC1613" s="215"/>
      <c r="AD1613" s="215"/>
      <c r="AE1613" s="215"/>
      <c r="AF1613" s="215"/>
      <c r="AG1613" s="215"/>
      <c r="AH1613" s="215"/>
      <c r="AI1613" s="215"/>
      <c r="AJ1613" s="215"/>
      <c r="AK1613" s="215"/>
      <c r="AL1613" s="215"/>
      <c r="AM1613" s="215"/>
    </row>
    <row r="1614">
      <c r="A1614" s="215"/>
      <c r="B1614" s="282"/>
      <c r="C1614" s="283"/>
      <c r="D1614" s="72"/>
      <c r="E1614" s="107"/>
      <c r="F1614" s="71"/>
      <c r="G1614" s="72"/>
      <c r="H1614" s="284"/>
      <c r="I1614" s="71"/>
      <c r="J1614" s="72"/>
      <c r="K1614" s="284"/>
      <c r="L1614" s="71"/>
      <c r="M1614" s="71"/>
      <c r="N1614" s="71"/>
      <c r="O1614" s="72"/>
      <c r="P1614" s="285"/>
      <c r="Q1614" s="71"/>
      <c r="R1614" s="72"/>
      <c r="S1614" s="286"/>
      <c r="T1614" s="72"/>
      <c r="U1614" s="287"/>
      <c r="V1614" s="71"/>
      <c r="W1614" s="72"/>
      <c r="X1614" s="287"/>
      <c r="Y1614" s="72"/>
      <c r="Z1614" s="286"/>
      <c r="AA1614" s="72"/>
      <c r="AB1614" s="288"/>
      <c r="AC1614" s="215"/>
      <c r="AD1614" s="215"/>
      <c r="AE1614" s="215"/>
      <c r="AF1614" s="215"/>
      <c r="AG1614" s="215"/>
      <c r="AH1614" s="215"/>
      <c r="AI1614" s="215"/>
      <c r="AJ1614" s="215"/>
      <c r="AK1614" s="215"/>
      <c r="AL1614" s="215"/>
      <c r="AM1614" s="215"/>
    </row>
    <row r="1615">
      <c r="A1615" s="215"/>
      <c r="B1615" s="282"/>
      <c r="C1615" s="283"/>
      <c r="D1615" s="72"/>
      <c r="E1615" s="107"/>
      <c r="F1615" s="71"/>
      <c r="G1615" s="72"/>
      <c r="H1615" s="284"/>
      <c r="I1615" s="71"/>
      <c r="J1615" s="72"/>
      <c r="K1615" s="284"/>
      <c r="L1615" s="71"/>
      <c r="M1615" s="71"/>
      <c r="N1615" s="71"/>
      <c r="O1615" s="72"/>
      <c r="P1615" s="285"/>
      <c r="Q1615" s="71"/>
      <c r="R1615" s="72"/>
      <c r="S1615" s="286"/>
      <c r="T1615" s="72"/>
      <c r="U1615" s="287"/>
      <c r="V1615" s="71"/>
      <c r="W1615" s="72"/>
      <c r="X1615" s="287"/>
      <c r="Y1615" s="72"/>
      <c r="Z1615" s="286"/>
      <c r="AA1615" s="72"/>
      <c r="AB1615" s="288"/>
      <c r="AC1615" s="215"/>
      <c r="AD1615" s="215"/>
      <c r="AE1615" s="215"/>
      <c r="AF1615" s="215"/>
      <c r="AG1615" s="215"/>
      <c r="AH1615" s="215"/>
      <c r="AI1615" s="215"/>
      <c r="AJ1615" s="215"/>
      <c r="AK1615" s="215"/>
      <c r="AL1615" s="215"/>
      <c r="AM1615" s="215"/>
    </row>
    <row r="1616">
      <c r="A1616" s="215"/>
      <c r="B1616" s="282"/>
      <c r="C1616" s="283"/>
      <c r="D1616" s="72"/>
      <c r="E1616" s="107"/>
      <c r="F1616" s="71"/>
      <c r="G1616" s="72"/>
      <c r="H1616" s="284"/>
      <c r="I1616" s="71"/>
      <c r="J1616" s="72"/>
      <c r="K1616" s="284"/>
      <c r="L1616" s="71"/>
      <c r="M1616" s="71"/>
      <c r="N1616" s="71"/>
      <c r="O1616" s="72"/>
      <c r="P1616" s="285"/>
      <c r="Q1616" s="71"/>
      <c r="R1616" s="72"/>
      <c r="S1616" s="286"/>
      <c r="T1616" s="72"/>
      <c r="U1616" s="287"/>
      <c r="V1616" s="71"/>
      <c r="W1616" s="72"/>
      <c r="X1616" s="287"/>
      <c r="Y1616" s="72"/>
      <c r="Z1616" s="286"/>
      <c r="AA1616" s="72"/>
      <c r="AB1616" s="288"/>
      <c r="AC1616" s="215"/>
      <c r="AD1616" s="215"/>
      <c r="AE1616" s="215"/>
      <c r="AF1616" s="215"/>
      <c r="AG1616" s="215"/>
      <c r="AH1616" s="215"/>
      <c r="AI1616" s="215"/>
      <c r="AJ1616" s="215"/>
      <c r="AK1616" s="215"/>
      <c r="AL1616" s="215"/>
      <c r="AM1616" s="215"/>
    </row>
    <row r="1617">
      <c r="A1617" s="215"/>
      <c r="B1617" s="282"/>
      <c r="C1617" s="283"/>
      <c r="D1617" s="72"/>
      <c r="E1617" s="107"/>
      <c r="F1617" s="71"/>
      <c r="G1617" s="72"/>
      <c r="H1617" s="284"/>
      <c r="I1617" s="71"/>
      <c r="J1617" s="72"/>
      <c r="K1617" s="284"/>
      <c r="L1617" s="71"/>
      <c r="M1617" s="71"/>
      <c r="N1617" s="71"/>
      <c r="O1617" s="72"/>
      <c r="P1617" s="285"/>
      <c r="Q1617" s="71"/>
      <c r="R1617" s="72"/>
      <c r="S1617" s="286"/>
      <c r="T1617" s="72"/>
      <c r="U1617" s="287"/>
      <c r="V1617" s="71"/>
      <c r="W1617" s="72"/>
      <c r="X1617" s="287"/>
      <c r="Y1617" s="72"/>
      <c r="Z1617" s="286"/>
      <c r="AA1617" s="72"/>
      <c r="AB1617" s="288"/>
      <c r="AC1617" s="215"/>
      <c r="AD1617" s="215"/>
      <c r="AE1617" s="215"/>
      <c r="AF1617" s="215"/>
      <c r="AG1617" s="215"/>
      <c r="AH1617" s="215"/>
      <c r="AI1617" s="215"/>
      <c r="AJ1617" s="215"/>
      <c r="AK1617" s="215"/>
      <c r="AL1617" s="215"/>
      <c r="AM1617" s="215"/>
    </row>
    <row r="1618">
      <c r="A1618" s="215"/>
      <c r="B1618" s="282"/>
      <c r="C1618" s="283"/>
      <c r="D1618" s="72"/>
      <c r="E1618" s="107"/>
      <c r="F1618" s="71"/>
      <c r="G1618" s="72"/>
      <c r="H1618" s="284"/>
      <c r="I1618" s="71"/>
      <c r="J1618" s="72"/>
      <c r="K1618" s="284"/>
      <c r="L1618" s="71"/>
      <c r="M1618" s="71"/>
      <c r="N1618" s="71"/>
      <c r="O1618" s="72"/>
      <c r="P1618" s="285"/>
      <c r="Q1618" s="71"/>
      <c r="R1618" s="72"/>
      <c r="S1618" s="286"/>
      <c r="T1618" s="72"/>
      <c r="U1618" s="287"/>
      <c r="V1618" s="71"/>
      <c r="W1618" s="72"/>
      <c r="X1618" s="287"/>
      <c r="Y1618" s="72"/>
      <c r="Z1618" s="286"/>
      <c r="AA1618" s="72"/>
      <c r="AB1618" s="288"/>
      <c r="AC1618" s="215"/>
      <c r="AD1618" s="215"/>
      <c r="AE1618" s="215"/>
      <c r="AF1618" s="215"/>
      <c r="AG1618" s="215"/>
      <c r="AH1618" s="215"/>
      <c r="AI1618" s="215"/>
      <c r="AJ1618" s="215"/>
      <c r="AK1618" s="215"/>
      <c r="AL1618" s="215"/>
      <c r="AM1618" s="215"/>
    </row>
    <row r="1619">
      <c r="A1619" s="215"/>
      <c r="B1619" s="282"/>
      <c r="C1619" s="283"/>
      <c r="D1619" s="72"/>
      <c r="E1619" s="107"/>
      <c r="F1619" s="71"/>
      <c r="G1619" s="72"/>
      <c r="H1619" s="284"/>
      <c r="I1619" s="71"/>
      <c r="J1619" s="72"/>
      <c r="K1619" s="284"/>
      <c r="L1619" s="71"/>
      <c r="M1619" s="71"/>
      <c r="N1619" s="71"/>
      <c r="O1619" s="72"/>
      <c r="P1619" s="285"/>
      <c r="Q1619" s="71"/>
      <c r="R1619" s="72"/>
      <c r="S1619" s="286"/>
      <c r="T1619" s="72"/>
      <c r="U1619" s="287"/>
      <c r="V1619" s="71"/>
      <c r="W1619" s="72"/>
      <c r="X1619" s="287"/>
      <c r="Y1619" s="72"/>
      <c r="Z1619" s="286"/>
      <c r="AA1619" s="72"/>
      <c r="AB1619" s="288"/>
      <c r="AC1619" s="215"/>
      <c r="AD1619" s="215"/>
      <c r="AE1619" s="215"/>
      <c r="AF1619" s="215"/>
      <c r="AG1619" s="215"/>
      <c r="AH1619" s="215"/>
      <c r="AI1619" s="215"/>
      <c r="AJ1619" s="215"/>
      <c r="AK1619" s="215"/>
      <c r="AL1619" s="215"/>
      <c r="AM1619" s="215"/>
    </row>
    <row r="1620">
      <c r="A1620" s="215"/>
      <c r="B1620" s="282"/>
      <c r="C1620" s="283"/>
      <c r="D1620" s="72"/>
      <c r="E1620" s="107"/>
      <c r="F1620" s="71"/>
      <c r="G1620" s="72"/>
      <c r="H1620" s="284"/>
      <c r="I1620" s="71"/>
      <c r="J1620" s="72"/>
      <c r="K1620" s="284"/>
      <c r="L1620" s="71"/>
      <c r="M1620" s="71"/>
      <c r="N1620" s="71"/>
      <c r="O1620" s="72"/>
      <c r="P1620" s="285"/>
      <c r="Q1620" s="71"/>
      <c r="R1620" s="72"/>
      <c r="S1620" s="286"/>
      <c r="T1620" s="72"/>
      <c r="U1620" s="287"/>
      <c r="V1620" s="71"/>
      <c r="W1620" s="72"/>
      <c r="X1620" s="287"/>
      <c r="Y1620" s="72"/>
      <c r="Z1620" s="286"/>
      <c r="AA1620" s="72"/>
      <c r="AB1620" s="288"/>
      <c r="AC1620" s="215"/>
      <c r="AD1620" s="215"/>
      <c r="AE1620" s="215"/>
      <c r="AF1620" s="215"/>
      <c r="AG1620" s="215"/>
      <c r="AH1620" s="215"/>
      <c r="AI1620" s="215"/>
      <c r="AJ1620" s="215"/>
      <c r="AK1620" s="215"/>
      <c r="AL1620" s="215"/>
      <c r="AM1620" s="215"/>
    </row>
    <row r="1621">
      <c r="A1621" s="215"/>
      <c r="B1621" s="282"/>
      <c r="C1621" s="283"/>
      <c r="D1621" s="72"/>
      <c r="E1621" s="107"/>
      <c r="F1621" s="71"/>
      <c r="G1621" s="72"/>
      <c r="H1621" s="284"/>
      <c r="I1621" s="71"/>
      <c r="J1621" s="72"/>
      <c r="K1621" s="284"/>
      <c r="L1621" s="71"/>
      <c r="M1621" s="71"/>
      <c r="N1621" s="71"/>
      <c r="O1621" s="72"/>
      <c r="P1621" s="285"/>
      <c r="Q1621" s="71"/>
      <c r="R1621" s="72"/>
      <c r="S1621" s="286"/>
      <c r="T1621" s="72"/>
      <c r="U1621" s="287"/>
      <c r="V1621" s="71"/>
      <c r="W1621" s="72"/>
      <c r="X1621" s="287"/>
      <c r="Y1621" s="72"/>
      <c r="Z1621" s="286"/>
      <c r="AA1621" s="72"/>
      <c r="AB1621" s="288"/>
      <c r="AC1621" s="215"/>
      <c r="AD1621" s="215"/>
      <c r="AE1621" s="215"/>
      <c r="AF1621" s="215"/>
      <c r="AG1621" s="215"/>
      <c r="AH1621" s="215"/>
      <c r="AI1621" s="215"/>
      <c r="AJ1621" s="215"/>
      <c r="AK1621" s="215"/>
      <c r="AL1621" s="215"/>
      <c r="AM1621" s="215"/>
    </row>
    <row r="1622">
      <c r="A1622" s="215"/>
      <c r="B1622" s="282"/>
      <c r="C1622" s="283"/>
      <c r="D1622" s="72"/>
      <c r="E1622" s="107"/>
      <c r="F1622" s="71"/>
      <c r="G1622" s="72"/>
      <c r="H1622" s="284"/>
      <c r="I1622" s="71"/>
      <c r="J1622" s="72"/>
      <c r="K1622" s="284"/>
      <c r="L1622" s="71"/>
      <c r="M1622" s="71"/>
      <c r="N1622" s="71"/>
      <c r="O1622" s="72"/>
      <c r="P1622" s="285"/>
      <c r="Q1622" s="71"/>
      <c r="R1622" s="72"/>
      <c r="S1622" s="286"/>
      <c r="T1622" s="72"/>
      <c r="U1622" s="287"/>
      <c r="V1622" s="71"/>
      <c r="W1622" s="72"/>
      <c r="X1622" s="287"/>
      <c r="Y1622" s="72"/>
      <c r="Z1622" s="286"/>
      <c r="AA1622" s="72"/>
      <c r="AB1622" s="288"/>
      <c r="AC1622" s="215"/>
      <c r="AD1622" s="215"/>
      <c r="AE1622" s="215"/>
      <c r="AF1622" s="215"/>
      <c r="AG1622" s="215"/>
      <c r="AH1622" s="215"/>
      <c r="AI1622" s="215"/>
      <c r="AJ1622" s="215"/>
      <c r="AK1622" s="215"/>
      <c r="AL1622" s="215"/>
      <c r="AM1622" s="215"/>
    </row>
    <row r="1623">
      <c r="A1623" s="215"/>
      <c r="B1623" s="282"/>
      <c r="C1623" s="283"/>
      <c r="D1623" s="72"/>
      <c r="E1623" s="107"/>
      <c r="F1623" s="71"/>
      <c r="G1623" s="72"/>
      <c r="H1623" s="284"/>
      <c r="I1623" s="71"/>
      <c r="J1623" s="72"/>
      <c r="K1623" s="284"/>
      <c r="L1623" s="71"/>
      <c r="M1623" s="71"/>
      <c r="N1623" s="71"/>
      <c r="O1623" s="72"/>
      <c r="P1623" s="285"/>
      <c r="Q1623" s="71"/>
      <c r="R1623" s="72"/>
      <c r="S1623" s="286"/>
      <c r="T1623" s="72"/>
      <c r="U1623" s="287"/>
      <c r="V1623" s="71"/>
      <c r="W1623" s="72"/>
      <c r="X1623" s="287"/>
      <c r="Y1623" s="72"/>
      <c r="Z1623" s="286"/>
      <c r="AA1623" s="72"/>
      <c r="AB1623" s="288"/>
      <c r="AC1623" s="215"/>
      <c r="AD1623" s="215"/>
      <c r="AE1623" s="215"/>
      <c r="AF1623" s="215"/>
      <c r="AG1623" s="215"/>
      <c r="AH1623" s="215"/>
      <c r="AI1623" s="215"/>
      <c r="AJ1623" s="215"/>
      <c r="AK1623" s="215"/>
      <c r="AL1623" s="215"/>
      <c r="AM1623" s="215"/>
    </row>
    <row r="1624">
      <c r="A1624" s="215"/>
      <c r="B1624" s="282"/>
      <c r="C1624" s="283"/>
      <c r="D1624" s="72"/>
      <c r="E1624" s="107"/>
      <c r="F1624" s="71"/>
      <c r="G1624" s="72"/>
      <c r="H1624" s="284"/>
      <c r="I1624" s="71"/>
      <c r="J1624" s="72"/>
      <c r="K1624" s="284"/>
      <c r="L1624" s="71"/>
      <c r="M1624" s="71"/>
      <c r="N1624" s="71"/>
      <c r="O1624" s="72"/>
      <c r="P1624" s="285"/>
      <c r="Q1624" s="71"/>
      <c r="R1624" s="72"/>
      <c r="S1624" s="286"/>
      <c r="T1624" s="72"/>
      <c r="U1624" s="287"/>
      <c r="V1624" s="71"/>
      <c r="W1624" s="72"/>
      <c r="X1624" s="287"/>
      <c r="Y1624" s="72"/>
      <c r="Z1624" s="286"/>
      <c r="AA1624" s="72"/>
      <c r="AB1624" s="288"/>
      <c r="AC1624" s="215"/>
      <c r="AD1624" s="215"/>
      <c r="AE1624" s="215"/>
      <c r="AF1624" s="215"/>
      <c r="AG1624" s="215"/>
      <c r="AH1624" s="215"/>
      <c r="AI1624" s="215"/>
      <c r="AJ1624" s="215"/>
      <c r="AK1624" s="215"/>
      <c r="AL1624" s="215"/>
      <c r="AM1624" s="215"/>
    </row>
    <row r="1625">
      <c r="A1625" s="215"/>
      <c r="B1625" s="282"/>
      <c r="C1625" s="283"/>
      <c r="D1625" s="72"/>
      <c r="E1625" s="107"/>
      <c r="F1625" s="71"/>
      <c r="G1625" s="72"/>
      <c r="H1625" s="284"/>
      <c r="I1625" s="71"/>
      <c r="J1625" s="72"/>
      <c r="K1625" s="284"/>
      <c r="L1625" s="71"/>
      <c r="M1625" s="71"/>
      <c r="N1625" s="71"/>
      <c r="O1625" s="72"/>
      <c r="P1625" s="285"/>
      <c r="Q1625" s="71"/>
      <c r="R1625" s="72"/>
      <c r="S1625" s="286"/>
      <c r="T1625" s="72"/>
      <c r="U1625" s="287"/>
      <c r="V1625" s="71"/>
      <c r="W1625" s="72"/>
      <c r="X1625" s="287"/>
      <c r="Y1625" s="72"/>
      <c r="Z1625" s="286"/>
      <c r="AA1625" s="72"/>
      <c r="AB1625" s="288"/>
      <c r="AC1625" s="215"/>
      <c r="AD1625" s="215"/>
      <c r="AE1625" s="215"/>
      <c r="AF1625" s="215"/>
      <c r="AG1625" s="215"/>
      <c r="AH1625" s="215"/>
      <c r="AI1625" s="215"/>
      <c r="AJ1625" s="215"/>
      <c r="AK1625" s="215"/>
      <c r="AL1625" s="215"/>
      <c r="AM1625" s="215"/>
    </row>
    <row r="1626">
      <c r="A1626" s="215"/>
      <c r="B1626" s="282"/>
      <c r="C1626" s="283"/>
      <c r="D1626" s="72"/>
      <c r="E1626" s="107"/>
      <c r="F1626" s="71"/>
      <c r="G1626" s="72"/>
      <c r="H1626" s="284"/>
      <c r="I1626" s="71"/>
      <c r="J1626" s="72"/>
      <c r="K1626" s="284"/>
      <c r="L1626" s="71"/>
      <c r="M1626" s="71"/>
      <c r="N1626" s="71"/>
      <c r="O1626" s="72"/>
      <c r="P1626" s="285"/>
      <c r="Q1626" s="71"/>
      <c r="R1626" s="72"/>
      <c r="S1626" s="286"/>
      <c r="T1626" s="72"/>
      <c r="U1626" s="287"/>
      <c r="V1626" s="71"/>
      <c r="W1626" s="72"/>
      <c r="X1626" s="287"/>
      <c r="Y1626" s="72"/>
      <c r="Z1626" s="286"/>
      <c r="AA1626" s="72"/>
      <c r="AB1626" s="288"/>
      <c r="AC1626" s="215"/>
      <c r="AD1626" s="215"/>
      <c r="AE1626" s="215"/>
      <c r="AF1626" s="215"/>
      <c r="AG1626" s="215"/>
      <c r="AH1626" s="215"/>
      <c r="AI1626" s="215"/>
      <c r="AJ1626" s="215"/>
      <c r="AK1626" s="215"/>
      <c r="AL1626" s="215"/>
      <c r="AM1626" s="215"/>
    </row>
    <row r="1627">
      <c r="A1627" s="215"/>
      <c r="B1627" s="282"/>
      <c r="C1627" s="283"/>
      <c r="D1627" s="72"/>
      <c r="E1627" s="107"/>
      <c r="F1627" s="71"/>
      <c r="G1627" s="72"/>
      <c r="H1627" s="284"/>
      <c r="I1627" s="71"/>
      <c r="J1627" s="72"/>
      <c r="K1627" s="284"/>
      <c r="L1627" s="71"/>
      <c r="M1627" s="71"/>
      <c r="N1627" s="71"/>
      <c r="O1627" s="72"/>
      <c r="P1627" s="285"/>
      <c r="Q1627" s="71"/>
      <c r="R1627" s="72"/>
      <c r="S1627" s="286"/>
      <c r="T1627" s="72"/>
      <c r="U1627" s="287"/>
      <c r="V1627" s="71"/>
      <c r="W1627" s="72"/>
      <c r="X1627" s="287"/>
      <c r="Y1627" s="72"/>
      <c r="Z1627" s="286"/>
      <c r="AA1627" s="72"/>
      <c r="AB1627" s="288"/>
      <c r="AC1627" s="215"/>
      <c r="AD1627" s="215"/>
      <c r="AE1627" s="215"/>
      <c r="AF1627" s="215"/>
      <c r="AG1627" s="215"/>
      <c r="AH1627" s="215"/>
      <c r="AI1627" s="215"/>
      <c r="AJ1627" s="215"/>
      <c r="AK1627" s="215"/>
      <c r="AL1627" s="215"/>
      <c r="AM1627" s="215"/>
    </row>
    <row r="1628">
      <c r="A1628" s="215"/>
      <c r="B1628" s="282"/>
      <c r="C1628" s="283"/>
      <c r="D1628" s="72"/>
      <c r="E1628" s="107"/>
      <c r="F1628" s="71"/>
      <c r="G1628" s="72"/>
      <c r="H1628" s="284"/>
      <c r="I1628" s="71"/>
      <c r="J1628" s="72"/>
      <c r="K1628" s="284"/>
      <c r="L1628" s="71"/>
      <c r="M1628" s="71"/>
      <c r="N1628" s="71"/>
      <c r="O1628" s="72"/>
      <c r="P1628" s="285"/>
      <c r="Q1628" s="71"/>
      <c r="R1628" s="72"/>
      <c r="S1628" s="286"/>
      <c r="T1628" s="72"/>
      <c r="U1628" s="287"/>
      <c r="V1628" s="71"/>
      <c r="W1628" s="72"/>
      <c r="X1628" s="287"/>
      <c r="Y1628" s="72"/>
      <c r="Z1628" s="286"/>
      <c r="AA1628" s="72"/>
      <c r="AB1628" s="288"/>
      <c r="AC1628" s="215"/>
      <c r="AD1628" s="215"/>
      <c r="AE1628" s="215"/>
      <c r="AF1628" s="215"/>
      <c r="AG1628" s="215"/>
      <c r="AH1628" s="215"/>
      <c r="AI1628" s="215"/>
      <c r="AJ1628" s="215"/>
      <c r="AK1628" s="215"/>
      <c r="AL1628" s="215"/>
      <c r="AM1628" s="215"/>
    </row>
    <row r="1629">
      <c r="A1629" s="215"/>
      <c r="B1629" s="282"/>
      <c r="C1629" s="283"/>
      <c r="D1629" s="72"/>
      <c r="E1629" s="107"/>
      <c r="F1629" s="71"/>
      <c r="G1629" s="72"/>
      <c r="H1629" s="284"/>
      <c r="I1629" s="71"/>
      <c r="J1629" s="72"/>
      <c r="K1629" s="284"/>
      <c r="L1629" s="71"/>
      <c r="M1629" s="71"/>
      <c r="N1629" s="71"/>
      <c r="O1629" s="72"/>
      <c r="P1629" s="285"/>
      <c r="Q1629" s="71"/>
      <c r="R1629" s="72"/>
      <c r="S1629" s="286"/>
      <c r="T1629" s="72"/>
      <c r="U1629" s="287"/>
      <c r="V1629" s="71"/>
      <c r="W1629" s="72"/>
      <c r="X1629" s="287"/>
      <c r="Y1629" s="72"/>
      <c r="Z1629" s="286"/>
      <c r="AA1629" s="72"/>
      <c r="AB1629" s="288"/>
      <c r="AC1629" s="215"/>
      <c r="AD1629" s="215"/>
      <c r="AE1629" s="215"/>
      <c r="AF1629" s="215"/>
      <c r="AG1629" s="215"/>
      <c r="AH1629" s="215"/>
      <c r="AI1629" s="215"/>
      <c r="AJ1629" s="215"/>
      <c r="AK1629" s="215"/>
      <c r="AL1629" s="215"/>
      <c r="AM1629" s="215"/>
    </row>
    <row r="1630">
      <c r="A1630" s="215"/>
      <c r="B1630" s="282"/>
      <c r="C1630" s="283"/>
      <c r="D1630" s="72"/>
      <c r="E1630" s="107"/>
      <c r="F1630" s="71"/>
      <c r="G1630" s="72"/>
      <c r="H1630" s="284"/>
      <c r="I1630" s="71"/>
      <c r="J1630" s="72"/>
      <c r="K1630" s="284"/>
      <c r="L1630" s="71"/>
      <c r="M1630" s="71"/>
      <c r="N1630" s="71"/>
      <c r="O1630" s="72"/>
      <c r="P1630" s="285"/>
      <c r="Q1630" s="71"/>
      <c r="R1630" s="72"/>
      <c r="S1630" s="286"/>
      <c r="T1630" s="72"/>
      <c r="U1630" s="287"/>
      <c r="V1630" s="71"/>
      <c r="W1630" s="72"/>
      <c r="X1630" s="287"/>
      <c r="Y1630" s="72"/>
      <c r="Z1630" s="286"/>
      <c r="AA1630" s="72"/>
      <c r="AB1630" s="288"/>
      <c r="AC1630" s="215"/>
      <c r="AD1630" s="215"/>
      <c r="AE1630" s="215"/>
      <c r="AF1630" s="215"/>
      <c r="AG1630" s="215"/>
      <c r="AH1630" s="215"/>
      <c r="AI1630" s="215"/>
      <c r="AJ1630" s="215"/>
      <c r="AK1630" s="215"/>
      <c r="AL1630" s="215"/>
      <c r="AM1630" s="215"/>
    </row>
    <row r="1631">
      <c r="A1631" s="215"/>
      <c r="B1631" s="282"/>
      <c r="C1631" s="283"/>
      <c r="D1631" s="72"/>
      <c r="E1631" s="107"/>
      <c r="F1631" s="71"/>
      <c r="G1631" s="72"/>
      <c r="H1631" s="284"/>
      <c r="I1631" s="71"/>
      <c r="J1631" s="72"/>
      <c r="K1631" s="284"/>
      <c r="L1631" s="71"/>
      <c r="M1631" s="71"/>
      <c r="N1631" s="71"/>
      <c r="O1631" s="72"/>
      <c r="P1631" s="285"/>
      <c r="Q1631" s="71"/>
      <c r="R1631" s="72"/>
      <c r="S1631" s="286"/>
      <c r="T1631" s="72"/>
      <c r="U1631" s="287"/>
      <c r="V1631" s="71"/>
      <c r="W1631" s="72"/>
      <c r="X1631" s="287"/>
      <c r="Y1631" s="72"/>
      <c r="Z1631" s="286"/>
      <c r="AA1631" s="72"/>
      <c r="AB1631" s="288"/>
      <c r="AC1631" s="215"/>
      <c r="AD1631" s="215"/>
      <c r="AE1631" s="215"/>
      <c r="AF1631" s="215"/>
      <c r="AG1631" s="215"/>
      <c r="AH1631" s="215"/>
      <c r="AI1631" s="215"/>
      <c r="AJ1631" s="215"/>
      <c r="AK1631" s="215"/>
      <c r="AL1631" s="215"/>
      <c r="AM1631" s="215"/>
    </row>
    <row r="1632">
      <c r="A1632" s="215"/>
      <c r="B1632" s="282"/>
      <c r="C1632" s="283"/>
      <c r="D1632" s="72"/>
      <c r="E1632" s="107"/>
      <c r="F1632" s="71"/>
      <c r="G1632" s="72"/>
      <c r="H1632" s="284"/>
      <c r="I1632" s="71"/>
      <c r="J1632" s="72"/>
      <c r="K1632" s="284"/>
      <c r="L1632" s="71"/>
      <c r="M1632" s="71"/>
      <c r="N1632" s="71"/>
      <c r="O1632" s="72"/>
      <c r="P1632" s="285"/>
      <c r="Q1632" s="71"/>
      <c r="R1632" s="72"/>
      <c r="S1632" s="286"/>
      <c r="T1632" s="72"/>
      <c r="U1632" s="287"/>
      <c r="V1632" s="71"/>
      <c r="W1632" s="72"/>
      <c r="X1632" s="287"/>
      <c r="Y1632" s="72"/>
      <c r="Z1632" s="286"/>
      <c r="AA1632" s="72"/>
      <c r="AB1632" s="288"/>
      <c r="AC1632" s="215"/>
      <c r="AD1632" s="215"/>
      <c r="AE1632" s="215"/>
      <c r="AF1632" s="215"/>
      <c r="AG1632" s="215"/>
      <c r="AH1632" s="215"/>
      <c r="AI1632" s="215"/>
      <c r="AJ1632" s="215"/>
      <c r="AK1632" s="215"/>
      <c r="AL1632" s="215"/>
      <c r="AM1632" s="215"/>
    </row>
    <row r="1633">
      <c r="A1633" s="215"/>
      <c r="B1633" s="282"/>
      <c r="C1633" s="283"/>
      <c r="D1633" s="72"/>
      <c r="E1633" s="107"/>
      <c r="F1633" s="71"/>
      <c r="G1633" s="72"/>
      <c r="H1633" s="284"/>
      <c r="I1633" s="71"/>
      <c r="J1633" s="72"/>
      <c r="K1633" s="284"/>
      <c r="L1633" s="71"/>
      <c r="M1633" s="71"/>
      <c r="N1633" s="71"/>
      <c r="O1633" s="72"/>
      <c r="P1633" s="285"/>
      <c r="Q1633" s="71"/>
      <c r="R1633" s="72"/>
      <c r="S1633" s="286"/>
      <c r="T1633" s="72"/>
      <c r="U1633" s="287"/>
      <c r="V1633" s="71"/>
      <c r="W1633" s="72"/>
      <c r="X1633" s="287"/>
      <c r="Y1633" s="72"/>
      <c r="Z1633" s="286"/>
      <c r="AA1633" s="72"/>
      <c r="AB1633" s="288"/>
      <c r="AC1633" s="215"/>
      <c r="AD1633" s="215"/>
      <c r="AE1633" s="215"/>
      <c r="AF1633" s="215"/>
      <c r="AG1633" s="215"/>
      <c r="AH1633" s="215"/>
      <c r="AI1633" s="215"/>
      <c r="AJ1633" s="215"/>
      <c r="AK1633" s="215"/>
      <c r="AL1633" s="215"/>
      <c r="AM1633" s="215"/>
    </row>
    <row r="1634">
      <c r="A1634" s="215"/>
      <c r="B1634" s="282"/>
      <c r="C1634" s="283"/>
      <c r="D1634" s="72"/>
      <c r="E1634" s="107"/>
      <c r="F1634" s="71"/>
      <c r="G1634" s="72"/>
      <c r="H1634" s="284"/>
      <c r="I1634" s="71"/>
      <c r="J1634" s="72"/>
      <c r="K1634" s="284"/>
      <c r="L1634" s="71"/>
      <c r="M1634" s="71"/>
      <c r="N1634" s="71"/>
      <c r="O1634" s="72"/>
      <c r="P1634" s="285"/>
      <c r="Q1634" s="71"/>
      <c r="R1634" s="72"/>
      <c r="S1634" s="286"/>
      <c r="T1634" s="72"/>
      <c r="U1634" s="287"/>
      <c r="V1634" s="71"/>
      <c r="W1634" s="72"/>
      <c r="X1634" s="287"/>
      <c r="Y1634" s="72"/>
      <c r="Z1634" s="286"/>
      <c r="AA1634" s="72"/>
      <c r="AB1634" s="288"/>
      <c r="AC1634" s="215"/>
      <c r="AD1634" s="215"/>
      <c r="AE1634" s="215"/>
      <c r="AF1634" s="215"/>
      <c r="AG1634" s="215"/>
      <c r="AH1634" s="215"/>
      <c r="AI1634" s="215"/>
      <c r="AJ1634" s="215"/>
      <c r="AK1634" s="215"/>
      <c r="AL1634" s="215"/>
      <c r="AM1634" s="215"/>
    </row>
    <row r="1635">
      <c r="A1635" s="215"/>
      <c r="B1635" s="282"/>
      <c r="C1635" s="283"/>
      <c r="D1635" s="72"/>
      <c r="E1635" s="107"/>
      <c r="F1635" s="71"/>
      <c r="G1635" s="72"/>
      <c r="H1635" s="284"/>
      <c r="I1635" s="71"/>
      <c r="J1635" s="72"/>
      <c r="K1635" s="284"/>
      <c r="L1635" s="71"/>
      <c r="M1635" s="71"/>
      <c r="N1635" s="71"/>
      <c r="O1635" s="72"/>
      <c r="P1635" s="285"/>
      <c r="Q1635" s="71"/>
      <c r="R1635" s="72"/>
      <c r="S1635" s="286"/>
      <c r="T1635" s="72"/>
      <c r="U1635" s="287"/>
      <c r="V1635" s="71"/>
      <c r="W1635" s="72"/>
      <c r="X1635" s="287"/>
      <c r="Y1635" s="72"/>
      <c r="Z1635" s="286"/>
      <c r="AA1635" s="72"/>
      <c r="AB1635" s="288"/>
      <c r="AC1635" s="215"/>
      <c r="AD1635" s="215"/>
      <c r="AE1635" s="215"/>
      <c r="AF1635" s="215"/>
      <c r="AG1635" s="215"/>
      <c r="AH1635" s="215"/>
      <c r="AI1635" s="215"/>
      <c r="AJ1635" s="215"/>
      <c r="AK1635" s="215"/>
      <c r="AL1635" s="215"/>
      <c r="AM1635" s="215"/>
    </row>
    <row r="1636">
      <c r="A1636" s="215"/>
      <c r="B1636" s="282"/>
      <c r="C1636" s="283"/>
      <c r="D1636" s="72"/>
      <c r="E1636" s="107"/>
      <c r="F1636" s="71"/>
      <c r="G1636" s="72"/>
      <c r="H1636" s="284"/>
      <c r="I1636" s="71"/>
      <c r="J1636" s="72"/>
      <c r="K1636" s="284"/>
      <c r="L1636" s="71"/>
      <c r="M1636" s="71"/>
      <c r="N1636" s="71"/>
      <c r="O1636" s="72"/>
      <c r="P1636" s="285"/>
      <c r="Q1636" s="71"/>
      <c r="R1636" s="72"/>
      <c r="S1636" s="286"/>
      <c r="T1636" s="72"/>
      <c r="U1636" s="287"/>
      <c r="V1636" s="71"/>
      <c r="W1636" s="72"/>
      <c r="X1636" s="287"/>
      <c r="Y1636" s="72"/>
      <c r="Z1636" s="286"/>
      <c r="AA1636" s="72"/>
      <c r="AB1636" s="288"/>
      <c r="AC1636" s="215"/>
      <c r="AD1636" s="215"/>
      <c r="AE1636" s="215"/>
      <c r="AF1636" s="215"/>
      <c r="AG1636" s="215"/>
      <c r="AH1636" s="215"/>
      <c r="AI1636" s="215"/>
      <c r="AJ1636" s="215"/>
      <c r="AK1636" s="215"/>
      <c r="AL1636" s="215"/>
      <c r="AM1636" s="215"/>
    </row>
    <row r="1637">
      <c r="A1637" s="215"/>
      <c r="B1637" s="282"/>
      <c r="C1637" s="283"/>
      <c r="D1637" s="72"/>
      <c r="E1637" s="107"/>
      <c r="F1637" s="71"/>
      <c r="G1637" s="72"/>
      <c r="H1637" s="284"/>
      <c r="I1637" s="71"/>
      <c r="J1637" s="72"/>
      <c r="K1637" s="284"/>
      <c r="L1637" s="71"/>
      <c r="M1637" s="71"/>
      <c r="N1637" s="71"/>
      <c r="O1637" s="72"/>
      <c r="P1637" s="285"/>
      <c r="Q1637" s="71"/>
      <c r="R1637" s="72"/>
      <c r="S1637" s="286"/>
      <c r="T1637" s="72"/>
      <c r="U1637" s="287"/>
      <c r="V1637" s="71"/>
      <c r="W1637" s="72"/>
      <c r="X1637" s="287"/>
      <c r="Y1637" s="72"/>
      <c r="Z1637" s="286"/>
      <c r="AA1637" s="72"/>
      <c r="AB1637" s="288"/>
      <c r="AC1637" s="215"/>
      <c r="AD1637" s="215"/>
      <c r="AE1637" s="215"/>
      <c r="AF1637" s="215"/>
      <c r="AG1637" s="215"/>
      <c r="AH1637" s="215"/>
      <c r="AI1637" s="215"/>
      <c r="AJ1637" s="215"/>
      <c r="AK1637" s="215"/>
      <c r="AL1637" s="215"/>
      <c r="AM1637" s="215"/>
    </row>
    <row r="1638">
      <c r="A1638" s="215"/>
      <c r="B1638" s="282"/>
      <c r="C1638" s="283"/>
      <c r="D1638" s="72"/>
      <c r="E1638" s="107"/>
      <c r="F1638" s="71"/>
      <c r="G1638" s="72"/>
      <c r="H1638" s="284"/>
      <c r="I1638" s="71"/>
      <c r="J1638" s="72"/>
      <c r="K1638" s="284"/>
      <c r="L1638" s="71"/>
      <c r="M1638" s="71"/>
      <c r="N1638" s="71"/>
      <c r="O1638" s="72"/>
      <c r="P1638" s="285"/>
      <c r="Q1638" s="71"/>
      <c r="R1638" s="72"/>
      <c r="S1638" s="286"/>
      <c r="T1638" s="72"/>
      <c r="U1638" s="287"/>
      <c r="V1638" s="71"/>
      <c r="W1638" s="72"/>
      <c r="X1638" s="287"/>
      <c r="Y1638" s="72"/>
      <c r="Z1638" s="286"/>
      <c r="AA1638" s="72"/>
      <c r="AB1638" s="288"/>
      <c r="AC1638" s="215"/>
      <c r="AD1638" s="215"/>
      <c r="AE1638" s="215"/>
      <c r="AF1638" s="215"/>
      <c r="AG1638" s="215"/>
      <c r="AH1638" s="215"/>
      <c r="AI1638" s="215"/>
      <c r="AJ1638" s="215"/>
      <c r="AK1638" s="215"/>
      <c r="AL1638" s="215"/>
      <c r="AM1638" s="215"/>
    </row>
    <row r="1639">
      <c r="A1639" s="215"/>
      <c r="B1639" s="282"/>
      <c r="C1639" s="283"/>
      <c r="D1639" s="72"/>
      <c r="E1639" s="107"/>
      <c r="F1639" s="71"/>
      <c r="G1639" s="72"/>
      <c r="H1639" s="284"/>
      <c r="I1639" s="71"/>
      <c r="J1639" s="72"/>
      <c r="K1639" s="284"/>
      <c r="L1639" s="71"/>
      <c r="M1639" s="71"/>
      <c r="N1639" s="71"/>
      <c r="O1639" s="72"/>
      <c r="P1639" s="285"/>
      <c r="Q1639" s="71"/>
      <c r="R1639" s="72"/>
      <c r="S1639" s="286"/>
      <c r="T1639" s="72"/>
      <c r="U1639" s="287"/>
      <c r="V1639" s="71"/>
      <c r="W1639" s="72"/>
      <c r="X1639" s="287"/>
      <c r="Y1639" s="72"/>
      <c r="Z1639" s="286"/>
      <c r="AA1639" s="72"/>
      <c r="AB1639" s="288"/>
      <c r="AC1639" s="215"/>
      <c r="AD1639" s="215"/>
      <c r="AE1639" s="215"/>
      <c r="AF1639" s="215"/>
      <c r="AG1639" s="215"/>
      <c r="AH1639" s="215"/>
      <c r="AI1639" s="215"/>
      <c r="AJ1639" s="215"/>
      <c r="AK1639" s="215"/>
      <c r="AL1639" s="215"/>
      <c r="AM1639" s="215"/>
    </row>
    <row r="1640">
      <c r="A1640" s="215"/>
      <c r="B1640" s="282"/>
      <c r="C1640" s="283"/>
      <c r="D1640" s="72"/>
      <c r="E1640" s="107"/>
      <c r="F1640" s="71"/>
      <c r="G1640" s="72"/>
      <c r="H1640" s="284"/>
      <c r="I1640" s="71"/>
      <c r="J1640" s="72"/>
      <c r="K1640" s="284"/>
      <c r="L1640" s="71"/>
      <c r="M1640" s="71"/>
      <c r="N1640" s="71"/>
      <c r="O1640" s="72"/>
      <c r="P1640" s="285"/>
      <c r="Q1640" s="71"/>
      <c r="R1640" s="72"/>
      <c r="S1640" s="286"/>
      <c r="T1640" s="72"/>
      <c r="U1640" s="287"/>
      <c r="V1640" s="71"/>
      <c r="W1640" s="72"/>
      <c r="X1640" s="287"/>
      <c r="Y1640" s="72"/>
      <c r="Z1640" s="286"/>
      <c r="AA1640" s="72"/>
      <c r="AB1640" s="288"/>
      <c r="AC1640" s="215"/>
      <c r="AD1640" s="215"/>
      <c r="AE1640" s="215"/>
      <c r="AF1640" s="215"/>
      <c r="AG1640" s="215"/>
      <c r="AH1640" s="215"/>
      <c r="AI1640" s="215"/>
      <c r="AJ1640" s="215"/>
      <c r="AK1640" s="215"/>
      <c r="AL1640" s="215"/>
      <c r="AM1640" s="215"/>
    </row>
    <row r="1641">
      <c r="A1641" s="215"/>
      <c r="B1641" s="282"/>
      <c r="C1641" s="283"/>
      <c r="D1641" s="72"/>
      <c r="E1641" s="107"/>
      <c r="F1641" s="71"/>
      <c r="G1641" s="72"/>
      <c r="H1641" s="284"/>
      <c r="I1641" s="71"/>
      <c r="J1641" s="72"/>
      <c r="K1641" s="284"/>
      <c r="L1641" s="71"/>
      <c r="M1641" s="71"/>
      <c r="N1641" s="71"/>
      <c r="O1641" s="72"/>
      <c r="P1641" s="285"/>
      <c r="Q1641" s="71"/>
      <c r="R1641" s="72"/>
      <c r="S1641" s="286"/>
      <c r="T1641" s="72"/>
      <c r="U1641" s="287"/>
      <c r="V1641" s="71"/>
      <c r="W1641" s="72"/>
      <c r="X1641" s="287"/>
      <c r="Y1641" s="72"/>
      <c r="Z1641" s="286"/>
      <c r="AA1641" s="72"/>
      <c r="AB1641" s="288"/>
      <c r="AC1641" s="215"/>
      <c r="AD1641" s="215"/>
      <c r="AE1641" s="215"/>
      <c r="AF1641" s="215"/>
      <c r="AG1641" s="215"/>
      <c r="AH1641" s="215"/>
      <c r="AI1641" s="215"/>
      <c r="AJ1641" s="215"/>
      <c r="AK1641" s="215"/>
      <c r="AL1641" s="215"/>
      <c r="AM1641" s="215"/>
    </row>
    <row r="1642">
      <c r="A1642" s="215"/>
      <c r="B1642" s="282"/>
      <c r="C1642" s="283"/>
      <c r="D1642" s="72"/>
      <c r="E1642" s="107"/>
      <c r="F1642" s="71"/>
      <c r="G1642" s="72"/>
      <c r="H1642" s="284"/>
      <c r="I1642" s="71"/>
      <c r="J1642" s="72"/>
      <c r="K1642" s="284"/>
      <c r="L1642" s="71"/>
      <c r="M1642" s="71"/>
      <c r="N1642" s="71"/>
      <c r="O1642" s="72"/>
      <c r="P1642" s="285"/>
      <c r="Q1642" s="71"/>
      <c r="R1642" s="72"/>
      <c r="S1642" s="286"/>
      <c r="T1642" s="72"/>
      <c r="U1642" s="287"/>
      <c r="V1642" s="71"/>
      <c r="W1642" s="72"/>
      <c r="X1642" s="287"/>
      <c r="Y1642" s="72"/>
      <c r="Z1642" s="286"/>
      <c r="AA1642" s="72"/>
      <c r="AB1642" s="288"/>
      <c r="AC1642" s="215"/>
      <c r="AD1642" s="215"/>
      <c r="AE1642" s="215"/>
      <c r="AF1642" s="215"/>
      <c r="AG1642" s="215"/>
      <c r="AH1642" s="215"/>
      <c r="AI1642" s="215"/>
      <c r="AJ1642" s="215"/>
      <c r="AK1642" s="215"/>
      <c r="AL1642" s="215"/>
      <c r="AM1642" s="215"/>
    </row>
    <row r="1643">
      <c r="A1643" s="215"/>
      <c r="B1643" s="282"/>
      <c r="C1643" s="283"/>
      <c r="D1643" s="72"/>
      <c r="E1643" s="107"/>
      <c r="F1643" s="71"/>
      <c r="G1643" s="72"/>
      <c r="H1643" s="284"/>
      <c r="I1643" s="71"/>
      <c r="J1643" s="72"/>
      <c r="K1643" s="284"/>
      <c r="L1643" s="71"/>
      <c r="M1643" s="71"/>
      <c r="N1643" s="71"/>
      <c r="O1643" s="72"/>
      <c r="P1643" s="285"/>
      <c r="Q1643" s="71"/>
      <c r="R1643" s="72"/>
      <c r="S1643" s="286"/>
      <c r="T1643" s="72"/>
      <c r="U1643" s="287"/>
      <c r="V1643" s="71"/>
      <c r="W1643" s="72"/>
      <c r="X1643" s="287"/>
      <c r="Y1643" s="72"/>
      <c r="Z1643" s="286"/>
      <c r="AA1643" s="72"/>
      <c r="AB1643" s="288"/>
      <c r="AC1643" s="215"/>
      <c r="AD1643" s="215"/>
      <c r="AE1643" s="215"/>
      <c r="AF1643" s="215"/>
      <c r="AG1643" s="215"/>
      <c r="AH1643" s="215"/>
      <c r="AI1643" s="215"/>
      <c r="AJ1643" s="215"/>
      <c r="AK1643" s="215"/>
      <c r="AL1643" s="215"/>
      <c r="AM1643" s="215"/>
    </row>
    <row r="1644">
      <c r="A1644" s="215"/>
      <c r="B1644" s="282"/>
      <c r="C1644" s="283"/>
      <c r="D1644" s="72"/>
      <c r="E1644" s="107"/>
      <c r="F1644" s="71"/>
      <c r="G1644" s="72"/>
      <c r="H1644" s="284"/>
      <c r="I1644" s="71"/>
      <c r="J1644" s="72"/>
      <c r="K1644" s="284"/>
      <c r="L1644" s="71"/>
      <c r="M1644" s="71"/>
      <c r="N1644" s="71"/>
      <c r="O1644" s="72"/>
      <c r="P1644" s="285"/>
      <c r="Q1644" s="71"/>
      <c r="R1644" s="72"/>
      <c r="S1644" s="286"/>
      <c r="T1644" s="72"/>
      <c r="U1644" s="287"/>
      <c r="V1644" s="71"/>
      <c r="W1644" s="72"/>
      <c r="X1644" s="287"/>
      <c r="Y1644" s="72"/>
      <c r="Z1644" s="286"/>
      <c r="AA1644" s="72"/>
      <c r="AB1644" s="288"/>
      <c r="AC1644" s="215"/>
      <c r="AD1644" s="215"/>
      <c r="AE1644" s="215"/>
      <c r="AF1644" s="215"/>
      <c r="AG1644" s="215"/>
      <c r="AH1644" s="215"/>
      <c r="AI1644" s="215"/>
      <c r="AJ1644" s="215"/>
      <c r="AK1644" s="215"/>
      <c r="AL1644" s="215"/>
      <c r="AM1644" s="215"/>
    </row>
    <row r="1645">
      <c r="A1645" s="215"/>
      <c r="B1645" s="282"/>
      <c r="C1645" s="283"/>
      <c r="D1645" s="72"/>
      <c r="E1645" s="107"/>
      <c r="F1645" s="71"/>
      <c r="G1645" s="72"/>
      <c r="H1645" s="284"/>
      <c r="I1645" s="71"/>
      <c r="J1645" s="72"/>
      <c r="K1645" s="284"/>
      <c r="L1645" s="71"/>
      <c r="M1645" s="71"/>
      <c r="N1645" s="71"/>
      <c r="O1645" s="72"/>
      <c r="P1645" s="285"/>
      <c r="Q1645" s="71"/>
      <c r="R1645" s="72"/>
      <c r="S1645" s="286"/>
      <c r="T1645" s="72"/>
      <c r="U1645" s="287"/>
      <c r="V1645" s="71"/>
      <c r="W1645" s="72"/>
      <c r="X1645" s="287"/>
      <c r="Y1645" s="72"/>
      <c r="Z1645" s="286"/>
      <c r="AA1645" s="72"/>
      <c r="AB1645" s="288"/>
      <c r="AC1645" s="215"/>
      <c r="AD1645" s="215"/>
      <c r="AE1645" s="215"/>
      <c r="AF1645" s="215"/>
      <c r="AG1645" s="215"/>
      <c r="AH1645" s="215"/>
      <c r="AI1645" s="215"/>
      <c r="AJ1645" s="215"/>
      <c r="AK1645" s="215"/>
      <c r="AL1645" s="215"/>
      <c r="AM1645" s="215"/>
    </row>
    <row r="1646">
      <c r="A1646" s="215"/>
      <c r="B1646" s="282"/>
      <c r="C1646" s="283"/>
      <c r="D1646" s="72"/>
      <c r="E1646" s="107"/>
      <c r="F1646" s="71"/>
      <c r="G1646" s="72"/>
      <c r="H1646" s="284"/>
      <c r="I1646" s="71"/>
      <c r="J1646" s="72"/>
      <c r="K1646" s="284"/>
      <c r="L1646" s="71"/>
      <c r="M1646" s="71"/>
      <c r="N1646" s="71"/>
      <c r="O1646" s="72"/>
      <c r="P1646" s="285"/>
      <c r="Q1646" s="71"/>
      <c r="R1646" s="72"/>
      <c r="S1646" s="286"/>
      <c r="T1646" s="72"/>
      <c r="U1646" s="287"/>
      <c r="V1646" s="71"/>
      <c r="W1646" s="72"/>
      <c r="X1646" s="287"/>
      <c r="Y1646" s="72"/>
      <c r="Z1646" s="286"/>
      <c r="AA1646" s="72"/>
      <c r="AB1646" s="288"/>
      <c r="AC1646" s="215"/>
      <c r="AD1646" s="215"/>
      <c r="AE1646" s="215"/>
      <c r="AF1646" s="215"/>
      <c r="AG1646" s="215"/>
      <c r="AH1646" s="215"/>
      <c r="AI1646" s="215"/>
      <c r="AJ1646" s="215"/>
      <c r="AK1646" s="215"/>
      <c r="AL1646" s="215"/>
      <c r="AM1646" s="215"/>
    </row>
    <row r="1647">
      <c r="A1647" s="215"/>
      <c r="B1647" s="282"/>
      <c r="C1647" s="283"/>
      <c r="D1647" s="72"/>
      <c r="E1647" s="107"/>
      <c r="F1647" s="71"/>
      <c r="G1647" s="72"/>
      <c r="H1647" s="284"/>
      <c r="I1647" s="71"/>
      <c r="J1647" s="72"/>
      <c r="K1647" s="284"/>
      <c r="L1647" s="71"/>
      <c r="M1647" s="71"/>
      <c r="N1647" s="71"/>
      <c r="O1647" s="72"/>
      <c r="P1647" s="285"/>
      <c r="Q1647" s="71"/>
      <c r="R1647" s="72"/>
      <c r="S1647" s="286"/>
      <c r="T1647" s="72"/>
      <c r="U1647" s="287"/>
      <c r="V1647" s="71"/>
      <c r="W1647" s="72"/>
      <c r="X1647" s="287"/>
      <c r="Y1647" s="72"/>
      <c r="Z1647" s="286"/>
      <c r="AA1647" s="72"/>
      <c r="AB1647" s="288"/>
      <c r="AC1647" s="215"/>
      <c r="AD1647" s="215"/>
      <c r="AE1647" s="215"/>
      <c r="AF1647" s="215"/>
      <c r="AG1647" s="215"/>
      <c r="AH1647" s="215"/>
      <c r="AI1647" s="215"/>
      <c r="AJ1647" s="215"/>
      <c r="AK1647" s="215"/>
      <c r="AL1647" s="215"/>
      <c r="AM1647" s="215"/>
    </row>
    <row r="1648">
      <c r="A1648" s="215"/>
      <c r="B1648" s="282"/>
      <c r="C1648" s="283"/>
      <c r="D1648" s="72"/>
      <c r="E1648" s="107"/>
      <c r="F1648" s="71"/>
      <c r="G1648" s="72"/>
      <c r="H1648" s="284"/>
      <c r="I1648" s="71"/>
      <c r="J1648" s="72"/>
      <c r="K1648" s="284"/>
      <c r="L1648" s="71"/>
      <c r="M1648" s="71"/>
      <c r="N1648" s="71"/>
      <c r="O1648" s="72"/>
      <c r="P1648" s="285"/>
      <c r="Q1648" s="71"/>
      <c r="R1648" s="72"/>
      <c r="S1648" s="286"/>
      <c r="T1648" s="72"/>
      <c r="U1648" s="287"/>
      <c r="V1648" s="71"/>
      <c r="W1648" s="72"/>
      <c r="X1648" s="287"/>
      <c r="Y1648" s="72"/>
      <c r="Z1648" s="286"/>
      <c r="AA1648" s="72"/>
      <c r="AB1648" s="288"/>
      <c r="AC1648" s="215"/>
      <c r="AD1648" s="215"/>
      <c r="AE1648" s="215"/>
      <c r="AF1648" s="215"/>
      <c r="AG1648" s="215"/>
      <c r="AH1648" s="215"/>
      <c r="AI1648" s="215"/>
      <c r="AJ1648" s="215"/>
      <c r="AK1648" s="215"/>
      <c r="AL1648" s="215"/>
      <c r="AM1648" s="215"/>
    </row>
    <row r="1649">
      <c r="A1649" s="215"/>
      <c r="B1649" s="282"/>
      <c r="C1649" s="283"/>
      <c r="D1649" s="72"/>
      <c r="E1649" s="107"/>
      <c r="F1649" s="71"/>
      <c r="G1649" s="72"/>
      <c r="H1649" s="284"/>
      <c r="I1649" s="71"/>
      <c r="J1649" s="72"/>
      <c r="K1649" s="284"/>
      <c r="L1649" s="71"/>
      <c r="M1649" s="71"/>
      <c r="N1649" s="71"/>
      <c r="O1649" s="72"/>
      <c r="P1649" s="285"/>
      <c r="Q1649" s="71"/>
      <c r="R1649" s="72"/>
      <c r="S1649" s="286"/>
      <c r="T1649" s="72"/>
      <c r="U1649" s="287"/>
      <c r="V1649" s="71"/>
      <c r="W1649" s="72"/>
      <c r="X1649" s="287"/>
      <c r="Y1649" s="72"/>
      <c r="Z1649" s="286"/>
      <c r="AA1649" s="72"/>
      <c r="AB1649" s="288"/>
      <c r="AC1649" s="215"/>
      <c r="AD1649" s="215"/>
      <c r="AE1649" s="215"/>
      <c r="AF1649" s="215"/>
      <c r="AG1649" s="215"/>
      <c r="AH1649" s="215"/>
      <c r="AI1649" s="215"/>
      <c r="AJ1649" s="215"/>
      <c r="AK1649" s="215"/>
      <c r="AL1649" s="215"/>
      <c r="AM1649" s="215"/>
    </row>
    <row r="1650">
      <c r="A1650" s="215"/>
      <c r="B1650" s="282"/>
      <c r="C1650" s="283"/>
      <c r="D1650" s="72"/>
      <c r="E1650" s="107"/>
      <c r="F1650" s="71"/>
      <c r="G1650" s="72"/>
      <c r="H1650" s="284"/>
      <c r="I1650" s="71"/>
      <c r="J1650" s="72"/>
      <c r="K1650" s="284"/>
      <c r="L1650" s="71"/>
      <c r="M1650" s="71"/>
      <c r="N1650" s="71"/>
      <c r="O1650" s="72"/>
      <c r="P1650" s="285"/>
      <c r="Q1650" s="71"/>
      <c r="R1650" s="72"/>
      <c r="S1650" s="286"/>
      <c r="T1650" s="72"/>
      <c r="U1650" s="287"/>
      <c r="V1650" s="71"/>
      <c r="W1650" s="72"/>
      <c r="X1650" s="287"/>
      <c r="Y1650" s="72"/>
      <c r="Z1650" s="286"/>
      <c r="AA1650" s="72"/>
      <c r="AB1650" s="288"/>
      <c r="AC1650" s="215"/>
      <c r="AD1650" s="215"/>
      <c r="AE1650" s="215"/>
      <c r="AF1650" s="215"/>
      <c r="AG1650" s="215"/>
      <c r="AH1650" s="215"/>
      <c r="AI1650" s="215"/>
      <c r="AJ1650" s="215"/>
      <c r="AK1650" s="215"/>
      <c r="AL1650" s="215"/>
      <c r="AM1650" s="215"/>
    </row>
    <row r="1651">
      <c r="A1651" s="215"/>
      <c r="B1651" s="282"/>
      <c r="C1651" s="283"/>
      <c r="D1651" s="72"/>
      <c r="E1651" s="107"/>
      <c r="F1651" s="71"/>
      <c r="G1651" s="72"/>
      <c r="H1651" s="284"/>
      <c r="I1651" s="71"/>
      <c r="J1651" s="72"/>
      <c r="K1651" s="284"/>
      <c r="L1651" s="71"/>
      <c r="M1651" s="71"/>
      <c r="N1651" s="71"/>
      <c r="O1651" s="72"/>
      <c r="P1651" s="285"/>
      <c r="Q1651" s="71"/>
      <c r="R1651" s="72"/>
      <c r="S1651" s="286"/>
      <c r="T1651" s="72"/>
      <c r="U1651" s="287"/>
      <c r="V1651" s="71"/>
      <c r="W1651" s="72"/>
      <c r="X1651" s="287"/>
      <c r="Y1651" s="72"/>
      <c r="Z1651" s="286"/>
      <c r="AA1651" s="72"/>
      <c r="AB1651" s="288"/>
      <c r="AC1651" s="215"/>
      <c r="AD1651" s="215"/>
      <c r="AE1651" s="215"/>
      <c r="AF1651" s="215"/>
      <c r="AG1651" s="215"/>
      <c r="AH1651" s="215"/>
      <c r="AI1651" s="215"/>
      <c r="AJ1651" s="215"/>
      <c r="AK1651" s="215"/>
      <c r="AL1651" s="215"/>
      <c r="AM1651" s="215"/>
    </row>
    <row r="1652">
      <c r="A1652" s="215"/>
      <c r="B1652" s="282"/>
      <c r="C1652" s="283"/>
      <c r="D1652" s="72"/>
      <c r="E1652" s="107"/>
      <c r="F1652" s="71"/>
      <c r="G1652" s="72"/>
      <c r="H1652" s="284"/>
      <c r="I1652" s="71"/>
      <c r="J1652" s="72"/>
      <c r="K1652" s="284"/>
      <c r="L1652" s="71"/>
      <c r="M1652" s="71"/>
      <c r="N1652" s="71"/>
      <c r="O1652" s="72"/>
      <c r="P1652" s="285"/>
      <c r="Q1652" s="71"/>
      <c r="R1652" s="72"/>
      <c r="S1652" s="286"/>
      <c r="T1652" s="72"/>
      <c r="U1652" s="287"/>
      <c r="V1652" s="71"/>
      <c r="W1652" s="72"/>
      <c r="X1652" s="287"/>
      <c r="Y1652" s="72"/>
      <c r="Z1652" s="286"/>
      <c r="AA1652" s="72"/>
      <c r="AB1652" s="288"/>
      <c r="AC1652" s="215"/>
      <c r="AD1652" s="215"/>
      <c r="AE1652" s="215"/>
      <c r="AF1652" s="215"/>
      <c r="AG1652" s="215"/>
      <c r="AH1652" s="215"/>
      <c r="AI1652" s="215"/>
      <c r="AJ1652" s="215"/>
      <c r="AK1652" s="215"/>
      <c r="AL1652" s="215"/>
      <c r="AM1652" s="215"/>
    </row>
    <row r="1653">
      <c r="A1653" s="215"/>
      <c r="B1653" s="282"/>
      <c r="C1653" s="283"/>
      <c r="D1653" s="72"/>
      <c r="E1653" s="107"/>
      <c r="F1653" s="71"/>
      <c r="G1653" s="72"/>
      <c r="H1653" s="284"/>
      <c r="I1653" s="71"/>
      <c r="J1653" s="72"/>
      <c r="K1653" s="284"/>
      <c r="L1653" s="71"/>
      <c r="M1653" s="71"/>
      <c r="N1653" s="71"/>
      <c r="O1653" s="72"/>
      <c r="P1653" s="285"/>
      <c r="Q1653" s="71"/>
      <c r="R1653" s="72"/>
      <c r="S1653" s="286"/>
      <c r="T1653" s="72"/>
      <c r="U1653" s="287"/>
      <c r="V1653" s="71"/>
      <c r="W1653" s="72"/>
      <c r="X1653" s="287"/>
      <c r="Y1653" s="72"/>
      <c r="Z1653" s="286"/>
      <c r="AA1653" s="72"/>
      <c r="AB1653" s="288"/>
      <c r="AC1653" s="215"/>
      <c r="AD1653" s="215"/>
      <c r="AE1653" s="215"/>
      <c r="AF1653" s="215"/>
      <c r="AG1653" s="215"/>
      <c r="AH1653" s="215"/>
      <c r="AI1653" s="215"/>
      <c r="AJ1653" s="215"/>
      <c r="AK1653" s="215"/>
      <c r="AL1653" s="215"/>
      <c r="AM1653" s="215"/>
    </row>
    <row r="1654">
      <c r="A1654" s="215"/>
      <c r="B1654" s="282"/>
      <c r="C1654" s="283"/>
      <c r="D1654" s="72"/>
      <c r="E1654" s="107"/>
      <c r="F1654" s="71"/>
      <c r="G1654" s="72"/>
      <c r="H1654" s="284"/>
      <c r="I1654" s="71"/>
      <c r="J1654" s="72"/>
      <c r="K1654" s="284"/>
      <c r="L1654" s="71"/>
      <c r="M1654" s="71"/>
      <c r="N1654" s="71"/>
      <c r="O1654" s="72"/>
      <c r="P1654" s="285"/>
      <c r="Q1654" s="71"/>
      <c r="R1654" s="72"/>
      <c r="S1654" s="286"/>
      <c r="T1654" s="72"/>
      <c r="U1654" s="287"/>
      <c r="V1654" s="71"/>
      <c r="W1654" s="72"/>
      <c r="X1654" s="287"/>
      <c r="Y1654" s="72"/>
      <c r="Z1654" s="286"/>
      <c r="AA1654" s="72"/>
      <c r="AB1654" s="288"/>
      <c r="AC1654" s="215"/>
      <c r="AD1654" s="215"/>
      <c r="AE1654" s="215"/>
      <c r="AF1654" s="215"/>
      <c r="AG1654" s="215"/>
      <c r="AH1654" s="215"/>
      <c r="AI1654" s="215"/>
      <c r="AJ1654" s="215"/>
      <c r="AK1654" s="215"/>
      <c r="AL1654" s="215"/>
      <c r="AM1654" s="215"/>
    </row>
    <row r="1655">
      <c r="A1655" s="215"/>
      <c r="B1655" s="282"/>
      <c r="C1655" s="283"/>
      <c r="D1655" s="72"/>
      <c r="E1655" s="107"/>
      <c r="F1655" s="71"/>
      <c r="G1655" s="72"/>
      <c r="H1655" s="284"/>
      <c r="I1655" s="71"/>
      <c r="J1655" s="72"/>
      <c r="K1655" s="284"/>
      <c r="L1655" s="71"/>
      <c r="M1655" s="71"/>
      <c r="N1655" s="71"/>
      <c r="O1655" s="72"/>
      <c r="P1655" s="285"/>
      <c r="Q1655" s="71"/>
      <c r="R1655" s="72"/>
      <c r="S1655" s="286"/>
      <c r="T1655" s="72"/>
      <c r="U1655" s="287"/>
      <c r="V1655" s="71"/>
      <c r="W1655" s="72"/>
      <c r="X1655" s="287"/>
      <c r="Y1655" s="72"/>
      <c r="Z1655" s="286"/>
      <c r="AA1655" s="72"/>
      <c r="AB1655" s="288"/>
      <c r="AC1655" s="215"/>
      <c r="AD1655" s="215"/>
      <c r="AE1655" s="215"/>
      <c r="AF1655" s="215"/>
      <c r="AG1655" s="215"/>
      <c r="AH1655" s="215"/>
      <c r="AI1655" s="215"/>
      <c r="AJ1655" s="215"/>
      <c r="AK1655" s="215"/>
      <c r="AL1655" s="215"/>
      <c r="AM1655" s="215"/>
    </row>
    <row r="1656">
      <c r="A1656" s="215"/>
      <c r="B1656" s="282"/>
      <c r="C1656" s="283"/>
      <c r="D1656" s="72"/>
      <c r="E1656" s="107"/>
      <c r="F1656" s="71"/>
      <c r="G1656" s="72"/>
      <c r="H1656" s="284"/>
      <c r="I1656" s="71"/>
      <c r="J1656" s="72"/>
      <c r="K1656" s="284"/>
      <c r="L1656" s="71"/>
      <c r="M1656" s="71"/>
      <c r="N1656" s="71"/>
      <c r="O1656" s="72"/>
      <c r="P1656" s="285"/>
      <c r="Q1656" s="71"/>
      <c r="R1656" s="72"/>
      <c r="S1656" s="286"/>
      <c r="T1656" s="72"/>
      <c r="U1656" s="287"/>
      <c r="V1656" s="71"/>
      <c r="W1656" s="72"/>
      <c r="X1656" s="287"/>
      <c r="Y1656" s="72"/>
      <c r="Z1656" s="286"/>
      <c r="AA1656" s="72"/>
      <c r="AB1656" s="288"/>
      <c r="AC1656" s="215"/>
      <c r="AD1656" s="215"/>
      <c r="AE1656" s="215"/>
      <c r="AF1656" s="215"/>
      <c r="AG1656" s="215"/>
      <c r="AH1656" s="215"/>
      <c r="AI1656" s="215"/>
      <c r="AJ1656" s="215"/>
      <c r="AK1656" s="215"/>
      <c r="AL1656" s="215"/>
      <c r="AM1656" s="215"/>
    </row>
    <row r="1657">
      <c r="A1657" s="215"/>
      <c r="B1657" s="282"/>
      <c r="C1657" s="283"/>
      <c r="D1657" s="72"/>
      <c r="E1657" s="107"/>
      <c r="F1657" s="71"/>
      <c r="G1657" s="72"/>
      <c r="H1657" s="284"/>
      <c r="I1657" s="71"/>
      <c r="J1657" s="72"/>
      <c r="K1657" s="284"/>
      <c r="L1657" s="71"/>
      <c r="M1657" s="71"/>
      <c r="N1657" s="71"/>
      <c r="O1657" s="72"/>
      <c r="P1657" s="285"/>
      <c r="Q1657" s="71"/>
      <c r="R1657" s="72"/>
      <c r="S1657" s="286"/>
      <c r="T1657" s="72"/>
      <c r="U1657" s="287"/>
      <c r="V1657" s="71"/>
      <c r="W1657" s="72"/>
      <c r="X1657" s="287"/>
      <c r="Y1657" s="72"/>
      <c r="Z1657" s="286"/>
      <c r="AA1657" s="72"/>
      <c r="AB1657" s="288"/>
      <c r="AC1657" s="215"/>
      <c r="AD1657" s="215"/>
      <c r="AE1657" s="215"/>
      <c r="AF1657" s="215"/>
      <c r="AG1657" s="215"/>
      <c r="AH1657" s="215"/>
      <c r="AI1657" s="215"/>
      <c r="AJ1657" s="215"/>
      <c r="AK1657" s="215"/>
      <c r="AL1657" s="215"/>
      <c r="AM1657" s="215"/>
    </row>
    <row r="1658">
      <c r="A1658" s="215"/>
      <c r="B1658" s="282"/>
      <c r="C1658" s="283"/>
      <c r="D1658" s="72"/>
      <c r="E1658" s="107"/>
      <c r="F1658" s="71"/>
      <c r="G1658" s="72"/>
      <c r="H1658" s="284"/>
      <c r="I1658" s="71"/>
      <c r="J1658" s="72"/>
      <c r="K1658" s="284"/>
      <c r="L1658" s="71"/>
      <c r="M1658" s="71"/>
      <c r="N1658" s="71"/>
      <c r="O1658" s="72"/>
      <c r="P1658" s="285"/>
      <c r="Q1658" s="71"/>
      <c r="R1658" s="72"/>
      <c r="S1658" s="286"/>
      <c r="T1658" s="72"/>
      <c r="U1658" s="287"/>
      <c r="V1658" s="71"/>
      <c r="W1658" s="72"/>
      <c r="X1658" s="287"/>
      <c r="Y1658" s="72"/>
      <c r="Z1658" s="286"/>
      <c r="AA1658" s="72"/>
      <c r="AB1658" s="288"/>
      <c r="AC1658" s="215"/>
      <c r="AD1658" s="215"/>
      <c r="AE1658" s="215"/>
      <c r="AF1658" s="215"/>
      <c r="AG1658" s="215"/>
      <c r="AH1658" s="215"/>
      <c r="AI1658" s="215"/>
      <c r="AJ1658" s="215"/>
      <c r="AK1658" s="215"/>
      <c r="AL1658" s="215"/>
      <c r="AM1658" s="215"/>
    </row>
    <row r="1659">
      <c r="A1659" s="215"/>
      <c r="B1659" s="282"/>
      <c r="C1659" s="283"/>
      <c r="D1659" s="72"/>
      <c r="E1659" s="107"/>
      <c r="F1659" s="71"/>
      <c r="G1659" s="72"/>
      <c r="H1659" s="284"/>
      <c r="I1659" s="71"/>
      <c r="J1659" s="72"/>
      <c r="K1659" s="284"/>
      <c r="L1659" s="71"/>
      <c r="M1659" s="71"/>
      <c r="N1659" s="71"/>
      <c r="O1659" s="72"/>
      <c r="P1659" s="285"/>
      <c r="Q1659" s="71"/>
      <c r="R1659" s="72"/>
      <c r="S1659" s="286"/>
      <c r="T1659" s="72"/>
      <c r="U1659" s="287"/>
      <c r="V1659" s="71"/>
      <c r="W1659" s="72"/>
      <c r="X1659" s="287"/>
      <c r="Y1659" s="72"/>
      <c r="Z1659" s="286"/>
      <c r="AA1659" s="72"/>
      <c r="AB1659" s="288"/>
      <c r="AC1659" s="215"/>
      <c r="AD1659" s="215"/>
      <c r="AE1659" s="215"/>
      <c r="AF1659" s="215"/>
      <c r="AG1659" s="215"/>
      <c r="AH1659" s="215"/>
      <c r="AI1659" s="215"/>
      <c r="AJ1659" s="215"/>
      <c r="AK1659" s="215"/>
      <c r="AL1659" s="215"/>
      <c r="AM1659" s="215"/>
    </row>
    <row r="1660">
      <c r="A1660" s="215"/>
      <c r="B1660" s="282"/>
      <c r="C1660" s="283"/>
      <c r="D1660" s="72"/>
      <c r="E1660" s="107"/>
      <c r="F1660" s="71"/>
      <c r="G1660" s="72"/>
      <c r="H1660" s="284"/>
      <c r="I1660" s="71"/>
      <c r="J1660" s="72"/>
      <c r="K1660" s="284"/>
      <c r="L1660" s="71"/>
      <c r="M1660" s="71"/>
      <c r="N1660" s="71"/>
      <c r="O1660" s="72"/>
      <c r="P1660" s="285"/>
      <c r="Q1660" s="71"/>
      <c r="R1660" s="72"/>
      <c r="S1660" s="286"/>
      <c r="T1660" s="72"/>
      <c r="U1660" s="287"/>
      <c r="V1660" s="71"/>
      <c r="W1660" s="72"/>
      <c r="X1660" s="287"/>
      <c r="Y1660" s="72"/>
      <c r="Z1660" s="286"/>
      <c r="AA1660" s="72"/>
      <c r="AB1660" s="288"/>
      <c r="AC1660" s="215"/>
      <c r="AD1660" s="215"/>
      <c r="AE1660" s="215"/>
      <c r="AF1660" s="215"/>
      <c r="AG1660" s="215"/>
      <c r="AH1660" s="215"/>
      <c r="AI1660" s="215"/>
      <c r="AJ1660" s="215"/>
      <c r="AK1660" s="215"/>
      <c r="AL1660" s="215"/>
      <c r="AM1660" s="215"/>
    </row>
    <row r="1661">
      <c r="A1661" s="215"/>
      <c r="B1661" s="282"/>
      <c r="C1661" s="283"/>
      <c r="D1661" s="72"/>
      <c r="E1661" s="107"/>
      <c r="F1661" s="71"/>
      <c r="G1661" s="72"/>
      <c r="H1661" s="284"/>
      <c r="I1661" s="71"/>
      <c r="J1661" s="72"/>
      <c r="K1661" s="284"/>
      <c r="L1661" s="71"/>
      <c r="M1661" s="71"/>
      <c r="N1661" s="71"/>
      <c r="O1661" s="72"/>
      <c r="P1661" s="285"/>
      <c r="Q1661" s="71"/>
      <c r="R1661" s="72"/>
      <c r="S1661" s="286"/>
      <c r="T1661" s="72"/>
      <c r="U1661" s="287"/>
      <c r="V1661" s="71"/>
      <c r="W1661" s="72"/>
      <c r="X1661" s="287"/>
      <c r="Y1661" s="72"/>
      <c r="Z1661" s="286"/>
      <c r="AA1661" s="72"/>
      <c r="AB1661" s="288"/>
      <c r="AC1661" s="215"/>
      <c r="AD1661" s="215"/>
      <c r="AE1661" s="215"/>
      <c r="AF1661" s="215"/>
      <c r="AG1661" s="215"/>
      <c r="AH1661" s="215"/>
      <c r="AI1661" s="215"/>
      <c r="AJ1661" s="215"/>
      <c r="AK1661" s="215"/>
      <c r="AL1661" s="215"/>
      <c r="AM1661" s="215"/>
    </row>
    <row r="1662">
      <c r="A1662" s="215"/>
      <c r="B1662" s="282"/>
      <c r="C1662" s="283"/>
      <c r="D1662" s="72"/>
      <c r="E1662" s="107"/>
      <c r="F1662" s="71"/>
      <c r="G1662" s="72"/>
      <c r="H1662" s="284"/>
      <c r="I1662" s="71"/>
      <c r="J1662" s="72"/>
      <c r="K1662" s="284"/>
      <c r="L1662" s="71"/>
      <c r="M1662" s="71"/>
      <c r="N1662" s="71"/>
      <c r="O1662" s="72"/>
      <c r="P1662" s="285"/>
      <c r="Q1662" s="71"/>
      <c r="R1662" s="72"/>
      <c r="S1662" s="286"/>
      <c r="T1662" s="72"/>
      <c r="U1662" s="287"/>
      <c r="V1662" s="71"/>
      <c r="W1662" s="72"/>
      <c r="X1662" s="287"/>
      <c r="Y1662" s="72"/>
      <c r="Z1662" s="286"/>
      <c r="AA1662" s="72"/>
      <c r="AB1662" s="288"/>
      <c r="AC1662" s="215"/>
      <c r="AD1662" s="215"/>
      <c r="AE1662" s="215"/>
      <c r="AF1662" s="215"/>
      <c r="AG1662" s="215"/>
      <c r="AH1662" s="215"/>
      <c r="AI1662" s="215"/>
      <c r="AJ1662" s="215"/>
      <c r="AK1662" s="215"/>
      <c r="AL1662" s="215"/>
      <c r="AM1662" s="215"/>
    </row>
    <row r="1663">
      <c r="A1663" s="215"/>
      <c r="B1663" s="282"/>
      <c r="C1663" s="283"/>
      <c r="D1663" s="72"/>
      <c r="E1663" s="107"/>
      <c r="F1663" s="71"/>
      <c r="G1663" s="72"/>
      <c r="H1663" s="284"/>
      <c r="I1663" s="71"/>
      <c r="J1663" s="72"/>
      <c r="K1663" s="284"/>
      <c r="L1663" s="71"/>
      <c r="M1663" s="71"/>
      <c r="N1663" s="71"/>
      <c r="O1663" s="72"/>
      <c r="P1663" s="285"/>
      <c r="Q1663" s="71"/>
      <c r="R1663" s="72"/>
      <c r="S1663" s="286"/>
      <c r="T1663" s="72"/>
      <c r="U1663" s="287"/>
      <c r="V1663" s="71"/>
      <c r="W1663" s="72"/>
      <c r="X1663" s="287"/>
      <c r="Y1663" s="72"/>
      <c r="Z1663" s="286"/>
      <c r="AA1663" s="72"/>
      <c r="AB1663" s="288"/>
      <c r="AC1663" s="215"/>
      <c r="AD1663" s="215"/>
      <c r="AE1663" s="215"/>
      <c r="AF1663" s="215"/>
      <c r="AG1663" s="215"/>
      <c r="AH1663" s="215"/>
      <c r="AI1663" s="215"/>
      <c r="AJ1663" s="215"/>
      <c r="AK1663" s="215"/>
      <c r="AL1663" s="215"/>
      <c r="AM1663" s="215"/>
    </row>
    <row r="1664">
      <c r="A1664" s="215"/>
      <c r="B1664" s="282"/>
      <c r="C1664" s="283"/>
      <c r="D1664" s="72"/>
      <c r="E1664" s="107"/>
      <c r="F1664" s="71"/>
      <c r="G1664" s="72"/>
      <c r="H1664" s="284"/>
      <c r="I1664" s="71"/>
      <c r="J1664" s="72"/>
      <c r="K1664" s="284"/>
      <c r="L1664" s="71"/>
      <c r="M1664" s="71"/>
      <c r="N1664" s="71"/>
      <c r="O1664" s="72"/>
      <c r="P1664" s="285"/>
      <c r="Q1664" s="71"/>
      <c r="R1664" s="72"/>
      <c r="S1664" s="286"/>
      <c r="T1664" s="72"/>
      <c r="U1664" s="287"/>
      <c r="V1664" s="71"/>
      <c r="W1664" s="72"/>
      <c r="X1664" s="287"/>
      <c r="Y1664" s="72"/>
      <c r="Z1664" s="286"/>
      <c r="AA1664" s="72"/>
      <c r="AB1664" s="288"/>
      <c r="AC1664" s="215"/>
      <c r="AD1664" s="215"/>
      <c r="AE1664" s="215"/>
      <c r="AF1664" s="215"/>
      <c r="AG1664" s="215"/>
      <c r="AH1664" s="215"/>
      <c r="AI1664" s="215"/>
      <c r="AJ1664" s="215"/>
      <c r="AK1664" s="215"/>
      <c r="AL1664" s="215"/>
      <c r="AM1664" s="215"/>
    </row>
    <row r="1665">
      <c r="A1665" s="215"/>
      <c r="B1665" s="282"/>
      <c r="C1665" s="283"/>
      <c r="D1665" s="72"/>
      <c r="E1665" s="107"/>
      <c r="F1665" s="71"/>
      <c r="G1665" s="72"/>
      <c r="H1665" s="284"/>
      <c r="I1665" s="71"/>
      <c r="J1665" s="72"/>
      <c r="K1665" s="284"/>
      <c r="L1665" s="71"/>
      <c r="M1665" s="71"/>
      <c r="N1665" s="71"/>
      <c r="O1665" s="72"/>
      <c r="P1665" s="285"/>
      <c r="Q1665" s="71"/>
      <c r="R1665" s="72"/>
      <c r="S1665" s="286"/>
      <c r="T1665" s="72"/>
      <c r="U1665" s="287"/>
      <c r="V1665" s="71"/>
      <c r="W1665" s="72"/>
      <c r="X1665" s="287"/>
      <c r="Y1665" s="72"/>
      <c r="Z1665" s="286"/>
      <c r="AA1665" s="72"/>
      <c r="AB1665" s="288"/>
      <c r="AC1665" s="215"/>
      <c r="AD1665" s="215"/>
      <c r="AE1665" s="215"/>
      <c r="AF1665" s="215"/>
      <c r="AG1665" s="215"/>
      <c r="AH1665" s="215"/>
      <c r="AI1665" s="215"/>
      <c r="AJ1665" s="215"/>
      <c r="AK1665" s="215"/>
      <c r="AL1665" s="215"/>
      <c r="AM1665" s="215"/>
    </row>
    <row r="1666">
      <c r="A1666" s="215"/>
      <c r="B1666" s="282"/>
      <c r="C1666" s="283"/>
      <c r="D1666" s="72"/>
      <c r="E1666" s="107"/>
      <c r="F1666" s="71"/>
      <c r="G1666" s="72"/>
      <c r="H1666" s="284"/>
      <c r="I1666" s="71"/>
      <c r="J1666" s="72"/>
      <c r="K1666" s="284"/>
      <c r="L1666" s="71"/>
      <c r="M1666" s="71"/>
      <c r="N1666" s="71"/>
      <c r="O1666" s="72"/>
      <c r="P1666" s="285"/>
      <c r="Q1666" s="71"/>
      <c r="R1666" s="72"/>
      <c r="S1666" s="286"/>
      <c r="T1666" s="72"/>
      <c r="U1666" s="287"/>
      <c r="V1666" s="71"/>
      <c r="W1666" s="72"/>
      <c r="X1666" s="287"/>
      <c r="Y1666" s="72"/>
      <c r="Z1666" s="286"/>
      <c r="AA1666" s="72"/>
      <c r="AB1666" s="288"/>
      <c r="AC1666" s="215"/>
      <c r="AD1666" s="215"/>
      <c r="AE1666" s="215"/>
      <c r="AF1666" s="215"/>
      <c r="AG1666" s="215"/>
      <c r="AH1666" s="215"/>
      <c r="AI1666" s="215"/>
      <c r="AJ1666" s="215"/>
      <c r="AK1666" s="215"/>
      <c r="AL1666" s="215"/>
      <c r="AM1666" s="215"/>
    </row>
    <row r="1667">
      <c r="A1667" s="215"/>
      <c r="B1667" s="282"/>
      <c r="C1667" s="283"/>
      <c r="D1667" s="72"/>
      <c r="E1667" s="107"/>
      <c r="F1667" s="71"/>
      <c r="G1667" s="72"/>
      <c r="H1667" s="284"/>
      <c r="I1667" s="71"/>
      <c r="J1667" s="72"/>
      <c r="K1667" s="284"/>
      <c r="L1667" s="71"/>
      <c r="M1667" s="71"/>
      <c r="N1667" s="71"/>
      <c r="O1667" s="72"/>
      <c r="P1667" s="285"/>
      <c r="Q1667" s="71"/>
      <c r="R1667" s="72"/>
      <c r="S1667" s="286"/>
      <c r="T1667" s="72"/>
      <c r="U1667" s="287"/>
      <c r="V1667" s="71"/>
      <c r="W1667" s="72"/>
      <c r="X1667" s="287"/>
      <c r="Y1667" s="72"/>
      <c r="Z1667" s="286"/>
      <c r="AA1667" s="72"/>
      <c r="AB1667" s="288"/>
      <c r="AC1667" s="215"/>
      <c r="AD1667" s="215"/>
      <c r="AE1667" s="215"/>
      <c r="AF1667" s="215"/>
      <c r="AG1667" s="215"/>
      <c r="AH1667" s="215"/>
      <c r="AI1667" s="215"/>
      <c r="AJ1667" s="215"/>
      <c r="AK1667" s="215"/>
      <c r="AL1667" s="215"/>
      <c r="AM1667" s="215"/>
    </row>
    <row r="1668">
      <c r="A1668" s="215"/>
      <c r="B1668" s="282"/>
      <c r="C1668" s="283"/>
      <c r="D1668" s="72"/>
      <c r="E1668" s="107"/>
      <c r="F1668" s="71"/>
      <c r="G1668" s="72"/>
      <c r="H1668" s="284"/>
      <c r="I1668" s="71"/>
      <c r="J1668" s="72"/>
      <c r="K1668" s="284"/>
      <c r="L1668" s="71"/>
      <c r="M1668" s="71"/>
      <c r="N1668" s="71"/>
      <c r="O1668" s="72"/>
      <c r="P1668" s="285"/>
      <c r="Q1668" s="71"/>
      <c r="R1668" s="72"/>
      <c r="S1668" s="286"/>
      <c r="T1668" s="72"/>
      <c r="U1668" s="287"/>
      <c r="V1668" s="71"/>
      <c r="W1668" s="72"/>
      <c r="X1668" s="287"/>
      <c r="Y1668" s="72"/>
      <c r="Z1668" s="286"/>
      <c r="AA1668" s="72"/>
      <c r="AB1668" s="288"/>
      <c r="AC1668" s="215"/>
      <c r="AD1668" s="215"/>
      <c r="AE1668" s="215"/>
      <c r="AF1668" s="215"/>
      <c r="AG1668" s="215"/>
      <c r="AH1668" s="215"/>
      <c r="AI1668" s="215"/>
      <c r="AJ1668" s="215"/>
      <c r="AK1668" s="215"/>
      <c r="AL1668" s="215"/>
      <c r="AM1668" s="215"/>
    </row>
    <row r="1669">
      <c r="A1669" s="215"/>
      <c r="B1669" s="282"/>
      <c r="C1669" s="283"/>
      <c r="D1669" s="72"/>
      <c r="E1669" s="107"/>
      <c r="F1669" s="71"/>
      <c r="G1669" s="72"/>
      <c r="H1669" s="284"/>
      <c r="I1669" s="71"/>
      <c r="J1669" s="72"/>
      <c r="K1669" s="284"/>
      <c r="L1669" s="71"/>
      <c r="M1669" s="71"/>
      <c r="N1669" s="71"/>
      <c r="O1669" s="72"/>
      <c r="P1669" s="285"/>
      <c r="Q1669" s="71"/>
      <c r="R1669" s="72"/>
      <c r="S1669" s="286"/>
      <c r="T1669" s="72"/>
      <c r="U1669" s="287"/>
      <c r="V1669" s="71"/>
      <c r="W1669" s="72"/>
      <c r="X1669" s="287"/>
      <c r="Y1669" s="72"/>
      <c r="Z1669" s="286"/>
      <c r="AA1669" s="72"/>
      <c r="AB1669" s="288"/>
      <c r="AC1669" s="215"/>
      <c r="AD1669" s="215"/>
      <c r="AE1669" s="215"/>
      <c r="AF1669" s="215"/>
      <c r="AG1669" s="215"/>
      <c r="AH1669" s="215"/>
      <c r="AI1669" s="215"/>
      <c r="AJ1669" s="215"/>
      <c r="AK1669" s="215"/>
      <c r="AL1669" s="215"/>
      <c r="AM1669" s="215"/>
    </row>
    <row r="1670">
      <c r="A1670" s="215"/>
      <c r="B1670" s="282"/>
      <c r="C1670" s="283"/>
      <c r="D1670" s="72"/>
      <c r="E1670" s="107"/>
      <c r="F1670" s="71"/>
      <c r="G1670" s="72"/>
      <c r="H1670" s="284"/>
      <c r="I1670" s="71"/>
      <c r="J1670" s="72"/>
      <c r="K1670" s="284"/>
      <c r="L1670" s="71"/>
      <c r="M1670" s="71"/>
      <c r="N1670" s="71"/>
      <c r="O1670" s="72"/>
      <c r="P1670" s="285"/>
      <c r="Q1670" s="71"/>
      <c r="R1670" s="72"/>
      <c r="S1670" s="286"/>
      <c r="T1670" s="72"/>
      <c r="U1670" s="287"/>
      <c r="V1670" s="71"/>
      <c r="W1670" s="72"/>
      <c r="X1670" s="287"/>
      <c r="Y1670" s="72"/>
      <c r="Z1670" s="286"/>
      <c r="AA1670" s="72"/>
      <c r="AB1670" s="288"/>
      <c r="AC1670" s="215"/>
      <c r="AD1670" s="215"/>
      <c r="AE1670" s="215"/>
      <c r="AF1670" s="215"/>
      <c r="AG1670" s="215"/>
      <c r="AH1670" s="215"/>
      <c r="AI1670" s="215"/>
      <c r="AJ1670" s="215"/>
      <c r="AK1670" s="215"/>
      <c r="AL1670" s="215"/>
      <c r="AM1670" s="215"/>
    </row>
    <row r="1671">
      <c r="A1671" s="215"/>
      <c r="B1671" s="282"/>
      <c r="C1671" s="283"/>
      <c r="D1671" s="72"/>
      <c r="E1671" s="107"/>
      <c r="F1671" s="71"/>
      <c r="G1671" s="72"/>
      <c r="H1671" s="284"/>
      <c r="I1671" s="71"/>
      <c r="J1671" s="72"/>
      <c r="K1671" s="284"/>
      <c r="L1671" s="71"/>
      <c r="M1671" s="71"/>
      <c r="N1671" s="71"/>
      <c r="O1671" s="72"/>
      <c r="P1671" s="285"/>
      <c r="Q1671" s="71"/>
      <c r="R1671" s="72"/>
      <c r="S1671" s="286"/>
      <c r="T1671" s="72"/>
      <c r="U1671" s="287"/>
      <c r="V1671" s="71"/>
      <c r="W1671" s="72"/>
      <c r="X1671" s="287"/>
      <c r="Y1671" s="72"/>
      <c r="Z1671" s="286"/>
      <c r="AA1671" s="72"/>
      <c r="AB1671" s="288"/>
      <c r="AC1671" s="215"/>
      <c r="AD1671" s="215"/>
      <c r="AE1671" s="215"/>
      <c r="AF1671" s="215"/>
      <c r="AG1671" s="215"/>
      <c r="AH1671" s="215"/>
      <c r="AI1671" s="215"/>
      <c r="AJ1671" s="215"/>
      <c r="AK1671" s="215"/>
      <c r="AL1671" s="215"/>
      <c r="AM1671" s="215"/>
    </row>
    <row r="1672">
      <c r="A1672" s="215"/>
      <c r="B1672" s="282"/>
      <c r="C1672" s="283"/>
      <c r="D1672" s="72"/>
      <c r="E1672" s="107"/>
      <c r="F1672" s="71"/>
      <c r="G1672" s="72"/>
      <c r="H1672" s="284"/>
      <c r="I1672" s="71"/>
      <c r="J1672" s="72"/>
      <c r="K1672" s="284"/>
      <c r="L1672" s="71"/>
      <c r="M1672" s="71"/>
      <c r="N1672" s="71"/>
      <c r="O1672" s="72"/>
      <c r="P1672" s="285"/>
      <c r="Q1672" s="71"/>
      <c r="R1672" s="72"/>
      <c r="S1672" s="286"/>
      <c r="T1672" s="72"/>
      <c r="U1672" s="287"/>
      <c r="V1672" s="71"/>
      <c r="W1672" s="72"/>
      <c r="X1672" s="287"/>
      <c r="Y1672" s="72"/>
      <c r="Z1672" s="286"/>
      <c r="AA1672" s="72"/>
      <c r="AB1672" s="288"/>
      <c r="AC1672" s="215"/>
      <c r="AD1672" s="215"/>
      <c r="AE1672" s="215"/>
      <c r="AF1672" s="215"/>
      <c r="AG1672" s="215"/>
      <c r="AH1672" s="215"/>
      <c r="AI1672" s="215"/>
      <c r="AJ1672" s="215"/>
      <c r="AK1672" s="215"/>
      <c r="AL1672" s="215"/>
      <c r="AM1672" s="215"/>
    </row>
    <row r="1673">
      <c r="A1673" s="215"/>
      <c r="B1673" s="282"/>
      <c r="C1673" s="283"/>
      <c r="D1673" s="72"/>
      <c r="E1673" s="107"/>
      <c r="F1673" s="71"/>
      <c r="G1673" s="72"/>
      <c r="H1673" s="284"/>
      <c r="I1673" s="71"/>
      <c r="J1673" s="72"/>
      <c r="K1673" s="284"/>
      <c r="L1673" s="71"/>
      <c r="M1673" s="71"/>
      <c r="N1673" s="71"/>
      <c r="O1673" s="72"/>
      <c r="P1673" s="285"/>
      <c r="Q1673" s="71"/>
      <c r="R1673" s="72"/>
      <c r="S1673" s="286"/>
      <c r="T1673" s="72"/>
      <c r="U1673" s="287"/>
      <c r="V1673" s="71"/>
      <c r="W1673" s="72"/>
      <c r="X1673" s="287"/>
      <c r="Y1673" s="72"/>
      <c r="Z1673" s="286"/>
      <c r="AA1673" s="72"/>
      <c r="AB1673" s="288"/>
      <c r="AC1673" s="215"/>
      <c r="AD1673" s="215"/>
      <c r="AE1673" s="215"/>
      <c r="AF1673" s="215"/>
      <c r="AG1673" s="215"/>
      <c r="AH1673" s="215"/>
      <c r="AI1673" s="215"/>
      <c r="AJ1673" s="215"/>
      <c r="AK1673" s="215"/>
      <c r="AL1673" s="215"/>
      <c r="AM1673" s="215"/>
    </row>
    <row r="1674">
      <c r="A1674" s="215"/>
      <c r="B1674" s="282"/>
      <c r="C1674" s="283"/>
      <c r="D1674" s="72"/>
      <c r="E1674" s="107"/>
      <c r="F1674" s="71"/>
      <c r="G1674" s="72"/>
      <c r="H1674" s="284"/>
      <c r="I1674" s="71"/>
      <c r="J1674" s="72"/>
      <c r="K1674" s="284"/>
      <c r="L1674" s="71"/>
      <c r="M1674" s="71"/>
      <c r="N1674" s="71"/>
      <c r="O1674" s="72"/>
      <c r="P1674" s="285"/>
      <c r="Q1674" s="71"/>
      <c r="R1674" s="72"/>
      <c r="S1674" s="286"/>
      <c r="T1674" s="72"/>
      <c r="U1674" s="287"/>
      <c r="V1674" s="71"/>
      <c r="W1674" s="72"/>
      <c r="X1674" s="287"/>
      <c r="Y1674" s="72"/>
      <c r="Z1674" s="286"/>
      <c r="AA1674" s="72"/>
      <c r="AB1674" s="288"/>
      <c r="AC1674" s="215"/>
      <c r="AD1674" s="215"/>
      <c r="AE1674" s="215"/>
      <c r="AF1674" s="215"/>
      <c r="AG1674" s="215"/>
      <c r="AH1674" s="215"/>
      <c r="AI1674" s="215"/>
      <c r="AJ1674" s="215"/>
      <c r="AK1674" s="215"/>
      <c r="AL1674" s="215"/>
      <c r="AM1674" s="215"/>
    </row>
    <row r="1675">
      <c r="A1675" s="215"/>
      <c r="B1675" s="282"/>
      <c r="C1675" s="283"/>
      <c r="D1675" s="72"/>
      <c r="E1675" s="107"/>
      <c r="F1675" s="71"/>
      <c r="G1675" s="72"/>
      <c r="H1675" s="284"/>
      <c r="I1675" s="71"/>
      <c r="J1675" s="72"/>
      <c r="K1675" s="284"/>
      <c r="L1675" s="71"/>
      <c r="M1675" s="71"/>
      <c r="N1675" s="71"/>
      <c r="O1675" s="72"/>
      <c r="P1675" s="285"/>
      <c r="Q1675" s="71"/>
      <c r="R1675" s="72"/>
      <c r="S1675" s="286"/>
      <c r="T1675" s="72"/>
      <c r="U1675" s="287"/>
      <c r="V1675" s="71"/>
      <c r="W1675" s="72"/>
      <c r="X1675" s="287"/>
      <c r="Y1675" s="72"/>
      <c r="Z1675" s="286"/>
      <c r="AA1675" s="72"/>
      <c r="AB1675" s="288"/>
      <c r="AC1675" s="215"/>
      <c r="AD1675" s="215"/>
      <c r="AE1675" s="215"/>
      <c r="AF1675" s="215"/>
      <c r="AG1675" s="215"/>
      <c r="AH1675" s="215"/>
      <c r="AI1675" s="215"/>
      <c r="AJ1675" s="215"/>
      <c r="AK1675" s="215"/>
      <c r="AL1675" s="215"/>
      <c r="AM1675" s="215"/>
    </row>
    <row r="1676">
      <c r="A1676" s="215"/>
      <c r="B1676" s="282"/>
      <c r="C1676" s="283"/>
      <c r="D1676" s="72"/>
      <c r="E1676" s="107"/>
      <c r="F1676" s="71"/>
      <c r="G1676" s="72"/>
      <c r="H1676" s="284"/>
      <c r="I1676" s="71"/>
      <c r="J1676" s="72"/>
      <c r="K1676" s="284"/>
      <c r="L1676" s="71"/>
      <c r="M1676" s="71"/>
      <c r="N1676" s="71"/>
      <c r="O1676" s="72"/>
      <c r="P1676" s="285"/>
      <c r="Q1676" s="71"/>
      <c r="R1676" s="72"/>
      <c r="S1676" s="286"/>
      <c r="T1676" s="72"/>
      <c r="U1676" s="287"/>
      <c r="V1676" s="71"/>
      <c r="W1676" s="72"/>
      <c r="X1676" s="287"/>
      <c r="Y1676" s="72"/>
      <c r="Z1676" s="286"/>
      <c r="AA1676" s="72"/>
      <c r="AB1676" s="288"/>
      <c r="AC1676" s="215"/>
      <c r="AD1676" s="215"/>
      <c r="AE1676" s="215"/>
      <c r="AF1676" s="215"/>
      <c r="AG1676" s="215"/>
      <c r="AH1676" s="215"/>
      <c r="AI1676" s="215"/>
      <c r="AJ1676" s="215"/>
      <c r="AK1676" s="215"/>
      <c r="AL1676" s="215"/>
      <c r="AM1676" s="215"/>
    </row>
    <row r="1677">
      <c r="A1677" s="215"/>
      <c r="B1677" s="282"/>
      <c r="C1677" s="283"/>
      <c r="D1677" s="72"/>
      <c r="E1677" s="107"/>
      <c r="F1677" s="71"/>
      <c r="G1677" s="72"/>
      <c r="H1677" s="284"/>
      <c r="I1677" s="71"/>
      <c r="J1677" s="72"/>
      <c r="K1677" s="284"/>
      <c r="L1677" s="71"/>
      <c r="M1677" s="71"/>
      <c r="N1677" s="71"/>
      <c r="O1677" s="72"/>
      <c r="P1677" s="285"/>
      <c r="Q1677" s="71"/>
      <c r="R1677" s="72"/>
      <c r="S1677" s="286"/>
      <c r="T1677" s="72"/>
      <c r="U1677" s="287"/>
      <c r="V1677" s="71"/>
      <c r="W1677" s="72"/>
      <c r="X1677" s="287"/>
      <c r="Y1677" s="72"/>
      <c r="Z1677" s="286"/>
      <c r="AA1677" s="72"/>
      <c r="AB1677" s="288"/>
      <c r="AC1677" s="215"/>
      <c r="AD1677" s="215"/>
      <c r="AE1677" s="215"/>
      <c r="AF1677" s="215"/>
      <c r="AG1677" s="215"/>
      <c r="AH1677" s="215"/>
      <c r="AI1677" s="215"/>
      <c r="AJ1677" s="215"/>
      <c r="AK1677" s="215"/>
      <c r="AL1677" s="215"/>
      <c r="AM1677" s="215"/>
    </row>
    <row r="1678">
      <c r="A1678" s="215"/>
      <c r="B1678" s="282"/>
      <c r="C1678" s="283"/>
      <c r="D1678" s="72"/>
      <c r="E1678" s="107"/>
      <c r="F1678" s="71"/>
      <c r="G1678" s="72"/>
      <c r="H1678" s="284"/>
      <c r="I1678" s="71"/>
      <c r="J1678" s="72"/>
      <c r="K1678" s="284"/>
      <c r="L1678" s="71"/>
      <c r="M1678" s="71"/>
      <c r="N1678" s="71"/>
      <c r="O1678" s="72"/>
      <c r="P1678" s="285"/>
      <c r="Q1678" s="71"/>
      <c r="R1678" s="72"/>
      <c r="S1678" s="286"/>
      <c r="T1678" s="72"/>
      <c r="U1678" s="287"/>
      <c r="V1678" s="71"/>
      <c r="W1678" s="72"/>
      <c r="X1678" s="287"/>
      <c r="Y1678" s="72"/>
      <c r="Z1678" s="286"/>
      <c r="AA1678" s="72"/>
      <c r="AB1678" s="288"/>
      <c r="AC1678" s="215"/>
      <c r="AD1678" s="215"/>
      <c r="AE1678" s="215"/>
      <c r="AF1678" s="215"/>
      <c r="AG1678" s="215"/>
      <c r="AH1678" s="215"/>
      <c r="AI1678" s="215"/>
      <c r="AJ1678" s="215"/>
      <c r="AK1678" s="215"/>
      <c r="AL1678" s="215"/>
      <c r="AM1678" s="215"/>
    </row>
    <row r="1679">
      <c r="A1679" s="215"/>
      <c r="B1679" s="282"/>
      <c r="C1679" s="283"/>
      <c r="D1679" s="72"/>
      <c r="E1679" s="107"/>
      <c r="F1679" s="71"/>
      <c r="G1679" s="72"/>
      <c r="H1679" s="284"/>
      <c r="I1679" s="71"/>
      <c r="J1679" s="72"/>
      <c r="K1679" s="284"/>
      <c r="L1679" s="71"/>
      <c r="M1679" s="71"/>
      <c r="N1679" s="71"/>
      <c r="O1679" s="72"/>
      <c r="P1679" s="285"/>
      <c r="Q1679" s="71"/>
      <c r="R1679" s="72"/>
      <c r="S1679" s="286"/>
      <c r="T1679" s="72"/>
      <c r="U1679" s="287"/>
      <c r="V1679" s="71"/>
      <c r="W1679" s="72"/>
      <c r="X1679" s="287"/>
      <c r="Y1679" s="72"/>
      <c r="Z1679" s="286"/>
      <c r="AA1679" s="72"/>
      <c r="AB1679" s="288"/>
      <c r="AC1679" s="215"/>
      <c r="AD1679" s="215"/>
      <c r="AE1679" s="215"/>
      <c r="AF1679" s="215"/>
      <c r="AG1679" s="215"/>
      <c r="AH1679" s="215"/>
      <c r="AI1679" s="215"/>
      <c r="AJ1679" s="215"/>
      <c r="AK1679" s="215"/>
      <c r="AL1679" s="215"/>
      <c r="AM1679" s="215"/>
    </row>
    <row r="1680">
      <c r="A1680" s="215"/>
      <c r="B1680" s="282"/>
      <c r="C1680" s="283"/>
      <c r="D1680" s="72"/>
      <c r="E1680" s="107"/>
      <c r="F1680" s="71"/>
      <c r="G1680" s="72"/>
      <c r="H1680" s="284"/>
      <c r="I1680" s="71"/>
      <c r="J1680" s="72"/>
      <c r="K1680" s="284"/>
      <c r="L1680" s="71"/>
      <c r="M1680" s="71"/>
      <c r="N1680" s="71"/>
      <c r="O1680" s="72"/>
      <c r="P1680" s="285"/>
      <c r="Q1680" s="71"/>
      <c r="R1680" s="72"/>
      <c r="S1680" s="286"/>
      <c r="T1680" s="72"/>
      <c r="U1680" s="287"/>
      <c r="V1680" s="71"/>
      <c r="W1680" s="72"/>
      <c r="X1680" s="287"/>
      <c r="Y1680" s="72"/>
      <c r="Z1680" s="286"/>
      <c r="AA1680" s="72"/>
      <c r="AB1680" s="288"/>
      <c r="AC1680" s="215"/>
      <c r="AD1680" s="215"/>
      <c r="AE1680" s="215"/>
      <c r="AF1680" s="215"/>
      <c r="AG1680" s="215"/>
      <c r="AH1680" s="215"/>
      <c r="AI1680" s="215"/>
      <c r="AJ1680" s="215"/>
      <c r="AK1680" s="215"/>
      <c r="AL1680" s="215"/>
      <c r="AM1680" s="215"/>
    </row>
    <row r="1681">
      <c r="A1681" s="215"/>
      <c r="B1681" s="282"/>
      <c r="C1681" s="283"/>
      <c r="D1681" s="72"/>
      <c r="E1681" s="107"/>
      <c r="F1681" s="71"/>
      <c r="G1681" s="72"/>
      <c r="H1681" s="284"/>
      <c r="I1681" s="71"/>
      <c r="J1681" s="72"/>
      <c r="K1681" s="284"/>
      <c r="L1681" s="71"/>
      <c r="M1681" s="71"/>
      <c r="N1681" s="71"/>
      <c r="O1681" s="72"/>
      <c r="P1681" s="285"/>
      <c r="Q1681" s="71"/>
      <c r="R1681" s="72"/>
      <c r="S1681" s="286"/>
      <c r="T1681" s="72"/>
      <c r="U1681" s="287"/>
      <c r="V1681" s="71"/>
      <c r="W1681" s="72"/>
      <c r="X1681" s="287"/>
      <c r="Y1681" s="72"/>
      <c r="Z1681" s="286"/>
      <c r="AA1681" s="72"/>
      <c r="AB1681" s="288"/>
      <c r="AC1681" s="215"/>
      <c r="AD1681" s="215"/>
      <c r="AE1681" s="215"/>
      <c r="AF1681" s="215"/>
      <c r="AG1681" s="215"/>
      <c r="AH1681" s="215"/>
      <c r="AI1681" s="215"/>
      <c r="AJ1681" s="215"/>
      <c r="AK1681" s="215"/>
      <c r="AL1681" s="215"/>
      <c r="AM1681" s="215"/>
    </row>
    <row r="1682">
      <c r="A1682" s="215"/>
      <c r="B1682" s="282"/>
      <c r="C1682" s="283"/>
      <c r="D1682" s="72"/>
      <c r="E1682" s="107"/>
      <c r="F1682" s="71"/>
      <c r="G1682" s="72"/>
      <c r="H1682" s="284"/>
      <c r="I1682" s="71"/>
      <c r="J1682" s="72"/>
      <c r="K1682" s="284"/>
      <c r="L1682" s="71"/>
      <c r="M1682" s="71"/>
      <c r="N1682" s="71"/>
      <c r="O1682" s="72"/>
      <c r="P1682" s="285"/>
      <c r="Q1682" s="71"/>
      <c r="R1682" s="72"/>
      <c r="S1682" s="286"/>
      <c r="T1682" s="72"/>
      <c r="U1682" s="287"/>
      <c r="V1682" s="71"/>
      <c r="W1682" s="72"/>
      <c r="X1682" s="287"/>
      <c r="Y1682" s="72"/>
      <c r="Z1682" s="286"/>
      <c r="AA1682" s="72"/>
      <c r="AB1682" s="288"/>
      <c r="AC1682" s="215"/>
      <c r="AD1682" s="215"/>
      <c r="AE1682" s="215"/>
      <c r="AF1682" s="215"/>
      <c r="AG1682" s="215"/>
      <c r="AH1682" s="215"/>
      <c r="AI1682" s="215"/>
      <c r="AJ1682" s="215"/>
      <c r="AK1682" s="215"/>
      <c r="AL1682" s="215"/>
      <c r="AM1682" s="215"/>
    </row>
    <row r="1683">
      <c r="A1683" s="215"/>
      <c r="B1683" s="282"/>
      <c r="C1683" s="283"/>
      <c r="D1683" s="72"/>
      <c r="E1683" s="107"/>
      <c r="F1683" s="71"/>
      <c r="G1683" s="72"/>
      <c r="H1683" s="284"/>
      <c r="I1683" s="71"/>
      <c r="J1683" s="72"/>
      <c r="K1683" s="284"/>
      <c r="L1683" s="71"/>
      <c r="M1683" s="71"/>
      <c r="N1683" s="71"/>
      <c r="O1683" s="72"/>
      <c r="P1683" s="285"/>
      <c r="Q1683" s="71"/>
      <c r="R1683" s="72"/>
      <c r="S1683" s="286"/>
      <c r="T1683" s="72"/>
      <c r="U1683" s="287"/>
      <c r="V1683" s="71"/>
      <c r="W1683" s="72"/>
      <c r="X1683" s="287"/>
      <c r="Y1683" s="72"/>
      <c r="Z1683" s="286"/>
      <c r="AA1683" s="72"/>
      <c r="AB1683" s="288"/>
      <c r="AC1683" s="215"/>
      <c r="AD1683" s="215"/>
      <c r="AE1683" s="215"/>
      <c r="AF1683" s="215"/>
      <c r="AG1683" s="215"/>
      <c r="AH1683" s="215"/>
      <c r="AI1683" s="215"/>
      <c r="AJ1683" s="215"/>
      <c r="AK1683" s="215"/>
      <c r="AL1683" s="215"/>
      <c r="AM1683" s="215"/>
    </row>
    <row r="1684">
      <c r="A1684" s="215"/>
      <c r="B1684" s="282"/>
      <c r="C1684" s="283"/>
      <c r="D1684" s="72"/>
      <c r="E1684" s="107"/>
      <c r="F1684" s="71"/>
      <c r="G1684" s="72"/>
      <c r="H1684" s="284"/>
      <c r="I1684" s="71"/>
      <c r="J1684" s="72"/>
      <c r="K1684" s="284"/>
      <c r="L1684" s="71"/>
      <c r="M1684" s="71"/>
      <c r="N1684" s="71"/>
      <c r="O1684" s="72"/>
      <c r="P1684" s="285"/>
      <c r="Q1684" s="71"/>
      <c r="R1684" s="72"/>
      <c r="S1684" s="286"/>
      <c r="T1684" s="72"/>
      <c r="U1684" s="287"/>
      <c r="V1684" s="71"/>
      <c r="W1684" s="72"/>
      <c r="X1684" s="287"/>
      <c r="Y1684" s="72"/>
      <c r="Z1684" s="286"/>
      <c r="AA1684" s="72"/>
      <c r="AB1684" s="288"/>
      <c r="AC1684" s="215"/>
      <c r="AD1684" s="215"/>
      <c r="AE1684" s="215"/>
      <c r="AF1684" s="215"/>
      <c r="AG1684" s="215"/>
      <c r="AH1684" s="215"/>
      <c r="AI1684" s="215"/>
      <c r="AJ1684" s="215"/>
      <c r="AK1684" s="215"/>
      <c r="AL1684" s="215"/>
      <c r="AM1684" s="215"/>
    </row>
    <row r="1685">
      <c r="A1685" s="215"/>
      <c r="B1685" s="282"/>
      <c r="C1685" s="283"/>
      <c r="D1685" s="72"/>
      <c r="E1685" s="107"/>
      <c r="F1685" s="71"/>
      <c r="G1685" s="72"/>
      <c r="H1685" s="284"/>
      <c r="I1685" s="71"/>
      <c r="J1685" s="72"/>
      <c r="K1685" s="284"/>
      <c r="L1685" s="71"/>
      <c r="M1685" s="71"/>
      <c r="N1685" s="71"/>
      <c r="O1685" s="72"/>
      <c r="P1685" s="285"/>
      <c r="Q1685" s="71"/>
      <c r="R1685" s="72"/>
      <c r="S1685" s="286"/>
      <c r="T1685" s="72"/>
      <c r="U1685" s="287"/>
      <c r="V1685" s="71"/>
      <c r="W1685" s="72"/>
      <c r="X1685" s="287"/>
      <c r="Y1685" s="72"/>
      <c r="Z1685" s="286"/>
      <c r="AA1685" s="72"/>
      <c r="AB1685" s="288"/>
      <c r="AC1685" s="215"/>
      <c r="AD1685" s="215"/>
      <c r="AE1685" s="215"/>
      <c r="AF1685" s="215"/>
      <c r="AG1685" s="215"/>
      <c r="AH1685" s="215"/>
      <c r="AI1685" s="215"/>
      <c r="AJ1685" s="215"/>
      <c r="AK1685" s="215"/>
      <c r="AL1685" s="215"/>
      <c r="AM1685" s="215"/>
    </row>
    <row r="1686">
      <c r="A1686" s="215"/>
      <c r="B1686" s="282"/>
      <c r="C1686" s="283"/>
      <c r="D1686" s="72"/>
      <c r="E1686" s="107"/>
      <c r="F1686" s="71"/>
      <c r="G1686" s="72"/>
      <c r="H1686" s="284"/>
      <c r="I1686" s="71"/>
      <c r="J1686" s="72"/>
      <c r="K1686" s="284"/>
      <c r="L1686" s="71"/>
      <c r="M1686" s="71"/>
      <c r="N1686" s="71"/>
      <c r="O1686" s="72"/>
      <c r="P1686" s="285"/>
      <c r="Q1686" s="71"/>
      <c r="R1686" s="72"/>
      <c r="S1686" s="286"/>
      <c r="T1686" s="72"/>
      <c r="U1686" s="287"/>
      <c r="V1686" s="71"/>
      <c r="W1686" s="72"/>
      <c r="X1686" s="287"/>
      <c r="Y1686" s="72"/>
      <c r="Z1686" s="286"/>
      <c r="AA1686" s="72"/>
      <c r="AB1686" s="288"/>
      <c r="AC1686" s="215"/>
      <c r="AD1686" s="215"/>
      <c r="AE1686" s="215"/>
      <c r="AF1686" s="215"/>
      <c r="AG1686" s="215"/>
      <c r="AH1686" s="215"/>
      <c r="AI1686" s="215"/>
      <c r="AJ1686" s="215"/>
      <c r="AK1686" s="215"/>
      <c r="AL1686" s="215"/>
      <c r="AM1686" s="215"/>
    </row>
    <row r="1687">
      <c r="A1687" s="215"/>
      <c r="B1687" s="282"/>
      <c r="C1687" s="283"/>
      <c r="D1687" s="72"/>
      <c r="E1687" s="107"/>
      <c r="F1687" s="71"/>
      <c r="G1687" s="72"/>
      <c r="H1687" s="284"/>
      <c r="I1687" s="71"/>
      <c r="J1687" s="72"/>
      <c r="K1687" s="284"/>
      <c r="L1687" s="71"/>
      <c r="M1687" s="71"/>
      <c r="N1687" s="71"/>
      <c r="O1687" s="72"/>
      <c r="P1687" s="285"/>
      <c r="Q1687" s="71"/>
      <c r="R1687" s="72"/>
      <c r="S1687" s="286"/>
      <c r="T1687" s="72"/>
      <c r="U1687" s="287"/>
      <c r="V1687" s="71"/>
      <c r="W1687" s="72"/>
      <c r="X1687" s="287"/>
      <c r="Y1687" s="72"/>
      <c r="Z1687" s="286"/>
      <c r="AA1687" s="72"/>
      <c r="AB1687" s="288"/>
      <c r="AC1687" s="215"/>
      <c r="AD1687" s="215"/>
      <c r="AE1687" s="215"/>
      <c r="AF1687" s="215"/>
      <c r="AG1687" s="215"/>
      <c r="AH1687" s="215"/>
      <c r="AI1687" s="215"/>
      <c r="AJ1687" s="215"/>
      <c r="AK1687" s="215"/>
      <c r="AL1687" s="215"/>
      <c r="AM1687" s="215"/>
    </row>
    <row r="1688">
      <c r="A1688" s="215"/>
      <c r="B1688" s="282"/>
      <c r="C1688" s="283"/>
      <c r="D1688" s="72"/>
      <c r="E1688" s="107"/>
      <c r="F1688" s="71"/>
      <c r="G1688" s="72"/>
      <c r="H1688" s="284"/>
      <c r="I1688" s="71"/>
      <c r="J1688" s="72"/>
      <c r="K1688" s="284"/>
      <c r="L1688" s="71"/>
      <c r="M1688" s="71"/>
      <c r="N1688" s="71"/>
      <c r="O1688" s="72"/>
      <c r="P1688" s="285"/>
      <c r="Q1688" s="71"/>
      <c r="R1688" s="72"/>
      <c r="S1688" s="286"/>
      <c r="T1688" s="72"/>
      <c r="U1688" s="287"/>
      <c r="V1688" s="71"/>
      <c r="W1688" s="72"/>
      <c r="X1688" s="287"/>
      <c r="Y1688" s="72"/>
      <c r="Z1688" s="286"/>
      <c r="AA1688" s="72"/>
      <c r="AB1688" s="288"/>
      <c r="AC1688" s="215"/>
      <c r="AD1688" s="215"/>
      <c r="AE1688" s="215"/>
      <c r="AF1688" s="215"/>
      <c r="AG1688" s="215"/>
      <c r="AH1688" s="215"/>
      <c r="AI1688" s="215"/>
      <c r="AJ1688" s="215"/>
      <c r="AK1688" s="215"/>
      <c r="AL1688" s="215"/>
      <c r="AM1688" s="215"/>
    </row>
    <row r="1689">
      <c r="A1689" s="215"/>
      <c r="B1689" s="282"/>
      <c r="C1689" s="283"/>
      <c r="D1689" s="72"/>
      <c r="E1689" s="107"/>
      <c r="F1689" s="71"/>
      <c r="G1689" s="72"/>
      <c r="H1689" s="284"/>
      <c r="I1689" s="71"/>
      <c r="J1689" s="72"/>
      <c r="K1689" s="284"/>
      <c r="L1689" s="71"/>
      <c r="M1689" s="71"/>
      <c r="N1689" s="71"/>
      <c r="O1689" s="72"/>
      <c r="P1689" s="285"/>
      <c r="Q1689" s="71"/>
      <c r="R1689" s="72"/>
      <c r="S1689" s="286"/>
      <c r="T1689" s="72"/>
      <c r="U1689" s="287"/>
      <c r="V1689" s="71"/>
      <c r="W1689" s="72"/>
      <c r="X1689" s="287"/>
      <c r="Y1689" s="72"/>
      <c r="Z1689" s="286"/>
      <c r="AA1689" s="72"/>
      <c r="AB1689" s="288"/>
      <c r="AC1689" s="215"/>
      <c r="AD1689" s="215"/>
      <c r="AE1689" s="215"/>
      <c r="AF1689" s="215"/>
      <c r="AG1689" s="215"/>
      <c r="AH1689" s="215"/>
      <c r="AI1689" s="215"/>
      <c r="AJ1689" s="215"/>
      <c r="AK1689" s="215"/>
      <c r="AL1689" s="215"/>
      <c r="AM1689" s="215"/>
    </row>
    <row r="1690">
      <c r="A1690" s="215"/>
      <c r="B1690" s="282"/>
      <c r="C1690" s="283"/>
      <c r="D1690" s="72"/>
      <c r="E1690" s="107"/>
      <c r="F1690" s="71"/>
      <c r="G1690" s="72"/>
      <c r="H1690" s="284"/>
      <c r="I1690" s="71"/>
      <c r="J1690" s="72"/>
      <c r="K1690" s="284"/>
      <c r="L1690" s="71"/>
      <c r="M1690" s="71"/>
      <c r="N1690" s="71"/>
      <c r="O1690" s="72"/>
      <c r="P1690" s="285"/>
      <c r="Q1690" s="71"/>
      <c r="R1690" s="72"/>
      <c r="S1690" s="286"/>
      <c r="T1690" s="72"/>
      <c r="U1690" s="287"/>
      <c r="V1690" s="71"/>
      <c r="W1690" s="72"/>
      <c r="X1690" s="287"/>
      <c r="Y1690" s="72"/>
      <c r="Z1690" s="286"/>
      <c r="AA1690" s="72"/>
      <c r="AB1690" s="288"/>
      <c r="AC1690" s="215"/>
      <c r="AD1690" s="215"/>
      <c r="AE1690" s="215"/>
      <c r="AF1690" s="215"/>
      <c r="AG1690" s="215"/>
      <c r="AH1690" s="215"/>
      <c r="AI1690" s="215"/>
      <c r="AJ1690" s="215"/>
      <c r="AK1690" s="215"/>
      <c r="AL1690" s="215"/>
      <c r="AM1690" s="215"/>
    </row>
    <row r="1691">
      <c r="A1691" s="215"/>
      <c r="B1691" s="282"/>
      <c r="C1691" s="283"/>
      <c r="D1691" s="72"/>
      <c r="E1691" s="107"/>
      <c r="F1691" s="71"/>
      <c r="G1691" s="72"/>
      <c r="H1691" s="284"/>
      <c r="I1691" s="71"/>
      <c r="J1691" s="72"/>
      <c r="K1691" s="284"/>
      <c r="L1691" s="71"/>
      <c r="M1691" s="71"/>
      <c r="N1691" s="71"/>
      <c r="O1691" s="72"/>
      <c r="P1691" s="285"/>
      <c r="Q1691" s="71"/>
      <c r="R1691" s="72"/>
      <c r="S1691" s="286"/>
      <c r="T1691" s="72"/>
      <c r="U1691" s="287"/>
      <c r="V1691" s="71"/>
      <c r="W1691" s="72"/>
      <c r="X1691" s="287"/>
      <c r="Y1691" s="72"/>
      <c r="Z1691" s="286"/>
      <c r="AA1691" s="72"/>
      <c r="AB1691" s="288"/>
      <c r="AC1691" s="215"/>
      <c r="AD1691" s="215"/>
      <c r="AE1691" s="215"/>
      <c r="AF1691" s="215"/>
      <c r="AG1691" s="215"/>
      <c r="AH1691" s="215"/>
      <c r="AI1691" s="215"/>
      <c r="AJ1691" s="215"/>
      <c r="AK1691" s="215"/>
      <c r="AL1691" s="215"/>
      <c r="AM1691" s="215"/>
    </row>
    <row r="1692">
      <c r="A1692" s="215"/>
      <c r="B1692" s="282"/>
      <c r="C1692" s="283"/>
      <c r="D1692" s="72"/>
      <c r="E1692" s="107"/>
      <c r="F1692" s="71"/>
      <c r="G1692" s="72"/>
      <c r="H1692" s="284"/>
      <c r="I1692" s="71"/>
      <c r="J1692" s="72"/>
      <c r="K1692" s="284"/>
      <c r="L1692" s="71"/>
      <c r="M1692" s="71"/>
      <c r="N1692" s="71"/>
      <c r="O1692" s="72"/>
      <c r="P1692" s="285"/>
      <c r="Q1692" s="71"/>
      <c r="R1692" s="72"/>
      <c r="S1692" s="286"/>
      <c r="T1692" s="72"/>
      <c r="U1692" s="287"/>
      <c r="V1692" s="71"/>
      <c r="W1692" s="72"/>
      <c r="X1692" s="287"/>
      <c r="Y1692" s="72"/>
      <c r="Z1692" s="286"/>
      <c r="AA1692" s="72"/>
      <c r="AB1692" s="288"/>
      <c r="AC1692" s="215"/>
      <c r="AD1692" s="215"/>
      <c r="AE1692" s="215"/>
      <c r="AF1692" s="215"/>
      <c r="AG1692" s="215"/>
      <c r="AH1692" s="215"/>
      <c r="AI1692" s="215"/>
      <c r="AJ1692" s="215"/>
      <c r="AK1692" s="215"/>
      <c r="AL1692" s="215"/>
      <c r="AM1692" s="215"/>
    </row>
    <row r="1693">
      <c r="A1693" s="215"/>
      <c r="B1693" s="282"/>
      <c r="C1693" s="283"/>
      <c r="D1693" s="72"/>
      <c r="E1693" s="107"/>
      <c r="F1693" s="71"/>
      <c r="G1693" s="72"/>
      <c r="H1693" s="284"/>
      <c r="I1693" s="71"/>
      <c r="J1693" s="72"/>
      <c r="K1693" s="284"/>
      <c r="L1693" s="71"/>
      <c r="M1693" s="71"/>
      <c r="N1693" s="71"/>
      <c r="O1693" s="72"/>
      <c r="P1693" s="285"/>
      <c r="Q1693" s="71"/>
      <c r="R1693" s="72"/>
      <c r="S1693" s="286"/>
      <c r="T1693" s="72"/>
      <c r="U1693" s="287"/>
      <c r="V1693" s="71"/>
      <c r="W1693" s="72"/>
      <c r="X1693" s="287"/>
      <c r="Y1693" s="72"/>
      <c r="Z1693" s="286"/>
      <c r="AA1693" s="72"/>
      <c r="AB1693" s="288"/>
      <c r="AC1693" s="215"/>
      <c r="AD1693" s="215"/>
      <c r="AE1693" s="215"/>
      <c r="AF1693" s="215"/>
      <c r="AG1693" s="215"/>
      <c r="AH1693" s="215"/>
      <c r="AI1693" s="215"/>
      <c r="AJ1693" s="215"/>
      <c r="AK1693" s="215"/>
      <c r="AL1693" s="215"/>
      <c r="AM1693" s="215"/>
    </row>
    <row r="1694">
      <c r="A1694" s="215"/>
      <c r="B1694" s="282"/>
      <c r="C1694" s="283"/>
      <c r="D1694" s="72"/>
      <c r="E1694" s="107"/>
      <c r="F1694" s="71"/>
      <c r="G1694" s="72"/>
      <c r="H1694" s="284"/>
      <c r="I1694" s="71"/>
      <c r="J1694" s="72"/>
      <c r="K1694" s="284"/>
      <c r="L1694" s="71"/>
      <c r="M1694" s="71"/>
      <c r="N1694" s="71"/>
      <c r="O1694" s="72"/>
      <c r="P1694" s="285"/>
      <c r="Q1694" s="71"/>
      <c r="R1694" s="72"/>
      <c r="S1694" s="286"/>
      <c r="T1694" s="72"/>
      <c r="U1694" s="287"/>
      <c r="V1694" s="71"/>
      <c r="W1694" s="72"/>
      <c r="X1694" s="287"/>
      <c r="Y1694" s="72"/>
      <c r="Z1694" s="286"/>
      <c r="AA1694" s="72"/>
      <c r="AB1694" s="288"/>
      <c r="AC1694" s="215"/>
      <c r="AD1694" s="215"/>
      <c r="AE1694" s="215"/>
      <c r="AF1694" s="215"/>
      <c r="AG1694" s="215"/>
      <c r="AH1694" s="215"/>
      <c r="AI1694" s="215"/>
      <c r="AJ1694" s="215"/>
      <c r="AK1694" s="215"/>
      <c r="AL1694" s="215"/>
      <c r="AM1694" s="215"/>
    </row>
    <row r="1695">
      <c r="A1695" s="215"/>
      <c r="B1695" s="282"/>
      <c r="C1695" s="283"/>
      <c r="D1695" s="72"/>
      <c r="E1695" s="107"/>
      <c r="F1695" s="71"/>
      <c r="G1695" s="72"/>
      <c r="H1695" s="284"/>
      <c r="I1695" s="71"/>
      <c r="J1695" s="72"/>
      <c r="K1695" s="284"/>
      <c r="L1695" s="71"/>
      <c r="M1695" s="71"/>
      <c r="N1695" s="71"/>
      <c r="O1695" s="72"/>
      <c r="P1695" s="285"/>
      <c r="Q1695" s="71"/>
      <c r="R1695" s="72"/>
      <c r="S1695" s="286"/>
      <c r="T1695" s="72"/>
      <c r="U1695" s="287"/>
      <c r="V1695" s="71"/>
      <c r="W1695" s="72"/>
      <c r="X1695" s="287"/>
      <c r="Y1695" s="72"/>
      <c r="Z1695" s="286"/>
      <c r="AA1695" s="72"/>
      <c r="AB1695" s="288"/>
      <c r="AC1695" s="215"/>
      <c r="AD1695" s="215"/>
      <c r="AE1695" s="215"/>
      <c r="AF1695" s="215"/>
      <c r="AG1695" s="215"/>
      <c r="AH1695" s="215"/>
      <c r="AI1695" s="215"/>
      <c r="AJ1695" s="215"/>
      <c r="AK1695" s="215"/>
      <c r="AL1695" s="215"/>
      <c r="AM1695" s="215"/>
    </row>
    <row r="1696">
      <c r="A1696" s="215"/>
      <c r="B1696" s="282"/>
      <c r="C1696" s="283"/>
      <c r="D1696" s="72"/>
      <c r="E1696" s="107"/>
      <c r="F1696" s="71"/>
      <c r="G1696" s="72"/>
      <c r="H1696" s="284"/>
      <c r="I1696" s="71"/>
      <c r="J1696" s="72"/>
      <c r="K1696" s="284"/>
      <c r="L1696" s="71"/>
      <c r="M1696" s="71"/>
      <c r="N1696" s="71"/>
      <c r="O1696" s="72"/>
      <c r="P1696" s="285"/>
      <c r="Q1696" s="71"/>
      <c r="R1696" s="72"/>
      <c r="S1696" s="286"/>
      <c r="T1696" s="72"/>
      <c r="U1696" s="287"/>
      <c r="V1696" s="71"/>
      <c r="W1696" s="72"/>
      <c r="X1696" s="287"/>
      <c r="Y1696" s="72"/>
      <c r="Z1696" s="286"/>
      <c r="AA1696" s="72"/>
      <c r="AB1696" s="288"/>
      <c r="AC1696" s="215"/>
      <c r="AD1696" s="215"/>
      <c r="AE1696" s="215"/>
      <c r="AF1696" s="215"/>
      <c r="AG1696" s="215"/>
      <c r="AH1696" s="215"/>
      <c r="AI1696" s="215"/>
      <c r="AJ1696" s="215"/>
      <c r="AK1696" s="215"/>
      <c r="AL1696" s="215"/>
      <c r="AM1696" s="215"/>
    </row>
    <row r="1697">
      <c r="A1697" s="215"/>
      <c r="B1697" s="282"/>
      <c r="C1697" s="283"/>
      <c r="D1697" s="72"/>
      <c r="E1697" s="107"/>
      <c r="F1697" s="71"/>
      <c r="G1697" s="72"/>
      <c r="H1697" s="284"/>
      <c r="I1697" s="71"/>
      <c r="J1697" s="72"/>
      <c r="K1697" s="284"/>
      <c r="L1697" s="71"/>
      <c r="M1697" s="71"/>
      <c r="N1697" s="71"/>
      <c r="O1697" s="72"/>
      <c r="P1697" s="285"/>
      <c r="Q1697" s="71"/>
      <c r="R1697" s="72"/>
      <c r="S1697" s="286"/>
      <c r="T1697" s="72"/>
      <c r="U1697" s="287"/>
      <c r="V1697" s="71"/>
      <c r="W1697" s="72"/>
      <c r="X1697" s="287"/>
      <c r="Y1697" s="72"/>
      <c r="Z1697" s="286"/>
      <c r="AA1697" s="72"/>
      <c r="AB1697" s="288"/>
      <c r="AC1697" s="215"/>
      <c r="AD1697" s="215"/>
      <c r="AE1697" s="215"/>
      <c r="AF1697" s="215"/>
      <c r="AG1697" s="215"/>
      <c r="AH1697" s="215"/>
      <c r="AI1697" s="215"/>
      <c r="AJ1697" s="215"/>
      <c r="AK1697" s="215"/>
      <c r="AL1697" s="215"/>
      <c r="AM1697" s="215"/>
    </row>
    <row r="1698">
      <c r="A1698" s="215"/>
      <c r="B1698" s="282"/>
      <c r="C1698" s="283"/>
      <c r="D1698" s="72"/>
      <c r="E1698" s="107"/>
      <c r="F1698" s="71"/>
      <c r="G1698" s="72"/>
      <c r="H1698" s="284"/>
      <c r="I1698" s="71"/>
      <c r="J1698" s="72"/>
      <c r="K1698" s="284"/>
      <c r="L1698" s="71"/>
      <c r="M1698" s="71"/>
      <c r="N1698" s="71"/>
      <c r="O1698" s="72"/>
      <c r="P1698" s="285"/>
      <c r="Q1698" s="71"/>
      <c r="R1698" s="72"/>
      <c r="S1698" s="286"/>
      <c r="T1698" s="72"/>
      <c r="U1698" s="287"/>
      <c r="V1698" s="71"/>
      <c r="W1698" s="72"/>
      <c r="X1698" s="287"/>
      <c r="Y1698" s="72"/>
      <c r="Z1698" s="286"/>
      <c r="AA1698" s="72"/>
      <c r="AB1698" s="288"/>
      <c r="AC1698" s="215"/>
      <c r="AD1698" s="215"/>
      <c r="AE1698" s="215"/>
      <c r="AF1698" s="215"/>
      <c r="AG1698" s="215"/>
      <c r="AH1698" s="215"/>
      <c r="AI1698" s="215"/>
      <c r="AJ1698" s="215"/>
      <c r="AK1698" s="215"/>
      <c r="AL1698" s="215"/>
      <c r="AM1698" s="215"/>
    </row>
    <row r="1699">
      <c r="A1699" s="215"/>
      <c r="B1699" s="282"/>
      <c r="C1699" s="283"/>
      <c r="D1699" s="72"/>
      <c r="E1699" s="107"/>
      <c r="F1699" s="71"/>
      <c r="G1699" s="72"/>
      <c r="H1699" s="284"/>
      <c r="I1699" s="71"/>
      <c r="J1699" s="72"/>
      <c r="K1699" s="284"/>
      <c r="L1699" s="71"/>
      <c r="M1699" s="71"/>
      <c r="N1699" s="71"/>
      <c r="O1699" s="72"/>
      <c r="P1699" s="285"/>
      <c r="Q1699" s="71"/>
      <c r="R1699" s="72"/>
      <c r="S1699" s="286"/>
      <c r="T1699" s="72"/>
      <c r="U1699" s="287"/>
      <c r="V1699" s="71"/>
      <c r="W1699" s="72"/>
      <c r="X1699" s="287"/>
      <c r="Y1699" s="72"/>
      <c r="Z1699" s="286"/>
      <c r="AA1699" s="72"/>
      <c r="AB1699" s="288"/>
      <c r="AC1699" s="215"/>
      <c r="AD1699" s="215"/>
      <c r="AE1699" s="215"/>
      <c r="AF1699" s="215"/>
      <c r="AG1699" s="215"/>
      <c r="AH1699" s="215"/>
      <c r="AI1699" s="215"/>
      <c r="AJ1699" s="215"/>
      <c r="AK1699" s="215"/>
      <c r="AL1699" s="215"/>
      <c r="AM1699" s="215"/>
    </row>
    <row r="1700">
      <c r="A1700" s="215"/>
      <c r="B1700" s="282"/>
      <c r="C1700" s="283"/>
      <c r="D1700" s="72"/>
      <c r="E1700" s="107"/>
      <c r="F1700" s="71"/>
      <c r="G1700" s="72"/>
      <c r="H1700" s="284"/>
      <c r="I1700" s="71"/>
      <c r="J1700" s="72"/>
      <c r="K1700" s="284"/>
      <c r="L1700" s="71"/>
      <c r="M1700" s="71"/>
      <c r="N1700" s="71"/>
      <c r="O1700" s="72"/>
      <c r="P1700" s="285"/>
      <c r="Q1700" s="71"/>
      <c r="R1700" s="72"/>
      <c r="S1700" s="286"/>
      <c r="T1700" s="72"/>
      <c r="U1700" s="287"/>
      <c r="V1700" s="71"/>
      <c r="W1700" s="72"/>
      <c r="X1700" s="287"/>
      <c r="Y1700" s="72"/>
      <c r="Z1700" s="286"/>
      <c r="AA1700" s="72"/>
      <c r="AB1700" s="288"/>
      <c r="AC1700" s="215"/>
      <c r="AD1700" s="215"/>
      <c r="AE1700" s="215"/>
      <c r="AF1700" s="215"/>
      <c r="AG1700" s="215"/>
      <c r="AH1700" s="215"/>
      <c r="AI1700" s="215"/>
      <c r="AJ1700" s="215"/>
      <c r="AK1700" s="215"/>
      <c r="AL1700" s="215"/>
      <c r="AM1700" s="215"/>
    </row>
    <row r="1701">
      <c r="A1701" s="215"/>
      <c r="B1701" s="282"/>
      <c r="C1701" s="283"/>
      <c r="D1701" s="72"/>
      <c r="E1701" s="107"/>
      <c r="F1701" s="71"/>
      <c r="G1701" s="72"/>
      <c r="H1701" s="284"/>
      <c r="I1701" s="71"/>
      <c r="J1701" s="72"/>
      <c r="K1701" s="284"/>
      <c r="L1701" s="71"/>
      <c r="M1701" s="71"/>
      <c r="N1701" s="71"/>
      <c r="O1701" s="72"/>
      <c r="P1701" s="285"/>
      <c r="Q1701" s="71"/>
      <c r="R1701" s="72"/>
      <c r="S1701" s="286"/>
      <c r="T1701" s="72"/>
      <c r="U1701" s="287"/>
      <c r="V1701" s="71"/>
      <c r="W1701" s="72"/>
      <c r="X1701" s="287"/>
      <c r="Y1701" s="72"/>
      <c r="Z1701" s="286"/>
      <c r="AA1701" s="72"/>
      <c r="AB1701" s="288"/>
      <c r="AC1701" s="215"/>
      <c r="AD1701" s="215"/>
      <c r="AE1701" s="215"/>
      <c r="AF1701" s="215"/>
      <c r="AG1701" s="215"/>
      <c r="AH1701" s="215"/>
      <c r="AI1701" s="215"/>
      <c r="AJ1701" s="215"/>
      <c r="AK1701" s="215"/>
      <c r="AL1701" s="215"/>
      <c r="AM1701" s="215"/>
    </row>
    <row r="1702">
      <c r="A1702" s="215"/>
      <c r="B1702" s="282"/>
      <c r="C1702" s="283"/>
      <c r="D1702" s="72"/>
      <c r="E1702" s="107"/>
      <c r="F1702" s="71"/>
      <c r="G1702" s="72"/>
      <c r="H1702" s="284"/>
      <c r="I1702" s="71"/>
      <c r="J1702" s="72"/>
      <c r="K1702" s="284"/>
      <c r="L1702" s="71"/>
      <c r="M1702" s="71"/>
      <c r="N1702" s="71"/>
      <c r="O1702" s="72"/>
      <c r="P1702" s="285"/>
      <c r="Q1702" s="71"/>
      <c r="R1702" s="72"/>
      <c r="S1702" s="286"/>
      <c r="T1702" s="72"/>
      <c r="U1702" s="287"/>
      <c r="V1702" s="71"/>
      <c r="W1702" s="72"/>
      <c r="X1702" s="287"/>
      <c r="Y1702" s="72"/>
      <c r="Z1702" s="286"/>
      <c r="AA1702" s="72"/>
      <c r="AB1702" s="288"/>
      <c r="AC1702" s="215"/>
      <c r="AD1702" s="215"/>
      <c r="AE1702" s="215"/>
      <c r="AF1702" s="215"/>
      <c r="AG1702" s="215"/>
      <c r="AH1702" s="215"/>
      <c r="AI1702" s="215"/>
      <c r="AJ1702" s="215"/>
      <c r="AK1702" s="215"/>
      <c r="AL1702" s="215"/>
      <c r="AM1702" s="215"/>
    </row>
    <row r="1703">
      <c r="A1703" s="215"/>
      <c r="B1703" s="282"/>
      <c r="C1703" s="283"/>
      <c r="D1703" s="72"/>
      <c r="E1703" s="107"/>
      <c r="F1703" s="71"/>
      <c r="G1703" s="72"/>
      <c r="H1703" s="284"/>
      <c r="I1703" s="71"/>
      <c r="J1703" s="72"/>
      <c r="K1703" s="284"/>
      <c r="L1703" s="71"/>
      <c r="M1703" s="71"/>
      <c r="N1703" s="71"/>
      <c r="O1703" s="72"/>
      <c r="P1703" s="285"/>
      <c r="Q1703" s="71"/>
      <c r="R1703" s="72"/>
      <c r="S1703" s="286"/>
      <c r="T1703" s="72"/>
      <c r="U1703" s="287"/>
      <c r="V1703" s="71"/>
      <c r="W1703" s="72"/>
      <c r="X1703" s="287"/>
      <c r="Y1703" s="72"/>
      <c r="Z1703" s="286"/>
      <c r="AA1703" s="72"/>
      <c r="AB1703" s="288"/>
      <c r="AC1703" s="215"/>
      <c r="AD1703" s="215"/>
      <c r="AE1703" s="215"/>
      <c r="AF1703" s="215"/>
      <c r="AG1703" s="215"/>
      <c r="AH1703" s="215"/>
      <c r="AI1703" s="215"/>
      <c r="AJ1703" s="215"/>
      <c r="AK1703" s="215"/>
      <c r="AL1703" s="215"/>
      <c r="AM1703" s="215"/>
    </row>
    <row r="1704">
      <c r="A1704" s="215"/>
      <c r="B1704" s="282"/>
      <c r="C1704" s="283"/>
      <c r="D1704" s="72"/>
      <c r="E1704" s="107"/>
      <c r="F1704" s="71"/>
      <c r="G1704" s="72"/>
      <c r="H1704" s="284"/>
      <c r="I1704" s="71"/>
      <c r="J1704" s="72"/>
      <c r="K1704" s="284"/>
      <c r="L1704" s="71"/>
      <c r="M1704" s="71"/>
      <c r="N1704" s="71"/>
      <c r="O1704" s="72"/>
      <c r="P1704" s="285"/>
      <c r="Q1704" s="71"/>
      <c r="R1704" s="72"/>
      <c r="S1704" s="286"/>
      <c r="T1704" s="72"/>
      <c r="U1704" s="287"/>
      <c r="V1704" s="71"/>
      <c r="W1704" s="72"/>
      <c r="X1704" s="287"/>
      <c r="Y1704" s="72"/>
      <c r="Z1704" s="286"/>
      <c r="AA1704" s="72"/>
      <c r="AB1704" s="288"/>
      <c r="AC1704" s="215"/>
      <c r="AD1704" s="215"/>
      <c r="AE1704" s="215"/>
      <c r="AF1704" s="215"/>
      <c r="AG1704" s="215"/>
      <c r="AH1704" s="215"/>
      <c r="AI1704" s="215"/>
      <c r="AJ1704" s="215"/>
      <c r="AK1704" s="215"/>
      <c r="AL1704" s="215"/>
      <c r="AM1704" s="215"/>
    </row>
    <row r="1705">
      <c r="A1705" s="215"/>
      <c r="B1705" s="282"/>
      <c r="C1705" s="283"/>
      <c r="D1705" s="72"/>
      <c r="E1705" s="107"/>
      <c r="F1705" s="71"/>
      <c r="G1705" s="72"/>
      <c r="H1705" s="284"/>
      <c r="I1705" s="71"/>
      <c r="J1705" s="72"/>
      <c r="K1705" s="284"/>
      <c r="L1705" s="71"/>
      <c r="M1705" s="71"/>
      <c r="N1705" s="71"/>
      <c r="O1705" s="72"/>
      <c r="P1705" s="285"/>
      <c r="Q1705" s="71"/>
      <c r="R1705" s="72"/>
      <c r="S1705" s="286"/>
      <c r="T1705" s="72"/>
      <c r="U1705" s="287"/>
      <c r="V1705" s="71"/>
      <c r="W1705" s="72"/>
      <c r="X1705" s="287"/>
      <c r="Y1705" s="72"/>
      <c r="Z1705" s="286"/>
      <c r="AA1705" s="72"/>
      <c r="AB1705" s="288"/>
      <c r="AC1705" s="215"/>
      <c r="AD1705" s="215"/>
      <c r="AE1705" s="215"/>
      <c r="AF1705" s="215"/>
      <c r="AG1705" s="215"/>
      <c r="AH1705" s="215"/>
      <c r="AI1705" s="215"/>
      <c r="AJ1705" s="215"/>
      <c r="AK1705" s="215"/>
      <c r="AL1705" s="215"/>
      <c r="AM1705" s="215"/>
    </row>
    <row r="1706">
      <c r="A1706" s="215"/>
      <c r="B1706" s="282"/>
      <c r="C1706" s="283"/>
      <c r="D1706" s="72"/>
      <c r="E1706" s="107"/>
      <c r="F1706" s="71"/>
      <c r="G1706" s="72"/>
      <c r="H1706" s="284"/>
      <c r="I1706" s="71"/>
      <c r="J1706" s="72"/>
      <c r="K1706" s="284"/>
      <c r="L1706" s="71"/>
      <c r="M1706" s="71"/>
      <c r="N1706" s="71"/>
      <c r="O1706" s="72"/>
      <c r="P1706" s="285"/>
      <c r="Q1706" s="71"/>
      <c r="R1706" s="72"/>
      <c r="S1706" s="286"/>
      <c r="T1706" s="72"/>
      <c r="U1706" s="287"/>
      <c r="V1706" s="71"/>
      <c r="W1706" s="72"/>
      <c r="X1706" s="287"/>
      <c r="Y1706" s="72"/>
      <c r="Z1706" s="286"/>
      <c r="AA1706" s="72"/>
      <c r="AB1706" s="288"/>
      <c r="AC1706" s="215"/>
      <c r="AD1706" s="215"/>
      <c r="AE1706" s="215"/>
      <c r="AF1706" s="215"/>
      <c r="AG1706" s="215"/>
      <c r="AH1706" s="215"/>
      <c r="AI1706" s="215"/>
      <c r="AJ1706" s="215"/>
      <c r="AK1706" s="215"/>
      <c r="AL1706" s="215"/>
      <c r="AM1706" s="215"/>
    </row>
    <row r="1707">
      <c r="A1707" s="215"/>
      <c r="B1707" s="282"/>
      <c r="C1707" s="283"/>
      <c r="D1707" s="72"/>
      <c r="E1707" s="107"/>
      <c r="F1707" s="71"/>
      <c r="G1707" s="72"/>
      <c r="H1707" s="284"/>
      <c r="I1707" s="71"/>
      <c r="J1707" s="72"/>
      <c r="K1707" s="284"/>
      <c r="L1707" s="71"/>
      <c r="M1707" s="71"/>
      <c r="N1707" s="71"/>
      <c r="O1707" s="72"/>
      <c r="P1707" s="285"/>
      <c r="Q1707" s="71"/>
      <c r="R1707" s="72"/>
      <c r="S1707" s="286"/>
      <c r="T1707" s="72"/>
      <c r="U1707" s="287"/>
      <c r="V1707" s="71"/>
      <c r="W1707" s="72"/>
      <c r="X1707" s="287"/>
      <c r="Y1707" s="72"/>
      <c r="Z1707" s="286"/>
      <c r="AA1707" s="72"/>
      <c r="AB1707" s="288"/>
      <c r="AC1707" s="215"/>
      <c r="AD1707" s="215"/>
      <c r="AE1707" s="215"/>
      <c r="AF1707" s="215"/>
      <c r="AG1707" s="215"/>
      <c r="AH1707" s="215"/>
      <c r="AI1707" s="215"/>
      <c r="AJ1707" s="215"/>
      <c r="AK1707" s="215"/>
      <c r="AL1707" s="215"/>
      <c r="AM1707" s="215"/>
    </row>
    <row r="1708">
      <c r="A1708" s="215"/>
      <c r="B1708" s="282"/>
      <c r="C1708" s="283"/>
      <c r="D1708" s="72"/>
      <c r="E1708" s="107"/>
      <c r="F1708" s="71"/>
      <c r="G1708" s="72"/>
      <c r="H1708" s="284"/>
      <c r="I1708" s="71"/>
      <c r="J1708" s="72"/>
      <c r="K1708" s="284"/>
      <c r="L1708" s="71"/>
      <c r="M1708" s="71"/>
      <c r="N1708" s="71"/>
      <c r="O1708" s="72"/>
      <c r="P1708" s="285"/>
      <c r="Q1708" s="71"/>
      <c r="R1708" s="72"/>
      <c r="S1708" s="286"/>
      <c r="T1708" s="72"/>
      <c r="U1708" s="287"/>
      <c r="V1708" s="71"/>
      <c r="W1708" s="72"/>
      <c r="X1708" s="287"/>
      <c r="Y1708" s="72"/>
      <c r="Z1708" s="286"/>
      <c r="AA1708" s="72"/>
      <c r="AB1708" s="288"/>
      <c r="AC1708" s="215"/>
      <c r="AD1708" s="215"/>
      <c r="AE1708" s="215"/>
      <c r="AF1708" s="215"/>
      <c r="AG1708" s="215"/>
      <c r="AH1708" s="215"/>
      <c r="AI1708" s="215"/>
      <c r="AJ1708" s="215"/>
      <c r="AK1708" s="215"/>
      <c r="AL1708" s="215"/>
      <c r="AM1708" s="215"/>
    </row>
    <row r="1709">
      <c r="A1709" s="215"/>
      <c r="B1709" s="282"/>
      <c r="C1709" s="283"/>
      <c r="D1709" s="72"/>
      <c r="E1709" s="107"/>
      <c r="F1709" s="71"/>
      <c r="G1709" s="72"/>
      <c r="H1709" s="284"/>
      <c r="I1709" s="71"/>
      <c r="J1709" s="72"/>
      <c r="K1709" s="284"/>
      <c r="L1709" s="71"/>
      <c r="M1709" s="71"/>
      <c r="N1709" s="71"/>
      <c r="O1709" s="72"/>
      <c r="P1709" s="285"/>
      <c r="Q1709" s="71"/>
      <c r="R1709" s="72"/>
      <c r="S1709" s="286"/>
      <c r="T1709" s="72"/>
      <c r="U1709" s="287"/>
      <c r="V1709" s="71"/>
      <c r="W1709" s="72"/>
      <c r="X1709" s="287"/>
      <c r="Y1709" s="72"/>
      <c r="Z1709" s="286"/>
      <c r="AA1709" s="72"/>
      <c r="AB1709" s="288"/>
      <c r="AC1709" s="215"/>
      <c r="AD1709" s="215"/>
      <c r="AE1709" s="215"/>
      <c r="AF1709" s="215"/>
      <c r="AG1709" s="215"/>
      <c r="AH1709" s="215"/>
      <c r="AI1709" s="215"/>
      <c r="AJ1709" s="215"/>
      <c r="AK1709" s="215"/>
      <c r="AL1709" s="215"/>
      <c r="AM1709" s="215"/>
    </row>
    <row r="1710">
      <c r="A1710" s="215"/>
      <c r="B1710" s="282"/>
      <c r="C1710" s="283"/>
      <c r="D1710" s="72"/>
      <c r="E1710" s="107"/>
      <c r="F1710" s="71"/>
      <c r="G1710" s="72"/>
      <c r="H1710" s="284"/>
      <c r="I1710" s="71"/>
      <c r="J1710" s="72"/>
      <c r="K1710" s="284"/>
      <c r="L1710" s="71"/>
      <c r="M1710" s="71"/>
      <c r="N1710" s="71"/>
      <c r="O1710" s="72"/>
      <c r="P1710" s="285"/>
      <c r="Q1710" s="71"/>
      <c r="R1710" s="72"/>
      <c r="S1710" s="286"/>
      <c r="T1710" s="72"/>
      <c r="U1710" s="287"/>
      <c r="V1710" s="71"/>
      <c r="W1710" s="72"/>
      <c r="X1710" s="287"/>
      <c r="Y1710" s="72"/>
      <c r="Z1710" s="286"/>
      <c r="AA1710" s="72"/>
      <c r="AB1710" s="288"/>
      <c r="AC1710" s="215"/>
      <c r="AD1710" s="215"/>
      <c r="AE1710" s="215"/>
      <c r="AF1710" s="215"/>
      <c r="AG1710" s="215"/>
      <c r="AH1710" s="215"/>
      <c r="AI1710" s="215"/>
      <c r="AJ1710" s="215"/>
      <c r="AK1710" s="215"/>
      <c r="AL1710" s="215"/>
      <c r="AM1710" s="215"/>
    </row>
    <row r="1711">
      <c r="A1711" s="215"/>
      <c r="B1711" s="282"/>
      <c r="C1711" s="283"/>
      <c r="D1711" s="72"/>
      <c r="E1711" s="107"/>
      <c r="F1711" s="71"/>
      <c r="G1711" s="72"/>
      <c r="H1711" s="284"/>
      <c r="I1711" s="71"/>
      <c r="J1711" s="72"/>
      <c r="K1711" s="284"/>
      <c r="L1711" s="71"/>
      <c r="M1711" s="71"/>
      <c r="N1711" s="71"/>
      <c r="O1711" s="72"/>
      <c r="P1711" s="285"/>
      <c r="Q1711" s="71"/>
      <c r="R1711" s="72"/>
      <c r="S1711" s="286"/>
      <c r="T1711" s="72"/>
      <c r="U1711" s="287"/>
      <c r="V1711" s="71"/>
      <c r="W1711" s="72"/>
      <c r="X1711" s="287"/>
      <c r="Y1711" s="72"/>
      <c r="Z1711" s="286"/>
      <c r="AA1711" s="72"/>
      <c r="AB1711" s="288"/>
      <c r="AC1711" s="215"/>
      <c r="AD1711" s="215"/>
      <c r="AE1711" s="215"/>
      <c r="AF1711" s="215"/>
      <c r="AG1711" s="215"/>
      <c r="AH1711" s="215"/>
      <c r="AI1711" s="215"/>
      <c r="AJ1711" s="215"/>
      <c r="AK1711" s="215"/>
      <c r="AL1711" s="215"/>
      <c r="AM1711" s="215"/>
    </row>
    <row r="1712">
      <c r="A1712" s="215"/>
      <c r="B1712" s="282"/>
      <c r="C1712" s="283"/>
      <c r="D1712" s="72"/>
      <c r="E1712" s="107"/>
      <c r="F1712" s="71"/>
      <c r="G1712" s="72"/>
      <c r="H1712" s="284"/>
      <c r="I1712" s="71"/>
      <c r="J1712" s="72"/>
      <c r="K1712" s="284"/>
      <c r="L1712" s="71"/>
      <c r="M1712" s="71"/>
      <c r="N1712" s="71"/>
      <c r="O1712" s="72"/>
      <c r="P1712" s="285"/>
      <c r="Q1712" s="71"/>
      <c r="R1712" s="72"/>
      <c r="S1712" s="286"/>
      <c r="T1712" s="72"/>
      <c r="U1712" s="287"/>
      <c r="V1712" s="71"/>
      <c r="W1712" s="72"/>
      <c r="X1712" s="287"/>
      <c r="Y1712" s="72"/>
      <c r="Z1712" s="286"/>
      <c r="AA1712" s="72"/>
      <c r="AB1712" s="288"/>
      <c r="AC1712" s="215"/>
      <c r="AD1712" s="215"/>
      <c r="AE1712" s="215"/>
      <c r="AF1712" s="215"/>
      <c r="AG1712" s="215"/>
      <c r="AH1712" s="215"/>
      <c r="AI1712" s="215"/>
      <c r="AJ1712" s="215"/>
      <c r="AK1712" s="215"/>
      <c r="AL1712" s="215"/>
      <c r="AM1712" s="215"/>
    </row>
    <row r="1713">
      <c r="A1713" s="215"/>
      <c r="B1713" s="282"/>
      <c r="C1713" s="283"/>
      <c r="D1713" s="72"/>
      <c r="E1713" s="107"/>
      <c r="F1713" s="71"/>
      <c r="G1713" s="72"/>
      <c r="H1713" s="284"/>
      <c r="I1713" s="71"/>
      <c r="J1713" s="72"/>
      <c r="K1713" s="284"/>
      <c r="L1713" s="71"/>
      <c r="M1713" s="71"/>
      <c r="N1713" s="71"/>
      <c r="O1713" s="72"/>
      <c r="P1713" s="285"/>
      <c r="Q1713" s="71"/>
      <c r="R1713" s="72"/>
      <c r="S1713" s="286"/>
      <c r="T1713" s="72"/>
      <c r="U1713" s="287"/>
      <c r="V1713" s="71"/>
      <c r="W1713" s="72"/>
      <c r="X1713" s="287"/>
      <c r="Y1713" s="72"/>
      <c r="Z1713" s="286"/>
      <c r="AA1713" s="72"/>
      <c r="AB1713" s="288"/>
      <c r="AC1713" s="215"/>
      <c r="AD1713" s="215"/>
      <c r="AE1713" s="215"/>
      <c r="AF1713" s="215"/>
      <c r="AG1713" s="215"/>
      <c r="AH1713" s="215"/>
      <c r="AI1713" s="215"/>
      <c r="AJ1713" s="215"/>
      <c r="AK1713" s="215"/>
      <c r="AL1713" s="215"/>
      <c r="AM1713" s="215"/>
    </row>
    <row r="1714">
      <c r="A1714" s="215"/>
      <c r="B1714" s="282"/>
      <c r="C1714" s="283"/>
      <c r="D1714" s="72"/>
      <c r="E1714" s="107"/>
      <c r="F1714" s="71"/>
      <c r="G1714" s="72"/>
      <c r="H1714" s="284"/>
      <c r="I1714" s="71"/>
      <c r="J1714" s="72"/>
      <c r="K1714" s="284"/>
      <c r="L1714" s="71"/>
      <c r="M1714" s="71"/>
      <c r="N1714" s="71"/>
      <c r="O1714" s="72"/>
      <c r="P1714" s="285"/>
      <c r="Q1714" s="71"/>
      <c r="R1714" s="72"/>
      <c r="S1714" s="286"/>
      <c r="T1714" s="72"/>
      <c r="U1714" s="287"/>
      <c r="V1714" s="71"/>
      <c r="W1714" s="72"/>
      <c r="X1714" s="287"/>
      <c r="Y1714" s="72"/>
      <c r="Z1714" s="286"/>
      <c r="AA1714" s="72"/>
      <c r="AB1714" s="288"/>
      <c r="AC1714" s="215"/>
      <c r="AD1714" s="215"/>
      <c r="AE1714" s="215"/>
      <c r="AF1714" s="215"/>
      <c r="AG1714" s="215"/>
      <c r="AH1714" s="215"/>
      <c r="AI1714" s="215"/>
      <c r="AJ1714" s="215"/>
      <c r="AK1714" s="215"/>
      <c r="AL1714" s="215"/>
      <c r="AM1714" s="215"/>
    </row>
    <row r="1715">
      <c r="A1715" s="215"/>
      <c r="B1715" s="282"/>
      <c r="C1715" s="283"/>
      <c r="D1715" s="72"/>
      <c r="E1715" s="107"/>
      <c r="F1715" s="71"/>
      <c r="G1715" s="72"/>
      <c r="H1715" s="284"/>
      <c r="I1715" s="71"/>
      <c r="J1715" s="72"/>
      <c r="K1715" s="284"/>
      <c r="L1715" s="71"/>
      <c r="M1715" s="71"/>
      <c r="N1715" s="71"/>
      <c r="O1715" s="72"/>
      <c r="P1715" s="285"/>
      <c r="Q1715" s="71"/>
      <c r="R1715" s="72"/>
      <c r="S1715" s="286"/>
      <c r="T1715" s="72"/>
      <c r="U1715" s="287"/>
      <c r="V1715" s="71"/>
      <c r="W1715" s="72"/>
      <c r="X1715" s="287"/>
      <c r="Y1715" s="72"/>
      <c r="Z1715" s="286"/>
      <c r="AA1715" s="72"/>
      <c r="AB1715" s="288"/>
      <c r="AC1715" s="215"/>
      <c r="AD1715" s="215"/>
      <c r="AE1715" s="215"/>
      <c r="AF1715" s="215"/>
      <c r="AG1715" s="215"/>
      <c r="AH1715" s="215"/>
      <c r="AI1715" s="215"/>
      <c r="AJ1715" s="215"/>
      <c r="AK1715" s="215"/>
      <c r="AL1715" s="215"/>
      <c r="AM1715" s="215"/>
    </row>
    <row r="1716">
      <c r="A1716" s="215"/>
      <c r="B1716" s="282"/>
      <c r="C1716" s="283"/>
      <c r="D1716" s="72"/>
      <c r="E1716" s="107"/>
      <c r="F1716" s="71"/>
      <c r="G1716" s="72"/>
      <c r="H1716" s="284"/>
      <c r="I1716" s="71"/>
      <c r="J1716" s="72"/>
      <c r="K1716" s="284"/>
      <c r="L1716" s="71"/>
      <c r="M1716" s="71"/>
      <c r="N1716" s="71"/>
      <c r="O1716" s="72"/>
      <c r="P1716" s="285"/>
      <c r="Q1716" s="71"/>
      <c r="R1716" s="72"/>
      <c r="S1716" s="286"/>
      <c r="T1716" s="72"/>
      <c r="U1716" s="287"/>
      <c r="V1716" s="71"/>
      <c r="W1716" s="72"/>
      <c r="X1716" s="287"/>
      <c r="Y1716" s="72"/>
      <c r="Z1716" s="286"/>
      <c r="AA1716" s="72"/>
      <c r="AB1716" s="288"/>
      <c r="AC1716" s="215"/>
      <c r="AD1716" s="215"/>
      <c r="AE1716" s="215"/>
      <c r="AF1716" s="215"/>
      <c r="AG1716" s="215"/>
      <c r="AH1716" s="215"/>
      <c r="AI1716" s="215"/>
      <c r="AJ1716" s="215"/>
      <c r="AK1716" s="215"/>
      <c r="AL1716" s="215"/>
      <c r="AM1716" s="215"/>
    </row>
    <row r="1717">
      <c r="A1717" s="215"/>
      <c r="B1717" s="282"/>
      <c r="C1717" s="283"/>
      <c r="D1717" s="72"/>
      <c r="E1717" s="107"/>
      <c r="F1717" s="71"/>
      <c r="G1717" s="72"/>
      <c r="H1717" s="284"/>
      <c r="I1717" s="71"/>
      <c r="J1717" s="72"/>
      <c r="K1717" s="284"/>
      <c r="L1717" s="71"/>
      <c r="M1717" s="71"/>
      <c r="N1717" s="71"/>
      <c r="O1717" s="72"/>
      <c r="P1717" s="285"/>
      <c r="Q1717" s="71"/>
      <c r="R1717" s="72"/>
      <c r="S1717" s="286"/>
      <c r="T1717" s="72"/>
      <c r="U1717" s="287"/>
      <c r="V1717" s="71"/>
      <c r="W1717" s="72"/>
      <c r="X1717" s="287"/>
      <c r="Y1717" s="72"/>
      <c r="Z1717" s="286"/>
      <c r="AA1717" s="72"/>
      <c r="AB1717" s="288"/>
      <c r="AC1717" s="215"/>
      <c r="AD1717" s="215"/>
      <c r="AE1717" s="215"/>
      <c r="AF1717" s="215"/>
      <c r="AG1717" s="215"/>
      <c r="AH1717" s="215"/>
      <c r="AI1717" s="215"/>
      <c r="AJ1717" s="215"/>
      <c r="AK1717" s="215"/>
      <c r="AL1717" s="215"/>
      <c r="AM1717" s="215"/>
    </row>
    <row r="1718">
      <c r="A1718" s="215"/>
      <c r="B1718" s="282"/>
      <c r="C1718" s="283"/>
      <c r="D1718" s="72"/>
      <c r="E1718" s="107"/>
      <c r="F1718" s="71"/>
      <c r="G1718" s="72"/>
      <c r="H1718" s="284"/>
      <c r="I1718" s="71"/>
      <c r="J1718" s="72"/>
      <c r="K1718" s="284"/>
      <c r="L1718" s="71"/>
      <c r="M1718" s="71"/>
      <c r="N1718" s="71"/>
      <c r="O1718" s="72"/>
      <c r="P1718" s="285"/>
      <c r="Q1718" s="71"/>
      <c r="R1718" s="72"/>
      <c r="S1718" s="286"/>
      <c r="T1718" s="72"/>
      <c r="U1718" s="287"/>
      <c r="V1718" s="71"/>
      <c r="W1718" s="72"/>
      <c r="X1718" s="287"/>
      <c r="Y1718" s="72"/>
      <c r="Z1718" s="286"/>
      <c r="AA1718" s="72"/>
      <c r="AB1718" s="288"/>
      <c r="AC1718" s="215"/>
      <c r="AD1718" s="215"/>
      <c r="AE1718" s="215"/>
      <c r="AF1718" s="215"/>
      <c r="AG1718" s="215"/>
      <c r="AH1718" s="215"/>
      <c r="AI1718" s="215"/>
      <c r="AJ1718" s="215"/>
      <c r="AK1718" s="215"/>
      <c r="AL1718" s="215"/>
      <c r="AM1718" s="215"/>
    </row>
    <row r="1719">
      <c r="A1719" s="215"/>
      <c r="B1719" s="282"/>
      <c r="C1719" s="283"/>
      <c r="D1719" s="72"/>
      <c r="E1719" s="107"/>
      <c r="F1719" s="71"/>
      <c r="G1719" s="72"/>
      <c r="H1719" s="284"/>
      <c r="I1719" s="71"/>
      <c r="J1719" s="72"/>
      <c r="K1719" s="284"/>
      <c r="L1719" s="71"/>
      <c r="M1719" s="71"/>
      <c r="N1719" s="71"/>
      <c r="O1719" s="72"/>
      <c r="P1719" s="285"/>
      <c r="Q1719" s="71"/>
      <c r="R1719" s="72"/>
      <c r="S1719" s="286"/>
      <c r="T1719" s="72"/>
      <c r="U1719" s="287"/>
      <c r="V1719" s="71"/>
      <c r="W1719" s="72"/>
      <c r="X1719" s="287"/>
      <c r="Y1719" s="72"/>
      <c r="Z1719" s="286"/>
      <c r="AA1719" s="72"/>
      <c r="AB1719" s="288"/>
      <c r="AC1719" s="215"/>
      <c r="AD1719" s="215"/>
      <c r="AE1719" s="215"/>
      <c r="AF1719" s="215"/>
      <c r="AG1719" s="215"/>
      <c r="AH1719" s="215"/>
      <c r="AI1719" s="215"/>
      <c r="AJ1719" s="215"/>
      <c r="AK1719" s="215"/>
      <c r="AL1719" s="215"/>
      <c r="AM1719" s="215"/>
    </row>
    <row r="1720">
      <c r="A1720" s="215"/>
      <c r="B1720" s="282"/>
      <c r="C1720" s="283"/>
      <c r="D1720" s="72"/>
      <c r="E1720" s="107"/>
      <c r="F1720" s="71"/>
      <c r="G1720" s="72"/>
      <c r="H1720" s="284"/>
      <c r="I1720" s="71"/>
      <c r="J1720" s="72"/>
      <c r="K1720" s="284"/>
      <c r="L1720" s="71"/>
      <c r="M1720" s="71"/>
      <c r="N1720" s="71"/>
      <c r="O1720" s="72"/>
      <c r="P1720" s="285"/>
      <c r="Q1720" s="71"/>
      <c r="R1720" s="72"/>
      <c r="S1720" s="286"/>
      <c r="T1720" s="72"/>
      <c r="U1720" s="287"/>
      <c r="V1720" s="71"/>
      <c r="W1720" s="72"/>
      <c r="X1720" s="287"/>
      <c r="Y1720" s="72"/>
      <c r="Z1720" s="286"/>
      <c r="AA1720" s="72"/>
      <c r="AB1720" s="288"/>
      <c r="AC1720" s="215"/>
      <c r="AD1720" s="215"/>
      <c r="AE1720" s="215"/>
      <c r="AF1720" s="215"/>
      <c r="AG1720" s="215"/>
      <c r="AH1720" s="215"/>
      <c r="AI1720" s="215"/>
      <c r="AJ1720" s="215"/>
      <c r="AK1720" s="215"/>
      <c r="AL1720" s="215"/>
      <c r="AM1720" s="215"/>
    </row>
    <row r="1721">
      <c r="A1721" s="215"/>
      <c r="B1721" s="282"/>
      <c r="C1721" s="283"/>
      <c r="D1721" s="72"/>
      <c r="E1721" s="107"/>
      <c r="F1721" s="71"/>
      <c r="G1721" s="72"/>
      <c r="H1721" s="284"/>
      <c r="I1721" s="71"/>
      <c r="J1721" s="72"/>
      <c r="K1721" s="284"/>
      <c r="L1721" s="71"/>
      <c r="M1721" s="71"/>
      <c r="N1721" s="71"/>
      <c r="O1721" s="72"/>
      <c r="P1721" s="285"/>
      <c r="Q1721" s="71"/>
      <c r="R1721" s="72"/>
      <c r="S1721" s="286"/>
      <c r="T1721" s="72"/>
      <c r="U1721" s="287"/>
      <c r="V1721" s="71"/>
      <c r="W1721" s="72"/>
      <c r="X1721" s="287"/>
      <c r="Y1721" s="72"/>
      <c r="Z1721" s="286"/>
      <c r="AA1721" s="72"/>
      <c r="AB1721" s="288"/>
      <c r="AC1721" s="215"/>
      <c r="AD1721" s="215"/>
      <c r="AE1721" s="215"/>
      <c r="AF1721" s="215"/>
      <c r="AG1721" s="215"/>
      <c r="AH1721" s="215"/>
      <c r="AI1721" s="215"/>
      <c r="AJ1721" s="215"/>
      <c r="AK1721" s="215"/>
      <c r="AL1721" s="215"/>
      <c r="AM1721" s="215"/>
    </row>
    <row r="1722">
      <c r="A1722" s="215"/>
      <c r="B1722" s="282"/>
      <c r="C1722" s="283"/>
      <c r="D1722" s="72"/>
      <c r="E1722" s="107"/>
      <c r="F1722" s="71"/>
      <c r="G1722" s="72"/>
      <c r="H1722" s="284"/>
      <c r="I1722" s="71"/>
      <c r="J1722" s="72"/>
      <c r="K1722" s="284"/>
      <c r="L1722" s="71"/>
      <c r="M1722" s="71"/>
      <c r="N1722" s="71"/>
      <c r="O1722" s="72"/>
      <c r="P1722" s="285"/>
      <c r="Q1722" s="71"/>
      <c r="R1722" s="72"/>
      <c r="S1722" s="286"/>
      <c r="T1722" s="72"/>
      <c r="U1722" s="287"/>
      <c r="V1722" s="71"/>
      <c r="W1722" s="72"/>
      <c r="X1722" s="287"/>
      <c r="Y1722" s="72"/>
      <c r="Z1722" s="286"/>
      <c r="AA1722" s="72"/>
      <c r="AB1722" s="288"/>
      <c r="AC1722" s="215"/>
      <c r="AD1722" s="215"/>
      <c r="AE1722" s="215"/>
      <c r="AF1722" s="215"/>
      <c r="AG1722" s="215"/>
      <c r="AH1722" s="215"/>
      <c r="AI1722" s="215"/>
      <c r="AJ1722" s="215"/>
      <c r="AK1722" s="215"/>
      <c r="AL1722" s="215"/>
      <c r="AM1722" s="215"/>
    </row>
    <row r="1723">
      <c r="A1723" s="215"/>
      <c r="B1723" s="282"/>
      <c r="C1723" s="283"/>
      <c r="D1723" s="72"/>
      <c r="E1723" s="107"/>
      <c r="F1723" s="71"/>
      <c r="G1723" s="72"/>
      <c r="H1723" s="284"/>
      <c r="I1723" s="71"/>
      <c r="J1723" s="72"/>
      <c r="K1723" s="284"/>
      <c r="L1723" s="71"/>
      <c r="M1723" s="71"/>
      <c r="N1723" s="71"/>
      <c r="O1723" s="72"/>
      <c r="P1723" s="285"/>
      <c r="Q1723" s="71"/>
      <c r="R1723" s="72"/>
      <c r="S1723" s="286"/>
      <c r="T1723" s="72"/>
      <c r="U1723" s="287"/>
      <c r="V1723" s="71"/>
      <c r="W1723" s="72"/>
      <c r="X1723" s="287"/>
      <c r="Y1723" s="72"/>
      <c r="Z1723" s="286"/>
      <c r="AA1723" s="72"/>
      <c r="AB1723" s="288"/>
      <c r="AC1723" s="215"/>
      <c r="AD1723" s="215"/>
      <c r="AE1723" s="215"/>
      <c r="AF1723" s="215"/>
      <c r="AG1723" s="215"/>
      <c r="AH1723" s="215"/>
      <c r="AI1723" s="215"/>
      <c r="AJ1723" s="215"/>
      <c r="AK1723" s="215"/>
      <c r="AL1723" s="215"/>
      <c r="AM1723" s="215"/>
    </row>
    <row r="1724">
      <c r="A1724" s="215"/>
      <c r="B1724" s="282"/>
      <c r="C1724" s="283"/>
      <c r="D1724" s="72"/>
      <c r="E1724" s="107"/>
      <c r="F1724" s="71"/>
      <c r="G1724" s="72"/>
      <c r="H1724" s="284"/>
      <c r="I1724" s="71"/>
      <c r="J1724" s="72"/>
      <c r="K1724" s="284"/>
      <c r="L1724" s="71"/>
      <c r="M1724" s="71"/>
      <c r="N1724" s="71"/>
      <c r="O1724" s="72"/>
      <c r="P1724" s="285"/>
      <c r="Q1724" s="71"/>
      <c r="R1724" s="72"/>
      <c r="S1724" s="286"/>
      <c r="T1724" s="72"/>
      <c r="U1724" s="287"/>
      <c r="V1724" s="71"/>
      <c r="W1724" s="72"/>
      <c r="X1724" s="287"/>
      <c r="Y1724" s="72"/>
      <c r="Z1724" s="286"/>
      <c r="AA1724" s="72"/>
      <c r="AB1724" s="288"/>
      <c r="AC1724" s="215"/>
      <c r="AD1724" s="215"/>
      <c r="AE1724" s="215"/>
      <c r="AF1724" s="215"/>
      <c r="AG1724" s="215"/>
      <c r="AH1724" s="215"/>
      <c r="AI1724" s="215"/>
      <c r="AJ1724" s="215"/>
      <c r="AK1724" s="215"/>
      <c r="AL1724" s="215"/>
      <c r="AM1724" s="215"/>
    </row>
    <row r="1725">
      <c r="A1725" s="215"/>
      <c r="B1725" s="282"/>
      <c r="C1725" s="283"/>
      <c r="D1725" s="72"/>
      <c r="E1725" s="107"/>
      <c r="F1725" s="71"/>
      <c r="G1725" s="72"/>
      <c r="H1725" s="284"/>
      <c r="I1725" s="71"/>
      <c r="J1725" s="72"/>
      <c r="K1725" s="284"/>
      <c r="L1725" s="71"/>
      <c r="M1725" s="71"/>
      <c r="N1725" s="71"/>
      <c r="O1725" s="72"/>
      <c r="P1725" s="285"/>
      <c r="Q1725" s="71"/>
      <c r="R1725" s="72"/>
      <c r="S1725" s="286"/>
      <c r="T1725" s="72"/>
      <c r="U1725" s="287"/>
      <c r="V1725" s="71"/>
      <c r="W1725" s="72"/>
      <c r="X1725" s="287"/>
      <c r="Y1725" s="72"/>
      <c r="Z1725" s="286"/>
      <c r="AA1725" s="72"/>
      <c r="AB1725" s="288"/>
      <c r="AC1725" s="215"/>
      <c r="AD1725" s="215"/>
      <c r="AE1725" s="215"/>
      <c r="AF1725" s="215"/>
      <c r="AG1725" s="215"/>
      <c r="AH1725" s="215"/>
      <c r="AI1725" s="215"/>
      <c r="AJ1725" s="215"/>
      <c r="AK1725" s="215"/>
      <c r="AL1725" s="215"/>
      <c r="AM1725" s="215"/>
    </row>
    <row r="1726">
      <c r="A1726" s="215"/>
      <c r="B1726" s="282"/>
      <c r="C1726" s="283"/>
      <c r="D1726" s="72"/>
      <c r="E1726" s="107"/>
      <c r="F1726" s="71"/>
      <c r="G1726" s="72"/>
      <c r="H1726" s="284"/>
      <c r="I1726" s="71"/>
      <c r="J1726" s="72"/>
      <c r="K1726" s="284"/>
      <c r="L1726" s="71"/>
      <c r="M1726" s="71"/>
      <c r="N1726" s="71"/>
      <c r="O1726" s="72"/>
      <c r="P1726" s="285"/>
      <c r="Q1726" s="71"/>
      <c r="R1726" s="72"/>
      <c r="S1726" s="286"/>
      <c r="T1726" s="72"/>
      <c r="U1726" s="287"/>
      <c r="V1726" s="71"/>
      <c r="W1726" s="72"/>
      <c r="X1726" s="287"/>
      <c r="Y1726" s="72"/>
      <c r="Z1726" s="286"/>
      <c r="AA1726" s="72"/>
      <c r="AB1726" s="288"/>
      <c r="AC1726" s="215"/>
      <c r="AD1726" s="215"/>
      <c r="AE1726" s="215"/>
      <c r="AF1726" s="215"/>
      <c r="AG1726" s="215"/>
      <c r="AH1726" s="215"/>
      <c r="AI1726" s="215"/>
      <c r="AJ1726" s="215"/>
      <c r="AK1726" s="215"/>
      <c r="AL1726" s="215"/>
      <c r="AM1726" s="215"/>
    </row>
    <row r="1727">
      <c r="A1727" s="215"/>
      <c r="B1727" s="282"/>
      <c r="C1727" s="283"/>
      <c r="D1727" s="72"/>
      <c r="E1727" s="107"/>
      <c r="F1727" s="71"/>
      <c r="G1727" s="72"/>
      <c r="H1727" s="284"/>
      <c r="I1727" s="71"/>
      <c r="J1727" s="72"/>
      <c r="K1727" s="284"/>
      <c r="L1727" s="71"/>
      <c r="M1727" s="71"/>
      <c r="N1727" s="71"/>
      <c r="O1727" s="72"/>
      <c r="P1727" s="285"/>
      <c r="Q1727" s="71"/>
      <c r="R1727" s="72"/>
      <c r="S1727" s="286"/>
      <c r="T1727" s="72"/>
      <c r="U1727" s="287"/>
      <c r="V1727" s="71"/>
      <c r="W1727" s="72"/>
      <c r="X1727" s="287"/>
      <c r="Y1727" s="72"/>
      <c r="Z1727" s="286"/>
      <c r="AA1727" s="72"/>
      <c r="AB1727" s="288"/>
      <c r="AC1727" s="215"/>
      <c r="AD1727" s="215"/>
      <c r="AE1727" s="215"/>
      <c r="AF1727" s="215"/>
      <c r="AG1727" s="215"/>
      <c r="AH1727" s="215"/>
      <c r="AI1727" s="215"/>
      <c r="AJ1727" s="215"/>
      <c r="AK1727" s="215"/>
      <c r="AL1727" s="215"/>
      <c r="AM1727" s="215"/>
    </row>
    <row r="1728">
      <c r="A1728" s="215"/>
      <c r="B1728" s="282"/>
      <c r="C1728" s="283"/>
      <c r="D1728" s="72"/>
      <c r="E1728" s="107"/>
      <c r="F1728" s="71"/>
      <c r="G1728" s="72"/>
      <c r="H1728" s="284"/>
      <c r="I1728" s="71"/>
      <c r="J1728" s="72"/>
      <c r="K1728" s="284"/>
      <c r="L1728" s="71"/>
      <c r="M1728" s="71"/>
      <c r="N1728" s="71"/>
      <c r="O1728" s="72"/>
      <c r="P1728" s="285"/>
      <c r="Q1728" s="71"/>
      <c r="R1728" s="72"/>
      <c r="S1728" s="286"/>
      <c r="T1728" s="72"/>
      <c r="U1728" s="287"/>
      <c r="V1728" s="71"/>
      <c r="W1728" s="72"/>
      <c r="X1728" s="287"/>
      <c r="Y1728" s="72"/>
      <c r="Z1728" s="286"/>
      <c r="AA1728" s="72"/>
      <c r="AB1728" s="288"/>
      <c r="AC1728" s="215"/>
      <c r="AD1728" s="215"/>
      <c r="AE1728" s="215"/>
      <c r="AF1728" s="215"/>
      <c r="AG1728" s="215"/>
      <c r="AH1728" s="215"/>
      <c r="AI1728" s="215"/>
      <c r="AJ1728" s="215"/>
      <c r="AK1728" s="215"/>
      <c r="AL1728" s="215"/>
      <c r="AM1728" s="215"/>
    </row>
    <row r="1729">
      <c r="A1729" s="215"/>
      <c r="B1729" s="282"/>
      <c r="C1729" s="283"/>
      <c r="D1729" s="72"/>
      <c r="E1729" s="107"/>
      <c r="F1729" s="71"/>
      <c r="G1729" s="72"/>
      <c r="H1729" s="284"/>
      <c r="I1729" s="71"/>
      <c r="J1729" s="72"/>
      <c r="K1729" s="284"/>
      <c r="L1729" s="71"/>
      <c r="M1729" s="71"/>
      <c r="N1729" s="71"/>
      <c r="O1729" s="72"/>
      <c r="P1729" s="285"/>
      <c r="Q1729" s="71"/>
      <c r="R1729" s="72"/>
      <c r="S1729" s="286"/>
      <c r="T1729" s="72"/>
      <c r="U1729" s="287"/>
      <c r="V1729" s="71"/>
      <c r="W1729" s="72"/>
      <c r="X1729" s="287"/>
      <c r="Y1729" s="72"/>
      <c r="Z1729" s="286"/>
      <c r="AA1729" s="72"/>
      <c r="AB1729" s="288"/>
      <c r="AC1729" s="215"/>
      <c r="AD1729" s="215"/>
      <c r="AE1729" s="215"/>
      <c r="AF1729" s="215"/>
      <c r="AG1729" s="215"/>
      <c r="AH1729" s="215"/>
      <c r="AI1729" s="215"/>
      <c r="AJ1729" s="215"/>
      <c r="AK1729" s="215"/>
      <c r="AL1729" s="215"/>
      <c r="AM1729" s="215"/>
    </row>
    <row r="1730">
      <c r="A1730" s="215"/>
      <c r="B1730" s="282"/>
      <c r="C1730" s="283"/>
      <c r="D1730" s="72"/>
      <c r="E1730" s="107"/>
      <c r="F1730" s="71"/>
      <c r="G1730" s="72"/>
      <c r="H1730" s="284"/>
      <c r="I1730" s="71"/>
      <c r="J1730" s="72"/>
      <c r="K1730" s="284"/>
      <c r="L1730" s="71"/>
      <c r="M1730" s="71"/>
      <c r="N1730" s="71"/>
      <c r="O1730" s="72"/>
      <c r="P1730" s="285"/>
      <c r="Q1730" s="71"/>
      <c r="R1730" s="72"/>
      <c r="S1730" s="286"/>
      <c r="T1730" s="72"/>
      <c r="U1730" s="287"/>
      <c r="V1730" s="71"/>
      <c r="W1730" s="72"/>
      <c r="X1730" s="287"/>
      <c r="Y1730" s="72"/>
      <c r="Z1730" s="286"/>
      <c r="AA1730" s="72"/>
      <c r="AB1730" s="288"/>
      <c r="AC1730" s="215"/>
      <c r="AD1730" s="215"/>
      <c r="AE1730" s="215"/>
      <c r="AF1730" s="215"/>
      <c r="AG1730" s="215"/>
      <c r="AH1730" s="215"/>
      <c r="AI1730" s="215"/>
      <c r="AJ1730" s="215"/>
      <c r="AK1730" s="215"/>
      <c r="AL1730" s="215"/>
      <c r="AM1730" s="215"/>
    </row>
    <row r="1731">
      <c r="A1731" s="215"/>
      <c r="B1731" s="282"/>
      <c r="C1731" s="283"/>
      <c r="D1731" s="72"/>
      <c r="E1731" s="107"/>
      <c r="F1731" s="71"/>
      <c r="G1731" s="72"/>
      <c r="H1731" s="284"/>
      <c r="I1731" s="71"/>
      <c r="J1731" s="72"/>
      <c r="K1731" s="284"/>
      <c r="L1731" s="71"/>
      <c r="M1731" s="71"/>
      <c r="N1731" s="71"/>
      <c r="O1731" s="72"/>
      <c r="P1731" s="285"/>
      <c r="Q1731" s="71"/>
      <c r="R1731" s="72"/>
      <c r="S1731" s="286"/>
      <c r="T1731" s="72"/>
      <c r="U1731" s="287"/>
      <c r="V1731" s="71"/>
      <c r="W1731" s="72"/>
      <c r="X1731" s="287"/>
      <c r="Y1731" s="72"/>
      <c r="Z1731" s="286"/>
      <c r="AA1731" s="72"/>
      <c r="AB1731" s="288"/>
      <c r="AC1731" s="215"/>
      <c r="AD1731" s="215"/>
      <c r="AE1731" s="215"/>
      <c r="AF1731" s="215"/>
      <c r="AG1731" s="215"/>
      <c r="AH1731" s="215"/>
      <c r="AI1731" s="215"/>
      <c r="AJ1731" s="215"/>
      <c r="AK1731" s="215"/>
      <c r="AL1731" s="215"/>
      <c r="AM1731" s="215"/>
    </row>
    <row r="1732">
      <c r="A1732" s="215"/>
      <c r="B1732" s="282"/>
      <c r="C1732" s="283"/>
      <c r="D1732" s="72"/>
      <c r="E1732" s="107"/>
      <c r="F1732" s="71"/>
      <c r="G1732" s="72"/>
      <c r="H1732" s="284"/>
      <c r="I1732" s="71"/>
      <c r="J1732" s="72"/>
      <c r="K1732" s="284"/>
      <c r="L1732" s="71"/>
      <c r="M1732" s="71"/>
      <c r="N1732" s="71"/>
      <c r="O1732" s="72"/>
      <c r="P1732" s="285"/>
      <c r="Q1732" s="71"/>
      <c r="R1732" s="72"/>
      <c r="S1732" s="286"/>
      <c r="T1732" s="72"/>
      <c r="U1732" s="287"/>
      <c r="V1732" s="71"/>
      <c r="W1732" s="72"/>
      <c r="X1732" s="287"/>
      <c r="Y1732" s="72"/>
      <c r="Z1732" s="286"/>
      <c r="AA1732" s="72"/>
      <c r="AB1732" s="288"/>
      <c r="AC1732" s="215"/>
      <c r="AD1732" s="215"/>
      <c r="AE1732" s="215"/>
      <c r="AF1732" s="215"/>
      <c r="AG1732" s="215"/>
      <c r="AH1732" s="215"/>
      <c r="AI1732" s="215"/>
      <c r="AJ1732" s="215"/>
      <c r="AK1732" s="215"/>
      <c r="AL1732" s="215"/>
      <c r="AM1732" s="215"/>
    </row>
    <row r="1733">
      <c r="A1733" s="215"/>
      <c r="B1733" s="282"/>
      <c r="C1733" s="283"/>
      <c r="D1733" s="72"/>
      <c r="E1733" s="107"/>
      <c r="F1733" s="71"/>
      <c r="G1733" s="72"/>
      <c r="H1733" s="284"/>
      <c r="I1733" s="71"/>
      <c r="J1733" s="72"/>
      <c r="K1733" s="284"/>
      <c r="L1733" s="71"/>
      <c r="M1733" s="71"/>
      <c r="N1733" s="71"/>
      <c r="O1733" s="72"/>
      <c r="P1733" s="285"/>
      <c r="Q1733" s="71"/>
      <c r="R1733" s="72"/>
      <c r="S1733" s="286"/>
      <c r="T1733" s="72"/>
      <c r="U1733" s="287"/>
      <c r="V1733" s="71"/>
      <c r="W1733" s="72"/>
      <c r="X1733" s="287"/>
      <c r="Y1733" s="72"/>
      <c r="Z1733" s="286"/>
      <c r="AA1733" s="72"/>
      <c r="AB1733" s="288"/>
      <c r="AC1733" s="215"/>
      <c r="AD1733" s="215"/>
      <c r="AE1733" s="215"/>
      <c r="AF1733" s="215"/>
      <c r="AG1733" s="215"/>
      <c r="AH1733" s="215"/>
      <c r="AI1733" s="215"/>
      <c r="AJ1733" s="215"/>
      <c r="AK1733" s="215"/>
      <c r="AL1733" s="215"/>
      <c r="AM1733" s="215"/>
    </row>
    <row r="1734">
      <c r="A1734" s="215"/>
      <c r="B1734" s="282"/>
      <c r="C1734" s="283"/>
      <c r="D1734" s="72"/>
      <c r="E1734" s="107"/>
      <c r="F1734" s="71"/>
      <c r="G1734" s="72"/>
      <c r="H1734" s="284"/>
      <c r="I1734" s="71"/>
      <c r="J1734" s="72"/>
      <c r="K1734" s="284"/>
      <c r="L1734" s="71"/>
      <c r="M1734" s="71"/>
      <c r="N1734" s="71"/>
      <c r="O1734" s="72"/>
      <c r="P1734" s="285"/>
      <c r="Q1734" s="71"/>
      <c r="R1734" s="72"/>
      <c r="S1734" s="286"/>
      <c r="T1734" s="72"/>
      <c r="U1734" s="287"/>
      <c r="V1734" s="71"/>
      <c r="W1734" s="72"/>
      <c r="X1734" s="287"/>
      <c r="Y1734" s="72"/>
      <c r="Z1734" s="286"/>
      <c r="AA1734" s="72"/>
      <c r="AB1734" s="288"/>
      <c r="AC1734" s="215"/>
      <c r="AD1734" s="215"/>
      <c r="AE1734" s="215"/>
      <c r="AF1734" s="215"/>
      <c r="AG1734" s="215"/>
      <c r="AH1734" s="215"/>
      <c r="AI1734" s="215"/>
      <c r="AJ1734" s="215"/>
      <c r="AK1734" s="215"/>
      <c r="AL1734" s="215"/>
      <c r="AM1734" s="215"/>
    </row>
    <row r="1735">
      <c r="A1735" s="215"/>
      <c r="B1735" s="282"/>
      <c r="C1735" s="283"/>
      <c r="D1735" s="72"/>
      <c r="E1735" s="107"/>
      <c r="F1735" s="71"/>
      <c r="G1735" s="72"/>
      <c r="H1735" s="284"/>
      <c r="I1735" s="71"/>
      <c r="J1735" s="72"/>
      <c r="K1735" s="284"/>
      <c r="L1735" s="71"/>
      <c r="M1735" s="71"/>
      <c r="N1735" s="71"/>
      <c r="O1735" s="72"/>
      <c r="P1735" s="285"/>
      <c r="Q1735" s="71"/>
      <c r="R1735" s="72"/>
      <c r="S1735" s="286"/>
      <c r="T1735" s="72"/>
      <c r="U1735" s="287"/>
      <c r="V1735" s="71"/>
      <c r="W1735" s="72"/>
      <c r="X1735" s="287"/>
      <c r="Y1735" s="72"/>
      <c r="Z1735" s="286"/>
      <c r="AA1735" s="72"/>
      <c r="AB1735" s="288"/>
      <c r="AC1735" s="215"/>
      <c r="AD1735" s="215"/>
      <c r="AE1735" s="215"/>
      <c r="AF1735" s="215"/>
      <c r="AG1735" s="215"/>
      <c r="AH1735" s="215"/>
      <c r="AI1735" s="215"/>
      <c r="AJ1735" s="215"/>
      <c r="AK1735" s="215"/>
      <c r="AL1735" s="215"/>
      <c r="AM1735" s="215"/>
    </row>
    <row r="1736">
      <c r="A1736" s="215"/>
      <c r="B1736" s="282"/>
      <c r="C1736" s="283"/>
      <c r="D1736" s="72"/>
      <c r="E1736" s="107"/>
      <c r="F1736" s="71"/>
      <c r="G1736" s="72"/>
      <c r="H1736" s="284"/>
      <c r="I1736" s="71"/>
      <c r="J1736" s="72"/>
      <c r="K1736" s="284"/>
      <c r="L1736" s="71"/>
      <c r="M1736" s="71"/>
      <c r="N1736" s="71"/>
      <c r="O1736" s="72"/>
      <c r="P1736" s="285"/>
      <c r="Q1736" s="71"/>
      <c r="R1736" s="72"/>
      <c r="S1736" s="286"/>
      <c r="T1736" s="72"/>
      <c r="U1736" s="287"/>
      <c r="V1736" s="71"/>
      <c r="W1736" s="72"/>
      <c r="X1736" s="287"/>
      <c r="Y1736" s="72"/>
      <c r="Z1736" s="286"/>
      <c r="AA1736" s="72"/>
      <c r="AB1736" s="288"/>
      <c r="AC1736" s="215"/>
      <c r="AD1736" s="215"/>
      <c r="AE1736" s="215"/>
      <c r="AF1736" s="215"/>
      <c r="AG1736" s="215"/>
      <c r="AH1736" s="215"/>
      <c r="AI1736" s="215"/>
      <c r="AJ1736" s="215"/>
      <c r="AK1736" s="215"/>
      <c r="AL1736" s="215"/>
      <c r="AM1736" s="215"/>
    </row>
    <row r="1737">
      <c r="A1737" s="215"/>
      <c r="B1737" s="282"/>
      <c r="C1737" s="283"/>
      <c r="D1737" s="72"/>
      <c r="E1737" s="107"/>
      <c r="F1737" s="71"/>
      <c r="G1737" s="72"/>
      <c r="H1737" s="284"/>
      <c r="I1737" s="71"/>
      <c r="J1737" s="72"/>
      <c r="K1737" s="284"/>
      <c r="L1737" s="71"/>
      <c r="M1737" s="71"/>
      <c r="N1737" s="71"/>
      <c r="O1737" s="72"/>
      <c r="P1737" s="285"/>
      <c r="Q1737" s="71"/>
      <c r="R1737" s="72"/>
      <c r="S1737" s="286"/>
      <c r="T1737" s="72"/>
      <c r="U1737" s="287"/>
      <c r="V1737" s="71"/>
      <c r="W1737" s="72"/>
      <c r="X1737" s="287"/>
      <c r="Y1737" s="72"/>
      <c r="Z1737" s="286"/>
      <c r="AA1737" s="72"/>
      <c r="AB1737" s="288"/>
      <c r="AC1737" s="215"/>
      <c r="AD1737" s="215"/>
      <c r="AE1737" s="215"/>
      <c r="AF1737" s="215"/>
      <c r="AG1737" s="215"/>
      <c r="AH1737" s="215"/>
      <c r="AI1737" s="215"/>
      <c r="AJ1737" s="215"/>
      <c r="AK1737" s="215"/>
      <c r="AL1737" s="215"/>
      <c r="AM1737" s="215"/>
    </row>
    <row r="1738">
      <c r="A1738" s="215"/>
      <c r="B1738" s="282"/>
      <c r="C1738" s="283"/>
      <c r="D1738" s="72"/>
      <c r="E1738" s="107"/>
      <c r="F1738" s="71"/>
      <c r="G1738" s="72"/>
      <c r="H1738" s="284"/>
      <c r="I1738" s="71"/>
      <c r="J1738" s="72"/>
      <c r="K1738" s="284"/>
      <c r="L1738" s="71"/>
      <c r="M1738" s="71"/>
      <c r="N1738" s="71"/>
      <c r="O1738" s="72"/>
      <c r="P1738" s="285"/>
      <c r="Q1738" s="71"/>
      <c r="R1738" s="72"/>
      <c r="S1738" s="286"/>
      <c r="T1738" s="72"/>
      <c r="U1738" s="287"/>
      <c r="V1738" s="71"/>
      <c r="W1738" s="72"/>
      <c r="X1738" s="287"/>
      <c r="Y1738" s="72"/>
      <c r="Z1738" s="286"/>
      <c r="AA1738" s="72"/>
      <c r="AB1738" s="288"/>
      <c r="AC1738" s="215"/>
      <c r="AD1738" s="215"/>
      <c r="AE1738" s="215"/>
      <c r="AF1738" s="215"/>
      <c r="AG1738" s="215"/>
      <c r="AH1738" s="215"/>
      <c r="AI1738" s="215"/>
      <c r="AJ1738" s="215"/>
      <c r="AK1738" s="215"/>
      <c r="AL1738" s="215"/>
      <c r="AM1738" s="215"/>
    </row>
    <row r="1739">
      <c r="A1739" s="215"/>
      <c r="B1739" s="282"/>
      <c r="C1739" s="283"/>
      <c r="D1739" s="72"/>
      <c r="E1739" s="107"/>
      <c r="F1739" s="71"/>
      <c r="G1739" s="72"/>
      <c r="H1739" s="284"/>
      <c r="I1739" s="71"/>
      <c r="J1739" s="72"/>
      <c r="K1739" s="284"/>
      <c r="L1739" s="71"/>
      <c r="M1739" s="71"/>
      <c r="N1739" s="71"/>
      <c r="O1739" s="72"/>
      <c r="P1739" s="285"/>
      <c r="Q1739" s="71"/>
      <c r="R1739" s="72"/>
      <c r="S1739" s="286"/>
      <c r="T1739" s="72"/>
      <c r="U1739" s="287"/>
      <c r="V1739" s="71"/>
      <c r="W1739" s="72"/>
      <c r="X1739" s="287"/>
      <c r="Y1739" s="72"/>
      <c r="Z1739" s="286"/>
      <c r="AA1739" s="72"/>
      <c r="AB1739" s="288"/>
      <c r="AC1739" s="215"/>
      <c r="AD1739" s="215"/>
      <c r="AE1739" s="215"/>
      <c r="AF1739" s="215"/>
      <c r="AG1739" s="215"/>
      <c r="AH1739" s="215"/>
      <c r="AI1739" s="215"/>
      <c r="AJ1739" s="215"/>
      <c r="AK1739" s="215"/>
      <c r="AL1739" s="215"/>
      <c r="AM1739" s="215"/>
    </row>
    <row r="1740">
      <c r="A1740" s="215"/>
      <c r="B1740" s="282"/>
      <c r="C1740" s="283"/>
      <c r="D1740" s="72"/>
      <c r="E1740" s="107"/>
      <c r="F1740" s="71"/>
      <c r="G1740" s="72"/>
      <c r="H1740" s="284"/>
      <c r="I1740" s="71"/>
      <c r="J1740" s="72"/>
      <c r="K1740" s="284"/>
      <c r="L1740" s="71"/>
      <c r="M1740" s="71"/>
      <c r="N1740" s="71"/>
      <c r="O1740" s="72"/>
      <c r="P1740" s="285"/>
      <c r="Q1740" s="71"/>
      <c r="R1740" s="72"/>
      <c r="S1740" s="286"/>
      <c r="T1740" s="72"/>
      <c r="U1740" s="287"/>
      <c r="V1740" s="71"/>
      <c r="W1740" s="72"/>
      <c r="X1740" s="287"/>
      <c r="Y1740" s="72"/>
      <c r="Z1740" s="286"/>
      <c r="AA1740" s="72"/>
      <c r="AB1740" s="288"/>
      <c r="AC1740" s="215"/>
      <c r="AD1740" s="215"/>
      <c r="AE1740" s="215"/>
      <c r="AF1740" s="215"/>
      <c r="AG1740" s="215"/>
      <c r="AH1740" s="215"/>
      <c r="AI1740" s="215"/>
      <c r="AJ1740" s="215"/>
      <c r="AK1740" s="215"/>
      <c r="AL1740" s="215"/>
      <c r="AM1740" s="215"/>
    </row>
    <row r="1741">
      <c r="A1741" s="215"/>
      <c r="B1741" s="282"/>
      <c r="C1741" s="283"/>
      <c r="D1741" s="72"/>
      <c r="E1741" s="107"/>
      <c r="F1741" s="71"/>
      <c r="G1741" s="72"/>
      <c r="H1741" s="284"/>
      <c r="I1741" s="71"/>
      <c r="J1741" s="72"/>
      <c r="K1741" s="284"/>
      <c r="L1741" s="71"/>
      <c r="M1741" s="71"/>
      <c r="N1741" s="71"/>
      <c r="O1741" s="72"/>
      <c r="P1741" s="285"/>
      <c r="Q1741" s="71"/>
      <c r="R1741" s="72"/>
      <c r="S1741" s="286"/>
      <c r="T1741" s="72"/>
      <c r="U1741" s="287"/>
      <c r="V1741" s="71"/>
      <c r="W1741" s="72"/>
      <c r="X1741" s="287"/>
      <c r="Y1741" s="72"/>
      <c r="Z1741" s="286"/>
      <c r="AA1741" s="72"/>
      <c r="AB1741" s="288"/>
      <c r="AC1741" s="215"/>
      <c r="AD1741" s="215"/>
      <c r="AE1741" s="215"/>
      <c r="AF1741" s="215"/>
      <c r="AG1741" s="215"/>
      <c r="AH1741" s="215"/>
      <c r="AI1741" s="215"/>
      <c r="AJ1741" s="215"/>
      <c r="AK1741" s="215"/>
      <c r="AL1741" s="215"/>
      <c r="AM1741" s="215"/>
    </row>
    <row r="1742">
      <c r="A1742" s="215"/>
      <c r="B1742" s="282"/>
      <c r="C1742" s="283"/>
      <c r="D1742" s="72"/>
      <c r="E1742" s="107"/>
      <c r="F1742" s="71"/>
      <c r="G1742" s="72"/>
      <c r="H1742" s="284"/>
      <c r="I1742" s="71"/>
      <c r="J1742" s="72"/>
      <c r="K1742" s="284"/>
      <c r="L1742" s="71"/>
      <c r="M1742" s="71"/>
      <c r="N1742" s="71"/>
      <c r="O1742" s="72"/>
      <c r="P1742" s="285"/>
      <c r="Q1742" s="71"/>
      <c r="R1742" s="72"/>
      <c r="S1742" s="286"/>
      <c r="T1742" s="72"/>
      <c r="U1742" s="287"/>
      <c r="V1742" s="71"/>
      <c r="W1742" s="72"/>
      <c r="X1742" s="287"/>
      <c r="Y1742" s="72"/>
      <c r="Z1742" s="286"/>
      <c r="AA1742" s="72"/>
      <c r="AB1742" s="288"/>
      <c r="AC1742" s="215"/>
      <c r="AD1742" s="215"/>
      <c r="AE1742" s="215"/>
      <c r="AF1742" s="215"/>
      <c r="AG1742" s="215"/>
      <c r="AH1742" s="215"/>
      <c r="AI1742" s="215"/>
      <c r="AJ1742" s="215"/>
      <c r="AK1742" s="215"/>
      <c r="AL1742" s="215"/>
      <c r="AM1742" s="215"/>
    </row>
    <row r="1743">
      <c r="A1743" s="215"/>
      <c r="B1743" s="282"/>
      <c r="C1743" s="283"/>
      <c r="D1743" s="72"/>
      <c r="E1743" s="107"/>
      <c r="F1743" s="71"/>
      <c r="G1743" s="72"/>
      <c r="H1743" s="284"/>
      <c r="I1743" s="71"/>
      <c r="J1743" s="72"/>
      <c r="K1743" s="284"/>
      <c r="L1743" s="71"/>
      <c r="M1743" s="71"/>
      <c r="N1743" s="71"/>
      <c r="O1743" s="72"/>
      <c r="P1743" s="285"/>
      <c r="Q1743" s="71"/>
      <c r="R1743" s="72"/>
      <c r="S1743" s="286"/>
      <c r="T1743" s="72"/>
      <c r="U1743" s="287"/>
      <c r="V1743" s="71"/>
      <c r="W1743" s="72"/>
      <c r="X1743" s="287"/>
      <c r="Y1743" s="72"/>
      <c r="Z1743" s="286"/>
      <c r="AA1743" s="72"/>
      <c r="AB1743" s="288"/>
      <c r="AC1743" s="215"/>
      <c r="AD1743" s="215"/>
      <c r="AE1743" s="215"/>
      <c r="AF1743" s="215"/>
      <c r="AG1743" s="215"/>
      <c r="AH1743" s="215"/>
      <c r="AI1743" s="215"/>
      <c r="AJ1743" s="215"/>
      <c r="AK1743" s="215"/>
      <c r="AL1743" s="215"/>
      <c r="AM1743" s="215"/>
    </row>
    <row r="1744">
      <c r="A1744" s="215"/>
      <c r="B1744" s="282"/>
      <c r="C1744" s="283"/>
      <c r="D1744" s="72"/>
      <c r="E1744" s="107"/>
      <c r="F1744" s="71"/>
      <c r="G1744" s="72"/>
      <c r="H1744" s="284"/>
      <c r="I1744" s="71"/>
      <c r="J1744" s="72"/>
      <c r="K1744" s="284"/>
      <c r="L1744" s="71"/>
      <c r="M1744" s="71"/>
      <c r="N1744" s="71"/>
      <c r="O1744" s="72"/>
      <c r="P1744" s="285"/>
      <c r="Q1744" s="71"/>
      <c r="R1744" s="72"/>
      <c r="S1744" s="286"/>
      <c r="T1744" s="72"/>
      <c r="U1744" s="287"/>
      <c r="V1744" s="71"/>
      <c r="W1744" s="72"/>
      <c r="X1744" s="287"/>
      <c r="Y1744" s="72"/>
      <c r="Z1744" s="286"/>
      <c r="AA1744" s="72"/>
      <c r="AB1744" s="288"/>
      <c r="AC1744" s="215"/>
      <c r="AD1744" s="215"/>
      <c r="AE1744" s="215"/>
      <c r="AF1744" s="215"/>
      <c r="AG1744" s="215"/>
      <c r="AH1744" s="215"/>
      <c r="AI1744" s="215"/>
      <c r="AJ1744" s="215"/>
      <c r="AK1744" s="215"/>
      <c r="AL1744" s="215"/>
      <c r="AM1744" s="215"/>
    </row>
    <row r="1745">
      <c r="A1745" s="215"/>
      <c r="B1745" s="282"/>
      <c r="C1745" s="283"/>
      <c r="D1745" s="72"/>
      <c r="E1745" s="107"/>
      <c r="F1745" s="71"/>
      <c r="G1745" s="72"/>
      <c r="H1745" s="284"/>
      <c r="I1745" s="71"/>
      <c r="J1745" s="72"/>
      <c r="K1745" s="284"/>
      <c r="L1745" s="71"/>
      <c r="M1745" s="71"/>
      <c r="N1745" s="71"/>
      <c r="O1745" s="72"/>
      <c r="P1745" s="285"/>
      <c r="Q1745" s="71"/>
      <c r="R1745" s="72"/>
      <c r="S1745" s="286"/>
      <c r="T1745" s="72"/>
      <c r="U1745" s="287"/>
      <c r="V1745" s="71"/>
      <c r="W1745" s="72"/>
      <c r="X1745" s="287"/>
      <c r="Y1745" s="72"/>
      <c r="Z1745" s="286"/>
      <c r="AA1745" s="72"/>
      <c r="AB1745" s="288"/>
      <c r="AC1745" s="215"/>
      <c r="AD1745" s="215"/>
      <c r="AE1745" s="215"/>
      <c r="AF1745" s="215"/>
      <c r="AG1745" s="215"/>
      <c r="AH1745" s="215"/>
      <c r="AI1745" s="215"/>
      <c r="AJ1745" s="215"/>
      <c r="AK1745" s="215"/>
      <c r="AL1745" s="215"/>
      <c r="AM1745" s="215"/>
    </row>
    <row r="1746">
      <c r="A1746" s="215"/>
      <c r="B1746" s="282"/>
      <c r="C1746" s="283"/>
      <c r="D1746" s="72"/>
      <c r="E1746" s="107"/>
      <c r="F1746" s="71"/>
      <c r="G1746" s="72"/>
      <c r="H1746" s="284"/>
      <c r="I1746" s="71"/>
      <c r="J1746" s="72"/>
      <c r="K1746" s="284"/>
      <c r="L1746" s="71"/>
      <c r="M1746" s="71"/>
      <c r="N1746" s="71"/>
      <c r="O1746" s="72"/>
      <c r="P1746" s="285"/>
      <c r="Q1746" s="71"/>
      <c r="R1746" s="72"/>
      <c r="S1746" s="286"/>
      <c r="T1746" s="72"/>
      <c r="U1746" s="287"/>
      <c r="V1746" s="71"/>
      <c r="W1746" s="72"/>
      <c r="X1746" s="287"/>
      <c r="Y1746" s="72"/>
      <c r="Z1746" s="286"/>
      <c r="AA1746" s="72"/>
      <c r="AB1746" s="288"/>
      <c r="AC1746" s="215"/>
      <c r="AD1746" s="215"/>
      <c r="AE1746" s="215"/>
      <c r="AF1746" s="215"/>
      <c r="AG1746" s="215"/>
      <c r="AH1746" s="215"/>
      <c r="AI1746" s="215"/>
      <c r="AJ1746" s="215"/>
      <c r="AK1746" s="215"/>
      <c r="AL1746" s="215"/>
      <c r="AM1746" s="215"/>
    </row>
    <row r="1747">
      <c r="A1747" s="215"/>
      <c r="B1747" s="282"/>
      <c r="C1747" s="283"/>
      <c r="D1747" s="72"/>
      <c r="E1747" s="107"/>
      <c r="F1747" s="71"/>
      <c r="G1747" s="72"/>
      <c r="H1747" s="284"/>
      <c r="I1747" s="71"/>
      <c r="J1747" s="72"/>
      <c r="K1747" s="284"/>
      <c r="L1747" s="71"/>
      <c r="M1747" s="71"/>
      <c r="N1747" s="71"/>
      <c r="O1747" s="72"/>
      <c r="P1747" s="285"/>
      <c r="Q1747" s="71"/>
      <c r="R1747" s="72"/>
      <c r="S1747" s="286"/>
      <c r="T1747" s="72"/>
      <c r="U1747" s="287"/>
      <c r="V1747" s="71"/>
      <c r="W1747" s="72"/>
      <c r="X1747" s="287"/>
      <c r="Y1747" s="72"/>
      <c r="Z1747" s="286"/>
      <c r="AA1747" s="72"/>
      <c r="AB1747" s="288"/>
      <c r="AC1747" s="215"/>
      <c r="AD1747" s="215"/>
      <c r="AE1747" s="215"/>
      <c r="AF1747" s="215"/>
      <c r="AG1747" s="215"/>
      <c r="AH1747" s="215"/>
      <c r="AI1747" s="215"/>
      <c r="AJ1747" s="215"/>
      <c r="AK1747" s="215"/>
      <c r="AL1747" s="215"/>
      <c r="AM1747" s="215"/>
    </row>
    <row r="1748">
      <c r="A1748" s="215"/>
      <c r="B1748" s="282"/>
      <c r="C1748" s="283"/>
      <c r="D1748" s="72"/>
      <c r="E1748" s="107"/>
      <c r="F1748" s="71"/>
      <c r="G1748" s="72"/>
      <c r="H1748" s="284"/>
      <c r="I1748" s="71"/>
      <c r="J1748" s="72"/>
      <c r="K1748" s="284"/>
      <c r="L1748" s="71"/>
      <c r="M1748" s="71"/>
      <c r="N1748" s="71"/>
      <c r="O1748" s="72"/>
      <c r="P1748" s="285"/>
      <c r="Q1748" s="71"/>
      <c r="R1748" s="72"/>
      <c r="S1748" s="286"/>
      <c r="T1748" s="72"/>
      <c r="U1748" s="287"/>
      <c r="V1748" s="71"/>
      <c r="W1748" s="72"/>
      <c r="X1748" s="287"/>
      <c r="Y1748" s="72"/>
      <c r="Z1748" s="286"/>
      <c r="AA1748" s="72"/>
      <c r="AB1748" s="288"/>
      <c r="AC1748" s="215"/>
      <c r="AD1748" s="215"/>
      <c r="AE1748" s="215"/>
      <c r="AF1748" s="215"/>
      <c r="AG1748" s="215"/>
      <c r="AH1748" s="215"/>
      <c r="AI1748" s="215"/>
      <c r="AJ1748" s="215"/>
      <c r="AK1748" s="215"/>
      <c r="AL1748" s="215"/>
      <c r="AM1748" s="215"/>
    </row>
    <row r="1749">
      <c r="A1749" s="215"/>
      <c r="B1749" s="282"/>
      <c r="C1749" s="283"/>
      <c r="D1749" s="72"/>
      <c r="E1749" s="107"/>
      <c r="F1749" s="71"/>
      <c r="G1749" s="72"/>
      <c r="H1749" s="284"/>
      <c r="I1749" s="71"/>
      <c r="J1749" s="72"/>
      <c r="K1749" s="284"/>
      <c r="L1749" s="71"/>
      <c r="M1749" s="71"/>
      <c r="N1749" s="71"/>
      <c r="O1749" s="72"/>
      <c r="P1749" s="285"/>
      <c r="Q1749" s="71"/>
      <c r="R1749" s="72"/>
      <c r="S1749" s="286"/>
      <c r="T1749" s="72"/>
      <c r="U1749" s="287"/>
      <c r="V1749" s="71"/>
      <c r="W1749" s="72"/>
      <c r="X1749" s="287"/>
      <c r="Y1749" s="72"/>
      <c r="Z1749" s="286"/>
      <c r="AA1749" s="72"/>
      <c r="AB1749" s="288"/>
      <c r="AC1749" s="215"/>
      <c r="AD1749" s="215"/>
      <c r="AE1749" s="215"/>
      <c r="AF1749" s="215"/>
      <c r="AG1749" s="215"/>
      <c r="AH1749" s="215"/>
      <c r="AI1749" s="215"/>
      <c r="AJ1749" s="215"/>
      <c r="AK1749" s="215"/>
      <c r="AL1749" s="215"/>
      <c r="AM1749" s="215"/>
    </row>
    <row r="1750">
      <c r="A1750" s="215"/>
      <c r="B1750" s="282"/>
      <c r="C1750" s="283"/>
      <c r="D1750" s="72"/>
      <c r="E1750" s="107"/>
      <c r="F1750" s="71"/>
      <c r="G1750" s="72"/>
      <c r="H1750" s="284"/>
      <c r="I1750" s="71"/>
      <c r="J1750" s="72"/>
      <c r="K1750" s="284"/>
      <c r="L1750" s="71"/>
      <c r="M1750" s="71"/>
      <c r="N1750" s="71"/>
      <c r="O1750" s="72"/>
      <c r="P1750" s="285"/>
      <c r="Q1750" s="71"/>
      <c r="R1750" s="72"/>
      <c r="S1750" s="286"/>
      <c r="T1750" s="72"/>
      <c r="U1750" s="287"/>
      <c r="V1750" s="71"/>
      <c r="W1750" s="72"/>
      <c r="X1750" s="287"/>
      <c r="Y1750" s="72"/>
      <c r="Z1750" s="286"/>
      <c r="AA1750" s="72"/>
      <c r="AB1750" s="288"/>
      <c r="AC1750" s="215"/>
      <c r="AD1750" s="215"/>
      <c r="AE1750" s="215"/>
      <c r="AF1750" s="215"/>
      <c r="AG1750" s="215"/>
      <c r="AH1750" s="215"/>
      <c r="AI1750" s="215"/>
      <c r="AJ1750" s="215"/>
      <c r="AK1750" s="215"/>
      <c r="AL1750" s="215"/>
      <c r="AM1750" s="215"/>
    </row>
    <row r="1751">
      <c r="A1751" s="215"/>
      <c r="B1751" s="282"/>
      <c r="C1751" s="283"/>
      <c r="D1751" s="72"/>
      <c r="E1751" s="107"/>
      <c r="F1751" s="71"/>
      <c r="G1751" s="72"/>
      <c r="H1751" s="284"/>
      <c r="I1751" s="71"/>
      <c r="J1751" s="72"/>
      <c r="K1751" s="284"/>
      <c r="L1751" s="71"/>
      <c r="M1751" s="71"/>
      <c r="N1751" s="71"/>
      <c r="O1751" s="72"/>
      <c r="P1751" s="285"/>
      <c r="Q1751" s="71"/>
      <c r="R1751" s="72"/>
      <c r="S1751" s="286"/>
      <c r="T1751" s="72"/>
      <c r="U1751" s="287"/>
      <c r="V1751" s="71"/>
      <c r="W1751" s="72"/>
      <c r="X1751" s="287"/>
      <c r="Y1751" s="72"/>
      <c r="Z1751" s="286"/>
      <c r="AA1751" s="72"/>
      <c r="AB1751" s="288"/>
      <c r="AC1751" s="215"/>
      <c r="AD1751" s="215"/>
      <c r="AE1751" s="215"/>
      <c r="AF1751" s="215"/>
      <c r="AG1751" s="215"/>
      <c r="AH1751" s="215"/>
      <c r="AI1751" s="215"/>
      <c r="AJ1751" s="215"/>
      <c r="AK1751" s="215"/>
      <c r="AL1751" s="215"/>
      <c r="AM1751" s="215"/>
    </row>
    <row r="1752">
      <c r="A1752" s="215"/>
      <c r="B1752" s="282"/>
      <c r="C1752" s="283"/>
      <c r="D1752" s="72"/>
      <c r="E1752" s="107"/>
      <c r="F1752" s="71"/>
      <c r="G1752" s="72"/>
      <c r="H1752" s="284"/>
      <c r="I1752" s="71"/>
      <c r="J1752" s="72"/>
      <c r="K1752" s="284"/>
      <c r="L1752" s="71"/>
      <c r="M1752" s="71"/>
      <c r="N1752" s="71"/>
      <c r="O1752" s="72"/>
      <c r="P1752" s="285"/>
      <c r="Q1752" s="71"/>
      <c r="R1752" s="72"/>
      <c r="S1752" s="286"/>
      <c r="T1752" s="72"/>
      <c r="U1752" s="287"/>
      <c r="V1752" s="71"/>
      <c r="W1752" s="72"/>
      <c r="X1752" s="287"/>
      <c r="Y1752" s="72"/>
      <c r="Z1752" s="286"/>
      <c r="AA1752" s="72"/>
      <c r="AB1752" s="288"/>
      <c r="AC1752" s="215"/>
      <c r="AD1752" s="215"/>
      <c r="AE1752" s="215"/>
      <c r="AF1752" s="215"/>
      <c r="AG1752" s="215"/>
      <c r="AH1752" s="215"/>
      <c r="AI1752" s="215"/>
      <c r="AJ1752" s="215"/>
      <c r="AK1752" s="215"/>
      <c r="AL1752" s="215"/>
      <c r="AM1752" s="215"/>
    </row>
    <row r="1753">
      <c r="A1753" s="215"/>
      <c r="B1753" s="282"/>
      <c r="C1753" s="283"/>
      <c r="D1753" s="72"/>
      <c r="E1753" s="107"/>
      <c r="F1753" s="71"/>
      <c r="G1753" s="72"/>
      <c r="H1753" s="284"/>
      <c r="I1753" s="71"/>
      <c r="J1753" s="72"/>
      <c r="K1753" s="284"/>
      <c r="L1753" s="71"/>
      <c r="M1753" s="71"/>
      <c r="N1753" s="71"/>
      <c r="O1753" s="72"/>
      <c r="P1753" s="285"/>
      <c r="Q1753" s="71"/>
      <c r="R1753" s="72"/>
      <c r="S1753" s="286"/>
      <c r="T1753" s="72"/>
      <c r="U1753" s="287"/>
      <c r="V1753" s="71"/>
      <c r="W1753" s="72"/>
      <c r="X1753" s="287"/>
      <c r="Y1753" s="72"/>
      <c r="Z1753" s="286"/>
      <c r="AA1753" s="72"/>
      <c r="AB1753" s="288"/>
      <c r="AC1753" s="215"/>
      <c r="AD1753" s="215"/>
      <c r="AE1753" s="215"/>
      <c r="AF1753" s="215"/>
      <c r="AG1753" s="215"/>
      <c r="AH1753" s="215"/>
      <c r="AI1753" s="215"/>
      <c r="AJ1753" s="215"/>
      <c r="AK1753" s="215"/>
      <c r="AL1753" s="215"/>
      <c r="AM1753" s="215"/>
    </row>
    <row r="1754">
      <c r="A1754" s="215"/>
      <c r="B1754" s="282"/>
      <c r="C1754" s="283"/>
      <c r="D1754" s="72"/>
      <c r="E1754" s="107"/>
      <c r="F1754" s="71"/>
      <c r="G1754" s="72"/>
      <c r="H1754" s="284"/>
      <c r="I1754" s="71"/>
      <c r="J1754" s="72"/>
      <c r="K1754" s="284"/>
      <c r="L1754" s="71"/>
      <c r="M1754" s="71"/>
      <c r="N1754" s="71"/>
      <c r="O1754" s="72"/>
      <c r="P1754" s="285"/>
      <c r="Q1754" s="71"/>
      <c r="R1754" s="72"/>
      <c r="S1754" s="286"/>
      <c r="T1754" s="72"/>
      <c r="U1754" s="287"/>
      <c r="V1754" s="71"/>
      <c r="W1754" s="72"/>
      <c r="X1754" s="287"/>
      <c r="Y1754" s="72"/>
      <c r="Z1754" s="286"/>
      <c r="AA1754" s="72"/>
      <c r="AB1754" s="288"/>
      <c r="AC1754" s="215"/>
      <c r="AD1754" s="215"/>
      <c r="AE1754" s="215"/>
      <c r="AF1754" s="215"/>
      <c r="AG1754" s="215"/>
      <c r="AH1754" s="215"/>
      <c r="AI1754" s="215"/>
      <c r="AJ1754" s="215"/>
      <c r="AK1754" s="215"/>
      <c r="AL1754" s="215"/>
      <c r="AM1754" s="215"/>
    </row>
    <row r="1755">
      <c r="A1755" s="215"/>
      <c r="B1755" s="282"/>
      <c r="C1755" s="283"/>
      <c r="D1755" s="72"/>
      <c r="E1755" s="107"/>
      <c r="F1755" s="71"/>
      <c r="G1755" s="72"/>
      <c r="H1755" s="284"/>
      <c r="I1755" s="71"/>
      <c r="J1755" s="72"/>
      <c r="K1755" s="284"/>
      <c r="L1755" s="71"/>
      <c r="M1755" s="71"/>
      <c r="N1755" s="71"/>
      <c r="O1755" s="72"/>
      <c r="P1755" s="285"/>
      <c r="Q1755" s="71"/>
      <c r="R1755" s="72"/>
      <c r="S1755" s="286"/>
      <c r="T1755" s="72"/>
      <c r="U1755" s="287"/>
      <c r="V1755" s="71"/>
      <c r="W1755" s="72"/>
      <c r="X1755" s="287"/>
      <c r="Y1755" s="72"/>
      <c r="Z1755" s="286"/>
      <c r="AA1755" s="72"/>
      <c r="AB1755" s="288"/>
      <c r="AC1755" s="215"/>
      <c r="AD1755" s="215"/>
      <c r="AE1755" s="215"/>
      <c r="AF1755" s="215"/>
      <c r="AG1755" s="215"/>
      <c r="AH1755" s="215"/>
      <c r="AI1755" s="215"/>
      <c r="AJ1755" s="215"/>
      <c r="AK1755" s="215"/>
      <c r="AL1755" s="215"/>
      <c r="AM1755" s="215"/>
    </row>
    <row r="1756">
      <c r="A1756" s="215"/>
      <c r="B1756" s="282"/>
      <c r="C1756" s="283"/>
      <c r="D1756" s="72"/>
      <c r="E1756" s="107"/>
      <c r="F1756" s="71"/>
      <c r="G1756" s="72"/>
      <c r="H1756" s="284"/>
      <c r="I1756" s="71"/>
      <c r="J1756" s="72"/>
      <c r="K1756" s="284"/>
      <c r="L1756" s="71"/>
      <c r="M1756" s="71"/>
      <c r="N1756" s="71"/>
      <c r="O1756" s="72"/>
      <c r="P1756" s="285"/>
      <c r="Q1756" s="71"/>
      <c r="R1756" s="72"/>
      <c r="S1756" s="286"/>
      <c r="T1756" s="72"/>
      <c r="U1756" s="287"/>
      <c r="V1756" s="71"/>
      <c r="W1756" s="72"/>
      <c r="X1756" s="287"/>
      <c r="Y1756" s="72"/>
      <c r="Z1756" s="286"/>
      <c r="AA1756" s="72"/>
      <c r="AB1756" s="288"/>
      <c r="AC1756" s="215"/>
      <c r="AD1756" s="215"/>
      <c r="AE1756" s="215"/>
      <c r="AF1756" s="215"/>
      <c r="AG1756" s="215"/>
      <c r="AH1756" s="215"/>
      <c r="AI1756" s="215"/>
      <c r="AJ1756" s="215"/>
      <c r="AK1756" s="215"/>
      <c r="AL1756" s="215"/>
      <c r="AM1756" s="215"/>
    </row>
    <row r="1757">
      <c r="A1757" s="215"/>
      <c r="B1757" s="282"/>
      <c r="C1757" s="283"/>
      <c r="D1757" s="72"/>
      <c r="E1757" s="107"/>
      <c r="F1757" s="71"/>
      <c r="G1757" s="72"/>
      <c r="H1757" s="284"/>
      <c r="I1757" s="71"/>
      <c r="J1757" s="72"/>
      <c r="K1757" s="284"/>
      <c r="L1757" s="71"/>
      <c r="M1757" s="71"/>
      <c r="N1757" s="71"/>
      <c r="O1757" s="72"/>
      <c r="P1757" s="285"/>
      <c r="Q1757" s="71"/>
      <c r="R1757" s="72"/>
      <c r="S1757" s="286"/>
      <c r="T1757" s="72"/>
      <c r="U1757" s="287"/>
      <c r="V1757" s="71"/>
      <c r="W1757" s="72"/>
      <c r="X1757" s="287"/>
      <c r="Y1757" s="72"/>
      <c r="Z1757" s="286"/>
      <c r="AA1757" s="72"/>
      <c r="AB1757" s="288"/>
      <c r="AC1757" s="215"/>
      <c r="AD1757" s="215"/>
      <c r="AE1757" s="215"/>
      <c r="AF1757" s="215"/>
      <c r="AG1757" s="215"/>
      <c r="AH1757" s="215"/>
      <c r="AI1757" s="215"/>
      <c r="AJ1757" s="215"/>
      <c r="AK1757" s="215"/>
      <c r="AL1757" s="215"/>
      <c r="AM1757" s="215"/>
    </row>
    <row r="1758">
      <c r="A1758" s="215"/>
      <c r="B1758" s="282"/>
      <c r="C1758" s="283"/>
      <c r="D1758" s="72"/>
      <c r="E1758" s="107"/>
      <c r="F1758" s="71"/>
      <c r="G1758" s="72"/>
      <c r="H1758" s="284"/>
      <c r="I1758" s="71"/>
      <c r="J1758" s="72"/>
      <c r="K1758" s="284"/>
      <c r="L1758" s="71"/>
      <c r="M1758" s="71"/>
      <c r="N1758" s="71"/>
      <c r="O1758" s="72"/>
      <c r="P1758" s="285"/>
      <c r="Q1758" s="71"/>
      <c r="R1758" s="72"/>
      <c r="S1758" s="286"/>
      <c r="T1758" s="72"/>
      <c r="U1758" s="287"/>
      <c r="V1758" s="71"/>
      <c r="W1758" s="72"/>
      <c r="X1758" s="287"/>
      <c r="Y1758" s="72"/>
      <c r="Z1758" s="286"/>
      <c r="AA1758" s="72"/>
      <c r="AB1758" s="288"/>
      <c r="AC1758" s="215"/>
      <c r="AD1758" s="215"/>
      <c r="AE1758" s="215"/>
      <c r="AF1758" s="215"/>
      <c r="AG1758" s="215"/>
      <c r="AH1758" s="215"/>
      <c r="AI1758" s="215"/>
      <c r="AJ1758" s="215"/>
      <c r="AK1758" s="215"/>
      <c r="AL1758" s="215"/>
      <c r="AM1758" s="215"/>
    </row>
    <row r="1759">
      <c r="A1759" s="215"/>
      <c r="B1759" s="282"/>
      <c r="C1759" s="283"/>
      <c r="D1759" s="72"/>
      <c r="E1759" s="107"/>
      <c r="F1759" s="71"/>
      <c r="G1759" s="72"/>
      <c r="H1759" s="284"/>
      <c r="I1759" s="71"/>
      <c r="J1759" s="72"/>
      <c r="K1759" s="284"/>
      <c r="L1759" s="71"/>
      <c r="M1759" s="71"/>
      <c r="N1759" s="71"/>
      <c r="O1759" s="72"/>
      <c r="P1759" s="285"/>
      <c r="Q1759" s="71"/>
      <c r="R1759" s="72"/>
      <c r="S1759" s="286"/>
      <c r="T1759" s="72"/>
      <c r="U1759" s="287"/>
      <c r="V1759" s="71"/>
      <c r="W1759" s="72"/>
      <c r="X1759" s="287"/>
      <c r="Y1759" s="72"/>
      <c r="Z1759" s="286"/>
      <c r="AA1759" s="72"/>
      <c r="AB1759" s="288"/>
      <c r="AC1759" s="215"/>
      <c r="AD1759" s="215"/>
      <c r="AE1759" s="215"/>
      <c r="AF1759" s="215"/>
      <c r="AG1759" s="215"/>
      <c r="AH1759" s="215"/>
      <c r="AI1759" s="215"/>
      <c r="AJ1759" s="215"/>
      <c r="AK1759" s="215"/>
      <c r="AL1759" s="215"/>
      <c r="AM1759" s="215"/>
    </row>
    <row r="1760">
      <c r="A1760" s="215"/>
      <c r="B1760" s="282"/>
      <c r="C1760" s="283"/>
      <c r="D1760" s="72"/>
      <c r="E1760" s="107"/>
      <c r="F1760" s="71"/>
      <c r="G1760" s="72"/>
      <c r="H1760" s="284"/>
      <c r="I1760" s="71"/>
      <c r="J1760" s="72"/>
      <c r="K1760" s="284"/>
      <c r="L1760" s="71"/>
      <c r="M1760" s="71"/>
      <c r="N1760" s="71"/>
      <c r="O1760" s="72"/>
      <c r="P1760" s="285"/>
      <c r="Q1760" s="71"/>
      <c r="R1760" s="72"/>
      <c r="S1760" s="286"/>
      <c r="T1760" s="72"/>
      <c r="U1760" s="287"/>
      <c r="V1760" s="71"/>
      <c r="W1760" s="72"/>
      <c r="X1760" s="287"/>
      <c r="Y1760" s="72"/>
      <c r="Z1760" s="286"/>
      <c r="AA1760" s="72"/>
      <c r="AB1760" s="288"/>
      <c r="AC1760" s="215"/>
      <c r="AD1760" s="215"/>
      <c r="AE1760" s="215"/>
      <c r="AF1760" s="215"/>
      <c r="AG1760" s="215"/>
      <c r="AH1760" s="215"/>
      <c r="AI1760" s="215"/>
      <c r="AJ1760" s="215"/>
      <c r="AK1760" s="215"/>
      <c r="AL1760" s="215"/>
      <c r="AM1760" s="215"/>
    </row>
    <row r="1761">
      <c r="A1761" s="215"/>
      <c r="B1761" s="282"/>
      <c r="C1761" s="283"/>
      <c r="D1761" s="72"/>
      <c r="E1761" s="107"/>
      <c r="F1761" s="71"/>
      <c r="G1761" s="72"/>
      <c r="H1761" s="284"/>
      <c r="I1761" s="71"/>
      <c r="J1761" s="72"/>
      <c r="K1761" s="284"/>
      <c r="L1761" s="71"/>
      <c r="M1761" s="71"/>
      <c r="N1761" s="71"/>
      <c r="O1761" s="72"/>
      <c r="P1761" s="285"/>
      <c r="Q1761" s="71"/>
      <c r="R1761" s="72"/>
      <c r="S1761" s="286"/>
      <c r="T1761" s="72"/>
      <c r="U1761" s="287"/>
      <c r="V1761" s="71"/>
      <c r="W1761" s="72"/>
      <c r="X1761" s="287"/>
      <c r="Y1761" s="72"/>
      <c r="Z1761" s="286"/>
      <c r="AA1761" s="72"/>
      <c r="AB1761" s="288"/>
      <c r="AC1761" s="215"/>
      <c r="AD1761" s="215"/>
      <c r="AE1761" s="215"/>
      <c r="AF1761" s="215"/>
      <c r="AG1761" s="215"/>
      <c r="AH1761" s="215"/>
      <c r="AI1761" s="215"/>
      <c r="AJ1761" s="215"/>
      <c r="AK1761" s="215"/>
      <c r="AL1761" s="215"/>
      <c r="AM1761" s="215"/>
    </row>
    <row r="1762">
      <c r="A1762" s="215"/>
      <c r="B1762" s="282"/>
      <c r="C1762" s="283"/>
      <c r="D1762" s="72"/>
      <c r="E1762" s="107"/>
      <c r="F1762" s="71"/>
      <c r="G1762" s="72"/>
      <c r="H1762" s="284"/>
      <c r="I1762" s="71"/>
      <c r="J1762" s="72"/>
      <c r="K1762" s="284"/>
      <c r="L1762" s="71"/>
      <c r="M1762" s="71"/>
      <c r="N1762" s="71"/>
      <c r="O1762" s="72"/>
      <c r="P1762" s="285"/>
      <c r="Q1762" s="71"/>
      <c r="R1762" s="72"/>
      <c r="S1762" s="286"/>
      <c r="T1762" s="72"/>
      <c r="U1762" s="287"/>
      <c r="V1762" s="71"/>
      <c r="W1762" s="72"/>
      <c r="X1762" s="287"/>
      <c r="Y1762" s="72"/>
      <c r="Z1762" s="286"/>
      <c r="AA1762" s="72"/>
      <c r="AB1762" s="288"/>
      <c r="AC1762" s="215"/>
      <c r="AD1762" s="215"/>
      <c r="AE1762" s="215"/>
      <c r="AF1762" s="215"/>
      <c r="AG1762" s="215"/>
      <c r="AH1762" s="215"/>
      <c r="AI1762" s="215"/>
      <c r="AJ1762" s="215"/>
      <c r="AK1762" s="215"/>
      <c r="AL1762" s="215"/>
      <c r="AM1762" s="215"/>
    </row>
    <row r="1763">
      <c r="A1763" s="215"/>
      <c r="B1763" s="282"/>
      <c r="C1763" s="283"/>
      <c r="D1763" s="72"/>
      <c r="E1763" s="107"/>
      <c r="F1763" s="71"/>
      <c r="G1763" s="72"/>
      <c r="H1763" s="284"/>
      <c r="I1763" s="71"/>
      <c r="J1763" s="72"/>
      <c r="K1763" s="284"/>
      <c r="L1763" s="71"/>
      <c r="M1763" s="71"/>
      <c r="N1763" s="71"/>
      <c r="O1763" s="72"/>
      <c r="P1763" s="285"/>
      <c r="Q1763" s="71"/>
      <c r="R1763" s="72"/>
      <c r="S1763" s="286"/>
      <c r="T1763" s="72"/>
      <c r="U1763" s="287"/>
      <c r="V1763" s="71"/>
      <c r="W1763" s="72"/>
      <c r="X1763" s="287"/>
      <c r="Y1763" s="72"/>
      <c r="Z1763" s="286"/>
      <c r="AA1763" s="72"/>
      <c r="AB1763" s="288"/>
      <c r="AC1763" s="215"/>
      <c r="AD1763" s="215"/>
      <c r="AE1763" s="215"/>
      <c r="AF1763" s="215"/>
      <c r="AG1763" s="215"/>
      <c r="AH1763" s="215"/>
      <c r="AI1763" s="215"/>
      <c r="AJ1763" s="215"/>
      <c r="AK1763" s="215"/>
      <c r="AL1763" s="215"/>
      <c r="AM1763" s="215"/>
    </row>
    <row r="1764">
      <c r="A1764" s="215"/>
      <c r="B1764" s="282"/>
      <c r="C1764" s="283"/>
      <c r="D1764" s="72"/>
      <c r="E1764" s="107"/>
      <c r="F1764" s="71"/>
      <c r="G1764" s="72"/>
      <c r="H1764" s="284"/>
      <c r="I1764" s="71"/>
      <c r="J1764" s="72"/>
      <c r="K1764" s="284"/>
      <c r="L1764" s="71"/>
      <c r="M1764" s="71"/>
      <c r="N1764" s="71"/>
      <c r="O1764" s="72"/>
      <c r="P1764" s="285"/>
      <c r="Q1764" s="71"/>
      <c r="R1764" s="72"/>
      <c r="S1764" s="286"/>
      <c r="T1764" s="72"/>
      <c r="U1764" s="287"/>
      <c r="V1764" s="71"/>
      <c r="W1764" s="72"/>
      <c r="X1764" s="287"/>
      <c r="Y1764" s="72"/>
      <c r="Z1764" s="286"/>
      <c r="AA1764" s="72"/>
      <c r="AB1764" s="288"/>
      <c r="AC1764" s="215"/>
      <c r="AD1764" s="215"/>
      <c r="AE1764" s="215"/>
      <c r="AF1764" s="215"/>
      <c r="AG1764" s="215"/>
      <c r="AH1764" s="215"/>
      <c r="AI1764" s="215"/>
      <c r="AJ1764" s="215"/>
      <c r="AK1764" s="215"/>
      <c r="AL1764" s="215"/>
      <c r="AM1764" s="215"/>
    </row>
    <row r="1765">
      <c r="A1765" s="215"/>
      <c r="B1765" s="282"/>
      <c r="C1765" s="283"/>
      <c r="D1765" s="72"/>
      <c r="E1765" s="107"/>
      <c r="F1765" s="71"/>
      <c r="G1765" s="72"/>
      <c r="H1765" s="284"/>
      <c r="I1765" s="71"/>
      <c r="J1765" s="72"/>
      <c r="K1765" s="284"/>
      <c r="L1765" s="71"/>
      <c r="M1765" s="71"/>
      <c r="N1765" s="71"/>
      <c r="O1765" s="72"/>
      <c r="P1765" s="285"/>
      <c r="Q1765" s="71"/>
      <c r="R1765" s="72"/>
      <c r="S1765" s="286"/>
      <c r="T1765" s="72"/>
      <c r="U1765" s="287"/>
      <c r="V1765" s="71"/>
      <c r="W1765" s="72"/>
      <c r="X1765" s="287"/>
      <c r="Y1765" s="72"/>
      <c r="Z1765" s="286"/>
      <c r="AA1765" s="72"/>
      <c r="AB1765" s="288"/>
      <c r="AC1765" s="215"/>
      <c r="AD1765" s="215"/>
      <c r="AE1765" s="215"/>
      <c r="AF1765" s="215"/>
      <c r="AG1765" s="215"/>
      <c r="AH1765" s="215"/>
      <c r="AI1765" s="215"/>
      <c r="AJ1765" s="215"/>
      <c r="AK1765" s="215"/>
      <c r="AL1765" s="215"/>
      <c r="AM1765" s="215"/>
    </row>
    <row r="1766">
      <c r="A1766" s="215"/>
      <c r="B1766" s="282"/>
      <c r="C1766" s="283"/>
      <c r="D1766" s="72"/>
      <c r="E1766" s="107"/>
      <c r="F1766" s="71"/>
      <c r="G1766" s="72"/>
      <c r="H1766" s="284"/>
      <c r="I1766" s="71"/>
      <c r="J1766" s="72"/>
      <c r="K1766" s="284"/>
      <c r="L1766" s="71"/>
      <c r="M1766" s="71"/>
      <c r="N1766" s="71"/>
      <c r="O1766" s="72"/>
      <c r="P1766" s="285"/>
      <c r="Q1766" s="71"/>
      <c r="R1766" s="72"/>
      <c r="S1766" s="286"/>
      <c r="T1766" s="72"/>
      <c r="U1766" s="287"/>
      <c r="V1766" s="71"/>
      <c r="W1766" s="72"/>
      <c r="X1766" s="287"/>
      <c r="Y1766" s="72"/>
      <c r="Z1766" s="286"/>
      <c r="AA1766" s="72"/>
      <c r="AB1766" s="288"/>
      <c r="AC1766" s="215"/>
      <c r="AD1766" s="215"/>
      <c r="AE1766" s="215"/>
      <c r="AF1766" s="215"/>
      <c r="AG1766" s="215"/>
      <c r="AH1766" s="215"/>
      <c r="AI1766" s="215"/>
      <c r="AJ1766" s="215"/>
      <c r="AK1766" s="215"/>
      <c r="AL1766" s="215"/>
      <c r="AM1766" s="215"/>
    </row>
    <row r="1767">
      <c r="A1767" s="215"/>
      <c r="B1767" s="282"/>
      <c r="C1767" s="283"/>
      <c r="D1767" s="72"/>
      <c r="E1767" s="107"/>
      <c r="F1767" s="71"/>
      <c r="G1767" s="72"/>
      <c r="H1767" s="284"/>
      <c r="I1767" s="71"/>
      <c r="J1767" s="72"/>
      <c r="K1767" s="284"/>
      <c r="L1767" s="71"/>
      <c r="M1767" s="71"/>
      <c r="N1767" s="71"/>
      <c r="O1767" s="72"/>
      <c r="P1767" s="285"/>
      <c r="Q1767" s="71"/>
      <c r="R1767" s="72"/>
      <c r="S1767" s="286"/>
      <c r="T1767" s="72"/>
      <c r="U1767" s="287"/>
      <c r="V1767" s="71"/>
      <c r="W1767" s="72"/>
      <c r="X1767" s="287"/>
      <c r="Y1767" s="72"/>
      <c r="Z1767" s="286"/>
      <c r="AA1767" s="72"/>
      <c r="AB1767" s="288"/>
      <c r="AC1767" s="215"/>
      <c r="AD1767" s="215"/>
      <c r="AE1767" s="215"/>
      <c r="AF1767" s="215"/>
      <c r="AG1767" s="215"/>
      <c r="AH1767" s="215"/>
      <c r="AI1767" s="215"/>
      <c r="AJ1767" s="215"/>
      <c r="AK1767" s="215"/>
      <c r="AL1767" s="215"/>
      <c r="AM1767" s="215"/>
    </row>
    <row r="1768">
      <c r="A1768" s="215"/>
      <c r="B1768" s="282"/>
      <c r="C1768" s="283"/>
      <c r="D1768" s="72"/>
      <c r="E1768" s="107"/>
      <c r="F1768" s="71"/>
      <c r="G1768" s="72"/>
      <c r="H1768" s="284"/>
      <c r="I1768" s="71"/>
      <c r="J1768" s="72"/>
      <c r="K1768" s="284"/>
      <c r="L1768" s="71"/>
      <c r="M1768" s="71"/>
      <c r="N1768" s="71"/>
      <c r="O1768" s="72"/>
      <c r="P1768" s="285"/>
      <c r="Q1768" s="71"/>
      <c r="R1768" s="72"/>
      <c r="S1768" s="286"/>
      <c r="T1768" s="72"/>
      <c r="U1768" s="287"/>
      <c r="V1768" s="71"/>
      <c r="W1768" s="72"/>
      <c r="X1768" s="287"/>
      <c r="Y1768" s="72"/>
      <c r="Z1768" s="286"/>
      <c r="AA1768" s="72"/>
      <c r="AB1768" s="288"/>
      <c r="AC1768" s="215"/>
      <c r="AD1768" s="215"/>
      <c r="AE1768" s="215"/>
      <c r="AF1768" s="215"/>
      <c r="AG1768" s="215"/>
      <c r="AH1768" s="215"/>
      <c r="AI1768" s="215"/>
      <c r="AJ1768" s="215"/>
      <c r="AK1768" s="215"/>
      <c r="AL1768" s="215"/>
      <c r="AM1768" s="215"/>
    </row>
    <row r="1769">
      <c r="A1769" s="215"/>
      <c r="B1769" s="282"/>
      <c r="C1769" s="283"/>
      <c r="D1769" s="72"/>
      <c r="E1769" s="107"/>
      <c r="F1769" s="71"/>
      <c r="G1769" s="72"/>
      <c r="H1769" s="284"/>
      <c r="I1769" s="71"/>
      <c r="J1769" s="72"/>
      <c r="K1769" s="284"/>
      <c r="L1769" s="71"/>
      <c r="M1769" s="71"/>
      <c r="N1769" s="71"/>
      <c r="O1769" s="72"/>
      <c r="P1769" s="285"/>
      <c r="Q1769" s="71"/>
      <c r="R1769" s="72"/>
      <c r="S1769" s="286"/>
      <c r="T1769" s="72"/>
      <c r="U1769" s="287"/>
      <c r="V1769" s="71"/>
      <c r="W1769" s="72"/>
      <c r="X1769" s="287"/>
      <c r="Y1769" s="72"/>
      <c r="Z1769" s="286"/>
      <c r="AA1769" s="72"/>
      <c r="AB1769" s="288"/>
      <c r="AC1769" s="215"/>
      <c r="AD1769" s="215"/>
      <c r="AE1769" s="215"/>
      <c r="AF1769" s="215"/>
      <c r="AG1769" s="215"/>
      <c r="AH1769" s="215"/>
      <c r="AI1769" s="215"/>
      <c r="AJ1769" s="215"/>
      <c r="AK1769" s="215"/>
      <c r="AL1769" s="215"/>
      <c r="AM1769" s="215"/>
    </row>
    <row r="1770">
      <c r="A1770" s="215"/>
      <c r="B1770" s="282"/>
      <c r="C1770" s="283"/>
      <c r="D1770" s="72"/>
      <c r="E1770" s="107"/>
      <c r="F1770" s="71"/>
      <c r="G1770" s="72"/>
      <c r="H1770" s="284"/>
      <c r="I1770" s="71"/>
      <c r="J1770" s="72"/>
      <c r="K1770" s="284"/>
      <c r="L1770" s="71"/>
      <c r="M1770" s="71"/>
      <c r="N1770" s="71"/>
      <c r="O1770" s="72"/>
      <c r="P1770" s="285"/>
      <c r="Q1770" s="71"/>
      <c r="R1770" s="72"/>
      <c r="S1770" s="286"/>
      <c r="T1770" s="72"/>
      <c r="U1770" s="287"/>
      <c r="V1770" s="71"/>
      <c r="W1770" s="72"/>
      <c r="X1770" s="287"/>
      <c r="Y1770" s="72"/>
      <c r="Z1770" s="286"/>
      <c r="AA1770" s="72"/>
      <c r="AB1770" s="288"/>
      <c r="AC1770" s="215"/>
      <c r="AD1770" s="215"/>
      <c r="AE1770" s="215"/>
      <c r="AF1770" s="215"/>
      <c r="AG1770" s="215"/>
      <c r="AH1770" s="215"/>
      <c r="AI1770" s="215"/>
      <c r="AJ1770" s="215"/>
      <c r="AK1770" s="215"/>
      <c r="AL1770" s="215"/>
      <c r="AM1770" s="215"/>
    </row>
    <row r="1771">
      <c r="A1771" s="215"/>
      <c r="B1771" s="282"/>
      <c r="C1771" s="283"/>
      <c r="D1771" s="72"/>
      <c r="E1771" s="107"/>
      <c r="F1771" s="71"/>
      <c r="G1771" s="72"/>
      <c r="H1771" s="284"/>
      <c r="I1771" s="71"/>
      <c r="J1771" s="72"/>
      <c r="K1771" s="284"/>
      <c r="L1771" s="71"/>
      <c r="M1771" s="71"/>
      <c r="N1771" s="71"/>
      <c r="O1771" s="72"/>
      <c r="P1771" s="285"/>
      <c r="Q1771" s="71"/>
      <c r="R1771" s="72"/>
      <c r="S1771" s="286"/>
      <c r="T1771" s="72"/>
      <c r="U1771" s="287"/>
      <c r="V1771" s="71"/>
      <c r="W1771" s="72"/>
      <c r="X1771" s="287"/>
      <c r="Y1771" s="72"/>
      <c r="Z1771" s="286"/>
      <c r="AA1771" s="72"/>
      <c r="AB1771" s="288"/>
      <c r="AC1771" s="215"/>
      <c r="AD1771" s="215"/>
      <c r="AE1771" s="215"/>
      <c r="AF1771" s="215"/>
      <c r="AG1771" s="215"/>
      <c r="AH1771" s="215"/>
      <c r="AI1771" s="215"/>
      <c r="AJ1771" s="215"/>
      <c r="AK1771" s="215"/>
      <c r="AL1771" s="215"/>
      <c r="AM1771" s="215"/>
    </row>
    <row r="1772">
      <c r="A1772" s="215"/>
      <c r="B1772" s="282"/>
      <c r="C1772" s="283"/>
      <c r="D1772" s="72"/>
      <c r="E1772" s="107"/>
      <c r="F1772" s="71"/>
      <c r="G1772" s="72"/>
      <c r="H1772" s="284"/>
      <c r="I1772" s="71"/>
      <c r="J1772" s="72"/>
      <c r="K1772" s="284"/>
      <c r="L1772" s="71"/>
      <c r="M1772" s="71"/>
      <c r="N1772" s="71"/>
      <c r="O1772" s="72"/>
      <c r="P1772" s="285"/>
      <c r="Q1772" s="71"/>
      <c r="R1772" s="72"/>
      <c r="S1772" s="286"/>
      <c r="T1772" s="72"/>
      <c r="U1772" s="287"/>
      <c r="V1772" s="71"/>
      <c r="W1772" s="72"/>
      <c r="X1772" s="287"/>
      <c r="Y1772" s="72"/>
      <c r="Z1772" s="286"/>
      <c r="AA1772" s="72"/>
      <c r="AB1772" s="288"/>
      <c r="AC1772" s="215"/>
      <c r="AD1772" s="215"/>
      <c r="AE1772" s="215"/>
      <c r="AF1772" s="215"/>
      <c r="AG1772" s="215"/>
      <c r="AH1772" s="215"/>
      <c r="AI1772" s="215"/>
      <c r="AJ1772" s="215"/>
      <c r="AK1772" s="215"/>
      <c r="AL1772" s="215"/>
      <c r="AM1772" s="215"/>
    </row>
    <row r="1773">
      <c r="A1773" s="215"/>
      <c r="B1773" s="282"/>
      <c r="C1773" s="283"/>
      <c r="D1773" s="72"/>
      <c r="E1773" s="107"/>
      <c r="F1773" s="71"/>
      <c r="G1773" s="72"/>
      <c r="H1773" s="284"/>
      <c r="I1773" s="71"/>
      <c r="J1773" s="72"/>
      <c r="K1773" s="284"/>
      <c r="L1773" s="71"/>
      <c r="M1773" s="71"/>
      <c r="N1773" s="71"/>
      <c r="O1773" s="72"/>
      <c r="P1773" s="285"/>
      <c r="Q1773" s="71"/>
      <c r="R1773" s="72"/>
      <c r="S1773" s="286"/>
      <c r="T1773" s="72"/>
      <c r="U1773" s="287"/>
      <c r="V1773" s="71"/>
      <c r="W1773" s="72"/>
      <c r="X1773" s="287"/>
      <c r="Y1773" s="72"/>
      <c r="Z1773" s="286"/>
      <c r="AA1773" s="72"/>
      <c r="AB1773" s="288"/>
      <c r="AC1773" s="215"/>
      <c r="AD1773" s="215"/>
      <c r="AE1773" s="215"/>
      <c r="AF1773" s="215"/>
      <c r="AG1773" s="215"/>
      <c r="AH1773" s="215"/>
      <c r="AI1773" s="215"/>
      <c r="AJ1773" s="215"/>
      <c r="AK1773" s="215"/>
      <c r="AL1773" s="215"/>
      <c r="AM1773" s="215"/>
    </row>
    <row r="1774">
      <c r="A1774" s="215"/>
      <c r="B1774" s="282"/>
      <c r="C1774" s="283"/>
      <c r="D1774" s="72"/>
      <c r="E1774" s="107"/>
      <c r="F1774" s="71"/>
      <c r="G1774" s="72"/>
      <c r="H1774" s="284"/>
      <c r="I1774" s="71"/>
      <c r="J1774" s="72"/>
      <c r="K1774" s="284"/>
      <c r="L1774" s="71"/>
      <c r="M1774" s="71"/>
      <c r="N1774" s="71"/>
      <c r="O1774" s="72"/>
      <c r="P1774" s="285"/>
      <c r="Q1774" s="71"/>
      <c r="R1774" s="72"/>
      <c r="S1774" s="286"/>
      <c r="T1774" s="72"/>
      <c r="U1774" s="287"/>
      <c r="V1774" s="71"/>
      <c r="W1774" s="72"/>
      <c r="X1774" s="287"/>
      <c r="Y1774" s="72"/>
      <c r="Z1774" s="286"/>
      <c r="AA1774" s="72"/>
      <c r="AB1774" s="288"/>
      <c r="AC1774" s="215"/>
      <c r="AD1774" s="215"/>
      <c r="AE1774" s="215"/>
      <c r="AF1774" s="215"/>
      <c r="AG1774" s="215"/>
      <c r="AH1774" s="215"/>
      <c r="AI1774" s="215"/>
      <c r="AJ1774" s="215"/>
      <c r="AK1774" s="215"/>
      <c r="AL1774" s="215"/>
      <c r="AM1774" s="215"/>
    </row>
    <row r="1775">
      <c r="A1775" s="215"/>
      <c r="B1775" s="282"/>
      <c r="C1775" s="283"/>
      <c r="D1775" s="72"/>
      <c r="E1775" s="107"/>
      <c r="F1775" s="71"/>
      <c r="G1775" s="72"/>
      <c r="H1775" s="284"/>
      <c r="I1775" s="71"/>
      <c r="J1775" s="72"/>
      <c r="K1775" s="284"/>
      <c r="L1775" s="71"/>
      <c r="M1775" s="71"/>
      <c r="N1775" s="71"/>
      <c r="O1775" s="72"/>
      <c r="P1775" s="285"/>
      <c r="Q1775" s="71"/>
      <c r="R1775" s="72"/>
      <c r="S1775" s="286"/>
      <c r="T1775" s="72"/>
      <c r="U1775" s="287"/>
      <c r="V1775" s="71"/>
      <c r="W1775" s="72"/>
      <c r="X1775" s="287"/>
      <c r="Y1775" s="72"/>
      <c r="Z1775" s="286"/>
      <c r="AA1775" s="72"/>
      <c r="AB1775" s="288"/>
      <c r="AC1775" s="215"/>
      <c r="AD1775" s="215"/>
      <c r="AE1775" s="215"/>
      <c r="AF1775" s="215"/>
      <c r="AG1775" s="215"/>
      <c r="AH1775" s="215"/>
      <c r="AI1775" s="215"/>
      <c r="AJ1775" s="215"/>
      <c r="AK1775" s="215"/>
      <c r="AL1775" s="215"/>
      <c r="AM1775" s="215"/>
    </row>
    <row r="1776">
      <c r="A1776" s="215"/>
      <c r="B1776" s="282"/>
      <c r="C1776" s="283"/>
      <c r="D1776" s="72"/>
      <c r="E1776" s="107"/>
      <c r="F1776" s="71"/>
      <c r="G1776" s="72"/>
      <c r="H1776" s="284"/>
      <c r="I1776" s="71"/>
      <c r="J1776" s="72"/>
      <c r="K1776" s="284"/>
      <c r="L1776" s="71"/>
      <c r="M1776" s="71"/>
      <c r="N1776" s="71"/>
      <c r="O1776" s="72"/>
      <c r="P1776" s="285"/>
      <c r="Q1776" s="71"/>
      <c r="R1776" s="72"/>
      <c r="S1776" s="286"/>
      <c r="T1776" s="72"/>
      <c r="U1776" s="287"/>
      <c r="V1776" s="71"/>
      <c r="W1776" s="72"/>
      <c r="X1776" s="287"/>
      <c r="Y1776" s="72"/>
      <c r="Z1776" s="286"/>
      <c r="AA1776" s="72"/>
      <c r="AB1776" s="288"/>
      <c r="AC1776" s="215"/>
      <c r="AD1776" s="215"/>
      <c r="AE1776" s="215"/>
      <c r="AF1776" s="215"/>
      <c r="AG1776" s="215"/>
      <c r="AH1776" s="215"/>
      <c r="AI1776" s="215"/>
      <c r="AJ1776" s="215"/>
      <c r="AK1776" s="215"/>
      <c r="AL1776" s="215"/>
      <c r="AM1776" s="215"/>
    </row>
    <row r="1777">
      <c r="A1777" s="215"/>
      <c r="B1777" s="282"/>
      <c r="C1777" s="283"/>
      <c r="D1777" s="72"/>
      <c r="E1777" s="107"/>
      <c r="F1777" s="71"/>
      <c r="G1777" s="72"/>
      <c r="H1777" s="284"/>
      <c r="I1777" s="71"/>
      <c r="J1777" s="72"/>
      <c r="K1777" s="284"/>
      <c r="L1777" s="71"/>
      <c r="M1777" s="71"/>
      <c r="N1777" s="71"/>
      <c r="O1777" s="72"/>
      <c r="P1777" s="285"/>
      <c r="Q1777" s="71"/>
      <c r="R1777" s="72"/>
      <c r="S1777" s="286"/>
      <c r="T1777" s="72"/>
      <c r="U1777" s="287"/>
      <c r="V1777" s="71"/>
      <c r="W1777" s="72"/>
      <c r="X1777" s="287"/>
      <c r="Y1777" s="72"/>
      <c r="Z1777" s="286"/>
      <c r="AA1777" s="72"/>
      <c r="AB1777" s="288"/>
      <c r="AC1777" s="215"/>
      <c r="AD1777" s="215"/>
      <c r="AE1777" s="215"/>
      <c r="AF1777" s="215"/>
      <c r="AG1777" s="215"/>
      <c r="AH1777" s="215"/>
      <c r="AI1777" s="215"/>
      <c r="AJ1777" s="215"/>
      <c r="AK1777" s="215"/>
      <c r="AL1777" s="215"/>
      <c r="AM1777" s="215"/>
    </row>
    <row r="1778">
      <c r="A1778" s="215"/>
      <c r="B1778" s="282"/>
      <c r="C1778" s="283"/>
      <c r="D1778" s="72"/>
      <c r="E1778" s="107"/>
      <c r="F1778" s="71"/>
      <c r="G1778" s="72"/>
      <c r="H1778" s="284"/>
      <c r="I1778" s="71"/>
      <c r="J1778" s="72"/>
      <c r="K1778" s="284"/>
      <c r="L1778" s="71"/>
      <c r="M1778" s="71"/>
      <c r="N1778" s="71"/>
      <c r="O1778" s="72"/>
      <c r="P1778" s="285"/>
      <c r="Q1778" s="71"/>
      <c r="R1778" s="72"/>
      <c r="S1778" s="286"/>
      <c r="T1778" s="72"/>
      <c r="U1778" s="287"/>
      <c r="V1778" s="71"/>
      <c r="W1778" s="72"/>
      <c r="X1778" s="287"/>
      <c r="Y1778" s="72"/>
      <c r="Z1778" s="286"/>
      <c r="AA1778" s="72"/>
      <c r="AB1778" s="288"/>
      <c r="AC1778" s="215"/>
      <c r="AD1778" s="215"/>
      <c r="AE1778" s="215"/>
      <c r="AF1778" s="215"/>
      <c r="AG1778" s="215"/>
      <c r="AH1778" s="215"/>
      <c r="AI1778" s="215"/>
      <c r="AJ1778" s="215"/>
      <c r="AK1778" s="215"/>
      <c r="AL1778" s="215"/>
      <c r="AM1778" s="215"/>
    </row>
    <row r="1779">
      <c r="A1779" s="215"/>
      <c r="B1779" s="282"/>
      <c r="C1779" s="283"/>
      <c r="D1779" s="72"/>
      <c r="E1779" s="107"/>
      <c r="F1779" s="71"/>
      <c r="G1779" s="72"/>
      <c r="H1779" s="284"/>
      <c r="I1779" s="71"/>
      <c r="J1779" s="72"/>
      <c r="K1779" s="284"/>
      <c r="L1779" s="71"/>
      <c r="M1779" s="71"/>
      <c r="N1779" s="71"/>
      <c r="O1779" s="72"/>
      <c r="P1779" s="285"/>
      <c r="Q1779" s="71"/>
      <c r="R1779" s="72"/>
      <c r="S1779" s="286"/>
      <c r="T1779" s="72"/>
      <c r="U1779" s="287"/>
      <c r="V1779" s="71"/>
      <c r="W1779" s="72"/>
      <c r="X1779" s="287"/>
      <c r="Y1779" s="72"/>
      <c r="Z1779" s="286"/>
      <c r="AA1779" s="72"/>
      <c r="AB1779" s="288"/>
      <c r="AC1779" s="215"/>
      <c r="AD1779" s="215"/>
      <c r="AE1779" s="215"/>
      <c r="AF1779" s="215"/>
      <c r="AG1779" s="215"/>
      <c r="AH1779" s="215"/>
      <c r="AI1779" s="215"/>
      <c r="AJ1779" s="215"/>
      <c r="AK1779" s="215"/>
      <c r="AL1779" s="215"/>
      <c r="AM1779" s="215"/>
    </row>
    <row r="1780">
      <c r="A1780" s="215"/>
      <c r="B1780" s="282"/>
      <c r="C1780" s="283"/>
      <c r="D1780" s="72"/>
      <c r="E1780" s="107"/>
      <c r="F1780" s="71"/>
      <c r="G1780" s="72"/>
      <c r="H1780" s="284"/>
      <c r="I1780" s="71"/>
      <c r="J1780" s="72"/>
      <c r="K1780" s="284"/>
      <c r="L1780" s="71"/>
      <c r="M1780" s="71"/>
      <c r="N1780" s="71"/>
      <c r="O1780" s="72"/>
      <c r="P1780" s="285"/>
      <c r="Q1780" s="71"/>
      <c r="R1780" s="72"/>
      <c r="S1780" s="286"/>
      <c r="T1780" s="72"/>
      <c r="U1780" s="287"/>
      <c r="V1780" s="71"/>
      <c r="W1780" s="72"/>
      <c r="X1780" s="287"/>
      <c r="Y1780" s="72"/>
      <c r="Z1780" s="286"/>
      <c r="AA1780" s="72"/>
      <c r="AB1780" s="288"/>
      <c r="AC1780" s="215"/>
      <c r="AD1780" s="215"/>
      <c r="AE1780" s="215"/>
      <c r="AF1780" s="215"/>
      <c r="AG1780" s="215"/>
      <c r="AH1780" s="215"/>
      <c r="AI1780" s="215"/>
      <c r="AJ1780" s="215"/>
      <c r="AK1780" s="215"/>
      <c r="AL1780" s="215"/>
      <c r="AM1780" s="215"/>
    </row>
    <row r="1781">
      <c r="A1781" s="215"/>
      <c r="B1781" s="282"/>
      <c r="C1781" s="283"/>
      <c r="D1781" s="72"/>
      <c r="E1781" s="107"/>
      <c r="F1781" s="71"/>
      <c r="G1781" s="72"/>
      <c r="H1781" s="284"/>
      <c r="I1781" s="71"/>
      <c r="J1781" s="72"/>
      <c r="K1781" s="284"/>
      <c r="L1781" s="71"/>
      <c r="M1781" s="71"/>
      <c r="N1781" s="71"/>
      <c r="O1781" s="72"/>
      <c r="P1781" s="285"/>
      <c r="Q1781" s="71"/>
      <c r="R1781" s="72"/>
      <c r="S1781" s="286"/>
      <c r="T1781" s="72"/>
      <c r="U1781" s="287"/>
      <c r="V1781" s="71"/>
      <c r="W1781" s="72"/>
      <c r="X1781" s="287"/>
      <c r="Y1781" s="72"/>
      <c r="Z1781" s="286"/>
      <c r="AA1781" s="72"/>
      <c r="AB1781" s="288"/>
      <c r="AC1781" s="215"/>
      <c r="AD1781" s="215"/>
      <c r="AE1781" s="215"/>
      <c r="AF1781" s="215"/>
      <c r="AG1781" s="215"/>
      <c r="AH1781" s="215"/>
      <c r="AI1781" s="215"/>
      <c r="AJ1781" s="215"/>
      <c r="AK1781" s="215"/>
      <c r="AL1781" s="215"/>
      <c r="AM1781" s="215"/>
    </row>
    <row r="1782">
      <c r="A1782" s="215"/>
      <c r="B1782" s="282"/>
      <c r="C1782" s="283"/>
      <c r="D1782" s="72"/>
      <c r="E1782" s="107"/>
      <c r="F1782" s="71"/>
      <c r="G1782" s="72"/>
      <c r="H1782" s="284"/>
      <c r="I1782" s="71"/>
      <c r="J1782" s="72"/>
      <c r="K1782" s="284"/>
      <c r="L1782" s="71"/>
      <c r="M1782" s="71"/>
      <c r="N1782" s="71"/>
      <c r="O1782" s="72"/>
      <c r="P1782" s="285"/>
      <c r="Q1782" s="71"/>
      <c r="R1782" s="72"/>
      <c r="S1782" s="286"/>
      <c r="T1782" s="72"/>
      <c r="U1782" s="287"/>
      <c r="V1782" s="71"/>
      <c r="W1782" s="72"/>
      <c r="X1782" s="287"/>
      <c r="Y1782" s="72"/>
      <c r="Z1782" s="286"/>
      <c r="AA1782" s="72"/>
      <c r="AB1782" s="288"/>
      <c r="AC1782" s="215"/>
      <c r="AD1782" s="215"/>
      <c r="AE1782" s="215"/>
      <c r="AF1782" s="215"/>
      <c r="AG1782" s="215"/>
      <c r="AH1782" s="215"/>
      <c r="AI1782" s="215"/>
      <c r="AJ1782" s="215"/>
      <c r="AK1782" s="215"/>
      <c r="AL1782" s="215"/>
      <c r="AM1782" s="215"/>
    </row>
    <row r="1783">
      <c r="A1783" s="215"/>
      <c r="B1783" s="282"/>
      <c r="C1783" s="283"/>
      <c r="D1783" s="72"/>
      <c r="E1783" s="107"/>
      <c r="F1783" s="71"/>
      <c r="G1783" s="72"/>
      <c r="H1783" s="284"/>
      <c r="I1783" s="71"/>
      <c r="J1783" s="72"/>
      <c r="K1783" s="284"/>
      <c r="L1783" s="71"/>
      <c r="M1783" s="71"/>
      <c r="N1783" s="71"/>
      <c r="O1783" s="72"/>
      <c r="P1783" s="285"/>
      <c r="Q1783" s="71"/>
      <c r="R1783" s="72"/>
      <c r="S1783" s="286"/>
      <c r="T1783" s="72"/>
      <c r="U1783" s="287"/>
      <c r="V1783" s="71"/>
      <c r="W1783" s="72"/>
      <c r="X1783" s="287"/>
      <c r="Y1783" s="72"/>
      <c r="Z1783" s="286"/>
      <c r="AA1783" s="72"/>
      <c r="AB1783" s="288"/>
      <c r="AC1783" s="215"/>
      <c r="AD1783" s="215"/>
      <c r="AE1783" s="215"/>
      <c r="AF1783" s="215"/>
      <c r="AG1783" s="215"/>
      <c r="AH1783" s="215"/>
      <c r="AI1783" s="215"/>
      <c r="AJ1783" s="215"/>
      <c r="AK1783" s="215"/>
      <c r="AL1783" s="215"/>
      <c r="AM1783" s="215"/>
    </row>
    <row r="1784">
      <c r="A1784" s="215"/>
      <c r="B1784" s="282"/>
      <c r="C1784" s="283"/>
      <c r="D1784" s="72"/>
      <c r="E1784" s="107"/>
      <c r="F1784" s="71"/>
      <c r="G1784" s="72"/>
      <c r="H1784" s="284"/>
      <c r="I1784" s="71"/>
      <c r="J1784" s="72"/>
      <c r="K1784" s="284"/>
      <c r="L1784" s="71"/>
      <c r="M1784" s="71"/>
      <c r="N1784" s="71"/>
      <c r="O1784" s="72"/>
      <c r="P1784" s="285"/>
      <c r="Q1784" s="71"/>
      <c r="R1784" s="72"/>
      <c r="S1784" s="286"/>
      <c r="T1784" s="72"/>
      <c r="U1784" s="287"/>
      <c r="V1784" s="71"/>
      <c r="W1784" s="72"/>
      <c r="X1784" s="287"/>
      <c r="Y1784" s="72"/>
      <c r="Z1784" s="286"/>
      <c r="AA1784" s="72"/>
      <c r="AB1784" s="288"/>
      <c r="AC1784" s="215"/>
      <c r="AD1784" s="215"/>
      <c r="AE1784" s="215"/>
      <c r="AF1784" s="215"/>
      <c r="AG1784" s="215"/>
      <c r="AH1784" s="215"/>
      <c r="AI1784" s="215"/>
      <c r="AJ1784" s="215"/>
      <c r="AK1784" s="215"/>
      <c r="AL1784" s="215"/>
      <c r="AM1784" s="215"/>
    </row>
    <row r="1785">
      <c r="A1785" s="215"/>
      <c r="B1785" s="282"/>
      <c r="C1785" s="283"/>
      <c r="D1785" s="72"/>
      <c r="E1785" s="107"/>
      <c r="F1785" s="71"/>
      <c r="G1785" s="72"/>
      <c r="H1785" s="284"/>
      <c r="I1785" s="71"/>
      <c r="J1785" s="72"/>
      <c r="K1785" s="284"/>
      <c r="L1785" s="71"/>
      <c r="M1785" s="71"/>
      <c r="N1785" s="71"/>
      <c r="O1785" s="72"/>
      <c r="P1785" s="285"/>
      <c r="Q1785" s="71"/>
      <c r="R1785" s="72"/>
      <c r="S1785" s="286"/>
      <c r="T1785" s="72"/>
      <c r="U1785" s="287"/>
      <c r="V1785" s="71"/>
      <c r="W1785" s="72"/>
      <c r="X1785" s="287"/>
      <c r="Y1785" s="72"/>
      <c r="Z1785" s="286"/>
      <c r="AA1785" s="72"/>
      <c r="AB1785" s="288"/>
      <c r="AC1785" s="215"/>
      <c r="AD1785" s="215"/>
      <c r="AE1785" s="215"/>
      <c r="AF1785" s="215"/>
      <c r="AG1785" s="215"/>
      <c r="AH1785" s="215"/>
      <c r="AI1785" s="215"/>
      <c r="AJ1785" s="215"/>
      <c r="AK1785" s="215"/>
      <c r="AL1785" s="215"/>
      <c r="AM1785" s="215"/>
    </row>
    <row r="1786">
      <c r="A1786" s="215"/>
      <c r="B1786" s="282"/>
      <c r="C1786" s="283"/>
      <c r="D1786" s="72"/>
      <c r="E1786" s="107"/>
      <c r="F1786" s="71"/>
      <c r="G1786" s="72"/>
      <c r="H1786" s="284"/>
      <c r="I1786" s="71"/>
      <c r="J1786" s="72"/>
      <c r="K1786" s="284"/>
      <c r="L1786" s="71"/>
      <c r="M1786" s="71"/>
      <c r="N1786" s="71"/>
      <c r="O1786" s="72"/>
      <c r="P1786" s="285"/>
      <c r="Q1786" s="71"/>
      <c r="R1786" s="72"/>
      <c r="S1786" s="286"/>
      <c r="T1786" s="72"/>
      <c r="U1786" s="287"/>
      <c r="V1786" s="71"/>
      <c r="W1786" s="72"/>
      <c r="X1786" s="287"/>
      <c r="Y1786" s="72"/>
      <c r="Z1786" s="286"/>
      <c r="AA1786" s="72"/>
      <c r="AB1786" s="288"/>
      <c r="AC1786" s="215"/>
      <c r="AD1786" s="215"/>
      <c r="AE1786" s="215"/>
      <c r="AF1786" s="215"/>
      <c r="AG1786" s="215"/>
      <c r="AH1786" s="215"/>
      <c r="AI1786" s="215"/>
      <c r="AJ1786" s="215"/>
      <c r="AK1786" s="215"/>
      <c r="AL1786" s="215"/>
      <c r="AM1786" s="215"/>
    </row>
    <row r="1787">
      <c r="A1787" s="215"/>
      <c r="B1787" s="282"/>
      <c r="C1787" s="283"/>
      <c r="D1787" s="72"/>
      <c r="E1787" s="107"/>
      <c r="F1787" s="71"/>
      <c r="G1787" s="72"/>
      <c r="H1787" s="284"/>
      <c r="I1787" s="71"/>
      <c r="J1787" s="72"/>
      <c r="K1787" s="284"/>
      <c r="L1787" s="71"/>
      <c r="M1787" s="71"/>
      <c r="N1787" s="71"/>
      <c r="O1787" s="72"/>
      <c r="P1787" s="285"/>
      <c r="Q1787" s="71"/>
      <c r="R1787" s="72"/>
      <c r="S1787" s="286"/>
      <c r="T1787" s="72"/>
      <c r="U1787" s="287"/>
      <c r="V1787" s="71"/>
      <c r="W1787" s="72"/>
      <c r="X1787" s="287"/>
      <c r="Y1787" s="72"/>
      <c r="Z1787" s="286"/>
      <c r="AA1787" s="72"/>
      <c r="AB1787" s="288"/>
      <c r="AC1787" s="215"/>
      <c r="AD1787" s="215"/>
      <c r="AE1787" s="215"/>
      <c r="AF1787" s="215"/>
      <c r="AG1787" s="215"/>
      <c r="AH1787" s="215"/>
      <c r="AI1787" s="215"/>
      <c r="AJ1787" s="215"/>
      <c r="AK1787" s="215"/>
      <c r="AL1787" s="215"/>
      <c r="AM1787" s="215"/>
    </row>
    <row r="1788">
      <c r="A1788" s="215"/>
      <c r="B1788" s="282"/>
      <c r="C1788" s="283"/>
      <c r="D1788" s="72"/>
      <c r="E1788" s="107"/>
      <c r="F1788" s="71"/>
      <c r="G1788" s="72"/>
      <c r="H1788" s="284"/>
      <c r="I1788" s="71"/>
      <c r="J1788" s="72"/>
      <c r="K1788" s="284"/>
      <c r="L1788" s="71"/>
      <c r="M1788" s="71"/>
      <c r="N1788" s="71"/>
      <c r="O1788" s="72"/>
      <c r="P1788" s="285"/>
      <c r="Q1788" s="71"/>
      <c r="R1788" s="72"/>
      <c r="S1788" s="286"/>
      <c r="T1788" s="72"/>
      <c r="U1788" s="287"/>
      <c r="V1788" s="71"/>
      <c r="W1788" s="72"/>
      <c r="X1788" s="287"/>
      <c r="Y1788" s="72"/>
      <c r="Z1788" s="286"/>
      <c r="AA1788" s="72"/>
      <c r="AB1788" s="288"/>
      <c r="AC1788" s="215"/>
      <c r="AD1788" s="215"/>
      <c r="AE1788" s="215"/>
      <c r="AF1788" s="215"/>
      <c r="AG1788" s="215"/>
      <c r="AH1788" s="215"/>
      <c r="AI1788" s="215"/>
      <c r="AJ1788" s="215"/>
      <c r="AK1788" s="215"/>
      <c r="AL1788" s="215"/>
      <c r="AM1788" s="215"/>
    </row>
    <row r="1789">
      <c r="A1789" s="215"/>
      <c r="B1789" s="282"/>
      <c r="C1789" s="283"/>
      <c r="D1789" s="72"/>
      <c r="E1789" s="107"/>
      <c r="F1789" s="71"/>
      <c r="G1789" s="72"/>
      <c r="H1789" s="284"/>
      <c r="I1789" s="71"/>
      <c r="J1789" s="72"/>
      <c r="K1789" s="284"/>
      <c r="L1789" s="71"/>
      <c r="M1789" s="71"/>
      <c r="N1789" s="71"/>
      <c r="O1789" s="72"/>
      <c r="P1789" s="285"/>
      <c r="Q1789" s="71"/>
      <c r="R1789" s="72"/>
      <c r="S1789" s="286"/>
      <c r="T1789" s="72"/>
      <c r="U1789" s="287"/>
      <c r="V1789" s="71"/>
      <c r="W1789" s="72"/>
      <c r="X1789" s="287"/>
      <c r="Y1789" s="72"/>
      <c r="Z1789" s="286"/>
      <c r="AA1789" s="72"/>
      <c r="AB1789" s="288"/>
      <c r="AC1789" s="215"/>
      <c r="AD1789" s="215"/>
      <c r="AE1789" s="215"/>
      <c r="AF1789" s="215"/>
      <c r="AG1789" s="215"/>
      <c r="AH1789" s="215"/>
      <c r="AI1789" s="215"/>
      <c r="AJ1789" s="215"/>
      <c r="AK1789" s="215"/>
      <c r="AL1789" s="215"/>
      <c r="AM1789" s="215"/>
    </row>
    <row r="1790">
      <c r="A1790" s="215"/>
      <c r="B1790" s="282"/>
      <c r="C1790" s="283"/>
      <c r="D1790" s="72"/>
      <c r="E1790" s="107"/>
      <c r="F1790" s="71"/>
      <c r="G1790" s="72"/>
      <c r="H1790" s="284"/>
      <c r="I1790" s="71"/>
      <c r="J1790" s="72"/>
      <c r="K1790" s="284"/>
      <c r="L1790" s="71"/>
      <c r="M1790" s="71"/>
      <c r="N1790" s="71"/>
      <c r="O1790" s="72"/>
      <c r="P1790" s="285"/>
      <c r="Q1790" s="71"/>
      <c r="R1790" s="72"/>
      <c r="S1790" s="286"/>
      <c r="T1790" s="72"/>
      <c r="U1790" s="287"/>
      <c r="V1790" s="71"/>
      <c r="W1790" s="72"/>
      <c r="X1790" s="287"/>
      <c r="Y1790" s="72"/>
      <c r="Z1790" s="286"/>
      <c r="AA1790" s="72"/>
      <c r="AB1790" s="288"/>
      <c r="AC1790" s="215"/>
      <c r="AD1790" s="215"/>
      <c r="AE1790" s="215"/>
      <c r="AF1790" s="215"/>
      <c r="AG1790" s="215"/>
      <c r="AH1790" s="215"/>
      <c r="AI1790" s="215"/>
      <c r="AJ1790" s="215"/>
      <c r="AK1790" s="215"/>
      <c r="AL1790" s="215"/>
      <c r="AM1790" s="215"/>
    </row>
    <row r="1791">
      <c r="A1791" s="215"/>
      <c r="B1791" s="282"/>
      <c r="C1791" s="283"/>
      <c r="D1791" s="72"/>
      <c r="E1791" s="107"/>
      <c r="F1791" s="71"/>
      <c r="G1791" s="72"/>
      <c r="H1791" s="284"/>
      <c r="I1791" s="71"/>
      <c r="J1791" s="72"/>
      <c r="K1791" s="284"/>
      <c r="L1791" s="71"/>
      <c r="M1791" s="71"/>
      <c r="N1791" s="71"/>
      <c r="O1791" s="72"/>
      <c r="P1791" s="285"/>
      <c r="Q1791" s="71"/>
      <c r="R1791" s="72"/>
      <c r="S1791" s="286"/>
      <c r="T1791" s="72"/>
      <c r="U1791" s="287"/>
      <c r="V1791" s="71"/>
      <c r="W1791" s="72"/>
      <c r="X1791" s="287"/>
      <c r="Y1791" s="72"/>
      <c r="Z1791" s="286"/>
      <c r="AA1791" s="72"/>
      <c r="AB1791" s="288"/>
      <c r="AC1791" s="215"/>
      <c r="AD1791" s="215"/>
      <c r="AE1791" s="215"/>
      <c r="AF1791" s="215"/>
      <c r="AG1791" s="215"/>
      <c r="AH1791" s="215"/>
      <c r="AI1791" s="215"/>
      <c r="AJ1791" s="215"/>
      <c r="AK1791" s="215"/>
      <c r="AL1791" s="215"/>
      <c r="AM1791" s="215"/>
    </row>
    <row r="1792">
      <c r="A1792" s="215"/>
      <c r="B1792" s="282"/>
      <c r="C1792" s="283"/>
      <c r="D1792" s="72"/>
      <c r="E1792" s="107"/>
      <c r="F1792" s="71"/>
      <c r="G1792" s="72"/>
      <c r="H1792" s="284"/>
      <c r="I1792" s="71"/>
      <c r="J1792" s="72"/>
      <c r="K1792" s="284"/>
      <c r="L1792" s="71"/>
      <c r="M1792" s="71"/>
      <c r="N1792" s="71"/>
      <c r="O1792" s="72"/>
      <c r="P1792" s="285"/>
      <c r="Q1792" s="71"/>
      <c r="R1792" s="72"/>
      <c r="S1792" s="286"/>
      <c r="T1792" s="72"/>
      <c r="U1792" s="287"/>
      <c r="V1792" s="71"/>
      <c r="W1792" s="72"/>
      <c r="X1792" s="287"/>
      <c r="Y1792" s="72"/>
      <c r="Z1792" s="286"/>
      <c r="AA1792" s="72"/>
      <c r="AB1792" s="288"/>
      <c r="AC1792" s="215"/>
      <c r="AD1792" s="215"/>
      <c r="AE1792" s="215"/>
      <c r="AF1792" s="215"/>
      <c r="AG1792" s="215"/>
      <c r="AH1792" s="215"/>
      <c r="AI1792" s="215"/>
      <c r="AJ1792" s="215"/>
      <c r="AK1792" s="215"/>
      <c r="AL1792" s="215"/>
      <c r="AM1792" s="215"/>
    </row>
    <row r="1793">
      <c r="A1793" s="215"/>
      <c r="B1793" s="282"/>
      <c r="C1793" s="283"/>
      <c r="D1793" s="72"/>
      <c r="E1793" s="107"/>
      <c r="F1793" s="71"/>
      <c r="G1793" s="72"/>
      <c r="H1793" s="284"/>
      <c r="I1793" s="71"/>
      <c r="J1793" s="72"/>
      <c r="K1793" s="284"/>
      <c r="L1793" s="71"/>
      <c r="M1793" s="71"/>
      <c r="N1793" s="71"/>
      <c r="O1793" s="72"/>
      <c r="P1793" s="285"/>
      <c r="Q1793" s="71"/>
      <c r="R1793" s="72"/>
      <c r="S1793" s="286"/>
      <c r="T1793" s="72"/>
      <c r="U1793" s="287"/>
      <c r="V1793" s="71"/>
      <c r="W1793" s="72"/>
      <c r="X1793" s="287"/>
      <c r="Y1793" s="72"/>
      <c r="Z1793" s="286"/>
      <c r="AA1793" s="72"/>
      <c r="AB1793" s="288"/>
      <c r="AC1793" s="215"/>
      <c r="AD1793" s="215"/>
      <c r="AE1793" s="215"/>
      <c r="AF1793" s="215"/>
      <c r="AG1793" s="215"/>
      <c r="AH1793" s="215"/>
      <c r="AI1793" s="215"/>
      <c r="AJ1793" s="215"/>
      <c r="AK1793" s="215"/>
      <c r="AL1793" s="215"/>
      <c r="AM1793" s="215"/>
    </row>
    <row r="1794">
      <c r="A1794" s="215"/>
      <c r="B1794" s="282"/>
      <c r="C1794" s="283"/>
      <c r="D1794" s="72"/>
      <c r="E1794" s="107"/>
      <c r="F1794" s="71"/>
      <c r="G1794" s="72"/>
      <c r="H1794" s="284"/>
      <c r="I1794" s="71"/>
      <c r="J1794" s="72"/>
      <c r="K1794" s="284"/>
      <c r="L1794" s="71"/>
      <c r="M1794" s="71"/>
      <c r="N1794" s="71"/>
      <c r="O1794" s="72"/>
      <c r="P1794" s="285"/>
      <c r="Q1794" s="71"/>
      <c r="R1794" s="72"/>
      <c r="S1794" s="286"/>
      <c r="T1794" s="72"/>
      <c r="U1794" s="287"/>
      <c r="V1794" s="71"/>
      <c r="W1794" s="72"/>
      <c r="X1794" s="287"/>
      <c r="Y1794" s="72"/>
      <c r="Z1794" s="286"/>
      <c r="AA1794" s="72"/>
      <c r="AB1794" s="288"/>
      <c r="AC1794" s="215"/>
      <c r="AD1794" s="215"/>
      <c r="AE1794" s="215"/>
      <c r="AF1794" s="215"/>
      <c r="AG1794" s="215"/>
      <c r="AH1794" s="215"/>
      <c r="AI1794" s="215"/>
      <c r="AJ1794" s="215"/>
      <c r="AK1794" s="215"/>
      <c r="AL1794" s="215"/>
      <c r="AM1794" s="215"/>
    </row>
    <row r="1795">
      <c r="A1795" s="215"/>
      <c r="B1795" s="282"/>
      <c r="C1795" s="283"/>
      <c r="D1795" s="72"/>
      <c r="E1795" s="107"/>
      <c r="F1795" s="71"/>
      <c r="G1795" s="72"/>
      <c r="H1795" s="284"/>
      <c r="I1795" s="71"/>
      <c r="J1795" s="72"/>
      <c r="K1795" s="284"/>
      <c r="L1795" s="71"/>
      <c r="M1795" s="71"/>
      <c r="N1795" s="71"/>
      <c r="O1795" s="72"/>
      <c r="P1795" s="285"/>
      <c r="Q1795" s="71"/>
      <c r="R1795" s="72"/>
      <c r="S1795" s="286"/>
      <c r="T1795" s="72"/>
      <c r="U1795" s="287"/>
      <c r="V1795" s="71"/>
      <c r="W1795" s="72"/>
      <c r="X1795" s="287"/>
      <c r="Y1795" s="72"/>
      <c r="Z1795" s="286"/>
      <c r="AA1795" s="72"/>
      <c r="AB1795" s="288"/>
      <c r="AC1795" s="215"/>
      <c r="AD1795" s="215"/>
      <c r="AE1795" s="215"/>
      <c r="AF1795" s="215"/>
      <c r="AG1795" s="215"/>
      <c r="AH1795" s="215"/>
      <c r="AI1795" s="215"/>
      <c r="AJ1795" s="215"/>
      <c r="AK1795" s="215"/>
      <c r="AL1795" s="215"/>
      <c r="AM1795" s="215"/>
    </row>
    <row r="1796">
      <c r="A1796" s="215"/>
      <c r="B1796" s="282"/>
      <c r="C1796" s="283"/>
      <c r="D1796" s="72"/>
      <c r="E1796" s="107"/>
      <c r="F1796" s="71"/>
      <c r="G1796" s="72"/>
      <c r="H1796" s="284"/>
      <c r="I1796" s="71"/>
      <c r="J1796" s="72"/>
      <c r="K1796" s="284"/>
      <c r="L1796" s="71"/>
      <c r="M1796" s="71"/>
      <c r="N1796" s="71"/>
      <c r="O1796" s="72"/>
      <c r="P1796" s="285"/>
      <c r="Q1796" s="71"/>
      <c r="R1796" s="72"/>
      <c r="S1796" s="286"/>
      <c r="T1796" s="72"/>
      <c r="U1796" s="287"/>
      <c r="V1796" s="71"/>
      <c r="W1796" s="72"/>
      <c r="X1796" s="287"/>
      <c r="Y1796" s="72"/>
      <c r="Z1796" s="286"/>
      <c r="AA1796" s="72"/>
      <c r="AB1796" s="288"/>
      <c r="AC1796" s="215"/>
      <c r="AD1796" s="215"/>
      <c r="AE1796" s="215"/>
      <c r="AF1796" s="215"/>
      <c r="AG1796" s="215"/>
      <c r="AH1796" s="215"/>
      <c r="AI1796" s="215"/>
      <c r="AJ1796" s="215"/>
      <c r="AK1796" s="215"/>
      <c r="AL1796" s="215"/>
      <c r="AM1796" s="215"/>
    </row>
    <row r="1797">
      <c r="A1797" s="215"/>
      <c r="B1797" s="282"/>
      <c r="C1797" s="283"/>
      <c r="D1797" s="72"/>
      <c r="E1797" s="107"/>
      <c r="F1797" s="71"/>
      <c r="G1797" s="72"/>
      <c r="H1797" s="284"/>
      <c r="I1797" s="71"/>
      <c r="J1797" s="72"/>
      <c r="K1797" s="284"/>
      <c r="L1797" s="71"/>
      <c r="M1797" s="71"/>
      <c r="N1797" s="71"/>
      <c r="O1797" s="72"/>
      <c r="P1797" s="285"/>
      <c r="Q1797" s="71"/>
      <c r="R1797" s="72"/>
      <c r="S1797" s="286"/>
      <c r="T1797" s="72"/>
      <c r="U1797" s="287"/>
      <c r="V1797" s="71"/>
      <c r="W1797" s="72"/>
      <c r="X1797" s="287"/>
      <c r="Y1797" s="72"/>
      <c r="Z1797" s="286"/>
      <c r="AA1797" s="72"/>
      <c r="AB1797" s="288"/>
      <c r="AC1797" s="215"/>
      <c r="AD1797" s="215"/>
      <c r="AE1797" s="215"/>
      <c r="AF1797" s="215"/>
      <c r="AG1797" s="215"/>
      <c r="AH1797" s="215"/>
      <c r="AI1797" s="215"/>
      <c r="AJ1797" s="215"/>
      <c r="AK1797" s="215"/>
      <c r="AL1797" s="215"/>
      <c r="AM1797" s="215"/>
    </row>
    <row r="1798">
      <c r="A1798" s="215"/>
      <c r="B1798" s="282"/>
      <c r="C1798" s="283"/>
      <c r="D1798" s="72"/>
      <c r="E1798" s="107"/>
      <c r="F1798" s="71"/>
      <c r="G1798" s="72"/>
      <c r="H1798" s="284"/>
      <c r="I1798" s="71"/>
      <c r="J1798" s="72"/>
      <c r="K1798" s="284"/>
      <c r="L1798" s="71"/>
      <c r="M1798" s="71"/>
      <c r="N1798" s="71"/>
      <c r="O1798" s="72"/>
      <c r="P1798" s="285"/>
      <c r="Q1798" s="71"/>
      <c r="R1798" s="72"/>
      <c r="S1798" s="286"/>
      <c r="T1798" s="72"/>
      <c r="U1798" s="287"/>
      <c r="V1798" s="71"/>
      <c r="W1798" s="72"/>
      <c r="X1798" s="287"/>
      <c r="Y1798" s="72"/>
      <c r="Z1798" s="286"/>
      <c r="AA1798" s="72"/>
      <c r="AB1798" s="288"/>
      <c r="AC1798" s="215"/>
      <c r="AD1798" s="215"/>
      <c r="AE1798" s="215"/>
      <c r="AF1798" s="215"/>
      <c r="AG1798" s="215"/>
      <c r="AH1798" s="215"/>
      <c r="AI1798" s="215"/>
      <c r="AJ1798" s="215"/>
      <c r="AK1798" s="215"/>
      <c r="AL1798" s="215"/>
      <c r="AM1798" s="215"/>
    </row>
    <row r="1799">
      <c r="A1799" s="215"/>
      <c r="B1799" s="282"/>
      <c r="C1799" s="283"/>
      <c r="D1799" s="72"/>
      <c r="E1799" s="107"/>
      <c r="F1799" s="71"/>
      <c r="G1799" s="72"/>
      <c r="H1799" s="284"/>
      <c r="I1799" s="71"/>
      <c r="J1799" s="72"/>
      <c r="K1799" s="284"/>
      <c r="L1799" s="71"/>
      <c r="M1799" s="71"/>
      <c r="N1799" s="71"/>
      <c r="O1799" s="72"/>
      <c r="P1799" s="285"/>
      <c r="Q1799" s="71"/>
      <c r="R1799" s="72"/>
      <c r="S1799" s="286"/>
      <c r="T1799" s="72"/>
      <c r="U1799" s="287"/>
      <c r="V1799" s="71"/>
      <c r="W1799" s="72"/>
      <c r="X1799" s="287"/>
      <c r="Y1799" s="72"/>
      <c r="Z1799" s="286"/>
      <c r="AA1799" s="72"/>
      <c r="AB1799" s="288"/>
      <c r="AC1799" s="215"/>
      <c r="AD1799" s="215"/>
      <c r="AE1799" s="215"/>
      <c r="AF1799" s="215"/>
      <c r="AG1799" s="215"/>
      <c r="AH1799" s="215"/>
      <c r="AI1799" s="215"/>
      <c r="AJ1799" s="215"/>
      <c r="AK1799" s="215"/>
      <c r="AL1799" s="215"/>
      <c r="AM1799" s="215"/>
    </row>
    <row r="1800">
      <c r="A1800" s="215"/>
      <c r="B1800" s="282"/>
      <c r="C1800" s="283"/>
      <c r="D1800" s="72"/>
      <c r="E1800" s="107"/>
      <c r="F1800" s="71"/>
      <c r="G1800" s="72"/>
      <c r="H1800" s="284"/>
      <c r="I1800" s="71"/>
      <c r="J1800" s="72"/>
      <c r="K1800" s="284"/>
      <c r="L1800" s="71"/>
      <c r="M1800" s="71"/>
      <c r="N1800" s="71"/>
      <c r="O1800" s="72"/>
      <c r="P1800" s="285"/>
      <c r="Q1800" s="71"/>
      <c r="R1800" s="72"/>
      <c r="S1800" s="286"/>
      <c r="T1800" s="72"/>
      <c r="U1800" s="287"/>
      <c r="V1800" s="71"/>
      <c r="W1800" s="72"/>
      <c r="X1800" s="287"/>
      <c r="Y1800" s="72"/>
      <c r="Z1800" s="286"/>
      <c r="AA1800" s="72"/>
      <c r="AB1800" s="288"/>
      <c r="AC1800" s="215"/>
      <c r="AD1800" s="215"/>
      <c r="AE1800" s="215"/>
      <c r="AF1800" s="215"/>
      <c r="AG1800" s="215"/>
      <c r="AH1800" s="215"/>
      <c r="AI1800" s="215"/>
      <c r="AJ1800" s="215"/>
      <c r="AK1800" s="215"/>
      <c r="AL1800" s="215"/>
      <c r="AM1800" s="215"/>
    </row>
    <row r="1801">
      <c r="A1801" s="215"/>
      <c r="B1801" s="282"/>
      <c r="C1801" s="283"/>
      <c r="D1801" s="72"/>
      <c r="E1801" s="107"/>
      <c r="F1801" s="71"/>
      <c r="G1801" s="72"/>
      <c r="H1801" s="284"/>
      <c r="I1801" s="71"/>
      <c r="J1801" s="72"/>
      <c r="K1801" s="284"/>
      <c r="L1801" s="71"/>
      <c r="M1801" s="71"/>
      <c r="N1801" s="71"/>
      <c r="O1801" s="72"/>
      <c r="P1801" s="285"/>
      <c r="Q1801" s="71"/>
      <c r="R1801" s="72"/>
      <c r="S1801" s="286"/>
      <c r="T1801" s="72"/>
      <c r="U1801" s="287"/>
      <c r="V1801" s="71"/>
      <c r="W1801" s="72"/>
      <c r="X1801" s="287"/>
      <c r="Y1801" s="72"/>
      <c r="Z1801" s="286"/>
      <c r="AA1801" s="72"/>
      <c r="AB1801" s="288"/>
      <c r="AC1801" s="215"/>
      <c r="AD1801" s="215"/>
      <c r="AE1801" s="215"/>
      <c r="AF1801" s="215"/>
      <c r="AG1801" s="215"/>
      <c r="AH1801" s="215"/>
      <c r="AI1801" s="215"/>
      <c r="AJ1801" s="215"/>
      <c r="AK1801" s="215"/>
      <c r="AL1801" s="215"/>
      <c r="AM1801" s="215"/>
    </row>
    <row r="1802">
      <c r="A1802" s="215"/>
      <c r="B1802" s="282"/>
      <c r="C1802" s="283"/>
      <c r="D1802" s="72"/>
      <c r="E1802" s="107"/>
      <c r="F1802" s="71"/>
      <c r="G1802" s="72"/>
      <c r="H1802" s="284"/>
      <c r="I1802" s="71"/>
      <c r="J1802" s="72"/>
      <c r="K1802" s="284"/>
      <c r="L1802" s="71"/>
      <c r="M1802" s="71"/>
      <c r="N1802" s="71"/>
      <c r="O1802" s="72"/>
      <c r="P1802" s="285"/>
      <c r="Q1802" s="71"/>
      <c r="R1802" s="72"/>
      <c r="S1802" s="286"/>
      <c r="T1802" s="72"/>
      <c r="U1802" s="287"/>
      <c r="V1802" s="71"/>
      <c r="W1802" s="72"/>
      <c r="X1802" s="287"/>
      <c r="Y1802" s="72"/>
      <c r="Z1802" s="286"/>
      <c r="AA1802" s="72"/>
      <c r="AB1802" s="288"/>
      <c r="AC1802" s="215"/>
      <c r="AD1802" s="215"/>
      <c r="AE1802" s="215"/>
      <c r="AF1802" s="215"/>
      <c r="AG1802" s="215"/>
      <c r="AH1802" s="215"/>
      <c r="AI1802" s="215"/>
      <c r="AJ1802" s="215"/>
      <c r="AK1802" s="215"/>
      <c r="AL1802" s="215"/>
      <c r="AM1802" s="215"/>
    </row>
    <row r="1803">
      <c r="A1803" s="215"/>
      <c r="B1803" s="282"/>
      <c r="C1803" s="283"/>
      <c r="D1803" s="72"/>
      <c r="E1803" s="107"/>
      <c r="F1803" s="71"/>
      <c r="G1803" s="72"/>
      <c r="H1803" s="284"/>
      <c r="I1803" s="71"/>
      <c r="J1803" s="72"/>
      <c r="K1803" s="284"/>
      <c r="L1803" s="71"/>
      <c r="M1803" s="71"/>
      <c r="N1803" s="71"/>
      <c r="O1803" s="72"/>
      <c r="P1803" s="285"/>
      <c r="Q1803" s="71"/>
      <c r="R1803" s="72"/>
      <c r="S1803" s="286"/>
      <c r="T1803" s="72"/>
      <c r="U1803" s="287"/>
      <c r="V1803" s="71"/>
      <c r="W1803" s="72"/>
      <c r="X1803" s="287"/>
      <c r="Y1803" s="72"/>
      <c r="Z1803" s="286"/>
      <c r="AA1803" s="72"/>
      <c r="AB1803" s="288"/>
      <c r="AC1803" s="215"/>
      <c r="AD1803" s="215"/>
      <c r="AE1803" s="215"/>
      <c r="AF1803" s="215"/>
      <c r="AG1803" s="215"/>
      <c r="AH1803" s="215"/>
      <c r="AI1803" s="215"/>
      <c r="AJ1803" s="215"/>
      <c r="AK1803" s="215"/>
      <c r="AL1803" s="215"/>
      <c r="AM1803" s="215"/>
    </row>
    <row r="1804">
      <c r="A1804" s="215"/>
      <c r="B1804" s="282"/>
      <c r="C1804" s="283"/>
      <c r="D1804" s="72"/>
      <c r="E1804" s="107"/>
      <c r="F1804" s="71"/>
      <c r="G1804" s="72"/>
      <c r="H1804" s="284"/>
      <c r="I1804" s="71"/>
      <c r="J1804" s="72"/>
      <c r="K1804" s="284"/>
      <c r="L1804" s="71"/>
      <c r="M1804" s="71"/>
      <c r="N1804" s="71"/>
      <c r="O1804" s="72"/>
      <c r="P1804" s="285"/>
      <c r="Q1804" s="71"/>
      <c r="R1804" s="72"/>
      <c r="S1804" s="286"/>
      <c r="T1804" s="72"/>
      <c r="U1804" s="287"/>
      <c r="V1804" s="71"/>
      <c r="W1804" s="72"/>
      <c r="X1804" s="287"/>
      <c r="Y1804" s="72"/>
      <c r="Z1804" s="286"/>
      <c r="AA1804" s="72"/>
      <c r="AB1804" s="288"/>
      <c r="AC1804" s="215"/>
      <c r="AD1804" s="215"/>
      <c r="AE1804" s="215"/>
      <c r="AF1804" s="215"/>
      <c r="AG1804" s="215"/>
      <c r="AH1804" s="215"/>
      <c r="AI1804" s="215"/>
      <c r="AJ1804" s="215"/>
      <c r="AK1804" s="215"/>
      <c r="AL1804" s="215"/>
      <c r="AM1804" s="215"/>
    </row>
    <row r="1805">
      <c r="A1805" s="215"/>
      <c r="B1805" s="282"/>
      <c r="C1805" s="283"/>
      <c r="D1805" s="72"/>
      <c r="E1805" s="107"/>
      <c r="F1805" s="71"/>
      <c r="G1805" s="72"/>
      <c r="H1805" s="284"/>
      <c r="I1805" s="71"/>
      <c r="J1805" s="72"/>
      <c r="K1805" s="284"/>
      <c r="L1805" s="71"/>
      <c r="M1805" s="71"/>
      <c r="N1805" s="71"/>
      <c r="O1805" s="72"/>
      <c r="P1805" s="285"/>
      <c r="Q1805" s="71"/>
      <c r="R1805" s="72"/>
      <c r="S1805" s="286"/>
      <c r="T1805" s="72"/>
      <c r="U1805" s="287"/>
      <c r="V1805" s="71"/>
      <c r="W1805" s="72"/>
      <c r="X1805" s="287"/>
      <c r="Y1805" s="72"/>
      <c r="Z1805" s="286"/>
      <c r="AA1805" s="72"/>
      <c r="AB1805" s="288"/>
      <c r="AC1805" s="215"/>
      <c r="AD1805" s="215"/>
      <c r="AE1805" s="215"/>
      <c r="AF1805" s="215"/>
      <c r="AG1805" s="215"/>
      <c r="AH1805" s="215"/>
      <c r="AI1805" s="215"/>
      <c r="AJ1805" s="215"/>
      <c r="AK1805" s="215"/>
      <c r="AL1805" s="215"/>
      <c r="AM1805" s="215"/>
    </row>
    <row r="1806">
      <c r="A1806" s="215"/>
      <c r="B1806" s="282"/>
      <c r="C1806" s="283"/>
      <c r="D1806" s="72"/>
      <c r="E1806" s="107"/>
      <c r="F1806" s="71"/>
      <c r="G1806" s="72"/>
      <c r="H1806" s="284"/>
      <c r="I1806" s="71"/>
      <c r="J1806" s="72"/>
      <c r="K1806" s="284"/>
      <c r="L1806" s="71"/>
      <c r="M1806" s="71"/>
      <c r="N1806" s="71"/>
      <c r="O1806" s="72"/>
      <c r="P1806" s="285"/>
      <c r="Q1806" s="71"/>
      <c r="R1806" s="72"/>
      <c r="S1806" s="286"/>
      <c r="T1806" s="72"/>
      <c r="U1806" s="287"/>
      <c r="V1806" s="71"/>
      <c r="W1806" s="72"/>
      <c r="X1806" s="287"/>
      <c r="Y1806" s="72"/>
      <c r="Z1806" s="286"/>
      <c r="AA1806" s="72"/>
      <c r="AB1806" s="288"/>
      <c r="AC1806" s="215"/>
      <c r="AD1806" s="215"/>
      <c r="AE1806" s="215"/>
      <c r="AF1806" s="215"/>
      <c r="AG1806" s="215"/>
      <c r="AH1806" s="215"/>
      <c r="AI1806" s="215"/>
      <c r="AJ1806" s="215"/>
      <c r="AK1806" s="215"/>
      <c r="AL1806" s="215"/>
      <c r="AM1806" s="215"/>
    </row>
    <row r="1807">
      <c r="A1807" s="215"/>
      <c r="B1807" s="282"/>
      <c r="C1807" s="283"/>
      <c r="D1807" s="72"/>
      <c r="E1807" s="107"/>
      <c r="F1807" s="71"/>
      <c r="G1807" s="72"/>
      <c r="H1807" s="284"/>
      <c r="I1807" s="71"/>
      <c r="J1807" s="72"/>
      <c r="K1807" s="284"/>
      <c r="L1807" s="71"/>
      <c r="M1807" s="71"/>
      <c r="N1807" s="71"/>
      <c r="O1807" s="72"/>
      <c r="P1807" s="285"/>
      <c r="Q1807" s="71"/>
      <c r="R1807" s="72"/>
      <c r="S1807" s="286"/>
      <c r="T1807" s="72"/>
      <c r="U1807" s="287"/>
      <c r="V1807" s="71"/>
      <c r="W1807" s="72"/>
      <c r="X1807" s="287"/>
      <c r="Y1807" s="72"/>
      <c r="Z1807" s="286"/>
      <c r="AA1807" s="72"/>
      <c r="AB1807" s="288"/>
      <c r="AC1807" s="215"/>
      <c r="AD1807" s="215"/>
      <c r="AE1807" s="215"/>
      <c r="AF1807" s="215"/>
      <c r="AG1807" s="215"/>
      <c r="AH1807" s="215"/>
      <c r="AI1807" s="215"/>
      <c r="AJ1807" s="215"/>
      <c r="AK1807" s="215"/>
      <c r="AL1807" s="215"/>
      <c r="AM1807" s="215"/>
    </row>
    <row r="1808">
      <c r="A1808" s="215"/>
      <c r="B1808" s="282"/>
      <c r="C1808" s="283"/>
      <c r="D1808" s="72"/>
      <c r="E1808" s="107"/>
      <c r="F1808" s="71"/>
      <c r="G1808" s="72"/>
      <c r="H1808" s="284"/>
      <c r="I1808" s="71"/>
      <c r="J1808" s="72"/>
      <c r="K1808" s="284"/>
      <c r="L1808" s="71"/>
      <c r="M1808" s="71"/>
      <c r="N1808" s="71"/>
      <c r="O1808" s="72"/>
      <c r="P1808" s="285"/>
      <c r="Q1808" s="71"/>
      <c r="R1808" s="72"/>
      <c r="S1808" s="286"/>
      <c r="T1808" s="72"/>
      <c r="U1808" s="287"/>
      <c r="V1808" s="71"/>
      <c r="W1808" s="72"/>
      <c r="X1808" s="287"/>
      <c r="Y1808" s="72"/>
      <c r="Z1808" s="286"/>
      <c r="AA1808" s="72"/>
      <c r="AB1808" s="288"/>
      <c r="AC1808" s="215"/>
      <c r="AD1808" s="215"/>
      <c r="AE1808" s="215"/>
      <c r="AF1808" s="215"/>
      <c r="AG1808" s="215"/>
      <c r="AH1808" s="215"/>
      <c r="AI1808" s="215"/>
      <c r="AJ1808" s="215"/>
      <c r="AK1808" s="215"/>
      <c r="AL1808" s="215"/>
      <c r="AM1808" s="215"/>
    </row>
    <row r="1809">
      <c r="A1809" s="215"/>
      <c r="B1809" s="282"/>
      <c r="C1809" s="283"/>
      <c r="D1809" s="72"/>
      <c r="E1809" s="107"/>
      <c r="F1809" s="71"/>
      <c r="G1809" s="72"/>
      <c r="H1809" s="284"/>
      <c r="I1809" s="71"/>
      <c r="J1809" s="72"/>
      <c r="K1809" s="284"/>
      <c r="L1809" s="71"/>
      <c r="M1809" s="71"/>
      <c r="N1809" s="71"/>
      <c r="O1809" s="72"/>
      <c r="P1809" s="285"/>
      <c r="Q1809" s="71"/>
      <c r="R1809" s="72"/>
      <c r="S1809" s="286"/>
      <c r="T1809" s="72"/>
      <c r="U1809" s="287"/>
      <c r="V1809" s="71"/>
      <c r="W1809" s="72"/>
      <c r="X1809" s="287"/>
      <c r="Y1809" s="72"/>
      <c r="Z1809" s="286"/>
      <c r="AA1809" s="72"/>
      <c r="AB1809" s="288"/>
      <c r="AC1809" s="215"/>
      <c r="AD1809" s="215"/>
      <c r="AE1809" s="215"/>
      <c r="AF1809" s="215"/>
      <c r="AG1809" s="215"/>
      <c r="AH1809" s="215"/>
      <c r="AI1809" s="215"/>
      <c r="AJ1809" s="215"/>
      <c r="AK1809" s="215"/>
      <c r="AL1809" s="215"/>
      <c r="AM1809" s="215"/>
    </row>
    <row r="1810">
      <c r="A1810" s="215"/>
      <c r="B1810" s="282"/>
      <c r="C1810" s="283"/>
      <c r="D1810" s="72"/>
      <c r="E1810" s="107"/>
      <c r="F1810" s="71"/>
      <c r="G1810" s="72"/>
      <c r="H1810" s="284"/>
      <c r="I1810" s="71"/>
      <c r="J1810" s="72"/>
      <c r="K1810" s="284"/>
      <c r="L1810" s="71"/>
      <c r="M1810" s="71"/>
      <c r="N1810" s="71"/>
      <c r="O1810" s="72"/>
      <c r="P1810" s="285"/>
      <c r="Q1810" s="71"/>
      <c r="R1810" s="72"/>
      <c r="S1810" s="286"/>
      <c r="T1810" s="72"/>
      <c r="U1810" s="287"/>
      <c r="V1810" s="71"/>
      <c r="W1810" s="72"/>
      <c r="X1810" s="287"/>
      <c r="Y1810" s="72"/>
      <c r="Z1810" s="286"/>
      <c r="AA1810" s="72"/>
      <c r="AB1810" s="288"/>
      <c r="AC1810" s="215"/>
      <c r="AD1810" s="215"/>
      <c r="AE1810" s="215"/>
      <c r="AF1810" s="215"/>
      <c r="AG1810" s="215"/>
      <c r="AH1810" s="215"/>
      <c r="AI1810" s="215"/>
      <c r="AJ1810" s="215"/>
      <c r="AK1810" s="215"/>
      <c r="AL1810" s="215"/>
      <c r="AM1810" s="215"/>
    </row>
    <row r="1811">
      <c r="A1811" s="215"/>
      <c r="B1811" s="282"/>
      <c r="C1811" s="283"/>
      <c r="D1811" s="72"/>
      <c r="E1811" s="107"/>
      <c r="F1811" s="71"/>
      <c r="G1811" s="72"/>
      <c r="H1811" s="284"/>
      <c r="I1811" s="71"/>
      <c r="J1811" s="72"/>
      <c r="K1811" s="284"/>
      <c r="L1811" s="71"/>
      <c r="M1811" s="71"/>
      <c r="N1811" s="71"/>
      <c r="O1811" s="72"/>
      <c r="P1811" s="285"/>
      <c r="Q1811" s="71"/>
      <c r="R1811" s="72"/>
      <c r="S1811" s="286"/>
      <c r="T1811" s="72"/>
      <c r="U1811" s="287"/>
      <c r="V1811" s="71"/>
      <c r="W1811" s="72"/>
      <c r="X1811" s="287"/>
      <c r="Y1811" s="72"/>
      <c r="Z1811" s="286"/>
      <c r="AA1811" s="72"/>
      <c r="AB1811" s="288"/>
      <c r="AC1811" s="215"/>
      <c r="AD1811" s="215"/>
      <c r="AE1811" s="215"/>
      <c r="AF1811" s="215"/>
      <c r="AG1811" s="215"/>
      <c r="AH1811" s="215"/>
      <c r="AI1811" s="215"/>
      <c r="AJ1811" s="215"/>
      <c r="AK1811" s="215"/>
      <c r="AL1811" s="215"/>
      <c r="AM1811" s="215"/>
    </row>
    <row r="1812">
      <c r="A1812" s="215"/>
      <c r="B1812" s="282"/>
      <c r="C1812" s="283"/>
      <c r="D1812" s="72"/>
      <c r="E1812" s="107"/>
      <c r="F1812" s="71"/>
      <c r="G1812" s="72"/>
      <c r="H1812" s="284"/>
      <c r="I1812" s="71"/>
      <c r="J1812" s="72"/>
      <c r="K1812" s="284"/>
      <c r="L1812" s="71"/>
      <c r="M1812" s="71"/>
      <c r="N1812" s="71"/>
      <c r="O1812" s="72"/>
      <c r="P1812" s="285"/>
      <c r="Q1812" s="71"/>
      <c r="R1812" s="72"/>
      <c r="S1812" s="286"/>
      <c r="T1812" s="72"/>
      <c r="U1812" s="287"/>
      <c r="V1812" s="71"/>
      <c r="W1812" s="72"/>
      <c r="X1812" s="287"/>
      <c r="Y1812" s="72"/>
      <c r="Z1812" s="286"/>
      <c r="AA1812" s="72"/>
      <c r="AB1812" s="288"/>
      <c r="AC1812" s="215"/>
      <c r="AD1812" s="215"/>
      <c r="AE1812" s="215"/>
      <c r="AF1812" s="215"/>
      <c r="AG1812" s="215"/>
      <c r="AH1812" s="215"/>
      <c r="AI1812" s="215"/>
      <c r="AJ1812" s="215"/>
      <c r="AK1812" s="215"/>
      <c r="AL1812" s="215"/>
      <c r="AM1812" s="215"/>
    </row>
    <row r="1813">
      <c r="A1813" s="215"/>
      <c r="B1813" s="282"/>
      <c r="C1813" s="283"/>
      <c r="D1813" s="72"/>
      <c r="E1813" s="107"/>
      <c r="F1813" s="71"/>
      <c r="G1813" s="72"/>
      <c r="H1813" s="284"/>
      <c r="I1813" s="71"/>
      <c r="J1813" s="72"/>
      <c r="K1813" s="284"/>
      <c r="L1813" s="71"/>
      <c r="M1813" s="71"/>
      <c r="N1813" s="71"/>
      <c r="O1813" s="72"/>
      <c r="P1813" s="285"/>
      <c r="Q1813" s="71"/>
      <c r="R1813" s="72"/>
      <c r="S1813" s="286"/>
      <c r="T1813" s="72"/>
      <c r="U1813" s="287"/>
      <c r="V1813" s="71"/>
      <c r="W1813" s="72"/>
      <c r="X1813" s="287"/>
      <c r="Y1813" s="72"/>
      <c r="Z1813" s="286"/>
      <c r="AA1813" s="72"/>
      <c r="AB1813" s="288"/>
      <c r="AC1813" s="215"/>
      <c r="AD1813" s="215"/>
      <c r="AE1813" s="215"/>
      <c r="AF1813" s="215"/>
      <c r="AG1813" s="215"/>
      <c r="AH1813" s="215"/>
      <c r="AI1813" s="215"/>
      <c r="AJ1813" s="215"/>
      <c r="AK1813" s="215"/>
      <c r="AL1813" s="215"/>
      <c r="AM1813" s="215"/>
    </row>
    <row r="1814">
      <c r="A1814" s="215"/>
      <c r="B1814" s="282"/>
      <c r="C1814" s="283"/>
      <c r="D1814" s="72"/>
      <c r="E1814" s="107"/>
      <c r="F1814" s="71"/>
      <c r="G1814" s="72"/>
      <c r="H1814" s="284"/>
      <c r="I1814" s="71"/>
      <c r="J1814" s="72"/>
      <c r="K1814" s="284"/>
      <c r="L1814" s="71"/>
      <c r="M1814" s="71"/>
      <c r="N1814" s="71"/>
      <c r="O1814" s="72"/>
      <c r="P1814" s="285"/>
      <c r="Q1814" s="71"/>
      <c r="R1814" s="72"/>
      <c r="S1814" s="286"/>
      <c r="T1814" s="72"/>
      <c r="U1814" s="287"/>
      <c r="V1814" s="71"/>
      <c r="W1814" s="72"/>
      <c r="X1814" s="287"/>
      <c r="Y1814" s="72"/>
      <c r="Z1814" s="286"/>
      <c r="AA1814" s="72"/>
      <c r="AB1814" s="288"/>
      <c r="AC1814" s="215"/>
      <c r="AD1814" s="215"/>
      <c r="AE1814" s="215"/>
      <c r="AF1814" s="215"/>
      <c r="AG1814" s="215"/>
      <c r="AH1814" s="215"/>
      <c r="AI1814" s="215"/>
      <c r="AJ1814" s="215"/>
      <c r="AK1814" s="215"/>
      <c r="AL1814" s="215"/>
      <c r="AM1814" s="215"/>
    </row>
    <row r="1815">
      <c r="A1815" s="215"/>
      <c r="B1815" s="282"/>
      <c r="C1815" s="283"/>
      <c r="D1815" s="72"/>
      <c r="E1815" s="107"/>
      <c r="F1815" s="71"/>
      <c r="G1815" s="72"/>
      <c r="H1815" s="284"/>
      <c r="I1815" s="71"/>
      <c r="J1815" s="72"/>
      <c r="K1815" s="284"/>
      <c r="L1815" s="71"/>
      <c r="M1815" s="71"/>
      <c r="N1815" s="71"/>
      <c r="O1815" s="72"/>
      <c r="P1815" s="285"/>
      <c r="Q1815" s="71"/>
      <c r="R1815" s="72"/>
      <c r="S1815" s="286"/>
      <c r="T1815" s="72"/>
      <c r="U1815" s="287"/>
      <c r="V1815" s="71"/>
      <c r="W1815" s="72"/>
      <c r="X1815" s="287"/>
      <c r="Y1815" s="72"/>
      <c r="Z1815" s="286"/>
      <c r="AA1815" s="72"/>
      <c r="AB1815" s="288"/>
      <c r="AC1815" s="215"/>
      <c r="AD1815" s="215"/>
      <c r="AE1815" s="215"/>
      <c r="AF1815" s="215"/>
      <c r="AG1815" s="215"/>
      <c r="AH1815" s="215"/>
      <c r="AI1815" s="215"/>
      <c r="AJ1815" s="215"/>
      <c r="AK1815" s="215"/>
      <c r="AL1815" s="215"/>
      <c r="AM1815" s="215"/>
    </row>
    <row r="1816">
      <c r="A1816" s="215"/>
      <c r="B1816" s="282"/>
      <c r="C1816" s="283"/>
      <c r="D1816" s="72"/>
      <c r="E1816" s="107"/>
      <c r="F1816" s="71"/>
      <c r="G1816" s="72"/>
      <c r="H1816" s="284"/>
      <c r="I1816" s="71"/>
      <c r="J1816" s="72"/>
      <c r="K1816" s="284"/>
      <c r="L1816" s="71"/>
      <c r="M1816" s="71"/>
      <c r="N1816" s="71"/>
      <c r="O1816" s="72"/>
      <c r="P1816" s="285"/>
      <c r="Q1816" s="71"/>
      <c r="R1816" s="72"/>
      <c r="S1816" s="286"/>
      <c r="T1816" s="72"/>
      <c r="U1816" s="287"/>
      <c r="V1816" s="71"/>
      <c r="W1816" s="72"/>
      <c r="X1816" s="287"/>
      <c r="Y1816" s="72"/>
      <c r="Z1816" s="286"/>
      <c r="AA1816" s="72"/>
      <c r="AB1816" s="288"/>
      <c r="AC1816" s="215"/>
      <c r="AD1816" s="215"/>
      <c r="AE1816" s="215"/>
      <c r="AF1816" s="215"/>
      <c r="AG1816" s="215"/>
      <c r="AH1816" s="215"/>
      <c r="AI1816" s="215"/>
      <c r="AJ1816" s="215"/>
      <c r="AK1816" s="215"/>
      <c r="AL1816" s="215"/>
      <c r="AM1816" s="215"/>
    </row>
    <row r="1817">
      <c r="A1817" s="215"/>
      <c r="B1817" s="282"/>
      <c r="C1817" s="283"/>
      <c r="D1817" s="72"/>
      <c r="E1817" s="107"/>
      <c r="F1817" s="71"/>
      <c r="G1817" s="72"/>
      <c r="H1817" s="284"/>
      <c r="I1817" s="71"/>
      <c r="J1817" s="72"/>
      <c r="K1817" s="284"/>
      <c r="L1817" s="71"/>
      <c r="M1817" s="71"/>
      <c r="N1817" s="71"/>
      <c r="O1817" s="72"/>
      <c r="P1817" s="285"/>
      <c r="Q1817" s="71"/>
      <c r="R1817" s="72"/>
      <c r="S1817" s="286"/>
      <c r="T1817" s="72"/>
      <c r="U1817" s="287"/>
      <c r="V1817" s="71"/>
      <c r="W1817" s="72"/>
      <c r="X1817" s="287"/>
      <c r="Y1817" s="72"/>
      <c r="Z1817" s="286"/>
      <c r="AA1817" s="72"/>
      <c r="AB1817" s="288"/>
      <c r="AC1817" s="215"/>
      <c r="AD1817" s="215"/>
      <c r="AE1817" s="215"/>
      <c r="AF1817" s="215"/>
      <c r="AG1817" s="215"/>
      <c r="AH1817" s="215"/>
      <c r="AI1817" s="215"/>
      <c r="AJ1817" s="215"/>
      <c r="AK1817" s="215"/>
      <c r="AL1817" s="215"/>
      <c r="AM1817" s="215"/>
    </row>
    <row r="1818">
      <c r="A1818" s="215"/>
      <c r="B1818" s="282"/>
      <c r="C1818" s="283"/>
      <c r="D1818" s="72"/>
      <c r="E1818" s="107"/>
      <c r="F1818" s="71"/>
      <c r="G1818" s="72"/>
      <c r="H1818" s="284"/>
      <c r="I1818" s="71"/>
      <c r="J1818" s="72"/>
      <c r="K1818" s="284"/>
      <c r="L1818" s="71"/>
      <c r="M1818" s="71"/>
      <c r="N1818" s="71"/>
      <c r="O1818" s="72"/>
      <c r="P1818" s="285"/>
      <c r="Q1818" s="71"/>
      <c r="R1818" s="72"/>
      <c r="S1818" s="286"/>
      <c r="T1818" s="72"/>
      <c r="U1818" s="287"/>
      <c r="V1818" s="71"/>
      <c r="W1818" s="72"/>
      <c r="X1818" s="287"/>
      <c r="Y1818" s="72"/>
      <c r="Z1818" s="286"/>
      <c r="AA1818" s="72"/>
      <c r="AB1818" s="288"/>
      <c r="AC1818" s="215"/>
      <c r="AD1818" s="215"/>
      <c r="AE1818" s="215"/>
      <c r="AF1818" s="215"/>
      <c r="AG1818" s="215"/>
      <c r="AH1818" s="215"/>
      <c r="AI1818" s="215"/>
      <c r="AJ1818" s="215"/>
      <c r="AK1818" s="215"/>
      <c r="AL1818" s="215"/>
      <c r="AM1818" s="215"/>
    </row>
    <row r="1819">
      <c r="A1819" s="215"/>
      <c r="B1819" s="282"/>
      <c r="C1819" s="283"/>
      <c r="D1819" s="72"/>
      <c r="E1819" s="107"/>
      <c r="F1819" s="71"/>
      <c r="G1819" s="72"/>
      <c r="H1819" s="284"/>
      <c r="I1819" s="71"/>
      <c r="J1819" s="72"/>
      <c r="K1819" s="284"/>
      <c r="L1819" s="71"/>
      <c r="M1819" s="71"/>
      <c r="N1819" s="71"/>
      <c r="O1819" s="72"/>
      <c r="P1819" s="285"/>
      <c r="Q1819" s="71"/>
      <c r="R1819" s="72"/>
      <c r="S1819" s="286"/>
      <c r="T1819" s="72"/>
      <c r="U1819" s="287"/>
      <c r="V1819" s="71"/>
      <c r="W1819" s="72"/>
      <c r="X1819" s="287"/>
      <c r="Y1819" s="72"/>
      <c r="Z1819" s="286"/>
      <c r="AA1819" s="72"/>
      <c r="AB1819" s="288"/>
      <c r="AC1819" s="215"/>
      <c r="AD1819" s="215"/>
      <c r="AE1819" s="215"/>
      <c r="AF1819" s="215"/>
      <c r="AG1819" s="215"/>
      <c r="AH1819" s="215"/>
      <c r="AI1819" s="215"/>
      <c r="AJ1819" s="215"/>
      <c r="AK1819" s="215"/>
      <c r="AL1819" s="215"/>
      <c r="AM1819" s="215"/>
    </row>
    <row r="1820">
      <c r="A1820" s="215"/>
      <c r="B1820" s="282"/>
      <c r="C1820" s="283"/>
      <c r="D1820" s="72"/>
      <c r="E1820" s="107"/>
      <c r="F1820" s="71"/>
      <c r="G1820" s="72"/>
      <c r="H1820" s="284"/>
      <c r="I1820" s="71"/>
      <c r="J1820" s="72"/>
      <c r="K1820" s="284"/>
      <c r="L1820" s="71"/>
      <c r="M1820" s="71"/>
      <c r="N1820" s="71"/>
      <c r="O1820" s="72"/>
      <c r="P1820" s="285"/>
      <c r="Q1820" s="71"/>
      <c r="R1820" s="72"/>
      <c r="S1820" s="286"/>
      <c r="T1820" s="72"/>
      <c r="U1820" s="287"/>
      <c r="V1820" s="71"/>
      <c r="W1820" s="72"/>
      <c r="X1820" s="287"/>
      <c r="Y1820" s="72"/>
      <c r="Z1820" s="286"/>
      <c r="AA1820" s="72"/>
      <c r="AB1820" s="288"/>
      <c r="AC1820" s="215"/>
      <c r="AD1820" s="215"/>
      <c r="AE1820" s="215"/>
      <c r="AF1820" s="215"/>
      <c r="AG1820" s="215"/>
      <c r="AH1820" s="215"/>
      <c r="AI1820" s="215"/>
      <c r="AJ1820" s="215"/>
      <c r="AK1820" s="215"/>
      <c r="AL1820" s="215"/>
      <c r="AM1820" s="215"/>
    </row>
    <row r="1821">
      <c r="A1821" s="215"/>
      <c r="B1821" s="282"/>
      <c r="C1821" s="283"/>
      <c r="D1821" s="72"/>
      <c r="E1821" s="107"/>
      <c r="F1821" s="71"/>
      <c r="G1821" s="72"/>
      <c r="H1821" s="284"/>
      <c r="I1821" s="71"/>
      <c r="J1821" s="72"/>
      <c r="K1821" s="284"/>
      <c r="L1821" s="71"/>
      <c r="M1821" s="71"/>
      <c r="N1821" s="71"/>
      <c r="O1821" s="72"/>
      <c r="P1821" s="285"/>
      <c r="Q1821" s="71"/>
      <c r="R1821" s="72"/>
      <c r="S1821" s="286"/>
      <c r="T1821" s="72"/>
      <c r="U1821" s="287"/>
      <c r="V1821" s="71"/>
      <c r="W1821" s="72"/>
      <c r="X1821" s="287"/>
      <c r="Y1821" s="72"/>
      <c r="Z1821" s="286"/>
      <c r="AA1821" s="72"/>
      <c r="AB1821" s="288"/>
      <c r="AC1821" s="215"/>
      <c r="AD1821" s="215"/>
      <c r="AE1821" s="215"/>
      <c r="AF1821" s="215"/>
      <c r="AG1821" s="215"/>
      <c r="AH1821" s="215"/>
      <c r="AI1821" s="215"/>
      <c r="AJ1821" s="215"/>
      <c r="AK1821" s="215"/>
      <c r="AL1821" s="215"/>
      <c r="AM1821" s="215"/>
    </row>
    <row r="1822">
      <c r="A1822" s="215"/>
      <c r="B1822" s="282"/>
      <c r="C1822" s="283"/>
      <c r="D1822" s="72"/>
      <c r="E1822" s="107"/>
      <c r="F1822" s="71"/>
      <c r="G1822" s="72"/>
      <c r="H1822" s="284"/>
      <c r="I1822" s="71"/>
      <c r="J1822" s="72"/>
      <c r="K1822" s="284"/>
      <c r="L1822" s="71"/>
      <c r="M1822" s="71"/>
      <c r="N1822" s="71"/>
      <c r="O1822" s="72"/>
      <c r="P1822" s="285"/>
      <c r="Q1822" s="71"/>
      <c r="R1822" s="72"/>
      <c r="S1822" s="286"/>
      <c r="T1822" s="72"/>
      <c r="U1822" s="287"/>
      <c r="V1822" s="71"/>
      <c r="W1822" s="72"/>
      <c r="X1822" s="287"/>
      <c r="Y1822" s="72"/>
      <c r="Z1822" s="286"/>
      <c r="AA1822" s="72"/>
      <c r="AB1822" s="288"/>
      <c r="AC1822" s="215"/>
      <c r="AD1822" s="215"/>
      <c r="AE1822" s="215"/>
      <c r="AF1822" s="215"/>
      <c r="AG1822" s="215"/>
      <c r="AH1822" s="215"/>
      <c r="AI1822" s="215"/>
      <c r="AJ1822" s="215"/>
      <c r="AK1822" s="215"/>
      <c r="AL1822" s="215"/>
      <c r="AM1822" s="215"/>
    </row>
    <row r="1823">
      <c r="A1823" s="215"/>
      <c r="B1823" s="282"/>
      <c r="C1823" s="283"/>
      <c r="D1823" s="72"/>
      <c r="E1823" s="107"/>
      <c r="F1823" s="71"/>
      <c r="G1823" s="72"/>
      <c r="H1823" s="284"/>
      <c r="I1823" s="71"/>
      <c r="J1823" s="72"/>
      <c r="K1823" s="284"/>
      <c r="L1823" s="71"/>
      <c r="M1823" s="71"/>
      <c r="N1823" s="71"/>
      <c r="O1823" s="72"/>
      <c r="P1823" s="285"/>
      <c r="Q1823" s="71"/>
      <c r="R1823" s="72"/>
      <c r="S1823" s="286"/>
      <c r="T1823" s="72"/>
      <c r="U1823" s="287"/>
      <c r="V1823" s="71"/>
      <c r="W1823" s="72"/>
      <c r="X1823" s="287"/>
      <c r="Y1823" s="72"/>
      <c r="Z1823" s="286"/>
      <c r="AA1823" s="72"/>
      <c r="AB1823" s="288"/>
      <c r="AC1823" s="215"/>
      <c r="AD1823" s="215"/>
      <c r="AE1823" s="215"/>
      <c r="AF1823" s="215"/>
      <c r="AG1823" s="215"/>
      <c r="AH1823" s="215"/>
      <c r="AI1823" s="215"/>
      <c r="AJ1823" s="215"/>
      <c r="AK1823" s="215"/>
      <c r="AL1823" s="215"/>
      <c r="AM1823" s="215"/>
    </row>
    <row r="1824">
      <c r="A1824" s="215"/>
      <c r="B1824" s="282"/>
      <c r="C1824" s="283"/>
      <c r="D1824" s="72"/>
      <c r="E1824" s="107"/>
      <c r="F1824" s="71"/>
      <c r="G1824" s="72"/>
      <c r="H1824" s="284"/>
      <c r="I1824" s="71"/>
      <c r="J1824" s="72"/>
      <c r="K1824" s="284"/>
      <c r="L1824" s="71"/>
      <c r="M1824" s="71"/>
      <c r="N1824" s="71"/>
      <c r="O1824" s="72"/>
      <c r="P1824" s="285"/>
      <c r="Q1824" s="71"/>
      <c r="R1824" s="72"/>
      <c r="S1824" s="286"/>
      <c r="T1824" s="72"/>
      <c r="U1824" s="287"/>
      <c r="V1824" s="71"/>
      <c r="W1824" s="72"/>
      <c r="X1824" s="287"/>
      <c r="Y1824" s="72"/>
      <c r="Z1824" s="286"/>
      <c r="AA1824" s="72"/>
      <c r="AB1824" s="288"/>
      <c r="AC1824" s="215"/>
      <c r="AD1824" s="215"/>
      <c r="AE1824" s="215"/>
      <c r="AF1824" s="215"/>
      <c r="AG1824" s="215"/>
      <c r="AH1824" s="215"/>
      <c r="AI1824" s="215"/>
      <c r="AJ1824" s="215"/>
      <c r="AK1824" s="215"/>
      <c r="AL1824" s="215"/>
      <c r="AM1824" s="215"/>
    </row>
    <row r="1825">
      <c r="A1825" s="215"/>
      <c r="B1825" s="282"/>
      <c r="C1825" s="283"/>
      <c r="D1825" s="72"/>
      <c r="E1825" s="107"/>
      <c r="F1825" s="71"/>
      <c r="G1825" s="72"/>
      <c r="H1825" s="284"/>
      <c r="I1825" s="71"/>
      <c r="J1825" s="72"/>
      <c r="K1825" s="284"/>
      <c r="L1825" s="71"/>
      <c r="M1825" s="71"/>
      <c r="N1825" s="71"/>
      <c r="O1825" s="72"/>
      <c r="P1825" s="285"/>
      <c r="Q1825" s="71"/>
      <c r="R1825" s="72"/>
      <c r="S1825" s="286"/>
      <c r="T1825" s="72"/>
      <c r="U1825" s="287"/>
      <c r="V1825" s="71"/>
      <c r="W1825" s="72"/>
      <c r="X1825" s="287"/>
      <c r="Y1825" s="72"/>
      <c r="Z1825" s="286"/>
      <c r="AA1825" s="72"/>
      <c r="AB1825" s="288"/>
      <c r="AC1825" s="215"/>
      <c r="AD1825" s="215"/>
      <c r="AE1825" s="215"/>
      <c r="AF1825" s="215"/>
      <c r="AG1825" s="215"/>
      <c r="AH1825" s="215"/>
      <c r="AI1825" s="215"/>
      <c r="AJ1825" s="215"/>
      <c r="AK1825" s="215"/>
      <c r="AL1825" s="215"/>
      <c r="AM1825" s="215"/>
    </row>
    <row r="1826">
      <c r="A1826" s="215"/>
      <c r="B1826" s="282"/>
      <c r="C1826" s="283"/>
      <c r="D1826" s="72"/>
      <c r="E1826" s="107"/>
      <c r="F1826" s="71"/>
      <c r="G1826" s="72"/>
      <c r="H1826" s="284"/>
      <c r="I1826" s="71"/>
      <c r="J1826" s="72"/>
      <c r="K1826" s="284"/>
      <c r="L1826" s="71"/>
      <c r="M1826" s="71"/>
      <c r="N1826" s="71"/>
      <c r="O1826" s="72"/>
      <c r="P1826" s="285"/>
      <c r="Q1826" s="71"/>
      <c r="R1826" s="72"/>
      <c r="S1826" s="286"/>
      <c r="T1826" s="72"/>
      <c r="U1826" s="287"/>
      <c r="V1826" s="71"/>
      <c r="W1826" s="72"/>
      <c r="X1826" s="287"/>
      <c r="Y1826" s="72"/>
      <c r="Z1826" s="286"/>
      <c r="AA1826" s="72"/>
      <c r="AB1826" s="288"/>
      <c r="AC1826" s="215"/>
      <c r="AD1826" s="215"/>
      <c r="AE1826" s="215"/>
      <c r="AF1826" s="215"/>
      <c r="AG1826" s="215"/>
      <c r="AH1826" s="215"/>
      <c r="AI1826" s="215"/>
      <c r="AJ1826" s="215"/>
      <c r="AK1826" s="215"/>
      <c r="AL1826" s="215"/>
      <c r="AM1826" s="215"/>
    </row>
    <row r="1827">
      <c r="A1827" s="215"/>
      <c r="B1827" s="282"/>
      <c r="C1827" s="283"/>
      <c r="D1827" s="72"/>
      <c r="E1827" s="107"/>
      <c r="F1827" s="71"/>
      <c r="G1827" s="72"/>
      <c r="H1827" s="284"/>
      <c r="I1827" s="71"/>
      <c r="J1827" s="72"/>
      <c r="K1827" s="284"/>
      <c r="L1827" s="71"/>
      <c r="M1827" s="71"/>
      <c r="N1827" s="71"/>
      <c r="O1827" s="72"/>
      <c r="P1827" s="285"/>
      <c r="Q1827" s="71"/>
      <c r="R1827" s="72"/>
      <c r="S1827" s="286"/>
      <c r="T1827" s="72"/>
      <c r="U1827" s="287"/>
      <c r="V1827" s="71"/>
      <c r="W1827" s="72"/>
      <c r="X1827" s="287"/>
      <c r="Y1827" s="72"/>
      <c r="Z1827" s="286"/>
      <c r="AA1827" s="72"/>
      <c r="AB1827" s="288"/>
      <c r="AC1827" s="215"/>
      <c r="AD1827" s="215"/>
      <c r="AE1827" s="215"/>
      <c r="AF1827" s="215"/>
      <c r="AG1827" s="215"/>
      <c r="AH1827" s="215"/>
      <c r="AI1827" s="215"/>
      <c r="AJ1827" s="215"/>
      <c r="AK1827" s="215"/>
      <c r="AL1827" s="215"/>
      <c r="AM1827" s="215"/>
    </row>
    <row r="1828">
      <c r="A1828" s="215"/>
      <c r="B1828" s="282"/>
      <c r="C1828" s="283"/>
      <c r="D1828" s="72"/>
      <c r="E1828" s="107"/>
      <c r="F1828" s="71"/>
      <c r="G1828" s="72"/>
      <c r="H1828" s="284"/>
      <c r="I1828" s="71"/>
      <c r="J1828" s="72"/>
      <c r="K1828" s="284"/>
      <c r="L1828" s="71"/>
      <c r="M1828" s="71"/>
      <c r="N1828" s="71"/>
      <c r="O1828" s="72"/>
      <c r="P1828" s="285"/>
      <c r="Q1828" s="71"/>
      <c r="R1828" s="72"/>
      <c r="S1828" s="286"/>
      <c r="T1828" s="72"/>
      <c r="U1828" s="287"/>
      <c r="V1828" s="71"/>
      <c r="W1828" s="72"/>
      <c r="X1828" s="287"/>
      <c r="Y1828" s="72"/>
      <c r="Z1828" s="286"/>
      <c r="AA1828" s="72"/>
      <c r="AB1828" s="288"/>
      <c r="AC1828" s="215"/>
      <c r="AD1828" s="215"/>
      <c r="AE1828" s="215"/>
      <c r="AF1828" s="215"/>
      <c r="AG1828" s="215"/>
      <c r="AH1828" s="215"/>
      <c r="AI1828" s="215"/>
      <c r="AJ1828" s="215"/>
      <c r="AK1828" s="215"/>
      <c r="AL1828" s="215"/>
      <c r="AM1828" s="215"/>
    </row>
    <row r="1829">
      <c r="A1829" s="215"/>
      <c r="B1829" s="282"/>
      <c r="C1829" s="283"/>
      <c r="D1829" s="72"/>
      <c r="E1829" s="107"/>
      <c r="F1829" s="71"/>
      <c r="G1829" s="72"/>
      <c r="H1829" s="284"/>
      <c r="I1829" s="71"/>
      <c r="J1829" s="72"/>
      <c r="K1829" s="284"/>
      <c r="L1829" s="71"/>
      <c r="M1829" s="71"/>
      <c r="N1829" s="71"/>
      <c r="O1829" s="72"/>
      <c r="P1829" s="285"/>
      <c r="Q1829" s="71"/>
      <c r="R1829" s="72"/>
      <c r="S1829" s="286"/>
      <c r="T1829" s="72"/>
      <c r="U1829" s="287"/>
      <c r="V1829" s="71"/>
      <c r="W1829" s="72"/>
      <c r="X1829" s="287"/>
      <c r="Y1829" s="72"/>
      <c r="Z1829" s="286"/>
      <c r="AA1829" s="72"/>
      <c r="AB1829" s="288"/>
      <c r="AC1829" s="215"/>
      <c r="AD1829" s="215"/>
      <c r="AE1829" s="215"/>
      <c r="AF1829" s="215"/>
      <c r="AG1829" s="215"/>
      <c r="AH1829" s="215"/>
      <c r="AI1829" s="215"/>
      <c r="AJ1829" s="215"/>
      <c r="AK1829" s="215"/>
      <c r="AL1829" s="215"/>
      <c r="AM1829" s="215"/>
    </row>
    <row r="1830">
      <c r="A1830" s="215"/>
      <c r="B1830" s="282"/>
      <c r="C1830" s="283"/>
      <c r="D1830" s="72"/>
      <c r="E1830" s="107"/>
      <c r="F1830" s="71"/>
      <c r="G1830" s="72"/>
      <c r="H1830" s="284"/>
      <c r="I1830" s="71"/>
      <c r="J1830" s="72"/>
      <c r="K1830" s="284"/>
      <c r="L1830" s="71"/>
      <c r="M1830" s="71"/>
      <c r="N1830" s="71"/>
      <c r="O1830" s="72"/>
      <c r="P1830" s="285"/>
      <c r="Q1830" s="71"/>
      <c r="R1830" s="72"/>
      <c r="S1830" s="286"/>
      <c r="T1830" s="72"/>
      <c r="U1830" s="287"/>
      <c r="V1830" s="71"/>
      <c r="W1830" s="72"/>
      <c r="X1830" s="287"/>
      <c r="Y1830" s="72"/>
      <c r="Z1830" s="286"/>
      <c r="AA1830" s="72"/>
      <c r="AB1830" s="288"/>
      <c r="AC1830" s="215"/>
      <c r="AD1830" s="215"/>
      <c r="AE1830" s="215"/>
      <c r="AF1830" s="215"/>
      <c r="AG1830" s="215"/>
      <c r="AH1830" s="215"/>
      <c r="AI1830" s="215"/>
      <c r="AJ1830" s="215"/>
      <c r="AK1830" s="215"/>
      <c r="AL1830" s="215"/>
      <c r="AM1830" s="215"/>
    </row>
    <row r="1831">
      <c r="A1831" s="215"/>
      <c r="B1831" s="282"/>
      <c r="C1831" s="283"/>
      <c r="D1831" s="72"/>
      <c r="E1831" s="107"/>
      <c r="F1831" s="71"/>
      <c r="G1831" s="72"/>
      <c r="H1831" s="284"/>
      <c r="I1831" s="71"/>
      <c r="J1831" s="72"/>
      <c r="K1831" s="284"/>
      <c r="L1831" s="71"/>
      <c r="M1831" s="71"/>
      <c r="N1831" s="71"/>
      <c r="O1831" s="72"/>
      <c r="P1831" s="285"/>
      <c r="Q1831" s="71"/>
      <c r="R1831" s="72"/>
      <c r="S1831" s="286"/>
      <c r="T1831" s="72"/>
      <c r="U1831" s="287"/>
      <c r="V1831" s="71"/>
      <c r="W1831" s="72"/>
      <c r="X1831" s="287"/>
      <c r="Y1831" s="72"/>
      <c r="Z1831" s="286"/>
      <c r="AA1831" s="72"/>
      <c r="AB1831" s="288"/>
      <c r="AC1831" s="215"/>
      <c r="AD1831" s="215"/>
      <c r="AE1831" s="215"/>
      <c r="AF1831" s="215"/>
      <c r="AG1831" s="215"/>
      <c r="AH1831" s="215"/>
      <c r="AI1831" s="215"/>
      <c r="AJ1831" s="215"/>
      <c r="AK1831" s="215"/>
      <c r="AL1831" s="215"/>
      <c r="AM1831" s="215"/>
    </row>
    <row r="1832">
      <c r="A1832" s="215"/>
      <c r="B1832" s="282"/>
      <c r="C1832" s="283"/>
      <c r="D1832" s="72"/>
      <c r="E1832" s="107"/>
      <c r="F1832" s="71"/>
      <c r="G1832" s="72"/>
      <c r="H1832" s="284"/>
      <c r="I1832" s="71"/>
      <c r="J1832" s="72"/>
      <c r="K1832" s="284"/>
      <c r="L1832" s="71"/>
      <c r="M1832" s="71"/>
      <c r="N1832" s="71"/>
      <c r="O1832" s="72"/>
      <c r="P1832" s="285"/>
      <c r="Q1832" s="71"/>
      <c r="R1832" s="72"/>
      <c r="S1832" s="286"/>
      <c r="T1832" s="72"/>
      <c r="U1832" s="287"/>
      <c r="V1832" s="71"/>
      <c r="W1832" s="72"/>
      <c r="X1832" s="287"/>
      <c r="Y1832" s="72"/>
      <c r="Z1832" s="286"/>
      <c r="AA1832" s="72"/>
      <c r="AB1832" s="288"/>
      <c r="AC1832" s="215"/>
      <c r="AD1832" s="215"/>
      <c r="AE1832" s="215"/>
      <c r="AF1832" s="215"/>
      <c r="AG1832" s="215"/>
      <c r="AH1832" s="215"/>
      <c r="AI1832" s="215"/>
      <c r="AJ1832" s="215"/>
      <c r="AK1832" s="215"/>
      <c r="AL1832" s="215"/>
      <c r="AM1832" s="215"/>
    </row>
    <row r="1833">
      <c r="A1833" s="215"/>
      <c r="B1833" s="282"/>
      <c r="C1833" s="283"/>
      <c r="D1833" s="72"/>
      <c r="E1833" s="107"/>
      <c r="F1833" s="71"/>
      <c r="G1833" s="72"/>
      <c r="H1833" s="284"/>
      <c r="I1833" s="71"/>
      <c r="J1833" s="72"/>
      <c r="K1833" s="284"/>
      <c r="L1833" s="71"/>
      <c r="M1833" s="71"/>
      <c r="N1833" s="71"/>
      <c r="O1833" s="72"/>
      <c r="P1833" s="285"/>
      <c r="Q1833" s="71"/>
      <c r="R1833" s="72"/>
      <c r="S1833" s="286"/>
      <c r="T1833" s="72"/>
      <c r="U1833" s="287"/>
      <c r="V1833" s="71"/>
      <c r="W1833" s="72"/>
      <c r="X1833" s="287"/>
      <c r="Y1833" s="72"/>
      <c r="Z1833" s="286"/>
      <c r="AA1833" s="72"/>
      <c r="AB1833" s="288"/>
      <c r="AC1833" s="215"/>
      <c r="AD1833" s="215"/>
      <c r="AE1833" s="215"/>
      <c r="AF1833" s="215"/>
      <c r="AG1833" s="215"/>
      <c r="AH1833" s="215"/>
      <c r="AI1833" s="215"/>
      <c r="AJ1833" s="215"/>
      <c r="AK1833" s="215"/>
      <c r="AL1833" s="215"/>
      <c r="AM1833" s="215"/>
    </row>
    <row r="1834">
      <c r="A1834" s="215"/>
      <c r="B1834" s="282"/>
      <c r="C1834" s="283"/>
      <c r="D1834" s="72"/>
      <c r="E1834" s="107"/>
      <c r="F1834" s="71"/>
      <c r="G1834" s="72"/>
      <c r="H1834" s="284"/>
      <c r="I1834" s="71"/>
      <c r="J1834" s="72"/>
      <c r="K1834" s="284"/>
      <c r="L1834" s="71"/>
      <c r="M1834" s="71"/>
      <c r="N1834" s="71"/>
      <c r="O1834" s="72"/>
      <c r="P1834" s="285"/>
      <c r="Q1834" s="71"/>
      <c r="R1834" s="72"/>
      <c r="S1834" s="286"/>
      <c r="T1834" s="72"/>
      <c r="U1834" s="287"/>
      <c r="V1834" s="71"/>
      <c r="W1834" s="72"/>
      <c r="X1834" s="287"/>
      <c r="Y1834" s="72"/>
      <c r="Z1834" s="286"/>
      <c r="AA1834" s="72"/>
      <c r="AB1834" s="288"/>
      <c r="AC1834" s="215"/>
      <c r="AD1834" s="215"/>
      <c r="AE1834" s="215"/>
      <c r="AF1834" s="215"/>
      <c r="AG1834" s="215"/>
      <c r="AH1834" s="215"/>
      <c r="AI1834" s="215"/>
      <c r="AJ1834" s="215"/>
      <c r="AK1834" s="215"/>
      <c r="AL1834" s="215"/>
      <c r="AM1834" s="215"/>
    </row>
    <row r="1835">
      <c r="A1835" s="215"/>
      <c r="B1835" s="282"/>
      <c r="C1835" s="283"/>
      <c r="D1835" s="72"/>
      <c r="E1835" s="107"/>
      <c r="F1835" s="71"/>
      <c r="G1835" s="72"/>
      <c r="H1835" s="284"/>
      <c r="I1835" s="71"/>
      <c r="J1835" s="72"/>
      <c r="K1835" s="284"/>
      <c r="L1835" s="71"/>
      <c r="M1835" s="71"/>
      <c r="N1835" s="71"/>
      <c r="O1835" s="72"/>
      <c r="P1835" s="285"/>
      <c r="Q1835" s="71"/>
      <c r="R1835" s="72"/>
      <c r="S1835" s="286"/>
      <c r="T1835" s="72"/>
      <c r="U1835" s="287"/>
      <c r="V1835" s="71"/>
      <c r="W1835" s="72"/>
      <c r="X1835" s="287"/>
      <c r="Y1835" s="72"/>
      <c r="Z1835" s="286"/>
      <c r="AA1835" s="72"/>
      <c r="AB1835" s="288"/>
      <c r="AC1835" s="215"/>
      <c r="AD1835" s="215"/>
      <c r="AE1835" s="215"/>
      <c r="AF1835" s="215"/>
      <c r="AG1835" s="215"/>
      <c r="AH1835" s="215"/>
      <c r="AI1835" s="215"/>
      <c r="AJ1835" s="215"/>
      <c r="AK1835" s="215"/>
      <c r="AL1835" s="215"/>
      <c r="AM1835" s="215"/>
    </row>
    <row r="1836">
      <c r="A1836" s="215"/>
      <c r="B1836" s="282"/>
      <c r="C1836" s="283"/>
      <c r="D1836" s="72"/>
      <c r="E1836" s="107"/>
      <c r="F1836" s="71"/>
      <c r="G1836" s="72"/>
      <c r="H1836" s="284"/>
      <c r="I1836" s="71"/>
      <c r="J1836" s="72"/>
      <c r="K1836" s="284"/>
      <c r="L1836" s="71"/>
      <c r="M1836" s="71"/>
      <c r="N1836" s="71"/>
      <c r="O1836" s="72"/>
      <c r="P1836" s="285"/>
      <c r="Q1836" s="71"/>
      <c r="R1836" s="72"/>
      <c r="S1836" s="286"/>
      <c r="T1836" s="72"/>
      <c r="U1836" s="287"/>
      <c r="V1836" s="71"/>
      <c r="W1836" s="72"/>
      <c r="X1836" s="287"/>
      <c r="Y1836" s="72"/>
      <c r="Z1836" s="286"/>
      <c r="AA1836" s="72"/>
      <c r="AB1836" s="288"/>
      <c r="AC1836" s="215"/>
      <c r="AD1836" s="215"/>
      <c r="AE1836" s="215"/>
      <c r="AF1836" s="215"/>
      <c r="AG1836" s="215"/>
      <c r="AH1836" s="215"/>
      <c r="AI1836" s="215"/>
      <c r="AJ1836" s="215"/>
      <c r="AK1836" s="215"/>
      <c r="AL1836" s="215"/>
      <c r="AM1836" s="215"/>
    </row>
    <row r="1837">
      <c r="A1837" s="215"/>
      <c r="B1837" s="282"/>
      <c r="C1837" s="283"/>
      <c r="D1837" s="72"/>
      <c r="E1837" s="107"/>
      <c r="F1837" s="71"/>
      <c r="G1837" s="72"/>
      <c r="H1837" s="284"/>
      <c r="I1837" s="71"/>
      <c r="J1837" s="72"/>
      <c r="K1837" s="284"/>
      <c r="L1837" s="71"/>
      <c r="M1837" s="71"/>
      <c r="N1837" s="71"/>
      <c r="O1837" s="72"/>
      <c r="P1837" s="285"/>
      <c r="Q1837" s="71"/>
      <c r="R1837" s="72"/>
      <c r="S1837" s="286"/>
      <c r="T1837" s="72"/>
      <c r="U1837" s="287"/>
      <c r="V1837" s="71"/>
      <c r="W1837" s="72"/>
      <c r="X1837" s="287"/>
      <c r="Y1837" s="72"/>
      <c r="Z1837" s="286"/>
      <c r="AA1837" s="72"/>
      <c r="AB1837" s="288"/>
      <c r="AC1837" s="215"/>
      <c r="AD1837" s="215"/>
      <c r="AE1837" s="215"/>
      <c r="AF1837" s="215"/>
      <c r="AG1837" s="215"/>
      <c r="AH1837" s="215"/>
      <c r="AI1837" s="215"/>
      <c r="AJ1837" s="215"/>
      <c r="AK1837" s="215"/>
      <c r="AL1837" s="215"/>
      <c r="AM1837" s="215"/>
    </row>
    <row r="1838">
      <c r="A1838" s="215"/>
      <c r="B1838" s="282"/>
      <c r="C1838" s="283"/>
      <c r="D1838" s="72"/>
      <c r="E1838" s="107"/>
      <c r="F1838" s="71"/>
      <c r="G1838" s="72"/>
      <c r="H1838" s="284"/>
      <c r="I1838" s="71"/>
      <c r="J1838" s="72"/>
      <c r="K1838" s="284"/>
      <c r="L1838" s="71"/>
      <c r="M1838" s="71"/>
      <c r="N1838" s="71"/>
      <c r="O1838" s="72"/>
      <c r="P1838" s="285"/>
      <c r="Q1838" s="71"/>
      <c r="R1838" s="72"/>
      <c r="S1838" s="286"/>
      <c r="T1838" s="72"/>
      <c r="U1838" s="287"/>
      <c r="V1838" s="71"/>
      <c r="W1838" s="72"/>
      <c r="X1838" s="287"/>
      <c r="Y1838" s="72"/>
      <c r="Z1838" s="286"/>
      <c r="AA1838" s="72"/>
      <c r="AB1838" s="288"/>
      <c r="AC1838" s="215"/>
      <c r="AD1838" s="215"/>
      <c r="AE1838" s="215"/>
      <c r="AF1838" s="215"/>
      <c r="AG1838" s="215"/>
      <c r="AH1838" s="215"/>
      <c r="AI1838" s="215"/>
      <c r="AJ1838" s="215"/>
      <c r="AK1838" s="215"/>
      <c r="AL1838" s="215"/>
      <c r="AM1838" s="215"/>
    </row>
    <row r="1839">
      <c r="A1839" s="215"/>
      <c r="B1839" s="282"/>
      <c r="C1839" s="283"/>
      <c r="D1839" s="72"/>
      <c r="E1839" s="107"/>
      <c r="F1839" s="71"/>
      <c r="G1839" s="72"/>
      <c r="H1839" s="284"/>
      <c r="I1839" s="71"/>
      <c r="J1839" s="72"/>
      <c r="K1839" s="284"/>
      <c r="L1839" s="71"/>
      <c r="M1839" s="71"/>
      <c r="N1839" s="71"/>
      <c r="O1839" s="72"/>
      <c r="P1839" s="285"/>
      <c r="Q1839" s="71"/>
      <c r="R1839" s="72"/>
      <c r="S1839" s="286"/>
      <c r="T1839" s="72"/>
      <c r="U1839" s="287"/>
      <c r="V1839" s="71"/>
      <c r="W1839" s="72"/>
      <c r="X1839" s="287"/>
      <c r="Y1839" s="72"/>
      <c r="Z1839" s="286"/>
      <c r="AA1839" s="72"/>
      <c r="AB1839" s="288"/>
      <c r="AC1839" s="215"/>
      <c r="AD1839" s="215"/>
      <c r="AE1839" s="215"/>
      <c r="AF1839" s="215"/>
      <c r="AG1839" s="215"/>
      <c r="AH1839" s="215"/>
      <c r="AI1839" s="215"/>
      <c r="AJ1839" s="215"/>
      <c r="AK1839" s="215"/>
      <c r="AL1839" s="215"/>
      <c r="AM1839" s="215"/>
    </row>
    <row r="1840">
      <c r="A1840" s="215"/>
      <c r="B1840" s="282"/>
      <c r="C1840" s="283"/>
      <c r="D1840" s="72"/>
      <c r="E1840" s="107"/>
      <c r="F1840" s="71"/>
      <c r="G1840" s="72"/>
      <c r="H1840" s="284"/>
      <c r="I1840" s="71"/>
      <c r="J1840" s="72"/>
      <c r="K1840" s="284"/>
      <c r="L1840" s="71"/>
      <c r="M1840" s="71"/>
      <c r="N1840" s="71"/>
      <c r="O1840" s="72"/>
      <c r="P1840" s="285"/>
      <c r="Q1840" s="71"/>
      <c r="R1840" s="72"/>
      <c r="S1840" s="286"/>
      <c r="T1840" s="72"/>
      <c r="U1840" s="287"/>
      <c r="V1840" s="71"/>
      <c r="W1840" s="72"/>
      <c r="X1840" s="287"/>
      <c r="Y1840" s="72"/>
      <c r="Z1840" s="286"/>
      <c r="AA1840" s="72"/>
      <c r="AB1840" s="288"/>
      <c r="AC1840" s="215"/>
      <c r="AD1840" s="215"/>
      <c r="AE1840" s="215"/>
      <c r="AF1840" s="215"/>
      <c r="AG1840" s="215"/>
      <c r="AH1840" s="215"/>
      <c r="AI1840" s="215"/>
      <c r="AJ1840" s="215"/>
      <c r="AK1840" s="215"/>
      <c r="AL1840" s="215"/>
      <c r="AM1840" s="215"/>
    </row>
    <row r="1841">
      <c r="A1841" s="215"/>
      <c r="B1841" s="282"/>
      <c r="C1841" s="283"/>
      <c r="D1841" s="72"/>
      <c r="E1841" s="107"/>
      <c r="F1841" s="71"/>
      <c r="G1841" s="72"/>
      <c r="H1841" s="284"/>
      <c r="I1841" s="71"/>
      <c r="J1841" s="72"/>
      <c r="K1841" s="284"/>
      <c r="L1841" s="71"/>
      <c r="M1841" s="71"/>
      <c r="N1841" s="71"/>
      <c r="O1841" s="72"/>
      <c r="P1841" s="285"/>
      <c r="Q1841" s="71"/>
      <c r="R1841" s="72"/>
      <c r="S1841" s="286"/>
      <c r="T1841" s="72"/>
      <c r="U1841" s="287"/>
      <c r="V1841" s="71"/>
      <c r="W1841" s="72"/>
      <c r="X1841" s="287"/>
      <c r="Y1841" s="72"/>
      <c r="Z1841" s="286"/>
      <c r="AA1841" s="72"/>
      <c r="AB1841" s="288"/>
      <c r="AC1841" s="215"/>
      <c r="AD1841" s="215"/>
      <c r="AE1841" s="215"/>
      <c r="AF1841" s="215"/>
      <c r="AG1841" s="215"/>
      <c r="AH1841" s="215"/>
      <c r="AI1841" s="215"/>
      <c r="AJ1841" s="215"/>
      <c r="AK1841" s="215"/>
      <c r="AL1841" s="215"/>
      <c r="AM1841" s="215"/>
    </row>
    <row r="1842">
      <c r="A1842" s="215"/>
      <c r="B1842" s="282"/>
      <c r="C1842" s="283"/>
      <c r="D1842" s="72"/>
      <c r="E1842" s="107"/>
      <c r="F1842" s="71"/>
      <c r="G1842" s="72"/>
      <c r="H1842" s="284"/>
      <c r="I1842" s="71"/>
      <c r="J1842" s="72"/>
      <c r="K1842" s="284"/>
      <c r="L1842" s="71"/>
      <c r="M1842" s="71"/>
      <c r="N1842" s="71"/>
      <c r="O1842" s="72"/>
      <c r="P1842" s="285"/>
      <c r="Q1842" s="71"/>
      <c r="R1842" s="72"/>
      <c r="S1842" s="286"/>
      <c r="T1842" s="72"/>
      <c r="U1842" s="287"/>
      <c r="V1842" s="71"/>
      <c r="W1842" s="72"/>
      <c r="X1842" s="287"/>
      <c r="Y1842" s="72"/>
      <c r="Z1842" s="286"/>
      <c r="AA1842" s="72"/>
      <c r="AB1842" s="288"/>
      <c r="AC1842" s="215"/>
      <c r="AD1842" s="215"/>
      <c r="AE1842" s="215"/>
      <c r="AF1842" s="215"/>
      <c r="AG1842" s="215"/>
      <c r="AH1842" s="215"/>
      <c r="AI1842" s="215"/>
      <c r="AJ1842" s="215"/>
      <c r="AK1842" s="215"/>
      <c r="AL1842" s="215"/>
      <c r="AM1842" s="215"/>
    </row>
    <row r="1843">
      <c r="A1843" s="215"/>
      <c r="B1843" s="282"/>
      <c r="C1843" s="283"/>
      <c r="D1843" s="72"/>
      <c r="E1843" s="107"/>
      <c r="F1843" s="71"/>
      <c r="G1843" s="72"/>
      <c r="H1843" s="284"/>
      <c r="I1843" s="71"/>
      <c r="J1843" s="72"/>
      <c r="K1843" s="284"/>
      <c r="L1843" s="71"/>
      <c r="M1843" s="71"/>
      <c r="N1843" s="71"/>
      <c r="O1843" s="72"/>
      <c r="P1843" s="285"/>
      <c r="Q1843" s="71"/>
      <c r="R1843" s="72"/>
      <c r="S1843" s="286"/>
      <c r="T1843" s="72"/>
      <c r="U1843" s="287"/>
      <c r="V1843" s="71"/>
      <c r="W1843" s="72"/>
      <c r="X1843" s="287"/>
      <c r="Y1843" s="72"/>
      <c r="Z1843" s="286"/>
      <c r="AA1843" s="72"/>
      <c r="AB1843" s="288"/>
      <c r="AC1843" s="215"/>
      <c r="AD1843" s="215"/>
      <c r="AE1843" s="215"/>
      <c r="AF1843" s="215"/>
      <c r="AG1843" s="215"/>
      <c r="AH1843" s="215"/>
      <c r="AI1843" s="215"/>
      <c r="AJ1843" s="215"/>
      <c r="AK1843" s="215"/>
      <c r="AL1843" s="215"/>
      <c r="AM1843" s="215"/>
    </row>
    <row r="1844">
      <c r="A1844" s="215"/>
      <c r="B1844" s="282"/>
      <c r="C1844" s="283"/>
      <c r="D1844" s="72"/>
      <c r="E1844" s="107"/>
      <c r="F1844" s="71"/>
      <c r="G1844" s="72"/>
      <c r="H1844" s="284"/>
      <c r="I1844" s="71"/>
      <c r="J1844" s="72"/>
      <c r="K1844" s="284"/>
      <c r="L1844" s="71"/>
      <c r="M1844" s="71"/>
      <c r="N1844" s="71"/>
      <c r="O1844" s="72"/>
      <c r="P1844" s="285"/>
      <c r="Q1844" s="71"/>
      <c r="R1844" s="72"/>
      <c r="S1844" s="286"/>
      <c r="T1844" s="72"/>
      <c r="U1844" s="287"/>
      <c r="V1844" s="71"/>
      <c r="W1844" s="72"/>
      <c r="X1844" s="287"/>
      <c r="Y1844" s="72"/>
      <c r="Z1844" s="286"/>
      <c r="AA1844" s="72"/>
      <c r="AB1844" s="288"/>
      <c r="AC1844" s="215"/>
      <c r="AD1844" s="215"/>
      <c r="AE1844" s="215"/>
      <c r="AF1844" s="215"/>
      <c r="AG1844" s="215"/>
      <c r="AH1844" s="215"/>
      <c r="AI1844" s="215"/>
      <c r="AJ1844" s="215"/>
      <c r="AK1844" s="215"/>
      <c r="AL1844" s="215"/>
      <c r="AM1844" s="215"/>
    </row>
    <row r="1845">
      <c r="A1845" s="215"/>
      <c r="B1845" s="282"/>
      <c r="C1845" s="283"/>
      <c r="D1845" s="72"/>
      <c r="E1845" s="107"/>
      <c r="F1845" s="71"/>
      <c r="G1845" s="72"/>
      <c r="H1845" s="284"/>
      <c r="I1845" s="71"/>
      <c r="J1845" s="72"/>
      <c r="K1845" s="284"/>
      <c r="L1845" s="71"/>
      <c r="M1845" s="71"/>
      <c r="N1845" s="71"/>
      <c r="O1845" s="72"/>
      <c r="P1845" s="285"/>
      <c r="Q1845" s="71"/>
      <c r="R1845" s="72"/>
      <c r="S1845" s="286"/>
      <c r="T1845" s="72"/>
      <c r="U1845" s="287"/>
      <c r="V1845" s="71"/>
      <c r="W1845" s="72"/>
      <c r="X1845" s="287"/>
      <c r="Y1845" s="72"/>
      <c r="Z1845" s="286"/>
      <c r="AA1845" s="72"/>
      <c r="AB1845" s="288"/>
      <c r="AC1845" s="215"/>
      <c r="AD1845" s="215"/>
      <c r="AE1845" s="215"/>
      <c r="AF1845" s="215"/>
      <c r="AG1845" s="215"/>
      <c r="AH1845" s="215"/>
      <c r="AI1845" s="215"/>
      <c r="AJ1845" s="215"/>
      <c r="AK1845" s="215"/>
      <c r="AL1845" s="215"/>
      <c r="AM1845" s="215"/>
    </row>
    <row r="1846">
      <c r="A1846" s="215"/>
      <c r="B1846" s="282"/>
      <c r="C1846" s="283"/>
      <c r="D1846" s="72"/>
      <c r="E1846" s="107"/>
      <c r="F1846" s="71"/>
      <c r="G1846" s="72"/>
      <c r="H1846" s="284"/>
      <c r="I1846" s="71"/>
      <c r="J1846" s="72"/>
      <c r="K1846" s="284"/>
      <c r="L1846" s="71"/>
      <c r="M1846" s="71"/>
      <c r="N1846" s="71"/>
      <c r="O1846" s="72"/>
      <c r="P1846" s="285"/>
      <c r="Q1846" s="71"/>
      <c r="R1846" s="72"/>
      <c r="S1846" s="286"/>
      <c r="T1846" s="72"/>
      <c r="U1846" s="287"/>
      <c r="V1846" s="71"/>
      <c r="W1846" s="72"/>
      <c r="X1846" s="287"/>
      <c r="Y1846" s="72"/>
      <c r="Z1846" s="286"/>
      <c r="AA1846" s="72"/>
      <c r="AB1846" s="288"/>
      <c r="AC1846" s="215"/>
      <c r="AD1846" s="215"/>
      <c r="AE1846" s="215"/>
      <c r="AF1846" s="215"/>
      <c r="AG1846" s="215"/>
      <c r="AH1846" s="215"/>
      <c r="AI1846" s="215"/>
      <c r="AJ1846" s="215"/>
      <c r="AK1846" s="215"/>
      <c r="AL1846" s="215"/>
      <c r="AM1846" s="215"/>
    </row>
    <row r="1847">
      <c r="A1847" s="215"/>
      <c r="B1847" s="282"/>
      <c r="C1847" s="283"/>
      <c r="D1847" s="72"/>
      <c r="E1847" s="107"/>
      <c r="F1847" s="71"/>
      <c r="G1847" s="72"/>
      <c r="H1847" s="284"/>
      <c r="I1847" s="71"/>
      <c r="J1847" s="72"/>
      <c r="K1847" s="284"/>
      <c r="L1847" s="71"/>
      <c r="M1847" s="71"/>
      <c r="N1847" s="71"/>
      <c r="O1847" s="72"/>
      <c r="P1847" s="285"/>
      <c r="Q1847" s="71"/>
      <c r="R1847" s="72"/>
      <c r="S1847" s="286"/>
      <c r="T1847" s="72"/>
      <c r="U1847" s="287"/>
      <c r="V1847" s="71"/>
      <c r="W1847" s="72"/>
      <c r="X1847" s="287"/>
      <c r="Y1847" s="72"/>
      <c r="Z1847" s="286"/>
      <c r="AA1847" s="72"/>
      <c r="AB1847" s="288"/>
      <c r="AC1847" s="215"/>
      <c r="AD1847" s="215"/>
      <c r="AE1847" s="215"/>
      <c r="AF1847" s="215"/>
      <c r="AG1847" s="215"/>
      <c r="AH1847" s="215"/>
      <c r="AI1847" s="215"/>
      <c r="AJ1847" s="215"/>
      <c r="AK1847" s="215"/>
      <c r="AL1847" s="215"/>
      <c r="AM1847" s="215"/>
    </row>
    <row r="1848">
      <c r="A1848" s="215"/>
      <c r="B1848" s="282"/>
      <c r="C1848" s="283"/>
      <c r="D1848" s="72"/>
      <c r="E1848" s="107"/>
      <c r="F1848" s="71"/>
      <c r="G1848" s="72"/>
      <c r="H1848" s="284"/>
      <c r="I1848" s="71"/>
      <c r="J1848" s="72"/>
      <c r="K1848" s="284"/>
      <c r="L1848" s="71"/>
      <c r="M1848" s="71"/>
      <c r="N1848" s="71"/>
      <c r="O1848" s="72"/>
      <c r="P1848" s="285"/>
      <c r="Q1848" s="71"/>
      <c r="R1848" s="72"/>
      <c r="S1848" s="286"/>
      <c r="T1848" s="72"/>
      <c r="U1848" s="287"/>
      <c r="V1848" s="71"/>
      <c r="W1848" s="72"/>
      <c r="X1848" s="287"/>
      <c r="Y1848" s="72"/>
      <c r="Z1848" s="286"/>
      <c r="AA1848" s="72"/>
      <c r="AB1848" s="288"/>
      <c r="AC1848" s="215"/>
      <c r="AD1848" s="215"/>
      <c r="AE1848" s="215"/>
      <c r="AF1848" s="215"/>
      <c r="AG1848" s="215"/>
      <c r="AH1848" s="215"/>
      <c r="AI1848" s="215"/>
      <c r="AJ1848" s="215"/>
      <c r="AK1848" s="215"/>
      <c r="AL1848" s="215"/>
      <c r="AM1848" s="215"/>
    </row>
    <row r="1849">
      <c r="A1849" s="215"/>
      <c r="B1849" s="282"/>
      <c r="C1849" s="283"/>
      <c r="D1849" s="72"/>
      <c r="E1849" s="107"/>
      <c r="F1849" s="71"/>
      <c r="G1849" s="72"/>
      <c r="H1849" s="284"/>
      <c r="I1849" s="71"/>
      <c r="J1849" s="72"/>
      <c r="K1849" s="284"/>
      <c r="L1849" s="71"/>
      <c r="M1849" s="71"/>
      <c r="N1849" s="71"/>
      <c r="O1849" s="72"/>
      <c r="P1849" s="285"/>
      <c r="Q1849" s="71"/>
      <c r="R1849" s="72"/>
      <c r="S1849" s="286"/>
      <c r="T1849" s="72"/>
      <c r="U1849" s="287"/>
      <c r="V1849" s="71"/>
      <c r="W1849" s="72"/>
      <c r="X1849" s="287"/>
      <c r="Y1849" s="72"/>
      <c r="Z1849" s="286"/>
      <c r="AA1849" s="72"/>
      <c r="AB1849" s="288"/>
      <c r="AC1849" s="215"/>
      <c r="AD1849" s="215"/>
      <c r="AE1849" s="215"/>
      <c r="AF1849" s="215"/>
      <c r="AG1849" s="215"/>
      <c r="AH1849" s="215"/>
      <c r="AI1849" s="215"/>
      <c r="AJ1849" s="215"/>
      <c r="AK1849" s="215"/>
      <c r="AL1849" s="215"/>
      <c r="AM1849" s="215"/>
    </row>
    <row r="1850">
      <c r="A1850" s="215"/>
      <c r="B1850" s="282"/>
      <c r="C1850" s="283"/>
      <c r="D1850" s="72"/>
      <c r="E1850" s="107"/>
      <c r="F1850" s="71"/>
      <c r="G1850" s="72"/>
      <c r="H1850" s="284"/>
      <c r="I1850" s="71"/>
      <c r="J1850" s="72"/>
      <c r="K1850" s="284"/>
      <c r="L1850" s="71"/>
      <c r="M1850" s="71"/>
      <c r="N1850" s="71"/>
      <c r="O1850" s="72"/>
      <c r="P1850" s="285"/>
      <c r="Q1850" s="71"/>
      <c r="R1850" s="72"/>
      <c r="S1850" s="286"/>
      <c r="T1850" s="72"/>
      <c r="U1850" s="287"/>
      <c r="V1850" s="71"/>
      <c r="W1850" s="72"/>
      <c r="X1850" s="287"/>
      <c r="Y1850" s="72"/>
      <c r="Z1850" s="286"/>
      <c r="AA1850" s="72"/>
      <c r="AB1850" s="288"/>
      <c r="AC1850" s="215"/>
      <c r="AD1850" s="215"/>
      <c r="AE1850" s="215"/>
      <c r="AF1850" s="215"/>
      <c r="AG1850" s="215"/>
      <c r="AH1850" s="215"/>
      <c r="AI1850" s="215"/>
      <c r="AJ1850" s="215"/>
      <c r="AK1850" s="215"/>
      <c r="AL1850" s="215"/>
      <c r="AM1850" s="215"/>
    </row>
    <row r="1851">
      <c r="A1851" s="215"/>
      <c r="B1851" s="282"/>
      <c r="C1851" s="283"/>
      <c r="D1851" s="72"/>
      <c r="E1851" s="107"/>
      <c r="F1851" s="71"/>
      <c r="G1851" s="72"/>
      <c r="H1851" s="284"/>
      <c r="I1851" s="71"/>
      <c r="J1851" s="72"/>
      <c r="K1851" s="284"/>
      <c r="L1851" s="71"/>
      <c r="M1851" s="71"/>
      <c r="N1851" s="71"/>
      <c r="O1851" s="72"/>
      <c r="P1851" s="285"/>
      <c r="Q1851" s="71"/>
      <c r="R1851" s="72"/>
      <c r="S1851" s="286"/>
      <c r="T1851" s="72"/>
      <c r="U1851" s="287"/>
      <c r="V1851" s="71"/>
      <c r="W1851" s="72"/>
      <c r="X1851" s="287"/>
      <c r="Y1851" s="72"/>
      <c r="Z1851" s="286"/>
      <c r="AA1851" s="72"/>
      <c r="AB1851" s="288"/>
      <c r="AC1851" s="215"/>
      <c r="AD1851" s="215"/>
      <c r="AE1851" s="215"/>
      <c r="AF1851" s="215"/>
      <c r="AG1851" s="215"/>
      <c r="AH1851" s="215"/>
      <c r="AI1851" s="215"/>
      <c r="AJ1851" s="215"/>
      <c r="AK1851" s="215"/>
      <c r="AL1851" s="215"/>
      <c r="AM1851" s="215"/>
    </row>
    <row r="1852">
      <c r="A1852" s="215"/>
      <c r="B1852" s="282"/>
      <c r="C1852" s="283"/>
      <c r="D1852" s="72"/>
      <c r="E1852" s="107"/>
      <c r="F1852" s="71"/>
      <c r="G1852" s="72"/>
      <c r="H1852" s="284"/>
      <c r="I1852" s="71"/>
      <c r="J1852" s="72"/>
      <c r="K1852" s="284"/>
      <c r="L1852" s="71"/>
      <c r="M1852" s="71"/>
      <c r="N1852" s="71"/>
      <c r="O1852" s="72"/>
      <c r="P1852" s="285"/>
      <c r="Q1852" s="71"/>
      <c r="R1852" s="72"/>
      <c r="S1852" s="286"/>
      <c r="T1852" s="72"/>
      <c r="U1852" s="287"/>
      <c r="V1852" s="71"/>
      <c r="W1852" s="72"/>
      <c r="X1852" s="287"/>
      <c r="Y1852" s="72"/>
      <c r="Z1852" s="286"/>
      <c r="AA1852" s="72"/>
      <c r="AB1852" s="288"/>
      <c r="AC1852" s="215"/>
      <c r="AD1852" s="215"/>
      <c r="AE1852" s="215"/>
      <c r="AF1852" s="215"/>
      <c r="AG1852" s="215"/>
      <c r="AH1852" s="215"/>
      <c r="AI1852" s="215"/>
      <c r="AJ1852" s="215"/>
      <c r="AK1852" s="215"/>
      <c r="AL1852" s="215"/>
      <c r="AM1852" s="215"/>
    </row>
    <row r="1853">
      <c r="A1853" s="215"/>
      <c r="B1853" s="282"/>
      <c r="C1853" s="283"/>
      <c r="D1853" s="72"/>
      <c r="E1853" s="107"/>
      <c r="F1853" s="71"/>
      <c r="G1853" s="72"/>
      <c r="H1853" s="284"/>
      <c r="I1853" s="71"/>
      <c r="J1853" s="72"/>
      <c r="K1853" s="284"/>
      <c r="L1853" s="71"/>
      <c r="M1853" s="71"/>
      <c r="N1853" s="71"/>
      <c r="O1853" s="72"/>
      <c r="P1853" s="285"/>
      <c r="Q1853" s="71"/>
      <c r="R1853" s="72"/>
      <c r="S1853" s="286"/>
      <c r="T1853" s="72"/>
      <c r="U1853" s="287"/>
      <c r="V1853" s="71"/>
      <c r="W1853" s="72"/>
      <c r="X1853" s="287"/>
      <c r="Y1853" s="72"/>
      <c r="Z1853" s="286"/>
      <c r="AA1853" s="72"/>
      <c r="AB1853" s="288"/>
      <c r="AC1853" s="215"/>
      <c r="AD1853" s="215"/>
      <c r="AE1853" s="215"/>
      <c r="AF1853" s="215"/>
      <c r="AG1853" s="215"/>
      <c r="AH1853" s="215"/>
      <c r="AI1853" s="215"/>
      <c r="AJ1853" s="215"/>
      <c r="AK1853" s="215"/>
      <c r="AL1853" s="215"/>
      <c r="AM1853" s="215"/>
    </row>
    <row r="1854">
      <c r="A1854" s="215"/>
      <c r="B1854" s="282"/>
      <c r="C1854" s="283"/>
      <c r="D1854" s="72"/>
      <c r="E1854" s="107"/>
      <c r="F1854" s="71"/>
      <c r="G1854" s="72"/>
      <c r="H1854" s="284"/>
      <c r="I1854" s="71"/>
      <c r="J1854" s="72"/>
      <c r="K1854" s="284"/>
      <c r="L1854" s="71"/>
      <c r="M1854" s="71"/>
      <c r="N1854" s="71"/>
      <c r="O1854" s="72"/>
      <c r="P1854" s="285"/>
      <c r="Q1854" s="71"/>
      <c r="R1854" s="72"/>
      <c r="S1854" s="286"/>
      <c r="T1854" s="72"/>
      <c r="U1854" s="287"/>
      <c r="V1854" s="71"/>
      <c r="W1854" s="72"/>
      <c r="X1854" s="287"/>
      <c r="Y1854" s="72"/>
      <c r="Z1854" s="286"/>
      <c r="AA1854" s="72"/>
      <c r="AB1854" s="288"/>
      <c r="AC1854" s="215"/>
      <c r="AD1854" s="215"/>
      <c r="AE1854" s="215"/>
      <c r="AF1854" s="215"/>
      <c r="AG1854" s="215"/>
      <c r="AH1854" s="215"/>
      <c r="AI1854" s="215"/>
      <c r="AJ1854" s="215"/>
      <c r="AK1854" s="215"/>
      <c r="AL1854" s="215"/>
      <c r="AM1854" s="215"/>
    </row>
    <row r="1855">
      <c r="A1855" s="215"/>
      <c r="B1855" s="282"/>
      <c r="C1855" s="283"/>
      <c r="D1855" s="72"/>
      <c r="E1855" s="107"/>
      <c r="F1855" s="71"/>
      <c r="G1855" s="72"/>
      <c r="H1855" s="284"/>
      <c r="I1855" s="71"/>
      <c r="J1855" s="72"/>
      <c r="K1855" s="284"/>
      <c r="L1855" s="71"/>
      <c r="M1855" s="71"/>
      <c r="N1855" s="71"/>
      <c r="O1855" s="72"/>
      <c r="P1855" s="285"/>
      <c r="Q1855" s="71"/>
      <c r="R1855" s="72"/>
      <c r="S1855" s="286"/>
      <c r="T1855" s="72"/>
      <c r="U1855" s="287"/>
      <c r="V1855" s="71"/>
      <c r="W1855" s="72"/>
      <c r="X1855" s="287"/>
      <c r="Y1855" s="72"/>
      <c r="Z1855" s="286"/>
      <c r="AA1855" s="72"/>
      <c r="AB1855" s="288"/>
      <c r="AC1855" s="215"/>
      <c r="AD1855" s="215"/>
      <c r="AE1855" s="215"/>
      <c r="AF1855" s="215"/>
      <c r="AG1855" s="215"/>
      <c r="AH1855" s="215"/>
      <c r="AI1855" s="215"/>
      <c r="AJ1855" s="215"/>
      <c r="AK1855" s="215"/>
      <c r="AL1855" s="215"/>
      <c r="AM1855" s="215"/>
    </row>
    <row r="1856">
      <c r="A1856" s="215"/>
      <c r="B1856" s="282"/>
      <c r="C1856" s="283"/>
      <c r="D1856" s="72"/>
      <c r="E1856" s="107"/>
      <c r="F1856" s="71"/>
      <c r="G1856" s="72"/>
      <c r="H1856" s="284"/>
      <c r="I1856" s="71"/>
      <c r="J1856" s="72"/>
      <c r="K1856" s="284"/>
      <c r="L1856" s="71"/>
      <c r="M1856" s="71"/>
      <c r="N1856" s="71"/>
      <c r="O1856" s="72"/>
      <c r="P1856" s="285"/>
      <c r="Q1856" s="71"/>
      <c r="R1856" s="72"/>
      <c r="S1856" s="286"/>
      <c r="T1856" s="72"/>
      <c r="U1856" s="287"/>
      <c r="V1856" s="71"/>
      <c r="W1856" s="72"/>
      <c r="X1856" s="287"/>
      <c r="Y1856" s="72"/>
      <c r="Z1856" s="286"/>
      <c r="AA1856" s="72"/>
      <c r="AB1856" s="288"/>
      <c r="AC1856" s="215"/>
      <c r="AD1856" s="215"/>
      <c r="AE1856" s="215"/>
      <c r="AF1856" s="215"/>
      <c r="AG1856" s="215"/>
      <c r="AH1856" s="215"/>
      <c r="AI1856" s="215"/>
      <c r="AJ1856" s="215"/>
      <c r="AK1856" s="215"/>
      <c r="AL1856" s="215"/>
      <c r="AM1856" s="215"/>
    </row>
    <row r="1857">
      <c r="A1857" s="215"/>
      <c r="B1857" s="282"/>
      <c r="C1857" s="283"/>
      <c r="D1857" s="72"/>
      <c r="E1857" s="107"/>
      <c r="F1857" s="71"/>
      <c r="G1857" s="72"/>
      <c r="H1857" s="284"/>
      <c r="I1857" s="71"/>
      <c r="J1857" s="72"/>
      <c r="K1857" s="284"/>
      <c r="L1857" s="71"/>
      <c r="M1857" s="71"/>
      <c r="N1857" s="71"/>
      <c r="O1857" s="72"/>
      <c r="P1857" s="285"/>
      <c r="Q1857" s="71"/>
      <c r="R1857" s="72"/>
      <c r="S1857" s="286"/>
      <c r="T1857" s="72"/>
      <c r="U1857" s="287"/>
      <c r="V1857" s="71"/>
      <c r="W1857" s="72"/>
      <c r="X1857" s="287"/>
      <c r="Y1857" s="72"/>
      <c r="Z1857" s="286"/>
      <c r="AA1857" s="72"/>
      <c r="AB1857" s="288"/>
      <c r="AC1857" s="215"/>
      <c r="AD1857" s="215"/>
      <c r="AE1857" s="215"/>
      <c r="AF1857" s="215"/>
      <c r="AG1857" s="215"/>
      <c r="AH1857" s="215"/>
      <c r="AI1857" s="215"/>
      <c r="AJ1857" s="215"/>
      <c r="AK1857" s="215"/>
      <c r="AL1857" s="215"/>
      <c r="AM1857" s="215"/>
    </row>
    <row r="1858">
      <c r="A1858" s="215"/>
      <c r="B1858" s="282"/>
      <c r="C1858" s="283"/>
      <c r="D1858" s="72"/>
      <c r="E1858" s="107"/>
      <c r="F1858" s="71"/>
      <c r="G1858" s="72"/>
      <c r="H1858" s="284"/>
      <c r="I1858" s="71"/>
      <c r="J1858" s="72"/>
      <c r="K1858" s="284"/>
      <c r="L1858" s="71"/>
      <c r="M1858" s="71"/>
      <c r="N1858" s="71"/>
      <c r="O1858" s="72"/>
      <c r="P1858" s="285"/>
      <c r="Q1858" s="71"/>
      <c r="R1858" s="72"/>
      <c r="S1858" s="286"/>
      <c r="T1858" s="72"/>
      <c r="U1858" s="287"/>
      <c r="V1858" s="71"/>
      <c r="W1858" s="72"/>
      <c r="X1858" s="287"/>
      <c r="Y1858" s="72"/>
      <c r="Z1858" s="286"/>
      <c r="AA1858" s="72"/>
      <c r="AB1858" s="288"/>
      <c r="AC1858" s="215"/>
      <c r="AD1858" s="215"/>
      <c r="AE1858" s="215"/>
      <c r="AF1858" s="215"/>
      <c r="AG1858" s="215"/>
      <c r="AH1858" s="215"/>
      <c r="AI1858" s="215"/>
      <c r="AJ1858" s="215"/>
      <c r="AK1858" s="215"/>
      <c r="AL1858" s="215"/>
      <c r="AM1858" s="215"/>
    </row>
    <row r="1859">
      <c r="A1859" s="215"/>
      <c r="B1859" s="282"/>
      <c r="C1859" s="283"/>
      <c r="D1859" s="72"/>
      <c r="E1859" s="107"/>
      <c r="F1859" s="71"/>
      <c r="G1859" s="72"/>
      <c r="H1859" s="284"/>
      <c r="I1859" s="71"/>
      <c r="J1859" s="72"/>
      <c r="K1859" s="284"/>
      <c r="L1859" s="71"/>
      <c r="M1859" s="71"/>
      <c r="N1859" s="71"/>
      <c r="O1859" s="72"/>
      <c r="P1859" s="285"/>
      <c r="Q1859" s="71"/>
      <c r="R1859" s="72"/>
      <c r="S1859" s="286"/>
      <c r="T1859" s="72"/>
      <c r="U1859" s="287"/>
      <c r="V1859" s="71"/>
      <c r="W1859" s="72"/>
      <c r="X1859" s="287"/>
      <c r="Y1859" s="72"/>
      <c r="Z1859" s="286"/>
      <c r="AA1859" s="72"/>
      <c r="AB1859" s="288"/>
      <c r="AC1859" s="215"/>
      <c r="AD1859" s="215"/>
      <c r="AE1859" s="215"/>
      <c r="AF1859" s="215"/>
      <c r="AG1859" s="215"/>
      <c r="AH1859" s="215"/>
      <c r="AI1859" s="215"/>
      <c r="AJ1859" s="215"/>
      <c r="AK1859" s="215"/>
      <c r="AL1859" s="215"/>
      <c r="AM1859" s="215"/>
    </row>
    <row r="1860">
      <c r="A1860" s="215"/>
      <c r="B1860" s="282"/>
      <c r="C1860" s="283"/>
      <c r="D1860" s="72"/>
      <c r="E1860" s="107"/>
      <c r="F1860" s="71"/>
      <c r="G1860" s="72"/>
      <c r="H1860" s="284"/>
      <c r="I1860" s="71"/>
      <c r="J1860" s="72"/>
      <c r="K1860" s="284"/>
      <c r="L1860" s="71"/>
      <c r="M1860" s="71"/>
      <c r="N1860" s="71"/>
      <c r="O1860" s="72"/>
      <c r="P1860" s="285"/>
      <c r="Q1860" s="71"/>
      <c r="R1860" s="72"/>
      <c r="S1860" s="286"/>
      <c r="T1860" s="72"/>
      <c r="U1860" s="287"/>
      <c r="V1860" s="71"/>
      <c r="W1860" s="72"/>
      <c r="X1860" s="287"/>
      <c r="Y1860" s="72"/>
      <c r="Z1860" s="286"/>
      <c r="AA1860" s="72"/>
      <c r="AB1860" s="288"/>
      <c r="AC1860" s="215"/>
      <c r="AD1860" s="215"/>
      <c r="AE1860" s="215"/>
      <c r="AF1860" s="215"/>
      <c r="AG1860" s="215"/>
      <c r="AH1860" s="215"/>
      <c r="AI1860" s="215"/>
      <c r="AJ1860" s="215"/>
      <c r="AK1860" s="215"/>
      <c r="AL1860" s="215"/>
      <c r="AM1860" s="215"/>
    </row>
    <row r="1861">
      <c r="A1861" s="215"/>
      <c r="B1861" s="282"/>
      <c r="C1861" s="283"/>
      <c r="D1861" s="72"/>
      <c r="E1861" s="107"/>
      <c r="F1861" s="71"/>
      <c r="G1861" s="72"/>
      <c r="H1861" s="284"/>
      <c r="I1861" s="71"/>
      <c r="J1861" s="72"/>
      <c r="K1861" s="284"/>
      <c r="L1861" s="71"/>
      <c r="M1861" s="71"/>
      <c r="N1861" s="71"/>
      <c r="O1861" s="72"/>
      <c r="P1861" s="285"/>
      <c r="Q1861" s="71"/>
      <c r="R1861" s="72"/>
      <c r="S1861" s="286"/>
      <c r="T1861" s="72"/>
      <c r="U1861" s="287"/>
      <c r="V1861" s="71"/>
      <c r="W1861" s="72"/>
      <c r="X1861" s="287"/>
      <c r="Y1861" s="72"/>
      <c r="Z1861" s="286"/>
      <c r="AA1861" s="72"/>
      <c r="AB1861" s="288"/>
      <c r="AC1861" s="215"/>
      <c r="AD1861" s="215"/>
      <c r="AE1861" s="215"/>
      <c r="AF1861" s="215"/>
      <c r="AG1861" s="215"/>
      <c r="AH1861" s="215"/>
      <c r="AI1861" s="215"/>
      <c r="AJ1861" s="215"/>
      <c r="AK1861" s="215"/>
      <c r="AL1861" s="215"/>
      <c r="AM1861" s="215"/>
    </row>
    <row r="1862">
      <c r="A1862" s="215"/>
      <c r="B1862" s="282"/>
      <c r="C1862" s="283"/>
      <c r="D1862" s="72"/>
      <c r="E1862" s="107"/>
      <c r="F1862" s="71"/>
      <c r="G1862" s="72"/>
      <c r="H1862" s="284"/>
      <c r="I1862" s="71"/>
      <c r="J1862" s="72"/>
      <c r="K1862" s="284"/>
      <c r="L1862" s="71"/>
      <c r="M1862" s="71"/>
      <c r="N1862" s="71"/>
      <c r="O1862" s="72"/>
      <c r="P1862" s="285"/>
      <c r="Q1862" s="71"/>
      <c r="R1862" s="72"/>
      <c r="S1862" s="286"/>
      <c r="T1862" s="72"/>
      <c r="U1862" s="287"/>
      <c r="V1862" s="71"/>
      <c r="W1862" s="72"/>
      <c r="X1862" s="287"/>
      <c r="Y1862" s="72"/>
      <c r="Z1862" s="286"/>
      <c r="AA1862" s="72"/>
      <c r="AB1862" s="288"/>
      <c r="AC1862" s="215"/>
      <c r="AD1862" s="215"/>
      <c r="AE1862" s="215"/>
      <c r="AF1862" s="215"/>
      <c r="AG1862" s="215"/>
      <c r="AH1862" s="215"/>
      <c r="AI1862" s="215"/>
      <c r="AJ1862" s="215"/>
      <c r="AK1862" s="215"/>
      <c r="AL1862" s="215"/>
      <c r="AM1862" s="215"/>
    </row>
    <row r="1863">
      <c r="A1863" s="215"/>
      <c r="B1863" s="282"/>
      <c r="C1863" s="283"/>
      <c r="D1863" s="72"/>
      <c r="E1863" s="107"/>
      <c r="F1863" s="71"/>
      <c r="G1863" s="72"/>
      <c r="H1863" s="284"/>
      <c r="I1863" s="71"/>
      <c r="J1863" s="72"/>
      <c r="K1863" s="284"/>
      <c r="L1863" s="71"/>
      <c r="M1863" s="71"/>
      <c r="N1863" s="71"/>
      <c r="O1863" s="72"/>
      <c r="P1863" s="285"/>
      <c r="Q1863" s="71"/>
      <c r="R1863" s="72"/>
      <c r="S1863" s="286"/>
      <c r="T1863" s="72"/>
      <c r="U1863" s="287"/>
      <c r="V1863" s="71"/>
      <c r="W1863" s="72"/>
      <c r="X1863" s="287"/>
      <c r="Y1863" s="72"/>
      <c r="Z1863" s="286"/>
      <c r="AA1863" s="72"/>
      <c r="AB1863" s="288"/>
      <c r="AC1863" s="215"/>
      <c r="AD1863" s="215"/>
      <c r="AE1863" s="215"/>
      <c r="AF1863" s="215"/>
      <c r="AG1863" s="215"/>
      <c r="AH1863" s="215"/>
      <c r="AI1863" s="215"/>
      <c r="AJ1863" s="215"/>
      <c r="AK1863" s="215"/>
      <c r="AL1863" s="215"/>
      <c r="AM1863" s="215"/>
    </row>
    <row r="1864">
      <c r="A1864" s="215"/>
      <c r="B1864" s="282"/>
      <c r="C1864" s="283"/>
      <c r="D1864" s="72"/>
      <c r="E1864" s="107"/>
      <c r="F1864" s="71"/>
      <c r="G1864" s="72"/>
      <c r="H1864" s="284"/>
      <c r="I1864" s="71"/>
      <c r="J1864" s="72"/>
      <c r="K1864" s="284"/>
      <c r="L1864" s="71"/>
      <c r="M1864" s="71"/>
      <c r="N1864" s="71"/>
      <c r="O1864" s="72"/>
      <c r="P1864" s="285"/>
      <c r="Q1864" s="71"/>
      <c r="R1864" s="72"/>
      <c r="S1864" s="286"/>
      <c r="T1864" s="72"/>
      <c r="U1864" s="287"/>
      <c r="V1864" s="71"/>
      <c r="W1864" s="72"/>
      <c r="X1864" s="287"/>
      <c r="Y1864" s="72"/>
      <c r="Z1864" s="286"/>
      <c r="AA1864" s="72"/>
      <c r="AB1864" s="288"/>
      <c r="AC1864" s="215"/>
      <c r="AD1864" s="215"/>
      <c r="AE1864" s="215"/>
      <c r="AF1864" s="215"/>
      <c r="AG1864" s="215"/>
      <c r="AH1864" s="215"/>
      <c r="AI1864" s="215"/>
      <c r="AJ1864" s="215"/>
      <c r="AK1864" s="215"/>
      <c r="AL1864" s="215"/>
      <c r="AM1864" s="215"/>
    </row>
    <row r="1865">
      <c r="A1865" s="215"/>
      <c r="B1865" s="282"/>
      <c r="C1865" s="283"/>
      <c r="D1865" s="72"/>
      <c r="E1865" s="107"/>
      <c r="F1865" s="71"/>
      <c r="G1865" s="72"/>
      <c r="H1865" s="284"/>
      <c r="I1865" s="71"/>
      <c r="J1865" s="72"/>
      <c r="K1865" s="284"/>
      <c r="L1865" s="71"/>
      <c r="M1865" s="71"/>
      <c r="N1865" s="71"/>
      <c r="O1865" s="72"/>
      <c r="P1865" s="285"/>
      <c r="Q1865" s="71"/>
      <c r="R1865" s="72"/>
      <c r="S1865" s="286"/>
      <c r="T1865" s="72"/>
      <c r="U1865" s="287"/>
      <c r="V1865" s="71"/>
      <c r="W1865" s="72"/>
      <c r="X1865" s="287"/>
      <c r="Y1865" s="72"/>
      <c r="Z1865" s="286"/>
      <c r="AA1865" s="72"/>
      <c r="AB1865" s="288"/>
      <c r="AC1865" s="215"/>
      <c r="AD1865" s="215"/>
      <c r="AE1865" s="215"/>
      <c r="AF1865" s="215"/>
      <c r="AG1865" s="215"/>
      <c r="AH1865" s="215"/>
      <c r="AI1865" s="215"/>
      <c r="AJ1865" s="215"/>
      <c r="AK1865" s="215"/>
      <c r="AL1865" s="215"/>
      <c r="AM1865" s="215"/>
    </row>
    <row r="1866">
      <c r="A1866" s="215"/>
      <c r="B1866" s="282"/>
      <c r="C1866" s="283"/>
      <c r="D1866" s="72"/>
      <c r="E1866" s="107"/>
      <c r="F1866" s="71"/>
      <c r="G1866" s="72"/>
      <c r="H1866" s="284"/>
      <c r="I1866" s="71"/>
      <c r="J1866" s="72"/>
      <c r="K1866" s="284"/>
      <c r="L1866" s="71"/>
      <c r="M1866" s="71"/>
      <c r="N1866" s="71"/>
      <c r="O1866" s="72"/>
      <c r="P1866" s="285"/>
      <c r="Q1866" s="71"/>
      <c r="R1866" s="72"/>
      <c r="S1866" s="286"/>
      <c r="T1866" s="72"/>
      <c r="U1866" s="287"/>
      <c r="V1866" s="71"/>
      <c r="W1866" s="72"/>
      <c r="X1866" s="287"/>
      <c r="Y1866" s="72"/>
      <c r="Z1866" s="286"/>
      <c r="AA1866" s="72"/>
      <c r="AB1866" s="288"/>
      <c r="AC1866" s="215"/>
      <c r="AD1866" s="215"/>
      <c r="AE1866" s="215"/>
      <c r="AF1866" s="215"/>
      <c r="AG1866" s="215"/>
      <c r="AH1866" s="215"/>
      <c r="AI1866" s="215"/>
      <c r="AJ1866" s="215"/>
      <c r="AK1866" s="215"/>
      <c r="AL1866" s="215"/>
      <c r="AM1866" s="215"/>
    </row>
    <row r="1867">
      <c r="A1867" s="215"/>
      <c r="B1867" s="282"/>
      <c r="C1867" s="283"/>
      <c r="D1867" s="72"/>
      <c r="E1867" s="107"/>
      <c r="F1867" s="71"/>
      <c r="G1867" s="72"/>
      <c r="H1867" s="284"/>
      <c r="I1867" s="71"/>
      <c r="J1867" s="72"/>
      <c r="K1867" s="284"/>
      <c r="L1867" s="71"/>
      <c r="M1867" s="71"/>
      <c r="N1867" s="71"/>
      <c r="O1867" s="72"/>
      <c r="P1867" s="285"/>
      <c r="Q1867" s="71"/>
      <c r="R1867" s="72"/>
      <c r="S1867" s="286"/>
      <c r="T1867" s="72"/>
      <c r="U1867" s="287"/>
      <c r="V1867" s="71"/>
      <c r="W1867" s="72"/>
      <c r="X1867" s="287"/>
      <c r="Y1867" s="72"/>
      <c r="Z1867" s="286"/>
      <c r="AA1867" s="72"/>
      <c r="AB1867" s="288"/>
      <c r="AC1867" s="215"/>
      <c r="AD1867" s="215"/>
      <c r="AE1867" s="215"/>
      <c r="AF1867" s="215"/>
      <c r="AG1867" s="215"/>
      <c r="AH1867" s="215"/>
      <c r="AI1867" s="215"/>
      <c r="AJ1867" s="215"/>
      <c r="AK1867" s="215"/>
      <c r="AL1867" s="215"/>
      <c r="AM1867" s="215"/>
    </row>
    <row r="1868">
      <c r="A1868" s="215"/>
      <c r="B1868" s="282"/>
      <c r="C1868" s="283"/>
      <c r="D1868" s="72"/>
      <c r="E1868" s="107"/>
      <c r="F1868" s="71"/>
      <c r="G1868" s="72"/>
      <c r="H1868" s="284"/>
      <c r="I1868" s="71"/>
      <c r="J1868" s="72"/>
      <c r="K1868" s="284"/>
      <c r="L1868" s="71"/>
      <c r="M1868" s="71"/>
      <c r="N1868" s="71"/>
      <c r="O1868" s="72"/>
      <c r="P1868" s="285"/>
      <c r="Q1868" s="71"/>
      <c r="R1868" s="72"/>
      <c r="S1868" s="286"/>
      <c r="T1868" s="72"/>
      <c r="U1868" s="287"/>
      <c r="V1868" s="71"/>
      <c r="W1868" s="72"/>
      <c r="X1868" s="287"/>
      <c r="Y1868" s="72"/>
      <c r="Z1868" s="286"/>
      <c r="AA1868" s="72"/>
      <c r="AB1868" s="288"/>
      <c r="AC1868" s="215"/>
      <c r="AD1868" s="215"/>
      <c r="AE1868" s="215"/>
      <c r="AF1868" s="215"/>
      <c r="AG1868" s="215"/>
      <c r="AH1868" s="215"/>
      <c r="AI1868" s="215"/>
      <c r="AJ1868" s="215"/>
      <c r="AK1868" s="215"/>
      <c r="AL1868" s="215"/>
      <c r="AM1868" s="215"/>
    </row>
    <row r="1869">
      <c r="A1869" s="215"/>
      <c r="B1869" s="282"/>
      <c r="C1869" s="283"/>
      <c r="D1869" s="72"/>
      <c r="E1869" s="107"/>
      <c r="F1869" s="71"/>
      <c r="G1869" s="72"/>
      <c r="H1869" s="284"/>
      <c r="I1869" s="71"/>
      <c r="J1869" s="72"/>
      <c r="K1869" s="284"/>
      <c r="L1869" s="71"/>
      <c r="M1869" s="71"/>
      <c r="N1869" s="71"/>
      <c r="O1869" s="72"/>
      <c r="P1869" s="285"/>
      <c r="Q1869" s="71"/>
      <c r="R1869" s="72"/>
      <c r="S1869" s="286"/>
      <c r="T1869" s="72"/>
      <c r="U1869" s="287"/>
      <c r="V1869" s="71"/>
      <c r="W1869" s="72"/>
      <c r="X1869" s="287"/>
      <c r="Y1869" s="72"/>
      <c r="Z1869" s="286"/>
      <c r="AA1869" s="72"/>
      <c r="AB1869" s="288"/>
      <c r="AC1869" s="215"/>
      <c r="AD1869" s="215"/>
      <c r="AE1869" s="215"/>
      <c r="AF1869" s="215"/>
      <c r="AG1869" s="215"/>
      <c r="AH1869" s="215"/>
      <c r="AI1869" s="215"/>
      <c r="AJ1869" s="215"/>
      <c r="AK1869" s="215"/>
      <c r="AL1869" s="215"/>
      <c r="AM1869" s="215"/>
    </row>
    <row r="1870">
      <c r="A1870" s="215"/>
      <c r="B1870" s="282"/>
      <c r="C1870" s="283"/>
      <c r="D1870" s="72"/>
      <c r="E1870" s="107"/>
      <c r="F1870" s="71"/>
      <c r="G1870" s="72"/>
      <c r="H1870" s="284"/>
      <c r="I1870" s="71"/>
      <c r="J1870" s="72"/>
      <c r="K1870" s="284"/>
      <c r="L1870" s="71"/>
      <c r="M1870" s="71"/>
      <c r="N1870" s="71"/>
      <c r="O1870" s="72"/>
      <c r="P1870" s="285"/>
      <c r="Q1870" s="71"/>
      <c r="R1870" s="72"/>
      <c r="S1870" s="286"/>
      <c r="T1870" s="72"/>
      <c r="U1870" s="287"/>
      <c r="V1870" s="71"/>
      <c r="W1870" s="72"/>
      <c r="X1870" s="287"/>
      <c r="Y1870" s="72"/>
      <c r="Z1870" s="286"/>
      <c r="AA1870" s="72"/>
      <c r="AB1870" s="288"/>
      <c r="AC1870" s="215"/>
      <c r="AD1870" s="215"/>
      <c r="AE1870" s="215"/>
      <c r="AF1870" s="215"/>
      <c r="AG1870" s="215"/>
      <c r="AH1870" s="215"/>
      <c r="AI1870" s="215"/>
      <c r="AJ1870" s="215"/>
      <c r="AK1870" s="215"/>
      <c r="AL1870" s="215"/>
      <c r="AM1870" s="215"/>
    </row>
    <row r="1871">
      <c r="A1871" s="215"/>
      <c r="B1871" s="282"/>
      <c r="C1871" s="283"/>
      <c r="D1871" s="72"/>
      <c r="E1871" s="107"/>
      <c r="F1871" s="71"/>
      <c r="G1871" s="72"/>
      <c r="H1871" s="284"/>
      <c r="I1871" s="71"/>
      <c r="J1871" s="72"/>
      <c r="K1871" s="284"/>
      <c r="L1871" s="71"/>
      <c r="M1871" s="71"/>
      <c r="N1871" s="71"/>
      <c r="O1871" s="72"/>
      <c r="P1871" s="285"/>
      <c r="Q1871" s="71"/>
      <c r="R1871" s="72"/>
      <c r="S1871" s="286"/>
      <c r="T1871" s="72"/>
      <c r="U1871" s="287"/>
      <c r="V1871" s="71"/>
      <c r="W1871" s="72"/>
      <c r="X1871" s="287"/>
      <c r="Y1871" s="72"/>
      <c r="Z1871" s="286"/>
      <c r="AA1871" s="72"/>
      <c r="AB1871" s="288"/>
      <c r="AC1871" s="215"/>
      <c r="AD1871" s="215"/>
      <c r="AE1871" s="215"/>
      <c r="AF1871" s="215"/>
      <c r="AG1871" s="215"/>
      <c r="AH1871" s="215"/>
      <c r="AI1871" s="215"/>
      <c r="AJ1871" s="215"/>
      <c r="AK1871" s="215"/>
      <c r="AL1871" s="215"/>
      <c r="AM1871" s="215"/>
    </row>
    <row r="1872">
      <c r="A1872" s="215"/>
      <c r="B1872" s="282"/>
      <c r="C1872" s="283"/>
      <c r="D1872" s="72"/>
      <c r="E1872" s="107"/>
      <c r="F1872" s="71"/>
      <c r="G1872" s="72"/>
      <c r="H1872" s="284"/>
      <c r="I1872" s="71"/>
      <c r="J1872" s="72"/>
      <c r="K1872" s="284"/>
      <c r="L1872" s="71"/>
      <c r="M1872" s="71"/>
      <c r="N1872" s="71"/>
      <c r="O1872" s="72"/>
      <c r="P1872" s="285"/>
      <c r="Q1872" s="71"/>
      <c r="R1872" s="72"/>
      <c r="S1872" s="286"/>
      <c r="T1872" s="72"/>
      <c r="U1872" s="287"/>
      <c r="V1872" s="71"/>
      <c r="W1872" s="72"/>
      <c r="X1872" s="287"/>
      <c r="Y1872" s="72"/>
      <c r="Z1872" s="286"/>
      <c r="AA1872" s="72"/>
      <c r="AB1872" s="288"/>
      <c r="AC1872" s="215"/>
      <c r="AD1872" s="215"/>
      <c r="AE1872" s="215"/>
      <c r="AF1872" s="215"/>
      <c r="AG1872" s="215"/>
      <c r="AH1872" s="215"/>
      <c r="AI1872" s="215"/>
      <c r="AJ1872" s="215"/>
      <c r="AK1872" s="215"/>
      <c r="AL1872" s="215"/>
      <c r="AM1872" s="215"/>
    </row>
    <row r="1873">
      <c r="A1873" s="215"/>
      <c r="B1873" s="282"/>
      <c r="C1873" s="283"/>
      <c r="D1873" s="72"/>
      <c r="E1873" s="107"/>
      <c r="F1873" s="71"/>
      <c r="G1873" s="72"/>
      <c r="H1873" s="284"/>
      <c r="I1873" s="71"/>
      <c r="J1873" s="72"/>
      <c r="K1873" s="284"/>
      <c r="L1873" s="71"/>
      <c r="M1873" s="71"/>
      <c r="N1873" s="71"/>
      <c r="O1873" s="72"/>
      <c r="P1873" s="285"/>
      <c r="Q1873" s="71"/>
      <c r="R1873" s="72"/>
      <c r="S1873" s="286"/>
      <c r="T1873" s="72"/>
      <c r="U1873" s="287"/>
      <c r="V1873" s="71"/>
      <c r="W1873" s="72"/>
      <c r="X1873" s="287"/>
      <c r="Y1873" s="72"/>
      <c r="Z1873" s="286"/>
      <c r="AA1873" s="72"/>
      <c r="AB1873" s="288"/>
      <c r="AC1873" s="215"/>
      <c r="AD1873" s="215"/>
      <c r="AE1873" s="215"/>
      <c r="AF1873" s="215"/>
      <c r="AG1873" s="215"/>
      <c r="AH1873" s="215"/>
      <c r="AI1873" s="215"/>
      <c r="AJ1873" s="215"/>
      <c r="AK1873" s="215"/>
      <c r="AL1873" s="215"/>
      <c r="AM1873" s="215"/>
    </row>
    <row r="1874">
      <c r="A1874" s="215"/>
      <c r="B1874" s="282"/>
      <c r="C1874" s="283"/>
      <c r="D1874" s="72"/>
      <c r="E1874" s="107"/>
      <c r="F1874" s="71"/>
      <c r="G1874" s="72"/>
      <c r="H1874" s="284"/>
      <c r="I1874" s="71"/>
      <c r="J1874" s="72"/>
      <c r="K1874" s="284"/>
      <c r="L1874" s="71"/>
      <c r="M1874" s="71"/>
      <c r="N1874" s="71"/>
      <c r="O1874" s="72"/>
      <c r="P1874" s="285"/>
      <c r="Q1874" s="71"/>
      <c r="R1874" s="72"/>
      <c r="S1874" s="286"/>
      <c r="T1874" s="72"/>
      <c r="U1874" s="287"/>
      <c r="V1874" s="71"/>
      <c r="W1874" s="72"/>
      <c r="X1874" s="287"/>
      <c r="Y1874" s="72"/>
      <c r="Z1874" s="286"/>
      <c r="AA1874" s="72"/>
      <c r="AB1874" s="288"/>
      <c r="AC1874" s="215"/>
      <c r="AD1874" s="215"/>
      <c r="AE1874" s="215"/>
      <c r="AF1874" s="215"/>
      <c r="AG1874" s="215"/>
      <c r="AH1874" s="215"/>
      <c r="AI1874" s="215"/>
      <c r="AJ1874" s="215"/>
      <c r="AK1874" s="215"/>
      <c r="AL1874" s="215"/>
      <c r="AM1874" s="215"/>
    </row>
    <row r="1875">
      <c r="A1875" s="215"/>
      <c r="B1875" s="282"/>
      <c r="C1875" s="283"/>
      <c r="D1875" s="72"/>
      <c r="E1875" s="107"/>
      <c r="F1875" s="71"/>
      <c r="G1875" s="72"/>
      <c r="H1875" s="284"/>
      <c r="I1875" s="71"/>
      <c r="J1875" s="72"/>
      <c r="K1875" s="284"/>
      <c r="L1875" s="71"/>
      <c r="M1875" s="71"/>
      <c r="N1875" s="71"/>
      <c r="O1875" s="72"/>
      <c r="P1875" s="285"/>
      <c r="Q1875" s="71"/>
      <c r="R1875" s="72"/>
      <c r="S1875" s="286"/>
      <c r="T1875" s="72"/>
      <c r="U1875" s="287"/>
      <c r="V1875" s="71"/>
      <c r="W1875" s="72"/>
      <c r="X1875" s="287"/>
      <c r="Y1875" s="72"/>
      <c r="Z1875" s="286"/>
      <c r="AA1875" s="72"/>
      <c r="AB1875" s="288"/>
      <c r="AC1875" s="215"/>
      <c r="AD1875" s="215"/>
      <c r="AE1875" s="215"/>
      <c r="AF1875" s="215"/>
      <c r="AG1875" s="215"/>
      <c r="AH1875" s="215"/>
      <c r="AI1875" s="215"/>
      <c r="AJ1875" s="215"/>
      <c r="AK1875" s="215"/>
      <c r="AL1875" s="215"/>
      <c r="AM1875" s="215"/>
    </row>
    <row r="1876">
      <c r="A1876" s="215"/>
      <c r="B1876" s="282"/>
      <c r="C1876" s="283"/>
      <c r="D1876" s="72"/>
      <c r="E1876" s="107"/>
      <c r="F1876" s="71"/>
      <c r="G1876" s="72"/>
      <c r="H1876" s="284"/>
      <c r="I1876" s="71"/>
      <c r="J1876" s="72"/>
      <c r="K1876" s="284"/>
      <c r="L1876" s="71"/>
      <c r="M1876" s="71"/>
      <c r="N1876" s="71"/>
      <c r="O1876" s="72"/>
      <c r="P1876" s="285"/>
      <c r="Q1876" s="71"/>
      <c r="R1876" s="72"/>
      <c r="S1876" s="286"/>
      <c r="T1876" s="72"/>
      <c r="U1876" s="287"/>
      <c r="V1876" s="71"/>
      <c r="W1876" s="72"/>
      <c r="X1876" s="287"/>
      <c r="Y1876" s="72"/>
      <c r="Z1876" s="286"/>
      <c r="AA1876" s="72"/>
      <c r="AB1876" s="288"/>
      <c r="AC1876" s="215"/>
      <c r="AD1876" s="215"/>
      <c r="AE1876" s="215"/>
      <c r="AF1876" s="215"/>
      <c r="AG1876" s="215"/>
      <c r="AH1876" s="215"/>
      <c r="AI1876" s="215"/>
      <c r="AJ1876" s="215"/>
      <c r="AK1876" s="215"/>
      <c r="AL1876" s="215"/>
      <c r="AM1876" s="215"/>
    </row>
    <row r="1877">
      <c r="A1877" s="215"/>
      <c r="B1877" s="282"/>
      <c r="C1877" s="283"/>
      <c r="D1877" s="72"/>
      <c r="E1877" s="107"/>
      <c r="F1877" s="71"/>
      <c r="G1877" s="72"/>
      <c r="H1877" s="284"/>
      <c r="I1877" s="71"/>
      <c r="J1877" s="72"/>
      <c r="K1877" s="284"/>
      <c r="L1877" s="71"/>
      <c r="M1877" s="71"/>
      <c r="N1877" s="71"/>
      <c r="O1877" s="72"/>
      <c r="P1877" s="285"/>
      <c r="Q1877" s="71"/>
      <c r="R1877" s="72"/>
      <c r="S1877" s="286"/>
      <c r="T1877" s="72"/>
      <c r="U1877" s="287"/>
      <c r="V1877" s="71"/>
      <c r="W1877" s="72"/>
      <c r="X1877" s="287"/>
      <c r="Y1877" s="72"/>
      <c r="Z1877" s="286"/>
      <c r="AA1877" s="72"/>
      <c r="AB1877" s="288"/>
      <c r="AC1877" s="215"/>
      <c r="AD1877" s="215"/>
      <c r="AE1877" s="215"/>
      <c r="AF1877" s="215"/>
      <c r="AG1877" s="215"/>
      <c r="AH1877" s="215"/>
      <c r="AI1877" s="215"/>
      <c r="AJ1877" s="215"/>
      <c r="AK1877" s="215"/>
      <c r="AL1877" s="215"/>
      <c r="AM1877" s="215"/>
    </row>
    <row r="1878">
      <c r="A1878" s="215"/>
      <c r="B1878" s="282"/>
      <c r="C1878" s="283"/>
      <c r="D1878" s="72"/>
      <c r="E1878" s="107"/>
      <c r="F1878" s="71"/>
      <c r="G1878" s="72"/>
      <c r="H1878" s="284"/>
      <c r="I1878" s="71"/>
      <c r="J1878" s="72"/>
      <c r="K1878" s="284"/>
      <c r="L1878" s="71"/>
      <c r="M1878" s="71"/>
      <c r="N1878" s="71"/>
      <c r="O1878" s="72"/>
      <c r="P1878" s="285"/>
      <c r="Q1878" s="71"/>
      <c r="R1878" s="72"/>
      <c r="S1878" s="286"/>
      <c r="T1878" s="72"/>
      <c r="U1878" s="287"/>
      <c r="V1878" s="71"/>
      <c r="W1878" s="72"/>
      <c r="X1878" s="287"/>
      <c r="Y1878" s="72"/>
      <c r="Z1878" s="286"/>
      <c r="AA1878" s="72"/>
      <c r="AB1878" s="288"/>
      <c r="AC1878" s="215"/>
      <c r="AD1878" s="215"/>
      <c r="AE1878" s="215"/>
      <c r="AF1878" s="215"/>
      <c r="AG1878" s="215"/>
      <c r="AH1878" s="215"/>
      <c r="AI1878" s="215"/>
      <c r="AJ1878" s="215"/>
      <c r="AK1878" s="215"/>
      <c r="AL1878" s="215"/>
      <c r="AM1878" s="215"/>
    </row>
    <row r="1879">
      <c r="A1879" s="215"/>
      <c r="B1879" s="282"/>
      <c r="C1879" s="283"/>
      <c r="D1879" s="72"/>
      <c r="E1879" s="107"/>
      <c r="F1879" s="71"/>
      <c r="G1879" s="72"/>
      <c r="H1879" s="284"/>
      <c r="I1879" s="71"/>
      <c r="J1879" s="72"/>
      <c r="K1879" s="284"/>
      <c r="L1879" s="71"/>
      <c r="M1879" s="71"/>
      <c r="N1879" s="71"/>
      <c r="O1879" s="72"/>
      <c r="P1879" s="285"/>
      <c r="Q1879" s="71"/>
      <c r="R1879" s="72"/>
      <c r="S1879" s="286"/>
      <c r="T1879" s="72"/>
      <c r="U1879" s="287"/>
      <c r="V1879" s="71"/>
      <c r="W1879" s="72"/>
      <c r="X1879" s="287"/>
      <c r="Y1879" s="72"/>
      <c r="Z1879" s="286"/>
      <c r="AA1879" s="72"/>
      <c r="AB1879" s="288"/>
      <c r="AC1879" s="215"/>
      <c r="AD1879" s="215"/>
      <c r="AE1879" s="215"/>
      <c r="AF1879" s="215"/>
      <c r="AG1879" s="215"/>
      <c r="AH1879" s="215"/>
      <c r="AI1879" s="215"/>
      <c r="AJ1879" s="215"/>
      <c r="AK1879" s="215"/>
      <c r="AL1879" s="215"/>
      <c r="AM1879" s="215"/>
    </row>
    <row r="1880">
      <c r="A1880" s="215"/>
      <c r="B1880" s="282"/>
      <c r="C1880" s="283"/>
      <c r="D1880" s="72"/>
      <c r="E1880" s="107"/>
      <c r="F1880" s="71"/>
      <c r="G1880" s="72"/>
      <c r="H1880" s="284"/>
      <c r="I1880" s="71"/>
      <c r="J1880" s="72"/>
      <c r="K1880" s="284"/>
      <c r="L1880" s="71"/>
      <c r="M1880" s="71"/>
      <c r="N1880" s="71"/>
      <c r="O1880" s="72"/>
      <c r="P1880" s="285"/>
      <c r="Q1880" s="71"/>
      <c r="R1880" s="72"/>
      <c r="S1880" s="286"/>
      <c r="T1880" s="72"/>
      <c r="U1880" s="287"/>
      <c r="V1880" s="71"/>
      <c r="W1880" s="72"/>
      <c r="X1880" s="287"/>
      <c r="Y1880" s="72"/>
      <c r="Z1880" s="286"/>
      <c r="AA1880" s="72"/>
      <c r="AB1880" s="288"/>
      <c r="AC1880" s="215"/>
      <c r="AD1880" s="215"/>
      <c r="AE1880" s="215"/>
      <c r="AF1880" s="215"/>
      <c r="AG1880" s="215"/>
      <c r="AH1880" s="215"/>
      <c r="AI1880" s="215"/>
      <c r="AJ1880" s="215"/>
      <c r="AK1880" s="215"/>
      <c r="AL1880" s="215"/>
      <c r="AM1880" s="215"/>
    </row>
    <row r="1881">
      <c r="A1881" s="215"/>
      <c r="B1881" s="282"/>
      <c r="C1881" s="283"/>
      <c r="D1881" s="72"/>
      <c r="E1881" s="107"/>
      <c r="F1881" s="71"/>
      <c r="G1881" s="72"/>
      <c r="H1881" s="284"/>
      <c r="I1881" s="71"/>
      <c r="J1881" s="72"/>
      <c r="K1881" s="284"/>
      <c r="L1881" s="71"/>
      <c r="M1881" s="71"/>
      <c r="N1881" s="71"/>
      <c r="O1881" s="72"/>
      <c r="P1881" s="285"/>
      <c r="Q1881" s="71"/>
      <c r="R1881" s="72"/>
      <c r="S1881" s="286"/>
      <c r="T1881" s="72"/>
      <c r="U1881" s="287"/>
      <c r="V1881" s="71"/>
      <c r="W1881" s="72"/>
      <c r="X1881" s="287"/>
      <c r="Y1881" s="72"/>
      <c r="Z1881" s="286"/>
      <c r="AA1881" s="72"/>
      <c r="AB1881" s="288"/>
      <c r="AC1881" s="215"/>
      <c r="AD1881" s="215"/>
      <c r="AE1881" s="215"/>
      <c r="AF1881" s="215"/>
      <c r="AG1881" s="215"/>
      <c r="AH1881" s="215"/>
      <c r="AI1881" s="215"/>
      <c r="AJ1881" s="215"/>
      <c r="AK1881" s="215"/>
      <c r="AL1881" s="215"/>
      <c r="AM1881" s="215"/>
    </row>
    <row r="1882">
      <c r="A1882" s="215"/>
      <c r="B1882" s="282"/>
      <c r="C1882" s="283"/>
      <c r="D1882" s="72"/>
      <c r="E1882" s="107"/>
      <c r="F1882" s="71"/>
      <c r="G1882" s="72"/>
      <c r="H1882" s="284"/>
      <c r="I1882" s="71"/>
      <c r="J1882" s="72"/>
      <c r="K1882" s="284"/>
      <c r="L1882" s="71"/>
      <c r="M1882" s="71"/>
      <c r="N1882" s="71"/>
      <c r="O1882" s="72"/>
      <c r="P1882" s="285"/>
      <c r="Q1882" s="71"/>
      <c r="R1882" s="72"/>
      <c r="S1882" s="286"/>
      <c r="T1882" s="72"/>
      <c r="U1882" s="287"/>
      <c r="V1882" s="71"/>
      <c r="W1882" s="72"/>
      <c r="X1882" s="287"/>
      <c r="Y1882" s="72"/>
      <c r="Z1882" s="286"/>
      <c r="AA1882" s="72"/>
      <c r="AB1882" s="288"/>
      <c r="AC1882" s="215"/>
      <c r="AD1882" s="215"/>
      <c r="AE1882" s="215"/>
      <c r="AF1882" s="215"/>
      <c r="AG1882" s="215"/>
      <c r="AH1882" s="215"/>
      <c r="AI1882" s="215"/>
      <c r="AJ1882" s="215"/>
      <c r="AK1882" s="215"/>
      <c r="AL1882" s="215"/>
      <c r="AM1882" s="215"/>
    </row>
    <row r="1883">
      <c r="A1883" s="215"/>
      <c r="B1883" s="282"/>
      <c r="C1883" s="283"/>
      <c r="D1883" s="72"/>
      <c r="E1883" s="107"/>
      <c r="F1883" s="71"/>
      <c r="G1883" s="72"/>
      <c r="H1883" s="284"/>
      <c r="I1883" s="71"/>
      <c r="J1883" s="72"/>
      <c r="K1883" s="284"/>
      <c r="L1883" s="71"/>
      <c r="M1883" s="71"/>
      <c r="N1883" s="71"/>
      <c r="O1883" s="72"/>
      <c r="P1883" s="285"/>
      <c r="Q1883" s="71"/>
      <c r="R1883" s="72"/>
      <c r="S1883" s="286"/>
      <c r="T1883" s="72"/>
      <c r="U1883" s="287"/>
      <c r="V1883" s="71"/>
      <c r="W1883" s="72"/>
      <c r="X1883" s="287"/>
      <c r="Y1883" s="72"/>
      <c r="Z1883" s="286"/>
      <c r="AA1883" s="72"/>
      <c r="AB1883" s="288"/>
      <c r="AC1883" s="215"/>
      <c r="AD1883" s="215"/>
      <c r="AE1883" s="215"/>
      <c r="AF1883" s="215"/>
      <c r="AG1883" s="215"/>
      <c r="AH1883" s="215"/>
      <c r="AI1883" s="215"/>
      <c r="AJ1883" s="215"/>
      <c r="AK1883" s="215"/>
      <c r="AL1883" s="215"/>
      <c r="AM1883" s="215"/>
    </row>
    <row r="1884">
      <c r="A1884" s="215"/>
      <c r="B1884" s="282"/>
      <c r="C1884" s="283"/>
      <c r="D1884" s="72"/>
      <c r="E1884" s="107"/>
      <c r="F1884" s="71"/>
      <c r="G1884" s="72"/>
      <c r="H1884" s="284"/>
      <c r="I1884" s="71"/>
      <c r="J1884" s="72"/>
      <c r="K1884" s="284"/>
      <c r="L1884" s="71"/>
      <c r="M1884" s="71"/>
      <c r="N1884" s="71"/>
      <c r="O1884" s="72"/>
      <c r="P1884" s="285"/>
      <c r="Q1884" s="71"/>
      <c r="R1884" s="72"/>
      <c r="S1884" s="286"/>
      <c r="T1884" s="72"/>
      <c r="U1884" s="287"/>
      <c r="V1884" s="71"/>
      <c r="W1884" s="72"/>
      <c r="X1884" s="287"/>
      <c r="Y1884" s="72"/>
      <c r="Z1884" s="286"/>
      <c r="AA1884" s="72"/>
      <c r="AB1884" s="288"/>
      <c r="AC1884" s="215"/>
      <c r="AD1884" s="215"/>
      <c r="AE1884" s="215"/>
      <c r="AF1884" s="215"/>
      <c r="AG1884" s="215"/>
      <c r="AH1884" s="215"/>
      <c r="AI1884" s="215"/>
      <c r="AJ1884" s="215"/>
      <c r="AK1884" s="215"/>
      <c r="AL1884" s="215"/>
      <c r="AM1884" s="215"/>
    </row>
    <row r="1885">
      <c r="A1885" s="215"/>
      <c r="B1885" s="282"/>
      <c r="C1885" s="283"/>
      <c r="D1885" s="72"/>
      <c r="E1885" s="107"/>
      <c r="F1885" s="71"/>
      <c r="G1885" s="72"/>
      <c r="H1885" s="284"/>
      <c r="I1885" s="71"/>
      <c r="J1885" s="72"/>
      <c r="K1885" s="284"/>
      <c r="L1885" s="71"/>
      <c r="M1885" s="71"/>
      <c r="N1885" s="71"/>
      <c r="O1885" s="72"/>
      <c r="P1885" s="285"/>
      <c r="Q1885" s="71"/>
      <c r="R1885" s="72"/>
      <c r="S1885" s="286"/>
      <c r="T1885" s="72"/>
      <c r="U1885" s="287"/>
      <c r="V1885" s="71"/>
      <c r="W1885" s="72"/>
      <c r="X1885" s="287"/>
      <c r="Y1885" s="72"/>
      <c r="Z1885" s="286"/>
      <c r="AA1885" s="72"/>
      <c r="AB1885" s="288"/>
      <c r="AC1885" s="215"/>
      <c r="AD1885" s="215"/>
      <c r="AE1885" s="215"/>
      <c r="AF1885" s="215"/>
      <c r="AG1885" s="215"/>
      <c r="AH1885" s="215"/>
      <c r="AI1885" s="215"/>
      <c r="AJ1885" s="215"/>
      <c r="AK1885" s="215"/>
      <c r="AL1885" s="215"/>
      <c r="AM1885" s="215"/>
    </row>
    <row r="1886">
      <c r="A1886" s="215"/>
      <c r="B1886" s="282"/>
      <c r="C1886" s="283"/>
      <c r="D1886" s="72"/>
      <c r="E1886" s="107"/>
      <c r="F1886" s="71"/>
      <c r="G1886" s="72"/>
      <c r="H1886" s="284"/>
      <c r="I1886" s="71"/>
      <c r="J1886" s="72"/>
      <c r="K1886" s="284"/>
      <c r="L1886" s="71"/>
      <c r="M1886" s="71"/>
      <c r="N1886" s="71"/>
      <c r="O1886" s="72"/>
      <c r="P1886" s="285"/>
      <c r="Q1886" s="71"/>
      <c r="R1886" s="72"/>
      <c r="S1886" s="286"/>
      <c r="T1886" s="72"/>
      <c r="U1886" s="287"/>
      <c r="V1886" s="71"/>
      <c r="W1886" s="72"/>
      <c r="X1886" s="287"/>
      <c r="Y1886" s="72"/>
      <c r="Z1886" s="286"/>
      <c r="AA1886" s="72"/>
      <c r="AB1886" s="288"/>
      <c r="AC1886" s="215"/>
      <c r="AD1886" s="215"/>
      <c r="AE1886" s="215"/>
      <c r="AF1886" s="215"/>
      <c r="AG1886" s="215"/>
      <c r="AH1886" s="215"/>
      <c r="AI1886" s="215"/>
      <c r="AJ1886" s="215"/>
      <c r="AK1886" s="215"/>
      <c r="AL1886" s="215"/>
      <c r="AM1886" s="215"/>
    </row>
    <row r="1887">
      <c r="A1887" s="215"/>
      <c r="B1887" s="282"/>
      <c r="C1887" s="283"/>
      <c r="D1887" s="72"/>
      <c r="E1887" s="107"/>
      <c r="F1887" s="71"/>
      <c r="G1887" s="72"/>
      <c r="H1887" s="284"/>
      <c r="I1887" s="71"/>
      <c r="J1887" s="72"/>
      <c r="K1887" s="284"/>
      <c r="L1887" s="71"/>
      <c r="M1887" s="71"/>
      <c r="N1887" s="71"/>
      <c r="O1887" s="72"/>
      <c r="P1887" s="285"/>
      <c r="Q1887" s="71"/>
      <c r="R1887" s="72"/>
      <c r="S1887" s="286"/>
      <c r="T1887" s="72"/>
      <c r="U1887" s="287"/>
      <c r="V1887" s="71"/>
      <c r="W1887" s="72"/>
      <c r="X1887" s="287"/>
      <c r="Y1887" s="72"/>
      <c r="Z1887" s="286"/>
      <c r="AA1887" s="72"/>
      <c r="AB1887" s="288"/>
      <c r="AC1887" s="215"/>
      <c r="AD1887" s="215"/>
      <c r="AE1887" s="215"/>
      <c r="AF1887" s="215"/>
      <c r="AG1887" s="215"/>
      <c r="AH1887" s="215"/>
      <c r="AI1887" s="215"/>
      <c r="AJ1887" s="215"/>
      <c r="AK1887" s="215"/>
      <c r="AL1887" s="215"/>
      <c r="AM1887" s="215"/>
    </row>
    <row r="1888">
      <c r="A1888" s="215"/>
      <c r="B1888" s="282"/>
      <c r="C1888" s="283"/>
      <c r="D1888" s="72"/>
      <c r="E1888" s="107"/>
      <c r="F1888" s="71"/>
      <c r="G1888" s="72"/>
      <c r="H1888" s="284"/>
      <c r="I1888" s="71"/>
      <c r="J1888" s="72"/>
      <c r="K1888" s="284"/>
      <c r="L1888" s="71"/>
      <c r="M1888" s="71"/>
      <c r="N1888" s="71"/>
      <c r="O1888" s="72"/>
      <c r="P1888" s="285"/>
      <c r="Q1888" s="71"/>
      <c r="R1888" s="72"/>
      <c r="S1888" s="286"/>
      <c r="T1888" s="72"/>
      <c r="U1888" s="287"/>
      <c r="V1888" s="71"/>
      <c r="W1888" s="72"/>
      <c r="X1888" s="287"/>
      <c r="Y1888" s="72"/>
      <c r="Z1888" s="286"/>
      <c r="AA1888" s="72"/>
      <c r="AB1888" s="288"/>
      <c r="AC1888" s="215"/>
      <c r="AD1888" s="215"/>
      <c r="AE1888" s="215"/>
      <c r="AF1888" s="215"/>
      <c r="AG1888" s="215"/>
      <c r="AH1888" s="215"/>
      <c r="AI1888" s="215"/>
      <c r="AJ1888" s="215"/>
      <c r="AK1888" s="215"/>
      <c r="AL1888" s="215"/>
      <c r="AM1888" s="215"/>
    </row>
    <row r="1889">
      <c r="A1889" s="215"/>
      <c r="B1889" s="282"/>
      <c r="C1889" s="283"/>
      <c r="D1889" s="72"/>
      <c r="E1889" s="107"/>
      <c r="F1889" s="71"/>
      <c r="G1889" s="72"/>
      <c r="H1889" s="284"/>
      <c r="I1889" s="71"/>
      <c r="J1889" s="72"/>
      <c r="K1889" s="284"/>
      <c r="L1889" s="71"/>
      <c r="M1889" s="71"/>
      <c r="N1889" s="71"/>
      <c r="O1889" s="72"/>
      <c r="P1889" s="285"/>
      <c r="Q1889" s="71"/>
      <c r="R1889" s="72"/>
      <c r="S1889" s="286"/>
      <c r="T1889" s="72"/>
      <c r="U1889" s="287"/>
      <c r="V1889" s="71"/>
      <c r="W1889" s="72"/>
      <c r="X1889" s="287"/>
      <c r="Y1889" s="72"/>
      <c r="Z1889" s="286"/>
      <c r="AA1889" s="72"/>
      <c r="AB1889" s="288"/>
      <c r="AC1889" s="215"/>
      <c r="AD1889" s="215"/>
      <c r="AE1889" s="215"/>
      <c r="AF1889" s="215"/>
      <c r="AG1889" s="215"/>
      <c r="AH1889" s="215"/>
      <c r="AI1889" s="215"/>
      <c r="AJ1889" s="215"/>
      <c r="AK1889" s="215"/>
      <c r="AL1889" s="215"/>
      <c r="AM1889" s="215"/>
    </row>
    <row r="1890">
      <c r="A1890" s="215"/>
      <c r="B1890" s="282"/>
      <c r="C1890" s="283"/>
      <c r="D1890" s="72"/>
      <c r="E1890" s="107"/>
      <c r="F1890" s="71"/>
      <c r="G1890" s="72"/>
      <c r="H1890" s="284"/>
      <c r="I1890" s="71"/>
      <c r="J1890" s="72"/>
      <c r="K1890" s="284"/>
      <c r="L1890" s="71"/>
      <c r="M1890" s="71"/>
      <c r="N1890" s="71"/>
      <c r="O1890" s="72"/>
      <c r="P1890" s="285"/>
      <c r="Q1890" s="71"/>
      <c r="R1890" s="72"/>
      <c r="S1890" s="286"/>
      <c r="T1890" s="72"/>
      <c r="U1890" s="287"/>
      <c r="V1890" s="71"/>
      <c r="W1890" s="72"/>
      <c r="X1890" s="287"/>
      <c r="Y1890" s="72"/>
      <c r="Z1890" s="286"/>
      <c r="AA1890" s="72"/>
      <c r="AB1890" s="288"/>
      <c r="AC1890" s="215"/>
      <c r="AD1890" s="215"/>
      <c r="AE1890" s="215"/>
      <c r="AF1890" s="215"/>
      <c r="AG1890" s="215"/>
      <c r="AH1890" s="215"/>
      <c r="AI1890" s="215"/>
      <c r="AJ1890" s="215"/>
      <c r="AK1890" s="215"/>
      <c r="AL1890" s="215"/>
      <c r="AM1890" s="215"/>
    </row>
    <row r="1891">
      <c r="A1891" s="215"/>
      <c r="B1891" s="282"/>
      <c r="C1891" s="283"/>
      <c r="D1891" s="72"/>
      <c r="E1891" s="107"/>
      <c r="F1891" s="71"/>
      <c r="G1891" s="72"/>
      <c r="H1891" s="284"/>
      <c r="I1891" s="71"/>
      <c r="J1891" s="72"/>
      <c r="K1891" s="284"/>
      <c r="L1891" s="71"/>
      <c r="M1891" s="71"/>
      <c r="N1891" s="71"/>
      <c r="O1891" s="72"/>
      <c r="P1891" s="285"/>
      <c r="Q1891" s="71"/>
      <c r="R1891" s="72"/>
      <c r="S1891" s="286"/>
      <c r="T1891" s="72"/>
      <c r="U1891" s="287"/>
      <c r="V1891" s="71"/>
      <c r="W1891" s="72"/>
      <c r="X1891" s="287"/>
      <c r="Y1891" s="72"/>
      <c r="Z1891" s="286"/>
      <c r="AA1891" s="72"/>
      <c r="AB1891" s="288"/>
      <c r="AC1891" s="215"/>
      <c r="AD1891" s="215"/>
      <c r="AE1891" s="215"/>
      <c r="AF1891" s="215"/>
      <c r="AG1891" s="215"/>
      <c r="AH1891" s="215"/>
      <c r="AI1891" s="215"/>
      <c r="AJ1891" s="215"/>
      <c r="AK1891" s="215"/>
      <c r="AL1891" s="215"/>
      <c r="AM1891" s="215"/>
    </row>
    <row r="1892">
      <c r="A1892" s="215"/>
      <c r="B1892" s="282"/>
      <c r="C1892" s="283"/>
      <c r="D1892" s="72"/>
      <c r="E1892" s="107"/>
      <c r="F1892" s="71"/>
      <c r="G1892" s="72"/>
      <c r="H1892" s="284"/>
      <c r="I1892" s="71"/>
      <c r="J1892" s="72"/>
      <c r="K1892" s="284"/>
      <c r="L1892" s="71"/>
      <c r="M1892" s="71"/>
      <c r="N1892" s="71"/>
      <c r="O1892" s="72"/>
      <c r="P1892" s="285"/>
      <c r="Q1892" s="71"/>
      <c r="R1892" s="72"/>
      <c r="S1892" s="286"/>
      <c r="T1892" s="72"/>
      <c r="U1892" s="287"/>
      <c r="V1892" s="71"/>
      <c r="W1892" s="72"/>
      <c r="X1892" s="287"/>
      <c r="Y1892" s="72"/>
      <c r="Z1892" s="286"/>
      <c r="AA1892" s="72"/>
      <c r="AB1892" s="288"/>
      <c r="AC1892" s="215"/>
      <c r="AD1892" s="215"/>
      <c r="AE1892" s="215"/>
      <c r="AF1892" s="215"/>
      <c r="AG1892" s="215"/>
      <c r="AH1892" s="215"/>
      <c r="AI1892" s="215"/>
      <c r="AJ1892" s="215"/>
      <c r="AK1892" s="215"/>
      <c r="AL1892" s="215"/>
      <c r="AM1892" s="215"/>
    </row>
    <row r="1893">
      <c r="A1893" s="215"/>
      <c r="B1893" s="282"/>
      <c r="C1893" s="283"/>
      <c r="D1893" s="72"/>
      <c r="E1893" s="107"/>
      <c r="F1893" s="71"/>
      <c r="G1893" s="72"/>
      <c r="H1893" s="284"/>
      <c r="I1893" s="71"/>
      <c r="J1893" s="72"/>
      <c r="K1893" s="284"/>
      <c r="L1893" s="71"/>
      <c r="M1893" s="71"/>
      <c r="N1893" s="71"/>
      <c r="O1893" s="72"/>
      <c r="P1893" s="285"/>
      <c r="Q1893" s="71"/>
      <c r="R1893" s="72"/>
      <c r="S1893" s="286"/>
      <c r="T1893" s="72"/>
      <c r="U1893" s="287"/>
      <c r="V1893" s="71"/>
      <c r="W1893" s="72"/>
      <c r="X1893" s="287"/>
      <c r="Y1893" s="72"/>
      <c r="Z1893" s="286"/>
      <c r="AA1893" s="72"/>
      <c r="AB1893" s="288"/>
      <c r="AC1893" s="215"/>
      <c r="AD1893" s="215"/>
      <c r="AE1893" s="215"/>
      <c r="AF1893" s="215"/>
      <c r="AG1893" s="215"/>
      <c r="AH1893" s="215"/>
      <c r="AI1893" s="215"/>
      <c r="AJ1893" s="215"/>
      <c r="AK1893" s="215"/>
      <c r="AL1893" s="215"/>
      <c r="AM1893" s="215"/>
    </row>
    <row r="1894">
      <c r="A1894" s="215"/>
      <c r="B1894" s="282"/>
      <c r="C1894" s="283"/>
      <c r="D1894" s="72"/>
      <c r="E1894" s="107"/>
      <c r="F1894" s="71"/>
      <c r="G1894" s="72"/>
      <c r="H1894" s="284"/>
      <c r="I1894" s="71"/>
      <c r="J1894" s="72"/>
      <c r="K1894" s="284"/>
      <c r="L1894" s="71"/>
      <c r="M1894" s="71"/>
      <c r="N1894" s="71"/>
      <c r="O1894" s="72"/>
      <c r="P1894" s="285"/>
      <c r="Q1894" s="71"/>
      <c r="R1894" s="72"/>
      <c r="S1894" s="286"/>
      <c r="T1894" s="72"/>
      <c r="U1894" s="287"/>
      <c r="V1894" s="71"/>
      <c r="W1894" s="72"/>
      <c r="X1894" s="287"/>
      <c r="Y1894" s="72"/>
      <c r="Z1894" s="286"/>
      <c r="AA1894" s="72"/>
      <c r="AB1894" s="288"/>
      <c r="AC1894" s="215"/>
      <c r="AD1894" s="215"/>
      <c r="AE1894" s="215"/>
      <c r="AF1894" s="215"/>
      <c r="AG1894" s="215"/>
      <c r="AH1894" s="215"/>
      <c r="AI1894" s="215"/>
      <c r="AJ1894" s="215"/>
      <c r="AK1894" s="215"/>
      <c r="AL1894" s="215"/>
      <c r="AM1894" s="215"/>
    </row>
    <row r="1895">
      <c r="A1895" s="215"/>
      <c r="B1895" s="282"/>
      <c r="C1895" s="283"/>
      <c r="D1895" s="72"/>
      <c r="E1895" s="107"/>
      <c r="F1895" s="71"/>
      <c r="G1895" s="72"/>
      <c r="H1895" s="284"/>
      <c r="I1895" s="71"/>
      <c r="J1895" s="72"/>
      <c r="K1895" s="284"/>
      <c r="L1895" s="71"/>
      <c r="M1895" s="71"/>
      <c r="N1895" s="71"/>
      <c r="O1895" s="72"/>
      <c r="P1895" s="285"/>
      <c r="Q1895" s="71"/>
      <c r="R1895" s="72"/>
      <c r="S1895" s="286"/>
      <c r="T1895" s="72"/>
      <c r="U1895" s="287"/>
      <c r="V1895" s="71"/>
      <c r="W1895" s="72"/>
      <c r="X1895" s="287"/>
      <c r="Y1895" s="72"/>
      <c r="Z1895" s="286"/>
      <c r="AA1895" s="72"/>
      <c r="AB1895" s="288"/>
      <c r="AC1895" s="215"/>
      <c r="AD1895" s="215"/>
      <c r="AE1895" s="215"/>
      <c r="AF1895" s="215"/>
      <c r="AG1895" s="215"/>
      <c r="AH1895" s="215"/>
      <c r="AI1895" s="215"/>
      <c r="AJ1895" s="215"/>
      <c r="AK1895" s="215"/>
      <c r="AL1895" s="215"/>
      <c r="AM1895" s="215"/>
    </row>
    <row r="1896">
      <c r="A1896" s="215"/>
      <c r="B1896" s="282"/>
      <c r="C1896" s="283"/>
      <c r="D1896" s="72"/>
      <c r="E1896" s="107"/>
      <c r="F1896" s="71"/>
      <c r="G1896" s="72"/>
      <c r="H1896" s="284"/>
      <c r="I1896" s="71"/>
      <c r="J1896" s="72"/>
      <c r="K1896" s="284"/>
      <c r="L1896" s="71"/>
      <c r="M1896" s="71"/>
      <c r="N1896" s="71"/>
      <c r="O1896" s="72"/>
      <c r="P1896" s="285"/>
      <c r="Q1896" s="71"/>
      <c r="R1896" s="72"/>
      <c r="S1896" s="286"/>
      <c r="T1896" s="72"/>
      <c r="U1896" s="287"/>
      <c r="V1896" s="71"/>
      <c r="W1896" s="72"/>
      <c r="X1896" s="287"/>
      <c r="Y1896" s="72"/>
      <c r="Z1896" s="286"/>
      <c r="AA1896" s="72"/>
      <c r="AB1896" s="288"/>
      <c r="AC1896" s="215"/>
      <c r="AD1896" s="215"/>
      <c r="AE1896" s="215"/>
      <c r="AF1896" s="215"/>
      <c r="AG1896" s="215"/>
      <c r="AH1896" s="215"/>
      <c r="AI1896" s="215"/>
      <c r="AJ1896" s="215"/>
      <c r="AK1896" s="215"/>
      <c r="AL1896" s="215"/>
      <c r="AM1896" s="215"/>
    </row>
    <row r="1897">
      <c r="A1897" s="215"/>
      <c r="B1897" s="282"/>
      <c r="C1897" s="283"/>
      <c r="D1897" s="72"/>
      <c r="E1897" s="107"/>
      <c r="F1897" s="71"/>
      <c r="G1897" s="72"/>
      <c r="H1897" s="284"/>
      <c r="I1897" s="71"/>
      <c r="J1897" s="72"/>
      <c r="K1897" s="284"/>
      <c r="L1897" s="71"/>
      <c r="M1897" s="71"/>
      <c r="N1897" s="71"/>
      <c r="O1897" s="72"/>
      <c r="P1897" s="285"/>
      <c r="Q1897" s="71"/>
      <c r="R1897" s="72"/>
      <c r="S1897" s="286"/>
      <c r="T1897" s="72"/>
      <c r="U1897" s="287"/>
      <c r="V1897" s="71"/>
      <c r="W1897" s="72"/>
      <c r="X1897" s="287"/>
      <c r="Y1897" s="72"/>
      <c r="Z1897" s="286"/>
      <c r="AA1897" s="72"/>
      <c r="AB1897" s="288"/>
      <c r="AC1897" s="215"/>
      <c r="AD1897" s="215"/>
      <c r="AE1897" s="215"/>
      <c r="AF1897" s="215"/>
      <c r="AG1897" s="215"/>
      <c r="AH1897" s="215"/>
      <c r="AI1897" s="215"/>
      <c r="AJ1897" s="215"/>
      <c r="AK1897" s="215"/>
      <c r="AL1897" s="215"/>
      <c r="AM1897" s="215"/>
    </row>
    <row r="1898">
      <c r="A1898" s="215"/>
      <c r="B1898" s="282"/>
      <c r="C1898" s="283"/>
      <c r="D1898" s="72"/>
      <c r="E1898" s="107"/>
      <c r="F1898" s="71"/>
      <c r="G1898" s="72"/>
      <c r="H1898" s="284"/>
      <c r="I1898" s="71"/>
      <c r="J1898" s="72"/>
      <c r="K1898" s="284"/>
      <c r="L1898" s="71"/>
      <c r="M1898" s="71"/>
      <c r="N1898" s="71"/>
      <c r="O1898" s="72"/>
      <c r="P1898" s="285"/>
      <c r="Q1898" s="71"/>
      <c r="R1898" s="72"/>
      <c r="S1898" s="286"/>
      <c r="T1898" s="72"/>
      <c r="U1898" s="287"/>
      <c r="V1898" s="71"/>
      <c r="W1898" s="72"/>
      <c r="X1898" s="287"/>
      <c r="Y1898" s="72"/>
      <c r="Z1898" s="286"/>
      <c r="AA1898" s="72"/>
      <c r="AB1898" s="288"/>
      <c r="AC1898" s="215"/>
      <c r="AD1898" s="215"/>
      <c r="AE1898" s="215"/>
      <c r="AF1898" s="215"/>
      <c r="AG1898" s="215"/>
      <c r="AH1898" s="215"/>
      <c r="AI1898" s="215"/>
      <c r="AJ1898" s="215"/>
      <c r="AK1898" s="215"/>
      <c r="AL1898" s="215"/>
      <c r="AM1898" s="215"/>
    </row>
    <row r="1899">
      <c r="A1899" s="215"/>
      <c r="B1899" s="282"/>
      <c r="C1899" s="283"/>
      <c r="D1899" s="72"/>
      <c r="E1899" s="107"/>
      <c r="F1899" s="71"/>
      <c r="G1899" s="72"/>
      <c r="H1899" s="284"/>
      <c r="I1899" s="71"/>
      <c r="J1899" s="72"/>
      <c r="K1899" s="284"/>
      <c r="L1899" s="71"/>
      <c r="M1899" s="71"/>
      <c r="N1899" s="71"/>
      <c r="O1899" s="72"/>
      <c r="P1899" s="285"/>
      <c r="Q1899" s="71"/>
      <c r="R1899" s="72"/>
      <c r="S1899" s="286"/>
      <c r="T1899" s="72"/>
      <c r="U1899" s="287"/>
      <c r="V1899" s="71"/>
      <c r="W1899" s="72"/>
      <c r="X1899" s="287"/>
      <c r="Y1899" s="72"/>
      <c r="Z1899" s="286"/>
      <c r="AA1899" s="72"/>
      <c r="AB1899" s="288"/>
      <c r="AC1899" s="215"/>
      <c r="AD1899" s="215"/>
      <c r="AE1899" s="215"/>
      <c r="AF1899" s="215"/>
      <c r="AG1899" s="215"/>
      <c r="AH1899" s="215"/>
      <c r="AI1899" s="215"/>
      <c r="AJ1899" s="215"/>
      <c r="AK1899" s="215"/>
      <c r="AL1899" s="215"/>
      <c r="AM1899" s="215"/>
    </row>
    <row r="1900">
      <c r="A1900" s="215"/>
      <c r="B1900" s="282"/>
      <c r="C1900" s="283"/>
      <c r="D1900" s="72"/>
      <c r="E1900" s="107"/>
      <c r="F1900" s="71"/>
      <c r="G1900" s="72"/>
      <c r="H1900" s="284"/>
      <c r="I1900" s="71"/>
      <c r="J1900" s="72"/>
      <c r="K1900" s="284"/>
      <c r="L1900" s="71"/>
      <c r="M1900" s="71"/>
      <c r="N1900" s="71"/>
      <c r="O1900" s="72"/>
      <c r="P1900" s="285"/>
      <c r="Q1900" s="71"/>
      <c r="R1900" s="72"/>
      <c r="S1900" s="286"/>
      <c r="T1900" s="72"/>
      <c r="U1900" s="287"/>
      <c r="V1900" s="71"/>
      <c r="W1900" s="72"/>
      <c r="X1900" s="287"/>
      <c r="Y1900" s="72"/>
      <c r="Z1900" s="286"/>
      <c r="AA1900" s="72"/>
      <c r="AB1900" s="288"/>
      <c r="AC1900" s="215"/>
      <c r="AD1900" s="215"/>
      <c r="AE1900" s="215"/>
      <c r="AF1900" s="215"/>
      <c r="AG1900" s="215"/>
      <c r="AH1900" s="215"/>
      <c r="AI1900" s="215"/>
      <c r="AJ1900" s="215"/>
      <c r="AK1900" s="215"/>
      <c r="AL1900" s="215"/>
      <c r="AM1900" s="215"/>
    </row>
    <row r="1901">
      <c r="A1901" s="215"/>
      <c r="B1901" s="282"/>
      <c r="C1901" s="283"/>
      <c r="D1901" s="72"/>
      <c r="E1901" s="107"/>
      <c r="F1901" s="71"/>
      <c r="G1901" s="72"/>
      <c r="H1901" s="284"/>
      <c r="I1901" s="71"/>
      <c r="J1901" s="72"/>
      <c r="K1901" s="284"/>
      <c r="L1901" s="71"/>
      <c r="M1901" s="71"/>
      <c r="N1901" s="71"/>
      <c r="O1901" s="72"/>
      <c r="P1901" s="285"/>
      <c r="Q1901" s="71"/>
      <c r="R1901" s="72"/>
      <c r="S1901" s="286"/>
      <c r="T1901" s="72"/>
      <c r="U1901" s="287"/>
      <c r="V1901" s="71"/>
      <c r="W1901" s="72"/>
      <c r="X1901" s="287"/>
      <c r="Y1901" s="72"/>
      <c r="Z1901" s="286"/>
      <c r="AA1901" s="72"/>
      <c r="AB1901" s="288"/>
      <c r="AC1901" s="215"/>
      <c r="AD1901" s="215"/>
      <c r="AE1901" s="215"/>
      <c r="AF1901" s="215"/>
      <c r="AG1901" s="215"/>
      <c r="AH1901" s="215"/>
      <c r="AI1901" s="215"/>
      <c r="AJ1901" s="215"/>
      <c r="AK1901" s="215"/>
      <c r="AL1901" s="215"/>
      <c r="AM1901" s="215"/>
    </row>
    <row r="1902">
      <c r="A1902" s="215"/>
      <c r="B1902" s="282"/>
      <c r="C1902" s="283"/>
      <c r="D1902" s="72"/>
      <c r="E1902" s="107"/>
      <c r="F1902" s="71"/>
      <c r="G1902" s="72"/>
      <c r="H1902" s="284"/>
      <c r="I1902" s="71"/>
      <c r="J1902" s="72"/>
      <c r="K1902" s="284"/>
      <c r="L1902" s="71"/>
      <c r="M1902" s="71"/>
      <c r="N1902" s="71"/>
      <c r="O1902" s="72"/>
      <c r="P1902" s="285"/>
      <c r="Q1902" s="71"/>
      <c r="R1902" s="72"/>
      <c r="S1902" s="286"/>
      <c r="T1902" s="72"/>
      <c r="U1902" s="287"/>
      <c r="V1902" s="71"/>
      <c r="W1902" s="72"/>
      <c r="X1902" s="287"/>
      <c r="Y1902" s="72"/>
      <c r="Z1902" s="286"/>
      <c r="AA1902" s="72"/>
      <c r="AB1902" s="288"/>
      <c r="AC1902" s="215"/>
      <c r="AD1902" s="215"/>
      <c r="AE1902" s="215"/>
      <c r="AF1902" s="215"/>
      <c r="AG1902" s="215"/>
      <c r="AH1902" s="215"/>
      <c r="AI1902" s="215"/>
      <c r="AJ1902" s="215"/>
      <c r="AK1902" s="215"/>
      <c r="AL1902" s="215"/>
      <c r="AM1902" s="215"/>
    </row>
    <row r="1903">
      <c r="A1903" s="215"/>
      <c r="B1903" s="282"/>
      <c r="C1903" s="283"/>
      <c r="D1903" s="72"/>
      <c r="E1903" s="107"/>
      <c r="F1903" s="71"/>
      <c r="G1903" s="72"/>
      <c r="H1903" s="284"/>
      <c r="I1903" s="71"/>
      <c r="J1903" s="72"/>
      <c r="K1903" s="284"/>
      <c r="L1903" s="71"/>
      <c r="M1903" s="71"/>
      <c r="N1903" s="71"/>
      <c r="O1903" s="72"/>
      <c r="P1903" s="285"/>
      <c r="Q1903" s="71"/>
      <c r="R1903" s="72"/>
      <c r="S1903" s="286"/>
      <c r="T1903" s="72"/>
      <c r="U1903" s="287"/>
      <c r="V1903" s="71"/>
      <c r="W1903" s="72"/>
      <c r="X1903" s="287"/>
      <c r="Y1903" s="72"/>
      <c r="Z1903" s="286"/>
      <c r="AA1903" s="72"/>
      <c r="AB1903" s="288"/>
      <c r="AC1903" s="215"/>
      <c r="AD1903" s="215"/>
      <c r="AE1903" s="215"/>
      <c r="AF1903" s="215"/>
      <c r="AG1903" s="215"/>
      <c r="AH1903" s="215"/>
      <c r="AI1903" s="215"/>
      <c r="AJ1903" s="215"/>
      <c r="AK1903" s="215"/>
      <c r="AL1903" s="215"/>
      <c r="AM1903" s="215"/>
    </row>
    <row r="1904">
      <c r="A1904" s="215"/>
      <c r="B1904" s="282"/>
      <c r="C1904" s="283"/>
      <c r="D1904" s="72"/>
      <c r="E1904" s="107"/>
      <c r="F1904" s="71"/>
      <c r="G1904" s="72"/>
      <c r="H1904" s="284"/>
      <c r="I1904" s="71"/>
      <c r="J1904" s="72"/>
      <c r="K1904" s="284"/>
      <c r="L1904" s="71"/>
      <c r="M1904" s="71"/>
      <c r="N1904" s="71"/>
      <c r="O1904" s="72"/>
      <c r="P1904" s="285"/>
      <c r="Q1904" s="71"/>
      <c r="R1904" s="72"/>
      <c r="S1904" s="286"/>
      <c r="T1904" s="72"/>
      <c r="U1904" s="287"/>
      <c r="V1904" s="71"/>
      <c r="W1904" s="72"/>
      <c r="X1904" s="287"/>
      <c r="Y1904" s="72"/>
      <c r="Z1904" s="286"/>
      <c r="AA1904" s="72"/>
      <c r="AB1904" s="288"/>
      <c r="AC1904" s="215"/>
      <c r="AD1904" s="215"/>
      <c r="AE1904" s="215"/>
      <c r="AF1904" s="215"/>
      <c r="AG1904" s="215"/>
      <c r="AH1904" s="215"/>
      <c r="AI1904" s="215"/>
      <c r="AJ1904" s="215"/>
      <c r="AK1904" s="215"/>
      <c r="AL1904" s="215"/>
      <c r="AM1904" s="215"/>
    </row>
    <row r="1905">
      <c r="A1905" s="215"/>
      <c r="B1905" s="282"/>
      <c r="C1905" s="283"/>
      <c r="D1905" s="72"/>
      <c r="E1905" s="107"/>
      <c r="F1905" s="71"/>
      <c r="G1905" s="72"/>
      <c r="H1905" s="284"/>
      <c r="I1905" s="71"/>
      <c r="J1905" s="72"/>
      <c r="K1905" s="284"/>
      <c r="L1905" s="71"/>
      <c r="M1905" s="71"/>
      <c r="N1905" s="71"/>
      <c r="O1905" s="72"/>
      <c r="P1905" s="285"/>
      <c r="Q1905" s="71"/>
      <c r="R1905" s="72"/>
      <c r="S1905" s="286"/>
      <c r="T1905" s="72"/>
      <c r="U1905" s="287"/>
      <c r="V1905" s="71"/>
      <c r="W1905" s="72"/>
      <c r="X1905" s="287"/>
      <c r="Y1905" s="72"/>
      <c r="Z1905" s="286"/>
      <c r="AA1905" s="72"/>
      <c r="AB1905" s="288"/>
      <c r="AC1905" s="215"/>
      <c r="AD1905" s="215"/>
      <c r="AE1905" s="215"/>
      <c r="AF1905" s="215"/>
      <c r="AG1905" s="215"/>
      <c r="AH1905" s="215"/>
      <c r="AI1905" s="215"/>
      <c r="AJ1905" s="215"/>
      <c r="AK1905" s="215"/>
      <c r="AL1905" s="215"/>
      <c r="AM1905" s="215"/>
    </row>
    <row r="1906">
      <c r="A1906" s="215"/>
      <c r="B1906" s="282"/>
      <c r="C1906" s="283"/>
      <c r="D1906" s="72"/>
      <c r="E1906" s="107"/>
      <c r="F1906" s="71"/>
      <c r="G1906" s="72"/>
      <c r="H1906" s="284"/>
      <c r="I1906" s="71"/>
      <c r="J1906" s="72"/>
      <c r="K1906" s="284"/>
      <c r="L1906" s="71"/>
      <c r="M1906" s="71"/>
      <c r="N1906" s="71"/>
      <c r="O1906" s="72"/>
      <c r="P1906" s="285"/>
      <c r="Q1906" s="71"/>
      <c r="R1906" s="72"/>
      <c r="S1906" s="286"/>
      <c r="T1906" s="72"/>
      <c r="U1906" s="287"/>
      <c r="V1906" s="71"/>
      <c r="W1906" s="72"/>
      <c r="X1906" s="287"/>
      <c r="Y1906" s="72"/>
      <c r="Z1906" s="286"/>
      <c r="AA1906" s="72"/>
      <c r="AB1906" s="288"/>
      <c r="AC1906" s="215"/>
      <c r="AD1906" s="215"/>
      <c r="AE1906" s="215"/>
      <c r="AF1906" s="215"/>
      <c r="AG1906" s="215"/>
      <c r="AH1906" s="215"/>
      <c r="AI1906" s="215"/>
      <c r="AJ1906" s="215"/>
      <c r="AK1906" s="215"/>
      <c r="AL1906" s="215"/>
      <c r="AM1906" s="215"/>
    </row>
    <row r="1907">
      <c r="A1907" s="215"/>
      <c r="B1907" s="282"/>
      <c r="C1907" s="283"/>
      <c r="D1907" s="72"/>
      <c r="E1907" s="107"/>
      <c r="F1907" s="71"/>
      <c r="G1907" s="72"/>
      <c r="H1907" s="284"/>
      <c r="I1907" s="71"/>
      <c r="J1907" s="72"/>
      <c r="K1907" s="284"/>
      <c r="L1907" s="71"/>
      <c r="M1907" s="71"/>
      <c r="N1907" s="71"/>
      <c r="O1907" s="72"/>
      <c r="P1907" s="285"/>
      <c r="Q1907" s="71"/>
      <c r="R1907" s="72"/>
      <c r="S1907" s="286"/>
      <c r="T1907" s="72"/>
      <c r="U1907" s="287"/>
      <c r="V1907" s="71"/>
      <c r="W1907" s="72"/>
      <c r="X1907" s="287"/>
      <c r="Y1907" s="72"/>
      <c r="Z1907" s="286"/>
      <c r="AA1907" s="72"/>
      <c r="AB1907" s="288"/>
      <c r="AC1907" s="215"/>
      <c r="AD1907" s="215"/>
      <c r="AE1907" s="215"/>
      <c r="AF1907" s="215"/>
      <c r="AG1907" s="215"/>
      <c r="AH1907" s="215"/>
      <c r="AI1907" s="215"/>
      <c r="AJ1907" s="215"/>
      <c r="AK1907" s="215"/>
      <c r="AL1907" s="215"/>
      <c r="AM1907" s="215"/>
    </row>
    <row r="1908">
      <c r="A1908" s="215"/>
      <c r="B1908" s="282"/>
      <c r="C1908" s="283"/>
      <c r="D1908" s="72"/>
      <c r="E1908" s="107"/>
      <c r="F1908" s="71"/>
      <c r="G1908" s="72"/>
      <c r="H1908" s="284"/>
      <c r="I1908" s="71"/>
      <c r="J1908" s="72"/>
      <c r="K1908" s="284"/>
      <c r="L1908" s="71"/>
      <c r="M1908" s="71"/>
      <c r="N1908" s="71"/>
      <c r="O1908" s="72"/>
      <c r="P1908" s="285"/>
      <c r="Q1908" s="71"/>
      <c r="R1908" s="72"/>
      <c r="S1908" s="286"/>
      <c r="T1908" s="72"/>
      <c r="U1908" s="287"/>
      <c r="V1908" s="71"/>
      <c r="W1908" s="72"/>
      <c r="X1908" s="287"/>
      <c r="Y1908" s="72"/>
      <c r="Z1908" s="286"/>
      <c r="AA1908" s="72"/>
      <c r="AB1908" s="288"/>
      <c r="AC1908" s="215"/>
      <c r="AD1908" s="215"/>
      <c r="AE1908" s="215"/>
      <c r="AF1908" s="215"/>
      <c r="AG1908" s="215"/>
      <c r="AH1908" s="215"/>
      <c r="AI1908" s="215"/>
      <c r="AJ1908" s="215"/>
      <c r="AK1908" s="215"/>
      <c r="AL1908" s="215"/>
      <c r="AM1908" s="215"/>
    </row>
    <row r="1909">
      <c r="A1909" s="215"/>
      <c r="B1909" s="282"/>
      <c r="C1909" s="283"/>
      <c r="D1909" s="72"/>
      <c r="E1909" s="107"/>
      <c r="F1909" s="71"/>
      <c r="G1909" s="72"/>
      <c r="H1909" s="284"/>
      <c r="I1909" s="71"/>
      <c r="J1909" s="72"/>
      <c r="K1909" s="284"/>
      <c r="L1909" s="71"/>
      <c r="M1909" s="71"/>
      <c r="N1909" s="71"/>
      <c r="O1909" s="72"/>
      <c r="P1909" s="285"/>
      <c r="Q1909" s="71"/>
      <c r="R1909" s="72"/>
      <c r="S1909" s="286"/>
      <c r="T1909" s="72"/>
      <c r="U1909" s="287"/>
      <c r="V1909" s="71"/>
      <c r="W1909" s="72"/>
      <c r="X1909" s="287"/>
      <c r="Y1909" s="72"/>
      <c r="Z1909" s="286"/>
      <c r="AA1909" s="72"/>
      <c r="AB1909" s="288"/>
      <c r="AC1909" s="215"/>
      <c r="AD1909" s="215"/>
      <c r="AE1909" s="215"/>
      <c r="AF1909" s="215"/>
      <c r="AG1909" s="215"/>
      <c r="AH1909" s="215"/>
      <c r="AI1909" s="215"/>
      <c r="AJ1909" s="215"/>
      <c r="AK1909" s="215"/>
      <c r="AL1909" s="215"/>
      <c r="AM1909" s="215"/>
    </row>
    <row r="1910">
      <c r="A1910" s="215"/>
      <c r="B1910" s="282"/>
      <c r="C1910" s="283"/>
      <c r="D1910" s="72"/>
      <c r="E1910" s="107"/>
      <c r="F1910" s="71"/>
      <c r="G1910" s="72"/>
      <c r="H1910" s="284"/>
      <c r="I1910" s="71"/>
      <c r="J1910" s="72"/>
      <c r="K1910" s="284"/>
      <c r="L1910" s="71"/>
      <c r="M1910" s="71"/>
      <c r="N1910" s="71"/>
      <c r="O1910" s="72"/>
      <c r="P1910" s="285"/>
      <c r="Q1910" s="71"/>
      <c r="R1910" s="72"/>
      <c r="S1910" s="286"/>
      <c r="T1910" s="72"/>
      <c r="U1910" s="287"/>
      <c r="V1910" s="71"/>
      <c r="W1910" s="72"/>
      <c r="X1910" s="287"/>
      <c r="Y1910" s="72"/>
      <c r="Z1910" s="286"/>
      <c r="AA1910" s="72"/>
      <c r="AB1910" s="288"/>
      <c r="AC1910" s="215"/>
      <c r="AD1910" s="215"/>
      <c r="AE1910" s="215"/>
      <c r="AF1910" s="215"/>
      <c r="AG1910" s="215"/>
      <c r="AH1910" s="215"/>
      <c r="AI1910" s="215"/>
      <c r="AJ1910" s="215"/>
      <c r="AK1910" s="215"/>
      <c r="AL1910" s="215"/>
      <c r="AM1910" s="215"/>
    </row>
    <row r="1911">
      <c r="A1911" s="215"/>
      <c r="B1911" s="282"/>
      <c r="C1911" s="283"/>
      <c r="D1911" s="72"/>
      <c r="E1911" s="107"/>
      <c r="F1911" s="71"/>
      <c r="G1911" s="72"/>
      <c r="H1911" s="284"/>
      <c r="I1911" s="71"/>
      <c r="J1911" s="72"/>
      <c r="K1911" s="284"/>
      <c r="L1911" s="71"/>
      <c r="M1911" s="71"/>
      <c r="N1911" s="71"/>
      <c r="O1911" s="72"/>
      <c r="P1911" s="285"/>
      <c r="Q1911" s="71"/>
      <c r="R1911" s="72"/>
      <c r="S1911" s="286"/>
      <c r="T1911" s="72"/>
      <c r="U1911" s="287"/>
      <c r="V1911" s="71"/>
      <c r="W1911" s="72"/>
      <c r="X1911" s="287"/>
      <c r="Y1911" s="72"/>
      <c r="Z1911" s="286"/>
      <c r="AA1911" s="72"/>
      <c r="AB1911" s="288"/>
      <c r="AC1911" s="215"/>
      <c r="AD1911" s="215"/>
      <c r="AE1911" s="215"/>
      <c r="AF1911" s="215"/>
      <c r="AG1911" s="215"/>
      <c r="AH1911" s="215"/>
      <c r="AI1911" s="215"/>
      <c r="AJ1911" s="215"/>
      <c r="AK1911" s="215"/>
      <c r="AL1911" s="215"/>
      <c r="AM1911" s="215"/>
    </row>
    <row r="1912">
      <c r="A1912" s="215"/>
      <c r="B1912" s="282"/>
      <c r="C1912" s="283"/>
      <c r="D1912" s="72"/>
      <c r="E1912" s="107"/>
      <c r="F1912" s="71"/>
      <c r="G1912" s="72"/>
      <c r="H1912" s="284"/>
      <c r="I1912" s="71"/>
      <c r="J1912" s="72"/>
      <c r="K1912" s="284"/>
      <c r="L1912" s="71"/>
      <c r="M1912" s="71"/>
      <c r="N1912" s="71"/>
      <c r="O1912" s="72"/>
      <c r="P1912" s="285"/>
      <c r="Q1912" s="71"/>
      <c r="R1912" s="72"/>
      <c r="S1912" s="286"/>
      <c r="T1912" s="72"/>
      <c r="U1912" s="287"/>
      <c r="V1912" s="71"/>
      <c r="W1912" s="72"/>
      <c r="X1912" s="287"/>
      <c r="Y1912" s="72"/>
      <c r="Z1912" s="286"/>
      <c r="AA1912" s="72"/>
      <c r="AB1912" s="288"/>
      <c r="AC1912" s="215"/>
      <c r="AD1912" s="215"/>
      <c r="AE1912" s="215"/>
      <c r="AF1912" s="215"/>
      <c r="AG1912" s="215"/>
      <c r="AH1912" s="215"/>
      <c r="AI1912" s="215"/>
      <c r="AJ1912" s="215"/>
      <c r="AK1912" s="215"/>
      <c r="AL1912" s="215"/>
      <c r="AM1912" s="215"/>
    </row>
    <row r="1913">
      <c r="A1913" s="215"/>
      <c r="B1913" s="282"/>
      <c r="C1913" s="283"/>
      <c r="D1913" s="72"/>
      <c r="E1913" s="107"/>
      <c r="F1913" s="71"/>
      <c r="G1913" s="72"/>
      <c r="H1913" s="284"/>
      <c r="I1913" s="71"/>
      <c r="J1913" s="72"/>
      <c r="K1913" s="284"/>
      <c r="L1913" s="71"/>
      <c r="M1913" s="71"/>
      <c r="N1913" s="71"/>
      <c r="O1913" s="72"/>
      <c r="P1913" s="285"/>
      <c r="Q1913" s="71"/>
      <c r="R1913" s="72"/>
      <c r="S1913" s="286"/>
      <c r="T1913" s="72"/>
      <c r="U1913" s="287"/>
      <c r="V1913" s="71"/>
      <c r="W1913" s="72"/>
      <c r="X1913" s="287"/>
      <c r="Y1913" s="72"/>
      <c r="Z1913" s="286"/>
      <c r="AA1913" s="72"/>
      <c r="AB1913" s="288"/>
      <c r="AC1913" s="215"/>
      <c r="AD1913" s="215"/>
      <c r="AE1913" s="215"/>
      <c r="AF1913" s="215"/>
      <c r="AG1913" s="215"/>
      <c r="AH1913" s="215"/>
      <c r="AI1913" s="215"/>
      <c r="AJ1913" s="215"/>
      <c r="AK1913" s="215"/>
      <c r="AL1913" s="215"/>
      <c r="AM1913" s="215"/>
    </row>
    <row r="1914">
      <c r="A1914" s="215"/>
      <c r="B1914" s="282"/>
      <c r="C1914" s="283"/>
      <c r="D1914" s="72"/>
      <c r="E1914" s="107"/>
      <c r="F1914" s="71"/>
      <c r="G1914" s="72"/>
      <c r="H1914" s="284"/>
      <c r="I1914" s="71"/>
      <c r="J1914" s="72"/>
      <c r="K1914" s="284"/>
      <c r="L1914" s="71"/>
      <c r="M1914" s="71"/>
      <c r="N1914" s="71"/>
      <c r="O1914" s="72"/>
      <c r="P1914" s="285"/>
      <c r="Q1914" s="71"/>
      <c r="R1914" s="72"/>
      <c r="S1914" s="286"/>
      <c r="T1914" s="72"/>
      <c r="U1914" s="287"/>
      <c r="V1914" s="71"/>
      <c r="W1914" s="72"/>
      <c r="X1914" s="287"/>
      <c r="Y1914" s="72"/>
      <c r="Z1914" s="286"/>
      <c r="AA1914" s="72"/>
      <c r="AB1914" s="288"/>
      <c r="AC1914" s="215"/>
      <c r="AD1914" s="215"/>
      <c r="AE1914" s="215"/>
      <c r="AF1914" s="215"/>
      <c r="AG1914" s="215"/>
      <c r="AH1914" s="215"/>
      <c r="AI1914" s="215"/>
      <c r="AJ1914" s="215"/>
      <c r="AK1914" s="215"/>
      <c r="AL1914" s="215"/>
      <c r="AM1914" s="215"/>
    </row>
    <row r="1915">
      <c r="A1915" s="215"/>
      <c r="B1915" s="282"/>
      <c r="C1915" s="283"/>
      <c r="D1915" s="72"/>
      <c r="E1915" s="107"/>
      <c r="F1915" s="71"/>
      <c r="G1915" s="72"/>
      <c r="H1915" s="284"/>
      <c r="I1915" s="71"/>
      <c r="J1915" s="72"/>
      <c r="K1915" s="284"/>
      <c r="L1915" s="71"/>
      <c r="M1915" s="71"/>
      <c r="N1915" s="71"/>
      <c r="O1915" s="72"/>
      <c r="P1915" s="285"/>
      <c r="Q1915" s="71"/>
      <c r="R1915" s="72"/>
      <c r="S1915" s="286"/>
      <c r="T1915" s="72"/>
      <c r="U1915" s="287"/>
      <c r="V1915" s="71"/>
      <c r="W1915" s="72"/>
      <c r="X1915" s="287"/>
      <c r="Y1915" s="72"/>
      <c r="Z1915" s="286"/>
      <c r="AA1915" s="72"/>
      <c r="AB1915" s="288"/>
      <c r="AC1915" s="215"/>
      <c r="AD1915" s="215"/>
      <c r="AE1915" s="215"/>
      <c r="AF1915" s="215"/>
      <c r="AG1915" s="215"/>
      <c r="AH1915" s="215"/>
      <c r="AI1915" s="215"/>
      <c r="AJ1915" s="215"/>
      <c r="AK1915" s="215"/>
      <c r="AL1915" s="215"/>
      <c r="AM1915" s="215"/>
    </row>
    <row r="1916">
      <c r="A1916" s="215"/>
      <c r="B1916" s="282"/>
      <c r="C1916" s="283"/>
      <c r="D1916" s="72"/>
      <c r="E1916" s="107"/>
      <c r="F1916" s="71"/>
      <c r="G1916" s="72"/>
      <c r="H1916" s="284"/>
      <c r="I1916" s="71"/>
      <c r="J1916" s="72"/>
      <c r="K1916" s="284"/>
      <c r="L1916" s="71"/>
      <c r="M1916" s="71"/>
      <c r="N1916" s="71"/>
      <c r="O1916" s="72"/>
      <c r="P1916" s="285"/>
      <c r="Q1916" s="71"/>
      <c r="R1916" s="72"/>
      <c r="S1916" s="286"/>
      <c r="T1916" s="72"/>
      <c r="U1916" s="287"/>
      <c r="V1916" s="71"/>
      <c r="W1916" s="72"/>
      <c r="X1916" s="287"/>
      <c r="Y1916" s="72"/>
      <c r="Z1916" s="286"/>
      <c r="AA1916" s="72"/>
      <c r="AB1916" s="288"/>
      <c r="AC1916" s="215"/>
      <c r="AD1916" s="215"/>
      <c r="AE1916" s="215"/>
      <c r="AF1916" s="215"/>
      <c r="AG1916" s="215"/>
      <c r="AH1916" s="215"/>
      <c r="AI1916" s="215"/>
      <c r="AJ1916" s="215"/>
      <c r="AK1916" s="215"/>
      <c r="AL1916" s="215"/>
      <c r="AM1916" s="215"/>
    </row>
    <row r="1917">
      <c r="A1917" s="215"/>
      <c r="B1917" s="282"/>
      <c r="C1917" s="283"/>
      <c r="D1917" s="72"/>
      <c r="E1917" s="107"/>
      <c r="F1917" s="71"/>
      <c r="G1917" s="72"/>
      <c r="H1917" s="284"/>
      <c r="I1917" s="71"/>
      <c r="J1917" s="72"/>
      <c r="K1917" s="284"/>
      <c r="L1917" s="71"/>
      <c r="M1917" s="71"/>
      <c r="N1917" s="71"/>
      <c r="O1917" s="72"/>
      <c r="P1917" s="285"/>
      <c r="Q1917" s="71"/>
      <c r="R1917" s="72"/>
      <c r="S1917" s="286"/>
      <c r="T1917" s="72"/>
      <c r="U1917" s="287"/>
      <c r="V1917" s="71"/>
      <c r="W1917" s="72"/>
      <c r="X1917" s="287"/>
      <c r="Y1917" s="72"/>
      <c r="Z1917" s="286"/>
      <c r="AA1917" s="72"/>
      <c r="AB1917" s="288"/>
      <c r="AC1917" s="215"/>
      <c r="AD1917" s="215"/>
      <c r="AE1917" s="215"/>
      <c r="AF1917" s="215"/>
      <c r="AG1917" s="215"/>
      <c r="AH1917" s="215"/>
      <c r="AI1917" s="215"/>
      <c r="AJ1917" s="215"/>
      <c r="AK1917" s="215"/>
      <c r="AL1917" s="215"/>
      <c r="AM1917" s="215"/>
    </row>
    <row r="1918">
      <c r="A1918" s="215"/>
      <c r="B1918" s="282"/>
      <c r="C1918" s="283"/>
      <c r="D1918" s="72"/>
      <c r="E1918" s="107"/>
      <c r="F1918" s="71"/>
      <c r="G1918" s="72"/>
      <c r="H1918" s="284"/>
      <c r="I1918" s="71"/>
      <c r="J1918" s="72"/>
      <c r="K1918" s="284"/>
      <c r="L1918" s="71"/>
      <c r="M1918" s="71"/>
      <c r="N1918" s="71"/>
      <c r="O1918" s="72"/>
      <c r="P1918" s="285"/>
      <c r="Q1918" s="71"/>
      <c r="R1918" s="72"/>
      <c r="S1918" s="286"/>
      <c r="T1918" s="72"/>
      <c r="U1918" s="287"/>
      <c r="V1918" s="71"/>
      <c r="W1918" s="72"/>
      <c r="X1918" s="287"/>
      <c r="Y1918" s="72"/>
      <c r="Z1918" s="286"/>
      <c r="AA1918" s="72"/>
      <c r="AB1918" s="288"/>
      <c r="AC1918" s="215"/>
      <c r="AD1918" s="215"/>
      <c r="AE1918" s="215"/>
      <c r="AF1918" s="215"/>
      <c r="AG1918" s="215"/>
      <c r="AH1918" s="215"/>
      <c r="AI1918" s="215"/>
      <c r="AJ1918" s="215"/>
      <c r="AK1918" s="215"/>
      <c r="AL1918" s="215"/>
      <c r="AM1918" s="215"/>
    </row>
    <row r="1919">
      <c r="A1919" s="215"/>
      <c r="B1919" s="282"/>
      <c r="C1919" s="283"/>
      <c r="D1919" s="72"/>
      <c r="E1919" s="107"/>
      <c r="F1919" s="71"/>
      <c r="G1919" s="72"/>
      <c r="H1919" s="284"/>
      <c r="I1919" s="71"/>
      <c r="J1919" s="72"/>
      <c r="K1919" s="284"/>
      <c r="L1919" s="71"/>
      <c r="M1919" s="71"/>
      <c r="N1919" s="71"/>
      <c r="O1919" s="72"/>
      <c r="P1919" s="285"/>
      <c r="Q1919" s="71"/>
      <c r="R1919" s="72"/>
      <c r="S1919" s="286"/>
      <c r="T1919" s="72"/>
      <c r="U1919" s="287"/>
      <c r="V1919" s="71"/>
      <c r="W1919" s="72"/>
      <c r="X1919" s="287"/>
      <c r="Y1919" s="72"/>
      <c r="Z1919" s="286"/>
      <c r="AA1919" s="72"/>
      <c r="AB1919" s="288"/>
      <c r="AC1919" s="215"/>
      <c r="AD1919" s="215"/>
      <c r="AE1919" s="215"/>
      <c r="AF1919" s="215"/>
      <c r="AG1919" s="215"/>
      <c r="AH1919" s="215"/>
      <c r="AI1919" s="215"/>
      <c r="AJ1919" s="215"/>
      <c r="AK1919" s="215"/>
      <c r="AL1919" s="215"/>
      <c r="AM1919" s="215"/>
    </row>
    <row r="1920">
      <c r="A1920" s="215"/>
      <c r="B1920" s="282"/>
      <c r="C1920" s="283"/>
      <c r="D1920" s="72"/>
      <c r="E1920" s="107"/>
      <c r="F1920" s="71"/>
      <c r="G1920" s="72"/>
      <c r="H1920" s="284"/>
      <c r="I1920" s="71"/>
      <c r="J1920" s="72"/>
      <c r="K1920" s="284"/>
      <c r="L1920" s="71"/>
      <c r="M1920" s="71"/>
      <c r="N1920" s="71"/>
      <c r="O1920" s="72"/>
      <c r="P1920" s="285"/>
      <c r="Q1920" s="71"/>
      <c r="R1920" s="72"/>
      <c r="S1920" s="286"/>
      <c r="T1920" s="72"/>
      <c r="U1920" s="287"/>
      <c r="V1920" s="71"/>
      <c r="W1920" s="72"/>
      <c r="X1920" s="287"/>
      <c r="Y1920" s="72"/>
      <c r="Z1920" s="286"/>
      <c r="AA1920" s="72"/>
      <c r="AB1920" s="288"/>
      <c r="AC1920" s="215"/>
      <c r="AD1920" s="215"/>
      <c r="AE1920" s="215"/>
      <c r="AF1920" s="215"/>
      <c r="AG1920" s="215"/>
      <c r="AH1920" s="215"/>
      <c r="AI1920" s="215"/>
      <c r="AJ1920" s="215"/>
      <c r="AK1920" s="215"/>
      <c r="AL1920" s="215"/>
      <c r="AM1920" s="215"/>
    </row>
    <row r="1921">
      <c r="A1921" s="215"/>
      <c r="B1921" s="282"/>
      <c r="C1921" s="283"/>
      <c r="D1921" s="72"/>
      <c r="E1921" s="107"/>
      <c r="F1921" s="71"/>
      <c r="G1921" s="72"/>
      <c r="H1921" s="284"/>
      <c r="I1921" s="71"/>
      <c r="J1921" s="72"/>
      <c r="K1921" s="284"/>
      <c r="L1921" s="71"/>
      <c r="M1921" s="71"/>
      <c r="N1921" s="71"/>
      <c r="O1921" s="72"/>
      <c r="P1921" s="285"/>
      <c r="Q1921" s="71"/>
      <c r="R1921" s="72"/>
      <c r="S1921" s="286"/>
      <c r="T1921" s="72"/>
      <c r="U1921" s="287"/>
      <c r="V1921" s="71"/>
      <c r="W1921" s="72"/>
      <c r="X1921" s="287"/>
      <c r="Y1921" s="72"/>
      <c r="Z1921" s="286"/>
      <c r="AA1921" s="72"/>
      <c r="AB1921" s="288"/>
      <c r="AC1921" s="215"/>
      <c r="AD1921" s="215"/>
      <c r="AE1921" s="215"/>
      <c r="AF1921" s="215"/>
      <c r="AG1921" s="215"/>
      <c r="AH1921" s="215"/>
      <c r="AI1921" s="215"/>
      <c r="AJ1921" s="215"/>
      <c r="AK1921" s="215"/>
      <c r="AL1921" s="215"/>
      <c r="AM1921" s="215"/>
    </row>
    <row r="1922">
      <c r="A1922" s="215"/>
      <c r="B1922" s="282"/>
      <c r="C1922" s="283"/>
      <c r="D1922" s="72"/>
      <c r="E1922" s="107"/>
      <c r="F1922" s="71"/>
      <c r="G1922" s="72"/>
      <c r="H1922" s="284"/>
      <c r="I1922" s="71"/>
      <c r="J1922" s="72"/>
      <c r="K1922" s="284"/>
      <c r="L1922" s="71"/>
      <c r="M1922" s="71"/>
      <c r="N1922" s="71"/>
      <c r="O1922" s="72"/>
      <c r="P1922" s="285"/>
      <c r="Q1922" s="71"/>
      <c r="R1922" s="72"/>
      <c r="S1922" s="286"/>
      <c r="T1922" s="72"/>
      <c r="U1922" s="287"/>
      <c r="V1922" s="71"/>
      <c r="W1922" s="72"/>
      <c r="X1922" s="287"/>
      <c r="Y1922" s="72"/>
      <c r="Z1922" s="286"/>
      <c r="AA1922" s="72"/>
      <c r="AB1922" s="288"/>
      <c r="AC1922" s="215"/>
      <c r="AD1922" s="215"/>
      <c r="AE1922" s="215"/>
      <c r="AF1922" s="215"/>
      <c r="AG1922" s="215"/>
      <c r="AH1922" s="215"/>
      <c r="AI1922" s="215"/>
      <c r="AJ1922" s="215"/>
      <c r="AK1922" s="215"/>
      <c r="AL1922" s="215"/>
      <c r="AM1922" s="215"/>
    </row>
    <row r="1923">
      <c r="A1923" s="215"/>
      <c r="B1923" s="282"/>
      <c r="C1923" s="283"/>
      <c r="D1923" s="72"/>
      <c r="E1923" s="107"/>
      <c r="F1923" s="71"/>
      <c r="G1923" s="72"/>
      <c r="H1923" s="284"/>
      <c r="I1923" s="71"/>
      <c r="J1923" s="72"/>
      <c r="K1923" s="284"/>
      <c r="L1923" s="71"/>
      <c r="M1923" s="71"/>
      <c r="N1923" s="71"/>
      <c r="O1923" s="72"/>
      <c r="P1923" s="285"/>
      <c r="Q1923" s="71"/>
      <c r="R1923" s="72"/>
      <c r="S1923" s="286"/>
      <c r="T1923" s="72"/>
      <c r="U1923" s="287"/>
      <c r="V1923" s="71"/>
      <c r="W1923" s="72"/>
      <c r="X1923" s="287"/>
      <c r="Y1923" s="72"/>
      <c r="Z1923" s="286"/>
      <c r="AA1923" s="72"/>
      <c r="AB1923" s="288"/>
      <c r="AC1923" s="215"/>
      <c r="AD1923" s="215"/>
      <c r="AE1923" s="215"/>
      <c r="AF1923" s="215"/>
      <c r="AG1923" s="215"/>
      <c r="AH1923" s="215"/>
      <c r="AI1923" s="215"/>
      <c r="AJ1923" s="215"/>
      <c r="AK1923" s="215"/>
      <c r="AL1923" s="215"/>
      <c r="AM1923" s="215"/>
    </row>
    <row r="1924">
      <c r="A1924" s="215"/>
      <c r="B1924" s="282"/>
      <c r="C1924" s="283"/>
      <c r="D1924" s="72"/>
      <c r="E1924" s="107"/>
      <c r="F1924" s="71"/>
      <c r="G1924" s="72"/>
      <c r="H1924" s="284"/>
      <c r="I1924" s="71"/>
      <c r="J1924" s="72"/>
      <c r="K1924" s="284"/>
      <c r="L1924" s="71"/>
      <c r="M1924" s="71"/>
      <c r="N1924" s="71"/>
      <c r="O1924" s="72"/>
      <c r="P1924" s="285"/>
      <c r="Q1924" s="71"/>
      <c r="R1924" s="72"/>
      <c r="S1924" s="286"/>
      <c r="T1924" s="72"/>
      <c r="U1924" s="287"/>
      <c r="V1924" s="71"/>
      <c r="W1924" s="72"/>
      <c r="X1924" s="287"/>
      <c r="Y1924" s="72"/>
      <c r="Z1924" s="286"/>
      <c r="AA1924" s="72"/>
      <c r="AB1924" s="288"/>
      <c r="AC1924" s="215"/>
      <c r="AD1924" s="215"/>
      <c r="AE1924" s="215"/>
      <c r="AF1924" s="215"/>
      <c r="AG1924" s="215"/>
      <c r="AH1924" s="215"/>
      <c r="AI1924" s="215"/>
      <c r="AJ1924" s="215"/>
      <c r="AK1924" s="215"/>
      <c r="AL1924" s="215"/>
      <c r="AM1924" s="215"/>
    </row>
    <row r="1925">
      <c r="A1925" s="215"/>
      <c r="B1925" s="282"/>
      <c r="C1925" s="283"/>
      <c r="D1925" s="72"/>
      <c r="E1925" s="107"/>
      <c r="F1925" s="71"/>
      <c r="G1925" s="72"/>
      <c r="H1925" s="284"/>
      <c r="I1925" s="71"/>
      <c r="J1925" s="72"/>
      <c r="K1925" s="284"/>
      <c r="L1925" s="71"/>
      <c r="M1925" s="71"/>
      <c r="N1925" s="71"/>
      <c r="O1925" s="72"/>
      <c r="P1925" s="285"/>
      <c r="Q1925" s="71"/>
      <c r="R1925" s="72"/>
      <c r="S1925" s="286"/>
      <c r="T1925" s="72"/>
      <c r="U1925" s="287"/>
      <c r="V1925" s="71"/>
      <c r="W1925" s="72"/>
      <c r="X1925" s="287"/>
      <c r="Y1925" s="72"/>
      <c r="Z1925" s="286"/>
      <c r="AA1925" s="72"/>
      <c r="AB1925" s="288"/>
      <c r="AC1925" s="215"/>
      <c r="AD1925" s="215"/>
      <c r="AE1925" s="215"/>
      <c r="AF1925" s="215"/>
      <c r="AG1925" s="215"/>
      <c r="AH1925" s="215"/>
      <c r="AI1925" s="215"/>
      <c r="AJ1925" s="215"/>
      <c r="AK1925" s="215"/>
      <c r="AL1925" s="215"/>
      <c r="AM1925" s="215"/>
    </row>
    <row r="1926">
      <c r="A1926" s="215"/>
      <c r="B1926" s="282"/>
      <c r="C1926" s="283"/>
      <c r="D1926" s="72"/>
      <c r="E1926" s="107"/>
      <c r="F1926" s="71"/>
      <c r="G1926" s="72"/>
      <c r="H1926" s="284"/>
      <c r="I1926" s="71"/>
      <c r="J1926" s="72"/>
      <c r="K1926" s="284"/>
      <c r="L1926" s="71"/>
      <c r="M1926" s="71"/>
      <c r="N1926" s="71"/>
      <c r="O1926" s="72"/>
      <c r="P1926" s="285"/>
      <c r="Q1926" s="71"/>
      <c r="R1926" s="72"/>
      <c r="S1926" s="286"/>
      <c r="T1926" s="72"/>
      <c r="U1926" s="287"/>
      <c r="V1926" s="71"/>
      <c r="W1926" s="72"/>
      <c r="X1926" s="287"/>
      <c r="Y1926" s="72"/>
      <c r="Z1926" s="286"/>
      <c r="AA1926" s="72"/>
      <c r="AB1926" s="288"/>
      <c r="AC1926" s="215"/>
      <c r="AD1926" s="215"/>
      <c r="AE1926" s="215"/>
      <c r="AF1926" s="215"/>
      <c r="AG1926" s="215"/>
      <c r="AH1926" s="215"/>
      <c r="AI1926" s="215"/>
      <c r="AJ1926" s="215"/>
      <c r="AK1926" s="215"/>
      <c r="AL1926" s="215"/>
      <c r="AM1926" s="215"/>
    </row>
    <row r="1927">
      <c r="A1927" s="215"/>
      <c r="B1927" s="282"/>
      <c r="C1927" s="283"/>
      <c r="D1927" s="72"/>
      <c r="E1927" s="107"/>
      <c r="F1927" s="71"/>
      <c r="G1927" s="72"/>
      <c r="H1927" s="284"/>
      <c r="I1927" s="71"/>
      <c r="J1927" s="72"/>
      <c r="K1927" s="284"/>
      <c r="L1927" s="71"/>
      <c r="M1927" s="71"/>
      <c r="N1927" s="71"/>
      <c r="O1927" s="72"/>
      <c r="P1927" s="285"/>
      <c r="Q1927" s="71"/>
      <c r="R1927" s="72"/>
      <c r="S1927" s="286"/>
      <c r="T1927" s="72"/>
      <c r="U1927" s="287"/>
      <c r="V1927" s="71"/>
      <c r="W1927" s="72"/>
      <c r="X1927" s="287"/>
      <c r="Y1927" s="72"/>
      <c r="Z1927" s="286"/>
      <c r="AA1927" s="72"/>
      <c r="AB1927" s="288"/>
      <c r="AC1927" s="215"/>
      <c r="AD1927" s="215"/>
      <c r="AE1927" s="215"/>
      <c r="AF1927" s="215"/>
      <c r="AG1927" s="215"/>
      <c r="AH1927" s="215"/>
      <c r="AI1927" s="215"/>
      <c r="AJ1927" s="215"/>
      <c r="AK1927" s="215"/>
      <c r="AL1927" s="215"/>
      <c r="AM1927" s="215"/>
    </row>
    <row r="1928">
      <c r="A1928" s="215"/>
      <c r="B1928" s="282"/>
      <c r="C1928" s="283"/>
      <c r="D1928" s="72"/>
      <c r="E1928" s="107"/>
      <c r="F1928" s="71"/>
      <c r="G1928" s="72"/>
      <c r="H1928" s="284"/>
      <c r="I1928" s="71"/>
      <c r="J1928" s="72"/>
      <c r="K1928" s="284"/>
      <c r="L1928" s="71"/>
      <c r="M1928" s="71"/>
      <c r="N1928" s="71"/>
      <c r="O1928" s="72"/>
      <c r="P1928" s="285"/>
      <c r="Q1928" s="71"/>
      <c r="R1928" s="72"/>
      <c r="S1928" s="286"/>
      <c r="T1928" s="72"/>
      <c r="U1928" s="287"/>
      <c r="V1928" s="71"/>
      <c r="W1928" s="72"/>
      <c r="X1928" s="287"/>
      <c r="Y1928" s="72"/>
      <c r="Z1928" s="286"/>
      <c r="AA1928" s="72"/>
      <c r="AB1928" s="288"/>
      <c r="AC1928" s="215"/>
      <c r="AD1928" s="215"/>
      <c r="AE1928" s="215"/>
      <c r="AF1928" s="215"/>
      <c r="AG1928" s="215"/>
      <c r="AH1928" s="215"/>
      <c r="AI1928" s="215"/>
      <c r="AJ1928" s="215"/>
      <c r="AK1928" s="215"/>
      <c r="AL1928" s="215"/>
      <c r="AM1928" s="215"/>
    </row>
    <row r="1929">
      <c r="A1929" s="215"/>
      <c r="B1929" s="282"/>
      <c r="C1929" s="283"/>
      <c r="D1929" s="72"/>
      <c r="E1929" s="107"/>
      <c r="F1929" s="71"/>
      <c r="G1929" s="72"/>
      <c r="H1929" s="284"/>
      <c r="I1929" s="71"/>
      <c r="J1929" s="72"/>
      <c r="K1929" s="284"/>
      <c r="L1929" s="71"/>
      <c r="M1929" s="71"/>
      <c r="N1929" s="71"/>
      <c r="O1929" s="72"/>
      <c r="P1929" s="285"/>
      <c r="Q1929" s="71"/>
      <c r="R1929" s="72"/>
      <c r="S1929" s="286"/>
      <c r="T1929" s="72"/>
      <c r="U1929" s="287"/>
      <c r="V1929" s="71"/>
      <c r="W1929" s="72"/>
      <c r="X1929" s="287"/>
      <c r="Y1929" s="72"/>
      <c r="Z1929" s="286"/>
      <c r="AA1929" s="72"/>
      <c r="AB1929" s="288"/>
      <c r="AC1929" s="215"/>
      <c r="AD1929" s="215"/>
      <c r="AE1929" s="215"/>
      <c r="AF1929" s="215"/>
      <c r="AG1929" s="215"/>
      <c r="AH1929" s="215"/>
      <c r="AI1929" s="215"/>
      <c r="AJ1929" s="215"/>
      <c r="AK1929" s="215"/>
      <c r="AL1929" s="215"/>
      <c r="AM1929" s="215"/>
    </row>
    <row r="1930">
      <c r="A1930" s="215"/>
      <c r="B1930" s="282"/>
      <c r="C1930" s="283"/>
      <c r="D1930" s="72"/>
      <c r="E1930" s="107"/>
      <c r="F1930" s="71"/>
      <c r="G1930" s="72"/>
      <c r="H1930" s="284"/>
      <c r="I1930" s="71"/>
      <c r="J1930" s="72"/>
      <c r="K1930" s="284"/>
      <c r="L1930" s="71"/>
      <c r="M1930" s="71"/>
      <c r="N1930" s="71"/>
      <c r="O1930" s="72"/>
      <c r="P1930" s="285"/>
      <c r="Q1930" s="71"/>
      <c r="R1930" s="72"/>
      <c r="S1930" s="286"/>
      <c r="T1930" s="72"/>
      <c r="U1930" s="287"/>
      <c r="V1930" s="71"/>
      <c r="W1930" s="72"/>
      <c r="X1930" s="287"/>
      <c r="Y1930" s="72"/>
      <c r="Z1930" s="286"/>
      <c r="AA1930" s="72"/>
      <c r="AB1930" s="288"/>
      <c r="AC1930" s="215"/>
      <c r="AD1930" s="215"/>
      <c r="AE1930" s="215"/>
      <c r="AF1930" s="215"/>
      <c r="AG1930" s="215"/>
      <c r="AH1930" s="215"/>
      <c r="AI1930" s="215"/>
      <c r="AJ1930" s="215"/>
      <c r="AK1930" s="215"/>
      <c r="AL1930" s="215"/>
      <c r="AM1930" s="215"/>
    </row>
    <row r="1931">
      <c r="A1931" s="215"/>
      <c r="B1931" s="282"/>
      <c r="C1931" s="283"/>
      <c r="D1931" s="72"/>
      <c r="E1931" s="107"/>
      <c r="F1931" s="71"/>
      <c r="G1931" s="72"/>
      <c r="H1931" s="284"/>
      <c r="I1931" s="71"/>
      <c r="J1931" s="72"/>
      <c r="K1931" s="284"/>
      <c r="L1931" s="71"/>
      <c r="M1931" s="71"/>
      <c r="N1931" s="71"/>
      <c r="O1931" s="72"/>
      <c r="P1931" s="285"/>
      <c r="Q1931" s="71"/>
      <c r="R1931" s="72"/>
      <c r="S1931" s="286"/>
      <c r="T1931" s="72"/>
      <c r="U1931" s="287"/>
      <c r="V1931" s="71"/>
      <c r="W1931" s="72"/>
      <c r="X1931" s="287"/>
      <c r="Y1931" s="72"/>
      <c r="Z1931" s="286"/>
      <c r="AA1931" s="72"/>
      <c r="AB1931" s="288"/>
      <c r="AC1931" s="215"/>
      <c r="AD1931" s="215"/>
      <c r="AE1931" s="215"/>
      <c r="AF1931" s="215"/>
      <c r="AG1931" s="215"/>
      <c r="AH1931" s="215"/>
      <c r="AI1931" s="215"/>
      <c r="AJ1931" s="215"/>
      <c r="AK1931" s="215"/>
      <c r="AL1931" s="215"/>
      <c r="AM1931" s="215"/>
    </row>
    <row r="1932">
      <c r="A1932" s="215"/>
      <c r="B1932" s="282"/>
      <c r="C1932" s="283"/>
      <c r="D1932" s="72"/>
      <c r="E1932" s="107"/>
      <c r="F1932" s="71"/>
      <c r="G1932" s="72"/>
      <c r="H1932" s="284"/>
      <c r="I1932" s="71"/>
      <c r="J1932" s="72"/>
      <c r="K1932" s="284"/>
      <c r="L1932" s="71"/>
      <c r="M1932" s="71"/>
      <c r="N1932" s="71"/>
      <c r="O1932" s="72"/>
      <c r="P1932" s="285"/>
      <c r="Q1932" s="71"/>
      <c r="R1932" s="72"/>
      <c r="S1932" s="286"/>
      <c r="T1932" s="72"/>
      <c r="U1932" s="287"/>
      <c r="V1932" s="71"/>
      <c r="W1932" s="72"/>
      <c r="X1932" s="287"/>
      <c r="Y1932" s="72"/>
      <c r="Z1932" s="286"/>
      <c r="AA1932" s="72"/>
      <c r="AB1932" s="288"/>
      <c r="AC1932" s="215"/>
      <c r="AD1932" s="215"/>
      <c r="AE1932" s="215"/>
      <c r="AF1932" s="215"/>
      <c r="AG1932" s="215"/>
      <c r="AH1932" s="215"/>
      <c r="AI1932" s="215"/>
      <c r="AJ1932" s="215"/>
      <c r="AK1932" s="215"/>
      <c r="AL1932" s="215"/>
      <c r="AM1932" s="215"/>
    </row>
    <row r="1933">
      <c r="A1933" s="215"/>
      <c r="B1933" s="282"/>
      <c r="C1933" s="283"/>
      <c r="D1933" s="72"/>
      <c r="E1933" s="107"/>
      <c r="F1933" s="71"/>
      <c r="G1933" s="72"/>
      <c r="H1933" s="284"/>
      <c r="I1933" s="71"/>
      <c r="J1933" s="72"/>
      <c r="K1933" s="284"/>
      <c r="L1933" s="71"/>
      <c r="M1933" s="71"/>
      <c r="N1933" s="71"/>
      <c r="O1933" s="72"/>
      <c r="P1933" s="285"/>
      <c r="Q1933" s="71"/>
      <c r="R1933" s="72"/>
      <c r="S1933" s="286"/>
      <c r="T1933" s="72"/>
      <c r="U1933" s="287"/>
      <c r="V1933" s="71"/>
      <c r="W1933" s="72"/>
      <c r="X1933" s="287"/>
      <c r="Y1933" s="72"/>
      <c r="Z1933" s="286"/>
      <c r="AA1933" s="72"/>
      <c r="AB1933" s="288"/>
      <c r="AC1933" s="215"/>
      <c r="AD1933" s="215"/>
      <c r="AE1933" s="215"/>
      <c r="AF1933" s="215"/>
      <c r="AG1933" s="215"/>
      <c r="AH1933" s="215"/>
      <c r="AI1933" s="215"/>
      <c r="AJ1933" s="215"/>
      <c r="AK1933" s="215"/>
      <c r="AL1933" s="215"/>
      <c r="AM1933" s="215"/>
    </row>
    <row r="1934">
      <c r="A1934" s="215"/>
      <c r="B1934" s="282"/>
      <c r="C1934" s="283"/>
      <c r="D1934" s="72"/>
      <c r="E1934" s="107"/>
      <c r="F1934" s="71"/>
      <c r="G1934" s="72"/>
      <c r="H1934" s="284"/>
      <c r="I1934" s="71"/>
      <c r="J1934" s="72"/>
      <c r="K1934" s="284"/>
      <c r="L1934" s="71"/>
      <c r="M1934" s="71"/>
      <c r="N1934" s="71"/>
      <c r="O1934" s="72"/>
      <c r="P1934" s="285"/>
      <c r="Q1934" s="71"/>
      <c r="R1934" s="72"/>
      <c r="S1934" s="286"/>
      <c r="T1934" s="72"/>
      <c r="U1934" s="287"/>
      <c r="V1934" s="71"/>
      <c r="W1934" s="72"/>
      <c r="X1934" s="287"/>
      <c r="Y1934" s="72"/>
      <c r="Z1934" s="286"/>
      <c r="AA1934" s="72"/>
      <c r="AB1934" s="288"/>
      <c r="AC1934" s="215"/>
      <c r="AD1934" s="215"/>
      <c r="AE1934" s="215"/>
      <c r="AF1934" s="215"/>
      <c r="AG1934" s="215"/>
      <c r="AH1934" s="215"/>
      <c r="AI1934" s="215"/>
      <c r="AJ1934" s="215"/>
      <c r="AK1934" s="215"/>
      <c r="AL1934" s="215"/>
      <c r="AM1934" s="215"/>
    </row>
    <row r="1935">
      <c r="A1935" s="215"/>
      <c r="B1935" s="282"/>
      <c r="C1935" s="283"/>
      <c r="D1935" s="72"/>
      <c r="E1935" s="107"/>
      <c r="F1935" s="71"/>
      <c r="G1935" s="72"/>
      <c r="H1935" s="284"/>
      <c r="I1935" s="71"/>
      <c r="J1935" s="72"/>
      <c r="K1935" s="284"/>
      <c r="L1935" s="71"/>
      <c r="M1935" s="71"/>
      <c r="N1935" s="71"/>
      <c r="O1935" s="72"/>
      <c r="P1935" s="285"/>
      <c r="Q1935" s="71"/>
      <c r="R1935" s="72"/>
      <c r="S1935" s="286"/>
      <c r="T1935" s="72"/>
      <c r="U1935" s="287"/>
      <c r="V1935" s="71"/>
      <c r="W1935" s="72"/>
      <c r="X1935" s="287"/>
      <c r="Y1935" s="72"/>
      <c r="Z1935" s="286"/>
      <c r="AA1935" s="72"/>
      <c r="AB1935" s="288"/>
      <c r="AC1935" s="215"/>
      <c r="AD1935" s="215"/>
      <c r="AE1935" s="215"/>
      <c r="AF1935" s="215"/>
      <c r="AG1935" s="215"/>
      <c r="AH1935" s="215"/>
      <c r="AI1935" s="215"/>
      <c r="AJ1935" s="215"/>
      <c r="AK1935" s="215"/>
      <c r="AL1935" s="215"/>
      <c r="AM1935" s="215"/>
    </row>
    <row r="1936">
      <c r="A1936" s="215"/>
      <c r="B1936" s="282"/>
      <c r="C1936" s="283"/>
      <c r="D1936" s="72"/>
      <c r="E1936" s="107"/>
      <c r="F1936" s="71"/>
      <c r="G1936" s="72"/>
      <c r="H1936" s="284"/>
      <c r="I1936" s="71"/>
      <c r="J1936" s="72"/>
      <c r="K1936" s="284"/>
      <c r="L1936" s="71"/>
      <c r="M1936" s="71"/>
      <c r="N1936" s="71"/>
      <c r="O1936" s="72"/>
      <c r="P1936" s="285"/>
      <c r="Q1936" s="71"/>
      <c r="R1936" s="72"/>
      <c r="S1936" s="286"/>
      <c r="T1936" s="72"/>
      <c r="U1936" s="287"/>
      <c r="V1936" s="71"/>
      <c r="W1936" s="72"/>
      <c r="X1936" s="287"/>
      <c r="Y1936" s="72"/>
      <c r="Z1936" s="286"/>
      <c r="AA1936" s="72"/>
      <c r="AB1936" s="288"/>
      <c r="AC1936" s="215"/>
      <c r="AD1936" s="215"/>
      <c r="AE1936" s="215"/>
      <c r="AF1936" s="215"/>
      <c r="AG1936" s="215"/>
      <c r="AH1936" s="215"/>
      <c r="AI1936" s="215"/>
      <c r="AJ1936" s="215"/>
      <c r="AK1936" s="215"/>
      <c r="AL1936" s="215"/>
      <c r="AM1936" s="215"/>
    </row>
    <row r="1937">
      <c r="A1937" s="215"/>
      <c r="B1937" s="282"/>
      <c r="C1937" s="283"/>
      <c r="D1937" s="72"/>
      <c r="E1937" s="107"/>
      <c r="F1937" s="71"/>
      <c r="G1937" s="72"/>
      <c r="H1937" s="284"/>
      <c r="I1937" s="71"/>
      <c r="J1937" s="72"/>
      <c r="K1937" s="284"/>
      <c r="L1937" s="71"/>
      <c r="M1937" s="71"/>
      <c r="N1937" s="71"/>
      <c r="O1937" s="72"/>
      <c r="P1937" s="285"/>
      <c r="Q1937" s="71"/>
      <c r="R1937" s="72"/>
      <c r="S1937" s="286"/>
      <c r="T1937" s="72"/>
      <c r="U1937" s="287"/>
      <c r="V1937" s="71"/>
      <c r="W1937" s="72"/>
      <c r="X1937" s="287"/>
      <c r="Y1937" s="72"/>
      <c r="Z1937" s="286"/>
      <c r="AA1937" s="72"/>
      <c r="AB1937" s="288"/>
      <c r="AC1937" s="215"/>
      <c r="AD1937" s="215"/>
      <c r="AE1937" s="215"/>
      <c r="AF1937" s="215"/>
      <c r="AG1937" s="215"/>
      <c r="AH1937" s="215"/>
      <c r="AI1937" s="215"/>
      <c r="AJ1937" s="215"/>
      <c r="AK1937" s="215"/>
      <c r="AL1937" s="215"/>
      <c r="AM1937" s="215"/>
    </row>
    <row r="1938">
      <c r="A1938" s="215"/>
      <c r="B1938" s="282"/>
      <c r="C1938" s="283"/>
      <c r="D1938" s="72"/>
      <c r="E1938" s="107"/>
      <c r="F1938" s="71"/>
      <c r="G1938" s="72"/>
      <c r="H1938" s="284"/>
      <c r="I1938" s="71"/>
      <c r="J1938" s="72"/>
      <c r="K1938" s="284"/>
      <c r="L1938" s="71"/>
      <c r="M1938" s="71"/>
      <c r="N1938" s="71"/>
      <c r="O1938" s="72"/>
      <c r="P1938" s="285"/>
      <c r="Q1938" s="71"/>
      <c r="R1938" s="72"/>
      <c r="S1938" s="286"/>
      <c r="T1938" s="72"/>
      <c r="U1938" s="287"/>
      <c r="V1938" s="71"/>
      <c r="W1938" s="72"/>
      <c r="X1938" s="287"/>
      <c r="Y1938" s="72"/>
      <c r="Z1938" s="286"/>
      <c r="AA1938" s="72"/>
      <c r="AB1938" s="288"/>
      <c r="AC1938" s="215"/>
      <c r="AD1938" s="215"/>
      <c r="AE1938" s="215"/>
      <c r="AF1938" s="215"/>
      <c r="AG1938" s="215"/>
      <c r="AH1938" s="215"/>
      <c r="AI1938" s="215"/>
      <c r="AJ1938" s="215"/>
      <c r="AK1938" s="215"/>
      <c r="AL1938" s="215"/>
      <c r="AM1938" s="215"/>
    </row>
    <row r="1939">
      <c r="A1939" s="215"/>
      <c r="B1939" s="282"/>
      <c r="C1939" s="283"/>
      <c r="D1939" s="72"/>
      <c r="E1939" s="107"/>
      <c r="F1939" s="71"/>
      <c r="G1939" s="72"/>
      <c r="H1939" s="284"/>
      <c r="I1939" s="71"/>
      <c r="J1939" s="72"/>
      <c r="K1939" s="284"/>
      <c r="L1939" s="71"/>
      <c r="M1939" s="71"/>
      <c r="N1939" s="71"/>
      <c r="O1939" s="72"/>
      <c r="P1939" s="285"/>
      <c r="Q1939" s="71"/>
      <c r="R1939" s="72"/>
      <c r="S1939" s="286"/>
      <c r="T1939" s="72"/>
      <c r="U1939" s="287"/>
      <c r="V1939" s="71"/>
      <c r="W1939" s="72"/>
      <c r="X1939" s="287"/>
      <c r="Y1939" s="72"/>
      <c r="Z1939" s="286"/>
      <c r="AA1939" s="72"/>
      <c r="AB1939" s="288"/>
      <c r="AC1939" s="215"/>
      <c r="AD1939" s="215"/>
      <c r="AE1939" s="215"/>
      <c r="AF1939" s="215"/>
      <c r="AG1939" s="215"/>
      <c r="AH1939" s="215"/>
      <c r="AI1939" s="215"/>
      <c r="AJ1939" s="215"/>
      <c r="AK1939" s="215"/>
      <c r="AL1939" s="215"/>
      <c r="AM1939" s="215"/>
    </row>
    <row r="1940">
      <c r="A1940" s="215"/>
      <c r="B1940" s="282"/>
      <c r="C1940" s="283"/>
      <c r="D1940" s="72"/>
      <c r="E1940" s="107"/>
      <c r="F1940" s="71"/>
      <c r="G1940" s="72"/>
      <c r="H1940" s="284"/>
      <c r="I1940" s="71"/>
      <c r="J1940" s="72"/>
      <c r="K1940" s="284"/>
      <c r="L1940" s="71"/>
      <c r="M1940" s="71"/>
      <c r="N1940" s="71"/>
      <c r="O1940" s="72"/>
      <c r="P1940" s="285"/>
      <c r="Q1940" s="71"/>
      <c r="R1940" s="72"/>
      <c r="S1940" s="286"/>
      <c r="T1940" s="72"/>
      <c r="U1940" s="287"/>
      <c r="V1940" s="71"/>
      <c r="W1940" s="72"/>
      <c r="X1940" s="287"/>
      <c r="Y1940" s="72"/>
      <c r="Z1940" s="286"/>
      <c r="AA1940" s="72"/>
      <c r="AB1940" s="288"/>
      <c r="AC1940" s="215"/>
      <c r="AD1940" s="215"/>
      <c r="AE1940" s="215"/>
      <c r="AF1940" s="215"/>
      <c r="AG1940" s="215"/>
      <c r="AH1940" s="215"/>
      <c r="AI1940" s="215"/>
      <c r="AJ1940" s="215"/>
      <c r="AK1940" s="215"/>
      <c r="AL1940" s="215"/>
      <c r="AM1940" s="215"/>
    </row>
    <row r="1941">
      <c r="A1941" s="215"/>
      <c r="B1941" s="282"/>
      <c r="C1941" s="283"/>
      <c r="D1941" s="72"/>
      <c r="E1941" s="107"/>
      <c r="F1941" s="71"/>
      <c r="G1941" s="72"/>
      <c r="H1941" s="284"/>
      <c r="I1941" s="71"/>
      <c r="J1941" s="72"/>
      <c r="K1941" s="284"/>
      <c r="L1941" s="71"/>
      <c r="M1941" s="71"/>
      <c r="N1941" s="71"/>
      <c r="O1941" s="72"/>
      <c r="P1941" s="285"/>
      <c r="Q1941" s="71"/>
      <c r="R1941" s="72"/>
      <c r="S1941" s="286"/>
      <c r="T1941" s="72"/>
      <c r="U1941" s="287"/>
      <c r="V1941" s="71"/>
      <c r="W1941" s="72"/>
      <c r="X1941" s="287"/>
      <c r="Y1941" s="72"/>
      <c r="Z1941" s="286"/>
      <c r="AA1941" s="72"/>
      <c r="AB1941" s="288"/>
      <c r="AC1941" s="215"/>
      <c r="AD1941" s="215"/>
      <c r="AE1941" s="215"/>
      <c r="AF1941" s="215"/>
      <c r="AG1941" s="215"/>
      <c r="AH1941" s="215"/>
      <c r="AI1941" s="215"/>
      <c r="AJ1941" s="215"/>
      <c r="AK1941" s="215"/>
      <c r="AL1941" s="215"/>
      <c r="AM1941" s="215"/>
    </row>
    <row r="1942">
      <c r="A1942" s="215"/>
      <c r="B1942" s="282"/>
      <c r="C1942" s="283"/>
      <c r="D1942" s="72"/>
      <c r="E1942" s="107"/>
      <c r="F1942" s="71"/>
      <c r="G1942" s="72"/>
      <c r="H1942" s="284"/>
      <c r="I1942" s="71"/>
      <c r="J1942" s="72"/>
      <c r="K1942" s="284"/>
      <c r="L1942" s="71"/>
      <c r="M1942" s="71"/>
      <c r="N1942" s="71"/>
      <c r="O1942" s="72"/>
      <c r="P1942" s="285"/>
      <c r="Q1942" s="71"/>
      <c r="R1942" s="72"/>
      <c r="S1942" s="286"/>
      <c r="T1942" s="72"/>
      <c r="U1942" s="287"/>
      <c r="V1942" s="71"/>
      <c r="W1942" s="72"/>
      <c r="X1942" s="287"/>
      <c r="Y1942" s="72"/>
      <c r="Z1942" s="286"/>
      <c r="AA1942" s="72"/>
      <c r="AB1942" s="288"/>
      <c r="AC1942" s="215"/>
      <c r="AD1942" s="215"/>
      <c r="AE1942" s="215"/>
      <c r="AF1942" s="215"/>
      <c r="AG1942" s="215"/>
      <c r="AH1942" s="215"/>
      <c r="AI1942" s="215"/>
      <c r="AJ1942" s="215"/>
      <c r="AK1942" s="215"/>
      <c r="AL1942" s="215"/>
      <c r="AM1942" s="215"/>
    </row>
    <row r="1943">
      <c r="A1943" s="215"/>
      <c r="B1943" s="282"/>
      <c r="C1943" s="283"/>
      <c r="D1943" s="72"/>
      <c r="E1943" s="107"/>
      <c r="F1943" s="71"/>
      <c r="G1943" s="72"/>
      <c r="H1943" s="284"/>
      <c r="I1943" s="71"/>
      <c r="J1943" s="72"/>
      <c r="K1943" s="284"/>
      <c r="L1943" s="71"/>
      <c r="M1943" s="71"/>
      <c r="N1943" s="71"/>
      <c r="O1943" s="72"/>
      <c r="P1943" s="285"/>
      <c r="Q1943" s="71"/>
      <c r="R1943" s="72"/>
      <c r="S1943" s="286"/>
      <c r="T1943" s="72"/>
      <c r="U1943" s="287"/>
      <c r="V1943" s="71"/>
      <c r="W1943" s="72"/>
      <c r="X1943" s="287"/>
      <c r="Y1943" s="72"/>
      <c r="Z1943" s="286"/>
      <c r="AA1943" s="72"/>
      <c r="AB1943" s="288"/>
      <c r="AC1943" s="215"/>
      <c r="AD1943" s="215"/>
      <c r="AE1943" s="215"/>
      <c r="AF1943" s="215"/>
      <c r="AG1943" s="215"/>
      <c r="AH1943" s="215"/>
      <c r="AI1943" s="215"/>
      <c r="AJ1943" s="215"/>
      <c r="AK1943" s="215"/>
      <c r="AL1943" s="215"/>
      <c r="AM1943" s="215"/>
    </row>
    <row r="1944">
      <c r="A1944" s="215"/>
      <c r="B1944" s="282"/>
      <c r="C1944" s="283"/>
      <c r="D1944" s="72"/>
      <c r="E1944" s="107"/>
      <c r="F1944" s="71"/>
      <c r="G1944" s="72"/>
      <c r="H1944" s="284"/>
      <c r="I1944" s="71"/>
      <c r="J1944" s="72"/>
      <c r="K1944" s="284"/>
      <c r="L1944" s="71"/>
      <c r="M1944" s="71"/>
      <c r="N1944" s="71"/>
      <c r="O1944" s="72"/>
      <c r="P1944" s="285"/>
      <c r="Q1944" s="71"/>
      <c r="R1944" s="72"/>
      <c r="S1944" s="286"/>
      <c r="T1944" s="72"/>
      <c r="U1944" s="287"/>
      <c r="V1944" s="71"/>
      <c r="W1944" s="72"/>
      <c r="X1944" s="287"/>
      <c r="Y1944" s="72"/>
      <c r="Z1944" s="286"/>
      <c r="AA1944" s="72"/>
      <c r="AB1944" s="288"/>
      <c r="AC1944" s="215"/>
      <c r="AD1944" s="215"/>
      <c r="AE1944" s="215"/>
      <c r="AF1944" s="215"/>
      <c r="AG1944" s="215"/>
      <c r="AH1944" s="215"/>
      <c r="AI1944" s="215"/>
      <c r="AJ1944" s="215"/>
      <c r="AK1944" s="215"/>
      <c r="AL1944" s="215"/>
      <c r="AM1944" s="215"/>
    </row>
    <row r="1945">
      <c r="A1945" s="215"/>
      <c r="B1945" s="282"/>
      <c r="C1945" s="283"/>
      <c r="D1945" s="72"/>
      <c r="E1945" s="107"/>
      <c r="F1945" s="71"/>
      <c r="G1945" s="72"/>
      <c r="H1945" s="284"/>
      <c r="I1945" s="71"/>
      <c r="J1945" s="72"/>
      <c r="K1945" s="284"/>
      <c r="L1945" s="71"/>
      <c r="M1945" s="71"/>
      <c r="N1945" s="71"/>
      <c r="O1945" s="72"/>
      <c r="P1945" s="285"/>
      <c r="Q1945" s="71"/>
      <c r="R1945" s="72"/>
      <c r="S1945" s="286"/>
      <c r="T1945" s="72"/>
      <c r="U1945" s="287"/>
      <c r="V1945" s="71"/>
      <c r="W1945" s="72"/>
      <c r="X1945" s="287"/>
      <c r="Y1945" s="72"/>
      <c r="Z1945" s="286"/>
      <c r="AA1945" s="72"/>
      <c r="AB1945" s="288"/>
      <c r="AC1945" s="215"/>
      <c r="AD1945" s="215"/>
      <c r="AE1945" s="215"/>
      <c r="AF1945" s="215"/>
      <c r="AG1945" s="215"/>
      <c r="AH1945" s="215"/>
      <c r="AI1945" s="215"/>
      <c r="AJ1945" s="215"/>
      <c r="AK1945" s="215"/>
      <c r="AL1945" s="215"/>
      <c r="AM1945" s="215"/>
    </row>
    <row r="1946">
      <c r="A1946" s="215"/>
      <c r="B1946" s="282"/>
      <c r="C1946" s="283"/>
      <c r="D1946" s="72"/>
      <c r="E1946" s="107"/>
      <c r="F1946" s="71"/>
      <c r="G1946" s="72"/>
      <c r="H1946" s="284"/>
      <c r="I1946" s="71"/>
      <c r="J1946" s="72"/>
      <c r="K1946" s="284"/>
      <c r="L1946" s="71"/>
      <c r="M1946" s="71"/>
      <c r="N1946" s="71"/>
      <c r="O1946" s="72"/>
      <c r="P1946" s="285"/>
      <c r="Q1946" s="71"/>
      <c r="R1946" s="72"/>
      <c r="S1946" s="286"/>
      <c r="T1946" s="72"/>
      <c r="U1946" s="287"/>
      <c r="V1946" s="71"/>
      <c r="W1946" s="72"/>
      <c r="X1946" s="287"/>
      <c r="Y1946" s="72"/>
      <c r="Z1946" s="286"/>
      <c r="AA1946" s="72"/>
      <c r="AB1946" s="288"/>
      <c r="AC1946" s="215"/>
      <c r="AD1946" s="215"/>
      <c r="AE1946" s="215"/>
      <c r="AF1946" s="215"/>
      <c r="AG1946" s="215"/>
      <c r="AH1946" s="215"/>
      <c r="AI1946" s="215"/>
      <c r="AJ1946" s="215"/>
      <c r="AK1946" s="215"/>
      <c r="AL1946" s="215"/>
      <c r="AM1946" s="215"/>
    </row>
    <row r="1947">
      <c r="A1947" s="215"/>
      <c r="B1947" s="282"/>
      <c r="C1947" s="283"/>
      <c r="D1947" s="72"/>
      <c r="E1947" s="107"/>
      <c r="F1947" s="71"/>
      <c r="G1947" s="72"/>
      <c r="H1947" s="284"/>
      <c r="I1947" s="71"/>
      <c r="J1947" s="72"/>
      <c r="K1947" s="284"/>
      <c r="L1947" s="71"/>
      <c r="M1947" s="71"/>
      <c r="N1947" s="71"/>
      <c r="O1947" s="72"/>
      <c r="P1947" s="285"/>
      <c r="Q1947" s="71"/>
      <c r="R1947" s="72"/>
      <c r="S1947" s="286"/>
      <c r="T1947" s="72"/>
      <c r="U1947" s="287"/>
      <c r="V1947" s="71"/>
      <c r="W1947" s="72"/>
      <c r="X1947" s="287"/>
      <c r="Y1947" s="72"/>
      <c r="Z1947" s="286"/>
      <c r="AA1947" s="72"/>
      <c r="AB1947" s="288"/>
      <c r="AC1947" s="215"/>
      <c r="AD1947" s="215"/>
      <c r="AE1947" s="215"/>
      <c r="AF1947" s="215"/>
      <c r="AG1947" s="215"/>
      <c r="AH1947" s="215"/>
      <c r="AI1947" s="215"/>
      <c r="AJ1947" s="215"/>
      <c r="AK1947" s="215"/>
      <c r="AL1947" s="215"/>
      <c r="AM1947" s="215"/>
    </row>
    <row r="1948">
      <c r="A1948" s="215"/>
      <c r="B1948" s="282"/>
      <c r="C1948" s="283"/>
      <c r="D1948" s="72"/>
      <c r="E1948" s="107"/>
      <c r="F1948" s="71"/>
      <c r="G1948" s="72"/>
      <c r="H1948" s="284"/>
      <c r="I1948" s="71"/>
      <c r="J1948" s="72"/>
      <c r="K1948" s="284"/>
      <c r="L1948" s="71"/>
      <c r="M1948" s="71"/>
      <c r="N1948" s="71"/>
      <c r="O1948" s="72"/>
      <c r="P1948" s="285"/>
      <c r="Q1948" s="71"/>
      <c r="R1948" s="72"/>
      <c r="S1948" s="286"/>
      <c r="T1948" s="72"/>
      <c r="U1948" s="287"/>
      <c r="V1948" s="71"/>
      <c r="W1948" s="72"/>
      <c r="X1948" s="287"/>
      <c r="Y1948" s="72"/>
      <c r="Z1948" s="286"/>
      <c r="AA1948" s="72"/>
      <c r="AB1948" s="288"/>
      <c r="AC1948" s="215"/>
      <c r="AD1948" s="215"/>
      <c r="AE1948" s="215"/>
      <c r="AF1948" s="215"/>
      <c r="AG1948" s="215"/>
      <c r="AH1948" s="215"/>
      <c r="AI1948" s="215"/>
      <c r="AJ1948" s="215"/>
      <c r="AK1948" s="215"/>
      <c r="AL1948" s="215"/>
      <c r="AM1948" s="215"/>
    </row>
    <row r="1949">
      <c r="A1949" s="215"/>
      <c r="B1949" s="282"/>
      <c r="C1949" s="283"/>
      <c r="D1949" s="72"/>
      <c r="E1949" s="107"/>
      <c r="F1949" s="71"/>
      <c r="G1949" s="72"/>
      <c r="H1949" s="284"/>
      <c r="I1949" s="71"/>
      <c r="J1949" s="72"/>
      <c r="K1949" s="284"/>
      <c r="L1949" s="71"/>
      <c r="M1949" s="71"/>
      <c r="N1949" s="71"/>
      <c r="O1949" s="72"/>
      <c r="P1949" s="285"/>
      <c r="Q1949" s="71"/>
      <c r="R1949" s="72"/>
      <c r="S1949" s="286"/>
      <c r="T1949" s="72"/>
      <c r="U1949" s="287"/>
      <c r="V1949" s="71"/>
      <c r="W1949" s="72"/>
      <c r="X1949" s="287"/>
      <c r="Y1949" s="72"/>
      <c r="Z1949" s="286"/>
      <c r="AA1949" s="72"/>
      <c r="AB1949" s="288"/>
      <c r="AC1949" s="215"/>
      <c r="AD1949" s="215"/>
      <c r="AE1949" s="215"/>
      <c r="AF1949" s="215"/>
      <c r="AG1949" s="215"/>
      <c r="AH1949" s="215"/>
      <c r="AI1949" s="215"/>
      <c r="AJ1949" s="215"/>
      <c r="AK1949" s="215"/>
      <c r="AL1949" s="215"/>
      <c r="AM1949" s="215"/>
    </row>
    <row r="1950">
      <c r="A1950" s="215"/>
      <c r="B1950" s="282"/>
      <c r="C1950" s="283"/>
      <c r="D1950" s="72"/>
      <c r="E1950" s="107"/>
      <c r="F1950" s="71"/>
      <c r="G1950" s="72"/>
      <c r="H1950" s="284"/>
      <c r="I1950" s="71"/>
      <c r="J1950" s="72"/>
      <c r="K1950" s="284"/>
      <c r="L1950" s="71"/>
      <c r="M1950" s="71"/>
      <c r="N1950" s="71"/>
      <c r="O1950" s="72"/>
      <c r="P1950" s="285"/>
      <c r="Q1950" s="71"/>
      <c r="R1950" s="72"/>
      <c r="S1950" s="286"/>
      <c r="T1950" s="72"/>
      <c r="U1950" s="287"/>
      <c r="V1950" s="71"/>
      <c r="W1950" s="72"/>
      <c r="X1950" s="287"/>
      <c r="Y1950" s="72"/>
      <c r="Z1950" s="286"/>
      <c r="AA1950" s="72"/>
      <c r="AB1950" s="288"/>
      <c r="AC1950" s="215"/>
      <c r="AD1950" s="215"/>
      <c r="AE1950" s="215"/>
      <c r="AF1950" s="215"/>
      <c r="AG1950" s="215"/>
      <c r="AH1950" s="215"/>
      <c r="AI1950" s="215"/>
      <c r="AJ1950" s="215"/>
      <c r="AK1950" s="215"/>
      <c r="AL1950" s="215"/>
      <c r="AM1950" s="215"/>
    </row>
    <row r="1951">
      <c r="A1951" s="215"/>
      <c r="B1951" s="282"/>
      <c r="C1951" s="283"/>
      <c r="D1951" s="72"/>
      <c r="E1951" s="107"/>
      <c r="F1951" s="71"/>
      <c r="G1951" s="72"/>
      <c r="H1951" s="284"/>
      <c r="I1951" s="71"/>
      <c r="J1951" s="72"/>
      <c r="K1951" s="284"/>
      <c r="L1951" s="71"/>
      <c r="M1951" s="71"/>
      <c r="N1951" s="71"/>
      <c r="O1951" s="72"/>
      <c r="P1951" s="285"/>
      <c r="Q1951" s="71"/>
      <c r="R1951" s="72"/>
      <c r="S1951" s="286"/>
      <c r="T1951" s="72"/>
      <c r="U1951" s="287"/>
      <c r="V1951" s="71"/>
      <c r="W1951" s="72"/>
      <c r="X1951" s="287"/>
      <c r="Y1951" s="72"/>
      <c r="Z1951" s="286"/>
      <c r="AA1951" s="72"/>
      <c r="AB1951" s="288"/>
      <c r="AC1951" s="215"/>
      <c r="AD1951" s="215"/>
      <c r="AE1951" s="215"/>
      <c r="AF1951" s="215"/>
      <c r="AG1951" s="215"/>
      <c r="AH1951" s="215"/>
      <c r="AI1951" s="215"/>
      <c r="AJ1951" s="215"/>
      <c r="AK1951" s="215"/>
      <c r="AL1951" s="215"/>
      <c r="AM1951" s="215"/>
    </row>
    <row r="1952">
      <c r="A1952" s="215"/>
      <c r="B1952" s="282"/>
      <c r="C1952" s="283"/>
      <c r="D1952" s="72"/>
      <c r="E1952" s="107"/>
      <c r="F1952" s="71"/>
      <c r="G1952" s="72"/>
      <c r="H1952" s="284"/>
      <c r="I1952" s="71"/>
      <c r="J1952" s="72"/>
      <c r="K1952" s="284"/>
      <c r="L1952" s="71"/>
      <c r="M1952" s="71"/>
      <c r="N1952" s="71"/>
      <c r="O1952" s="72"/>
      <c r="P1952" s="285"/>
      <c r="Q1952" s="71"/>
      <c r="R1952" s="72"/>
      <c r="S1952" s="286"/>
      <c r="T1952" s="72"/>
      <c r="U1952" s="287"/>
      <c r="V1952" s="71"/>
      <c r="W1952" s="72"/>
      <c r="X1952" s="287"/>
      <c r="Y1952" s="72"/>
      <c r="Z1952" s="286"/>
      <c r="AA1952" s="72"/>
      <c r="AB1952" s="288"/>
      <c r="AC1952" s="215"/>
      <c r="AD1952" s="215"/>
      <c r="AE1952" s="215"/>
      <c r="AF1952" s="215"/>
      <c r="AG1952" s="215"/>
      <c r="AH1952" s="215"/>
      <c r="AI1952" s="215"/>
      <c r="AJ1952" s="215"/>
      <c r="AK1952" s="215"/>
      <c r="AL1952" s="215"/>
      <c r="AM1952" s="215"/>
    </row>
    <row r="1953">
      <c r="A1953" s="215"/>
      <c r="B1953" s="282"/>
      <c r="C1953" s="283"/>
      <c r="D1953" s="72"/>
      <c r="E1953" s="107"/>
      <c r="F1953" s="71"/>
      <c r="G1953" s="72"/>
      <c r="H1953" s="284"/>
      <c r="I1953" s="71"/>
      <c r="J1953" s="72"/>
      <c r="K1953" s="284"/>
      <c r="L1953" s="71"/>
      <c r="M1953" s="71"/>
      <c r="N1953" s="71"/>
      <c r="O1953" s="72"/>
      <c r="P1953" s="285"/>
      <c r="Q1953" s="71"/>
      <c r="R1953" s="72"/>
      <c r="S1953" s="286"/>
      <c r="T1953" s="72"/>
      <c r="U1953" s="287"/>
      <c r="V1953" s="71"/>
      <c r="W1953" s="72"/>
      <c r="X1953" s="287"/>
      <c r="Y1953" s="72"/>
      <c r="Z1953" s="286"/>
      <c r="AA1953" s="72"/>
      <c r="AB1953" s="288"/>
      <c r="AC1953" s="215"/>
      <c r="AD1953" s="215"/>
      <c r="AE1953" s="215"/>
      <c r="AF1953" s="215"/>
      <c r="AG1953" s="215"/>
      <c r="AH1953" s="215"/>
      <c r="AI1953" s="215"/>
      <c r="AJ1953" s="215"/>
      <c r="AK1953" s="215"/>
      <c r="AL1953" s="215"/>
      <c r="AM1953" s="215"/>
    </row>
    <row r="1954">
      <c r="A1954" s="215"/>
      <c r="B1954" s="282"/>
      <c r="C1954" s="283"/>
      <c r="D1954" s="72"/>
      <c r="E1954" s="107"/>
      <c r="F1954" s="71"/>
      <c r="G1954" s="72"/>
      <c r="H1954" s="284"/>
      <c r="I1954" s="71"/>
      <c r="J1954" s="72"/>
      <c r="K1954" s="284"/>
      <c r="L1954" s="71"/>
      <c r="M1954" s="71"/>
      <c r="N1954" s="71"/>
      <c r="O1954" s="72"/>
      <c r="P1954" s="285"/>
      <c r="Q1954" s="71"/>
      <c r="R1954" s="72"/>
      <c r="S1954" s="286"/>
      <c r="T1954" s="72"/>
      <c r="U1954" s="287"/>
      <c r="V1954" s="71"/>
      <c r="W1954" s="72"/>
      <c r="X1954" s="287"/>
      <c r="Y1954" s="72"/>
      <c r="Z1954" s="286"/>
      <c r="AA1954" s="72"/>
      <c r="AB1954" s="288"/>
      <c r="AC1954" s="215"/>
      <c r="AD1954" s="215"/>
      <c r="AE1954" s="215"/>
      <c r="AF1954" s="215"/>
      <c r="AG1954" s="215"/>
      <c r="AH1954" s="215"/>
      <c r="AI1954" s="215"/>
      <c r="AJ1954" s="215"/>
      <c r="AK1954" s="215"/>
      <c r="AL1954" s="215"/>
      <c r="AM1954" s="215"/>
    </row>
    <row r="1955">
      <c r="A1955" s="215"/>
      <c r="B1955" s="282"/>
      <c r="C1955" s="283"/>
      <c r="D1955" s="72"/>
      <c r="E1955" s="107"/>
      <c r="F1955" s="71"/>
      <c r="G1955" s="72"/>
      <c r="H1955" s="284"/>
      <c r="I1955" s="71"/>
      <c r="J1955" s="72"/>
      <c r="K1955" s="284"/>
      <c r="L1955" s="71"/>
      <c r="M1955" s="71"/>
      <c r="N1955" s="71"/>
      <c r="O1955" s="72"/>
      <c r="P1955" s="285"/>
      <c r="Q1955" s="71"/>
      <c r="R1955" s="72"/>
      <c r="S1955" s="286"/>
      <c r="T1955" s="72"/>
      <c r="U1955" s="287"/>
      <c r="V1955" s="71"/>
      <c r="W1955" s="72"/>
      <c r="X1955" s="287"/>
      <c r="Y1955" s="72"/>
      <c r="Z1955" s="286"/>
      <c r="AA1955" s="72"/>
      <c r="AB1955" s="288"/>
      <c r="AC1955" s="215"/>
      <c r="AD1955" s="215"/>
      <c r="AE1955" s="215"/>
      <c r="AF1955" s="215"/>
      <c r="AG1955" s="215"/>
      <c r="AH1955" s="215"/>
      <c r="AI1955" s="215"/>
      <c r="AJ1955" s="215"/>
      <c r="AK1955" s="215"/>
      <c r="AL1955" s="215"/>
      <c r="AM1955" s="215"/>
    </row>
    <row r="1956">
      <c r="A1956" s="215"/>
      <c r="B1956" s="282"/>
      <c r="C1956" s="283"/>
      <c r="D1956" s="72"/>
      <c r="E1956" s="107"/>
      <c r="F1956" s="71"/>
      <c r="G1956" s="72"/>
      <c r="H1956" s="284"/>
      <c r="I1956" s="71"/>
      <c r="J1956" s="72"/>
      <c r="K1956" s="284"/>
      <c r="L1956" s="71"/>
      <c r="M1956" s="71"/>
      <c r="N1956" s="71"/>
      <c r="O1956" s="72"/>
      <c r="P1956" s="285"/>
      <c r="Q1956" s="71"/>
      <c r="R1956" s="72"/>
      <c r="S1956" s="286"/>
      <c r="T1956" s="72"/>
      <c r="U1956" s="287"/>
      <c r="V1956" s="71"/>
      <c r="W1956" s="72"/>
      <c r="X1956" s="287"/>
      <c r="Y1956" s="72"/>
      <c r="Z1956" s="286"/>
      <c r="AA1956" s="72"/>
      <c r="AB1956" s="288"/>
      <c r="AC1956" s="215"/>
      <c r="AD1956" s="215"/>
      <c r="AE1956" s="215"/>
      <c r="AF1956" s="215"/>
      <c r="AG1956" s="215"/>
      <c r="AH1956" s="215"/>
      <c r="AI1956" s="215"/>
      <c r="AJ1956" s="215"/>
      <c r="AK1956" s="215"/>
      <c r="AL1956" s="215"/>
      <c r="AM1956" s="215"/>
    </row>
    <row r="1957">
      <c r="A1957" s="215"/>
      <c r="B1957" s="282"/>
      <c r="C1957" s="283"/>
      <c r="D1957" s="72"/>
      <c r="E1957" s="107"/>
      <c r="F1957" s="71"/>
      <c r="G1957" s="72"/>
      <c r="H1957" s="284"/>
      <c r="I1957" s="71"/>
      <c r="J1957" s="72"/>
      <c r="K1957" s="284"/>
      <c r="L1957" s="71"/>
      <c r="M1957" s="71"/>
      <c r="N1957" s="71"/>
      <c r="O1957" s="72"/>
      <c r="P1957" s="285"/>
      <c r="Q1957" s="71"/>
      <c r="R1957" s="72"/>
      <c r="S1957" s="286"/>
      <c r="T1957" s="72"/>
      <c r="U1957" s="287"/>
      <c r="V1957" s="71"/>
      <c r="W1957" s="72"/>
      <c r="X1957" s="287"/>
      <c r="Y1957" s="72"/>
      <c r="Z1957" s="286"/>
      <c r="AA1957" s="72"/>
      <c r="AB1957" s="288"/>
      <c r="AC1957" s="215"/>
      <c r="AD1957" s="215"/>
      <c r="AE1957" s="215"/>
      <c r="AF1957" s="215"/>
      <c r="AG1957" s="215"/>
      <c r="AH1957" s="215"/>
      <c r="AI1957" s="215"/>
      <c r="AJ1957" s="215"/>
      <c r="AK1957" s="215"/>
      <c r="AL1957" s="215"/>
      <c r="AM1957" s="215"/>
    </row>
    <row r="1958">
      <c r="A1958" s="215"/>
      <c r="B1958" s="282"/>
      <c r="C1958" s="283"/>
      <c r="D1958" s="72"/>
      <c r="E1958" s="107"/>
      <c r="F1958" s="71"/>
      <c r="G1958" s="72"/>
      <c r="H1958" s="284"/>
      <c r="I1958" s="71"/>
      <c r="J1958" s="72"/>
      <c r="K1958" s="284"/>
      <c r="L1958" s="71"/>
      <c r="M1958" s="71"/>
      <c r="N1958" s="71"/>
      <c r="O1958" s="72"/>
      <c r="P1958" s="285"/>
      <c r="Q1958" s="71"/>
      <c r="R1958" s="72"/>
      <c r="S1958" s="286"/>
      <c r="T1958" s="72"/>
      <c r="U1958" s="287"/>
      <c r="V1958" s="71"/>
      <c r="W1958" s="72"/>
      <c r="X1958" s="287"/>
      <c r="Y1958" s="72"/>
      <c r="Z1958" s="286"/>
      <c r="AA1958" s="72"/>
      <c r="AB1958" s="288"/>
      <c r="AC1958" s="215"/>
      <c r="AD1958" s="215"/>
      <c r="AE1958" s="215"/>
      <c r="AF1958" s="215"/>
      <c r="AG1958" s="215"/>
      <c r="AH1958" s="215"/>
      <c r="AI1958" s="215"/>
      <c r="AJ1958" s="215"/>
      <c r="AK1958" s="215"/>
      <c r="AL1958" s="215"/>
      <c r="AM1958" s="215"/>
    </row>
    <row r="1959">
      <c r="A1959" s="215"/>
      <c r="B1959" s="282"/>
      <c r="C1959" s="283"/>
      <c r="D1959" s="72"/>
      <c r="E1959" s="107"/>
      <c r="F1959" s="71"/>
      <c r="G1959" s="72"/>
      <c r="H1959" s="284"/>
      <c r="I1959" s="71"/>
      <c r="J1959" s="72"/>
      <c r="K1959" s="284"/>
      <c r="L1959" s="71"/>
      <c r="M1959" s="71"/>
      <c r="N1959" s="71"/>
      <c r="O1959" s="72"/>
      <c r="P1959" s="285"/>
      <c r="Q1959" s="71"/>
      <c r="R1959" s="72"/>
      <c r="S1959" s="286"/>
      <c r="T1959" s="72"/>
      <c r="U1959" s="287"/>
      <c r="V1959" s="71"/>
      <c r="W1959" s="72"/>
      <c r="X1959" s="287"/>
      <c r="Y1959" s="72"/>
      <c r="Z1959" s="286"/>
      <c r="AA1959" s="72"/>
      <c r="AB1959" s="288"/>
      <c r="AC1959" s="215"/>
      <c r="AD1959" s="215"/>
      <c r="AE1959" s="215"/>
      <c r="AF1959" s="215"/>
      <c r="AG1959" s="215"/>
      <c r="AH1959" s="215"/>
      <c r="AI1959" s="215"/>
      <c r="AJ1959" s="215"/>
      <c r="AK1959" s="215"/>
      <c r="AL1959" s="215"/>
      <c r="AM1959" s="215"/>
    </row>
    <row r="1960">
      <c r="A1960" s="215"/>
      <c r="B1960" s="282"/>
      <c r="C1960" s="283"/>
      <c r="D1960" s="72"/>
      <c r="E1960" s="107"/>
      <c r="F1960" s="71"/>
      <c r="G1960" s="72"/>
      <c r="H1960" s="284"/>
      <c r="I1960" s="71"/>
      <c r="J1960" s="72"/>
      <c r="K1960" s="284"/>
      <c r="L1960" s="71"/>
      <c r="M1960" s="71"/>
      <c r="N1960" s="71"/>
      <c r="O1960" s="72"/>
      <c r="P1960" s="285"/>
      <c r="Q1960" s="71"/>
      <c r="R1960" s="72"/>
      <c r="S1960" s="286"/>
      <c r="T1960" s="72"/>
      <c r="U1960" s="287"/>
      <c r="V1960" s="71"/>
      <c r="W1960" s="72"/>
      <c r="X1960" s="287"/>
      <c r="Y1960" s="72"/>
      <c r="Z1960" s="286"/>
      <c r="AA1960" s="72"/>
      <c r="AB1960" s="288"/>
      <c r="AC1960" s="215"/>
      <c r="AD1960" s="215"/>
      <c r="AE1960" s="215"/>
      <c r="AF1960" s="215"/>
      <c r="AG1960" s="215"/>
      <c r="AH1960" s="215"/>
      <c r="AI1960" s="215"/>
      <c r="AJ1960" s="215"/>
      <c r="AK1960" s="215"/>
      <c r="AL1960" s="215"/>
      <c r="AM1960" s="215"/>
    </row>
    <row r="1961">
      <c r="A1961" s="215"/>
      <c r="B1961" s="282"/>
      <c r="C1961" s="283"/>
      <c r="D1961" s="72"/>
      <c r="E1961" s="107"/>
      <c r="F1961" s="71"/>
      <c r="G1961" s="72"/>
      <c r="H1961" s="284"/>
      <c r="I1961" s="71"/>
      <c r="J1961" s="72"/>
      <c r="K1961" s="284"/>
      <c r="L1961" s="71"/>
      <c r="M1961" s="71"/>
      <c r="N1961" s="71"/>
      <c r="O1961" s="72"/>
      <c r="P1961" s="285"/>
      <c r="Q1961" s="71"/>
      <c r="R1961" s="72"/>
      <c r="S1961" s="286"/>
      <c r="T1961" s="72"/>
      <c r="U1961" s="287"/>
      <c r="V1961" s="71"/>
      <c r="W1961" s="72"/>
      <c r="X1961" s="287"/>
      <c r="Y1961" s="72"/>
      <c r="Z1961" s="286"/>
      <c r="AA1961" s="72"/>
      <c r="AB1961" s="288"/>
      <c r="AC1961" s="215"/>
      <c r="AD1961" s="215"/>
      <c r="AE1961" s="215"/>
      <c r="AF1961" s="215"/>
      <c r="AG1961" s="215"/>
      <c r="AH1961" s="215"/>
      <c r="AI1961" s="215"/>
      <c r="AJ1961" s="215"/>
      <c r="AK1961" s="215"/>
      <c r="AL1961" s="215"/>
      <c r="AM1961" s="215"/>
    </row>
    <row r="1962">
      <c r="A1962" s="215"/>
      <c r="B1962" s="282"/>
      <c r="C1962" s="283"/>
      <c r="D1962" s="72"/>
      <c r="E1962" s="107"/>
      <c r="F1962" s="71"/>
      <c r="G1962" s="72"/>
      <c r="H1962" s="284"/>
      <c r="I1962" s="71"/>
      <c r="J1962" s="72"/>
      <c r="K1962" s="284"/>
      <c r="L1962" s="71"/>
      <c r="M1962" s="71"/>
      <c r="N1962" s="71"/>
      <c r="O1962" s="72"/>
      <c r="P1962" s="285"/>
      <c r="Q1962" s="71"/>
      <c r="R1962" s="72"/>
      <c r="S1962" s="286"/>
      <c r="T1962" s="72"/>
      <c r="U1962" s="287"/>
      <c r="V1962" s="71"/>
      <c r="W1962" s="72"/>
      <c r="X1962" s="287"/>
      <c r="Y1962" s="72"/>
      <c r="Z1962" s="286"/>
      <c r="AA1962" s="72"/>
      <c r="AB1962" s="288"/>
      <c r="AC1962" s="215"/>
      <c r="AD1962" s="215"/>
      <c r="AE1962" s="215"/>
      <c r="AF1962" s="215"/>
      <c r="AG1962" s="215"/>
      <c r="AH1962" s="215"/>
      <c r="AI1962" s="215"/>
      <c r="AJ1962" s="215"/>
      <c r="AK1962" s="215"/>
      <c r="AL1962" s="215"/>
      <c r="AM1962" s="215"/>
    </row>
    <row r="1963">
      <c r="A1963" s="215"/>
      <c r="B1963" s="282"/>
      <c r="C1963" s="283"/>
      <c r="D1963" s="72"/>
      <c r="E1963" s="107"/>
      <c r="F1963" s="71"/>
      <c r="G1963" s="72"/>
      <c r="H1963" s="284"/>
      <c r="I1963" s="71"/>
      <c r="J1963" s="72"/>
      <c r="K1963" s="284"/>
      <c r="L1963" s="71"/>
      <c r="M1963" s="71"/>
      <c r="N1963" s="71"/>
      <c r="O1963" s="72"/>
      <c r="P1963" s="285"/>
      <c r="Q1963" s="71"/>
      <c r="R1963" s="72"/>
      <c r="S1963" s="286"/>
      <c r="T1963" s="72"/>
      <c r="U1963" s="287"/>
      <c r="V1963" s="71"/>
      <c r="W1963" s="72"/>
      <c r="X1963" s="287"/>
      <c r="Y1963" s="72"/>
      <c r="Z1963" s="286"/>
      <c r="AA1963" s="72"/>
      <c r="AB1963" s="288"/>
      <c r="AC1963" s="215"/>
      <c r="AD1963" s="215"/>
      <c r="AE1963" s="215"/>
      <c r="AF1963" s="215"/>
      <c r="AG1963" s="215"/>
      <c r="AH1963" s="215"/>
      <c r="AI1963" s="215"/>
      <c r="AJ1963" s="215"/>
      <c r="AK1963" s="215"/>
      <c r="AL1963" s="215"/>
      <c r="AM1963" s="215"/>
    </row>
    <row r="1964">
      <c r="A1964" s="215"/>
      <c r="B1964" s="282"/>
      <c r="C1964" s="283"/>
      <c r="D1964" s="72"/>
      <c r="E1964" s="107"/>
      <c r="F1964" s="71"/>
      <c r="G1964" s="72"/>
      <c r="H1964" s="284"/>
      <c r="I1964" s="71"/>
      <c r="J1964" s="72"/>
      <c r="K1964" s="284"/>
      <c r="L1964" s="71"/>
      <c r="M1964" s="71"/>
      <c r="N1964" s="71"/>
      <c r="O1964" s="72"/>
      <c r="P1964" s="285"/>
      <c r="Q1964" s="71"/>
      <c r="R1964" s="72"/>
      <c r="S1964" s="286"/>
      <c r="T1964" s="72"/>
      <c r="U1964" s="287"/>
      <c r="V1964" s="71"/>
      <c r="W1964" s="72"/>
      <c r="X1964" s="287"/>
      <c r="Y1964" s="72"/>
      <c r="Z1964" s="286"/>
      <c r="AA1964" s="72"/>
      <c r="AB1964" s="288"/>
      <c r="AC1964" s="215"/>
      <c r="AD1964" s="215"/>
      <c r="AE1964" s="215"/>
      <c r="AF1964" s="215"/>
      <c r="AG1964" s="215"/>
      <c r="AH1964" s="215"/>
      <c r="AI1964" s="215"/>
      <c r="AJ1964" s="215"/>
      <c r="AK1964" s="215"/>
      <c r="AL1964" s="215"/>
      <c r="AM1964" s="215"/>
    </row>
    <row r="1965">
      <c r="A1965" s="215"/>
      <c r="B1965" s="282"/>
      <c r="C1965" s="283"/>
      <c r="D1965" s="72"/>
      <c r="E1965" s="107"/>
      <c r="F1965" s="71"/>
      <c r="G1965" s="72"/>
      <c r="H1965" s="284"/>
      <c r="I1965" s="71"/>
      <c r="J1965" s="72"/>
      <c r="K1965" s="284"/>
      <c r="L1965" s="71"/>
      <c r="M1965" s="71"/>
      <c r="N1965" s="71"/>
      <c r="O1965" s="72"/>
      <c r="P1965" s="285"/>
      <c r="Q1965" s="71"/>
      <c r="R1965" s="72"/>
      <c r="S1965" s="286"/>
      <c r="T1965" s="72"/>
      <c r="U1965" s="287"/>
      <c r="V1965" s="71"/>
      <c r="W1965" s="72"/>
      <c r="X1965" s="287"/>
      <c r="Y1965" s="72"/>
      <c r="Z1965" s="286"/>
      <c r="AA1965" s="72"/>
      <c r="AB1965" s="288"/>
      <c r="AC1965" s="215"/>
      <c r="AD1965" s="215"/>
      <c r="AE1965" s="215"/>
      <c r="AF1965" s="215"/>
      <c r="AG1965" s="215"/>
      <c r="AH1965" s="215"/>
      <c r="AI1965" s="215"/>
      <c r="AJ1965" s="215"/>
      <c r="AK1965" s="215"/>
      <c r="AL1965" s="215"/>
      <c r="AM1965" s="215"/>
    </row>
    <row r="1966">
      <c r="A1966" s="215"/>
      <c r="B1966" s="282"/>
      <c r="C1966" s="283"/>
      <c r="D1966" s="72"/>
      <c r="E1966" s="107"/>
      <c r="F1966" s="71"/>
      <c r="G1966" s="72"/>
      <c r="H1966" s="284"/>
      <c r="I1966" s="71"/>
      <c r="J1966" s="72"/>
      <c r="K1966" s="284"/>
      <c r="L1966" s="71"/>
      <c r="M1966" s="71"/>
      <c r="N1966" s="71"/>
      <c r="O1966" s="72"/>
      <c r="P1966" s="285"/>
      <c r="Q1966" s="71"/>
      <c r="R1966" s="72"/>
      <c r="S1966" s="286"/>
      <c r="T1966" s="72"/>
      <c r="U1966" s="287"/>
      <c r="V1966" s="71"/>
      <c r="W1966" s="72"/>
      <c r="X1966" s="287"/>
      <c r="Y1966" s="72"/>
      <c r="Z1966" s="286"/>
      <c r="AA1966" s="72"/>
      <c r="AB1966" s="288"/>
      <c r="AC1966" s="215"/>
      <c r="AD1966" s="215"/>
      <c r="AE1966" s="215"/>
      <c r="AF1966" s="215"/>
      <c r="AG1966" s="215"/>
      <c r="AH1966" s="215"/>
      <c r="AI1966" s="215"/>
      <c r="AJ1966" s="215"/>
      <c r="AK1966" s="215"/>
      <c r="AL1966" s="215"/>
      <c r="AM1966" s="215"/>
    </row>
    <row r="1967">
      <c r="A1967" s="215"/>
      <c r="B1967" s="282"/>
      <c r="C1967" s="283"/>
      <c r="D1967" s="72"/>
      <c r="E1967" s="107"/>
      <c r="F1967" s="71"/>
      <c r="G1967" s="72"/>
      <c r="H1967" s="284"/>
      <c r="I1967" s="71"/>
      <c r="J1967" s="72"/>
      <c r="K1967" s="284"/>
      <c r="L1967" s="71"/>
      <c r="M1967" s="71"/>
      <c r="N1967" s="71"/>
      <c r="O1967" s="72"/>
      <c r="P1967" s="285"/>
      <c r="Q1967" s="71"/>
      <c r="R1967" s="72"/>
      <c r="S1967" s="286"/>
      <c r="T1967" s="72"/>
      <c r="U1967" s="287"/>
      <c r="V1967" s="71"/>
      <c r="W1967" s="72"/>
      <c r="X1967" s="287"/>
      <c r="Y1967" s="72"/>
      <c r="Z1967" s="286"/>
      <c r="AA1967" s="72"/>
      <c r="AB1967" s="288"/>
      <c r="AC1967" s="215"/>
      <c r="AD1967" s="215"/>
      <c r="AE1967" s="215"/>
      <c r="AF1967" s="215"/>
      <c r="AG1967" s="215"/>
      <c r="AH1967" s="215"/>
      <c r="AI1967" s="215"/>
      <c r="AJ1967" s="215"/>
      <c r="AK1967" s="215"/>
      <c r="AL1967" s="215"/>
      <c r="AM1967" s="215"/>
    </row>
    <row r="1968">
      <c r="A1968" s="215"/>
      <c r="B1968" s="282"/>
      <c r="C1968" s="283"/>
      <c r="D1968" s="72"/>
      <c r="E1968" s="107"/>
      <c r="F1968" s="71"/>
      <c r="G1968" s="72"/>
      <c r="H1968" s="284"/>
      <c r="I1968" s="71"/>
      <c r="J1968" s="72"/>
      <c r="K1968" s="284"/>
      <c r="L1968" s="71"/>
      <c r="M1968" s="71"/>
      <c r="N1968" s="71"/>
      <c r="O1968" s="72"/>
      <c r="P1968" s="285"/>
      <c r="Q1968" s="71"/>
      <c r="R1968" s="72"/>
      <c r="S1968" s="286"/>
      <c r="T1968" s="72"/>
      <c r="U1968" s="287"/>
      <c r="V1968" s="71"/>
      <c r="W1968" s="72"/>
      <c r="X1968" s="287"/>
      <c r="Y1968" s="72"/>
      <c r="Z1968" s="286"/>
      <c r="AA1968" s="72"/>
      <c r="AB1968" s="288"/>
      <c r="AC1968" s="215"/>
      <c r="AD1968" s="215"/>
      <c r="AE1968" s="215"/>
      <c r="AF1968" s="215"/>
      <c r="AG1968" s="215"/>
      <c r="AH1968" s="215"/>
      <c r="AI1968" s="215"/>
      <c r="AJ1968" s="215"/>
      <c r="AK1968" s="215"/>
      <c r="AL1968" s="215"/>
      <c r="AM1968" s="215"/>
    </row>
    <row r="1969">
      <c r="A1969" s="215"/>
      <c r="B1969" s="282"/>
      <c r="C1969" s="283"/>
      <c r="D1969" s="72"/>
      <c r="E1969" s="107"/>
      <c r="F1969" s="71"/>
      <c r="G1969" s="72"/>
      <c r="H1969" s="284"/>
      <c r="I1969" s="71"/>
      <c r="J1969" s="72"/>
      <c r="K1969" s="284"/>
      <c r="L1969" s="71"/>
      <c r="M1969" s="71"/>
      <c r="N1969" s="71"/>
      <c r="O1969" s="72"/>
      <c r="P1969" s="285"/>
      <c r="Q1969" s="71"/>
      <c r="R1969" s="72"/>
      <c r="S1969" s="286"/>
      <c r="T1969" s="72"/>
      <c r="U1969" s="287"/>
      <c r="V1969" s="71"/>
      <c r="W1969" s="72"/>
      <c r="X1969" s="287"/>
      <c r="Y1969" s="72"/>
      <c r="Z1969" s="286"/>
      <c r="AA1969" s="72"/>
      <c r="AB1969" s="288"/>
      <c r="AC1969" s="215"/>
      <c r="AD1969" s="215"/>
      <c r="AE1969" s="215"/>
      <c r="AF1969" s="215"/>
      <c r="AG1969" s="215"/>
      <c r="AH1969" s="215"/>
      <c r="AI1969" s="215"/>
      <c r="AJ1969" s="215"/>
      <c r="AK1969" s="215"/>
      <c r="AL1969" s="215"/>
      <c r="AM1969" s="215"/>
    </row>
    <row r="1970">
      <c r="A1970" s="215"/>
      <c r="B1970" s="282"/>
      <c r="C1970" s="283"/>
      <c r="D1970" s="72"/>
      <c r="E1970" s="107"/>
      <c r="F1970" s="71"/>
      <c r="G1970" s="72"/>
      <c r="H1970" s="284"/>
      <c r="I1970" s="71"/>
      <c r="J1970" s="72"/>
      <c r="K1970" s="284"/>
      <c r="L1970" s="71"/>
      <c r="M1970" s="71"/>
      <c r="N1970" s="71"/>
      <c r="O1970" s="72"/>
      <c r="P1970" s="285"/>
      <c r="Q1970" s="71"/>
      <c r="R1970" s="72"/>
      <c r="S1970" s="286"/>
      <c r="T1970" s="72"/>
      <c r="U1970" s="287"/>
      <c r="V1970" s="71"/>
      <c r="W1970" s="72"/>
      <c r="X1970" s="287"/>
      <c r="Y1970" s="72"/>
      <c r="Z1970" s="286"/>
      <c r="AA1970" s="72"/>
      <c r="AB1970" s="288"/>
      <c r="AC1970" s="215"/>
      <c r="AD1970" s="215"/>
      <c r="AE1970" s="215"/>
      <c r="AF1970" s="215"/>
      <c r="AG1970" s="215"/>
      <c r="AH1970" s="215"/>
      <c r="AI1970" s="215"/>
      <c r="AJ1970" s="215"/>
      <c r="AK1970" s="215"/>
      <c r="AL1970" s="215"/>
      <c r="AM1970" s="215"/>
    </row>
    <row r="1971">
      <c r="A1971" s="215"/>
      <c r="B1971" s="282"/>
      <c r="C1971" s="283"/>
      <c r="D1971" s="72"/>
      <c r="E1971" s="107"/>
      <c r="F1971" s="71"/>
      <c r="G1971" s="72"/>
      <c r="H1971" s="284"/>
      <c r="I1971" s="71"/>
      <c r="J1971" s="72"/>
      <c r="K1971" s="284"/>
      <c r="L1971" s="71"/>
      <c r="M1971" s="71"/>
      <c r="N1971" s="71"/>
      <c r="O1971" s="72"/>
      <c r="P1971" s="285"/>
      <c r="Q1971" s="71"/>
      <c r="R1971" s="72"/>
      <c r="S1971" s="286"/>
      <c r="T1971" s="72"/>
      <c r="U1971" s="287"/>
      <c r="V1971" s="71"/>
      <c r="W1971" s="72"/>
      <c r="X1971" s="287"/>
      <c r="Y1971" s="72"/>
      <c r="Z1971" s="286"/>
      <c r="AA1971" s="72"/>
      <c r="AB1971" s="288"/>
      <c r="AC1971" s="215"/>
      <c r="AD1971" s="215"/>
      <c r="AE1971" s="215"/>
      <c r="AF1971" s="215"/>
      <c r="AG1971" s="215"/>
      <c r="AH1971" s="215"/>
      <c r="AI1971" s="215"/>
      <c r="AJ1971" s="215"/>
      <c r="AK1971" s="215"/>
      <c r="AL1971" s="215"/>
      <c r="AM1971" s="215"/>
    </row>
    <row r="1972">
      <c r="A1972" s="215"/>
      <c r="B1972" s="282"/>
      <c r="C1972" s="283"/>
      <c r="D1972" s="72"/>
      <c r="E1972" s="107"/>
      <c r="F1972" s="71"/>
      <c r="G1972" s="72"/>
      <c r="H1972" s="284"/>
      <c r="I1972" s="71"/>
      <c r="J1972" s="72"/>
      <c r="K1972" s="284"/>
      <c r="L1972" s="71"/>
      <c r="M1972" s="71"/>
      <c r="N1972" s="71"/>
      <c r="O1972" s="72"/>
      <c r="P1972" s="285"/>
      <c r="Q1972" s="71"/>
      <c r="R1972" s="72"/>
      <c r="S1972" s="286"/>
      <c r="T1972" s="72"/>
      <c r="U1972" s="287"/>
      <c r="V1972" s="71"/>
      <c r="W1972" s="72"/>
      <c r="X1972" s="287"/>
      <c r="Y1972" s="72"/>
      <c r="Z1972" s="286"/>
      <c r="AA1972" s="72"/>
      <c r="AB1972" s="288"/>
      <c r="AC1972" s="215"/>
      <c r="AD1972" s="215"/>
      <c r="AE1972" s="215"/>
      <c r="AF1972" s="215"/>
      <c r="AG1972" s="215"/>
      <c r="AH1972" s="215"/>
      <c r="AI1972" s="215"/>
      <c r="AJ1972" s="215"/>
      <c r="AK1972" s="215"/>
      <c r="AL1972" s="215"/>
      <c r="AM1972" s="215"/>
    </row>
    <row r="1973">
      <c r="A1973" s="215"/>
      <c r="B1973" s="282"/>
      <c r="C1973" s="283"/>
      <c r="D1973" s="72"/>
      <c r="E1973" s="107"/>
      <c r="F1973" s="71"/>
      <c r="G1973" s="72"/>
      <c r="H1973" s="284"/>
      <c r="I1973" s="71"/>
      <c r="J1973" s="72"/>
      <c r="K1973" s="284"/>
      <c r="L1973" s="71"/>
      <c r="M1973" s="71"/>
      <c r="N1973" s="71"/>
      <c r="O1973" s="72"/>
      <c r="P1973" s="285"/>
      <c r="Q1973" s="71"/>
      <c r="R1973" s="72"/>
      <c r="S1973" s="286"/>
      <c r="T1973" s="72"/>
      <c r="U1973" s="287"/>
      <c r="V1973" s="71"/>
      <c r="W1973" s="72"/>
      <c r="X1973" s="287"/>
      <c r="Y1973" s="72"/>
      <c r="Z1973" s="286"/>
      <c r="AA1973" s="72"/>
      <c r="AB1973" s="288"/>
      <c r="AC1973" s="215"/>
      <c r="AD1973" s="215"/>
      <c r="AE1973" s="215"/>
      <c r="AF1973" s="215"/>
      <c r="AG1973" s="215"/>
      <c r="AH1973" s="215"/>
      <c r="AI1973" s="215"/>
      <c r="AJ1973" s="215"/>
      <c r="AK1973" s="215"/>
      <c r="AL1973" s="215"/>
      <c r="AM1973" s="215"/>
    </row>
    <row r="1974">
      <c r="A1974" s="215"/>
      <c r="B1974" s="282"/>
      <c r="C1974" s="283"/>
      <c r="D1974" s="72"/>
      <c r="E1974" s="107"/>
      <c r="F1974" s="71"/>
      <c r="G1974" s="72"/>
      <c r="H1974" s="284"/>
      <c r="I1974" s="71"/>
      <c r="J1974" s="72"/>
      <c r="K1974" s="284"/>
      <c r="L1974" s="71"/>
      <c r="M1974" s="71"/>
      <c r="N1974" s="71"/>
      <c r="O1974" s="72"/>
      <c r="P1974" s="285"/>
      <c r="Q1974" s="71"/>
      <c r="R1974" s="72"/>
      <c r="S1974" s="286"/>
      <c r="T1974" s="72"/>
      <c r="U1974" s="287"/>
      <c r="V1974" s="71"/>
      <c r="W1974" s="72"/>
      <c r="X1974" s="287"/>
      <c r="Y1974" s="72"/>
      <c r="Z1974" s="286"/>
      <c r="AA1974" s="72"/>
      <c r="AB1974" s="288"/>
      <c r="AC1974" s="215"/>
      <c r="AD1974" s="215"/>
      <c r="AE1974" s="215"/>
      <c r="AF1974" s="215"/>
      <c r="AG1974" s="215"/>
      <c r="AH1974" s="215"/>
      <c r="AI1974" s="215"/>
      <c r="AJ1974" s="215"/>
      <c r="AK1974" s="215"/>
      <c r="AL1974" s="215"/>
      <c r="AM1974" s="215"/>
    </row>
    <row r="1975">
      <c r="A1975" s="215"/>
      <c r="B1975" s="282"/>
      <c r="C1975" s="283"/>
      <c r="D1975" s="72"/>
      <c r="E1975" s="107"/>
      <c r="F1975" s="71"/>
      <c r="G1975" s="72"/>
      <c r="H1975" s="284"/>
      <c r="I1975" s="71"/>
      <c r="J1975" s="72"/>
      <c r="K1975" s="284"/>
      <c r="L1975" s="71"/>
      <c r="M1975" s="71"/>
      <c r="N1975" s="71"/>
      <c r="O1975" s="72"/>
      <c r="P1975" s="285"/>
      <c r="Q1975" s="71"/>
      <c r="R1975" s="72"/>
      <c r="S1975" s="286"/>
      <c r="T1975" s="72"/>
      <c r="U1975" s="287"/>
      <c r="V1975" s="71"/>
      <c r="W1975" s="72"/>
      <c r="X1975" s="287"/>
      <c r="Y1975" s="72"/>
      <c r="Z1975" s="286"/>
      <c r="AA1975" s="72"/>
      <c r="AB1975" s="288"/>
      <c r="AC1975" s="215"/>
      <c r="AD1975" s="215"/>
      <c r="AE1975" s="215"/>
      <c r="AF1975" s="215"/>
      <c r="AG1975" s="215"/>
      <c r="AH1975" s="215"/>
      <c r="AI1975" s="215"/>
      <c r="AJ1975" s="215"/>
      <c r="AK1975" s="215"/>
      <c r="AL1975" s="215"/>
      <c r="AM1975" s="215"/>
    </row>
    <row r="1976">
      <c r="A1976" s="215"/>
      <c r="B1976" s="282"/>
      <c r="C1976" s="283"/>
      <c r="D1976" s="72"/>
      <c r="E1976" s="107"/>
      <c r="F1976" s="71"/>
      <c r="G1976" s="72"/>
      <c r="H1976" s="284"/>
      <c r="I1976" s="71"/>
      <c r="J1976" s="72"/>
      <c r="K1976" s="284"/>
      <c r="L1976" s="71"/>
      <c r="M1976" s="71"/>
      <c r="N1976" s="71"/>
      <c r="O1976" s="72"/>
      <c r="P1976" s="285"/>
      <c r="Q1976" s="71"/>
      <c r="R1976" s="72"/>
      <c r="S1976" s="286"/>
      <c r="T1976" s="72"/>
      <c r="U1976" s="287"/>
      <c r="V1976" s="71"/>
      <c r="W1976" s="72"/>
      <c r="X1976" s="287"/>
      <c r="Y1976" s="72"/>
      <c r="Z1976" s="286"/>
      <c r="AA1976" s="72"/>
      <c r="AB1976" s="288"/>
      <c r="AC1976" s="215"/>
      <c r="AD1976" s="215"/>
      <c r="AE1976" s="215"/>
      <c r="AF1976" s="215"/>
      <c r="AG1976" s="215"/>
      <c r="AH1976" s="215"/>
      <c r="AI1976" s="215"/>
      <c r="AJ1976" s="215"/>
      <c r="AK1976" s="215"/>
      <c r="AL1976" s="215"/>
      <c r="AM1976" s="215"/>
    </row>
    <row r="1977">
      <c r="A1977" s="215"/>
      <c r="B1977" s="282"/>
      <c r="C1977" s="283"/>
      <c r="D1977" s="72"/>
      <c r="E1977" s="107"/>
      <c r="F1977" s="71"/>
      <c r="G1977" s="72"/>
      <c r="H1977" s="284"/>
      <c r="I1977" s="71"/>
      <c r="J1977" s="72"/>
      <c r="K1977" s="284"/>
      <c r="L1977" s="71"/>
      <c r="M1977" s="71"/>
      <c r="N1977" s="71"/>
      <c r="O1977" s="72"/>
      <c r="P1977" s="285"/>
      <c r="Q1977" s="71"/>
      <c r="R1977" s="72"/>
      <c r="S1977" s="286"/>
      <c r="T1977" s="72"/>
      <c r="U1977" s="287"/>
      <c r="V1977" s="71"/>
      <c r="W1977" s="72"/>
      <c r="X1977" s="287"/>
      <c r="Y1977" s="72"/>
      <c r="Z1977" s="286"/>
      <c r="AA1977" s="72"/>
      <c r="AB1977" s="288"/>
      <c r="AC1977" s="215"/>
      <c r="AD1977" s="215"/>
      <c r="AE1977" s="215"/>
      <c r="AF1977" s="215"/>
      <c r="AG1977" s="215"/>
      <c r="AH1977" s="215"/>
      <c r="AI1977" s="215"/>
      <c r="AJ1977" s="215"/>
      <c r="AK1977" s="215"/>
      <c r="AL1977" s="215"/>
      <c r="AM1977" s="215"/>
    </row>
    <row r="1978">
      <c r="A1978" s="215"/>
      <c r="B1978" s="282"/>
      <c r="C1978" s="283"/>
      <c r="D1978" s="72"/>
      <c r="E1978" s="107"/>
      <c r="F1978" s="71"/>
      <c r="G1978" s="72"/>
      <c r="H1978" s="284"/>
      <c r="I1978" s="71"/>
      <c r="J1978" s="72"/>
      <c r="K1978" s="284"/>
      <c r="L1978" s="71"/>
      <c r="M1978" s="71"/>
      <c r="N1978" s="71"/>
      <c r="O1978" s="72"/>
      <c r="P1978" s="285"/>
      <c r="Q1978" s="71"/>
      <c r="R1978" s="72"/>
      <c r="S1978" s="286"/>
      <c r="T1978" s="72"/>
      <c r="U1978" s="287"/>
      <c r="V1978" s="71"/>
      <c r="W1978" s="72"/>
      <c r="X1978" s="287"/>
      <c r="Y1978" s="72"/>
      <c r="Z1978" s="286"/>
      <c r="AA1978" s="72"/>
      <c r="AB1978" s="288"/>
      <c r="AC1978" s="215"/>
      <c r="AD1978" s="215"/>
      <c r="AE1978" s="215"/>
      <c r="AF1978" s="215"/>
      <c r="AG1978" s="215"/>
      <c r="AH1978" s="215"/>
      <c r="AI1978" s="215"/>
      <c r="AJ1978" s="215"/>
      <c r="AK1978" s="215"/>
      <c r="AL1978" s="215"/>
      <c r="AM1978" s="215"/>
    </row>
    <row r="1979">
      <c r="A1979" s="215"/>
      <c r="B1979" s="282"/>
      <c r="C1979" s="283"/>
      <c r="D1979" s="72"/>
      <c r="E1979" s="107"/>
      <c r="F1979" s="71"/>
      <c r="G1979" s="72"/>
      <c r="H1979" s="284"/>
      <c r="I1979" s="71"/>
      <c r="J1979" s="72"/>
      <c r="K1979" s="284"/>
      <c r="L1979" s="71"/>
      <c r="M1979" s="71"/>
      <c r="N1979" s="71"/>
      <c r="O1979" s="72"/>
      <c r="P1979" s="285"/>
      <c r="Q1979" s="71"/>
      <c r="R1979" s="72"/>
      <c r="S1979" s="286"/>
      <c r="T1979" s="72"/>
      <c r="U1979" s="287"/>
      <c r="V1979" s="71"/>
      <c r="W1979" s="72"/>
      <c r="X1979" s="287"/>
      <c r="Y1979" s="72"/>
      <c r="Z1979" s="286"/>
      <c r="AA1979" s="72"/>
      <c r="AB1979" s="288"/>
      <c r="AC1979" s="215"/>
      <c r="AD1979" s="215"/>
      <c r="AE1979" s="215"/>
      <c r="AF1979" s="215"/>
      <c r="AG1979" s="215"/>
      <c r="AH1979" s="215"/>
      <c r="AI1979" s="215"/>
      <c r="AJ1979" s="215"/>
      <c r="AK1979" s="215"/>
      <c r="AL1979" s="215"/>
      <c r="AM1979" s="215"/>
    </row>
    <row r="1980">
      <c r="A1980" s="215"/>
      <c r="B1980" s="282"/>
      <c r="C1980" s="283"/>
      <c r="D1980" s="72"/>
      <c r="E1980" s="107"/>
      <c r="F1980" s="71"/>
      <c r="G1980" s="72"/>
      <c r="H1980" s="284"/>
      <c r="I1980" s="71"/>
      <c r="J1980" s="72"/>
      <c r="K1980" s="284"/>
      <c r="L1980" s="71"/>
      <c r="M1980" s="71"/>
      <c r="N1980" s="71"/>
      <c r="O1980" s="72"/>
      <c r="P1980" s="285"/>
      <c r="Q1980" s="71"/>
      <c r="R1980" s="72"/>
      <c r="S1980" s="286"/>
      <c r="T1980" s="72"/>
      <c r="U1980" s="287"/>
      <c r="V1980" s="71"/>
      <c r="W1980" s="72"/>
      <c r="X1980" s="287"/>
      <c r="Y1980" s="72"/>
      <c r="Z1980" s="286"/>
      <c r="AA1980" s="72"/>
      <c r="AB1980" s="288"/>
      <c r="AC1980" s="215"/>
      <c r="AD1980" s="215"/>
      <c r="AE1980" s="215"/>
      <c r="AF1980" s="215"/>
      <c r="AG1980" s="215"/>
      <c r="AH1980" s="215"/>
      <c r="AI1980" s="215"/>
      <c r="AJ1980" s="215"/>
      <c r="AK1980" s="215"/>
      <c r="AL1980" s="215"/>
      <c r="AM1980" s="215"/>
    </row>
    <row r="1981">
      <c r="A1981" s="215"/>
      <c r="B1981" s="282"/>
      <c r="C1981" s="283"/>
      <c r="D1981" s="72"/>
      <c r="E1981" s="107"/>
      <c r="F1981" s="71"/>
      <c r="G1981" s="72"/>
      <c r="H1981" s="284"/>
      <c r="I1981" s="71"/>
      <c r="J1981" s="72"/>
      <c r="K1981" s="284"/>
      <c r="L1981" s="71"/>
      <c r="M1981" s="71"/>
      <c r="N1981" s="71"/>
      <c r="O1981" s="72"/>
      <c r="P1981" s="285"/>
      <c r="Q1981" s="71"/>
      <c r="R1981" s="72"/>
      <c r="S1981" s="286"/>
      <c r="T1981" s="72"/>
      <c r="U1981" s="287"/>
      <c r="V1981" s="71"/>
      <c r="W1981" s="72"/>
      <c r="X1981" s="287"/>
      <c r="Y1981" s="72"/>
      <c r="Z1981" s="286"/>
      <c r="AA1981" s="72"/>
      <c r="AB1981" s="288"/>
      <c r="AC1981" s="215"/>
      <c r="AD1981" s="215"/>
      <c r="AE1981" s="215"/>
      <c r="AF1981" s="215"/>
      <c r="AG1981" s="215"/>
      <c r="AH1981" s="215"/>
      <c r="AI1981" s="215"/>
      <c r="AJ1981" s="215"/>
      <c r="AK1981" s="215"/>
      <c r="AL1981" s="215"/>
      <c r="AM1981" s="215"/>
    </row>
    <row r="1982">
      <c r="A1982" s="215"/>
      <c r="B1982" s="282"/>
      <c r="C1982" s="283"/>
      <c r="D1982" s="72"/>
      <c r="E1982" s="107"/>
      <c r="F1982" s="71"/>
      <c r="G1982" s="72"/>
      <c r="H1982" s="284"/>
      <c r="I1982" s="71"/>
      <c r="J1982" s="72"/>
      <c r="K1982" s="284"/>
      <c r="L1982" s="71"/>
      <c r="M1982" s="71"/>
      <c r="N1982" s="71"/>
      <c r="O1982" s="72"/>
      <c r="P1982" s="285"/>
      <c r="Q1982" s="71"/>
      <c r="R1982" s="72"/>
      <c r="S1982" s="286"/>
      <c r="T1982" s="72"/>
      <c r="U1982" s="287"/>
      <c r="V1982" s="71"/>
      <c r="W1982" s="72"/>
      <c r="X1982" s="287"/>
      <c r="Y1982" s="72"/>
      <c r="Z1982" s="286"/>
      <c r="AA1982" s="72"/>
      <c r="AB1982" s="288"/>
      <c r="AC1982" s="215"/>
      <c r="AD1982" s="215"/>
      <c r="AE1982" s="215"/>
      <c r="AF1982" s="215"/>
      <c r="AG1982" s="215"/>
      <c r="AH1982" s="215"/>
      <c r="AI1982" s="215"/>
      <c r="AJ1982" s="215"/>
      <c r="AK1982" s="215"/>
      <c r="AL1982" s="215"/>
      <c r="AM1982" s="215"/>
    </row>
    <row r="1983">
      <c r="A1983" s="215"/>
      <c r="B1983" s="282"/>
      <c r="C1983" s="283"/>
      <c r="D1983" s="72"/>
      <c r="E1983" s="107"/>
      <c r="F1983" s="71"/>
      <c r="G1983" s="72"/>
      <c r="H1983" s="284"/>
      <c r="I1983" s="71"/>
      <c r="J1983" s="72"/>
      <c r="K1983" s="284"/>
      <c r="L1983" s="71"/>
      <c r="M1983" s="71"/>
      <c r="N1983" s="71"/>
      <c r="O1983" s="72"/>
      <c r="P1983" s="285"/>
      <c r="Q1983" s="71"/>
      <c r="R1983" s="72"/>
      <c r="S1983" s="286"/>
      <c r="T1983" s="72"/>
      <c r="U1983" s="287"/>
      <c r="V1983" s="71"/>
      <c r="W1983" s="72"/>
      <c r="X1983" s="287"/>
      <c r="Y1983" s="72"/>
      <c r="Z1983" s="286"/>
      <c r="AA1983" s="72"/>
      <c r="AB1983" s="288"/>
      <c r="AC1983" s="215"/>
      <c r="AD1983" s="215"/>
      <c r="AE1983" s="215"/>
      <c r="AF1983" s="215"/>
      <c r="AG1983" s="215"/>
      <c r="AH1983" s="215"/>
      <c r="AI1983" s="215"/>
      <c r="AJ1983" s="215"/>
      <c r="AK1983" s="215"/>
      <c r="AL1983" s="215"/>
      <c r="AM1983" s="215"/>
    </row>
    <row r="1984">
      <c r="A1984" s="215"/>
      <c r="B1984" s="282"/>
      <c r="C1984" s="283"/>
      <c r="D1984" s="72"/>
      <c r="E1984" s="107"/>
      <c r="F1984" s="71"/>
      <c r="G1984" s="72"/>
      <c r="H1984" s="284"/>
      <c r="I1984" s="71"/>
      <c r="J1984" s="72"/>
      <c r="K1984" s="284"/>
      <c r="L1984" s="71"/>
      <c r="M1984" s="71"/>
      <c r="N1984" s="71"/>
      <c r="O1984" s="72"/>
      <c r="P1984" s="285"/>
      <c r="Q1984" s="71"/>
      <c r="R1984" s="72"/>
      <c r="S1984" s="286"/>
      <c r="T1984" s="72"/>
      <c r="U1984" s="287"/>
      <c r="V1984" s="71"/>
      <c r="W1984" s="72"/>
      <c r="X1984" s="287"/>
      <c r="Y1984" s="72"/>
      <c r="Z1984" s="286"/>
      <c r="AA1984" s="72"/>
      <c r="AB1984" s="288"/>
      <c r="AC1984" s="215"/>
      <c r="AD1984" s="215"/>
      <c r="AE1984" s="215"/>
      <c r="AF1984" s="215"/>
      <c r="AG1984" s="215"/>
      <c r="AH1984" s="215"/>
      <c r="AI1984" s="215"/>
      <c r="AJ1984" s="215"/>
      <c r="AK1984" s="215"/>
      <c r="AL1984" s="215"/>
      <c r="AM1984" s="215"/>
    </row>
    <row r="1985">
      <c r="A1985" s="215"/>
      <c r="B1985" s="282"/>
      <c r="C1985" s="283"/>
      <c r="D1985" s="72"/>
      <c r="E1985" s="107"/>
      <c r="F1985" s="71"/>
      <c r="G1985" s="72"/>
      <c r="H1985" s="284"/>
      <c r="I1985" s="71"/>
      <c r="J1985" s="72"/>
      <c r="K1985" s="284"/>
      <c r="L1985" s="71"/>
      <c r="M1985" s="71"/>
      <c r="N1985" s="71"/>
      <c r="O1985" s="72"/>
      <c r="P1985" s="285"/>
      <c r="Q1985" s="71"/>
      <c r="R1985" s="72"/>
      <c r="S1985" s="286"/>
      <c r="T1985" s="72"/>
      <c r="U1985" s="287"/>
      <c r="V1985" s="71"/>
      <c r="W1985" s="72"/>
      <c r="X1985" s="287"/>
      <c r="Y1985" s="72"/>
      <c r="Z1985" s="286"/>
      <c r="AA1985" s="72"/>
      <c r="AB1985" s="288"/>
      <c r="AC1985" s="215"/>
      <c r="AD1985" s="215"/>
      <c r="AE1985" s="215"/>
      <c r="AF1985" s="215"/>
      <c r="AG1985" s="215"/>
      <c r="AH1985" s="215"/>
      <c r="AI1985" s="215"/>
      <c r="AJ1985" s="215"/>
      <c r="AK1985" s="215"/>
      <c r="AL1985" s="215"/>
      <c r="AM1985" s="215"/>
    </row>
    <row r="1986">
      <c r="A1986" s="215"/>
      <c r="B1986" s="282"/>
      <c r="C1986" s="283"/>
      <c r="D1986" s="72"/>
      <c r="E1986" s="107"/>
      <c r="F1986" s="71"/>
      <c r="G1986" s="72"/>
      <c r="H1986" s="284"/>
      <c r="I1986" s="71"/>
      <c r="J1986" s="72"/>
      <c r="K1986" s="284"/>
      <c r="L1986" s="71"/>
      <c r="M1986" s="71"/>
      <c r="N1986" s="71"/>
      <c r="O1986" s="72"/>
      <c r="P1986" s="285"/>
      <c r="Q1986" s="71"/>
      <c r="R1986" s="72"/>
      <c r="S1986" s="286"/>
      <c r="T1986" s="72"/>
      <c r="U1986" s="287"/>
      <c r="V1986" s="71"/>
      <c r="W1986" s="72"/>
      <c r="X1986" s="287"/>
      <c r="Y1986" s="72"/>
      <c r="Z1986" s="286"/>
      <c r="AA1986" s="72"/>
      <c r="AB1986" s="288"/>
      <c r="AC1986" s="215"/>
      <c r="AD1986" s="215"/>
      <c r="AE1986" s="215"/>
      <c r="AF1986" s="215"/>
      <c r="AG1986" s="215"/>
      <c r="AH1986" s="215"/>
      <c r="AI1986" s="215"/>
      <c r="AJ1986" s="215"/>
      <c r="AK1986" s="215"/>
      <c r="AL1986" s="215"/>
      <c r="AM1986" s="215"/>
    </row>
    <row r="1987">
      <c r="A1987" s="215"/>
      <c r="B1987" s="282"/>
      <c r="C1987" s="283"/>
      <c r="D1987" s="72"/>
      <c r="E1987" s="107"/>
      <c r="F1987" s="71"/>
      <c r="G1987" s="72"/>
      <c r="H1987" s="284"/>
      <c r="I1987" s="71"/>
      <c r="J1987" s="72"/>
      <c r="K1987" s="284"/>
      <c r="L1987" s="71"/>
      <c r="M1987" s="71"/>
      <c r="N1987" s="71"/>
      <c r="O1987" s="72"/>
      <c r="P1987" s="285"/>
      <c r="Q1987" s="71"/>
      <c r="R1987" s="72"/>
      <c r="S1987" s="286"/>
      <c r="T1987" s="72"/>
      <c r="U1987" s="287"/>
      <c r="V1987" s="71"/>
      <c r="W1987" s="72"/>
      <c r="X1987" s="287"/>
      <c r="Y1987" s="72"/>
      <c r="Z1987" s="286"/>
      <c r="AA1987" s="72"/>
      <c r="AB1987" s="288"/>
      <c r="AC1987" s="215"/>
      <c r="AD1987" s="215"/>
      <c r="AE1987" s="215"/>
      <c r="AF1987" s="215"/>
      <c r="AG1987" s="215"/>
      <c r="AH1987" s="215"/>
      <c r="AI1987" s="215"/>
      <c r="AJ1987" s="215"/>
      <c r="AK1987" s="215"/>
      <c r="AL1987" s="215"/>
      <c r="AM1987" s="215"/>
    </row>
    <row r="1988">
      <c r="A1988" s="215"/>
      <c r="B1988" s="282"/>
      <c r="C1988" s="283"/>
      <c r="D1988" s="72"/>
      <c r="E1988" s="107"/>
      <c r="F1988" s="71"/>
      <c r="G1988" s="72"/>
      <c r="H1988" s="284"/>
      <c r="I1988" s="71"/>
      <c r="J1988" s="72"/>
      <c r="K1988" s="284"/>
      <c r="L1988" s="71"/>
      <c r="M1988" s="71"/>
      <c r="N1988" s="71"/>
      <c r="O1988" s="72"/>
      <c r="P1988" s="285"/>
      <c r="Q1988" s="71"/>
      <c r="R1988" s="72"/>
      <c r="S1988" s="286"/>
      <c r="T1988" s="72"/>
      <c r="U1988" s="287"/>
      <c r="V1988" s="71"/>
      <c r="W1988" s="72"/>
      <c r="X1988" s="287"/>
      <c r="Y1988" s="72"/>
      <c r="Z1988" s="286"/>
      <c r="AA1988" s="72"/>
      <c r="AB1988" s="288"/>
      <c r="AC1988" s="215"/>
      <c r="AD1988" s="215"/>
      <c r="AE1988" s="215"/>
      <c r="AF1988" s="215"/>
      <c r="AG1988" s="215"/>
      <c r="AH1988" s="215"/>
      <c r="AI1988" s="215"/>
      <c r="AJ1988" s="215"/>
      <c r="AK1988" s="215"/>
      <c r="AL1988" s="215"/>
      <c r="AM1988" s="215"/>
    </row>
    <row r="1989">
      <c r="A1989" s="215"/>
      <c r="B1989" s="282"/>
      <c r="C1989" s="283"/>
      <c r="D1989" s="72"/>
      <c r="E1989" s="107"/>
      <c r="F1989" s="71"/>
      <c r="G1989" s="72"/>
      <c r="H1989" s="284"/>
      <c r="I1989" s="71"/>
      <c r="J1989" s="72"/>
      <c r="K1989" s="284"/>
      <c r="L1989" s="71"/>
      <c r="M1989" s="71"/>
      <c r="N1989" s="71"/>
      <c r="O1989" s="72"/>
      <c r="P1989" s="285"/>
      <c r="Q1989" s="71"/>
      <c r="R1989" s="72"/>
      <c r="S1989" s="286"/>
      <c r="T1989" s="72"/>
      <c r="U1989" s="287"/>
      <c r="V1989" s="71"/>
      <c r="W1989" s="72"/>
      <c r="X1989" s="287"/>
      <c r="Y1989" s="72"/>
      <c r="Z1989" s="286"/>
      <c r="AA1989" s="72"/>
      <c r="AB1989" s="288"/>
      <c r="AC1989" s="215"/>
      <c r="AD1989" s="215"/>
      <c r="AE1989" s="215"/>
      <c r="AF1989" s="215"/>
      <c r="AG1989" s="215"/>
      <c r="AH1989" s="215"/>
      <c r="AI1989" s="215"/>
      <c r="AJ1989" s="215"/>
      <c r="AK1989" s="215"/>
      <c r="AL1989" s="215"/>
      <c r="AM1989" s="215"/>
    </row>
    <row r="1990">
      <c r="A1990" s="215"/>
      <c r="B1990" s="282"/>
      <c r="C1990" s="283"/>
      <c r="D1990" s="72"/>
      <c r="E1990" s="107"/>
      <c r="F1990" s="71"/>
      <c r="G1990" s="72"/>
      <c r="H1990" s="284"/>
      <c r="I1990" s="71"/>
      <c r="J1990" s="72"/>
      <c r="K1990" s="284"/>
      <c r="L1990" s="71"/>
      <c r="M1990" s="71"/>
      <c r="N1990" s="71"/>
      <c r="O1990" s="72"/>
      <c r="P1990" s="285"/>
      <c r="Q1990" s="71"/>
      <c r="R1990" s="72"/>
      <c r="S1990" s="286"/>
      <c r="T1990" s="72"/>
      <c r="U1990" s="287"/>
      <c r="V1990" s="71"/>
      <c r="W1990" s="72"/>
      <c r="X1990" s="287"/>
      <c r="Y1990" s="72"/>
      <c r="Z1990" s="286"/>
      <c r="AA1990" s="72"/>
      <c r="AB1990" s="288"/>
      <c r="AC1990" s="215"/>
      <c r="AD1990" s="215"/>
      <c r="AE1990" s="215"/>
      <c r="AF1990" s="215"/>
      <c r="AG1990" s="215"/>
      <c r="AH1990" s="215"/>
      <c r="AI1990" s="215"/>
      <c r="AJ1990" s="215"/>
      <c r="AK1990" s="215"/>
      <c r="AL1990" s="215"/>
      <c r="AM1990" s="215"/>
    </row>
    <row r="1991">
      <c r="A1991" s="215"/>
      <c r="B1991" s="282"/>
      <c r="C1991" s="283"/>
      <c r="D1991" s="72"/>
      <c r="E1991" s="107"/>
      <c r="F1991" s="71"/>
      <c r="G1991" s="72"/>
      <c r="H1991" s="284"/>
      <c r="I1991" s="71"/>
      <c r="J1991" s="72"/>
      <c r="K1991" s="284"/>
      <c r="L1991" s="71"/>
      <c r="M1991" s="71"/>
      <c r="N1991" s="71"/>
      <c r="O1991" s="72"/>
      <c r="P1991" s="285"/>
      <c r="Q1991" s="71"/>
      <c r="R1991" s="72"/>
      <c r="S1991" s="286"/>
      <c r="T1991" s="72"/>
      <c r="U1991" s="287"/>
      <c r="V1991" s="71"/>
      <c r="W1991" s="72"/>
      <c r="X1991" s="287"/>
      <c r="Y1991" s="72"/>
      <c r="Z1991" s="286"/>
      <c r="AA1991" s="72"/>
      <c r="AB1991" s="288"/>
      <c r="AC1991" s="215"/>
      <c r="AD1991" s="215"/>
      <c r="AE1991" s="215"/>
      <c r="AF1991" s="215"/>
      <c r="AG1991" s="215"/>
      <c r="AH1991" s="215"/>
      <c r="AI1991" s="215"/>
      <c r="AJ1991" s="215"/>
      <c r="AK1991" s="215"/>
      <c r="AL1991" s="215"/>
      <c r="AM1991" s="215"/>
    </row>
    <row r="1992">
      <c r="A1992" s="215"/>
      <c r="B1992" s="282"/>
      <c r="C1992" s="283"/>
      <c r="D1992" s="72"/>
      <c r="E1992" s="107"/>
      <c r="F1992" s="71"/>
      <c r="G1992" s="72"/>
      <c r="H1992" s="284"/>
      <c r="I1992" s="71"/>
      <c r="J1992" s="72"/>
      <c r="K1992" s="284"/>
      <c r="L1992" s="71"/>
      <c r="M1992" s="71"/>
      <c r="N1992" s="71"/>
      <c r="O1992" s="72"/>
      <c r="P1992" s="285"/>
      <c r="Q1992" s="71"/>
      <c r="R1992" s="72"/>
      <c r="S1992" s="286"/>
      <c r="T1992" s="72"/>
      <c r="U1992" s="287"/>
      <c r="V1992" s="71"/>
      <c r="W1992" s="72"/>
      <c r="X1992" s="287"/>
      <c r="Y1992" s="72"/>
      <c r="Z1992" s="286"/>
      <c r="AA1992" s="72"/>
      <c r="AB1992" s="288"/>
      <c r="AC1992" s="215"/>
      <c r="AD1992" s="215"/>
      <c r="AE1992" s="215"/>
      <c r="AF1992" s="215"/>
      <c r="AG1992" s="215"/>
      <c r="AH1992" s="215"/>
      <c r="AI1992" s="215"/>
      <c r="AJ1992" s="215"/>
      <c r="AK1992" s="215"/>
      <c r="AL1992" s="215"/>
      <c r="AM1992" s="215"/>
    </row>
    <row r="1993">
      <c r="A1993" s="215"/>
      <c r="B1993" s="282"/>
      <c r="C1993" s="283"/>
      <c r="D1993" s="72"/>
      <c r="E1993" s="107"/>
      <c r="F1993" s="71"/>
      <c r="G1993" s="72"/>
      <c r="H1993" s="284"/>
      <c r="I1993" s="71"/>
      <c r="J1993" s="72"/>
      <c r="K1993" s="284"/>
      <c r="L1993" s="71"/>
      <c r="M1993" s="71"/>
      <c r="N1993" s="71"/>
      <c r="O1993" s="72"/>
      <c r="P1993" s="285"/>
      <c r="Q1993" s="71"/>
      <c r="R1993" s="72"/>
      <c r="S1993" s="286"/>
      <c r="T1993" s="72"/>
      <c r="U1993" s="287"/>
      <c r="V1993" s="71"/>
      <c r="W1993" s="72"/>
      <c r="X1993" s="287"/>
      <c r="Y1993" s="72"/>
      <c r="Z1993" s="286"/>
      <c r="AA1993" s="72"/>
      <c r="AB1993" s="288"/>
      <c r="AC1993" s="215"/>
      <c r="AD1993" s="215"/>
      <c r="AE1993" s="215"/>
      <c r="AF1993" s="215"/>
      <c r="AG1993" s="215"/>
      <c r="AH1993" s="215"/>
      <c r="AI1993" s="215"/>
      <c r="AJ1993" s="215"/>
      <c r="AK1993" s="215"/>
      <c r="AL1993" s="215"/>
      <c r="AM1993" s="215"/>
    </row>
    <row r="1994">
      <c r="A1994" s="215"/>
      <c r="B1994" s="282"/>
      <c r="C1994" s="283"/>
      <c r="D1994" s="72"/>
      <c r="E1994" s="107"/>
      <c r="F1994" s="71"/>
      <c r="G1994" s="72"/>
      <c r="H1994" s="284"/>
      <c r="I1994" s="71"/>
      <c r="J1994" s="72"/>
      <c r="K1994" s="284"/>
      <c r="L1994" s="71"/>
      <c r="M1994" s="71"/>
      <c r="N1994" s="71"/>
      <c r="O1994" s="72"/>
      <c r="P1994" s="285"/>
      <c r="Q1994" s="71"/>
      <c r="R1994" s="72"/>
      <c r="S1994" s="286"/>
      <c r="T1994" s="72"/>
      <c r="U1994" s="287"/>
      <c r="V1994" s="71"/>
      <c r="W1994" s="72"/>
      <c r="X1994" s="287"/>
      <c r="Y1994" s="72"/>
      <c r="Z1994" s="286"/>
      <c r="AA1994" s="72"/>
      <c r="AB1994" s="288"/>
      <c r="AC1994" s="215"/>
      <c r="AD1994" s="215"/>
      <c r="AE1994" s="215"/>
      <c r="AF1994" s="215"/>
      <c r="AG1994" s="215"/>
      <c r="AH1994" s="215"/>
      <c r="AI1994" s="215"/>
      <c r="AJ1994" s="215"/>
      <c r="AK1994" s="215"/>
      <c r="AL1994" s="215"/>
      <c r="AM1994" s="215"/>
    </row>
    <row r="1995">
      <c r="A1995" s="215"/>
      <c r="B1995" s="282"/>
      <c r="C1995" s="283"/>
      <c r="D1995" s="72"/>
      <c r="E1995" s="107"/>
      <c r="F1995" s="71"/>
      <c r="G1995" s="72"/>
      <c r="H1995" s="284"/>
      <c r="I1995" s="71"/>
      <c r="J1995" s="72"/>
      <c r="K1995" s="284"/>
      <c r="L1995" s="71"/>
      <c r="M1995" s="71"/>
      <c r="N1995" s="71"/>
      <c r="O1995" s="72"/>
      <c r="P1995" s="285"/>
      <c r="Q1995" s="71"/>
      <c r="R1995" s="72"/>
      <c r="S1995" s="286"/>
      <c r="T1995" s="72"/>
      <c r="U1995" s="287"/>
      <c r="V1995" s="71"/>
      <c r="W1995" s="72"/>
      <c r="X1995" s="287"/>
      <c r="Y1995" s="72"/>
      <c r="Z1995" s="286"/>
      <c r="AA1995" s="72"/>
      <c r="AB1995" s="288"/>
      <c r="AC1995" s="215"/>
      <c r="AD1995" s="215"/>
      <c r="AE1995" s="215"/>
      <c r="AF1995" s="215"/>
      <c r="AG1995" s="215"/>
      <c r="AH1995" s="215"/>
      <c r="AI1995" s="215"/>
      <c r="AJ1995" s="215"/>
      <c r="AK1995" s="215"/>
      <c r="AL1995" s="215"/>
      <c r="AM1995" s="215"/>
    </row>
    <row r="1996">
      <c r="A1996" s="215"/>
      <c r="B1996" s="282"/>
      <c r="C1996" s="283"/>
      <c r="D1996" s="72"/>
      <c r="E1996" s="107"/>
      <c r="F1996" s="71"/>
      <c r="G1996" s="72"/>
      <c r="H1996" s="284"/>
      <c r="I1996" s="71"/>
      <c r="J1996" s="72"/>
      <c r="K1996" s="284"/>
      <c r="L1996" s="71"/>
      <c r="M1996" s="71"/>
      <c r="N1996" s="71"/>
      <c r="O1996" s="72"/>
      <c r="P1996" s="285"/>
      <c r="Q1996" s="71"/>
      <c r="R1996" s="72"/>
      <c r="S1996" s="286"/>
      <c r="T1996" s="72"/>
      <c r="U1996" s="287"/>
      <c r="V1996" s="71"/>
      <c r="W1996" s="72"/>
      <c r="X1996" s="287"/>
      <c r="Y1996" s="72"/>
      <c r="Z1996" s="286"/>
      <c r="AA1996" s="72"/>
      <c r="AB1996" s="288"/>
      <c r="AC1996" s="215"/>
      <c r="AD1996" s="215"/>
      <c r="AE1996" s="215"/>
      <c r="AF1996" s="215"/>
      <c r="AG1996" s="215"/>
      <c r="AH1996" s="215"/>
      <c r="AI1996" s="215"/>
      <c r="AJ1996" s="215"/>
      <c r="AK1996" s="215"/>
      <c r="AL1996" s="215"/>
      <c r="AM1996" s="215"/>
    </row>
    <row r="1997">
      <c r="A1997" s="215"/>
      <c r="B1997" s="282"/>
      <c r="C1997" s="283"/>
      <c r="D1997" s="72"/>
      <c r="E1997" s="107"/>
      <c r="F1997" s="71"/>
      <c r="G1997" s="72"/>
      <c r="H1997" s="284"/>
      <c r="I1997" s="71"/>
      <c r="J1997" s="72"/>
      <c r="K1997" s="284"/>
      <c r="L1997" s="71"/>
      <c r="M1997" s="71"/>
      <c r="N1997" s="71"/>
      <c r="O1997" s="72"/>
      <c r="P1997" s="285"/>
      <c r="Q1997" s="71"/>
      <c r="R1997" s="72"/>
      <c r="S1997" s="286"/>
      <c r="T1997" s="72"/>
      <c r="U1997" s="287"/>
      <c r="V1997" s="71"/>
      <c r="W1997" s="72"/>
      <c r="X1997" s="287"/>
      <c r="Y1997" s="72"/>
      <c r="Z1997" s="286"/>
      <c r="AA1997" s="72"/>
      <c r="AB1997" s="288"/>
      <c r="AC1997" s="215"/>
      <c r="AD1997" s="215"/>
      <c r="AE1997" s="215"/>
      <c r="AF1997" s="215"/>
      <c r="AG1997" s="215"/>
      <c r="AH1997" s="215"/>
      <c r="AI1997" s="215"/>
      <c r="AJ1997" s="215"/>
      <c r="AK1997" s="215"/>
      <c r="AL1997" s="215"/>
      <c r="AM1997" s="215"/>
    </row>
    <row r="1998">
      <c r="A1998" s="215"/>
      <c r="B1998" s="282"/>
      <c r="C1998" s="283"/>
      <c r="D1998" s="72"/>
      <c r="E1998" s="107"/>
      <c r="F1998" s="71"/>
      <c r="G1998" s="72"/>
      <c r="H1998" s="284"/>
      <c r="I1998" s="71"/>
      <c r="J1998" s="72"/>
      <c r="K1998" s="284"/>
      <c r="L1998" s="71"/>
      <c r="M1998" s="71"/>
      <c r="N1998" s="71"/>
      <c r="O1998" s="72"/>
      <c r="P1998" s="285"/>
      <c r="Q1998" s="71"/>
      <c r="R1998" s="72"/>
      <c r="S1998" s="286"/>
      <c r="T1998" s="72"/>
      <c r="U1998" s="287"/>
      <c r="V1998" s="71"/>
      <c r="W1998" s="72"/>
      <c r="X1998" s="287"/>
      <c r="Y1998" s="72"/>
      <c r="Z1998" s="286"/>
      <c r="AA1998" s="72"/>
      <c r="AB1998" s="288"/>
      <c r="AC1998" s="215"/>
      <c r="AD1998" s="215"/>
      <c r="AE1998" s="215"/>
      <c r="AF1998" s="215"/>
      <c r="AG1998" s="215"/>
      <c r="AH1998" s="215"/>
      <c r="AI1998" s="215"/>
      <c r="AJ1998" s="215"/>
      <c r="AK1998" s="215"/>
      <c r="AL1998" s="215"/>
      <c r="AM1998" s="215"/>
    </row>
    <row r="1999">
      <c r="A1999" s="215"/>
      <c r="B1999" s="282"/>
      <c r="C1999" s="283"/>
      <c r="D1999" s="72"/>
      <c r="E1999" s="107"/>
      <c r="F1999" s="71"/>
      <c r="G1999" s="72"/>
      <c r="H1999" s="284"/>
      <c r="I1999" s="71"/>
      <c r="J1999" s="72"/>
      <c r="K1999" s="284"/>
      <c r="L1999" s="71"/>
      <c r="M1999" s="71"/>
      <c r="N1999" s="71"/>
      <c r="O1999" s="72"/>
      <c r="P1999" s="285"/>
      <c r="Q1999" s="71"/>
      <c r="R1999" s="72"/>
      <c r="S1999" s="286"/>
      <c r="T1999" s="72"/>
      <c r="U1999" s="287"/>
      <c r="V1999" s="71"/>
      <c r="W1999" s="72"/>
      <c r="X1999" s="287"/>
      <c r="Y1999" s="72"/>
      <c r="Z1999" s="286"/>
      <c r="AA1999" s="72"/>
      <c r="AB1999" s="288"/>
      <c r="AC1999" s="215"/>
      <c r="AD1999" s="215"/>
      <c r="AE1999" s="215"/>
      <c r="AF1999" s="215"/>
      <c r="AG1999" s="215"/>
      <c r="AH1999" s="215"/>
      <c r="AI1999" s="215"/>
      <c r="AJ1999" s="215"/>
      <c r="AK1999" s="215"/>
      <c r="AL1999" s="215"/>
      <c r="AM1999" s="215"/>
    </row>
    <row r="2000">
      <c r="A2000" s="215"/>
      <c r="B2000" s="282"/>
      <c r="C2000" s="283"/>
      <c r="D2000" s="72"/>
      <c r="E2000" s="107"/>
      <c r="F2000" s="71"/>
      <c r="G2000" s="72"/>
      <c r="H2000" s="284"/>
      <c r="I2000" s="71"/>
      <c r="J2000" s="72"/>
      <c r="K2000" s="284"/>
      <c r="L2000" s="71"/>
      <c r="M2000" s="71"/>
      <c r="N2000" s="71"/>
      <c r="O2000" s="72"/>
      <c r="P2000" s="285"/>
      <c r="Q2000" s="71"/>
      <c r="R2000" s="72"/>
      <c r="S2000" s="286"/>
      <c r="T2000" s="72"/>
      <c r="U2000" s="287"/>
      <c r="V2000" s="71"/>
      <c r="W2000" s="72"/>
      <c r="X2000" s="287"/>
      <c r="Y2000" s="72"/>
      <c r="Z2000" s="286"/>
      <c r="AA2000" s="72"/>
      <c r="AB2000" s="288"/>
      <c r="AC2000" s="215"/>
      <c r="AD2000" s="215"/>
      <c r="AE2000" s="215"/>
      <c r="AF2000" s="215"/>
      <c r="AG2000" s="215"/>
      <c r="AH2000" s="215"/>
      <c r="AI2000" s="215"/>
      <c r="AJ2000" s="215"/>
      <c r="AK2000" s="215"/>
      <c r="AL2000" s="215"/>
      <c r="AM2000" s="215"/>
    </row>
    <row r="2001">
      <c r="A2001" s="215"/>
      <c r="B2001" s="282"/>
      <c r="C2001" s="283"/>
      <c r="D2001" s="72"/>
      <c r="E2001" s="107"/>
      <c r="F2001" s="71"/>
      <c r="G2001" s="72"/>
      <c r="H2001" s="284"/>
      <c r="I2001" s="71"/>
      <c r="J2001" s="72"/>
      <c r="K2001" s="284"/>
      <c r="L2001" s="71"/>
      <c r="M2001" s="71"/>
      <c r="N2001" s="71"/>
      <c r="O2001" s="72"/>
      <c r="P2001" s="285"/>
      <c r="Q2001" s="71"/>
      <c r="R2001" s="72"/>
      <c r="S2001" s="286"/>
      <c r="T2001" s="72"/>
      <c r="U2001" s="287"/>
      <c r="V2001" s="71"/>
      <c r="W2001" s="72"/>
      <c r="X2001" s="287"/>
      <c r="Y2001" s="72"/>
      <c r="Z2001" s="286"/>
      <c r="AA2001" s="72"/>
      <c r="AB2001" s="288"/>
      <c r="AC2001" s="215"/>
      <c r="AD2001" s="215"/>
      <c r="AE2001" s="215"/>
      <c r="AF2001" s="215"/>
      <c r="AG2001" s="215"/>
      <c r="AH2001" s="215"/>
      <c r="AI2001" s="215"/>
      <c r="AJ2001" s="215"/>
      <c r="AK2001" s="215"/>
      <c r="AL2001" s="215"/>
      <c r="AM2001" s="215"/>
    </row>
    <row r="2002">
      <c r="A2002" s="215"/>
      <c r="B2002" s="282"/>
      <c r="C2002" s="283"/>
      <c r="D2002" s="72"/>
      <c r="E2002" s="107"/>
      <c r="F2002" s="71"/>
      <c r="G2002" s="72"/>
      <c r="H2002" s="284"/>
      <c r="I2002" s="71"/>
      <c r="J2002" s="72"/>
      <c r="K2002" s="284"/>
      <c r="L2002" s="71"/>
      <c r="M2002" s="71"/>
      <c r="N2002" s="71"/>
      <c r="O2002" s="72"/>
      <c r="P2002" s="285"/>
      <c r="Q2002" s="71"/>
      <c r="R2002" s="72"/>
      <c r="S2002" s="286"/>
      <c r="T2002" s="72"/>
      <c r="U2002" s="287"/>
      <c r="V2002" s="71"/>
      <c r="W2002" s="72"/>
      <c r="X2002" s="287"/>
      <c r="Y2002" s="72"/>
      <c r="Z2002" s="286"/>
      <c r="AA2002" s="72"/>
      <c r="AB2002" s="288"/>
      <c r="AC2002" s="215"/>
      <c r="AD2002" s="215"/>
      <c r="AE2002" s="215"/>
      <c r="AF2002" s="215"/>
      <c r="AG2002" s="215"/>
      <c r="AH2002" s="215"/>
      <c r="AI2002" s="215"/>
      <c r="AJ2002" s="215"/>
      <c r="AK2002" s="215"/>
      <c r="AL2002" s="215"/>
      <c r="AM2002" s="215"/>
    </row>
    <row r="2003">
      <c r="A2003" s="215"/>
      <c r="B2003" s="282"/>
      <c r="C2003" s="283"/>
      <c r="D2003" s="72"/>
      <c r="E2003" s="107"/>
      <c r="F2003" s="71"/>
      <c r="G2003" s="72"/>
      <c r="H2003" s="284"/>
      <c r="I2003" s="71"/>
      <c r="J2003" s="72"/>
      <c r="K2003" s="284"/>
      <c r="L2003" s="71"/>
      <c r="M2003" s="71"/>
      <c r="N2003" s="71"/>
      <c r="O2003" s="72"/>
      <c r="P2003" s="285"/>
      <c r="Q2003" s="71"/>
      <c r="R2003" s="72"/>
      <c r="S2003" s="286"/>
      <c r="T2003" s="72"/>
      <c r="U2003" s="287"/>
      <c r="V2003" s="71"/>
      <c r="W2003" s="72"/>
      <c r="X2003" s="287"/>
      <c r="Y2003" s="72"/>
      <c r="Z2003" s="286"/>
      <c r="AA2003" s="72"/>
      <c r="AB2003" s="288"/>
      <c r="AC2003" s="215"/>
      <c r="AD2003" s="215"/>
      <c r="AE2003" s="215"/>
      <c r="AF2003" s="215"/>
      <c r="AG2003" s="215"/>
      <c r="AH2003" s="215"/>
      <c r="AI2003" s="215"/>
      <c r="AJ2003" s="215"/>
      <c r="AK2003" s="215"/>
      <c r="AL2003" s="215"/>
      <c r="AM2003" s="215"/>
    </row>
    <row r="2004">
      <c r="A2004" s="215"/>
      <c r="B2004" s="282"/>
      <c r="C2004" s="283"/>
      <c r="D2004" s="72"/>
      <c r="E2004" s="107"/>
      <c r="F2004" s="71"/>
      <c r="G2004" s="72"/>
      <c r="H2004" s="284"/>
      <c r="I2004" s="71"/>
      <c r="J2004" s="72"/>
      <c r="K2004" s="284"/>
      <c r="L2004" s="71"/>
      <c r="M2004" s="71"/>
      <c r="N2004" s="71"/>
      <c r="O2004" s="72"/>
      <c r="P2004" s="285"/>
      <c r="Q2004" s="71"/>
      <c r="R2004" s="72"/>
      <c r="S2004" s="286"/>
      <c r="T2004" s="72"/>
      <c r="U2004" s="287"/>
      <c r="V2004" s="71"/>
      <c r="W2004" s="72"/>
      <c r="X2004" s="287"/>
      <c r="Y2004" s="72"/>
      <c r="Z2004" s="286"/>
      <c r="AA2004" s="72"/>
      <c r="AB2004" s="288"/>
      <c r="AC2004" s="215"/>
      <c r="AD2004" s="215"/>
      <c r="AE2004" s="215"/>
      <c r="AF2004" s="215"/>
      <c r="AG2004" s="215"/>
      <c r="AH2004" s="215"/>
      <c r="AI2004" s="215"/>
      <c r="AJ2004" s="215"/>
      <c r="AK2004" s="215"/>
      <c r="AL2004" s="215"/>
      <c r="AM2004" s="215"/>
    </row>
  </sheetData>
  <mergeCells count="18152">
    <mergeCell ref="M3:N3"/>
    <mergeCell ref="O3:P3"/>
    <mergeCell ref="M4:N4"/>
    <mergeCell ref="O4:P4"/>
    <mergeCell ref="Q4:R4"/>
    <mergeCell ref="Q3:R3"/>
    <mergeCell ref="T3:U3"/>
    <mergeCell ref="T4:U4"/>
    <mergeCell ref="V3:W3"/>
    <mergeCell ref="X3:Y3"/>
    <mergeCell ref="V4:W4"/>
    <mergeCell ref="X4:Y4"/>
    <mergeCell ref="Z4:AA4"/>
    <mergeCell ref="Z3:AA3"/>
    <mergeCell ref="AD3:AE3"/>
    <mergeCell ref="AD4:AE4"/>
    <mergeCell ref="AF3:AH3"/>
    <mergeCell ref="AI3:AJ3"/>
    <mergeCell ref="AF4:AH4"/>
    <mergeCell ref="AI4:AJ4"/>
    <mergeCell ref="B2:I2"/>
    <mergeCell ref="K2:R2"/>
    <mergeCell ref="T2:AA2"/>
    <mergeCell ref="AD2:AJ2"/>
    <mergeCell ref="B3:C3"/>
    <mergeCell ref="D3:E3"/>
    <mergeCell ref="F3:G3"/>
    <mergeCell ref="H3:I3"/>
    <mergeCell ref="K3:L3"/>
    <mergeCell ref="B4:C4"/>
    <mergeCell ref="D4:E4"/>
    <mergeCell ref="F4:G4"/>
    <mergeCell ref="H4:I4"/>
    <mergeCell ref="K4:L4"/>
    <mergeCell ref="Q8:R8"/>
    <mergeCell ref="T8:U8"/>
    <mergeCell ref="V8:W8"/>
    <mergeCell ref="X8:Y8"/>
    <mergeCell ref="Z8:AA8"/>
    <mergeCell ref="AD8:AE8"/>
    <mergeCell ref="AG8:AH8"/>
    <mergeCell ref="AI8:AJ8"/>
    <mergeCell ref="B8:C8"/>
    <mergeCell ref="D8:E8"/>
    <mergeCell ref="F8:G8"/>
    <mergeCell ref="H8:I8"/>
    <mergeCell ref="K8:L8"/>
    <mergeCell ref="M8:N8"/>
    <mergeCell ref="O8:P8"/>
    <mergeCell ref="Q5:R5"/>
    <mergeCell ref="T5:U5"/>
    <mergeCell ref="V5:W5"/>
    <mergeCell ref="X5:Y5"/>
    <mergeCell ref="Z5:AA5"/>
    <mergeCell ref="AD5:AG5"/>
    <mergeCell ref="AH5:AJ5"/>
    <mergeCell ref="B5:C5"/>
    <mergeCell ref="D5:E5"/>
    <mergeCell ref="F5:G5"/>
    <mergeCell ref="H5:I5"/>
    <mergeCell ref="K5:L5"/>
    <mergeCell ref="M5:N5"/>
    <mergeCell ref="O5:P5"/>
    <mergeCell ref="Q6:R6"/>
    <mergeCell ref="T6:U6"/>
    <mergeCell ref="V6:W6"/>
    <mergeCell ref="X6:Y6"/>
    <mergeCell ref="Z6:AA6"/>
    <mergeCell ref="AD6:AG6"/>
    <mergeCell ref="AH6:AJ6"/>
    <mergeCell ref="B6:C6"/>
    <mergeCell ref="D6:E6"/>
    <mergeCell ref="F6:G6"/>
    <mergeCell ref="H6:I6"/>
    <mergeCell ref="K6:L6"/>
    <mergeCell ref="M6:N6"/>
    <mergeCell ref="O6:P6"/>
    <mergeCell ref="Q7:R7"/>
    <mergeCell ref="T7:U7"/>
    <mergeCell ref="V7:W7"/>
    <mergeCell ref="X7:Y7"/>
    <mergeCell ref="Z7:AA7"/>
    <mergeCell ref="AD7:AF7"/>
    <mergeCell ref="AG7:AJ7"/>
    <mergeCell ref="B7:C7"/>
    <mergeCell ref="D7:E7"/>
    <mergeCell ref="F7:G7"/>
    <mergeCell ref="H7:I7"/>
    <mergeCell ref="K7:L7"/>
    <mergeCell ref="M7:N7"/>
    <mergeCell ref="O7:P7"/>
    <mergeCell ref="B9:E9"/>
    <mergeCell ref="F9:I9"/>
    <mergeCell ref="K9:N9"/>
    <mergeCell ref="O9:R9"/>
    <mergeCell ref="T9:W9"/>
    <mergeCell ref="X9:AA9"/>
    <mergeCell ref="AD9:AJ9"/>
    <mergeCell ref="S12:T12"/>
    <mergeCell ref="U12:W12"/>
    <mergeCell ref="X12:Y12"/>
    <mergeCell ref="Z12:AA12"/>
    <mergeCell ref="AD12:AF13"/>
    <mergeCell ref="X13:Y13"/>
    <mergeCell ref="Z13:AA13"/>
    <mergeCell ref="AG12:AH12"/>
    <mergeCell ref="AI12:AJ12"/>
    <mergeCell ref="AG13:AH13"/>
    <mergeCell ref="AI13:AJ13"/>
    <mergeCell ref="AK13:AK14"/>
    <mergeCell ref="AG14:AH14"/>
    <mergeCell ref="AI14:AJ14"/>
    <mergeCell ref="B11:AB11"/>
    <mergeCell ref="AD11:AK11"/>
    <mergeCell ref="C12:D12"/>
    <mergeCell ref="E12:G12"/>
    <mergeCell ref="H12:J12"/>
    <mergeCell ref="K12:O12"/>
    <mergeCell ref="P12:R12"/>
    <mergeCell ref="C13:D13"/>
    <mergeCell ref="E13:G13"/>
    <mergeCell ref="H13:J13"/>
    <mergeCell ref="K13:O13"/>
    <mergeCell ref="P13:R13"/>
    <mergeCell ref="S13:T13"/>
    <mergeCell ref="U13:W13"/>
    <mergeCell ref="X14:Y14"/>
    <mergeCell ref="Z14:AA14"/>
    <mergeCell ref="AD14:AE14"/>
    <mergeCell ref="C14:D14"/>
    <mergeCell ref="E14:G14"/>
    <mergeCell ref="H14:J14"/>
    <mergeCell ref="K14:O14"/>
    <mergeCell ref="P14:R14"/>
    <mergeCell ref="S14:T14"/>
    <mergeCell ref="U14:W14"/>
    <mergeCell ref="X18:Y18"/>
    <mergeCell ref="Z18:AA18"/>
    <mergeCell ref="AD18:AE18"/>
    <mergeCell ref="AF18:AG18"/>
    <mergeCell ref="AH18:AI18"/>
    <mergeCell ref="C18:D18"/>
    <mergeCell ref="E18:G18"/>
    <mergeCell ref="H18:J18"/>
    <mergeCell ref="K18:O18"/>
    <mergeCell ref="P18:R18"/>
    <mergeCell ref="S18:T18"/>
    <mergeCell ref="U18:W18"/>
    <mergeCell ref="X19:Y19"/>
    <mergeCell ref="Z19:AA19"/>
    <mergeCell ref="AD19:AE19"/>
    <mergeCell ref="AF19:AG19"/>
    <mergeCell ref="AH19:AI19"/>
    <mergeCell ref="C19:D19"/>
    <mergeCell ref="E19:G19"/>
    <mergeCell ref="H19:J19"/>
    <mergeCell ref="K19:O19"/>
    <mergeCell ref="P19:R19"/>
    <mergeCell ref="S19:T19"/>
    <mergeCell ref="U19:W19"/>
    <mergeCell ref="X20:Y20"/>
    <mergeCell ref="Z20:AA20"/>
    <mergeCell ref="AD20:AE20"/>
    <mergeCell ref="AF20:AG20"/>
    <mergeCell ref="AH20:AI20"/>
    <mergeCell ref="C20:D20"/>
    <mergeCell ref="E20:G20"/>
    <mergeCell ref="H20:J20"/>
    <mergeCell ref="K20:O20"/>
    <mergeCell ref="P20:R20"/>
    <mergeCell ref="S20:T20"/>
    <mergeCell ref="U20:W20"/>
    <mergeCell ref="X21:Y21"/>
    <mergeCell ref="Z21:AA21"/>
    <mergeCell ref="AD21:AE21"/>
    <mergeCell ref="AF21:AG21"/>
    <mergeCell ref="AH21:AI21"/>
    <mergeCell ref="C21:D21"/>
    <mergeCell ref="E21:G21"/>
    <mergeCell ref="H21:J21"/>
    <mergeCell ref="K21:O21"/>
    <mergeCell ref="P21:R21"/>
    <mergeCell ref="S21:T21"/>
    <mergeCell ref="U21:W21"/>
    <mergeCell ref="X22:Y22"/>
    <mergeCell ref="Z22:AA22"/>
    <mergeCell ref="AD22:AE22"/>
    <mergeCell ref="AF22:AG22"/>
    <mergeCell ref="AH22:AI22"/>
    <mergeCell ref="C22:D22"/>
    <mergeCell ref="E22:G22"/>
    <mergeCell ref="H22:J22"/>
    <mergeCell ref="K22:O22"/>
    <mergeCell ref="P22:R22"/>
    <mergeCell ref="S22:T22"/>
    <mergeCell ref="U22:W22"/>
    <mergeCell ref="X23:Y23"/>
    <mergeCell ref="Z23:AA23"/>
    <mergeCell ref="AD23:AE23"/>
    <mergeCell ref="AF23:AG23"/>
    <mergeCell ref="AH23:AI23"/>
    <mergeCell ref="C23:D23"/>
    <mergeCell ref="E23:G23"/>
    <mergeCell ref="H23:J23"/>
    <mergeCell ref="K23:O23"/>
    <mergeCell ref="P23:R23"/>
    <mergeCell ref="S23:T23"/>
    <mergeCell ref="U23:W23"/>
    <mergeCell ref="X24:Y24"/>
    <mergeCell ref="Z24:AA24"/>
    <mergeCell ref="AD24:AE24"/>
    <mergeCell ref="AF24:AG24"/>
    <mergeCell ref="AH24:AI24"/>
    <mergeCell ref="C24:D24"/>
    <mergeCell ref="E24:G24"/>
    <mergeCell ref="H24:J24"/>
    <mergeCell ref="K24:O24"/>
    <mergeCell ref="P24:R24"/>
    <mergeCell ref="S24:T24"/>
    <mergeCell ref="U24:W24"/>
    <mergeCell ref="X25:Y25"/>
    <mergeCell ref="Z25:AA25"/>
    <mergeCell ref="AD25:AE25"/>
    <mergeCell ref="AF25:AG25"/>
    <mergeCell ref="AH25:AI25"/>
    <mergeCell ref="C25:D25"/>
    <mergeCell ref="E25:G25"/>
    <mergeCell ref="H25:J25"/>
    <mergeCell ref="K25:O25"/>
    <mergeCell ref="P25:R25"/>
    <mergeCell ref="S25:T25"/>
    <mergeCell ref="U25:W25"/>
    <mergeCell ref="X26:Y26"/>
    <mergeCell ref="Z26:AA26"/>
    <mergeCell ref="AD26:AE26"/>
    <mergeCell ref="AF26:AG26"/>
    <mergeCell ref="AH26:AI26"/>
    <mergeCell ref="C26:D26"/>
    <mergeCell ref="E26:G26"/>
    <mergeCell ref="H26:J26"/>
    <mergeCell ref="K26:O26"/>
    <mergeCell ref="P26:R26"/>
    <mergeCell ref="S26:T26"/>
    <mergeCell ref="U26:W26"/>
    <mergeCell ref="X27:Y27"/>
    <mergeCell ref="Z27:AA27"/>
    <mergeCell ref="AF27:AG27"/>
    <mergeCell ref="AH27:AI27"/>
    <mergeCell ref="C27:D27"/>
    <mergeCell ref="E27:G27"/>
    <mergeCell ref="H27:J27"/>
    <mergeCell ref="K27:O27"/>
    <mergeCell ref="P27:R27"/>
    <mergeCell ref="S27:T27"/>
    <mergeCell ref="U27:W27"/>
    <mergeCell ref="X29:Y29"/>
    <mergeCell ref="Z29:AA29"/>
    <mergeCell ref="AD29:AE29"/>
    <mergeCell ref="AF29:AG29"/>
    <mergeCell ref="AH29:AI29"/>
    <mergeCell ref="C29:D29"/>
    <mergeCell ref="E29:G29"/>
    <mergeCell ref="H29:J29"/>
    <mergeCell ref="K29:O29"/>
    <mergeCell ref="P29:R29"/>
    <mergeCell ref="S29:T29"/>
    <mergeCell ref="U29:W29"/>
    <mergeCell ref="X30:Y30"/>
    <mergeCell ref="Z30:AA30"/>
    <mergeCell ref="AD30:AE30"/>
    <mergeCell ref="AF30:AG30"/>
    <mergeCell ref="AH30:AI30"/>
    <mergeCell ref="C30:D30"/>
    <mergeCell ref="E30:G30"/>
    <mergeCell ref="H30:J30"/>
    <mergeCell ref="K30:O30"/>
    <mergeCell ref="P30:R30"/>
    <mergeCell ref="S30:T30"/>
    <mergeCell ref="U30:W30"/>
    <mergeCell ref="X31:Y31"/>
    <mergeCell ref="Z31:AA31"/>
    <mergeCell ref="AD31:AE31"/>
    <mergeCell ref="AF31:AG31"/>
    <mergeCell ref="AH31:AI31"/>
    <mergeCell ref="C31:D31"/>
    <mergeCell ref="E31:G31"/>
    <mergeCell ref="H31:J31"/>
    <mergeCell ref="K31:O31"/>
    <mergeCell ref="P31:R31"/>
    <mergeCell ref="S31:T31"/>
    <mergeCell ref="U31:W31"/>
    <mergeCell ref="X32:Y32"/>
    <mergeCell ref="Z32:AA32"/>
    <mergeCell ref="AD32:AE32"/>
    <mergeCell ref="AF32:AG32"/>
    <mergeCell ref="AH32:AI32"/>
    <mergeCell ref="C32:D32"/>
    <mergeCell ref="E32:G32"/>
    <mergeCell ref="H32:J32"/>
    <mergeCell ref="K32:O32"/>
    <mergeCell ref="P32:R32"/>
    <mergeCell ref="S32:T32"/>
    <mergeCell ref="U32:W32"/>
    <mergeCell ref="X33:Y33"/>
    <mergeCell ref="Z33:AA33"/>
    <mergeCell ref="AD33:AE33"/>
    <mergeCell ref="AF33:AG33"/>
    <mergeCell ref="AH33:AI33"/>
    <mergeCell ref="C33:D33"/>
    <mergeCell ref="E33:G33"/>
    <mergeCell ref="H33:J33"/>
    <mergeCell ref="K33:O33"/>
    <mergeCell ref="P33:R33"/>
    <mergeCell ref="S33:T33"/>
    <mergeCell ref="U33:W33"/>
    <mergeCell ref="X34:Y34"/>
    <mergeCell ref="Z34:AA34"/>
    <mergeCell ref="AD34:AE34"/>
    <mergeCell ref="AF34:AG34"/>
    <mergeCell ref="AH34:AI34"/>
    <mergeCell ref="C34:D34"/>
    <mergeCell ref="E34:G34"/>
    <mergeCell ref="H34:J34"/>
    <mergeCell ref="K34:O34"/>
    <mergeCell ref="P34:R34"/>
    <mergeCell ref="S34:T34"/>
    <mergeCell ref="U34:W34"/>
    <mergeCell ref="X35:Y35"/>
    <mergeCell ref="Z35:AA35"/>
    <mergeCell ref="AD35:AE35"/>
    <mergeCell ref="AF35:AG35"/>
    <mergeCell ref="AH35:AI35"/>
    <mergeCell ref="C35:D35"/>
    <mergeCell ref="E35:G35"/>
    <mergeCell ref="H35:J35"/>
    <mergeCell ref="K35:O35"/>
    <mergeCell ref="P35:R35"/>
    <mergeCell ref="S35:T35"/>
    <mergeCell ref="U35:W35"/>
    <mergeCell ref="X36:Y36"/>
    <mergeCell ref="Z36:AA36"/>
    <mergeCell ref="AD36:AE36"/>
    <mergeCell ref="AF36:AG36"/>
    <mergeCell ref="AH36:AI36"/>
    <mergeCell ref="C36:D36"/>
    <mergeCell ref="E36:G36"/>
    <mergeCell ref="H36:J36"/>
    <mergeCell ref="K36:O36"/>
    <mergeCell ref="P36:R36"/>
    <mergeCell ref="S36:T36"/>
    <mergeCell ref="U36:W36"/>
    <mergeCell ref="X37:Y37"/>
    <mergeCell ref="Z37:AA37"/>
    <mergeCell ref="AD37:AE37"/>
    <mergeCell ref="AF37:AG37"/>
    <mergeCell ref="AH37:AI37"/>
    <mergeCell ref="C37:D37"/>
    <mergeCell ref="E37:G37"/>
    <mergeCell ref="H37:J37"/>
    <mergeCell ref="K37:O37"/>
    <mergeCell ref="P37:R37"/>
    <mergeCell ref="S37:T37"/>
    <mergeCell ref="U37:W37"/>
    <mergeCell ref="X38:Y38"/>
    <mergeCell ref="Z38:AA38"/>
    <mergeCell ref="AD38:AE38"/>
    <mergeCell ref="AF38:AG38"/>
    <mergeCell ref="AH38:AI38"/>
    <mergeCell ref="C38:D38"/>
    <mergeCell ref="E38:G38"/>
    <mergeCell ref="H38:J38"/>
    <mergeCell ref="K38:O38"/>
    <mergeCell ref="P38:R38"/>
    <mergeCell ref="S38:T38"/>
    <mergeCell ref="U38:W38"/>
    <mergeCell ref="X39:Y39"/>
    <mergeCell ref="Z39:AA39"/>
    <mergeCell ref="AD39:AE39"/>
    <mergeCell ref="AF39:AG39"/>
    <mergeCell ref="AH39:AI39"/>
    <mergeCell ref="C39:D39"/>
    <mergeCell ref="E39:G39"/>
    <mergeCell ref="H39:J39"/>
    <mergeCell ref="K39:O39"/>
    <mergeCell ref="P39:R39"/>
    <mergeCell ref="S39:T39"/>
    <mergeCell ref="U39:W39"/>
    <mergeCell ref="X40:Y40"/>
    <mergeCell ref="Z40:AA40"/>
    <mergeCell ref="AD40:AE40"/>
    <mergeCell ref="AF40:AG40"/>
    <mergeCell ref="AH40:AI40"/>
    <mergeCell ref="C40:D40"/>
    <mergeCell ref="E40:G40"/>
    <mergeCell ref="H40:J40"/>
    <mergeCell ref="K40:O40"/>
    <mergeCell ref="P40:R40"/>
    <mergeCell ref="S40:T40"/>
    <mergeCell ref="U40:W40"/>
    <mergeCell ref="X41:Y41"/>
    <mergeCell ref="Z41:AA41"/>
    <mergeCell ref="AD41:AE41"/>
    <mergeCell ref="AF41:AG41"/>
    <mergeCell ref="AH41:AI41"/>
    <mergeCell ref="C41:D41"/>
    <mergeCell ref="E41:G41"/>
    <mergeCell ref="H41:J41"/>
    <mergeCell ref="K41:O41"/>
    <mergeCell ref="P41:R41"/>
    <mergeCell ref="S41:T41"/>
    <mergeCell ref="U41:W41"/>
    <mergeCell ref="X42:Y42"/>
    <mergeCell ref="Z42:AA42"/>
    <mergeCell ref="AD42:AE42"/>
    <mergeCell ref="AF42:AG42"/>
    <mergeCell ref="AH42:AI42"/>
    <mergeCell ref="C42:D42"/>
    <mergeCell ref="E42:G42"/>
    <mergeCell ref="H42:J42"/>
    <mergeCell ref="K42:O42"/>
    <mergeCell ref="P42:R42"/>
    <mergeCell ref="S42:T42"/>
    <mergeCell ref="U42:W42"/>
    <mergeCell ref="X43:Y43"/>
    <mergeCell ref="Z43:AA43"/>
    <mergeCell ref="AD43:AE43"/>
    <mergeCell ref="AF43:AG43"/>
    <mergeCell ref="AH43:AI43"/>
    <mergeCell ref="C43:D43"/>
    <mergeCell ref="E43:G43"/>
    <mergeCell ref="H43:J43"/>
    <mergeCell ref="K43:O43"/>
    <mergeCell ref="P43:R43"/>
    <mergeCell ref="S43:T43"/>
    <mergeCell ref="U43:W43"/>
    <mergeCell ref="X44:Y44"/>
    <mergeCell ref="Z44:AA44"/>
    <mergeCell ref="AD44:AE44"/>
    <mergeCell ref="AF44:AG44"/>
    <mergeCell ref="AH44:AI44"/>
    <mergeCell ref="C44:D44"/>
    <mergeCell ref="E44:G44"/>
    <mergeCell ref="H44:J44"/>
    <mergeCell ref="K44:O44"/>
    <mergeCell ref="P44:R44"/>
    <mergeCell ref="S44:T44"/>
    <mergeCell ref="U44:W44"/>
    <mergeCell ref="X45:Y45"/>
    <mergeCell ref="Z45:AA45"/>
    <mergeCell ref="AD45:AE45"/>
    <mergeCell ref="AF45:AG45"/>
    <mergeCell ref="AH45:AI45"/>
    <mergeCell ref="C45:D45"/>
    <mergeCell ref="E45:G45"/>
    <mergeCell ref="H45:J45"/>
    <mergeCell ref="K45:O45"/>
    <mergeCell ref="P45:R45"/>
    <mergeCell ref="S45:T45"/>
    <mergeCell ref="U45:W45"/>
    <mergeCell ref="X46:Y46"/>
    <mergeCell ref="Z46:AA46"/>
    <mergeCell ref="AD46:AE46"/>
    <mergeCell ref="AF46:AG46"/>
    <mergeCell ref="AH46:AI46"/>
    <mergeCell ref="C46:D46"/>
    <mergeCell ref="E46:G46"/>
    <mergeCell ref="H46:J46"/>
    <mergeCell ref="K46:O46"/>
    <mergeCell ref="P46:R46"/>
    <mergeCell ref="S46:T46"/>
    <mergeCell ref="U46:W46"/>
    <mergeCell ref="X47:Y47"/>
    <mergeCell ref="Z47:AA47"/>
    <mergeCell ref="AD47:AE47"/>
    <mergeCell ref="AF47:AG47"/>
    <mergeCell ref="AH47:AI47"/>
    <mergeCell ref="C47:D47"/>
    <mergeCell ref="E47:G47"/>
    <mergeCell ref="H47:J47"/>
    <mergeCell ref="K47:O47"/>
    <mergeCell ref="P47:R47"/>
    <mergeCell ref="S47:T47"/>
    <mergeCell ref="U47:W47"/>
    <mergeCell ref="X48:Y48"/>
    <mergeCell ref="Z48:AA48"/>
    <mergeCell ref="AD48:AE48"/>
    <mergeCell ref="AF48:AG48"/>
    <mergeCell ref="AH48:AI48"/>
    <mergeCell ref="C48:D48"/>
    <mergeCell ref="E48:G48"/>
    <mergeCell ref="H48:J48"/>
    <mergeCell ref="K48:O48"/>
    <mergeCell ref="P48:R48"/>
    <mergeCell ref="S48:T48"/>
    <mergeCell ref="U48:W48"/>
    <mergeCell ref="X49:Y49"/>
    <mergeCell ref="Z49:AA49"/>
    <mergeCell ref="AD49:AE49"/>
    <mergeCell ref="AF49:AG49"/>
    <mergeCell ref="AH49:AI49"/>
    <mergeCell ref="C49:D49"/>
    <mergeCell ref="E49:G49"/>
    <mergeCell ref="H49:J49"/>
    <mergeCell ref="K49:O49"/>
    <mergeCell ref="P49:R49"/>
    <mergeCell ref="S49:T49"/>
    <mergeCell ref="U49:W49"/>
    <mergeCell ref="X28:Y28"/>
    <mergeCell ref="Z28:AA28"/>
    <mergeCell ref="AD28:AK28"/>
    <mergeCell ref="C28:D28"/>
    <mergeCell ref="E28:G28"/>
    <mergeCell ref="H28:J28"/>
    <mergeCell ref="K28:O28"/>
    <mergeCell ref="P28:R28"/>
    <mergeCell ref="S28:T28"/>
    <mergeCell ref="U28:W28"/>
    <mergeCell ref="X50:Y50"/>
    <mergeCell ref="Z50:AA50"/>
    <mergeCell ref="AD50:AE50"/>
    <mergeCell ref="AF50:AG50"/>
    <mergeCell ref="AH50:AI50"/>
    <mergeCell ref="C50:D50"/>
    <mergeCell ref="E50:G50"/>
    <mergeCell ref="H50:J50"/>
    <mergeCell ref="K50:O50"/>
    <mergeCell ref="P50:R50"/>
    <mergeCell ref="S50:T50"/>
    <mergeCell ref="U50:W50"/>
    <mergeCell ref="X51:Y51"/>
    <mergeCell ref="Z51:AA51"/>
    <mergeCell ref="AD51:AE51"/>
    <mergeCell ref="AF51:AG51"/>
    <mergeCell ref="AH51:AI51"/>
    <mergeCell ref="C51:D51"/>
    <mergeCell ref="E51:G51"/>
    <mergeCell ref="H51:J51"/>
    <mergeCell ref="K51:O51"/>
    <mergeCell ref="P51:R51"/>
    <mergeCell ref="S51:T51"/>
    <mergeCell ref="U51:W51"/>
    <mergeCell ref="X52:Y52"/>
    <mergeCell ref="Z52:AA52"/>
    <mergeCell ref="C52:D52"/>
    <mergeCell ref="E52:G52"/>
    <mergeCell ref="H52:J52"/>
    <mergeCell ref="K52:O52"/>
    <mergeCell ref="P52:R52"/>
    <mergeCell ref="S52:T52"/>
    <mergeCell ref="U52:W52"/>
    <mergeCell ref="X54:Y54"/>
    <mergeCell ref="Z54:AA54"/>
    <mergeCell ref="C54:D54"/>
    <mergeCell ref="E54:G54"/>
    <mergeCell ref="H54:J54"/>
    <mergeCell ref="K54:O54"/>
    <mergeCell ref="P54:R54"/>
    <mergeCell ref="S54:T54"/>
    <mergeCell ref="U54:W54"/>
    <mergeCell ref="X55:Y55"/>
    <mergeCell ref="Z55:AA55"/>
    <mergeCell ref="C55:D55"/>
    <mergeCell ref="E55:G55"/>
    <mergeCell ref="H55:J55"/>
    <mergeCell ref="K55:O55"/>
    <mergeCell ref="P55:R55"/>
    <mergeCell ref="S55:T55"/>
    <mergeCell ref="U55:W55"/>
    <mergeCell ref="X56:Y56"/>
    <mergeCell ref="Z56:AA56"/>
    <mergeCell ref="C56:D56"/>
    <mergeCell ref="E56:G56"/>
    <mergeCell ref="H56:J56"/>
    <mergeCell ref="K56:O56"/>
    <mergeCell ref="P56:R56"/>
    <mergeCell ref="S56:T56"/>
    <mergeCell ref="U56:W56"/>
    <mergeCell ref="X57:Y57"/>
    <mergeCell ref="Z57:AA57"/>
    <mergeCell ref="C57:D57"/>
    <mergeCell ref="E57:G57"/>
    <mergeCell ref="H57:J57"/>
    <mergeCell ref="K57:O57"/>
    <mergeCell ref="P57:R57"/>
    <mergeCell ref="S57:T57"/>
    <mergeCell ref="U57:W57"/>
    <mergeCell ref="X58:Y58"/>
    <mergeCell ref="Z58:AA58"/>
    <mergeCell ref="C58:D58"/>
    <mergeCell ref="E58:G58"/>
    <mergeCell ref="H58:J58"/>
    <mergeCell ref="K58:O58"/>
    <mergeCell ref="P58:R58"/>
    <mergeCell ref="S58:T58"/>
    <mergeCell ref="U58:W58"/>
    <mergeCell ref="X59:Y59"/>
    <mergeCell ref="Z59:AA59"/>
    <mergeCell ref="C59:D59"/>
    <mergeCell ref="E59:G59"/>
    <mergeCell ref="H59:J59"/>
    <mergeCell ref="K59:O59"/>
    <mergeCell ref="P59:R59"/>
    <mergeCell ref="S59:T59"/>
    <mergeCell ref="U59:W59"/>
    <mergeCell ref="X60:Y60"/>
    <mergeCell ref="Z60:AA60"/>
    <mergeCell ref="C60:D60"/>
    <mergeCell ref="E60:G60"/>
    <mergeCell ref="H60:J60"/>
    <mergeCell ref="K60:O60"/>
    <mergeCell ref="P60:R60"/>
    <mergeCell ref="S60:T60"/>
    <mergeCell ref="U60:W60"/>
    <mergeCell ref="X61:Y61"/>
    <mergeCell ref="Z61:AA61"/>
    <mergeCell ref="C61:D61"/>
    <mergeCell ref="E61:G61"/>
    <mergeCell ref="H61:J61"/>
    <mergeCell ref="K61:O61"/>
    <mergeCell ref="P61:R61"/>
    <mergeCell ref="S61:T61"/>
    <mergeCell ref="U61:W61"/>
    <mergeCell ref="X62:Y62"/>
    <mergeCell ref="Z62:AA62"/>
    <mergeCell ref="C62:D62"/>
    <mergeCell ref="E62:G62"/>
    <mergeCell ref="H62:J62"/>
    <mergeCell ref="K62:O62"/>
    <mergeCell ref="P62:R62"/>
    <mergeCell ref="S62:T62"/>
    <mergeCell ref="U62:W62"/>
    <mergeCell ref="X63:Y63"/>
    <mergeCell ref="Z63:AA63"/>
    <mergeCell ref="C63:D63"/>
    <mergeCell ref="E63:G63"/>
    <mergeCell ref="H63:J63"/>
    <mergeCell ref="K63:O63"/>
    <mergeCell ref="P63:R63"/>
    <mergeCell ref="S63:T63"/>
    <mergeCell ref="U63:W63"/>
    <mergeCell ref="X53:Y53"/>
    <mergeCell ref="Z53:AA53"/>
    <mergeCell ref="AD53:AK53"/>
    <mergeCell ref="C53:D53"/>
    <mergeCell ref="E53:G53"/>
    <mergeCell ref="H53:J53"/>
    <mergeCell ref="K53:O53"/>
    <mergeCell ref="P53:R53"/>
    <mergeCell ref="S53:T53"/>
    <mergeCell ref="U53:W53"/>
    <mergeCell ref="X64:Y64"/>
    <mergeCell ref="Z64:AA64"/>
    <mergeCell ref="C64:D64"/>
    <mergeCell ref="E64:G64"/>
    <mergeCell ref="H64:J64"/>
    <mergeCell ref="K64:O64"/>
    <mergeCell ref="P64:R64"/>
    <mergeCell ref="S64:T64"/>
    <mergeCell ref="U64:W64"/>
    <mergeCell ref="X65:Y65"/>
    <mergeCell ref="Z65:AA65"/>
    <mergeCell ref="C65:D65"/>
    <mergeCell ref="E65:G65"/>
    <mergeCell ref="H65:J65"/>
    <mergeCell ref="K65:O65"/>
    <mergeCell ref="P65:R65"/>
    <mergeCell ref="S65:T65"/>
    <mergeCell ref="U65:W65"/>
    <mergeCell ref="X66:Y66"/>
    <mergeCell ref="Z66:AA66"/>
    <mergeCell ref="C66:D66"/>
    <mergeCell ref="E66:G66"/>
    <mergeCell ref="H66:J66"/>
    <mergeCell ref="K66:O66"/>
    <mergeCell ref="P66:R66"/>
    <mergeCell ref="S66:T66"/>
    <mergeCell ref="U66:W66"/>
    <mergeCell ref="X68:Y68"/>
    <mergeCell ref="Z68:AA68"/>
    <mergeCell ref="C68:D68"/>
    <mergeCell ref="E68:G68"/>
    <mergeCell ref="H68:J68"/>
    <mergeCell ref="K68:O68"/>
    <mergeCell ref="P68:R68"/>
    <mergeCell ref="S68:T68"/>
    <mergeCell ref="U68:W68"/>
    <mergeCell ref="X69:Y69"/>
    <mergeCell ref="Z69:AA69"/>
    <mergeCell ref="C69:D69"/>
    <mergeCell ref="E69:G69"/>
    <mergeCell ref="H69:J69"/>
    <mergeCell ref="K69:O69"/>
    <mergeCell ref="P69:R69"/>
    <mergeCell ref="S69:T69"/>
    <mergeCell ref="U69:W69"/>
    <mergeCell ref="X70:Y70"/>
    <mergeCell ref="Z70:AA70"/>
    <mergeCell ref="C70:D70"/>
    <mergeCell ref="E70:G70"/>
    <mergeCell ref="H70:J70"/>
    <mergeCell ref="K70:O70"/>
    <mergeCell ref="P70:R70"/>
    <mergeCell ref="S70:T70"/>
    <mergeCell ref="U70:W70"/>
    <mergeCell ref="X71:Y71"/>
    <mergeCell ref="Z71:AA71"/>
    <mergeCell ref="C71:D71"/>
    <mergeCell ref="E71:G71"/>
    <mergeCell ref="H71:J71"/>
    <mergeCell ref="K71:O71"/>
    <mergeCell ref="P71:R71"/>
    <mergeCell ref="S71:T71"/>
    <mergeCell ref="U71:W71"/>
    <mergeCell ref="X72:Y72"/>
    <mergeCell ref="Z72:AA72"/>
    <mergeCell ref="C72:D72"/>
    <mergeCell ref="E72:G72"/>
    <mergeCell ref="H72:J72"/>
    <mergeCell ref="K72:O72"/>
    <mergeCell ref="P72:R72"/>
    <mergeCell ref="S72:T72"/>
    <mergeCell ref="U72:W72"/>
    <mergeCell ref="X73:Y73"/>
    <mergeCell ref="Z73:AA73"/>
    <mergeCell ref="C73:D73"/>
    <mergeCell ref="E73:G73"/>
    <mergeCell ref="H73:J73"/>
    <mergeCell ref="K73:O73"/>
    <mergeCell ref="P73:R73"/>
    <mergeCell ref="S73:T73"/>
    <mergeCell ref="U73:W73"/>
    <mergeCell ref="X74:Y74"/>
    <mergeCell ref="Z74:AA74"/>
    <mergeCell ref="C74:D74"/>
    <mergeCell ref="E74:G74"/>
    <mergeCell ref="H74:J74"/>
    <mergeCell ref="K74:O74"/>
    <mergeCell ref="P74:R74"/>
    <mergeCell ref="S74:T74"/>
    <mergeCell ref="U74:W74"/>
    <mergeCell ref="X75:Y75"/>
    <mergeCell ref="Z75:AA75"/>
    <mergeCell ref="C75:D75"/>
    <mergeCell ref="E75:G75"/>
    <mergeCell ref="H75:J75"/>
    <mergeCell ref="K75:O75"/>
    <mergeCell ref="P75:R75"/>
    <mergeCell ref="S75:T75"/>
    <mergeCell ref="U75:W75"/>
    <mergeCell ref="X76:Y76"/>
    <mergeCell ref="Z76:AA76"/>
    <mergeCell ref="C76:D76"/>
    <mergeCell ref="E76:G76"/>
    <mergeCell ref="H76:J76"/>
    <mergeCell ref="K76:O76"/>
    <mergeCell ref="P76:R76"/>
    <mergeCell ref="S76:T76"/>
    <mergeCell ref="U76:W76"/>
    <mergeCell ref="X77:Y77"/>
    <mergeCell ref="Z77:AA77"/>
    <mergeCell ref="C77:D77"/>
    <mergeCell ref="E77:G77"/>
    <mergeCell ref="H77:J77"/>
    <mergeCell ref="K77:O77"/>
    <mergeCell ref="P77:R77"/>
    <mergeCell ref="S77:T77"/>
    <mergeCell ref="U77:W77"/>
    <mergeCell ref="X67:Y67"/>
    <mergeCell ref="Z67:AA67"/>
    <mergeCell ref="AD67:AK67"/>
    <mergeCell ref="C67:D67"/>
    <mergeCell ref="E67:G67"/>
    <mergeCell ref="H67:J67"/>
    <mergeCell ref="K67:O67"/>
    <mergeCell ref="P67:R67"/>
    <mergeCell ref="S67:T67"/>
    <mergeCell ref="U67:W67"/>
    <mergeCell ref="X78:Y78"/>
    <mergeCell ref="Z78:AA78"/>
    <mergeCell ref="C78:D78"/>
    <mergeCell ref="E78:G78"/>
    <mergeCell ref="H78:J78"/>
    <mergeCell ref="K78:O78"/>
    <mergeCell ref="P78:R78"/>
    <mergeCell ref="S78:T78"/>
    <mergeCell ref="U78:W78"/>
    <mergeCell ref="X79:Y79"/>
    <mergeCell ref="Z79:AA79"/>
    <mergeCell ref="C79:D79"/>
    <mergeCell ref="E79:G79"/>
    <mergeCell ref="H79:J79"/>
    <mergeCell ref="K79:O79"/>
    <mergeCell ref="P79:R79"/>
    <mergeCell ref="S79:T79"/>
    <mergeCell ref="U79:W79"/>
    <mergeCell ref="X80:Y80"/>
    <mergeCell ref="Z80:AA80"/>
    <mergeCell ref="C80:D80"/>
    <mergeCell ref="E80:G80"/>
    <mergeCell ref="H80:J80"/>
    <mergeCell ref="K80:O80"/>
    <mergeCell ref="P80:R80"/>
    <mergeCell ref="S80:T80"/>
    <mergeCell ref="U80:W80"/>
    <mergeCell ref="X82:Y82"/>
    <mergeCell ref="Z82:AA82"/>
    <mergeCell ref="C82:D82"/>
    <mergeCell ref="E82:G82"/>
    <mergeCell ref="H82:J82"/>
    <mergeCell ref="K82:O82"/>
    <mergeCell ref="P82:R82"/>
    <mergeCell ref="S82:T82"/>
    <mergeCell ref="U82:W82"/>
    <mergeCell ref="X83:Y83"/>
    <mergeCell ref="Z83:AA83"/>
    <mergeCell ref="C83:D83"/>
    <mergeCell ref="E83:G83"/>
    <mergeCell ref="H83:J83"/>
    <mergeCell ref="K83:O83"/>
    <mergeCell ref="P83:R83"/>
    <mergeCell ref="S83:T83"/>
    <mergeCell ref="U83:W83"/>
    <mergeCell ref="X84:Y84"/>
    <mergeCell ref="Z84:AA84"/>
    <mergeCell ref="C84:D84"/>
    <mergeCell ref="E84:G84"/>
    <mergeCell ref="H84:J84"/>
    <mergeCell ref="K84:O84"/>
    <mergeCell ref="P84:R84"/>
    <mergeCell ref="S84:T84"/>
    <mergeCell ref="U84:W84"/>
    <mergeCell ref="X85:Y85"/>
    <mergeCell ref="Z85:AA85"/>
    <mergeCell ref="C85:D85"/>
    <mergeCell ref="E85:G85"/>
    <mergeCell ref="H85:J85"/>
    <mergeCell ref="K85:O85"/>
    <mergeCell ref="P85:R85"/>
    <mergeCell ref="S85:T85"/>
    <mergeCell ref="U85:W85"/>
    <mergeCell ref="X86:Y86"/>
    <mergeCell ref="Z86:AA86"/>
    <mergeCell ref="C86:D86"/>
    <mergeCell ref="E86:G86"/>
    <mergeCell ref="H86:J86"/>
    <mergeCell ref="K86:O86"/>
    <mergeCell ref="P86:R86"/>
    <mergeCell ref="S86:T86"/>
    <mergeCell ref="U86:W86"/>
    <mergeCell ref="X87:Y87"/>
    <mergeCell ref="Z87:AA87"/>
    <mergeCell ref="C87:D87"/>
    <mergeCell ref="E87:G87"/>
    <mergeCell ref="H87:J87"/>
    <mergeCell ref="K87:O87"/>
    <mergeCell ref="P87:R87"/>
    <mergeCell ref="S87:T87"/>
    <mergeCell ref="U87:W87"/>
    <mergeCell ref="X88:Y88"/>
    <mergeCell ref="Z88:AA88"/>
    <mergeCell ref="C88:D88"/>
    <mergeCell ref="E88:G88"/>
    <mergeCell ref="H88:J88"/>
    <mergeCell ref="K88:O88"/>
    <mergeCell ref="P88:R88"/>
    <mergeCell ref="S88:T88"/>
    <mergeCell ref="U88:W88"/>
    <mergeCell ref="X89:Y89"/>
    <mergeCell ref="Z89:AA89"/>
    <mergeCell ref="C89:D89"/>
    <mergeCell ref="E89:G89"/>
    <mergeCell ref="H89:J89"/>
    <mergeCell ref="K89:O89"/>
    <mergeCell ref="P89:R89"/>
    <mergeCell ref="S89:T89"/>
    <mergeCell ref="U89:W89"/>
    <mergeCell ref="X90:Y90"/>
    <mergeCell ref="Z90:AA90"/>
    <mergeCell ref="C90:D90"/>
    <mergeCell ref="E90:G90"/>
    <mergeCell ref="H90:J90"/>
    <mergeCell ref="K90:O90"/>
    <mergeCell ref="P90:R90"/>
    <mergeCell ref="S90:T90"/>
    <mergeCell ref="U90:W90"/>
    <mergeCell ref="X91:Y91"/>
    <mergeCell ref="Z91:AA91"/>
    <mergeCell ref="C91:D91"/>
    <mergeCell ref="E91:G91"/>
    <mergeCell ref="H91:J91"/>
    <mergeCell ref="K91:O91"/>
    <mergeCell ref="P91:R91"/>
    <mergeCell ref="S91:T91"/>
    <mergeCell ref="U91:W91"/>
    <mergeCell ref="X92:Y92"/>
    <mergeCell ref="Z92:AA92"/>
    <mergeCell ref="C92:D92"/>
    <mergeCell ref="E92:G92"/>
    <mergeCell ref="H92:J92"/>
    <mergeCell ref="K92:O92"/>
    <mergeCell ref="P92:R92"/>
    <mergeCell ref="S92:T92"/>
    <mergeCell ref="U92:W92"/>
    <mergeCell ref="X93:Y93"/>
    <mergeCell ref="Z93:AA93"/>
    <mergeCell ref="C93:D93"/>
    <mergeCell ref="E93:G93"/>
    <mergeCell ref="H93:J93"/>
    <mergeCell ref="K93:O93"/>
    <mergeCell ref="P93:R93"/>
    <mergeCell ref="S93:T93"/>
    <mergeCell ref="U93:W93"/>
    <mergeCell ref="X94:Y94"/>
    <mergeCell ref="Z94:AA94"/>
    <mergeCell ref="C94:D94"/>
    <mergeCell ref="E94:G94"/>
    <mergeCell ref="H94:J94"/>
    <mergeCell ref="K94:O94"/>
    <mergeCell ref="P94:R94"/>
    <mergeCell ref="S94:T94"/>
    <mergeCell ref="U94:W94"/>
    <mergeCell ref="X95:Y95"/>
    <mergeCell ref="Z95:AA95"/>
    <mergeCell ref="C95:D95"/>
    <mergeCell ref="E95:G95"/>
    <mergeCell ref="H95:J95"/>
    <mergeCell ref="K95:O95"/>
    <mergeCell ref="P95:R95"/>
    <mergeCell ref="S95:T95"/>
    <mergeCell ref="U95:W95"/>
    <mergeCell ref="X96:Y96"/>
    <mergeCell ref="Z96:AA96"/>
    <mergeCell ref="C96:D96"/>
    <mergeCell ref="E96:G96"/>
    <mergeCell ref="H96:J96"/>
    <mergeCell ref="K96:O96"/>
    <mergeCell ref="P96:R96"/>
    <mergeCell ref="S96:T96"/>
    <mergeCell ref="U96:W96"/>
    <mergeCell ref="X97:Y97"/>
    <mergeCell ref="Z97:AA97"/>
    <mergeCell ref="C97:D97"/>
    <mergeCell ref="E97:G97"/>
    <mergeCell ref="H97:J97"/>
    <mergeCell ref="K97:O97"/>
    <mergeCell ref="P97:R97"/>
    <mergeCell ref="S97:T97"/>
    <mergeCell ref="U97:W97"/>
    <mergeCell ref="X98:Y98"/>
    <mergeCell ref="Z98:AA98"/>
    <mergeCell ref="C98:D98"/>
    <mergeCell ref="E98:G98"/>
    <mergeCell ref="H98:J98"/>
    <mergeCell ref="K98:O98"/>
    <mergeCell ref="P98:R98"/>
    <mergeCell ref="S98:T98"/>
    <mergeCell ref="U98:W98"/>
    <mergeCell ref="X99:Y99"/>
    <mergeCell ref="Z99:AA99"/>
    <mergeCell ref="C99:D99"/>
    <mergeCell ref="E99:G99"/>
    <mergeCell ref="H99:J99"/>
    <mergeCell ref="K99:O99"/>
    <mergeCell ref="P99:R99"/>
    <mergeCell ref="S99:T99"/>
    <mergeCell ref="U99:W99"/>
    <mergeCell ref="X100:Y100"/>
    <mergeCell ref="Z100:AA100"/>
    <mergeCell ref="C100:D100"/>
    <mergeCell ref="E100:G100"/>
    <mergeCell ref="H100:J100"/>
    <mergeCell ref="K100:O100"/>
    <mergeCell ref="P100:R100"/>
    <mergeCell ref="S100:T100"/>
    <mergeCell ref="U100:W100"/>
    <mergeCell ref="X101:Y101"/>
    <mergeCell ref="Z101:AA101"/>
    <mergeCell ref="C101:D101"/>
    <mergeCell ref="E101:G101"/>
    <mergeCell ref="H101:J101"/>
    <mergeCell ref="K101:O101"/>
    <mergeCell ref="P101:R101"/>
    <mergeCell ref="S101:T101"/>
    <mergeCell ref="U101:W101"/>
    <mergeCell ref="X102:Y102"/>
    <mergeCell ref="Z102:AA102"/>
    <mergeCell ref="C102:D102"/>
    <mergeCell ref="E102:G102"/>
    <mergeCell ref="H102:J102"/>
    <mergeCell ref="K102:O102"/>
    <mergeCell ref="P102:R102"/>
    <mergeCell ref="S102:T102"/>
    <mergeCell ref="U102:W102"/>
    <mergeCell ref="X103:Y103"/>
    <mergeCell ref="Z103:AA103"/>
    <mergeCell ref="C103:D103"/>
    <mergeCell ref="E103:G103"/>
    <mergeCell ref="H103:J103"/>
    <mergeCell ref="K103:O103"/>
    <mergeCell ref="P103:R103"/>
    <mergeCell ref="S103:T103"/>
    <mergeCell ref="U103:W103"/>
    <mergeCell ref="X104:Y104"/>
    <mergeCell ref="Z104:AA104"/>
    <mergeCell ref="C104:D104"/>
    <mergeCell ref="E104:G104"/>
    <mergeCell ref="H104:J104"/>
    <mergeCell ref="K104:O104"/>
    <mergeCell ref="P104:R104"/>
    <mergeCell ref="S104:T104"/>
    <mergeCell ref="U104:W104"/>
    <mergeCell ref="X105:Y105"/>
    <mergeCell ref="Z105:AA105"/>
    <mergeCell ref="C105:D105"/>
    <mergeCell ref="E105:G105"/>
    <mergeCell ref="H105:J105"/>
    <mergeCell ref="K105:O105"/>
    <mergeCell ref="P105:R105"/>
    <mergeCell ref="S105:T105"/>
    <mergeCell ref="U105:W105"/>
    <mergeCell ref="X106:Y106"/>
    <mergeCell ref="Z106:AA106"/>
    <mergeCell ref="C106:D106"/>
    <mergeCell ref="E106:G106"/>
    <mergeCell ref="H106:J106"/>
    <mergeCell ref="K106:O106"/>
    <mergeCell ref="P106:R106"/>
    <mergeCell ref="S106:T106"/>
    <mergeCell ref="U106:W106"/>
    <mergeCell ref="X107:Y107"/>
    <mergeCell ref="Z107:AA107"/>
    <mergeCell ref="C107:D107"/>
    <mergeCell ref="E107:G107"/>
    <mergeCell ref="H107:J107"/>
    <mergeCell ref="K107:O107"/>
    <mergeCell ref="P107:R107"/>
    <mergeCell ref="S107:T107"/>
    <mergeCell ref="U107:W107"/>
    <mergeCell ref="X108:Y108"/>
    <mergeCell ref="Z108:AA108"/>
    <mergeCell ref="C108:D108"/>
    <mergeCell ref="E108:G108"/>
    <mergeCell ref="H108:J108"/>
    <mergeCell ref="K108:O108"/>
    <mergeCell ref="P108:R108"/>
    <mergeCell ref="S108:T108"/>
    <mergeCell ref="U108:W108"/>
    <mergeCell ref="X109:Y109"/>
    <mergeCell ref="Z109:AA109"/>
    <mergeCell ref="C109:D109"/>
    <mergeCell ref="E109:G109"/>
    <mergeCell ref="H109:J109"/>
    <mergeCell ref="K109:O109"/>
    <mergeCell ref="P109:R109"/>
    <mergeCell ref="S109:T109"/>
    <mergeCell ref="U109:W109"/>
    <mergeCell ref="X110:Y110"/>
    <mergeCell ref="Z110:AA110"/>
    <mergeCell ref="C110:D110"/>
    <mergeCell ref="E110:G110"/>
    <mergeCell ref="H110:J110"/>
    <mergeCell ref="K110:O110"/>
    <mergeCell ref="P110:R110"/>
    <mergeCell ref="S110:T110"/>
    <mergeCell ref="U110:W110"/>
    <mergeCell ref="X111:Y111"/>
    <mergeCell ref="Z111:AA111"/>
    <mergeCell ref="C111:D111"/>
    <mergeCell ref="E111:G111"/>
    <mergeCell ref="H111:J111"/>
    <mergeCell ref="K111:O111"/>
    <mergeCell ref="P111:R111"/>
    <mergeCell ref="S111:T111"/>
    <mergeCell ref="U111:W111"/>
    <mergeCell ref="X112:Y112"/>
    <mergeCell ref="Z112:AA112"/>
    <mergeCell ref="C112:D112"/>
    <mergeCell ref="E112:G112"/>
    <mergeCell ref="H112:J112"/>
    <mergeCell ref="K112:O112"/>
    <mergeCell ref="P112:R112"/>
    <mergeCell ref="S112:T112"/>
    <mergeCell ref="U112:W112"/>
    <mergeCell ref="X113:Y113"/>
    <mergeCell ref="Z113:AA113"/>
    <mergeCell ref="C113:D113"/>
    <mergeCell ref="E113:G113"/>
    <mergeCell ref="H113:J113"/>
    <mergeCell ref="K113:O113"/>
    <mergeCell ref="P113:R113"/>
    <mergeCell ref="S113:T113"/>
    <mergeCell ref="U113:W113"/>
    <mergeCell ref="X114:Y114"/>
    <mergeCell ref="Z114:AA114"/>
    <mergeCell ref="C114:D114"/>
    <mergeCell ref="E114:G114"/>
    <mergeCell ref="H114:J114"/>
    <mergeCell ref="K114:O114"/>
    <mergeCell ref="P114:R114"/>
    <mergeCell ref="S114:T114"/>
    <mergeCell ref="U114:W114"/>
    <mergeCell ref="X115:Y115"/>
    <mergeCell ref="Z115:AA115"/>
    <mergeCell ref="C115:D115"/>
    <mergeCell ref="E115:G115"/>
    <mergeCell ref="H115:J115"/>
    <mergeCell ref="K115:O115"/>
    <mergeCell ref="P115:R115"/>
    <mergeCell ref="S115:T115"/>
    <mergeCell ref="U115:W115"/>
    <mergeCell ref="X116:Y116"/>
    <mergeCell ref="Z116:AA116"/>
    <mergeCell ref="C116:D116"/>
    <mergeCell ref="E116:G116"/>
    <mergeCell ref="H116:J116"/>
    <mergeCell ref="K116:O116"/>
    <mergeCell ref="P116:R116"/>
    <mergeCell ref="S116:T116"/>
    <mergeCell ref="U116:W116"/>
    <mergeCell ref="X117:Y117"/>
    <mergeCell ref="Z117:AA117"/>
    <mergeCell ref="C117:D117"/>
    <mergeCell ref="E117:G117"/>
    <mergeCell ref="H117:J117"/>
    <mergeCell ref="K117:O117"/>
    <mergeCell ref="P117:R117"/>
    <mergeCell ref="S117:T117"/>
    <mergeCell ref="U117:W117"/>
    <mergeCell ref="X118:Y118"/>
    <mergeCell ref="Z118:AA118"/>
    <mergeCell ref="C118:D118"/>
    <mergeCell ref="E118:G118"/>
    <mergeCell ref="H118:J118"/>
    <mergeCell ref="K118:O118"/>
    <mergeCell ref="P118:R118"/>
    <mergeCell ref="S118:T118"/>
    <mergeCell ref="U118:W118"/>
    <mergeCell ref="X119:Y119"/>
    <mergeCell ref="Z119:AA119"/>
    <mergeCell ref="C119:D119"/>
    <mergeCell ref="E119:G119"/>
    <mergeCell ref="H119:J119"/>
    <mergeCell ref="K119:O119"/>
    <mergeCell ref="P119:R119"/>
    <mergeCell ref="S119:T119"/>
    <mergeCell ref="U119:W119"/>
    <mergeCell ref="X120:Y120"/>
    <mergeCell ref="Z120:AA120"/>
    <mergeCell ref="C120:D120"/>
    <mergeCell ref="E120:G120"/>
    <mergeCell ref="H120:J120"/>
    <mergeCell ref="K120:O120"/>
    <mergeCell ref="P120:R120"/>
    <mergeCell ref="S120:T120"/>
    <mergeCell ref="U120:W120"/>
    <mergeCell ref="X121:Y121"/>
    <mergeCell ref="Z121:AA121"/>
    <mergeCell ref="C121:D121"/>
    <mergeCell ref="E121:G121"/>
    <mergeCell ref="H121:J121"/>
    <mergeCell ref="K121:O121"/>
    <mergeCell ref="P121:R121"/>
    <mergeCell ref="S121:T121"/>
    <mergeCell ref="U121:W121"/>
    <mergeCell ref="X122:Y122"/>
    <mergeCell ref="Z122:AA122"/>
    <mergeCell ref="C122:D122"/>
    <mergeCell ref="E122:G122"/>
    <mergeCell ref="H122:J122"/>
    <mergeCell ref="K122:O122"/>
    <mergeCell ref="P122:R122"/>
    <mergeCell ref="S122:T122"/>
    <mergeCell ref="U122:W122"/>
    <mergeCell ref="X123:Y123"/>
    <mergeCell ref="Z123:AA123"/>
    <mergeCell ref="C123:D123"/>
    <mergeCell ref="E123:G123"/>
    <mergeCell ref="H123:J123"/>
    <mergeCell ref="K123:O123"/>
    <mergeCell ref="P123:R123"/>
    <mergeCell ref="S123:T123"/>
    <mergeCell ref="U123:W123"/>
    <mergeCell ref="X124:Y124"/>
    <mergeCell ref="Z124:AA124"/>
    <mergeCell ref="C124:D124"/>
    <mergeCell ref="E124:G124"/>
    <mergeCell ref="H124:J124"/>
    <mergeCell ref="K124:O124"/>
    <mergeCell ref="P124:R124"/>
    <mergeCell ref="S124:T124"/>
    <mergeCell ref="U124:W124"/>
    <mergeCell ref="X125:Y125"/>
    <mergeCell ref="Z125:AA125"/>
    <mergeCell ref="C125:D125"/>
    <mergeCell ref="E125:G125"/>
    <mergeCell ref="H125:J125"/>
    <mergeCell ref="K125:O125"/>
    <mergeCell ref="P125:R125"/>
    <mergeCell ref="S125:T125"/>
    <mergeCell ref="U125:W125"/>
    <mergeCell ref="X126:Y126"/>
    <mergeCell ref="Z126:AA126"/>
    <mergeCell ref="C126:D126"/>
    <mergeCell ref="E126:G126"/>
    <mergeCell ref="H126:J126"/>
    <mergeCell ref="K126:O126"/>
    <mergeCell ref="P126:R126"/>
    <mergeCell ref="S126:T126"/>
    <mergeCell ref="U126:W126"/>
    <mergeCell ref="X127:Y127"/>
    <mergeCell ref="Z127:AA127"/>
    <mergeCell ref="C127:D127"/>
    <mergeCell ref="E127:G127"/>
    <mergeCell ref="H127:J127"/>
    <mergeCell ref="K127:O127"/>
    <mergeCell ref="P127:R127"/>
    <mergeCell ref="S127:T127"/>
    <mergeCell ref="U127:W127"/>
    <mergeCell ref="X128:Y128"/>
    <mergeCell ref="Z128:AA128"/>
    <mergeCell ref="C128:D128"/>
    <mergeCell ref="E128:G128"/>
    <mergeCell ref="H128:J128"/>
    <mergeCell ref="K128:O128"/>
    <mergeCell ref="P128:R128"/>
    <mergeCell ref="S128:T128"/>
    <mergeCell ref="U128:W128"/>
    <mergeCell ref="X129:Y129"/>
    <mergeCell ref="Z129:AA129"/>
    <mergeCell ref="C129:D129"/>
    <mergeCell ref="E129:G129"/>
    <mergeCell ref="H129:J129"/>
    <mergeCell ref="K129:O129"/>
    <mergeCell ref="P129:R129"/>
    <mergeCell ref="S129:T129"/>
    <mergeCell ref="U129:W129"/>
    <mergeCell ref="X130:Y130"/>
    <mergeCell ref="Z130:AA130"/>
    <mergeCell ref="C130:D130"/>
    <mergeCell ref="E130:G130"/>
    <mergeCell ref="H130:J130"/>
    <mergeCell ref="K130:O130"/>
    <mergeCell ref="P130:R130"/>
    <mergeCell ref="S130:T130"/>
    <mergeCell ref="U130:W130"/>
    <mergeCell ref="X131:Y131"/>
    <mergeCell ref="Z131:AA131"/>
    <mergeCell ref="C131:D131"/>
    <mergeCell ref="E131:G131"/>
    <mergeCell ref="H131:J131"/>
    <mergeCell ref="K131:O131"/>
    <mergeCell ref="P131:R131"/>
    <mergeCell ref="S131:T131"/>
    <mergeCell ref="U131:W131"/>
    <mergeCell ref="X132:Y132"/>
    <mergeCell ref="Z132:AA132"/>
    <mergeCell ref="C132:D132"/>
    <mergeCell ref="E132:G132"/>
    <mergeCell ref="H132:J132"/>
    <mergeCell ref="K132:O132"/>
    <mergeCell ref="P132:R132"/>
    <mergeCell ref="S132:T132"/>
    <mergeCell ref="U132:W132"/>
    <mergeCell ref="X133:Y133"/>
    <mergeCell ref="Z133:AA133"/>
    <mergeCell ref="C133:D133"/>
    <mergeCell ref="E133:G133"/>
    <mergeCell ref="H133:J133"/>
    <mergeCell ref="K133:O133"/>
    <mergeCell ref="P133:R133"/>
    <mergeCell ref="S133:T133"/>
    <mergeCell ref="U133:W133"/>
    <mergeCell ref="X134:Y134"/>
    <mergeCell ref="Z134:AA134"/>
    <mergeCell ref="C134:D134"/>
    <mergeCell ref="E134:G134"/>
    <mergeCell ref="H134:J134"/>
    <mergeCell ref="K134:O134"/>
    <mergeCell ref="P134:R134"/>
    <mergeCell ref="S134:T134"/>
    <mergeCell ref="U134:W134"/>
    <mergeCell ref="X135:Y135"/>
    <mergeCell ref="Z135:AA135"/>
    <mergeCell ref="C135:D135"/>
    <mergeCell ref="E135:G135"/>
    <mergeCell ref="H135:J135"/>
    <mergeCell ref="K135:O135"/>
    <mergeCell ref="P135:R135"/>
    <mergeCell ref="S135:T135"/>
    <mergeCell ref="U135:W135"/>
    <mergeCell ref="X136:Y136"/>
    <mergeCell ref="Z136:AA136"/>
    <mergeCell ref="C136:D136"/>
    <mergeCell ref="E136:G136"/>
    <mergeCell ref="H136:J136"/>
    <mergeCell ref="K136:O136"/>
    <mergeCell ref="P136:R136"/>
    <mergeCell ref="S136:T136"/>
    <mergeCell ref="U136:W136"/>
    <mergeCell ref="X137:Y137"/>
    <mergeCell ref="Z137:AA137"/>
    <mergeCell ref="C137:D137"/>
    <mergeCell ref="E137:G137"/>
    <mergeCell ref="H137:J137"/>
    <mergeCell ref="K137:O137"/>
    <mergeCell ref="P137:R137"/>
    <mergeCell ref="S137:T137"/>
    <mergeCell ref="U137:W137"/>
    <mergeCell ref="X138:Y138"/>
    <mergeCell ref="Z138:AA138"/>
    <mergeCell ref="C138:D138"/>
    <mergeCell ref="E138:G138"/>
    <mergeCell ref="H138:J138"/>
    <mergeCell ref="K138:O138"/>
    <mergeCell ref="P138:R138"/>
    <mergeCell ref="S138:T138"/>
    <mergeCell ref="U138:W138"/>
    <mergeCell ref="X139:Y139"/>
    <mergeCell ref="Z139:AA139"/>
    <mergeCell ref="C139:D139"/>
    <mergeCell ref="E139:G139"/>
    <mergeCell ref="H139:J139"/>
    <mergeCell ref="K139:O139"/>
    <mergeCell ref="P139:R139"/>
    <mergeCell ref="S139:T139"/>
    <mergeCell ref="U139:W139"/>
    <mergeCell ref="X140:Y140"/>
    <mergeCell ref="Z140:AA140"/>
    <mergeCell ref="C140:D140"/>
    <mergeCell ref="E140:G140"/>
    <mergeCell ref="H140:J140"/>
    <mergeCell ref="K140:O140"/>
    <mergeCell ref="P140:R140"/>
    <mergeCell ref="S140:T140"/>
    <mergeCell ref="U140:W140"/>
    <mergeCell ref="X141:Y141"/>
    <mergeCell ref="Z141:AA141"/>
    <mergeCell ref="C141:D141"/>
    <mergeCell ref="E141:G141"/>
    <mergeCell ref="H141:J141"/>
    <mergeCell ref="K141:O141"/>
    <mergeCell ref="P141:R141"/>
    <mergeCell ref="S141:T141"/>
    <mergeCell ref="U141:W141"/>
    <mergeCell ref="X142:Y142"/>
    <mergeCell ref="Z142:AA142"/>
    <mergeCell ref="C142:D142"/>
    <mergeCell ref="E142:G142"/>
    <mergeCell ref="H142:J142"/>
    <mergeCell ref="K142:O142"/>
    <mergeCell ref="P142:R142"/>
    <mergeCell ref="S142:T142"/>
    <mergeCell ref="U142:W142"/>
    <mergeCell ref="X143:Y143"/>
    <mergeCell ref="Z143:AA143"/>
    <mergeCell ref="C143:D143"/>
    <mergeCell ref="E143:G143"/>
    <mergeCell ref="H143:J143"/>
    <mergeCell ref="K143:O143"/>
    <mergeCell ref="P143:R143"/>
    <mergeCell ref="S143:T143"/>
    <mergeCell ref="U143:W143"/>
    <mergeCell ref="X144:Y144"/>
    <mergeCell ref="Z144:AA144"/>
    <mergeCell ref="C144:D144"/>
    <mergeCell ref="E144:G144"/>
    <mergeCell ref="H144:J144"/>
    <mergeCell ref="K144:O144"/>
    <mergeCell ref="P144:R144"/>
    <mergeCell ref="S144:T144"/>
    <mergeCell ref="U144:W144"/>
    <mergeCell ref="X145:Y145"/>
    <mergeCell ref="Z145:AA145"/>
    <mergeCell ref="C145:D145"/>
    <mergeCell ref="E145:G145"/>
    <mergeCell ref="H145:J145"/>
    <mergeCell ref="K145:O145"/>
    <mergeCell ref="P145:R145"/>
    <mergeCell ref="S145:T145"/>
    <mergeCell ref="U145:W145"/>
    <mergeCell ref="X146:Y146"/>
    <mergeCell ref="Z146:AA146"/>
    <mergeCell ref="C146:D146"/>
    <mergeCell ref="E146:G146"/>
    <mergeCell ref="H146:J146"/>
    <mergeCell ref="K146:O146"/>
    <mergeCell ref="P146:R146"/>
    <mergeCell ref="S146:T146"/>
    <mergeCell ref="U146:W146"/>
    <mergeCell ref="X147:Y147"/>
    <mergeCell ref="Z147:AA147"/>
    <mergeCell ref="C147:D147"/>
    <mergeCell ref="E147:G147"/>
    <mergeCell ref="H147:J147"/>
    <mergeCell ref="K147:O147"/>
    <mergeCell ref="P147:R147"/>
    <mergeCell ref="S147:T147"/>
    <mergeCell ref="U147:W147"/>
    <mergeCell ref="X148:Y148"/>
    <mergeCell ref="Z148:AA148"/>
    <mergeCell ref="C148:D148"/>
    <mergeCell ref="E148:G148"/>
    <mergeCell ref="H148:J148"/>
    <mergeCell ref="K148:O148"/>
    <mergeCell ref="P148:R148"/>
    <mergeCell ref="S148:T148"/>
    <mergeCell ref="U148:W148"/>
    <mergeCell ref="X149:Y149"/>
    <mergeCell ref="Z149:AA149"/>
    <mergeCell ref="C149:D149"/>
    <mergeCell ref="E149:G149"/>
    <mergeCell ref="H149:J149"/>
    <mergeCell ref="K149:O149"/>
    <mergeCell ref="P149:R149"/>
    <mergeCell ref="S149:T149"/>
    <mergeCell ref="U149:W149"/>
    <mergeCell ref="X150:Y150"/>
    <mergeCell ref="Z150:AA150"/>
    <mergeCell ref="C150:D150"/>
    <mergeCell ref="E150:G150"/>
    <mergeCell ref="H150:J150"/>
    <mergeCell ref="K150:O150"/>
    <mergeCell ref="P150:R150"/>
    <mergeCell ref="S150:T150"/>
    <mergeCell ref="U150:W150"/>
    <mergeCell ref="X151:Y151"/>
    <mergeCell ref="Z151:AA151"/>
    <mergeCell ref="C151:D151"/>
    <mergeCell ref="E151:G151"/>
    <mergeCell ref="H151:J151"/>
    <mergeCell ref="K151:O151"/>
    <mergeCell ref="P151:R151"/>
    <mergeCell ref="S151:T151"/>
    <mergeCell ref="U151:W151"/>
    <mergeCell ref="X152:Y152"/>
    <mergeCell ref="Z152:AA152"/>
    <mergeCell ref="C152:D152"/>
    <mergeCell ref="E152:G152"/>
    <mergeCell ref="H152:J152"/>
    <mergeCell ref="K152:O152"/>
    <mergeCell ref="P152:R152"/>
    <mergeCell ref="S152:T152"/>
    <mergeCell ref="U152:W152"/>
    <mergeCell ref="X153:Y153"/>
    <mergeCell ref="Z153:AA153"/>
    <mergeCell ref="C153:D153"/>
    <mergeCell ref="E153:G153"/>
    <mergeCell ref="H153:J153"/>
    <mergeCell ref="K153:O153"/>
    <mergeCell ref="P153:R153"/>
    <mergeCell ref="S153:T153"/>
    <mergeCell ref="U153:W153"/>
    <mergeCell ref="X154:Y154"/>
    <mergeCell ref="Z154:AA154"/>
    <mergeCell ref="C154:D154"/>
    <mergeCell ref="E154:G154"/>
    <mergeCell ref="H154:J154"/>
    <mergeCell ref="K154:O154"/>
    <mergeCell ref="P154:R154"/>
    <mergeCell ref="S154:T154"/>
    <mergeCell ref="U154:W154"/>
    <mergeCell ref="X155:Y155"/>
    <mergeCell ref="Z155:AA155"/>
    <mergeCell ref="C155:D155"/>
    <mergeCell ref="E155:G155"/>
    <mergeCell ref="H155:J155"/>
    <mergeCell ref="K155:O155"/>
    <mergeCell ref="P155:R155"/>
    <mergeCell ref="S155:T155"/>
    <mergeCell ref="U155:W155"/>
    <mergeCell ref="X156:Y156"/>
    <mergeCell ref="Z156:AA156"/>
    <mergeCell ref="C156:D156"/>
    <mergeCell ref="E156:G156"/>
    <mergeCell ref="H156:J156"/>
    <mergeCell ref="K156:O156"/>
    <mergeCell ref="P156:R156"/>
    <mergeCell ref="S156:T156"/>
    <mergeCell ref="U156:W156"/>
    <mergeCell ref="X157:Y157"/>
    <mergeCell ref="Z157:AA157"/>
    <mergeCell ref="C157:D157"/>
    <mergeCell ref="E157:G157"/>
    <mergeCell ref="H157:J157"/>
    <mergeCell ref="K157:O157"/>
    <mergeCell ref="P157:R157"/>
    <mergeCell ref="S157:T157"/>
    <mergeCell ref="U157:W157"/>
    <mergeCell ref="X158:Y158"/>
    <mergeCell ref="Z158:AA158"/>
    <mergeCell ref="C158:D158"/>
    <mergeCell ref="E158:G158"/>
    <mergeCell ref="H158:J158"/>
    <mergeCell ref="K158:O158"/>
    <mergeCell ref="P158:R158"/>
    <mergeCell ref="S158:T158"/>
    <mergeCell ref="U158:W158"/>
    <mergeCell ref="X159:Y159"/>
    <mergeCell ref="Z159:AA159"/>
    <mergeCell ref="C159:D159"/>
    <mergeCell ref="E159:G159"/>
    <mergeCell ref="H159:J159"/>
    <mergeCell ref="K159:O159"/>
    <mergeCell ref="P159:R159"/>
    <mergeCell ref="S159:T159"/>
    <mergeCell ref="U159:W159"/>
    <mergeCell ref="X160:Y160"/>
    <mergeCell ref="Z160:AA160"/>
    <mergeCell ref="C160:D160"/>
    <mergeCell ref="E160:G160"/>
    <mergeCell ref="H160:J160"/>
    <mergeCell ref="K160:O160"/>
    <mergeCell ref="P160:R160"/>
    <mergeCell ref="S160:T160"/>
    <mergeCell ref="U160:W160"/>
    <mergeCell ref="X161:Y161"/>
    <mergeCell ref="Z161:AA161"/>
    <mergeCell ref="C161:D161"/>
    <mergeCell ref="E161:G161"/>
    <mergeCell ref="H161:J161"/>
    <mergeCell ref="K161:O161"/>
    <mergeCell ref="P161:R161"/>
    <mergeCell ref="S161:T161"/>
    <mergeCell ref="U161:W161"/>
    <mergeCell ref="X162:Y162"/>
    <mergeCell ref="Z162:AA162"/>
    <mergeCell ref="C162:D162"/>
    <mergeCell ref="E162:G162"/>
    <mergeCell ref="H162:J162"/>
    <mergeCell ref="K162:O162"/>
    <mergeCell ref="P162:R162"/>
    <mergeCell ref="S162:T162"/>
    <mergeCell ref="U162:W162"/>
    <mergeCell ref="X163:Y163"/>
    <mergeCell ref="Z163:AA163"/>
    <mergeCell ref="C163:D163"/>
    <mergeCell ref="E163:G163"/>
    <mergeCell ref="H163:J163"/>
    <mergeCell ref="K163:O163"/>
    <mergeCell ref="P163:R163"/>
    <mergeCell ref="S163:T163"/>
    <mergeCell ref="U163:W163"/>
    <mergeCell ref="X164:Y164"/>
    <mergeCell ref="Z164:AA164"/>
    <mergeCell ref="C164:D164"/>
    <mergeCell ref="E164:G164"/>
    <mergeCell ref="H164:J164"/>
    <mergeCell ref="K164:O164"/>
    <mergeCell ref="P164:R164"/>
    <mergeCell ref="S164:T164"/>
    <mergeCell ref="U164:W164"/>
    <mergeCell ref="X165:Y165"/>
    <mergeCell ref="Z165:AA165"/>
    <mergeCell ref="C165:D165"/>
    <mergeCell ref="E165:G165"/>
    <mergeCell ref="H165:J165"/>
    <mergeCell ref="K165:O165"/>
    <mergeCell ref="P165:R165"/>
    <mergeCell ref="S165:T165"/>
    <mergeCell ref="U165:W165"/>
    <mergeCell ref="X166:Y166"/>
    <mergeCell ref="Z166:AA166"/>
    <mergeCell ref="C166:D166"/>
    <mergeCell ref="E166:G166"/>
    <mergeCell ref="H166:J166"/>
    <mergeCell ref="K166:O166"/>
    <mergeCell ref="P166:R166"/>
    <mergeCell ref="S166:T166"/>
    <mergeCell ref="U166:W166"/>
    <mergeCell ref="X167:Y167"/>
    <mergeCell ref="Z167:AA167"/>
    <mergeCell ref="C167:D167"/>
    <mergeCell ref="E167:G167"/>
    <mergeCell ref="H167:J167"/>
    <mergeCell ref="K167:O167"/>
    <mergeCell ref="P167:R167"/>
    <mergeCell ref="S167:T167"/>
    <mergeCell ref="U167:W167"/>
    <mergeCell ref="X168:Y168"/>
    <mergeCell ref="Z168:AA168"/>
    <mergeCell ref="C168:D168"/>
    <mergeCell ref="E168:G168"/>
    <mergeCell ref="H168:J168"/>
    <mergeCell ref="K168:O168"/>
    <mergeCell ref="P168:R168"/>
    <mergeCell ref="S168:T168"/>
    <mergeCell ref="U168:W168"/>
    <mergeCell ref="X169:Y169"/>
    <mergeCell ref="Z169:AA169"/>
    <mergeCell ref="C169:D169"/>
    <mergeCell ref="E169:G169"/>
    <mergeCell ref="H169:J169"/>
    <mergeCell ref="K169:O169"/>
    <mergeCell ref="P169:R169"/>
    <mergeCell ref="S169:T169"/>
    <mergeCell ref="U169:W169"/>
    <mergeCell ref="X170:Y170"/>
    <mergeCell ref="Z170:AA170"/>
    <mergeCell ref="C170:D170"/>
    <mergeCell ref="E170:G170"/>
    <mergeCell ref="H170:J170"/>
    <mergeCell ref="K170:O170"/>
    <mergeCell ref="P170:R170"/>
    <mergeCell ref="S170:T170"/>
    <mergeCell ref="U170:W170"/>
    <mergeCell ref="X171:Y171"/>
    <mergeCell ref="Z171:AA171"/>
    <mergeCell ref="C171:D171"/>
    <mergeCell ref="E171:G171"/>
    <mergeCell ref="H171:J171"/>
    <mergeCell ref="K171:O171"/>
    <mergeCell ref="P171:R171"/>
    <mergeCell ref="S171:T171"/>
    <mergeCell ref="U171:W171"/>
    <mergeCell ref="X172:Y172"/>
    <mergeCell ref="Z172:AA172"/>
    <mergeCell ref="C172:D172"/>
    <mergeCell ref="E172:G172"/>
    <mergeCell ref="H172:J172"/>
    <mergeCell ref="K172:O172"/>
    <mergeCell ref="P172:R172"/>
    <mergeCell ref="S172:T172"/>
    <mergeCell ref="U172:W172"/>
    <mergeCell ref="X173:Y173"/>
    <mergeCell ref="Z173:AA173"/>
    <mergeCell ref="C173:D173"/>
    <mergeCell ref="E173:G173"/>
    <mergeCell ref="H173:J173"/>
    <mergeCell ref="K173:O173"/>
    <mergeCell ref="P173:R173"/>
    <mergeCell ref="S173:T173"/>
    <mergeCell ref="U173:W173"/>
    <mergeCell ref="X174:Y174"/>
    <mergeCell ref="Z174:AA174"/>
    <mergeCell ref="C174:D174"/>
    <mergeCell ref="E174:G174"/>
    <mergeCell ref="H174:J174"/>
    <mergeCell ref="K174:O174"/>
    <mergeCell ref="P174:R174"/>
    <mergeCell ref="S174:T174"/>
    <mergeCell ref="U174:W174"/>
    <mergeCell ref="X175:Y175"/>
    <mergeCell ref="Z175:AA175"/>
    <mergeCell ref="C175:D175"/>
    <mergeCell ref="E175:G175"/>
    <mergeCell ref="H175:J175"/>
    <mergeCell ref="K175:O175"/>
    <mergeCell ref="P175:R175"/>
    <mergeCell ref="S175:T175"/>
    <mergeCell ref="U175:W175"/>
    <mergeCell ref="X176:Y176"/>
    <mergeCell ref="Z176:AA176"/>
    <mergeCell ref="C176:D176"/>
    <mergeCell ref="E176:G176"/>
    <mergeCell ref="H176:J176"/>
    <mergeCell ref="K176:O176"/>
    <mergeCell ref="P176:R176"/>
    <mergeCell ref="S176:T176"/>
    <mergeCell ref="U176:W176"/>
    <mergeCell ref="X177:Y177"/>
    <mergeCell ref="Z177:AA177"/>
    <mergeCell ref="C177:D177"/>
    <mergeCell ref="E177:G177"/>
    <mergeCell ref="H177:J177"/>
    <mergeCell ref="K177:O177"/>
    <mergeCell ref="P177:R177"/>
    <mergeCell ref="S177:T177"/>
    <mergeCell ref="U177:W177"/>
    <mergeCell ref="X178:Y178"/>
    <mergeCell ref="Z178:AA178"/>
    <mergeCell ref="C178:D178"/>
    <mergeCell ref="E178:G178"/>
    <mergeCell ref="H178:J178"/>
    <mergeCell ref="K178:O178"/>
    <mergeCell ref="P178:R178"/>
    <mergeCell ref="S178:T178"/>
    <mergeCell ref="U178:W178"/>
    <mergeCell ref="X179:Y179"/>
    <mergeCell ref="Z179:AA179"/>
    <mergeCell ref="C179:D179"/>
    <mergeCell ref="E179:G179"/>
    <mergeCell ref="H179:J179"/>
    <mergeCell ref="K179:O179"/>
    <mergeCell ref="P179:R179"/>
    <mergeCell ref="S179:T179"/>
    <mergeCell ref="U179:W179"/>
    <mergeCell ref="X180:Y180"/>
    <mergeCell ref="Z180:AA180"/>
    <mergeCell ref="C180:D180"/>
    <mergeCell ref="E180:G180"/>
    <mergeCell ref="H180:J180"/>
    <mergeCell ref="K180:O180"/>
    <mergeCell ref="P180:R180"/>
    <mergeCell ref="S180:T180"/>
    <mergeCell ref="U180:W180"/>
    <mergeCell ref="X181:Y181"/>
    <mergeCell ref="Z181:AA181"/>
    <mergeCell ref="C181:D181"/>
    <mergeCell ref="E181:G181"/>
    <mergeCell ref="H181:J181"/>
    <mergeCell ref="K181:O181"/>
    <mergeCell ref="P181:R181"/>
    <mergeCell ref="S181:T181"/>
    <mergeCell ref="U181:W181"/>
    <mergeCell ref="X182:Y182"/>
    <mergeCell ref="Z182:AA182"/>
    <mergeCell ref="C182:D182"/>
    <mergeCell ref="E182:G182"/>
    <mergeCell ref="H182:J182"/>
    <mergeCell ref="K182:O182"/>
    <mergeCell ref="P182:R182"/>
    <mergeCell ref="S182:T182"/>
    <mergeCell ref="U182:W182"/>
    <mergeCell ref="X183:Y183"/>
    <mergeCell ref="Z183:AA183"/>
    <mergeCell ref="C183:D183"/>
    <mergeCell ref="E183:G183"/>
    <mergeCell ref="H183:J183"/>
    <mergeCell ref="K183:O183"/>
    <mergeCell ref="P183:R183"/>
    <mergeCell ref="S183:T183"/>
    <mergeCell ref="U183:W183"/>
    <mergeCell ref="X184:Y184"/>
    <mergeCell ref="Z184:AA184"/>
    <mergeCell ref="C184:D184"/>
    <mergeCell ref="E184:G184"/>
    <mergeCell ref="H184:J184"/>
    <mergeCell ref="K184:O184"/>
    <mergeCell ref="P184:R184"/>
    <mergeCell ref="S184:T184"/>
    <mergeCell ref="U184:W184"/>
    <mergeCell ref="X185:Y185"/>
    <mergeCell ref="Z185:AA185"/>
    <mergeCell ref="C185:D185"/>
    <mergeCell ref="E185:G185"/>
    <mergeCell ref="H185:J185"/>
    <mergeCell ref="K185:O185"/>
    <mergeCell ref="P185:R185"/>
    <mergeCell ref="S185:T185"/>
    <mergeCell ref="U185:W185"/>
    <mergeCell ref="X186:Y186"/>
    <mergeCell ref="Z186:AA186"/>
    <mergeCell ref="C186:D186"/>
    <mergeCell ref="E186:G186"/>
    <mergeCell ref="H186:J186"/>
    <mergeCell ref="K186:O186"/>
    <mergeCell ref="P186:R186"/>
    <mergeCell ref="S186:T186"/>
    <mergeCell ref="U186:W186"/>
    <mergeCell ref="X187:Y187"/>
    <mergeCell ref="Z187:AA187"/>
    <mergeCell ref="C187:D187"/>
    <mergeCell ref="E187:G187"/>
    <mergeCell ref="H187:J187"/>
    <mergeCell ref="K187:O187"/>
    <mergeCell ref="P187:R187"/>
    <mergeCell ref="S187:T187"/>
    <mergeCell ref="U187:W187"/>
    <mergeCell ref="X188:Y188"/>
    <mergeCell ref="Z188:AA188"/>
    <mergeCell ref="C188:D188"/>
    <mergeCell ref="E188:G188"/>
    <mergeCell ref="H188:J188"/>
    <mergeCell ref="K188:O188"/>
    <mergeCell ref="P188:R188"/>
    <mergeCell ref="S188:T188"/>
    <mergeCell ref="U188:W188"/>
    <mergeCell ref="X189:Y189"/>
    <mergeCell ref="Z189:AA189"/>
    <mergeCell ref="C189:D189"/>
    <mergeCell ref="E189:G189"/>
    <mergeCell ref="H189:J189"/>
    <mergeCell ref="K189:O189"/>
    <mergeCell ref="P189:R189"/>
    <mergeCell ref="S189:T189"/>
    <mergeCell ref="U189:W189"/>
    <mergeCell ref="X190:Y190"/>
    <mergeCell ref="Z190:AA190"/>
    <mergeCell ref="C190:D190"/>
    <mergeCell ref="E190:G190"/>
    <mergeCell ref="H190:J190"/>
    <mergeCell ref="K190:O190"/>
    <mergeCell ref="P190:R190"/>
    <mergeCell ref="S190:T190"/>
    <mergeCell ref="U190:W190"/>
    <mergeCell ref="X191:Y191"/>
    <mergeCell ref="Z191:AA191"/>
    <mergeCell ref="C191:D191"/>
    <mergeCell ref="E191:G191"/>
    <mergeCell ref="H191:J191"/>
    <mergeCell ref="K191:O191"/>
    <mergeCell ref="P191:R191"/>
    <mergeCell ref="S191:T191"/>
    <mergeCell ref="U191:W191"/>
    <mergeCell ref="X192:Y192"/>
    <mergeCell ref="Z192:AA192"/>
    <mergeCell ref="C192:D192"/>
    <mergeCell ref="E192:G192"/>
    <mergeCell ref="H192:J192"/>
    <mergeCell ref="K192:O192"/>
    <mergeCell ref="P192:R192"/>
    <mergeCell ref="S192:T192"/>
    <mergeCell ref="U192:W192"/>
    <mergeCell ref="X193:Y193"/>
    <mergeCell ref="Z193:AA193"/>
    <mergeCell ref="C193:D193"/>
    <mergeCell ref="E193:G193"/>
    <mergeCell ref="H193:J193"/>
    <mergeCell ref="K193:O193"/>
    <mergeCell ref="P193:R193"/>
    <mergeCell ref="S193:T193"/>
    <mergeCell ref="U193:W193"/>
    <mergeCell ref="X194:Y194"/>
    <mergeCell ref="Z194:AA194"/>
    <mergeCell ref="C194:D194"/>
    <mergeCell ref="E194:G194"/>
    <mergeCell ref="H194:J194"/>
    <mergeCell ref="K194:O194"/>
    <mergeCell ref="P194:R194"/>
    <mergeCell ref="S194:T194"/>
    <mergeCell ref="U194:W194"/>
    <mergeCell ref="X195:Y195"/>
    <mergeCell ref="Z195:AA195"/>
    <mergeCell ref="C195:D195"/>
    <mergeCell ref="E195:G195"/>
    <mergeCell ref="H195:J195"/>
    <mergeCell ref="K195:O195"/>
    <mergeCell ref="P195:R195"/>
    <mergeCell ref="S195:T195"/>
    <mergeCell ref="U195:W195"/>
    <mergeCell ref="X196:Y196"/>
    <mergeCell ref="Z196:AA196"/>
    <mergeCell ref="C196:D196"/>
    <mergeCell ref="E196:G196"/>
    <mergeCell ref="H196:J196"/>
    <mergeCell ref="K196:O196"/>
    <mergeCell ref="P196:R196"/>
    <mergeCell ref="S196:T196"/>
    <mergeCell ref="U196:W196"/>
    <mergeCell ref="X197:Y197"/>
    <mergeCell ref="Z197:AA197"/>
    <mergeCell ref="C197:D197"/>
    <mergeCell ref="E197:G197"/>
    <mergeCell ref="H197:J197"/>
    <mergeCell ref="K197:O197"/>
    <mergeCell ref="P197:R197"/>
    <mergeCell ref="S197:T197"/>
    <mergeCell ref="U197:W197"/>
    <mergeCell ref="X198:Y198"/>
    <mergeCell ref="Z198:AA198"/>
    <mergeCell ref="C198:D198"/>
    <mergeCell ref="E198:G198"/>
    <mergeCell ref="H198:J198"/>
    <mergeCell ref="K198:O198"/>
    <mergeCell ref="P198:R198"/>
    <mergeCell ref="S198:T198"/>
    <mergeCell ref="U198:W198"/>
    <mergeCell ref="X199:Y199"/>
    <mergeCell ref="Z199:AA199"/>
    <mergeCell ref="C199:D199"/>
    <mergeCell ref="E199:G199"/>
    <mergeCell ref="H199:J199"/>
    <mergeCell ref="K199:O199"/>
    <mergeCell ref="P199:R199"/>
    <mergeCell ref="S199:T199"/>
    <mergeCell ref="U199:W199"/>
    <mergeCell ref="X200:Y200"/>
    <mergeCell ref="Z200:AA200"/>
    <mergeCell ref="C200:D200"/>
    <mergeCell ref="E200:G200"/>
    <mergeCell ref="H200:J200"/>
    <mergeCell ref="K200:O200"/>
    <mergeCell ref="P200:R200"/>
    <mergeCell ref="S200:T200"/>
    <mergeCell ref="U200:W200"/>
    <mergeCell ref="X201:Y201"/>
    <mergeCell ref="Z201:AA201"/>
    <mergeCell ref="C201:D201"/>
    <mergeCell ref="E201:G201"/>
    <mergeCell ref="H201:J201"/>
    <mergeCell ref="K201:O201"/>
    <mergeCell ref="P201:R201"/>
    <mergeCell ref="S201:T201"/>
    <mergeCell ref="U201:W201"/>
    <mergeCell ref="X202:Y202"/>
    <mergeCell ref="Z202:AA202"/>
    <mergeCell ref="C202:D202"/>
    <mergeCell ref="E202:G202"/>
    <mergeCell ref="H202:J202"/>
    <mergeCell ref="K202:O202"/>
    <mergeCell ref="P202:R202"/>
    <mergeCell ref="S202:T202"/>
    <mergeCell ref="U202:W202"/>
    <mergeCell ref="X203:Y203"/>
    <mergeCell ref="Z203:AA203"/>
    <mergeCell ref="C203:D203"/>
    <mergeCell ref="E203:G203"/>
    <mergeCell ref="H203:J203"/>
    <mergeCell ref="K203:O203"/>
    <mergeCell ref="P203:R203"/>
    <mergeCell ref="S203:T203"/>
    <mergeCell ref="U203:W203"/>
    <mergeCell ref="X204:Y204"/>
    <mergeCell ref="Z204:AA204"/>
    <mergeCell ref="C204:D204"/>
    <mergeCell ref="E204:G204"/>
    <mergeCell ref="H204:J204"/>
    <mergeCell ref="K204:O204"/>
    <mergeCell ref="P204:R204"/>
    <mergeCell ref="S204:T204"/>
    <mergeCell ref="U204:W204"/>
    <mergeCell ref="X205:Y205"/>
    <mergeCell ref="Z205:AA205"/>
    <mergeCell ref="C205:D205"/>
    <mergeCell ref="E205:G205"/>
    <mergeCell ref="H205:J205"/>
    <mergeCell ref="K205:O205"/>
    <mergeCell ref="P205:R205"/>
    <mergeCell ref="S205:T205"/>
    <mergeCell ref="U205:W205"/>
    <mergeCell ref="X206:Y206"/>
    <mergeCell ref="Z206:AA206"/>
    <mergeCell ref="C206:D206"/>
    <mergeCell ref="E206:G206"/>
    <mergeCell ref="H206:J206"/>
    <mergeCell ref="K206:O206"/>
    <mergeCell ref="P206:R206"/>
    <mergeCell ref="S206:T206"/>
    <mergeCell ref="U206:W206"/>
    <mergeCell ref="X207:Y207"/>
    <mergeCell ref="Z207:AA207"/>
    <mergeCell ref="C207:D207"/>
    <mergeCell ref="E207:G207"/>
    <mergeCell ref="H207:J207"/>
    <mergeCell ref="K207:O207"/>
    <mergeCell ref="P207:R207"/>
    <mergeCell ref="S207:T207"/>
    <mergeCell ref="U207:W207"/>
    <mergeCell ref="X208:Y208"/>
    <mergeCell ref="Z208:AA208"/>
    <mergeCell ref="C208:D208"/>
    <mergeCell ref="E208:G208"/>
    <mergeCell ref="H208:J208"/>
    <mergeCell ref="K208:O208"/>
    <mergeCell ref="P208:R208"/>
    <mergeCell ref="S208:T208"/>
    <mergeCell ref="U208:W208"/>
    <mergeCell ref="X209:Y209"/>
    <mergeCell ref="Z209:AA209"/>
    <mergeCell ref="C209:D209"/>
    <mergeCell ref="E209:G209"/>
    <mergeCell ref="H209:J209"/>
    <mergeCell ref="K209:O209"/>
    <mergeCell ref="P209:R209"/>
    <mergeCell ref="S209:T209"/>
    <mergeCell ref="U209:W209"/>
    <mergeCell ref="X210:Y210"/>
    <mergeCell ref="Z210:AA210"/>
    <mergeCell ref="C210:D210"/>
    <mergeCell ref="E210:G210"/>
    <mergeCell ref="H210:J210"/>
    <mergeCell ref="K210:O210"/>
    <mergeCell ref="P210:R210"/>
    <mergeCell ref="S210:T210"/>
    <mergeCell ref="U210:W210"/>
    <mergeCell ref="X211:Y211"/>
    <mergeCell ref="Z211:AA211"/>
    <mergeCell ref="C211:D211"/>
    <mergeCell ref="E211:G211"/>
    <mergeCell ref="H211:J211"/>
    <mergeCell ref="K211:O211"/>
    <mergeCell ref="P211:R211"/>
    <mergeCell ref="S211:T211"/>
    <mergeCell ref="U211:W211"/>
    <mergeCell ref="X212:Y212"/>
    <mergeCell ref="Z212:AA212"/>
    <mergeCell ref="C212:D212"/>
    <mergeCell ref="E212:G212"/>
    <mergeCell ref="H212:J212"/>
    <mergeCell ref="K212:O212"/>
    <mergeCell ref="P212:R212"/>
    <mergeCell ref="S212:T212"/>
    <mergeCell ref="U212:W212"/>
    <mergeCell ref="X213:Y213"/>
    <mergeCell ref="Z213:AA213"/>
    <mergeCell ref="C213:D213"/>
    <mergeCell ref="E213:G213"/>
    <mergeCell ref="H213:J213"/>
    <mergeCell ref="K213:O213"/>
    <mergeCell ref="P213:R213"/>
    <mergeCell ref="S213:T213"/>
    <mergeCell ref="U213:W213"/>
    <mergeCell ref="X214:Y214"/>
    <mergeCell ref="Z214:AA214"/>
    <mergeCell ref="C214:D214"/>
    <mergeCell ref="E214:G214"/>
    <mergeCell ref="H214:J214"/>
    <mergeCell ref="K214:O214"/>
    <mergeCell ref="P214:R214"/>
    <mergeCell ref="S214:T214"/>
    <mergeCell ref="U214:W214"/>
    <mergeCell ref="X215:Y215"/>
    <mergeCell ref="Z215:AA215"/>
    <mergeCell ref="C215:D215"/>
    <mergeCell ref="E215:G215"/>
    <mergeCell ref="H215:J215"/>
    <mergeCell ref="K215:O215"/>
    <mergeCell ref="P215:R215"/>
    <mergeCell ref="S215:T215"/>
    <mergeCell ref="U215:W215"/>
    <mergeCell ref="X216:Y216"/>
    <mergeCell ref="Z216:AA216"/>
    <mergeCell ref="C216:D216"/>
    <mergeCell ref="E216:G216"/>
    <mergeCell ref="H216:J216"/>
    <mergeCell ref="K216:O216"/>
    <mergeCell ref="P216:R216"/>
    <mergeCell ref="S216:T216"/>
    <mergeCell ref="U216:W216"/>
    <mergeCell ref="X217:Y217"/>
    <mergeCell ref="Z217:AA217"/>
    <mergeCell ref="C217:D217"/>
    <mergeCell ref="E217:G217"/>
    <mergeCell ref="H217:J217"/>
    <mergeCell ref="K217:O217"/>
    <mergeCell ref="P217:R217"/>
    <mergeCell ref="S217:T217"/>
    <mergeCell ref="U217:W217"/>
    <mergeCell ref="X218:Y218"/>
    <mergeCell ref="Z218:AA218"/>
    <mergeCell ref="C218:D218"/>
    <mergeCell ref="E218:G218"/>
    <mergeCell ref="H218:J218"/>
    <mergeCell ref="K218:O218"/>
    <mergeCell ref="P218:R218"/>
    <mergeCell ref="S218:T218"/>
    <mergeCell ref="U218:W218"/>
    <mergeCell ref="X219:Y219"/>
    <mergeCell ref="Z219:AA219"/>
    <mergeCell ref="C219:D219"/>
    <mergeCell ref="E219:G219"/>
    <mergeCell ref="H219:J219"/>
    <mergeCell ref="K219:O219"/>
    <mergeCell ref="P219:R219"/>
    <mergeCell ref="S219:T219"/>
    <mergeCell ref="U219:W219"/>
    <mergeCell ref="X220:Y220"/>
    <mergeCell ref="Z220:AA220"/>
    <mergeCell ref="C220:D220"/>
    <mergeCell ref="E220:G220"/>
    <mergeCell ref="H220:J220"/>
    <mergeCell ref="K220:O220"/>
    <mergeCell ref="P220:R220"/>
    <mergeCell ref="S220:T220"/>
    <mergeCell ref="U220:W220"/>
    <mergeCell ref="X221:Y221"/>
    <mergeCell ref="Z221:AA221"/>
    <mergeCell ref="C221:D221"/>
    <mergeCell ref="E221:G221"/>
    <mergeCell ref="H221:J221"/>
    <mergeCell ref="K221:O221"/>
    <mergeCell ref="P221:R221"/>
    <mergeCell ref="S221:T221"/>
    <mergeCell ref="U221:W221"/>
    <mergeCell ref="X222:Y222"/>
    <mergeCell ref="Z222:AA222"/>
    <mergeCell ref="C222:D222"/>
    <mergeCell ref="E222:G222"/>
    <mergeCell ref="H222:J222"/>
    <mergeCell ref="K222:O222"/>
    <mergeCell ref="P222:R222"/>
    <mergeCell ref="S222:T222"/>
    <mergeCell ref="U222:W222"/>
    <mergeCell ref="X223:Y223"/>
    <mergeCell ref="Z223:AA223"/>
    <mergeCell ref="C223:D223"/>
    <mergeCell ref="E223:G223"/>
    <mergeCell ref="H223:J223"/>
    <mergeCell ref="K223:O223"/>
    <mergeCell ref="P223:R223"/>
    <mergeCell ref="S223:T223"/>
    <mergeCell ref="U223:W223"/>
    <mergeCell ref="X224:Y224"/>
    <mergeCell ref="Z224:AA224"/>
    <mergeCell ref="C224:D224"/>
    <mergeCell ref="E224:G224"/>
    <mergeCell ref="H224:J224"/>
    <mergeCell ref="K224:O224"/>
    <mergeCell ref="P224:R224"/>
    <mergeCell ref="S224:T224"/>
    <mergeCell ref="U224:W224"/>
    <mergeCell ref="X225:Y225"/>
    <mergeCell ref="Z225:AA225"/>
    <mergeCell ref="C225:D225"/>
    <mergeCell ref="E225:G225"/>
    <mergeCell ref="H225:J225"/>
    <mergeCell ref="K225:O225"/>
    <mergeCell ref="P225:R225"/>
    <mergeCell ref="S225:T225"/>
    <mergeCell ref="U225:W225"/>
    <mergeCell ref="X226:Y226"/>
    <mergeCell ref="Z226:AA226"/>
    <mergeCell ref="C226:D226"/>
    <mergeCell ref="E226:G226"/>
    <mergeCell ref="H226:J226"/>
    <mergeCell ref="K226:O226"/>
    <mergeCell ref="P226:R226"/>
    <mergeCell ref="S226:T226"/>
    <mergeCell ref="U226:W226"/>
    <mergeCell ref="X227:Y227"/>
    <mergeCell ref="Z227:AA227"/>
    <mergeCell ref="C227:D227"/>
    <mergeCell ref="E227:G227"/>
    <mergeCell ref="H227:J227"/>
    <mergeCell ref="K227:O227"/>
    <mergeCell ref="P227:R227"/>
    <mergeCell ref="S227:T227"/>
    <mergeCell ref="U227:W227"/>
    <mergeCell ref="X228:Y228"/>
    <mergeCell ref="Z228:AA228"/>
    <mergeCell ref="C228:D228"/>
    <mergeCell ref="E228:G228"/>
    <mergeCell ref="H228:J228"/>
    <mergeCell ref="K228:O228"/>
    <mergeCell ref="P228:R228"/>
    <mergeCell ref="S228:T228"/>
    <mergeCell ref="U228:W228"/>
    <mergeCell ref="X229:Y229"/>
    <mergeCell ref="Z229:AA229"/>
    <mergeCell ref="C229:D229"/>
    <mergeCell ref="E229:G229"/>
    <mergeCell ref="H229:J229"/>
    <mergeCell ref="K229:O229"/>
    <mergeCell ref="P229:R229"/>
    <mergeCell ref="S229:T229"/>
    <mergeCell ref="U229:W229"/>
    <mergeCell ref="X230:Y230"/>
    <mergeCell ref="Z230:AA230"/>
    <mergeCell ref="C230:D230"/>
    <mergeCell ref="E230:G230"/>
    <mergeCell ref="H230:J230"/>
    <mergeCell ref="K230:O230"/>
    <mergeCell ref="P230:R230"/>
    <mergeCell ref="S230:T230"/>
    <mergeCell ref="U230:W230"/>
    <mergeCell ref="X231:Y231"/>
    <mergeCell ref="Z231:AA231"/>
    <mergeCell ref="C231:D231"/>
    <mergeCell ref="E231:G231"/>
    <mergeCell ref="H231:J231"/>
    <mergeCell ref="K231:O231"/>
    <mergeCell ref="P231:R231"/>
    <mergeCell ref="S231:T231"/>
    <mergeCell ref="U231:W231"/>
    <mergeCell ref="X232:Y232"/>
    <mergeCell ref="Z232:AA232"/>
    <mergeCell ref="C232:D232"/>
    <mergeCell ref="E232:G232"/>
    <mergeCell ref="H232:J232"/>
    <mergeCell ref="K232:O232"/>
    <mergeCell ref="P232:R232"/>
    <mergeCell ref="S232:T232"/>
    <mergeCell ref="U232:W232"/>
    <mergeCell ref="X233:Y233"/>
    <mergeCell ref="Z233:AA233"/>
    <mergeCell ref="C233:D233"/>
    <mergeCell ref="E233:G233"/>
    <mergeCell ref="H233:J233"/>
    <mergeCell ref="K233:O233"/>
    <mergeCell ref="P233:R233"/>
    <mergeCell ref="S233:T233"/>
    <mergeCell ref="U233:W233"/>
    <mergeCell ref="X234:Y234"/>
    <mergeCell ref="Z234:AA234"/>
    <mergeCell ref="C234:D234"/>
    <mergeCell ref="E234:G234"/>
    <mergeCell ref="H234:J234"/>
    <mergeCell ref="K234:O234"/>
    <mergeCell ref="P234:R234"/>
    <mergeCell ref="S234:T234"/>
    <mergeCell ref="U234:W234"/>
    <mergeCell ref="X235:Y235"/>
    <mergeCell ref="Z235:AA235"/>
    <mergeCell ref="C235:D235"/>
    <mergeCell ref="E235:G235"/>
    <mergeCell ref="H235:J235"/>
    <mergeCell ref="K235:O235"/>
    <mergeCell ref="P235:R235"/>
    <mergeCell ref="S235:T235"/>
    <mergeCell ref="U235:W235"/>
    <mergeCell ref="X236:Y236"/>
    <mergeCell ref="Z236:AA236"/>
    <mergeCell ref="C236:D236"/>
    <mergeCell ref="E236:G236"/>
    <mergeCell ref="H236:J236"/>
    <mergeCell ref="K236:O236"/>
    <mergeCell ref="P236:R236"/>
    <mergeCell ref="S236:T236"/>
    <mergeCell ref="U236:W236"/>
    <mergeCell ref="X237:Y237"/>
    <mergeCell ref="Z237:AA237"/>
    <mergeCell ref="C237:D237"/>
    <mergeCell ref="E237:G237"/>
    <mergeCell ref="H237:J237"/>
    <mergeCell ref="K237:O237"/>
    <mergeCell ref="P237:R237"/>
    <mergeCell ref="S237:T237"/>
    <mergeCell ref="U237:W237"/>
    <mergeCell ref="X238:Y238"/>
    <mergeCell ref="Z238:AA238"/>
    <mergeCell ref="C238:D238"/>
    <mergeCell ref="E238:G238"/>
    <mergeCell ref="H238:J238"/>
    <mergeCell ref="K238:O238"/>
    <mergeCell ref="P238:R238"/>
    <mergeCell ref="S238:T238"/>
    <mergeCell ref="U238:W238"/>
    <mergeCell ref="X239:Y239"/>
    <mergeCell ref="Z239:AA239"/>
    <mergeCell ref="C239:D239"/>
    <mergeCell ref="E239:G239"/>
    <mergeCell ref="H239:J239"/>
    <mergeCell ref="K239:O239"/>
    <mergeCell ref="P239:R239"/>
    <mergeCell ref="S239:T239"/>
    <mergeCell ref="U239:W239"/>
    <mergeCell ref="X240:Y240"/>
    <mergeCell ref="Z240:AA240"/>
    <mergeCell ref="C240:D240"/>
    <mergeCell ref="E240:G240"/>
    <mergeCell ref="H240:J240"/>
    <mergeCell ref="K240:O240"/>
    <mergeCell ref="P240:R240"/>
    <mergeCell ref="S240:T240"/>
    <mergeCell ref="U240:W240"/>
    <mergeCell ref="X241:Y241"/>
    <mergeCell ref="Z241:AA241"/>
    <mergeCell ref="C241:D241"/>
    <mergeCell ref="E241:G241"/>
    <mergeCell ref="H241:J241"/>
    <mergeCell ref="K241:O241"/>
    <mergeCell ref="P241:R241"/>
    <mergeCell ref="S241:T241"/>
    <mergeCell ref="U241:W241"/>
    <mergeCell ref="X242:Y242"/>
    <mergeCell ref="Z242:AA242"/>
    <mergeCell ref="C242:D242"/>
    <mergeCell ref="E242:G242"/>
    <mergeCell ref="H242:J242"/>
    <mergeCell ref="K242:O242"/>
    <mergeCell ref="P242:R242"/>
    <mergeCell ref="S242:T242"/>
    <mergeCell ref="U242:W242"/>
    <mergeCell ref="X243:Y243"/>
    <mergeCell ref="Z243:AA243"/>
    <mergeCell ref="C243:D243"/>
    <mergeCell ref="E243:G243"/>
    <mergeCell ref="H243:J243"/>
    <mergeCell ref="K243:O243"/>
    <mergeCell ref="P243:R243"/>
    <mergeCell ref="S243:T243"/>
    <mergeCell ref="U243:W243"/>
    <mergeCell ref="X244:Y244"/>
    <mergeCell ref="Z244:AA244"/>
    <mergeCell ref="C244:D244"/>
    <mergeCell ref="E244:G244"/>
    <mergeCell ref="H244:J244"/>
    <mergeCell ref="K244:O244"/>
    <mergeCell ref="P244:R244"/>
    <mergeCell ref="S244:T244"/>
    <mergeCell ref="U244:W244"/>
    <mergeCell ref="X245:Y245"/>
    <mergeCell ref="Z245:AA245"/>
    <mergeCell ref="C245:D245"/>
    <mergeCell ref="E245:G245"/>
    <mergeCell ref="H245:J245"/>
    <mergeCell ref="K245:O245"/>
    <mergeCell ref="P245:R245"/>
    <mergeCell ref="S245:T245"/>
    <mergeCell ref="U245:W245"/>
    <mergeCell ref="X246:Y246"/>
    <mergeCell ref="Z246:AA246"/>
    <mergeCell ref="C246:D246"/>
    <mergeCell ref="E246:G246"/>
    <mergeCell ref="H246:J246"/>
    <mergeCell ref="K246:O246"/>
    <mergeCell ref="P246:R246"/>
    <mergeCell ref="S246:T246"/>
    <mergeCell ref="U246:W246"/>
    <mergeCell ref="X247:Y247"/>
    <mergeCell ref="Z247:AA247"/>
    <mergeCell ref="C247:D247"/>
    <mergeCell ref="E247:G247"/>
    <mergeCell ref="H247:J247"/>
    <mergeCell ref="K247:O247"/>
    <mergeCell ref="P247:R247"/>
    <mergeCell ref="S247:T247"/>
    <mergeCell ref="U247:W247"/>
    <mergeCell ref="X248:Y248"/>
    <mergeCell ref="Z248:AA248"/>
    <mergeCell ref="C248:D248"/>
    <mergeCell ref="E248:G248"/>
    <mergeCell ref="H248:J248"/>
    <mergeCell ref="K248:O248"/>
    <mergeCell ref="P248:R248"/>
    <mergeCell ref="S248:T248"/>
    <mergeCell ref="U248:W248"/>
    <mergeCell ref="X249:Y249"/>
    <mergeCell ref="Z249:AA249"/>
    <mergeCell ref="C249:D249"/>
    <mergeCell ref="E249:G249"/>
    <mergeCell ref="H249:J249"/>
    <mergeCell ref="K249:O249"/>
    <mergeCell ref="P249:R249"/>
    <mergeCell ref="S249:T249"/>
    <mergeCell ref="U249:W249"/>
    <mergeCell ref="X250:Y250"/>
    <mergeCell ref="Z250:AA250"/>
    <mergeCell ref="C250:D250"/>
    <mergeCell ref="E250:G250"/>
    <mergeCell ref="H250:J250"/>
    <mergeCell ref="K250:O250"/>
    <mergeCell ref="P250:R250"/>
    <mergeCell ref="S250:T250"/>
    <mergeCell ref="U250:W250"/>
    <mergeCell ref="X251:Y251"/>
    <mergeCell ref="Z251:AA251"/>
    <mergeCell ref="C251:D251"/>
    <mergeCell ref="E251:G251"/>
    <mergeCell ref="H251:J251"/>
    <mergeCell ref="K251:O251"/>
    <mergeCell ref="P251:R251"/>
    <mergeCell ref="S251:T251"/>
    <mergeCell ref="U251:W251"/>
    <mergeCell ref="X252:Y252"/>
    <mergeCell ref="Z252:AA252"/>
    <mergeCell ref="C252:D252"/>
    <mergeCell ref="E252:G252"/>
    <mergeCell ref="H252:J252"/>
    <mergeCell ref="K252:O252"/>
    <mergeCell ref="P252:R252"/>
    <mergeCell ref="S252:T252"/>
    <mergeCell ref="U252:W252"/>
    <mergeCell ref="X253:Y253"/>
    <mergeCell ref="Z253:AA253"/>
    <mergeCell ref="C253:D253"/>
    <mergeCell ref="E253:G253"/>
    <mergeCell ref="H253:J253"/>
    <mergeCell ref="K253:O253"/>
    <mergeCell ref="P253:R253"/>
    <mergeCell ref="S253:T253"/>
    <mergeCell ref="U253:W253"/>
    <mergeCell ref="X254:Y254"/>
    <mergeCell ref="Z254:AA254"/>
    <mergeCell ref="C254:D254"/>
    <mergeCell ref="E254:G254"/>
    <mergeCell ref="H254:J254"/>
    <mergeCell ref="K254:O254"/>
    <mergeCell ref="P254:R254"/>
    <mergeCell ref="S254:T254"/>
    <mergeCell ref="U254:W254"/>
    <mergeCell ref="X255:Y255"/>
    <mergeCell ref="Z255:AA255"/>
    <mergeCell ref="C255:D255"/>
    <mergeCell ref="E255:G255"/>
    <mergeCell ref="H255:J255"/>
    <mergeCell ref="K255:O255"/>
    <mergeCell ref="P255:R255"/>
    <mergeCell ref="S255:T255"/>
    <mergeCell ref="U255:W255"/>
    <mergeCell ref="X256:Y256"/>
    <mergeCell ref="Z256:AA256"/>
    <mergeCell ref="C256:D256"/>
    <mergeCell ref="E256:G256"/>
    <mergeCell ref="H256:J256"/>
    <mergeCell ref="K256:O256"/>
    <mergeCell ref="P256:R256"/>
    <mergeCell ref="S256:T256"/>
    <mergeCell ref="U256:W256"/>
    <mergeCell ref="X257:Y257"/>
    <mergeCell ref="Z257:AA257"/>
    <mergeCell ref="C257:D257"/>
    <mergeCell ref="E257:G257"/>
    <mergeCell ref="H257:J257"/>
    <mergeCell ref="K257:O257"/>
    <mergeCell ref="P257:R257"/>
    <mergeCell ref="S257:T257"/>
    <mergeCell ref="U257:W257"/>
    <mergeCell ref="X258:Y258"/>
    <mergeCell ref="Z258:AA258"/>
    <mergeCell ref="C258:D258"/>
    <mergeCell ref="E258:G258"/>
    <mergeCell ref="H258:J258"/>
    <mergeCell ref="K258:O258"/>
    <mergeCell ref="P258:R258"/>
    <mergeCell ref="S258:T258"/>
    <mergeCell ref="U258:W258"/>
    <mergeCell ref="X259:Y259"/>
    <mergeCell ref="Z259:AA259"/>
    <mergeCell ref="C259:D259"/>
    <mergeCell ref="E259:G259"/>
    <mergeCell ref="H259:J259"/>
    <mergeCell ref="K259:O259"/>
    <mergeCell ref="P259:R259"/>
    <mergeCell ref="S259:T259"/>
    <mergeCell ref="U259:W259"/>
    <mergeCell ref="X260:Y260"/>
    <mergeCell ref="Z260:AA260"/>
    <mergeCell ref="C260:D260"/>
    <mergeCell ref="E260:G260"/>
    <mergeCell ref="H260:J260"/>
    <mergeCell ref="K260:O260"/>
    <mergeCell ref="P260:R260"/>
    <mergeCell ref="S260:T260"/>
    <mergeCell ref="U260:W260"/>
    <mergeCell ref="X261:Y261"/>
    <mergeCell ref="Z261:AA261"/>
    <mergeCell ref="C261:D261"/>
    <mergeCell ref="E261:G261"/>
    <mergeCell ref="H261:J261"/>
    <mergeCell ref="K261:O261"/>
    <mergeCell ref="P261:R261"/>
    <mergeCell ref="S261:T261"/>
    <mergeCell ref="U261:W261"/>
    <mergeCell ref="X262:Y262"/>
    <mergeCell ref="Z262:AA262"/>
    <mergeCell ref="C262:D262"/>
    <mergeCell ref="E262:G262"/>
    <mergeCell ref="H262:J262"/>
    <mergeCell ref="K262:O262"/>
    <mergeCell ref="P262:R262"/>
    <mergeCell ref="S262:T262"/>
    <mergeCell ref="U262:W262"/>
    <mergeCell ref="X263:Y263"/>
    <mergeCell ref="Z263:AA263"/>
    <mergeCell ref="C263:D263"/>
    <mergeCell ref="E263:G263"/>
    <mergeCell ref="H263:J263"/>
    <mergeCell ref="K263:O263"/>
    <mergeCell ref="P263:R263"/>
    <mergeCell ref="S263:T263"/>
    <mergeCell ref="U263:W263"/>
    <mergeCell ref="X264:Y264"/>
    <mergeCell ref="Z264:AA264"/>
    <mergeCell ref="C264:D264"/>
    <mergeCell ref="E264:G264"/>
    <mergeCell ref="H264:J264"/>
    <mergeCell ref="K264:O264"/>
    <mergeCell ref="P264:R264"/>
    <mergeCell ref="S264:T264"/>
    <mergeCell ref="U264:W264"/>
    <mergeCell ref="X265:Y265"/>
    <mergeCell ref="Z265:AA265"/>
    <mergeCell ref="C265:D265"/>
    <mergeCell ref="E265:G265"/>
    <mergeCell ref="H265:J265"/>
    <mergeCell ref="K265:O265"/>
    <mergeCell ref="P265:R265"/>
    <mergeCell ref="S265:T265"/>
    <mergeCell ref="U265:W265"/>
    <mergeCell ref="X266:Y266"/>
    <mergeCell ref="Z266:AA266"/>
    <mergeCell ref="C266:D266"/>
    <mergeCell ref="E266:G266"/>
    <mergeCell ref="H266:J266"/>
    <mergeCell ref="K266:O266"/>
    <mergeCell ref="P266:R266"/>
    <mergeCell ref="S266:T266"/>
    <mergeCell ref="U266:W266"/>
    <mergeCell ref="X267:Y267"/>
    <mergeCell ref="Z267:AA267"/>
    <mergeCell ref="C267:D267"/>
    <mergeCell ref="E267:G267"/>
    <mergeCell ref="H267:J267"/>
    <mergeCell ref="K267:O267"/>
    <mergeCell ref="P267:R267"/>
    <mergeCell ref="S267:T267"/>
    <mergeCell ref="U267:W267"/>
    <mergeCell ref="X268:Y268"/>
    <mergeCell ref="Z268:AA268"/>
    <mergeCell ref="C268:D268"/>
    <mergeCell ref="E268:G268"/>
    <mergeCell ref="H268:J268"/>
    <mergeCell ref="K268:O268"/>
    <mergeCell ref="P268:R268"/>
    <mergeCell ref="S268:T268"/>
    <mergeCell ref="U268:W268"/>
    <mergeCell ref="X269:Y269"/>
    <mergeCell ref="Z269:AA269"/>
    <mergeCell ref="C269:D269"/>
    <mergeCell ref="E269:G269"/>
    <mergeCell ref="H269:J269"/>
    <mergeCell ref="K269:O269"/>
    <mergeCell ref="P269:R269"/>
    <mergeCell ref="S269:T269"/>
    <mergeCell ref="U269:W269"/>
    <mergeCell ref="X270:Y270"/>
    <mergeCell ref="Z270:AA270"/>
    <mergeCell ref="C270:D270"/>
    <mergeCell ref="E270:G270"/>
    <mergeCell ref="H270:J270"/>
    <mergeCell ref="K270:O270"/>
    <mergeCell ref="P270:R270"/>
    <mergeCell ref="S270:T270"/>
    <mergeCell ref="U270:W270"/>
    <mergeCell ref="X271:Y271"/>
    <mergeCell ref="Z271:AA271"/>
    <mergeCell ref="C271:D271"/>
    <mergeCell ref="E271:G271"/>
    <mergeCell ref="H271:J271"/>
    <mergeCell ref="K271:O271"/>
    <mergeCell ref="P271:R271"/>
    <mergeCell ref="S271:T271"/>
    <mergeCell ref="U271:W271"/>
    <mergeCell ref="X272:Y272"/>
    <mergeCell ref="Z272:AA272"/>
    <mergeCell ref="C272:D272"/>
    <mergeCell ref="E272:G272"/>
    <mergeCell ref="H272:J272"/>
    <mergeCell ref="K272:O272"/>
    <mergeCell ref="P272:R272"/>
    <mergeCell ref="S272:T272"/>
    <mergeCell ref="U272:W272"/>
    <mergeCell ref="X273:Y273"/>
    <mergeCell ref="Z273:AA273"/>
    <mergeCell ref="C273:D273"/>
    <mergeCell ref="E273:G273"/>
    <mergeCell ref="H273:J273"/>
    <mergeCell ref="K273:O273"/>
    <mergeCell ref="P273:R273"/>
    <mergeCell ref="S273:T273"/>
    <mergeCell ref="U273:W273"/>
    <mergeCell ref="X274:Y274"/>
    <mergeCell ref="Z274:AA274"/>
    <mergeCell ref="C274:D274"/>
    <mergeCell ref="E274:G274"/>
    <mergeCell ref="H274:J274"/>
    <mergeCell ref="K274:O274"/>
    <mergeCell ref="P274:R274"/>
    <mergeCell ref="S274:T274"/>
    <mergeCell ref="U274:W274"/>
    <mergeCell ref="X275:Y275"/>
    <mergeCell ref="Z275:AA275"/>
    <mergeCell ref="C275:D275"/>
    <mergeCell ref="E275:G275"/>
    <mergeCell ref="H275:J275"/>
    <mergeCell ref="K275:O275"/>
    <mergeCell ref="P275:R275"/>
    <mergeCell ref="S275:T275"/>
    <mergeCell ref="U275:W275"/>
    <mergeCell ref="X276:Y276"/>
    <mergeCell ref="Z276:AA276"/>
    <mergeCell ref="C276:D276"/>
    <mergeCell ref="E276:G276"/>
    <mergeCell ref="H276:J276"/>
    <mergeCell ref="K276:O276"/>
    <mergeCell ref="P276:R276"/>
    <mergeCell ref="S276:T276"/>
    <mergeCell ref="U276:W276"/>
    <mergeCell ref="X277:Y277"/>
    <mergeCell ref="Z277:AA277"/>
    <mergeCell ref="C277:D277"/>
    <mergeCell ref="E277:G277"/>
    <mergeCell ref="H277:J277"/>
    <mergeCell ref="K277:O277"/>
    <mergeCell ref="P277:R277"/>
    <mergeCell ref="S277:T277"/>
    <mergeCell ref="U277:W277"/>
    <mergeCell ref="X278:Y278"/>
    <mergeCell ref="Z278:AA278"/>
    <mergeCell ref="C278:D278"/>
    <mergeCell ref="E278:G278"/>
    <mergeCell ref="H278:J278"/>
    <mergeCell ref="K278:O278"/>
    <mergeCell ref="P278:R278"/>
    <mergeCell ref="S278:T278"/>
    <mergeCell ref="U278:W278"/>
    <mergeCell ref="X279:Y279"/>
    <mergeCell ref="Z279:AA279"/>
    <mergeCell ref="C279:D279"/>
    <mergeCell ref="E279:G279"/>
    <mergeCell ref="H279:J279"/>
    <mergeCell ref="K279:O279"/>
    <mergeCell ref="P279:R279"/>
    <mergeCell ref="S279:T279"/>
    <mergeCell ref="U279:W279"/>
    <mergeCell ref="X280:Y280"/>
    <mergeCell ref="Z280:AA280"/>
    <mergeCell ref="C280:D280"/>
    <mergeCell ref="E280:G280"/>
    <mergeCell ref="H280:J280"/>
    <mergeCell ref="K280:O280"/>
    <mergeCell ref="P280:R280"/>
    <mergeCell ref="S280:T280"/>
    <mergeCell ref="U280:W280"/>
    <mergeCell ref="X281:Y281"/>
    <mergeCell ref="Z281:AA281"/>
    <mergeCell ref="C281:D281"/>
    <mergeCell ref="E281:G281"/>
    <mergeCell ref="H281:J281"/>
    <mergeCell ref="K281:O281"/>
    <mergeCell ref="P281:R281"/>
    <mergeCell ref="S281:T281"/>
    <mergeCell ref="U281:W281"/>
    <mergeCell ref="X282:Y282"/>
    <mergeCell ref="Z282:AA282"/>
    <mergeCell ref="C282:D282"/>
    <mergeCell ref="E282:G282"/>
    <mergeCell ref="H282:J282"/>
    <mergeCell ref="K282:O282"/>
    <mergeCell ref="P282:R282"/>
    <mergeCell ref="S282:T282"/>
    <mergeCell ref="U282:W282"/>
    <mergeCell ref="X283:Y283"/>
    <mergeCell ref="Z283:AA283"/>
    <mergeCell ref="C283:D283"/>
    <mergeCell ref="E283:G283"/>
    <mergeCell ref="H283:J283"/>
    <mergeCell ref="K283:O283"/>
    <mergeCell ref="P283:R283"/>
    <mergeCell ref="S283:T283"/>
    <mergeCell ref="U283:W283"/>
    <mergeCell ref="X284:Y284"/>
    <mergeCell ref="Z284:AA284"/>
    <mergeCell ref="C284:D284"/>
    <mergeCell ref="E284:G284"/>
    <mergeCell ref="H284:J284"/>
    <mergeCell ref="K284:O284"/>
    <mergeCell ref="P284:R284"/>
    <mergeCell ref="S284:T284"/>
    <mergeCell ref="U284:W284"/>
    <mergeCell ref="X285:Y285"/>
    <mergeCell ref="Z285:AA285"/>
    <mergeCell ref="C285:D285"/>
    <mergeCell ref="E285:G285"/>
    <mergeCell ref="H285:J285"/>
    <mergeCell ref="K285:O285"/>
    <mergeCell ref="P285:R285"/>
    <mergeCell ref="S285:T285"/>
    <mergeCell ref="U285:W285"/>
    <mergeCell ref="X286:Y286"/>
    <mergeCell ref="Z286:AA286"/>
    <mergeCell ref="C286:D286"/>
    <mergeCell ref="E286:G286"/>
    <mergeCell ref="H286:J286"/>
    <mergeCell ref="K286:O286"/>
    <mergeCell ref="P286:R286"/>
    <mergeCell ref="S286:T286"/>
    <mergeCell ref="U286:W286"/>
    <mergeCell ref="X287:Y287"/>
    <mergeCell ref="Z287:AA287"/>
    <mergeCell ref="C287:D287"/>
    <mergeCell ref="E287:G287"/>
    <mergeCell ref="H287:J287"/>
    <mergeCell ref="K287:O287"/>
    <mergeCell ref="P287:R287"/>
    <mergeCell ref="S287:T287"/>
    <mergeCell ref="U287:W287"/>
    <mergeCell ref="X288:Y288"/>
    <mergeCell ref="Z288:AA288"/>
    <mergeCell ref="C288:D288"/>
    <mergeCell ref="E288:G288"/>
    <mergeCell ref="H288:J288"/>
    <mergeCell ref="K288:O288"/>
    <mergeCell ref="P288:R288"/>
    <mergeCell ref="S288:T288"/>
    <mergeCell ref="U288:W288"/>
    <mergeCell ref="X289:Y289"/>
    <mergeCell ref="Z289:AA289"/>
    <mergeCell ref="C289:D289"/>
    <mergeCell ref="E289:G289"/>
    <mergeCell ref="H289:J289"/>
    <mergeCell ref="K289:O289"/>
    <mergeCell ref="P289:R289"/>
    <mergeCell ref="S289:T289"/>
    <mergeCell ref="U289:W289"/>
    <mergeCell ref="X290:Y290"/>
    <mergeCell ref="Z290:AA290"/>
    <mergeCell ref="C290:D290"/>
    <mergeCell ref="E290:G290"/>
    <mergeCell ref="H290:J290"/>
    <mergeCell ref="K290:O290"/>
    <mergeCell ref="P290:R290"/>
    <mergeCell ref="S290:T290"/>
    <mergeCell ref="U290:W290"/>
    <mergeCell ref="X291:Y291"/>
    <mergeCell ref="Z291:AA291"/>
    <mergeCell ref="C291:D291"/>
    <mergeCell ref="E291:G291"/>
    <mergeCell ref="H291:J291"/>
    <mergeCell ref="K291:O291"/>
    <mergeCell ref="P291:R291"/>
    <mergeCell ref="S291:T291"/>
    <mergeCell ref="U291:W291"/>
    <mergeCell ref="X292:Y292"/>
    <mergeCell ref="Z292:AA292"/>
    <mergeCell ref="C292:D292"/>
    <mergeCell ref="E292:G292"/>
    <mergeCell ref="H292:J292"/>
    <mergeCell ref="K292:O292"/>
    <mergeCell ref="P292:R292"/>
    <mergeCell ref="S292:T292"/>
    <mergeCell ref="U292:W292"/>
    <mergeCell ref="X293:Y293"/>
    <mergeCell ref="Z293:AA293"/>
    <mergeCell ref="C293:D293"/>
    <mergeCell ref="E293:G293"/>
    <mergeCell ref="H293:J293"/>
    <mergeCell ref="K293:O293"/>
    <mergeCell ref="P293:R293"/>
    <mergeCell ref="S293:T293"/>
    <mergeCell ref="U293:W293"/>
    <mergeCell ref="X294:Y294"/>
    <mergeCell ref="Z294:AA294"/>
    <mergeCell ref="C294:D294"/>
    <mergeCell ref="E294:G294"/>
    <mergeCell ref="H294:J294"/>
    <mergeCell ref="K294:O294"/>
    <mergeCell ref="P294:R294"/>
    <mergeCell ref="S294:T294"/>
    <mergeCell ref="U294:W294"/>
    <mergeCell ref="X295:Y295"/>
    <mergeCell ref="Z295:AA295"/>
    <mergeCell ref="C295:D295"/>
    <mergeCell ref="E295:G295"/>
    <mergeCell ref="H295:J295"/>
    <mergeCell ref="K295:O295"/>
    <mergeCell ref="P295:R295"/>
    <mergeCell ref="S295:T295"/>
    <mergeCell ref="U295:W295"/>
    <mergeCell ref="X296:Y296"/>
    <mergeCell ref="Z296:AA296"/>
    <mergeCell ref="C296:D296"/>
    <mergeCell ref="E296:G296"/>
    <mergeCell ref="H296:J296"/>
    <mergeCell ref="K296:O296"/>
    <mergeCell ref="P296:R296"/>
    <mergeCell ref="S296:T296"/>
    <mergeCell ref="U296:W296"/>
    <mergeCell ref="X297:Y297"/>
    <mergeCell ref="Z297:AA297"/>
    <mergeCell ref="C297:D297"/>
    <mergeCell ref="E297:G297"/>
    <mergeCell ref="H297:J297"/>
    <mergeCell ref="K297:O297"/>
    <mergeCell ref="P297:R297"/>
    <mergeCell ref="S297:T297"/>
    <mergeCell ref="U297:W297"/>
    <mergeCell ref="X298:Y298"/>
    <mergeCell ref="Z298:AA298"/>
    <mergeCell ref="C298:D298"/>
    <mergeCell ref="E298:G298"/>
    <mergeCell ref="H298:J298"/>
    <mergeCell ref="K298:O298"/>
    <mergeCell ref="P298:R298"/>
    <mergeCell ref="S298:T298"/>
    <mergeCell ref="U298:W298"/>
    <mergeCell ref="X299:Y299"/>
    <mergeCell ref="Z299:AA299"/>
    <mergeCell ref="C299:D299"/>
    <mergeCell ref="E299:G299"/>
    <mergeCell ref="H299:J299"/>
    <mergeCell ref="K299:O299"/>
    <mergeCell ref="P299:R299"/>
    <mergeCell ref="S299:T299"/>
    <mergeCell ref="U299:W299"/>
    <mergeCell ref="X300:Y300"/>
    <mergeCell ref="Z300:AA300"/>
    <mergeCell ref="C300:D300"/>
    <mergeCell ref="E300:G300"/>
    <mergeCell ref="H300:J300"/>
    <mergeCell ref="K300:O300"/>
    <mergeCell ref="P300:R300"/>
    <mergeCell ref="S300:T300"/>
    <mergeCell ref="U300:W300"/>
    <mergeCell ref="X301:Y301"/>
    <mergeCell ref="Z301:AA301"/>
    <mergeCell ref="C301:D301"/>
    <mergeCell ref="E301:G301"/>
    <mergeCell ref="H301:J301"/>
    <mergeCell ref="K301:O301"/>
    <mergeCell ref="P301:R301"/>
    <mergeCell ref="S301:T301"/>
    <mergeCell ref="U301:W301"/>
    <mergeCell ref="X302:Y302"/>
    <mergeCell ref="Z302:AA302"/>
    <mergeCell ref="C302:D302"/>
    <mergeCell ref="E302:G302"/>
    <mergeCell ref="H302:J302"/>
    <mergeCell ref="K302:O302"/>
    <mergeCell ref="P302:R302"/>
    <mergeCell ref="S302:T302"/>
    <mergeCell ref="U302:W302"/>
    <mergeCell ref="X303:Y303"/>
    <mergeCell ref="Z303:AA303"/>
    <mergeCell ref="C303:D303"/>
    <mergeCell ref="E303:G303"/>
    <mergeCell ref="H303:J303"/>
    <mergeCell ref="K303:O303"/>
    <mergeCell ref="P303:R303"/>
    <mergeCell ref="S303:T303"/>
    <mergeCell ref="U303:W303"/>
    <mergeCell ref="X304:Y304"/>
    <mergeCell ref="Z304:AA304"/>
    <mergeCell ref="C304:D304"/>
    <mergeCell ref="E304:G304"/>
    <mergeCell ref="H304:J304"/>
    <mergeCell ref="K304:O304"/>
    <mergeCell ref="P304:R304"/>
    <mergeCell ref="S304:T304"/>
    <mergeCell ref="U304:W304"/>
    <mergeCell ref="X305:Y305"/>
    <mergeCell ref="Z305:AA305"/>
    <mergeCell ref="C305:D305"/>
    <mergeCell ref="E305:G305"/>
    <mergeCell ref="H305:J305"/>
    <mergeCell ref="K305:O305"/>
    <mergeCell ref="P305:R305"/>
    <mergeCell ref="S305:T305"/>
    <mergeCell ref="U305:W305"/>
    <mergeCell ref="X306:Y306"/>
    <mergeCell ref="Z306:AA306"/>
    <mergeCell ref="C306:D306"/>
    <mergeCell ref="E306:G306"/>
    <mergeCell ref="H306:J306"/>
    <mergeCell ref="K306:O306"/>
    <mergeCell ref="P306:R306"/>
    <mergeCell ref="S306:T306"/>
    <mergeCell ref="U306:W306"/>
    <mergeCell ref="X307:Y307"/>
    <mergeCell ref="Z307:AA307"/>
    <mergeCell ref="C307:D307"/>
    <mergeCell ref="E307:G307"/>
    <mergeCell ref="H307:J307"/>
    <mergeCell ref="K307:O307"/>
    <mergeCell ref="P307:R307"/>
    <mergeCell ref="S307:T307"/>
    <mergeCell ref="U307:W307"/>
    <mergeCell ref="X308:Y308"/>
    <mergeCell ref="Z308:AA308"/>
    <mergeCell ref="C308:D308"/>
    <mergeCell ref="E308:G308"/>
    <mergeCell ref="H308:J308"/>
    <mergeCell ref="K308:O308"/>
    <mergeCell ref="P308:R308"/>
    <mergeCell ref="S308:T308"/>
    <mergeCell ref="U308:W308"/>
    <mergeCell ref="X309:Y309"/>
    <mergeCell ref="Z309:AA309"/>
    <mergeCell ref="C309:D309"/>
    <mergeCell ref="E309:G309"/>
    <mergeCell ref="H309:J309"/>
    <mergeCell ref="K309:O309"/>
    <mergeCell ref="P309:R309"/>
    <mergeCell ref="S309:T309"/>
    <mergeCell ref="U309:W309"/>
    <mergeCell ref="X310:Y310"/>
    <mergeCell ref="Z310:AA310"/>
    <mergeCell ref="C310:D310"/>
    <mergeCell ref="E310:G310"/>
    <mergeCell ref="H310:J310"/>
    <mergeCell ref="K310:O310"/>
    <mergeCell ref="P310:R310"/>
    <mergeCell ref="S310:T310"/>
    <mergeCell ref="U310:W310"/>
    <mergeCell ref="X311:Y311"/>
    <mergeCell ref="Z311:AA311"/>
    <mergeCell ref="C311:D311"/>
    <mergeCell ref="E311:G311"/>
    <mergeCell ref="H311:J311"/>
    <mergeCell ref="K311:O311"/>
    <mergeCell ref="P311:R311"/>
    <mergeCell ref="S311:T311"/>
    <mergeCell ref="U311:W311"/>
    <mergeCell ref="X312:Y312"/>
    <mergeCell ref="Z312:AA312"/>
    <mergeCell ref="C312:D312"/>
    <mergeCell ref="E312:G312"/>
    <mergeCell ref="H312:J312"/>
    <mergeCell ref="K312:O312"/>
    <mergeCell ref="P312:R312"/>
    <mergeCell ref="S312:T312"/>
    <mergeCell ref="U312:W312"/>
    <mergeCell ref="X313:Y313"/>
    <mergeCell ref="Z313:AA313"/>
    <mergeCell ref="C313:D313"/>
    <mergeCell ref="E313:G313"/>
    <mergeCell ref="H313:J313"/>
    <mergeCell ref="K313:O313"/>
    <mergeCell ref="P313:R313"/>
    <mergeCell ref="S313:T313"/>
    <mergeCell ref="U313:W313"/>
    <mergeCell ref="X314:Y314"/>
    <mergeCell ref="Z314:AA314"/>
    <mergeCell ref="C314:D314"/>
    <mergeCell ref="E314:G314"/>
    <mergeCell ref="H314:J314"/>
    <mergeCell ref="K314:O314"/>
    <mergeCell ref="P314:R314"/>
    <mergeCell ref="S314:T314"/>
    <mergeCell ref="U314:W314"/>
    <mergeCell ref="X315:Y315"/>
    <mergeCell ref="Z315:AA315"/>
    <mergeCell ref="C315:D315"/>
    <mergeCell ref="E315:G315"/>
    <mergeCell ref="H315:J315"/>
    <mergeCell ref="K315:O315"/>
    <mergeCell ref="P315:R315"/>
    <mergeCell ref="S315:T315"/>
    <mergeCell ref="U315:W315"/>
    <mergeCell ref="X316:Y316"/>
    <mergeCell ref="Z316:AA316"/>
    <mergeCell ref="C316:D316"/>
    <mergeCell ref="E316:G316"/>
    <mergeCell ref="H316:J316"/>
    <mergeCell ref="K316:O316"/>
    <mergeCell ref="P316:R316"/>
    <mergeCell ref="S316:T316"/>
    <mergeCell ref="U316:W316"/>
    <mergeCell ref="X317:Y317"/>
    <mergeCell ref="Z317:AA317"/>
    <mergeCell ref="C317:D317"/>
    <mergeCell ref="E317:G317"/>
    <mergeCell ref="H317:J317"/>
    <mergeCell ref="K317:O317"/>
    <mergeCell ref="P317:R317"/>
    <mergeCell ref="S317:T317"/>
    <mergeCell ref="U317:W317"/>
    <mergeCell ref="X318:Y318"/>
    <mergeCell ref="Z318:AA318"/>
    <mergeCell ref="C318:D318"/>
    <mergeCell ref="E318:G318"/>
    <mergeCell ref="H318:J318"/>
    <mergeCell ref="K318:O318"/>
    <mergeCell ref="P318:R318"/>
    <mergeCell ref="S318:T318"/>
    <mergeCell ref="U318:W318"/>
    <mergeCell ref="X319:Y319"/>
    <mergeCell ref="Z319:AA319"/>
    <mergeCell ref="C319:D319"/>
    <mergeCell ref="E319:G319"/>
    <mergeCell ref="H319:J319"/>
    <mergeCell ref="K319:O319"/>
    <mergeCell ref="P319:R319"/>
    <mergeCell ref="S319:T319"/>
    <mergeCell ref="U319:W319"/>
    <mergeCell ref="X320:Y320"/>
    <mergeCell ref="Z320:AA320"/>
    <mergeCell ref="C320:D320"/>
    <mergeCell ref="E320:G320"/>
    <mergeCell ref="H320:J320"/>
    <mergeCell ref="K320:O320"/>
    <mergeCell ref="P320:R320"/>
    <mergeCell ref="S320:T320"/>
    <mergeCell ref="U320:W320"/>
    <mergeCell ref="X321:Y321"/>
    <mergeCell ref="Z321:AA321"/>
    <mergeCell ref="C321:D321"/>
    <mergeCell ref="E321:G321"/>
    <mergeCell ref="H321:J321"/>
    <mergeCell ref="K321:O321"/>
    <mergeCell ref="P321:R321"/>
    <mergeCell ref="S321:T321"/>
    <mergeCell ref="U321:W321"/>
    <mergeCell ref="X322:Y322"/>
    <mergeCell ref="Z322:AA322"/>
    <mergeCell ref="C322:D322"/>
    <mergeCell ref="E322:G322"/>
    <mergeCell ref="H322:J322"/>
    <mergeCell ref="K322:O322"/>
    <mergeCell ref="P322:R322"/>
    <mergeCell ref="S322:T322"/>
    <mergeCell ref="U322:W322"/>
    <mergeCell ref="X323:Y323"/>
    <mergeCell ref="Z323:AA323"/>
    <mergeCell ref="C323:D323"/>
    <mergeCell ref="E323:G323"/>
    <mergeCell ref="H323:J323"/>
    <mergeCell ref="K323:O323"/>
    <mergeCell ref="P323:R323"/>
    <mergeCell ref="S323:T323"/>
    <mergeCell ref="U323:W323"/>
    <mergeCell ref="X324:Y324"/>
    <mergeCell ref="Z324:AA324"/>
    <mergeCell ref="C324:D324"/>
    <mergeCell ref="E324:G324"/>
    <mergeCell ref="H324:J324"/>
    <mergeCell ref="K324:O324"/>
    <mergeCell ref="P324:R324"/>
    <mergeCell ref="S324:T324"/>
    <mergeCell ref="U324:W324"/>
    <mergeCell ref="X325:Y325"/>
    <mergeCell ref="Z325:AA325"/>
    <mergeCell ref="C325:D325"/>
    <mergeCell ref="E325:G325"/>
    <mergeCell ref="H325:J325"/>
    <mergeCell ref="K325:O325"/>
    <mergeCell ref="P325:R325"/>
    <mergeCell ref="S325:T325"/>
    <mergeCell ref="U325:W325"/>
    <mergeCell ref="X326:Y326"/>
    <mergeCell ref="Z326:AA326"/>
    <mergeCell ref="C326:D326"/>
    <mergeCell ref="E326:G326"/>
    <mergeCell ref="H326:J326"/>
    <mergeCell ref="K326:O326"/>
    <mergeCell ref="P326:R326"/>
    <mergeCell ref="S326:T326"/>
    <mergeCell ref="U326:W326"/>
    <mergeCell ref="X327:Y327"/>
    <mergeCell ref="Z327:AA327"/>
    <mergeCell ref="C327:D327"/>
    <mergeCell ref="E327:G327"/>
    <mergeCell ref="H327:J327"/>
    <mergeCell ref="K327:O327"/>
    <mergeCell ref="P327:R327"/>
    <mergeCell ref="S327:T327"/>
    <mergeCell ref="U327:W327"/>
    <mergeCell ref="X328:Y328"/>
    <mergeCell ref="Z328:AA328"/>
    <mergeCell ref="C328:D328"/>
    <mergeCell ref="E328:G328"/>
    <mergeCell ref="H328:J328"/>
    <mergeCell ref="K328:O328"/>
    <mergeCell ref="P328:R328"/>
    <mergeCell ref="S328:T328"/>
    <mergeCell ref="U328:W328"/>
    <mergeCell ref="X329:Y329"/>
    <mergeCell ref="Z329:AA329"/>
    <mergeCell ref="C329:D329"/>
    <mergeCell ref="E329:G329"/>
    <mergeCell ref="H329:J329"/>
    <mergeCell ref="K329:O329"/>
    <mergeCell ref="P329:R329"/>
    <mergeCell ref="S329:T329"/>
    <mergeCell ref="U329:W329"/>
    <mergeCell ref="X330:Y330"/>
    <mergeCell ref="Z330:AA330"/>
    <mergeCell ref="C330:D330"/>
    <mergeCell ref="E330:G330"/>
    <mergeCell ref="H330:J330"/>
    <mergeCell ref="K330:O330"/>
    <mergeCell ref="P330:R330"/>
    <mergeCell ref="S330:T330"/>
    <mergeCell ref="U330:W330"/>
    <mergeCell ref="X331:Y331"/>
    <mergeCell ref="Z331:AA331"/>
    <mergeCell ref="C331:D331"/>
    <mergeCell ref="E331:G331"/>
    <mergeCell ref="H331:J331"/>
    <mergeCell ref="K331:O331"/>
    <mergeCell ref="P331:R331"/>
    <mergeCell ref="S331:T331"/>
    <mergeCell ref="U331:W331"/>
    <mergeCell ref="X332:Y332"/>
    <mergeCell ref="Z332:AA332"/>
    <mergeCell ref="C332:D332"/>
    <mergeCell ref="E332:G332"/>
    <mergeCell ref="H332:J332"/>
    <mergeCell ref="K332:O332"/>
    <mergeCell ref="P332:R332"/>
    <mergeCell ref="S332:T332"/>
    <mergeCell ref="U332:W332"/>
    <mergeCell ref="X333:Y333"/>
    <mergeCell ref="Z333:AA333"/>
    <mergeCell ref="C333:D333"/>
    <mergeCell ref="E333:G333"/>
    <mergeCell ref="H333:J333"/>
    <mergeCell ref="K333:O333"/>
    <mergeCell ref="P333:R333"/>
    <mergeCell ref="S333:T333"/>
    <mergeCell ref="U333:W333"/>
    <mergeCell ref="X334:Y334"/>
    <mergeCell ref="Z334:AA334"/>
    <mergeCell ref="C334:D334"/>
    <mergeCell ref="E334:G334"/>
    <mergeCell ref="H334:J334"/>
    <mergeCell ref="K334:O334"/>
    <mergeCell ref="P334:R334"/>
    <mergeCell ref="S334:T334"/>
    <mergeCell ref="U334:W334"/>
    <mergeCell ref="X335:Y335"/>
    <mergeCell ref="Z335:AA335"/>
    <mergeCell ref="C335:D335"/>
    <mergeCell ref="E335:G335"/>
    <mergeCell ref="H335:J335"/>
    <mergeCell ref="K335:O335"/>
    <mergeCell ref="P335:R335"/>
    <mergeCell ref="S335:T335"/>
    <mergeCell ref="U335:W335"/>
    <mergeCell ref="X336:Y336"/>
    <mergeCell ref="Z336:AA336"/>
    <mergeCell ref="C336:D336"/>
    <mergeCell ref="E336:G336"/>
    <mergeCell ref="H336:J336"/>
    <mergeCell ref="K336:O336"/>
    <mergeCell ref="P336:R336"/>
    <mergeCell ref="S336:T336"/>
    <mergeCell ref="U336:W336"/>
    <mergeCell ref="X337:Y337"/>
    <mergeCell ref="Z337:AA337"/>
    <mergeCell ref="C337:D337"/>
    <mergeCell ref="E337:G337"/>
    <mergeCell ref="H337:J337"/>
    <mergeCell ref="K337:O337"/>
    <mergeCell ref="P337:R337"/>
    <mergeCell ref="S337:T337"/>
    <mergeCell ref="U337:W337"/>
    <mergeCell ref="X338:Y338"/>
    <mergeCell ref="Z338:AA338"/>
    <mergeCell ref="C338:D338"/>
    <mergeCell ref="E338:G338"/>
    <mergeCell ref="H338:J338"/>
    <mergeCell ref="K338:O338"/>
    <mergeCell ref="P338:R338"/>
    <mergeCell ref="S338:T338"/>
    <mergeCell ref="U338:W338"/>
    <mergeCell ref="X339:Y339"/>
    <mergeCell ref="Z339:AA339"/>
    <mergeCell ref="C339:D339"/>
    <mergeCell ref="E339:G339"/>
    <mergeCell ref="H339:J339"/>
    <mergeCell ref="K339:O339"/>
    <mergeCell ref="P339:R339"/>
    <mergeCell ref="S339:T339"/>
    <mergeCell ref="U339:W339"/>
    <mergeCell ref="X340:Y340"/>
    <mergeCell ref="Z340:AA340"/>
    <mergeCell ref="C340:D340"/>
    <mergeCell ref="E340:G340"/>
    <mergeCell ref="H340:J340"/>
    <mergeCell ref="K340:O340"/>
    <mergeCell ref="P340:R340"/>
    <mergeCell ref="S340:T340"/>
    <mergeCell ref="U340:W340"/>
    <mergeCell ref="X341:Y341"/>
    <mergeCell ref="Z341:AA341"/>
    <mergeCell ref="C341:D341"/>
    <mergeCell ref="E341:G341"/>
    <mergeCell ref="H341:J341"/>
    <mergeCell ref="K341:O341"/>
    <mergeCell ref="P341:R341"/>
    <mergeCell ref="S341:T341"/>
    <mergeCell ref="U341:W341"/>
    <mergeCell ref="X342:Y342"/>
    <mergeCell ref="Z342:AA342"/>
    <mergeCell ref="C342:D342"/>
    <mergeCell ref="E342:G342"/>
    <mergeCell ref="H342:J342"/>
    <mergeCell ref="K342:O342"/>
    <mergeCell ref="P342:R342"/>
    <mergeCell ref="S342:T342"/>
    <mergeCell ref="U342:W342"/>
    <mergeCell ref="X343:Y343"/>
    <mergeCell ref="Z343:AA343"/>
    <mergeCell ref="C343:D343"/>
    <mergeCell ref="E343:G343"/>
    <mergeCell ref="H343:J343"/>
    <mergeCell ref="K343:O343"/>
    <mergeCell ref="P343:R343"/>
    <mergeCell ref="S343:T343"/>
    <mergeCell ref="U343:W343"/>
    <mergeCell ref="X344:Y344"/>
    <mergeCell ref="Z344:AA344"/>
    <mergeCell ref="C344:D344"/>
    <mergeCell ref="E344:G344"/>
    <mergeCell ref="H344:J344"/>
    <mergeCell ref="K344:O344"/>
    <mergeCell ref="P344:R344"/>
    <mergeCell ref="S344:T344"/>
    <mergeCell ref="U344:W344"/>
    <mergeCell ref="X345:Y345"/>
    <mergeCell ref="Z345:AA345"/>
    <mergeCell ref="C345:D345"/>
    <mergeCell ref="E345:G345"/>
    <mergeCell ref="H345:J345"/>
    <mergeCell ref="K345:O345"/>
    <mergeCell ref="P345:R345"/>
    <mergeCell ref="S345:T345"/>
    <mergeCell ref="U345:W345"/>
    <mergeCell ref="X346:Y346"/>
    <mergeCell ref="Z346:AA346"/>
    <mergeCell ref="C346:D346"/>
    <mergeCell ref="E346:G346"/>
    <mergeCell ref="H346:J346"/>
    <mergeCell ref="K346:O346"/>
    <mergeCell ref="P346:R346"/>
    <mergeCell ref="S346:T346"/>
    <mergeCell ref="U346:W346"/>
    <mergeCell ref="X347:Y347"/>
    <mergeCell ref="Z347:AA347"/>
    <mergeCell ref="C347:D347"/>
    <mergeCell ref="E347:G347"/>
    <mergeCell ref="H347:J347"/>
    <mergeCell ref="K347:O347"/>
    <mergeCell ref="P347:R347"/>
    <mergeCell ref="S347:T347"/>
    <mergeCell ref="U347:W347"/>
    <mergeCell ref="X348:Y348"/>
    <mergeCell ref="Z348:AA348"/>
    <mergeCell ref="C348:D348"/>
    <mergeCell ref="E348:G348"/>
    <mergeCell ref="H348:J348"/>
    <mergeCell ref="K348:O348"/>
    <mergeCell ref="P348:R348"/>
    <mergeCell ref="S348:T348"/>
    <mergeCell ref="U348:W348"/>
    <mergeCell ref="X349:Y349"/>
    <mergeCell ref="Z349:AA349"/>
    <mergeCell ref="C349:D349"/>
    <mergeCell ref="E349:G349"/>
    <mergeCell ref="H349:J349"/>
    <mergeCell ref="K349:O349"/>
    <mergeCell ref="P349:R349"/>
    <mergeCell ref="S349:T349"/>
    <mergeCell ref="U349:W349"/>
    <mergeCell ref="X350:Y350"/>
    <mergeCell ref="Z350:AA350"/>
    <mergeCell ref="C350:D350"/>
    <mergeCell ref="E350:G350"/>
    <mergeCell ref="H350:J350"/>
    <mergeCell ref="K350:O350"/>
    <mergeCell ref="P350:R350"/>
    <mergeCell ref="S350:T350"/>
    <mergeCell ref="U350:W350"/>
    <mergeCell ref="X351:Y351"/>
    <mergeCell ref="Z351:AA351"/>
    <mergeCell ref="C351:D351"/>
    <mergeCell ref="E351:G351"/>
    <mergeCell ref="H351:J351"/>
    <mergeCell ref="K351:O351"/>
    <mergeCell ref="P351:R351"/>
    <mergeCell ref="S351:T351"/>
    <mergeCell ref="U351:W351"/>
    <mergeCell ref="X352:Y352"/>
    <mergeCell ref="Z352:AA352"/>
    <mergeCell ref="C352:D352"/>
    <mergeCell ref="E352:G352"/>
    <mergeCell ref="H352:J352"/>
    <mergeCell ref="K352:O352"/>
    <mergeCell ref="P352:R352"/>
    <mergeCell ref="S352:T352"/>
    <mergeCell ref="U352:W352"/>
    <mergeCell ref="X353:Y353"/>
    <mergeCell ref="Z353:AA353"/>
    <mergeCell ref="C353:D353"/>
    <mergeCell ref="E353:G353"/>
    <mergeCell ref="H353:J353"/>
    <mergeCell ref="K353:O353"/>
    <mergeCell ref="P353:R353"/>
    <mergeCell ref="S353:T353"/>
    <mergeCell ref="U353:W353"/>
    <mergeCell ref="X354:Y354"/>
    <mergeCell ref="Z354:AA354"/>
    <mergeCell ref="C354:D354"/>
    <mergeCell ref="E354:G354"/>
    <mergeCell ref="H354:J354"/>
    <mergeCell ref="K354:O354"/>
    <mergeCell ref="P354:R354"/>
    <mergeCell ref="S354:T354"/>
    <mergeCell ref="U354:W354"/>
    <mergeCell ref="X355:Y355"/>
    <mergeCell ref="Z355:AA355"/>
    <mergeCell ref="C355:D355"/>
    <mergeCell ref="E355:G355"/>
    <mergeCell ref="H355:J355"/>
    <mergeCell ref="K355:O355"/>
    <mergeCell ref="P355:R355"/>
    <mergeCell ref="S355:T355"/>
    <mergeCell ref="U355:W355"/>
    <mergeCell ref="X356:Y356"/>
    <mergeCell ref="Z356:AA356"/>
    <mergeCell ref="C356:D356"/>
    <mergeCell ref="E356:G356"/>
    <mergeCell ref="H356:J356"/>
    <mergeCell ref="K356:O356"/>
    <mergeCell ref="P356:R356"/>
    <mergeCell ref="S356:T356"/>
    <mergeCell ref="U356:W356"/>
    <mergeCell ref="X357:Y357"/>
    <mergeCell ref="Z357:AA357"/>
    <mergeCell ref="C357:D357"/>
    <mergeCell ref="E357:G357"/>
    <mergeCell ref="H357:J357"/>
    <mergeCell ref="K357:O357"/>
    <mergeCell ref="P357:R357"/>
    <mergeCell ref="S357:T357"/>
    <mergeCell ref="U357:W357"/>
    <mergeCell ref="X358:Y358"/>
    <mergeCell ref="Z358:AA358"/>
    <mergeCell ref="C358:D358"/>
    <mergeCell ref="E358:G358"/>
    <mergeCell ref="H358:J358"/>
    <mergeCell ref="K358:O358"/>
    <mergeCell ref="P358:R358"/>
    <mergeCell ref="S358:T358"/>
    <mergeCell ref="U358:W358"/>
    <mergeCell ref="X359:Y359"/>
    <mergeCell ref="Z359:AA359"/>
    <mergeCell ref="C359:D359"/>
    <mergeCell ref="E359:G359"/>
    <mergeCell ref="H359:J359"/>
    <mergeCell ref="K359:O359"/>
    <mergeCell ref="P359:R359"/>
    <mergeCell ref="S359:T359"/>
    <mergeCell ref="U359:W359"/>
    <mergeCell ref="X360:Y360"/>
    <mergeCell ref="Z360:AA360"/>
    <mergeCell ref="C360:D360"/>
    <mergeCell ref="E360:G360"/>
    <mergeCell ref="H360:J360"/>
    <mergeCell ref="K360:O360"/>
    <mergeCell ref="P360:R360"/>
    <mergeCell ref="S360:T360"/>
    <mergeCell ref="U360:W360"/>
    <mergeCell ref="X361:Y361"/>
    <mergeCell ref="Z361:AA361"/>
    <mergeCell ref="C361:D361"/>
    <mergeCell ref="E361:G361"/>
    <mergeCell ref="H361:J361"/>
    <mergeCell ref="K361:O361"/>
    <mergeCell ref="P361:R361"/>
    <mergeCell ref="S361:T361"/>
    <mergeCell ref="U361:W361"/>
    <mergeCell ref="X362:Y362"/>
    <mergeCell ref="Z362:AA362"/>
    <mergeCell ref="C362:D362"/>
    <mergeCell ref="E362:G362"/>
    <mergeCell ref="H362:J362"/>
    <mergeCell ref="K362:O362"/>
    <mergeCell ref="P362:R362"/>
    <mergeCell ref="S362:T362"/>
    <mergeCell ref="U362:W362"/>
    <mergeCell ref="X363:Y363"/>
    <mergeCell ref="Z363:AA363"/>
    <mergeCell ref="C363:D363"/>
    <mergeCell ref="E363:G363"/>
    <mergeCell ref="H363:J363"/>
    <mergeCell ref="K363:O363"/>
    <mergeCell ref="P363:R363"/>
    <mergeCell ref="S363:T363"/>
    <mergeCell ref="U363:W363"/>
    <mergeCell ref="X364:Y364"/>
    <mergeCell ref="Z364:AA364"/>
    <mergeCell ref="C364:D364"/>
    <mergeCell ref="E364:G364"/>
    <mergeCell ref="H364:J364"/>
    <mergeCell ref="K364:O364"/>
    <mergeCell ref="P364:R364"/>
    <mergeCell ref="S364:T364"/>
    <mergeCell ref="U364:W364"/>
    <mergeCell ref="X365:Y365"/>
    <mergeCell ref="Z365:AA365"/>
    <mergeCell ref="C365:D365"/>
    <mergeCell ref="E365:G365"/>
    <mergeCell ref="H365:J365"/>
    <mergeCell ref="K365:O365"/>
    <mergeCell ref="P365:R365"/>
    <mergeCell ref="S365:T365"/>
    <mergeCell ref="U365:W365"/>
    <mergeCell ref="X366:Y366"/>
    <mergeCell ref="Z366:AA366"/>
    <mergeCell ref="C366:D366"/>
    <mergeCell ref="E366:G366"/>
    <mergeCell ref="H366:J366"/>
    <mergeCell ref="K366:O366"/>
    <mergeCell ref="P366:R366"/>
    <mergeCell ref="S366:T366"/>
    <mergeCell ref="U366:W366"/>
    <mergeCell ref="X367:Y367"/>
    <mergeCell ref="Z367:AA367"/>
    <mergeCell ref="C367:D367"/>
    <mergeCell ref="E367:G367"/>
    <mergeCell ref="H367:J367"/>
    <mergeCell ref="K367:O367"/>
    <mergeCell ref="P367:R367"/>
    <mergeCell ref="S367:T367"/>
    <mergeCell ref="U367:W367"/>
    <mergeCell ref="X368:Y368"/>
    <mergeCell ref="Z368:AA368"/>
    <mergeCell ref="C368:D368"/>
    <mergeCell ref="E368:G368"/>
    <mergeCell ref="H368:J368"/>
    <mergeCell ref="K368:O368"/>
    <mergeCell ref="P368:R368"/>
    <mergeCell ref="S368:T368"/>
    <mergeCell ref="U368:W368"/>
    <mergeCell ref="X369:Y369"/>
    <mergeCell ref="Z369:AA369"/>
    <mergeCell ref="C369:D369"/>
    <mergeCell ref="E369:G369"/>
    <mergeCell ref="H369:J369"/>
    <mergeCell ref="K369:O369"/>
    <mergeCell ref="P369:R369"/>
    <mergeCell ref="S369:T369"/>
    <mergeCell ref="U369:W369"/>
    <mergeCell ref="X370:Y370"/>
    <mergeCell ref="Z370:AA370"/>
    <mergeCell ref="C370:D370"/>
    <mergeCell ref="E370:G370"/>
    <mergeCell ref="H370:J370"/>
    <mergeCell ref="K370:O370"/>
    <mergeCell ref="P370:R370"/>
    <mergeCell ref="S370:T370"/>
    <mergeCell ref="U370:W370"/>
    <mergeCell ref="X371:Y371"/>
    <mergeCell ref="Z371:AA371"/>
    <mergeCell ref="C371:D371"/>
    <mergeCell ref="E371:G371"/>
    <mergeCell ref="H371:J371"/>
    <mergeCell ref="K371:O371"/>
    <mergeCell ref="P371:R371"/>
    <mergeCell ref="S371:T371"/>
    <mergeCell ref="U371:W371"/>
    <mergeCell ref="X372:Y372"/>
    <mergeCell ref="Z372:AA372"/>
    <mergeCell ref="C372:D372"/>
    <mergeCell ref="E372:G372"/>
    <mergeCell ref="H372:J372"/>
    <mergeCell ref="K372:O372"/>
    <mergeCell ref="P372:R372"/>
    <mergeCell ref="S372:T372"/>
    <mergeCell ref="U372:W372"/>
    <mergeCell ref="X373:Y373"/>
    <mergeCell ref="Z373:AA373"/>
    <mergeCell ref="C373:D373"/>
    <mergeCell ref="E373:G373"/>
    <mergeCell ref="H373:J373"/>
    <mergeCell ref="K373:O373"/>
    <mergeCell ref="P373:R373"/>
    <mergeCell ref="S373:T373"/>
    <mergeCell ref="U373:W373"/>
    <mergeCell ref="X374:Y374"/>
    <mergeCell ref="Z374:AA374"/>
    <mergeCell ref="C374:D374"/>
    <mergeCell ref="E374:G374"/>
    <mergeCell ref="H374:J374"/>
    <mergeCell ref="K374:O374"/>
    <mergeCell ref="P374:R374"/>
    <mergeCell ref="S374:T374"/>
    <mergeCell ref="U374:W374"/>
    <mergeCell ref="X375:Y375"/>
    <mergeCell ref="Z375:AA375"/>
    <mergeCell ref="C375:D375"/>
    <mergeCell ref="E375:G375"/>
    <mergeCell ref="H375:J375"/>
    <mergeCell ref="K375:O375"/>
    <mergeCell ref="P375:R375"/>
    <mergeCell ref="S375:T375"/>
    <mergeCell ref="U375:W375"/>
    <mergeCell ref="X376:Y376"/>
    <mergeCell ref="Z376:AA376"/>
    <mergeCell ref="C376:D376"/>
    <mergeCell ref="E376:G376"/>
    <mergeCell ref="H376:J376"/>
    <mergeCell ref="K376:O376"/>
    <mergeCell ref="P376:R376"/>
    <mergeCell ref="S376:T376"/>
    <mergeCell ref="U376:W376"/>
    <mergeCell ref="X377:Y377"/>
    <mergeCell ref="Z377:AA377"/>
    <mergeCell ref="C377:D377"/>
    <mergeCell ref="E377:G377"/>
    <mergeCell ref="H377:J377"/>
    <mergeCell ref="K377:O377"/>
    <mergeCell ref="P377:R377"/>
    <mergeCell ref="S377:T377"/>
    <mergeCell ref="U377:W377"/>
    <mergeCell ref="X378:Y378"/>
    <mergeCell ref="Z378:AA378"/>
    <mergeCell ref="C378:D378"/>
    <mergeCell ref="E378:G378"/>
    <mergeCell ref="H378:J378"/>
    <mergeCell ref="K378:O378"/>
    <mergeCell ref="P378:R378"/>
    <mergeCell ref="S378:T378"/>
    <mergeCell ref="U378:W378"/>
    <mergeCell ref="X379:Y379"/>
    <mergeCell ref="Z379:AA379"/>
    <mergeCell ref="C379:D379"/>
    <mergeCell ref="E379:G379"/>
    <mergeCell ref="H379:J379"/>
    <mergeCell ref="K379:O379"/>
    <mergeCell ref="P379:R379"/>
    <mergeCell ref="S379:T379"/>
    <mergeCell ref="U379:W379"/>
    <mergeCell ref="X380:Y380"/>
    <mergeCell ref="Z380:AA380"/>
    <mergeCell ref="C380:D380"/>
    <mergeCell ref="E380:G380"/>
    <mergeCell ref="H380:J380"/>
    <mergeCell ref="K380:O380"/>
    <mergeCell ref="P380:R380"/>
    <mergeCell ref="S380:T380"/>
    <mergeCell ref="U380:W380"/>
    <mergeCell ref="X381:Y381"/>
    <mergeCell ref="Z381:AA381"/>
    <mergeCell ref="C381:D381"/>
    <mergeCell ref="E381:G381"/>
    <mergeCell ref="H381:J381"/>
    <mergeCell ref="K381:O381"/>
    <mergeCell ref="P381:R381"/>
    <mergeCell ref="S381:T381"/>
    <mergeCell ref="U381:W381"/>
    <mergeCell ref="X382:Y382"/>
    <mergeCell ref="Z382:AA382"/>
    <mergeCell ref="C382:D382"/>
    <mergeCell ref="E382:G382"/>
    <mergeCell ref="H382:J382"/>
    <mergeCell ref="K382:O382"/>
    <mergeCell ref="P382:R382"/>
    <mergeCell ref="S382:T382"/>
    <mergeCell ref="U382:W382"/>
    <mergeCell ref="X383:Y383"/>
    <mergeCell ref="Z383:AA383"/>
    <mergeCell ref="C383:D383"/>
    <mergeCell ref="E383:G383"/>
    <mergeCell ref="H383:J383"/>
    <mergeCell ref="K383:O383"/>
    <mergeCell ref="P383:R383"/>
    <mergeCell ref="S383:T383"/>
    <mergeCell ref="U383:W383"/>
    <mergeCell ref="X384:Y384"/>
    <mergeCell ref="Z384:AA384"/>
    <mergeCell ref="C384:D384"/>
    <mergeCell ref="E384:G384"/>
    <mergeCell ref="H384:J384"/>
    <mergeCell ref="K384:O384"/>
    <mergeCell ref="P384:R384"/>
    <mergeCell ref="S384:T384"/>
    <mergeCell ref="U384:W384"/>
    <mergeCell ref="X385:Y385"/>
    <mergeCell ref="Z385:AA385"/>
    <mergeCell ref="C385:D385"/>
    <mergeCell ref="E385:G385"/>
    <mergeCell ref="H385:J385"/>
    <mergeCell ref="K385:O385"/>
    <mergeCell ref="P385:R385"/>
    <mergeCell ref="S385:T385"/>
    <mergeCell ref="U385:W385"/>
    <mergeCell ref="X386:Y386"/>
    <mergeCell ref="Z386:AA386"/>
    <mergeCell ref="C386:D386"/>
    <mergeCell ref="E386:G386"/>
    <mergeCell ref="H386:J386"/>
    <mergeCell ref="K386:O386"/>
    <mergeCell ref="P386:R386"/>
    <mergeCell ref="S386:T386"/>
    <mergeCell ref="U386:W386"/>
    <mergeCell ref="X387:Y387"/>
    <mergeCell ref="Z387:AA387"/>
    <mergeCell ref="C387:D387"/>
    <mergeCell ref="E387:G387"/>
    <mergeCell ref="H387:J387"/>
    <mergeCell ref="K387:O387"/>
    <mergeCell ref="P387:R387"/>
    <mergeCell ref="S387:T387"/>
    <mergeCell ref="U387:W387"/>
    <mergeCell ref="X388:Y388"/>
    <mergeCell ref="Z388:AA388"/>
    <mergeCell ref="C388:D388"/>
    <mergeCell ref="E388:G388"/>
    <mergeCell ref="H388:J388"/>
    <mergeCell ref="K388:O388"/>
    <mergeCell ref="P388:R388"/>
    <mergeCell ref="S388:T388"/>
    <mergeCell ref="U388:W388"/>
    <mergeCell ref="X389:Y389"/>
    <mergeCell ref="Z389:AA389"/>
    <mergeCell ref="C389:D389"/>
    <mergeCell ref="E389:G389"/>
    <mergeCell ref="H389:J389"/>
    <mergeCell ref="K389:O389"/>
    <mergeCell ref="P389:R389"/>
    <mergeCell ref="S389:T389"/>
    <mergeCell ref="U389:W389"/>
    <mergeCell ref="X390:Y390"/>
    <mergeCell ref="Z390:AA390"/>
    <mergeCell ref="C390:D390"/>
    <mergeCell ref="E390:G390"/>
    <mergeCell ref="H390:J390"/>
    <mergeCell ref="K390:O390"/>
    <mergeCell ref="P390:R390"/>
    <mergeCell ref="S390:T390"/>
    <mergeCell ref="U390:W390"/>
    <mergeCell ref="X391:Y391"/>
    <mergeCell ref="Z391:AA391"/>
    <mergeCell ref="C391:D391"/>
    <mergeCell ref="E391:G391"/>
    <mergeCell ref="H391:J391"/>
    <mergeCell ref="K391:O391"/>
    <mergeCell ref="P391:R391"/>
    <mergeCell ref="S391:T391"/>
    <mergeCell ref="U391:W391"/>
    <mergeCell ref="X392:Y392"/>
    <mergeCell ref="Z392:AA392"/>
    <mergeCell ref="C392:D392"/>
    <mergeCell ref="E392:G392"/>
    <mergeCell ref="H392:J392"/>
    <mergeCell ref="K392:O392"/>
    <mergeCell ref="P392:R392"/>
    <mergeCell ref="S392:T392"/>
    <mergeCell ref="U392:W392"/>
    <mergeCell ref="X393:Y393"/>
    <mergeCell ref="Z393:AA393"/>
    <mergeCell ref="C393:D393"/>
    <mergeCell ref="E393:G393"/>
    <mergeCell ref="H393:J393"/>
    <mergeCell ref="K393:O393"/>
    <mergeCell ref="P393:R393"/>
    <mergeCell ref="S393:T393"/>
    <mergeCell ref="U393:W393"/>
    <mergeCell ref="X394:Y394"/>
    <mergeCell ref="Z394:AA394"/>
    <mergeCell ref="C394:D394"/>
    <mergeCell ref="E394:G394"/>
    <mergeCell ref="H394:J394"/>
    <mergeCell ref="K394:O394"/>
    <mergeCell ref="P394:R394"/>
    <mergeCell ref="S394:T394"/>
    <mergeCell ref="U394:W394"/>
    <mergeCell ref="X395:Y395"/>
    <mergeCell ref="Z395:AA395"/>
    <mergeCell ref="C395:D395"/>
    <mergeCell ref="E395:G395"/>
    <mergeCell ref="H395:J395"/>
    <mergeCell ref="K395:O395"/>
    <mergeCell ref="P395:R395"/>
    <mergeCell ref="S395:T395"/>
    <mergeCell ref="U395:W395"/>
    <mergeCell ref="X396:Y396"/>
    <mergeCell ref="Z396:AA396"/>
    <mergeCell ref="C396:D396"/>
    <mergeCell ref="E396:G396"/>
    <mergeCell ref="H396:J396"/>
    <mergeCell ref="K396:O396"/>
    <mergeCell ref="P396:R396"/>
    <mergeCell ref="S396:T396"/>
    <mergeCell ref="U396:W396"/>
    <mergeCell ref="X397:Y397"/>
    <mergeCell ref="Z397:AA397"/>
    <mergeCell ref="C397:D397"/>
    <mergeCell ref="E397:G397"/>
    <mergeCell ref="H397:J397"/>
    <mergeCell ref="K397:O397"/>
    <mergeCell ref="P397:R397"/>
    <mergeCell ref="S397:T397"/>
    <mergeCell ref="U397:W397"/>
    <mergeCell ref="X398:Y398"/>
    <mergeCell ref="Z398:AA398"/>
    <mergeCell ref="C398:D398"/>
    <mergeCell ref="E398:G398"/>
    <mergeCell ref="H398:J398"/>
    <mergeCell ref="K398:O398"/>
    <mergeCell ref="P398:R398"/>
    <mergeCell ref="S398:T398"/>
    <mergeCell ref="U398:W398"/>
    <mergeCell ref="X399:Y399"/>
    <mergeCell ref="Z399:AA399"/>
    <mergeCell ref="C399:D399"/>
    <mergeCell ref="E399:G399"/>
    <mergeCell ref="H399:J399"/>
    <mergeCell ref="K399:O399"/>
    <mergeCell ref="P399:R399"/>
    <mergeCell ref="S399:T399"/>
    <mergeCell ref="U399:W399"/>
    <mergeCell ref="X400:Y400"/>
    <mergeCell ref="Z400:AA400"/>
    <mergeCell ref="C400:D400"/>
    <mergeCell ref="E400:G400"/>
    <mergeCell ref="H400:J400"/>
    <mergeCell ref="K400:O400"/>
    <mergeCell ref="P400:R400"/>
    <mergeCell ref="S400:T400"/>
    <mergeCell ref="U400:W400"/>
    <mergeCell ref="X401:Y401"/>
    <mergeCell ref="Z401:AA401"/>
    <mergeCell ref="C401:D401"/>
    <mergeCell ref="E401:G401"/>
    <mergeCell ref="H401:J401"/>
    <mergeCell ref="K401:O401"/>
    <mergeCell ref="P401:R401"/>
    <mergeCell ref="S401:T401"/>
    <mergeCell ref="U401:W401"/>
    <mergeCell ref="X402:Y402"/>
    <mergeCell ref="Z402:AA402"/>
    <mergeCell ref="C402:D402"/>
    <mergeCell ref="E402:G402"/>
    <mergeCell ref="H402:J402"/>
    <mergeCell ref="K402:O402"/>
    <mergeCell ref="P402:R402"/>
    <mergeCell ref="S402:T402"/>
    <mergeCell ref="U402:W402"/>
    <mergeCell ref="X403:Y403"/>
    <mergeCell ref="Z403:AA403"/>
    <mergeCell ref="C403:D403"/>
    <mergeCell ref="E403:G403"/>
    <mergeCell ref="H403:J403"/>
    <mergeCell ref="K403:O403"/>
    <mergeCell ref="P403:R403"/>
    <mergeCell ref="S403:T403"/>
    <mergeCell ref="U403:W403"/>
    <mergeCell ref="X404:Y404"/>
    <mergeCell ref="Z404:AA404"/>
    <mergeCell ref="C404:D404"/>
    <mergeCell ref="E404:G404"/>
    <mergeCell ref="H404:J404"/>
    <mergeCell ref="K404:O404"/>
    <mergeCell ref="P404:R404"/>
    <mergeCell ref="S404:T404"/>
    <mergeCell ref="U404:W404"/>
    <mergeCell ref="X405:Y405"/>
    <mergeCell ref="Z405:AA405"/>
    <mergeCell ref="C405:D405"/>
    <mergeCell ref="E405:G405"/>
    <mergeCell ref="H405:J405"/>
    <mergeCell ref="K405:O405"/>
    <mergeCell ref="P405:R405"/>
    <mergeCell ref="S405:T405"/>
    <mergeCell ref="U405:W405"/>
    <mergeCell ref="X406:Y406"/>
    <mergeCell ref="Z406:AA406"/>
    <mergeCell ref="C406:D406"/>
    <mergeCell ref="E406:G406"/>
    <mergeCell ref="H406:J406"/>
    <mergeCell ref="K406:O406"/>
    <mergeCell ref="P406:R406"/>
    <mergeCell ref="S406:T406"/>
    <mergeCell ref="U406:W406"/>
    <mergeCell ref="X407:Y407"/>
    <mergeCell ref="Z407:AA407"/>
    <mergeCell ref="C407:D407"/>
    <mergeCell ref="E407:G407"/>
    <mergeCell ref="H407:J407"/>
    <mergeCell ref="K407:O407"/>
    <mergeCell ref="P407:R407"/>
    <mergeCell ref="S407:T407"/>
    <mergeCell ref="U407:W407"/>
    <mergeCell ref="X408:Y408"/>
    <mergeCell ref="Z408:AA408"/>
    <mergeCell ref="C408:D408"/>
    <mergeCell ref="E408:G408"/>
    <mergeCell ref="H408:J408"/>
    <mergeCell ref="K408:O408"/>
    <mergeCell ref="P408:R408"/>
    <mergeCell ref="S408:T408"/>
    <mergeCell ref="U408:W408"/>
    <mergeCell ref="X409:Y409"/>
    <mergeCell ref="Z409:AA409"/>
    <mergeCell ref="C409:D409"/>
    <mergeCell ref="E409:G409"/>
    <mergeCell ref="H409:J409"/>
    <mergeCell ref="K409:O409"/>
    <mergeCell ref="P409:R409"/>
    <mergeCell ref="S409:T409"/>
    <mergeCell ref="U409:W409"/>
    <mergeCell ref="X410:Y410"/>
    <mergeCell ref="Z410:AA410"/>
    <mergeCell ref="C410:D410"/>
    <mergeCell ref="E410:G410"/>
    <mergeCell ref="H410:J410"/>
    <mergeCell ref="K410:O410"/>
    <mergeCell ref="P410:R410"/>
    <mergeCell ref="S410:T410"/>
    <mergeCell ref="U410:W410"/>
    <mergeCell ref="X411:Y411"/>
    <mergeCell ref="Z411:AA411"/>
    <mergeCell ref="C411:D411"/>
    <mergeCell ref="E411:G411"/>
    <mergeCell ref="H411:J411"/>
    <mergeCell ref="K411:O411"/>
    <mergeCell ref="P411:R411"/>
    <mergeCell ref="S411:T411"/>
    <mergeCell ref="U411:W411"/>
    <mergeCell ref="X412:Y412"/>
    <mergeCell ref="Z412:AA412"/>
    <mergeCell ref="C412:D412"/>
    <mergeCell ref="E412:G412"/>
    <mergeCell ref="H412:J412"/>
    <mergeCell ref="K412:O412"/>
    <mergeCell ref="P412:R412"/>
    <mergeCell ref="S412:T412"/>
    <mergeCell ref="U412:W412"/>
    <mergeCell ref="X413:Y413"/>
    <mergeCell ref="Z413:AA413"/>
    <mergeCell ref="C413:D413"/>
    <mergeCell ref="E413:G413"/>
    <mergeCell ref="H413:J413"/>
    <mergeCell ref="K413:O413"/>
    <mergeCell ref="P413:R413"/>
    <mergeCell ref="S413:T413"/>
    <mergeCell ref="U413:W413"/>
    <mergeCell ref="X414:Y414"/>
    <mergeCell ref="Z414:AA414"/>
    <mergeCell ref="C414:D414"/>
    <mergeCell ref="E414:G414"/>
    <mergeCell ref="H414:J414"/>
    <mergeCell ref="K414:O414"/>
    <mergeCell ref="P414:R414"/>
    <mergeCell ref="S414:T414"/>
    <mergeCell ref="U414:W414"/>
    <mergeCell ref="X415:Y415"/>
    <mergeCell ref="Z415:AA415"/>
    <mergeCell ref="C415:D415"/>
    <mergeCell ref="E415:G415"/>
    <mergeCell ref="H415:J415"/>
    <mergeCell ref="K415:O415"/>
    <mergeCell ref="P415:R415"/>
    <mergeCell ref="S415:T415"/>
    <mergeCell ref="U415:W415"/>
    <mergeCell ref="X416:Y416"/>
    <mergeCell ref="Z416:AA416"/>
    <mergeCell ref="C416:D416"/>
    <mergeCell ref="E416:G416"/>
    <mergeCell ref="H416:J416"/>
    <mergeCell ref="K416:O416"/>
    <mergeCell ref="P416:R416"/>
    <mergeCell ref="S416:T416"/>
    <mergeCell ref="U416:W416"/>
    <mergeCell ref="X417:Y417"/>
    <mergeCell ref="Z417:AA417"/>
    <mergeCell ref="C417:D417"/>
    <mergeCell ref="E417:G417"/>
    <mergeCell ref="H417:J417"/>
    <mergeCell ref="K417:O417"/>
    <mergeCell ref="P417:R417"/>
    <mergeCell ref="S417:T417"/>
    <mergeCell ref="U417:W417"/>
    <mergeCell ref="X418:Y418"/>
    <mergeCell ref="Z418:AA418"/>
    <mergeCell ref="C418:D418"/>
    <mergeCell ref="E418:G418"/>
    <mergeCell ref="H418:J418"/>
    <mergeCell ref="K418:O418"/>
    <mergeCell ref="P418:R418"/>
    <mergeCell ref="S418:T418"/>
    <mergeCell ref="U418:W418"/>
    <mergeCell ref="X419:Y419"/>
    <mergeCell ref="Z419:AA419"/>
    <mergeCell ref="C419:D419"/>
    <mergeCell ref="E419:G419"/>
    <mergeCell ref="H419:J419"/>
    <mergeCell ref="K419:O419"/>
    <mergeCell ref="P419:R419"/>
    <mergeCell ref="S419:T419"/>
    <mergeCell ref="U419:W419"/>
    <mergeCell ref="X420:Y420"/>
    <mergeCell ref="Z420:AA420"/>
    <mergeCell ref="C420:D420"/>
    <mergeCell ref="E420:G420"/>
    <mergeCell ref="H420:J420"/>
    <mergeCell ref="K420:O420"/>
    <mergeCell ref="P420:R420"/>
    <mergeCell ref="S420:T420"/>
    <mergeCell ref="U420:W420"/>
    <mergeCell ref="X421:Y421"/>
    <mergeCell ref="Z421:AA421"/>
    <mergeCell ref="C421:D421"/>
    <mergeCell ref="E421:G421"/>
    <mergeCell ref="H421:J421"/>
    <mergeCell ref="K421:O421"/>
    <mergeCell ref="P421:R421"/>
    <mergeCell ref="S421:T421"/>
    <mergeCell ref="U421:W421"/>
    <mergeCell ref="X422:Y422"/>
    <mergeCell ref="Z422:AA422"/>
    <mergeCell ref="C422:D422"/>
    <mergeCell ref="E422:G422"/>
    <mergeCell ref="H422:J422"/>
    <mergeCell ref="K422:O422"/>
    <mergeCell ref="P422:R422"/>
    <mergeCell ref="S422:T422"/>
    <mergeCell ref="U422:W422"/>
    <mergeCell ref="X423:Y423"/>
    <mergeCell ref="Z423:AA423"/>
    <mergeCell ref="C423:D423"/>
    <mergeCell ref="E423:G423"/>
    <mergeCell ref="H423:J423"/>
    <mergeCell ref="K423:O423"/>
    <mergeCell ref="P423:R423"/>
    <mergeCell ref="S423:T423"/>
    <mergeCell ref="U423:W423"/>
    <mergeCell ref="X424:Y424"/>
    <mergeCell ref="Z424:AA424"/>
    <mergeCell ref="C424:D424"/>
    <mergeCell ref="E424:G424"/>
    <mergeCell ref="H424:J424"/>
    <mergeCell ref="K424:O424"/>
    <mergeCell ref="P424:R424"/>
    <mergeCell ref="S424:T424"/>
    <mergeCell ref="U424:W424"/>
    <mergeCell ref="X425:Y425"/>
    <mergeCell ref="Z425:AA425"/>
    <mergeCell ref="C425:D425"/>
    <mergeCell ref="E425:G425"/>
    <mergeCell ref="H425:J425"/>
    <mergeCell ref="K425:O425"/>
    <mergeCell ref="P425:R425"/>
    <mergeCell ref="S425:T425"/>
    <mergeCell ref="U425:W425"/>
    <mergeCell ref="X426:Y426"/>
    <mergeCell ref="Z426:AA426"/>
    <mergeCell ref="C426:D426"/>
    <mergeCell ref="E426:G426"/>
    <mergeCell ref="H426:J426"/>
    <mergeCell ref="K426:O426"/>
    <mergeCell ref="P426:R426"/>
    <mergeCell ref="S426:T426"/>
    <mergeCell ref="U426:W426"/>
    <mergeCell ref="X427:Y427"/>
    <mergeCell ref="Z427:AA427"/>
    <mergeCell ref="C427:D427"/>
    <mergeCell ref="E427:G427"/>
    <mergeCell ref="H427:J427"/>
    <mergeCell ref="K427:O427"/>
    <mergeCell ref="P427:R427"/>
    <mergeCell ref="S427:T427"/>
    <mergeCell ref="U427:W427"/>
    <mergeCell ref="X428:Y428"/>
    <mergeCell ref="Z428:AA428"/>
    <mergeCell ref="C428:D428"/>
    <mergeCell ref="E428:G428"/>
    <mergeCell ref="H428:J428"/>
    <mergeCell ref="K428:O428"/>
    <mergeCell ref="P428:R428"/>
    <mergeCell ref="S428:T428"/>
    <mergeCell ref="U428:W428"/>
    <mergeCell ref="X429:Y429"/>
    <mergeCell ref="Z429:AA429"/>
    <mergeCell ref="C429:D429"/>
    <mergeCell ref="E429:G429"/>
    <mergeCell ref="H429:J429"/>
    <mergeCell ref="K429:O429"/>
    <mergeCell ref="P429:R429"/>
    <mergeCell ref="S429:T429"/>
    <mergeCell ref="U429:W429"/>
    <mergeCell ref="X430:Y430"/>
    <mergeCell ref="Z430:AA430"/>
    <mergeCell ref="C430:D430"/>
    <mergeCell ref="E430:G430"/>
    <mergeCell ref="H430:J430"/>
    <mergeCell ref="K430:O430"/>
    <mergeCell ref="P430:R430"/>
    <mergeCell ref="S430:T430"/>
    <mergeCell ref="U430:W430"/>
    <mergeCell ref="X431:Y431"/>
    <mergeCell ref="Z431:AA431"/>
    <mergeCell ref="C431:D431"/>
    <mergeCell ref="E431:G431"/>
    <mergeCell ref="H431:J431"/>
    <mergeCell ref="K431:O431"/>
    <mergeCell ref="P431:R431"/>
    <mergeCell ref="S431:T431"/>
    <mergeCell ref="U431:W431"/>
    <mergeCell ref="X432:Y432"/>
    <mergeCell ref="Z432:AA432"/>
    <mergeCell ref="C432:D432"/>
    <mergeCell ref="E432:G432"/>
    <mergeCell ref="H432:J432"/>
    <mergeCell ref="K432:O432"/>
    <mergeCell ref="P432:R432"/>
    <mergeCell ref="S432:T432"/>
    <mergeCell ref="U432:W432"/>
    <mergeCell ref="X433:Y433"/>
    <mergeCell ref="Z433:AA433"/>
    <mergeCell ref="C433:D433"/>
    <mergeCell ref="E433:G433"/>
    <mergeCell ref="H433:J433"/>
    <mergeCell ref="K433:O433"/>
    <mergeCell ref="P433:R433"/>
    <mergeCell ref="S433:T433"/>
    <mergeCell ref="U433:W433"/>
    <mergeCell ref="X434:Y434"/>
    <mergeCell ref="Z434:AA434"/>
    <mergeCell ref="C434:D434"/>
    <mergeCell ref="E434:G434"/>
    <mergeCell ref="H434:J434"/>
    <mergeCell ref="K434:O434"/>
    <mergeCell ref="P434:R434"/>
    <mergeCell ref="S434:T434"/>
    <mergeCell ref="U434:W434"/>
    <mergeCell ref="X435:Y435"/>
    <mergeCell ref="Z435:AA435"/>
    <mergeCell ref="C435:D435"/>
    <mergeCell ref="E435:G435"/>
    <mergeCell ref="H435:J435"/>
    <mergeCell ref="K435:O435"/>
    <mergeCell ref="P435:R435"/>
    <mergeCell ref="S435:T435"/>
    <mergeCell ref="U435:W435"/>
    <mergeCell ref="X436:Y436"/>
    <mergeCell ref="Z436:AA436"/>
    <mergeCell ref="C436:D436"/>
    <mergeCell ref="E436:G436"/>
    <mergeCell ref="H436:J436"/>
    <mergeCell ref="K436:O436"/>
    <mergeCell ref="P436:R436"/>
    <mergeCell ref="S436:T436"/>
    <mergeCell ref="U436:W436"/>
    <mergeCell ref="X437:Y437"/>
    <mergeCell ref="Z437:AA437"/>
    <mergeCell ref="C437:D437"/>
    <mergeCell ref="E437:G437"/>
    <mergeCell ref="H437:J437"/>
    <mergeCell ref="K437:O437"/>
    <mergeCell ref="P437:R437"/>
    <mergeCell ref="S437:T437"/>
    <mergeCell ref="U437:W437"/>
    <mergeCell ref="X438:Y438"/>
    <mergeCell ref="Z438:AA438"/>
    <mergeCell ref="C438:D438"/>
    <mergeCell ref="E438:G438"/>
    <mergeCell ref="H438:J438"/>
    <mergeCell ref="K438:O438"/>
    <mergeCell ref="P438:R438"/>
    <mergeCell ref="S438:T438"/>
    <mergeCell ref="U438:W438"/>
    <mergeCell ref="X439:Y439"/>
    <mergeCell ref="Z439:AA439"/>
    <mergeCell ref="C439:D439"/>
    <mergeCell ref="E439:G439"/>
    <mergeCell ref="H439:J439"/>
    <mergeCell ref="K439:O439"/>
    <mergeCell ref="P439:R439"/>
    <mergeCell ref="S439:T439"/>
    <mergeCell ref="U439:W439"/>
    <mergeCell ref="X440:Y440"/>
    <mergeCell ref="Z440:AA440"/>
    <mergeCell ref="C440:D440"/>
    <mergeCell ref="E440:G440"/>
    <mergeCell ref="H440:J440"/>
    <mergeCell ref="K440:O440"/>
    <mergeCell ref="P440:R440"/>
    <mergeCell ref="S440:T440"/>
    <mergeCell ref="U440:W440"/>
    <mergeCell ref="X441:Y441"/>
    <mergeCell ref="Z441:AA441"/>
    <mergeCell ref="C441:D441"/>
    <mergeCell ref="E441:G441"/>
    <mergeCell ref="H441:J441"/>
    <mergeCell ref="K441:O441"/>
    <mergeCell ref="P441:R441"/>
    <mergeCell ref="S441:T441"/>
    <mergeCell ref="U441:W441"/>
    <mergeCell ref="X442:Y442"/>
    <mergeCell ref="Z442:AA442"/>
    <mergeCell ref="C442:D442"/>
    <mergeCell ref="E442:G442"/>
    <mergeCell ref="H442:J442"/>
    <mergeCell ref="K442:O442"/>
    <mergeCell ref="P442:R442"/>
    <mergeCell ref="S442:T442"/>
    <mergeCell ref="U442:W442"/>
    <mergeCell ref="X443:Y443"/>
    <mergeCell ref="Z443:AA443"/>
    <mergeCell ref="C443:D443"/>
    <mergeCell ref="E443:G443"/>
    <mergeCell ref="H443:J443"/>
    <mergeCell ref="K443:O443"/>
    <mergeCell ref="P443:R443"/>
    <mergeCell ref="S443:T443"/>
    <mergeCell ref="U443:W443"/>
    <mergeCell ref="X444:Y444"/>
    <mergeCell ref="Z444:AA444"/>
    <mergeCell ref="C444:D444"/>
    <mergeCell ref="E444:G444"/>
    <mergeCell ref="H444:J444"/>
    <mergeCell ref="K444:O444"/>
    <mergeCell ref="P444:R444"/>
    <mergeCell ref="S444:T444"/>
    <mergeCell ref="U444:W444"/>
    <mergeCell ref="X445:Y445"/>
    <mergeCell ref="Z445:AA445"/>
    <mergeCell ref="C445:D445"/>
    <mergeCell ref="E445:G445"/>
    <mergeCell ref="H445:J445"/>
    <mergeCell ref="K445:O445"/>
    <mergeCell ref="P445:R445"/>
    <mergeCell ref="S445:T445"/>
    <mergeCell ref="U445:W445"/>
    <mergeCell ref="X446:Y446"/>
    <mergeCell ref="Z446:AA446"/>
    <mergeCell ref="C446:D446"/>
    <mergeCell ref="E446:G446"/>
    <mergeCell ref="H446:J446"/>
    <mergeCell ref="K446:O446"/>
    <mergeCell ref="P446:R446"/>
    <mergeCell ref="S446:T446"/>
    <mergeCell ref="U446:W446"/>
    <mergeCell ref="X447:Y447"/>
    <mergeCell ref="Z447:AA447"/>
    <mergeCell ref="C447:D447"/>
    <mergeCell ref="E447:G447"/>
    <mergeCell ref="H447:J447"/>
    <mergeCell ref="K447:O447"/>
    <mergeCell ref="P447:R447"/>
    <mergeCell ref="S447:T447"/>
    <mergeCell ref="U447:W447"/>
    <mergeCell ref="X448:Y448"/>
    <mergeCell ref="Z448:AA448"/>
    <mergeCell ref="C448:D448"/>
    <mergeCell ref="E448:G448"/>
    <mergeCell ref="H448:J448"/>
    <mergeCell ref="K448:O448"/>
    <mergeCell ref="P448:R448"/>
    <mergeCell ref="S448:T448"/>
    <mergeCell ref="U448:W448"/>
    <mergeCell ref="X449:Y449"/>
    <mergeCell ref="Z449:AA449"/>
    <mergeCell ref="C449:D449"/>
    <mergeCell ref="E449:G449"/>
    <mergeCell ref="H449:J449"/>
    <mergeCell ref="K449:O449"/>
    <mergeCell ref="P449:R449"/>
    <mergeCell ref="S449:T449"/>
    <mergeCell ref="U449:W449"/>
    <mergeCell ref="X450:Y450"/>
    <mergeCell ref="Z450:AA450"/>
    <mergeCell ref="C450:D450"/>
    <mergeCell ref="E450:G450"/>
    <mergeCell ref="H450:J450"/>
    <mergeCell ref="K450:O450"/>
    <mergeCell ref="P450:R450"/>
    <mergeCell ref="S450:T450"/>
    <mergeCell ref="U450:W450"/>
    <mergeCell ref="X451:Y451"/>
    <mergeCell ref="Z451:AA451"/>
    <mergeCell ref="C451:D451"/>
    <mergeCell ref="E451:G451"/>
    <mergeCell ref="H451:J451"/>
    <mergeCell ref="K451:O451"/>
    <mergeCell ref="P451:R451"/>
    <mergeCell ref="S451:T451"/>
    <mergeCell ref="U451:W451"/>
    <mergeCell ref="X452:Y452"/>
    <mergeCell ref="Z452:AA452"/>
    <mergeCell ref="C452:D452"/>
    <mergeCell ref="E452:G452"/>
    <mergeCell ref="H452:J452"/>
    <mergeCell ref="K452:O452"/>
    <mergeCell ref="P452:R452"/>
    <mergeCell ref="S452:T452"/>
    <mergeCell ref="U452:W452"/>
    <mergeCell ref="X453:Y453"/>
    <mergeCell ref="Z453:AA453"/>
    <mergeCell ref="C453:D453"/>
    <mergeCell ref="E453:G453"/>
    <mergeCell ref="H453:J453"/>
    <mergeCell ref="K453:O453"/>
    <mergeCell ref="P453:R453"/>
    <mergeCell ref="S453:T453"/>
    <mergeCell ref="U453:W453"/>
    <mergeCell ref="X454:Y454"/>
    <mergeCell ref="Z454:AA454"/>
    <mergeCell ref="C454:D454"/>
    <mergeCell ref="E454:G454"/>
    <mergeCell ref="H454:J454"/>
    <mergeCell ref="K454:O454"/>
    <mergeCell ref="P454:R454"/>
    <mergeCell ref="S454:T454"/>
    <mergeCell ref="U454:W454"/>
    <mergeCell ref="X455:Y455"/>
    <mergeCell ref="Z455:AA455"/>
    <mergeCell ref="C455:D455"/>
    <mergeCell ref="E455:G455"/>
    <mergeCell ref="H455:J455"/>
    <mergeCell ref="K455:O455"/>
    <mergeCell ref="P455:R455"/>
    <mergeCell ref="S455:T455"/>
    <mergeCell ref="U455:W455"/>
    <mergeCell ref="X456:Y456"/>
    <mergeCell ref="Z456:AA456"/>
    <mergeCell ref="C456:D456"/>
    <mergeCell ref="E456:G456"/>
    <mergeCell ref="H456:J456"/>
    <mergeCell ref="K456:O456"/>
    <mergeCell ref="P456:R456"/>
    <mergeCell ref="S456:T456"/>
    <mergeCell ref="U456:W456"/>
    <mergeCell ref="X457:Y457"/>
    <mergeCell ref="Z457:AA457"/>
    <mergeCell ref="C457:D457"/>
    <mergeCell ref="E457:G457"/>
    <mergeCell ref="H457:J457"/>
    <mergeCell ref="K457:O457"/>
    <mergeCell ref="P457:R457"/>
    <mergeCell ref="S457:T457"/>
    <mergeCell ref="U457:W457"/>
    <mergeCell ref="X458:Y458"/>
    <mergeCell ref="Z458:AA458"/>
    <mergeCell ref="C458:D458"/>
    <mergeCell ref="E458:G458"/>
    <mergeCell ref="H458:J458"/>
    <mergeCell ref="K458:O458"/>
    <mergeCell ref="P458:R458"/>
    <mergeCell ref="S458:T458"/>
    <mergeCell ref="U458:W458"/>
    <mergeCell ref="X459:Y459"/>
    <mergeCell ref="Z459:AA459"/>
    <mergeCell ref="C459:D459"/>
    <mergeCell ref="E459:G459"/>
    <mergeCell ref="H459:J459"/>
    <mergeCell ref="K459:O459"/>
    <mergeCell ref="P459:R459"/>
    <mergeCell ref="S459:T459"/>
    <mergeCell ref="U459:W459"/>
    <mergeCell ref="X460:Y460"/>
    <mergeCell ref="Z460:AA460"/>
    <mergeCell ref="C460:D460"/>
    <mergeCell ref="E460:G460"/>
    <mergeCell ref="H460:J460"/>
    <mergeCell ref="K460:O460"/>
    <mergeCell ref="P460:R460"/>
    <mergeCell ref="S460:T460"/>
    <mergeCell ref="U460:W460"/>
    <mergeCell ref="X461:Y461"/>
    <mergeCell ref="Z461:AA461"/>
    <mergeCell ref="C461:D461"/>
    <mergeCell ref="E461:G461"/>
    <mergeCell ref="H461:J461"/>
    <mergeCell ref="K461:O461"/>
    <mergeCell ref="P461:R461"/>
    <mergeCell ref="S461:T461"/>
    <mergeCell ref="U461:W461"/>
    <mergeCell ref="X462:Y462"/>
    <mergeCell ref="Z462:AA462"/>
    <mergeCell ref="C462:D462"/>
    <mergeCell ref="E462:G462"/>
    <mergeCell ref="H462:J462"/>
    <mergeCell ref="K462:O462"/>
    <mergeCell ref="P462:R462"/>
    <mergeCell ref="S462:T462"/>
    <mergeCell ref="U462:W462"/>
    <mergeCell ref="X463:Y463"/>
    <mergeCell ref="Z463:AA463"/>
    <mergeCell ref="C463:D463"/>
    <mergeCell ref="E463:G463"/>
    <mergeCell ref="H463:J463"/>
    <mergeCell ref="K463:O463"/>
    <mergeCell ref="P463:R463"/>
    <mergeCell ref="S463:T463"/>
    <mergeCell ref="U463:W463"/>
    <mergeCell ref="X464:Y464"/>
    <mergeCell ref="Z464:AA464"/>
    <mergeCell ref="C464:D464"/>
    <mergeCell ref="E464:G464"/>
    <mergeCell ref="H464:J464"/>
    <mergeCell ref="K464:O464"/>
    <mergeCell ref="P464:R464"/>
    <mergeCell ref="S464:T464"/>
    <mergeCell ref="U464:W464"/>
    <mergeCell ref="X465:Y465"/>
    <mergeCell ref="Z465:AA465"/>
    <mergeCell ref="C465:D465"/>
    <mergeCell ref="E465:G465"/>
    <mergeCell ref="H465:J465"/>
    <mergeCell ref="K465:O465"/>
    <mergeCell ref="P465:R465"/>
    <mergeCell ref="S465:T465"/>
    <mergeCell ref="U465:W465"/>
    <mergeCell ref="X466:Y466"/>
    <mergeCell ref="Z466:AA466"/>
    <mergeCell ref="C466:D466"/>
    <mergeCell ref="E466:G466"/>
    <mergeCell ref="H466:J466"/>
    <mergeCell ref="K466:O466"/>
    <mergeCell ref="P466:R466"/>
    <mergeCell ref="S466:T466"/>
    <mergeCell ref="U466:W466"/>
    <mergeCell ref="X467:Y467"/>
    <mergeCell ref="Z467:AA467"/>
    <mergeCell ref="C467:D467"/>
    <mergeCell ref="E467:G467"/>
    <mergeCell ref="H467:J467"/>
    <mergeCell ref="K467:O467"/>
    <mergeCell ref="P467:R467"/>
    <mergeCell ref="S467:T467"/>
    <mergeCell ref="U467:W467"/>
    <mergeCell ref="X468:Y468"/>
    <mergeCell ref="Z468:AA468"/>
    <mergeCell ref="C468:D468"/>
    <mergeCell ref="E468:G468"/>
    <mergeCell ref="H468:J468"/>
    <mergeCell ref="K468:O468"/>
    <mergeCell ref="P468:R468"/>
    <mergeCell ref="S468:T468"/>
    <mergeCell ref="U468:W468"/>
    <mergeCell ref="X469:Y469"/>
    <mergeCell ref="Z469:AA469"/>
    <mergeCell ref="C469:D469"/>
    <mergeCell ref="E469:G469"/>
    <mergeCell ref="H469:J469"/>
    <mergeCell ref="K469:O469"/>
    <mergeCell ref="P469:R469"/>
    <mergeCell ref="S469:T469"/>
    <mergeCell ref="U469:W469"/>
    <mergeCell ref="X470:Y470"/>
    <mergeCell ref="Z470:AA470"/>
    <mergeCell ref="C470:D470"/>
    <mergeCell ref="E470:G470"/>
    <mergeCell ref="H470:J470"/>
    <mergeCell ref="K470:O470"/>
    <mergeCell ref="P470:R470"/>
    <mergeCell ref="S470:T470"/>
    <mergeCell ref="U470:W470"/>
    <mergeCell ref="X471:Y471"/>
    <mergeCell ref="Z471:AA471"/>
    <mergeCell ref="C471:D471"/>
    <mergeCell ref="E471:G471"/>
    <mergeCell ref="H471:J471"/>
    <mergeCell ref="K471:O471"/>
    <mergeCell ref="P471:R471"/>
    <mergeCell ref="S471:T471"/>
    <mergeCell ref="U471:W471"/>
    <mergeCell ref="X472:Y472"/>
    <mergeCell ref="Z472:AA472"/>
    <mergeCell ref="C472:D472"/>
    <mergeCell ref="E472:G472"/>
    <mergeCell ref="H472:J472"/>
    <mergeCell ref="K472:O472"/>
    <mergeCell ref="P472:R472"/>
    <mergeCell ref="S472:T472"/>
    <mergeCell ref="U472:W472"/>
    <mergeCell ref="X473:Y473"/>
    <mergeCell ref="Z473:AA473"/>
    <mergeCell ref="C473:D473"/>
    <mergeCell ref="E473:G473"/>
    <mergeCell ref="H473:J473"/>
    <mergeCell ref="K473:O473"/>
    <mergeCell ref="P473:R473"/>
    <mergeCell ref="S473:T473"/>
    <mergeCell ref="U473:W473"/>
    <mergeCell ref="X474:Y474"/>
    <mergeCell ref="Z474:AA474"/>
    <mergeCell ref="C474:D474"/>
    <mergeCell ref="E474:G474"/>
    <mergeCell ref="H474:J474"/>
    <mergeCell ref="K474:O474"/>
    <mergeCell ref="P474:R474"/>
    <mergeCell ref="S474:T474"/>
    <mergeCell ref="U474:W474"/>
    <mergeCell ref="X475:Y475"/>
    <mergeCell ref="Z475:AA475"/>
    <mergeCell ref="C475:D475"/>
    <mergeCell ref="E475:G475"/>
    <mergeCell ref="H475:J475"/>
    <mergeCell ref="K475:O475"/>
    <mergeCell ref="P475:R475"/>
    <mergeCell ref="S475:T475"/>
    <mergeCell ref="U475:W475"/>
    <mergeCell ref="X476:Y476"/>
    <mergeCell ref="Z476:AA476"/>
    <mergeCell ref="C476:D476"/>
    <mergeCell ref="E476:G476"/>
    <mergeCell ref="H476:J476"/>
    <mergeCell ref="K476:O476"/>
    <mergeCell ref="P476:R476"/>
    <mergeCell ref="S476:T476"/>
    <mergeCell ref="U476:W476"/>
    <mergeCell ref="X477:Y477"/>
    <mergeCell ref="Z477:AA477"/>
    <mergeCell ref="C477:D477"/>
    <mergeCell ref="E477:G477"/>
    <mergeCell ref="H477:J477"/>
    <mergeCell ref="K477:O477"/>
    <mergeCell ref="P477:R477"/>
    <mergeCell ref="S477:T477"/>
    <mergeCell ref="U477:W477"/>
    <mergeCell ref="X478:Y478"/>
    <mergeCell ref="Z478:AA478"/>
    <mergeCell ref="C478:D478"/>
    <mergeCell ref="E478:G478"/>
    <mergeCell ref="H478:J478"/>
    <mergeCell ref="K478:O478"/>
    <mergeCell ref="P478:R478"/>
    <mergeCell ref="S478:T478"/>
    <mergeCell ref="U478:W478"/>
    <mergeCell ref="X479:Y479"/>
    <mergeCell ref="Z479:AA479"/>
    <mergeCell ref="C479:D479"/>
    <mergeCell ref="E479:G479"/>
    <mergeCell ref="H479:J479"/>
    <mergeCell ref="K479:O479"/>
    <mergeCell ref="P479:R479"/>
    <mergeCell ref="S479:T479"/>
    <mergeCell ref="U479:W479"/>
    <mergeCell ref="X480:Y480"/>
    <mergeCell ref="Z480:AA480"/>
    <mergeCell ref="C480:D480"/>
    <mergeCell ref="E480:G480"/>
    <mergeCell ref="H480:J480"/>
    <mergeCell ref="K480:O480"/>
    <mergeCell ref="P480:R480"/>
    <mergeCell ref="S480:T480"/>
    <mergeCell ref="U480:W480"/>
    <mergeCell ref="X481:Y481"/>
    <mergeCell ref="Z481:AA481"/>
    <mergeCell ref="C481:D481"/>
    <mergeCell ref="E481:G481"/>
    <mergeCell ref="H481:J481"/>
    <mergeCell ref="K481:O481"/>
    <mergeCell ref="P481:R481"/>
    <mergeCell ref="S481:T481"/>
    <mergeCell ref="U481:W481"/>
    <mergeCell ref="X482:Y482"/>
    <mergeCell ref="Z482:AA482"/>
    <mergeCell ref="C482:D482"/>
    <mergeCell ref="E482:G482"/>
    <mergeCell ref="H482:J482"/>
    <mergeCell ref="K482:O482"/>
    <mergeCell ref="P482:R482"/>
    <mergeCell ref="S482:T482"/>
    <mergeCell ref="U482:W482"/>
    <mergeCell ref="X483:Y483"/>
    <mergeCell ref="Z483:AA483"/>
    <mergeCell ref="C483:D483"/>
    <mergeCell ref="E483:G483"/>
    <mergeCell ref="H483:J483"/>
    <mergeCell ref="K483:O483"/>
    <mergeCell ref="P483:R483"/>
    <mergeCell ref="S483:T483"/>
    <mergeCell ref="U483:W483"/>
    <mergeCell ref="X484:Y484"/>
    <mergeCell ref="Z484:AA484"/>
    <mergeCell ref="C484:D484"/>
    <mergeCell ref="E484:G484"/>
    <mergeCell ref="H484:J484"/>
    <mergeCell ref="K484:O484"/>
    <mergeCell ref="P484:R484"/>
    <mergeCell ref="S484:T484"/>
    <mergeCell ref="U484:W484"/>
    <mergeCell ref="X485:Y485"/>
    <mergeCell ref="Z485:AA485"/>
    <mergeCell ref="C485:D485"/>
    <mergeCell ref="E485:G485"/>
    <mergeCell ref="H485:J485"/>
    <mergeCell ref="K485:O485"/>
    <mergeCell ref="P485:R485"/>
    <mergeCell ref="S485:T485"/>
    <mergeCell ref="U485:W485"/>
    <mergeCell ref="X486:Y486"/>
    <mergeCell ref="Z486:AA486"/>
    <mergeCell ref="C486:D486"/>
    <mergeCell ref="E486:G486"/>
    <mergeCell ref="H486:J486"/>
    <mergeCell ref="K486:O486"/>
    <mergeCell ref="P486:R486"/>
    <mergeCell ref="S486:T486"/>
    <mergeCell ref="U486:W486"/>
    <mergeCell ref="X487:Y487"/>
    <mergeCell ref="Z487:AA487"/>
    <mergeCell ref="C487:D487"/>
    <mergeCell ref="E487:G487"/>
    <mergeCell ref="H487:J487"/>
    <mergeCell ref="K487:O487"/>
    <mergeCell ref="P487:R487"/>
    <mergeCell ref="S487:T487"/>
    <mergeCell ref="U487:W487"/>
    <mergeCell ref="X488:Y488"/>
    <mergeCell ref="Z488:AA488"/>
    <mergeCell ref="C488:D488"/>
    <mergeCell ref="E488:G488"/>
    <mergeCell ref="H488:J488"/>
    <mergeCell ref="K488:O488"/>
    <mergeCell ref="P488:R488"/>
    <mergeCell ref="S488:T488"/>
    <mergeCell ref="U488:W488"/>
    <mergeCell ref="X489:Y489"/>
    <mergeCell ref="Z489:AA489"/>
    <mergeCell ref="C489:D489"/>
    <mergeCell ref="E489:G489"/>
    <mergeCell ref="H489:J489"/>
    <mergeCell ref="K489:O489"/>
    <mergeCell ref="P489:R489"/>
    <mergeCell ref="S489:T489"/>
    <mergeCell ref="U489:W489"/>
    <mergeCell ref="X490:Y490"/>
    <mergeCell ref="Z490:AA490"/>
    <mergeCell ref="C490:D490"/>
    <mergeCell ref="E490:G490"/>
    <mergeCell ref="H490:J490"/>
    <mergeCell ref="K490:O490"/>
    <mergeCell ref="P490:R490"/>
    <mergeCell ref="S490:T490"/>
    <mergeCell ref="U490:W490"/>
    <mergeCell ref="X491:Y491"/>
    <mergeCell ref="Z491:AA491"/>
    <mergeCell ref="C491:D491"/>
    <mergeCell ref="E491:G491"/>
    <mergeCell ref="H491:J491"/>
    <mergeCell ref="K491:O491"/>
    <mergeCell ref="P491:R491"/>
    <mergeCell ref="S491:T491"/>
    <mergeCell ref="U491:W491"/>
    <mergeCell ref="X492:Y492"/>
    <mergeCell ref="Z492:AA492"/>
    <mergeCell ref="C492:D492"/>
    <mergeCell ref="E492:G492"/>
    <mergeCell ref="H492:J492"/>
    <mergeCell ref="K492:O492"/>
    <mergeCell ref="P492:R492"/>
    <mergeCell ref="S492:T492"/>
    <mergeCell ref="U492:W492"/>
    <mergeCell ref="X493:Y493"/>
    <mergeCell ref="Z493:AA493"/>
    <mergeCell ref="C493:D493"/>
    <mergeCell ref="E493:G493"/>
    <mergeCell ref="H493:J493"/>
    <mergeCell ref="K493:O493"/>
    <mergeCell ref="P493:R493"/>
    <mergeCell ref="S493:T493"/>
    <mergeCell ref="U493:W493"/>
    <mergeCell ref="X494:Y494"/>
    <mergeCell ref="Z494:AA494"/>
    <mergeCell ref="C494:D494"/>
    <mergeCell ref="E494:G494"/>
    <mergeCell ref="H494:J494"/>
    <mergeCell ref="K494:O494"/>
    <mergeCell ref="P494:R494"/>
    <mergeCell ref="S494:T494"/>
    <mergeCell ref="U494:W494"/>
    <mergeCell ref="X495:Y495"/>
    <mergeCell ref="Z495:AA495"/>
    <mergeCell ref="C495:D495"/>
    <mergeCell ref="E495:G495"/>
    <mergeCell ref="H495:J495"/>
    <mergeCell ref="K495:O495"/>
    <mergeCell ref="P495:R495"/>
    <mergeCell ref="S495:T495"/>
    <mergeCell ref="U495:W495"/>
    <mergeCell ref="X496:Y496"/>
    <mergeCell ref="Z496:AA496"/>
    <mergeCell ref="C496:D496"/>
    <mergeCell ref="E496:G496"/>
    <mergeCell ref="H496:J496"/>
    <mergeCell ref="K496:O496"/>
    <mergeCell ref="P496:R496"/>
    <mergeCell ref="S496:T496"/>
    <mergeCell ref="U496:W496"/>
    <mergeCell ref="X497:Y497"/>
    <mergeCell ref="Z497:AA497"/>
    <mergeCell ref="C497:D497"/>
    <mergeCell ref="E497:G497"/>
    <mergeCell ref="H497:J497"/>
    <mergeCell ref="K497:O497"/>
    <mergeCell ref="P497:R497"/>
    <mergeCell ref="S497:T497"/>
    <mergeCell ref="U497:W497"/>
    <mergeCell ref="X498:Y498"/>
    <mergeCell ref="Z498:AA498"/>
    <mergeCell ref="C498:D498"/>
    <mergeCell ref="E498:G498"/>
    <mergeCell ref="H498:J498"/>
    <mergeCell ref="K498:O498"/>
    <mergeCell ref="P498:R498"/>
    <mergeCell ref="S498:T498"/>
    <mergeCell ref="U498:W498"/>
    <mergeCell ref="X499:Y499"/>
    <mergeCell ref="Z499:AA499"/>
    <mergeCell ref="C499:D499"/>
    <mergeCell ref="E499:G499"/>
    <mergeCell ref="H499:J499"/>
    <mergeCell ref="K499:O499"/>
    <mergeCell ref="P499:R499"/>
    <mergeCell ref="S499:T499"/>
    <mergeCell ref="U499:W499"/>
    <mergeCell ref="X500:Y500"/>
    <mergeCell ref="Z500:AA500"/>
    <mergeCell ref="C500:D500"/>
    <mergeCell ref="E500:G500"/>
    <mergeCell ref="H500:J500"/>
    <mergeCell ref="K500:O500"/>
    <mergeCell ref="P500:R500"/>
    <mergeCell ref="S500:T500"/>
    <mergeCell ref="U500:W500"/>
    <mergeCell ref="X501:Y501"/>
    <mergeCell ref="Z501:AA501"/>
    <mergeCell ref="C501:D501"/>
    <mergeCell ref="E501:G501"/>
    <mergeCell ref="H501:J501"/>
    <mergeCell ref="K501:O501"/>
    <mergeCell ref="P501:R501"/>
    <mergeCell ref="S501:T501"/>
    <mergeCell ref="U501:W501"/>
    <mergeCell ref="X502:Y502"/>
    <mergeCell ref="Z502:AA502"/>
    <mergeCell ref="C502:D502"/>
    <mergeCell ref="E502:G502"/>
    <mergeCell ref="H502:J502"/>
    <mergeCell ref="K502:O502"/>
    <mergeCell ref="P502:R502"/>
    <mergeCell ref="S502:T502"/>
    <mergeCell ref="U502:W502"/>
    <mergeCell ref="X503:Y503"/>
    <mergeCell ref="Z503:AA503"/>
    <mergeCell ref="C503:D503"/>
    <mergeCell ref="E503:G503"/>
    <mergeCell ref="H503:J503"/>
    <mergeCell ref="K503:O503"/>
    <mergeCell ref="P503:R503"/>
    <mergeCell ref="S503:T503"/>
    <mergeCell ref="U503:W503"/>
    <mergeCell ref="X504:Y504"/>
    <mergeCell ref="Z504:AA504"/>
    <mergeCell ref="C504:D504"/>
    <mergeCell ref="E504:G504"/>
    <mergeCell ref="H504:J504"/>
    <mergeCell ref="K504:O504"/>
    <mergeCell ref="P504:R504"/>
    <mergeCell ref="S504:T504"/>
    <mergeCell ref="U504:W504"/>
    <mergeCell ref="X505:Y505"/>
    <mergeCell ref="Z505:AA505"/>
    <mergeCell ref="C505:D505"/>
    <mergeCell ref="E505:G505"/>
    <mergeCell ref="H505:J505"/>
    <mergeCell ref="K505:O505"/>
    <mergeCell ref="P505:R505"/>
    <mergeCell ref="S505:T505"/>
    <mergeCell ref="U505:W505"/>
    <mergeCell ref="X506:Y506"/>
    <mergeCell ref="Z506:AA506"/>
    <mergeCell ref="C506:D506"/>
    <mergeCell ref="E506:G506"/>
    <mergeCell ref="H506:J506"/>
    <mergeCell ref="K506:O506"/>
    <mergeCell ref="P506:R506"/>
    <mergeCell ref="S506:T506"/>
    <mergeCell ref="U506:W506"/>
    <mergeCell ref="X507:Y507"/>
    <mergeCell ref="Z507:AA507"/>
    <mergeCell ref="C507:D507"/>
    <mergeCell ref="E507:G507"/>
    <mergeCell ref="H507:J507"/>
    <mergeCell ref="K507:O507"/>
    <mergeCell ref="P507:R507"/>
    <mergeCell ref="S507:T507"/>
    <mergeCell ref="U507:W507"/>
    <mergeCell ref="X508:Y508"/>
    <mergeCell ref="Z508:AA508"/>
    <mergeCell ref="C508:D508"/>
    <mergeCell ref="E508:G508"/>
    <mergeCell ref="H508:J508"/>
    <mergeCell ref="K508:O508"/>
    <mergeCell ref="P508:R508"/>
    <mergeCell ref="S508:T508"/>
    <mergeCell ref="U508:W508"/>
    <mergeCell ref="X509:Y509"/>
    <mergeCell ref="Z509:AA509"/>
    <mergeCell ref="C509:D509"/>
    <mergeCell ref="E509:G509"/>
    <mergeCell ref="H509:J509"/>
    <mergeCell ref="K509:O509"/>
    <mergeCell ref="P509:R509"/>
    <mergeCell ref="S509:T509"/>
    <mergeCell ref="U509:W509"/>
    <mergeCell ref="X510:Y510"/>
    <mergeCell ref="Z510:AA510"/>
    <mergeCell ref="C510:D510"/>
    <mergeCell ref="E510:G510"/>
    <mergeCell ref="H510:J510"/>
    <mergeCell ref="K510:O510"/>
    <mergeCell ref="P510:R510"/>
    <mergeCell ref="S510:T510"/>
    <mergeCell ref="U510:W510"/>
    <mergeCell ref="X511:Y511"/>
    <mergeCell ref="Z511:AA511"/>
    <mergeCell ref="C511:D511"/>
    <mergeCell ref="E511:G511"/>
    <mergeCell ref="H511:J511"/>
    <mergeCell ref="K511:O511"/>
    <mergeCell ref="P511:R511"/>
    <mergeCell ref="S511:T511"/>
    <mergeCell ref="U511:W511"/>
    <mergeCell ref="X512:Y512"/>
    <mergeCell ref="Z512:AA512"/>
    <mergeCell ref="C512:D512"/>
    <mergeCell ref="E512:G512"/>
    <mergeCell ref="H512:J512"/>
    <mergeCell ref="K512:O512"/>
    <mergeCell ref="P512:R512"/>
    <mergeCell ref="S512:T512"/>
    <mergeCell ref="U512:W512"/>
    <mergeCell ref="X513:Y513"/>
    <mergeCell ref="Z513:AA513"/>
    <mergeCell ref="C513:D513"/>
    <mergeCell ref="E513:G513"/>
    <mergeCell ref="H513:J513"/>
    <mergeCell ref="K513:O513"/>
    <mergeCell ref="P513:R513"/>
    <mergeCell ref="S513:T513"/>
    <mergeCell ref="U513:W513"/>
    <mergeCell ref="X514:Y514"/>
    <mergeCell ref="Z514:AA514"/>
    <mergeCell ref="C514:D514"/>
    <mergeCell ref="E514:G514"/>
    <mergeCell ref="H514:J514"/>
    <mergeCell ref="K514:O514"/>
    <mergeCell ref="P514:R514"/>
    <mergeCell ref="S514:T514"/>
    <mergeCell ref="U514:W514"/>
    <mergeCell ref="X515:Y515"/>
    <mergeCell ref="Z515:AA515"/>
    <mergeCell ref="C515:D515"/>
    <mergeCell ref="E515:G515"/>
    <mergeCell ref="H515:J515"/>
    <mergeCell ref="K515:O515"/>
    <mergeCell ref="P515:R515"/>
    <mergeCell ref="S515:T515"/>
    <mergeCell ref="U515:W515"/>
    <mergeCell ref="X516:Y516"/>
    <mergeCell ref="Z516:AA516"/>
    <mergeCell ref="C516:D516"/>
    <mergeCell ref="E516:G516"/>
    <mergeCell ref="H516:J516"/>
    <mergeCell ref="K516:O516"/>
    <mergeCell ref="P516:R516"/>
    <mergeCell ref="S516:T516"/>
    <mergeCell ref="U516:W516"/>
    <mergeCell ref="X517:Y517"/>
    <mergeCell ref="Z517:AA517"/>
    <mergeCell ref="C517:D517"/>
    <mergeCell ref="E517:G517"/>
    <mergeCell ref="H517:J517"/>
    <mergeCell ref="K517:O517"/>
    <mergeCell ref="P517:R517"/>
    <mergeCell ref="S517:T517"/>
    <mergeCell ref="U517:W517"/>
    <mergeCell ref="X518:Y518"/>
    <mergeCell ref="Z518:AA518"/>
    <mergeCell ref="C518:D518"/>
    <mergeCell ref="E518:G518"/>
    <mergeCell ref="H518:J518"/>
    <mergeCell ref="K518:O518"/>
    <mergeCell ref="P518:R518"/>
    <mergeCell ref="S518:T518"/>
    <mergeCell ref="U518:W518"/>
    <mergeCell ref="X519:Y519"/>
    <mergeCell ref="Z519:AA519"/>
    <mergeCell ref="C519:D519"/>
    <mergeCell ref="E519:G519"/>
    <mergeCell ref="H519:J519"/>
    <mergeCell ref="K519:O519"/>
    <mergeCell ref="P519:R519"/>
    <mergeCell ref="S519:T519"/>
    <mergeCell ref="U519:W519"/>
    <mergeCell ref="X520:Y520"/>
    <mergeCell ref="Z520:AA520"/>
    <mergeCell ref="C520:D520"/>
    <mergeCell ref="E520:G520"/>
    <mergeCell ref="H520:J520"/>
    <mergeCell ref="K520:O520"/>
    <mergeCell ref="P520:R520"/>
    <mergeCell ref="S520:T520"/>
    <mergeCell ref="U520:W520"/>
    <mergeCell ref="X521:Y521"/>
    <mergeCell ref="Z521:AA521"/>
    <mergeCell ref="C521:D521"/>
    <mergeCell ref="E521:G521"/>
    <mergeCell ref="H521:J521"/>
    <mergeCell ref="K521:O521"/>
    <mergeCell ref="P521:R521"/>
    <mergeCell ref="S521:T521"/>
    <mergeCell ref="U521:W521"/>
    <mergeCell ref="X522:Y522"/>
    <mergeCell ref="Z522:AA522"/>
    <mergeCell ref="C522:D522"/>
    <mergeCell ref="E522:G522"/>
    <mergeCell ref="H522:J522"/>
    <mergeCell ref="K522:O522"/>
    <mergeCell ref="P522:R522"/>
    <mergeCell ref="S522:T522"/>
    <mergeCell ref="U522:W522"/>
    <mergeCell ref="X523:Y523"/>
    <mergeCell ref="Z523:AA523"/>
    <mergeCell ref="C523:D523"/>
    <mergeCell ref="E523:G523"/>
    <mergeCell ref="H523:J523"/>
    <mergeCell ref="K523:O523"/>
    <mergeCell ref="P523:R523"/>
    <mergeCell ref="S523:T523"/>
    <mergeCell ref="U523:W523"/>
    <mergeCell ref="X524:Y524"/>
    <mergeCell ref="Z524:AA524"/>
    <mergeCell ref="C524:D524"/>
    <mergeCell ref="E524:G524"/>
    <mergeCell ref="H524:J524"/>
    <mergeCell ref="K524:O524"/>
    <mergeCell ref="P524:R524"/>
    <mergeCell ref="S524:T524"/>
    <mergeCell ref="U524:W524"/>
    <mergeCell ref="X525:Y525"/>
    <mergeCell ref="Z525:AA525"/>
    <mergeCell ref="C525:D525"/>
    <mergeCell ref="E525:G525"/>
    <mergeCell ref="H525:J525"/>
    <mergeCell ref="K525:O525"/>
    <mergeCell ref="P525:R525"/>
    <mergeCell ref="S525:T525"/>
    <mergeCell ref="U525:W525"/>
    <mergeCell ref="X526:Y526"/>
    <mergeCell ref="Z526:AA526"/>
    <mergeCell ref="C526:D526"/>
    <mergeCell ref="E526:G526"/>
    <mergeCell ref="H526:J526"/>
    <mergeCell ref="K526:O526"/>
    <mergeCell ref="P526:R526"/>
    <mergeCell ref="S526:T526"/>
    <mergeCell ref="U526:W526"/>
    <mergeCell ref="X527:Y527"/>
    <mergeCell ref="Z527:AA527"/>
    <mergeCell ref="C527:D527"/>
    <mergeCell ref="E527:G527"/>
    <mergeCell ref="H527:J527"/>
    <mergeCell ref="K527:O527"/>
    <mergeCell ref="P527:R527"/>
    <mergeCell ref="S527:T527"/>
    <mergeCell ref="U527:W527"/>
    <mergeCell ref="X528:Y528"/>
    <mergeCell ref="Z528:AA528"/>
    <mergeCell ref="C528:D528"/>
    <mergeCell ref="E528:G528"/>
    <mergeCell ref="H528:J528"/>
    <mergeCell ref="K528:O528"/>
    <mergeCell ref="P528:R528"/>
    <mergeCell ref="S528:T528"/>
    <mergeCell ref="U528:W528"/>
    <mergeCell ref="X529:Y529"/>
    <mergeCell ref="Z529:AA529"/>
    <mergeCell ref="C529:D529"/>
    <mergeCell ref="E529:G529"/>
    <mergeCell ref="H529:J529"/>
    <mergeCell ref="K529:O529"/>
    <mergeCell ref="P529:R529"/>
    <mergeCell ref="S529:T529"/>
    <mergeCell ref="U529:W529"/>
    <mergeCell ref="X530:Y530"/>
    <mergeCell ref="Z530:AA530"/>
    <mergeCell ref="C530:D530"/>
    <mergeCell ref="E530:G530"/>
    <mergeCell ref="H530:J530"/>
    <mergeCell ref="K530:O530"/>
    <mergeCell ref="P530:R530"/>
    <mergeCell ref="S530:T530"/>
    <mergeCell ref="U530:W530"/>
    <mergeCell ref="X531:Y531"/>
    <mergeCell ref="Z531:AA531"/>
    <mergeCell ref="C531:D531"/>
    <mergeCell ref="E531:G531"/>
    <mergeCell ref="H531:J531"/>
    <mergeCell ref="K531:O531"/>
    <mergeCell ref="P531:R531"/>
    <mergeCell ref="S531:T531"/>
    <mergeCell ref="U531:W531"/>
    <mergeCell ref="X532:Y532"/>
    <mergeCell ref="Z532:AA532"/>
    <mergeCell ref="C532:D532"/>
    <mergeCell ref="E532:G532"/>
    <mergeCell ref="H532:J532"/>
    <mergeCell ref="K532:O532"/>
    <mergeCell ref="P532:R532"/>
    <mergeCell ref="S532:T532"/>
    <mergeCell ref="U532:W532"/>
    <mergeCell ref="X533:Y533"/>
    <mergeCell ref="Z533:AA533"/>
    <mergeCell ref="C533:D533"/>
    <mergeCell ref="E533:G533"/>
    <mergeCell ref="H533:J533"/>
    <mergeCell ref="K533:O533"/>
    <mergeCell ref="P533:R533"/>
    <mergeCell ref="S533:T533"/>
    <mergeCell ref="U533:W533"/>
    <mergeCell ref="X534:Y534"/>
    <mergeCell ref="Z534:AA534"/>
    <mergeCell ref="C534:D534"/>
    <mergeCell ref="E534:G534"/>
    <mergeCell ref="H534:J534"/>
    <mergeCell ref="K534:O534"/>
    <mergeCell ref="P534:R534"/>
    <mergeCell ref="S534:T534"/>
    <mergeCell ref="U534:W534"/>
    <mergeCell ref="X535:Y535"/>
    <mergeCell ref="Z535:AA535"/>
    <mergeCell ref="C535:D535"/>
    <mergeCell ref="E535:G535"/>
    <mergeCell ref="H535:J535"/>
    <mergeCell ref="K535:O535"/>
    <mergeCell ref="P535:R535"/>
    <mergeCell ref="S535:T535"/>
    <mergeCell ref="U535:W535"/>
    <mergeCell ref="X536:Y536"/>
    <mergeCell ref="Z536:AA536"/>
    <mergeCell ref="C536:D536"/>
    <mergeCell ref="E536:G536"/>
    <mergeCell ref="H536:J536"/>
    <mergeCell ref="K536:O536"/>
    <mergeCell ref="P536:R536"/>
    <mergeCell ref="S536:T536"/>
    <mergeCell ref="U536:W536"/>
    <mergeCell ref="X537:Y537"/>
    <mergeCell ref="Z537:AA537"/>
    <mergeCell ref="C537:D537"/>
    <mergeCell ref="E537:G537"/>
    <mergeCell ref="H537:J537"/>
    <mergeCell ref="K537:O537"/>
    <mergeCell ref="P537:R537"/>
    <mergeCell ref="S537:T537"/>
    <mergeCell ref="U537:W537"/>
    <mergeCell ref="X538:Y538"/>
    <mergeCell ref="Z538:AA538"/>
    <mergeCell ref="C538:D538"/>
    <mergeCell ref="E538:G538"/>
    <mergeCell ref="H538:J538"/>
    <mergeCell ref="K538:O538"/>
    <mergeCell ref="P538:R538"/>
    <mergeCell ref="S538:T538"/>
    <mergeCell ref="U538:W538"/>
    <mergeCell ref="X539:Y539"/>
    <mergeCell ref="Z539:AA539"/>
    <mergeCell ref="C539:D539"/>
    <mergeCell ref="E539:G539"/>
    <mergeCell ref="H539:J539"/>
    <mergeCell ref="K539:O539"/>
    <mergeCell ref="P539:R539"/>
    <mergeCell ref="S539:T539"/>
    <mergeCell ref="U539:W539"/>
    <mergeCell ref="X540:Y540"/>
    <mergeCell ref="Z540:AA540"/>
    <mergeCell ref="C540:D540"/>
    <mergeCell ref="E540:G540"/>
    <mergeCell ref="H540:J540"/>
    <mergeCell ref="K540:O540"/>
    <mergeCell ref="P540:R540"/>
    <mergeCell ref="S540:T540"/>
    <mergeCell ref="U540:W540"/>
    <mergeCell ref="X541:Y541"/>
    <mergeCell ref="Z541:AA541"/>
    <mergeCell ref="C541:D541"/>
    <mergeCell ref="E541:G541"/>
    <mergeCell ref="H541:J541"/>
    <mergeCell ref="K541:O541"/>
    <mergeCell ref="P541:R541"/>
    <mergeCell ref="S541:T541"/>
    <mergeCell ref="U541:W541"/>
    <mergeCell ref="X542:Y542"/>
    <mergeCell ref="Z542:AA542"/>
    <mergeCell ref="C542:D542"/>
    <mergeCell ref="E542:G542"/>
    <mergeCell ref="H542:J542"/>
    <mergeCell ref="K542:O542"/>
    <mergeCell ref="P542:R542"/>
    <mergeCell ref="S542:T542"/>
    <mergeCell ref="U542:W542"/>
    <mergeCell ref="X543:Y543"/>
    <mergeCell ref="Z543:AA543"/>
    <mergeCell ref="C543:D543"/>
    <mergeCell ref="E543:G543"/>
    <mergeCell ref="H543:J543"/>
    <mergeCell ref="K543:O543"/>
    <mergeCell ref="P543:R543"/>
    <mergeCell ref="S543:T543"/>
    <mergeCell ref="U543:W543"/>
    <mergeCell ref="X544:Y544"/>
    <mergeCell ref="Z544:AA544"/>
    <mergeCell ref="C544:D544"/>
    <mergeCell ref="E544:G544"/>
    <mergeCell ref="H544:J544"/>
    <mergeCell ref="K544:O544"/>
    <mergeCell ref="P544:R544"/>
    <mergeCell ref="S544:T544"/>
    <mergeCell ref="U544:W544"/>
    <mergeCell ref="X545:Y545"/>
    <mergeCell ref="Z545:AA545"/>
    <mergeCell ref="C545:D545"/>
    <mergeCell ref="E545:G545"/>
    <mergeCell ref="H545:J545"/>
    <mergeCell ref="K545:O545"/>
    <mergeCell ref="P545:R545"/>
    <mergeCell ref="S545:T545"/>
    <mergeCell ref="U545:W545"/>
    <mergeCell ref="X546:Y546"/>
    <mergeCell ref="Z546:AA546"/>
    <mergeCell ref="C546:D546"/>
    <mergeCell ref="E546:G546"/>
    <mergeCell ref="H546:J546"/>
    <mergeCell ref="K546:O546"/>
    <mergeCell ref="P546:R546"/>
    <mergeCell ref="S546:T546"/>
    <mergeCell ref="U546:W546"/>
    <mergeCell ref="X547:Y547"/>
    <mergeCell ref="Z547:AA547"/>
    <mergeCell ref="C547:D547"/>
    <mergeCell ref="E547:G547"/>
    <mergeCell ref="H547:J547"/>
    <mergeCell ref="K547:O547"/>
    <mergeCell ref="P547:R547"/>
    <mergeCell ref="S547:T547"/>
    <mergeCell ref="U547:W547"/>
    <mergeCell ref="X548:Y548"/>
    <mergeCell ref="Z548:AA548"/>
    <mergeCell ref="C548:D548"/>
    <mergeCell ref="E548:G548"/>
    <mergeCell ref="H548:J548"/>
    <mergeCell ref="K548:O548"/>
    <mergeCell ref="P548:R548"/>
    <mergeCell ref="S548:T548"/>
    <mergeCell ref="U548:W548"/>
    <mergeCell ref="X549:Y549"/>
    <mergeCell ref="Z549:AA549"/>
    <mergeCell ref="C549:D549"/>
    <mergeCell ref="E549:G549"/>
    <mergeCell ref="H549:J549"/>
    <mergeCell ref="K549:O549"/>
    <mergeCell ref="P549:R549"/>
    <mergeCell ref="S549:T549"/>
    <mergeCell ref="U549:W549"/>
    <mergeCell ref="X550:Y550"/>
    <mergeCell ref="Z550:AA550"/>
    <mergeCell ref="C550:D550"/>
    <mergeCell ref="E550:G550"/>
    <mergeCell ref="H550:J550"/>
    <mergeCell ref="K550:O550"/>
    <mergeCell ref="P550:R550"/>
    <mergeCell ref="S550:T550"/>
    <mergeCell ref="U550:W550"/>
    <mergeCell ref="X551:Y551"/>
    <mergeCell ref="Z551:AA551"/>
    <mergeCell ref="C551:D551"/>
    <mergeCell ref="E551:G551"/>
    <mergeCell ref="H551:J551"/>
    <mergeCell ref="K551:O551"/>
    <mergeCell ref="P551:R551"/>
    <mergeCell ref="S551:T551"/>
    <mergeCell ref="U551:W551"/>
    <mergeCell ref="X552:Y552"/>
    <mergeCell ref="Z552:AA552"/>
    <mergeCell ref="C552:D552"/>
    <mergeCell ref="E552:G552"/>
    <mergeCell ref="H552:J552"/>
    <mergeCell ref="K552:O552"/>
    <mergeCell ref="P552:R552"/>
    <mergeCell ref="S552:T552"/>
    <mergeCell ref="U552:W552"/>
    <mergeCell ref="X553:Y553"/>
    <mergeCell ref="Z553:AA553"/>
    <mergeCell ref="C553:D553"/>
    <mergeCell ref="E553:G553"/>
    <mergeCell ref="H553:J553"/>
    <mergeCell ref="K553:O553"/>
    <mergeCell ref="P553:R553"/>
    <mergeCell ref="S553:T553"/>
    <mergeCell ref="U553:W553"/>
    <mergeCell ref="X554:Y554"/>
    <mergeCell ref="Z554:AA554"/>
    <mergeCell ref="C554:D554"/>
    <mergeCell ref="E554:G554"/>
    <mergeCell ref="H554:J554"/>
    <mergeCell ref="K554:O554"/>
    <mergeCell ref="P554:R554"/>
    <mergeCell ref="S554:T554"/>
    <mergeCell ref="U554:W554"/>
    <mergeCell ref="X555:Y555"/>
    <mergeCell ref="Z555:AA555"/>
    <mergeCell ref="C555:D555"/>
    <mergeCell ref="E555:G555"/>
    <mergeCell ref="H555:J555"/>
    <mergeCell ref="K555:O555"/>
    <mergeCell ref="P555:R555"/>
    <mergeCell ref="S555:T555"/>
    <mergeCell ref="U555:W555"/>
    <mergeCell ref="X556:Y556"/>
    <mergeCell ref="Z556:AA556"/>
    <mergeCell ref="C556:D556"/>
    <mergeCell ref="E556:G556"/>
    <mergeCell ref="H556:J556"/>
    <mergeCell ref="K556:O556"/>
    <mergeCell ref="P556:R556"/>
    <mergeCell ref="S556:T556"/>
    <mergeCell ref="U556:W556"/>
    <mergeCell ref="X557:Y557"/>
    <mergeCell ref="Z557:AA557"/>
    <mergeCell ref="C557:D557"/>
    <mergeCell ref="E557:G557"/>
    <mergeCell ref="H557:J557"/>
    <mergeCell ref="K557:O557"/>
    <mergeCell ref="P557:R557"/>
    <mergeCell ref="S557:T557"/>
    <mergeCell ref="U557:W557"/>
    <mergeCell ref="X558:Y558"/>
    <mergeCell ref="Z558:AA558"/>
    <mergeCell ref="C558:D558"/>
    <mergeCell ref="E558:G558"/>
    <mergeCell ref="H558:J558"/>
    <mergeCell ref="K558:O558"/>
    <mergeCell ref="P558:R558"/>
    <mergeCell ref="S558:T558"/>
    <mergeCell ref="U558:W558"/>
    <mergeCell ref="X559:Y559"/>
    <mergeCell ref="Z559:AA559"/>
    <mergeCell ref="C559:D559"/>
    <mergeCell ref="E559:G559"/>
    <mergeCell ref="H559:J559"/>
    <mergeCell ref="K559:O559"/>
    <mergeCell ref="P559:R559"/>
    <mergeCell ref="S559:T559"/>
    <mergeCell ref="U559:W559"/>
    <mergeCell ref="X560:Y560"/>
    <mergeCell ref="Z560:AA560"/>
    <mergeCell ref="C560:D560"/>
    <mergeCell ref="E560:G560"/>
    <mergeCell ref="H560:J560"/>
    <mergeCell ref="K560:O560"/>
    <mergeCell ref="P560:R560"/>
    <mergeCell ref="S560:T560"/>
    <mergeCell ref="U560:W560"/>
    <mergeCell ref="X561:Y561"/>
    <mergeCell ref="Z561:AA561"/>
    <mergeCell ref="C561:D561"/>
    <mergeCell ref="E561:G561"/>
    <mergeCell ref="H561:J561"/>
    <mergeCell ref="K561:O561"/>
    <mergeCell ref="P561:R561"/>
    <mergeCell ref="S561:T561"/>
    <mergeCell ref="U561:W561"/>
    <mergeCell ref="X562:Y562"/>
    <mergeCell ref="Z562:AA562"/>
    <mergeCell ref="C562:D562"/>
    <mergeCell ref="E562:G562"/>
    <mergeCell ref="H562:J562"/>
    <mergeCell ref="K562:O562"/>
    <mergeCell ref="P562:R562"/>
    <mergeCell ref="S562:T562"/>
    <mergeCell ref="U562:W562"/>
    <mergeCell ref="X563:Y563"/>
    <mergeCell ref="Z563:AA563"/>
    <mergeCell ref="C563:D563"/>
    <mergeCell ref="E563:G563"/>
    <mergeCell ref="H563:J563"/>
    <mergeCell ref="K563:O563"/>
    <mergeCell ref="P563:R563"/>
    <mergeCell ref="S563:T563"/>
    <mergeCell ref="U563:W563"/>
    <mergeCell ref="X564:Y564"/>
    <mergeCell ref="Z564:AA564"/>
    <mergeCell ref="C564:D564"/>
    <mergeCell ref="E564:G564"/>
    <mergeCell ref="H564:J564"/>
    <mergeCell ref="K564:O564"/>
    <mergeCell ref="P564:R564"/>
    <mergeCell ref="S564:T564"/>
    <mergeCell ref="U564:W564"/>
    <mergeCell ref="X565:Y565"/>
    <mergeCell ref="Z565:AA565"/>
    <mergeCell ref="C565:D565"/>
    <mergeCell ref="E565:G565"/>
    <mergeCell ref="H565:J565"/>
    <mergeCell ref="K565:O565"/>
    <mergeCell ref="P565:R565"/>
    <mergeCell ref="S565:T565"/>
    <mergeCell ref="U565:W565"/>
    <mergeCell ref="X566:Y566"/>
    <mergeCell ref="Z566:AA566"/>
    <mergeCell ref="C566:D566"/>
    <mergeCell ref="E566:G566"/>
    <mergeCell ref="H566:J566"/>
    <mergeCell ref="K566:O566"/>
    <mergeCell ref="P566:R566"/>
    <mergeCell ref="S566:T566"/>
    <mergeCell ref="U566:W566"/>
    <mergeCell ref="X567:Y567"/>
    <mergeCell ref="Z567:AA567"/>
    <mergeCell ref="C567:D567"/>
    <mergeCell ref="E567:G567"/>
    <mergeCell ref="H567:J567"/>
    <mergeCell ref="K567:O567"/>
    <mergeCell ref="P567:R567"/>
    <mergeCell ref="S567:T567"/>
    <mergeCell ref="U567:W567"/>
    <mergeCell ref="X568:Y568"/>
    <mergeCell ref="Z568:AA568"/>
    <mergeCell ref="C568:D568"/>
    <mergeCell ref="E568:G568"/>
    <mergeCell ref="H568:J568"/>
    <mergeCell ref="K568:O568"/>
    <mergeCell ref="P568:R568"/>
    <mergeCell ref="S568:T568"/>
    <mergeCell ref="U568:W568"/>
    <mergeCell ref="X569:Y569"/>
    <mergeCell ref="Z569:AA569"/>
    <mergeCell ref="C569:D569"/>
    <mergeCell ref="E569:G569"/>
    <mergeCell ref="H569:J569"/>
    <mergeCell ref="K569:O569"/>
    <mergeCell ref="P569:R569"/>
    <mergeCell ref="S569:T569"/>
    <mergeCell ref="U569:W569"/>
    <mergeCell ref="X570:Y570"/>
    <mergeCell ref="Z570:AA570"/>
    <mergeCell ref="C570:D570"/>
    <mergeCell ref="E570:G570"/>
    <mergeCell ref="H570:J570"/>
    <mergeCell ref="K570:O570"/>
    <mergeCell ref="P570:R570"/>
    <mergeCell ref="S570:T570"/>
    <mergeCell ref="U570:W570"/>
    <mergeCell ref="X571:Y571"/>
    <mergeCell ref="Z571:AA571"/>
    <mergeCell ref="C571:D571"/>
    <mergeCell ref="E571:G571"/>
    <mergeCell ref="H571:J571"/>
    <mergeCell ref="K571:O571"/>
    <mergeCell ref="P571:R571"/>
    <mergeCell ref="S571:T571"/>
    <mergeCell ref="U571:W571"/>
    <mergeCell ref="X572:Y572"/>
    <mergeCell ref="Z572:AA572"/>
    <mergeCell ref="C572:D572"/>
    <mergeCell ref="E572:G572"/>
    <mergeCell ref="H572:J572"/>
    <mergeCell ref="K572:O572"/>
    <mergeCell ref="P572:R572"/>
    <mergeCell ref="S572:T572"/>
    <mergeCell ref="U572:W572"/>
    <mergeCell ref="X573:Y573"/>
    <mergeCell ref="Z573:AA573"/>
    <mergeCell ref="C573:D573"/>
    <mergeCell ref="E573:G573"/>
    <mergeCell ref="H573:J573"/>
    <mergeCell ref="K573:O573"/>
    <mergeCell ref="P573:R573"/>
    <mergeCell ref="S573:T573"/>
    <mergeCell ref="U573:W573"/>
    <mergeCell ref="X574:Y574"/>
    <mergeCell ref="Z574:AA574"/>
    <mergeCell ref="C574:D574"/>
    <mergeCell ref="E574:G574"/>
    <mergeCell ref="H574:J574"/>
    <mergeCell ref="K574:O574"/>
    <mergeCell ref="P574:R574"/>
    <mergeCell ref="S574:T574"/>
    <mergeCell ref="U574:W574"/>
    <mergeCell ref="X575:Y575"/>
    <mergeCell ref="Z575:AA575"/>
    <mergeCell ref="C575:D575"/>
    <mergeCell ref="E575:G575"/>
    <mergeCell ref="H575:J575"/>
    <mergeCell ref="K575:O575"/>
    <mergeCell ref="P575:R575"/>
    <mergeCell ref="S575:T575"/>
    <mergeCell ref="U575:W575"/>
    <mergeCell ref="X576:Y576"/>
    <mergeCell ref="Z576:AA576"/>
    <mergeCell ref="C576:D576"/>
    <mergeCell ref="E576:G576"/>
    <mergeCell ref="H576:J576"/>
    <mergeCell ref="K576:O576"/>
    <mergeCell ref="P576:R576"/>
    <mergeCell ref="S576:T576"/>
    <mergeCell ref="U576:W576"/>
    <mergeCell ref="X577:Y577"/>
    <mergeCell ref="Z577:AA577"/>
    <mergeCell ref="C577:D577"/>
    <mergeCell ref="E577:G577"/>
    <mergeCell ref="H577:J577"/>
    <mergeCell ref="K577:O577"/>
    <mergeCell ref="P577:R577"/>
    <mergeCell ref="S577:T577"/>
    <mergeCell ref="U577:W577"/>
    <mergeCell ref="X578:Y578"/>
    <mergeCell ref="Z578:AA578"/>
    <mergeCell ref="C578:D578"/>
    <mergeCell ref="E578:G578"/>
    <mergeCell ref="H578:J578"/>
    <mergeCell ref="K578:O578"/>
    <mergeCell ref="P578:R578"/>
    <mergeCell ref="S578:T578"/>
    <mergeCell ref="U578:W578"/>
    <mergeCell ref="X579:Y579"/>
    <mergeCell ref="Z579:AA579"/>
    <mergeCell ref="C579:D579"/>
    <mergeCell ref="E579:G579"/>
    <mergeCell ref="H579:J579"/>
    <mergeCell ref="K579:O579"/>
    <mergeCell ref="P579:R579"/>
    <mergeCell ref="S579:T579"/>
    <mergeCell ref="U579:W579"/>
    <mergeCell ref="X580:Y580"/>
    <mergeCell ref="Z580:AA580"/>
    <mergeCell ref="C580:D580"/>
    <mergeCell ref="E580:G580"/>
    <mergeCell ref="H580:J580"/>
    <mergeCell ref="K580:O580"/>
    <mergeCell ref="P580:R580"/>
    <mergeCell ref="S580:T580"/>
    <mergeCell ref="U580:W580"/>
    <mergeCell ref="X581:Y581"/>
    <mergeCell ref="Z581:AA581"/>
    <mergeCell ref="C581:D581"/>
    <mergeCell ref="E581:G581"/>
    <mergeCell ref="H581:J581"/>
    <mergeCell ref="K581:O581"/>
    <mergeCell ref="P581:R581"/>
    <mergeCell ref="S581:T581"/>
    <mergeCell ref="U581:W581"/>
    <mergeCell ref="X582:Y582"/>
    <mergeCell ref="Z582:AA582"/>
    <mergeCell ref="C582:D582"/>
    <mergeCell ref="E582:G582"/>
    <mergeCell ref="H582:J582"/>
    <mergeCell ref="K582:O582"/>
    <mergeCell ref="P582:R582"/>
    <mergeCell ref="S582:T582"/>
    <mergeCell ref="U582:W582"/>
    <mergeCell ref="X583:Y583"/>
    <mergeCell ref="Z583:AA583"/>
    <mergeCell ref="C583:D583"/>
    <mergeCell ref="E583:G583"/>
    <mergeCell ref="H583:J583"/>
    <mergeCell ref="K583:O583"/>
    <mergeCell ref="P583:R583"/>
    <mergeCell ref="S583:T583"/>
    <mergeCell ref="U583:W583"/>
    <mergeCell ref="X584:Y584"/>
    <mergeCell ref="Z584:AA584"/>
    <mergeCell ref="C584:D584"/>
    <mergeCell ref="E584:G584"/>
    <mergeCell ref="H584:J584"/>
    <mergeCell ref="K584:O584"/>
    <mergeCell ref="P584:R584"/>
    <mergeCell ref="S584:T584"/>
    <mergeCell ref="U584:W584"/>
    <mergeCell ref="X585:Y585"/>
    <mergeCell ref="Z585:AA585"/>
    <mergeCell ref="C585:D585"/>
    <mergeCell ref="E585:G585"/>
    <mergeCell ref="H585:J585"/>
    <mergeCell ref="K585:O585"/>
    <mergeCell ref="P585:R585"/>
    <mergeCell ref="S585:T585"/>
    <mergeCell ref="U585:W585"/>
    <mergeCell ref="X586:Y586"/>
    <mergeCell ref="Z586:AA586"/>
    <mergeCell ref="C586:D586"/>
    <mergeCell ref="E586:G586"/>
    <mergeCell ref="H586:J586"/>
    <mergeCell ref="K586:O586"/>
    <mergeCell ref="P586:R586"/>
    <mergeCell ref="S586:T586"/>
    <mergeCell ref="U586:W586"/>
    <mergeCell ref="X587:Y587"/>
    <mergeCell ref="Z587:AA587"/>
    <mergeCell ref="C587:D587"/>
    <mergeCell ref="E587:G587"/>
    <mergeCell ref="H587:J587"/>
    <mergeCell ref="K587:O587"/>
    <mergeCell ref="P587:R587"/>
    <mergeCell ref="S587:T587"/>
    <mergeCell ref="U587:W587"/>
    <mergeCell ref="X588:Y588"/>
    <mergeCell ref="Z588:AA588"/>
    <mergeCell ref="C588:D588"/>
    <mergeCell ref="E588:G588"/>
    <mergeCell ref="H588:J588"/>
    <mergeCell ref="K588:O588"/>
    <mergeCell ref="P588:R588"/>
    <mergeCell ref="S588:T588"/>
    <mergeCell ref="U588:W588"/>
    <mergeCell ref="X589:Y589"/>
    <mergeCell ref="Z589:AA589"/>
    <mergeCell ref="C589:D589"/>
    <mergeCell ref="E589:G589"/>
    <mergeCell ref="H589:J589"/>
    <mergeCell ref="K589:O589"/>
    <mergeCell ref="P589:R589"/>
    <mergeCell ref="S589:T589"/>
    <mergeCell ref="U589:W589"/>
    <mergeCell ref="X590:Y590"/>
    <mergeCell ref="Z590:AA590"/>
    <mergeCell ref="C590:D590"/>
    <mergeCell ref="E590:G590"/>
    <mergeCell ref="H590:J590"/>
    <mergeCell ref="K590:O590"/>
    <mergeCell ref="P590:R590"/>
    <mergeCell ref="S590:T590"/>
    <mergeCell ref="U590:W590"/>
    <mergeCell ref="X591:Y591"/>
    <mergeCell ref="Z591:AA591"/>
    <mergeCell ref="C591:D591"/>
    <mergeCell ref="E591:G591"/>
    <mergeCell ref="H591:J591"/>
    <mergeCell ref="K591:O591"/>
    <mergeCell ref="P591:R591"/>
    <mergeCell ref="S591:T591"/>
    <mergeCell ref="U591:W591"/>
    <mergeCell ref="X592:Y592"/>
    <mergeCell ref="Z592:AA592"/>
    <mergeCell ref="C592:D592"/>
    <mergeCell ref="E592:G592"/>
    <mergeCell ref="H592:J592"/>
    <mergeCell ref="K592:O592"/>
    <mergeCell ref="P592:R592"/>
    <mergeCell ref="S592:T592"/>
    <mergeCell ref="U592:W592"/>
    <mergeCell ref="X593:Y593"/>
    <mergeCell ref="Z593:AA593"/>
    <mergeCell ref="C593:D593"/>
    <mergeCell ref="E593:G593"/>
    <mergeCell ref="H593:J593"/>
    <mergeCell ref="K593:O593"/>
    <mergeCell ref="P593:R593"/>
    <mergeCell ref="S593:T593"/>
    <mergeCell ref="U593:W593"/>
    <mergeCell ref="X594:Y594"/>
    <mergeCell ref="Z594:AA594"/>
    <mergeCell ref="C594:D594"/>
    <mergeCell ref="E594:G594"/>
    <mergeCell ref="H594:J594"/>
    <mergeCell ref="K594:O594"/>
    <mergeCell ref="P594:R594"/>
    <mergeCell ref="S594:T594"/>
    <mergeCell ref="U594:W594"/>
    <mergeCell ref="X595:Y595"/>
    <mergeCell ref="Z595:AA595"/>
    <mergeCell ref="C595:D595"/>
    <mergeCell ref="E595:G595"/>
    <mergeCell ref="H595:J595"/>
    <mergeCell ref="K595:O595"/>
    <mergeCell ref="P595:R595"/>
    <mergeCell ref="S595:T595"/>
    <mergeCell ref="U595:W595"/>
    <mergeCell ref="X596:Y596"/>
    <mergeCell ref="Z596:AA596"/>
    <mergeCell ref="C596:D596"/>
    <mergeCell ref="E596:G596"/>
    <mergeCell ref="H596:J596"/>
    <mergeCell ref="K596:O596"/>
    <mergeCell ref="P596:R596"/>
    <mergeCell ref="S596:T596"/>
    <mergeCell ref="U596:W596"/>
    <mergeCell ref="X597:Y597"/>
    <mergeCell ref="Z597:AA597"/>
    <mergeCell ref="C597:D597"/>
    <mergeCell ref="E597:G597"/>
    <mergeCell ref="H597:J597"/>
    <mergeCell ref="K597:O597"/>
    <mergeCell ref="P597:R597"/>
    <mergeCell ref="S597:T597"/>
    <mergeCell ref="U597:W597"/>
    <mergeCell ref="X598:Y598"/>
    <mergeCell ref="Z598:AA598"/>
    <mergeCell ref="C598:D598"/>
    <mergeCell ref="E598:G598"/>
    <mergeCell ref="H598:J598"/>
    <mergeCell ref="K598:O598"/>
    <mergeCell ref="P598:R598"/>
    <mergeCell ref="S598:T598"/>
    <mergeCell ref="U598:W598"/>
    <mergeCell ref="X599:Y599"/>
    <mergeCell ref="Z599:AA599"/>
    <mergeCell ref="C599:D599"/>
    <mergeCell ref="E599:G599"/>
    <mergeCell ref="H599:J599"/>
    <mergeCell ref="K599:O599"/>
    <mergeCell ref="P599:R599"/>
    <mergeCell ref="S599:T599"/>
    <mergeCell ref="U599:W599"/>
    <mergeCell ref="X600:Y600"/>
    <mergeCell ref="Z600:AA600"/>
    <mergeCell ref="C600:D600"/>
    <mergeCell ref="E600:G600"/>
    <mergeCell ref="H600:J600"/>
    <mergeCell ref="K600:O600"/>
    <mergeCell ref="P600:R600"/>
    <mergeCell ref="S600:T600"/>
    <mergeCell ref="U600:W600"/>
    <mergeCell ref="X601:Y601"/>
    <mergeCell ref="Z601:AA601"/>
    <mergeCell ref="C601:D601"/>
    <mergeCell ref="E601:G601"/>
    <mergeCell ref="H601:J601"/>
    <mergeCell ref="K601:O601"/>
    <mergeCell ref="P601:R601"/>
    <mergeCell ref="S601:T601"/>
    <mergeCell ref="U601:W601"/>
    <mergeCell ref="X602:Y602"/>
    <mergeCell ref="Z602:AA602"/>
    <mergeCell ref="C602:D602"/>
    <mergeCell ref="E602:G602"/>
    <mergeCell ref="H602:J602"/>
    <mergeCell ref="K602:O602"/>
    <mergeCell ref="P602:R602"/>
    <mergeCell ref="S602:T602"/>
    <mergeCell ref="U602:W602"/>
    <mergeCell ref="X603:Y603"/>
    <mergeCell ref="Z603:AA603"/>
    <mergeCell ref="C603:D603"/>
    <mergeCell ref="E603:G603"/>
    <mergeCell ref="H603:J603"/>
    <mergeCell ref="K603:O603"/>
    <mergeCell ref="P603:R603"/>
    <mergeCell ref="S603:T603"/>
    <mergeCell ref="U603:W603"/>
    <mergeCell ref="X604:Y604"/>
    <mergeCell ref="Z604:AA604"/>
    <mergeCell ref="C604:D604"/>
    <mergeCell ref="E604:G604"/>
    <mergeCell ref="H604:J604"/>
    <mergeCell ref="K604:O604"/>
    <mergeCell ref="P604:R604"/>
    <mergeCell ref="S604:T604"/>
    <mergeCell ref="U604:W604"/>
    <mergeCell ref="X605:Y605"/>
    <mergeCell ref="Z605:AA605"/>
    <mergeCell ref="C605:D605"/>
    <mergeCell ref="E605:G605"/>
    <mergeCell ref="H605:J605"/>
    <mergeCell ref="K605:O605"/>
    <mergeCell ref="P605:R605"/>
    <mergeCell ref="S605:T605"/>
    <mergeCell ref="U605:W605"/>
    <mergeCell ref="X606:Y606"/>
    <mergeCell ref="Z606:AA606"/>
    <mergeCell ref="C606:D606"/>
    <mergeCell ref="E606:G606"/>
    <mergeCell ref="H606:J606"/>
    <mergeCell ref="K606:O606"/>
    <mergeCell ref="P606:R606"/>
    <mergeCell ref="S606:T606"/>
    <mergeCell ref="U606:W606"/>
    <mergeCell ref="X607:Y607"/>
    <mergeCell ref="Z607:AA607"/>
    <mergeCell ref="C607:D607"/>
    <mergeCell ref="E607:G607"/>
    <mergeCell ref="H607:J607"/>
    <mergeCell ref="K607:O607"/>
    <mergeCell ref="P607:R607"/>
    <mergeCell ref="S607:T607"/>
    <mergeCell ref="U607:W607"/>
    <mergeCell ref="X608:Y608"/>
    <mergeCell ref="Z608:AA608"/>
    <mergeCell ref="C608:D608"/>
    <mergeCell ref="E608:G608"/>
    <mergeCell ref="H608:J608"/>
    <mergeCell ref="K608:O608"/>
    <mergeCell ref="P608:R608"/>
    <mergeCell ref="S608:T608"/>
    <mergeCell ref="U608:W608"/>
    <mergeCell ref="X609:Y609"/>
    <mergeCell ref="Z609:AA609"/>
    <mergeCell ref="C609:D609"/>
    <mergeCell ref="E609:G609"/>
    <mergeCell ref="H609:J609"/>
    <mergeCell ref="K609:O609"/>
    <mergeCell ref="P609:R609"/>
    <mergeCell ref="S609:T609"/>
    <mergeCell ref="U609:W609"/>
    <mergeCell ref="X610:Y610"/>
    <mergeCell ref="Z610:AA610"/>
    <mergeCell ref="C610:D610"/>
    <mergeCell ref="E610:G610"/>
    <mergeCell ref="H610:J610"/>
    <mergeCell ref="K610:O610"/>
    <mergeCell ref="P610:R610"/>
    <mergeCell ref="S610:T610"/>
    <mergeCell ref="U610:W610"/>
    <mergeCell ref="X611:Y611"/>
    <mergeCell ref="Z611:AA611"/>
    <mergeCell ref="C611:D611"/>
    <mergeCell ref="E611:G611"/>
    <mergeCell ref="H611:J611"/>
    <mergeCell ref="K611:O611"/>
    <mergeCell ref="P611:R611"/>
    <mergeCell ref="S611:T611"/>
    <mergeCell ref="U611:W611"/>
    <mergeCell ref="X612:Y612"/>
    <mergeCell ref="Z612:AA612"/>
    <mergeCell ref="C612:D612"/>
    <mergeCell ref="E612:G612"/>
    <mergeCell ref="H612:J612"/>
    <mergeCell ref="K612:O612"/>
    <mergeCell ref="P612:R612"/>
    <mergeCell ref="S612:T612"/>
    <mergeCell ref="U612:W612"/>
    <mergeCell ref="X613:Y613"/>
    <mergeCell ref="Z613:AA613"/>
    <mergeCell ref="C613:D613"/>
    <mergeCell ref="E613:G613"/>
    <mergeCell ref="H613:J613"/>
    <mergeCell ref="K613:O613"/>
    <mergeCell ref="P613:R613"/>
    <mergeCell ref="S613:T613"/>
    <mergeCell ref="U613:W613"/>
    <mergeCell ref="X614:Y614"/>
    <mergeCell ref="Z614:AA614"/>
    <mergeCell ref="C614:D614"/>
    <mergeCell ref="E614:G614"/>
    <mergeCell ref="H614:J614"/>
    <mergeCell ref="K614:O614"/>
    <mergeCell ref="P614:R614"/>
    <mergeCell ref="S614:T614"/>
    <mergeCell ref="U614:W614"/>
    <mergeCell ref="X615:Y615"/>
    <mergeCell ref="Z615:AA615"/>
    <mergeCell ref="C615:D615"/>
    <mergeCell ref="E615:G615"/>
    <mergeCell ref="H615:J615"/>
    <mergeCell ref="K615:O615"/>
    <mergeCell ref="P615:R615"/>
    <mergeCell ref="S615:T615"/>
    <mergeCell ref="U615:W615"/>
    <mergeCell ref="X616:Y616"/>
    <mergeCell ref="Z616:AA616"/>
    <mergeCell ref="C616:D616"/>
    <mergeCell ref="E616:G616"/>
    <mergeCell ref="H616:J616"/>
    <mergeCell ref="K616:O616"/>
    <mergeCell ref="P616:R616"/>
    <mergeCell ref="S616:T616"/>
    <mergeCell ref="U616:W616"/>
    <mergeCell ref="X617:Y617"/>
    <mergeCell ref="Z617:AA617"/>
    <mergeCell ref="C617:D617"/>
    <mergeCell ref="E617:G617"/>
    <mergeCell ref="H617:J617"/>
    <mergeCell ref="K617:O617"/>
    <mergeCell ref="P617:R617"/>
    <mergeCell ref="S617:T617"/>
    <mergeCell ref="U617:W617"/>
    <mergeCell ref="X618:Y618"/>
    <mergeCell ref="Z618:AA618"/>
    <mergeCell ref="C618:D618"/>
    <mergeCell ref="E618:G618"/>
    <mergeCell ref="H618:J618"/>
    <mergeCell ref="K618:O618"/>
    <mergeCell ref="P618:R618"/>
    <mergeCell ref="S618:T618"/>
    <mergeCell ref="U618:W618"/>
    <mergeCell ref="X619:Y619"/>
    <mergeCell ref="Z619:AA619"/>
    <mergeCell ref="C619:D619"/>
    <mergeCell ref="E619:G619"/>
    <mergeCell ref="H619:J619"/>
    <mergeCell ref="K619:O619"/>
    <mergeCell ref="P619:R619"/>
    <mergeCell ref="S619:T619"/>
    <mergeCell ref="U619:W619"/>
    <mergeCell ref="X620:Y620"/>
    <mergeCell ref="Z620:AA620"/>
    <mergeCell ref="C620:D620"/>
    <mergeCell ref="E620:G620"/>
    <mergeCell ref="H620:J620"/>
    <mergeCell ref="K620:O620"/>
    <mergeCell ref="P620:R620"/>
    <mergeCell ref="S620:T620"/>
    <mergeCell ref="U620:W620"/>
    <mergeCell ref="X621:Y621"/>
    <mergeCell ref="Z621:AA621"/>
    <mergeCell ref="C621:D621"/>
    <mergeCell ref="E621:G621"/>
    <mergeCell ref="H621:J621"/>
    <mergeCell ref="K621:O621"/>
    <mergeCell ref="P621:R621"/>
    <mergeCell ref="S621:T621"/>
    <mergeCell ref="U621:W621"/>
    <mergeCell ref="X622:Y622"/>
    <mergeCell ref="Z622:AA622"/>
    <mergeCell ref="C622:D622"/>
    <mergeCell ref="E622:G622"/>
    <mergeCell ref="H622:J622"/>
    <mergeCell ref="K622:O622"/>
    <mergeCell ref="P622:R622"/>
    <mergeCell ref="S622:T622"/>
    <mergeCell ref="U622:W622"/>
    <mergeCell ref="X623:Y623"/>
    <mergeCell ref="Z623:AA623"/>
    <mergeCell ref="C623:D623"/>
    <mergeCell ref="E623:G623"/>
    <mergeCell ref="H623:J623"/>
    <mergeCell ref="K623:O623"/>
    <mergeCell ref="P623:R623"/>
    <mergeCell ref="S623:T623"/>
    <mergeCell ref="U623:W623"/>
    <mergeCell ref="X624:Y624"/>
    <mergeCell ref="Z624:AA624"/>
    <mergeCell ref="C624:D624"/>
    <mergeCell ref="E624:G624"/>
    <mergeCell ref="H624:J624"/>
    <mergeCell ref="K624:O624"/>
    <mergeCell ref="P624:R624"/>
    <mergeCell ref="S624:T624"/>
    <mergeCell ref="U624:W624"/>
    <mergeCell ref="X625:Y625"/>
    <mergeCell ref="Z625:AA625"/>
    <mergeCell ref="C625:D625"/>
    <mergeCell ref="E625:G625"/>
    <mergeCell ref="H625:J625"/>
    <mergeCell ref="K625:O625"/>
    <mergeCell ref="P625:R625"/>
    <mergeCell ref="S625:T625"/>
    <mergeCell ref="U625:W625"/>
    <mergeCell ref="X626:Y626"/>
    <mergeCell ref="Z626:AA626"/>
    <mergeCell ref="C626:D626"/>
    <mergeCell ref="E626:G626"/>
    <mergeCell ref="H626:J626"/>
    <mergeCell ref="K626:O626"/>
    <mergeCell ref="P626:R626"/>
    <mergeCell ref="S626:T626"/>
    <mergeCell ref="U626:W626"/>
    <mergeCell ref="X627:Y627"/>
    <mergeCell ref="Z627:AA627"/>
    <mergeCell ref="C627:D627"/>
    <mergeCell ref="E627:G627"/>
    <mergeCell ref="H627:J627"/>
    <mergeCell ref="K627:O627"/>
    <mergeCell ref="P627:R627"/>
    <mergeCell ref="S627:T627"/>
    <mergeCell ref="U627:W627"/>
    <mergeCell ref="X628:Y628"/>
    <mergeCell ref="Z628:AA628"/>
    <mergeCell ref="C628:D628"/>
    <mergeCell ref="E628:G628"/>
    <mergeCell ref="H628:J628"/>
    <mergeCell ref="K628:O628"/>
    <mergeCell ref="P628:R628"/>
    <mergeCell ref="S628:T628"/>
    <mergeCell ref="U628:W628"/>
    <mergeCell ref="X629:Y629"/>
    <mergeCell ref="Z629:AA629"/>
    <mergeCell ref="C629:D629"/>
    <mergeCell ref="E629:G629"/>
    <mergeCell ref="H629:J629"/>
    <mergeCell ref="K629:O629"/>
    <mergeCell ref="P629:R629"/>
    <mergeCell ref="S629:T629"/>
    <mergeCell ref="U629:W629"/>
    <mergeCell ref="X630:Y630"/>
    <mergeCell ref="Z630:AA630"/>
    <mergeCell ref="C630:D630"/>
    <mergeCell ref="E630:G630"/>
    <mergeCell ref="H630:J630"/>
    <mergeCell ref="K630:O630"/>
    <mergeCell ref="P630:R630"/>
    <mergeCell ref="S630:T630"/>
    <mergeCell ref="U630:W630"/>
    <mergeCell ref="X631:Y631"/>
    <mergeCell ref="Z631:AA631"/>
    <mergeCell ref="C631:D631"/>
    <mergeCell ref="E631:G631"/>
    <mergeCell ref="H631:J631"/>
    <mergeCell ref="K631:O631"/>
    <mergeCell ref="P631:R631"/>
    <mergeCell ref="S631:T631"/>
    <mergeCell ref="U631:W631"/>
    <mergeCell ref="X632:Y632"/>
    <mergeCell ref="Z632:AA632"/>
    <mergeCell ref="C632:D632"/>
    <mergeCell ref="E632:G632"/>
    <mergeCell ref="H632:J632"/>
    <mergeCell ref="K632:O632"/>
    <mergeCell ref="P632:R632"/>
    <mergeCell ref="S632:T632"/>
    <mergeCell ref="U632:W632"/>
    <mergeCell ref="X633:Y633"/>
    <mergeCell ref="Z633:AA633"/>
    <mergeCell ref="C633:D633"/>
    <mergeCell ref="E633:G633"/>
    <mergeCell ref="H633:J633"/>
    <mergeCell ref="K633:O633"/>
    <mergeCell ref="P633:R633"/>
    <mergeCell ref="S633:T633"/>
    <mergeCell ref="U633:W633"/>
    <mergeCell ref="X634:Y634"/>
    <mergeCell ref="Z634:AA634"/>
    <mergeCell ref="C634:D634"/>
    <mergeCell ref="E634:G634"/>
    <mergeCell ref="H634:J634"/>
    <mergeCell ref="K634:O634"/>
    <mergeCell ref="P634:R634"/>
    <mergeCell ref="S634:T634"/>
    <mergeCell ref="U634:W634"/>
    <mergeCell ref="X635:Y635"/>
    <mergeCell ref="Z635:AA635"/>
    <mergeCell ref="C635:D635"/>
    <mergeCell ref="E635:G635"/>
    <mergeCell ref="H635:J635"/>
    <mergeCell ref="K635:O635"/>
    <mergeCell ref="P635:R635"/>
    <mergeCell ref="S635:T635"/>
    <mergeCell ref="U635:W635"/>
    <mergeCell ref="X636:Y636"/>
    <mergeCell ref="Z636:AA636"/>
    <mergeCell ref="C636:D636"/>
    <mergeCell ref="E636:G636"/>
    <mergeCell ref="H636:J636"/>
    <mergeCell ref="K636:O636"/>
    <mergeCell ref="P636:R636"/>
    <mergeCell ref="S636:T636"/>
    <mergeCell ref="U636:W636"/>
    <mergeCell ref="X637:Y637"/>
    <mergeCell ref="Z637:AA637"/>
    <mergeCell ref="C637:D637"/>
    <mergeCell ref="E637:G637"/>
    <mergeCell ref="H637:J637"/>
    <mergeCell ref="K637:O637"/>
    <mergeCell ref="P637:R637"/>
    <mergeCell ref="S637:T637"/>
    <mergeCell ref="U637:W637"/>
    <mergeCell ref="X638:Y638"/>
    <mergeCell ref="Z638:AA638"/>
    <mergeCell ref="C638:D638"/>
    <mergeCell ref="E638:G638"/>
    <mergeCell ref="H638:J638"/>
    <mergeCell ref="K638:O638"/>
    <mergeCell ref="P638:R638"/>
    <mergeCell ref="S638:T638"/>
    <mergeCell ref="U638:W638"/>
    <mergeCell ref="X639:Y639"/>
    <mergeCell ref="Z639:AA639"/>
    <mergeCell ref="C639:D639"/>
    <mergeCell ref="E639:G639"/>
    <mergeCell ref="H639:J639"/>
    <mergeCell ref="K639:O639"/>
    <mergeCell ref="P639:R639"/>
    <mergeCell ref="S639:T639"/>
    <mergeCell ref="U639:W639"/>
    <mergeCell ref="X640:Y640"/>
    <mergeCell ref="Z640:AA640"/>
    <mergeCell ref="C640:D640"/>
    <mergeCell ref="E640:G640"/>
    <mergeCell ref="H640:J640"/>
    <mergeCell ref="K640:O640"/>
    <mergeCell ref="P640:R640"/>
    <mergeCell ref="S640:T640"/>
    <mergeCell ref="U640:W640"/>
    <mergeCell ref="X641:Y641"/>
    <mergeCell ref="Z641:AA641"/>
    <mergeCell ref="C641:D641"/>
    <mergeCell ref="E641:G641"/>
    <mergeCell ref="H641:J641"/>
    <mergeCell ref="K641:O641"/>
    <mergeCell ref="P641:R641"/>
    <mergeCell ref="S641:T641"/>
    <mergeCell ref="U641:W641"/>
    <mergeCell ref="X642:Y642"/>
    <mergeCell ref="Z642:AA642"/>
    <mergeCell ref="C642:D642"/>
    <mergeCell ref="E642:G642"/>
    <mergeCell ref="H642:J642"/>
    <mergeCell ref="K642:O642"/>
    <mergeCell ref="P642:R642"/>
    <mergeCell ref="S642:T642"/>
    <mergeCell ref="U642:W642"/>
    <mergeCell ref="X643:Y643"/>
    <mergeCell ref="Z643:AA643"/>
    <mergeCell ref="C643:D643"/>
    <mergeCell ref="E643:G643"/>
    <mergeCell ref="H643:J643"/>
    <mergeCell ref="K643:O643"/>
    <mergeCell ref="P643:R643"/>
    <mergeCell ref="S643:T643"/>
    <mergeCell ref="U643:W643"/>
    <mergeCell ref="X644:Y644"/>
    <mergeCell ref="Z644:AA644"/>
    <mergeCell ref="C644:D644"/>
    <mergeCell ref="E644:G644"/>
    <mergeCell ref="H644:J644"/>
    <mergeCell ref="K644:O644"/>
    <mergeCell ref="P644:R644"/>
    <mergeCell ref="S644:T644"/>
    <mergeCell ref="U644:W644"/>
    <mergeCell ref="X645:Y645"/>
    <mergeCell ref="Z645:AA645"/>
    <mergeCell ref="C645:D645"/>
    <mergeCell ref="E645:G645"/>
    <mergeCell ref="H645:J645"/>
    <mergeCell ref="K645:O645"/>
    <mergeCell ref="P645:R645"/>
    <mergeCell ref="S645:T645"/>
    <mergeCell ref="U645:W645"/>
    <mergeCell ref="X646:Y646"/>
    <mergeCell ref="Z646:AA646"/>
    <mergeCell ref="C646:D646"/>
    <mergeCell ref="E646:G646"/>
    <mergeCell ref="H646:J646"/>
    <mergeCell ref="K646:O646"/>
    <mergeCell ref="P646:R646"/>
    <mergeCell ref="S646:T646"/>
    <mergeCell ref="U646:W646"/>
    <mergeCell ref="X647:Y647"/>
    <mergeCell ref="Z647:AA647"/>
    <mergeCell ref="C647:D647"/>
    <mergeCell ref="E647:G647"/>
    <mergeCell ref="H647:J647"/>
    <mergeCell ref="K647:O647"/>
    <mergeCell ref="P647:R647"/>
    <mergeCell ref="S647:T647"/>
    <mergeCell ref="U647:W647"/>
    <mergeCell ref="X648:Y648"/>
    <mergeCell ref="Z648:AA648"/>
    <mergeCell ref="C648:D648"/>
    <mergeCell ref="E648:G648"/>
    <mergeCell ref="H648:J648"/>
    <mergeCell ref="K648:O648"/>
    <mergeCell ref="P648:R648"/>
    <mergeCell ref="S648:T648"/>
    <mergeCell ref="U648:W648"/>
    <mergeCell ref="X649:Y649"/>
    <mergeCell ref="Z649:AA649"/>
    <mergeCell ref="C649:D649"/>
    <mergeCell ref="E649:G649"/>
    <mergeCell ref="H649:J649"/>
    <mergeCell ref="K649:O649"/>
    <mergeCell ref="P649:R649"/>
    <mergeCell ref="S649:T649"/>
    <mergeCell ref="U649:W649"/>
    <mergeCell ref="X650:Y650"/>
    <mergeCell ref="Z650:AA650"/>
    <mergeCell ref="C650:D650"/>
    <mergeCell ref="E650:G650"/>
    <mergeCell ref="H650:J650"/>
    <mergeCell ref="K650:O650"/>
    <mergeCell ref="P650:R650"/>
    <mergeCell ref="S650:T650"/>
    <mergeCell ref="U650:W650"/>
    <mergeCell ref="X651:Y651"/>
    <mergeCell ref="Z651:AA651"/>
    <mergeCell ref="C651:D651"/>
    <mergeCell ref="E651:G651"/>
    <mergeCell ref="H651:J651"/>
    <mergeCell ref="K651:O651"/>
    <mergeCell ref="P651:R651"/>
    <mergeCell ref="S651:T651"/>
    <mergeCell ref="U651:W651"/>
    <mergeCell ref="X652:Y652"/>
    <mergeCell ref="Z652:AA652"/>
    <mergeCell ref="C652:D652"/>
    <mergeCell ref="E652:G652"/>
    <mergeCell ref="H652:J652"/>
    <mergeCell ref="K652:O652"/>
    <mergeCell ref="P652:R652"/>
    <mergeCell ref="S652:T652"/>
    <mergeCell ref="U652:W652"/>
    <mergeCell ref="X653:Y653"/>
    <mergeCell ref="Z653:AA653"/>
    <mergeCell ref="C653:D653"/>
    <mergeCell ref="E653:G653"/>
    <mergeCell ref="H653:J653"/>
    <mergeCell ref="K653:O653"/>
    <mergeCell ref="P653:R653"/>
    <mergeCell ref="S653:T653"/>
    <mergeCell ref="U653:W653"/>
    <mergeCell ref="X654:Y654"/>
    <mergeCell ref="Z654:AA654"/>
    <mergeCell ref="C654:D654"/>
    <mergeCell ref="E654:G654"/>
    <mergeCell ref="H654:J654"/>
    <mergeCell ref="K654:O654"/>
    <mergeCell ref="P654:R654"/>
    <mergeCell ref="S654:T654"/>
    <mergeCell ref="U654:W654"/>
    <mergeCell ref="X655:Y655"/>
    <mergeCell ref="Z655:AA655"/>
    <mergeCell ref="C655:D655"/>
    <mergeCell ref="E655:G655"/>
    <mergeCell ref="H655:J655"/>
    <mergeCell ref="K655:O655"/>
    <mergeCell ref="P655:R655"/>
    <mergeCell ref="S655:T655"/>
    <mergeCell ref="U655:W655"/>
    <mergeCell ref="X656:Y656"/>
    <mergeCell ref="Z656:AA656"/>
    <mergeCell ref="C656:D656"/>
    <mergeCell ref="E656:G656"/>
    <mergeCell ref="H656:J656"/>
    <mergeCell ref="K656:O656"/>
    <mergeCell ref="P656:R656"/>
    <mergeCell ref="S656:T656"/>
    <mergeCell ref="U656:W656"/>
    <mergeCell ref="X657:Y657"/>
    <mergeCell ref="Z657:AA657"/>
    <mergeCell ref="C657:D657"/>
    <mergeCell ref="E657:G657"/>
    <mergeCell ref="H657:J657"/>
    <mergeCell ref="K657:O657"/>
    <mergeCell ref="P657:R657"/>
    <mergeCell ref="S657:T657"/>
    <mergeCell ref="U657:W657"/>
    <mergeCell ref="X658:Y658"/>
    <mergeCell ref="Z658:AA658"/>
    <mergeCell ref="C658:D658"/>
    <mergeCell ref="E658:G658"/>
    <mergeCell ref="H658:J658"/>
    <mergeCell ref="K658:O658"/>
    <mergeCell ref="P658:R658"/>
    <mergeCell ref="S658:T658"/>
    <mergeCell ref="U658:W658"/>
    <mergeCell ref="X659:Y659"/>
    <mergeCell ref="Z659:AA659"/>
    <mergeCell ref="C659:D659"/>
    <mergeCell ref="E659:G659"/>
    <mergeCell ref="H659:J659"/>
    <mergeCell ref="K659:O659"/>
    <mergeCell ref="P659:R659"/>
    <mergeCell ref="S659:T659"/>
    <mergeCell ref="U659:W659"/>
    <mergeCell ref="X660:Y660"/>
    <mergeCell ref="Z660:AA660"/>
    <mergeCell ref="C660:D660"/>
    <mergeCell ref="E660:G660"/>
    <mergeCell ref="H660:J660"/>
    <mergeCell ref="K660:O660"/>
    <mergeCell ref="P660:R660"/>
    <mergeCell ref="S660:T660"/>
    <mergeCell ref="U660:W660"/>
    <mergeCell ref="X661:Y661"/>
    <mergeCell ref="Z661:AA661"/>
    <mergeCell ref="C661:D661"/>
    <mergeCell ref="E661:G661"/>
    <mergeCell ref="H661:J661"/>
    <mergeCell ref="K661:O661"/>
    <mergeCell ref="P661:R661"/>
    <mergeCell ref="S661:T661"/>
    <mergeCell ref="U661:W661"/>
    <mergeCell ref="X662:Y662"/>
    <mergeCell ref="Z662:AA662"/>
    <mergeCell ref="C662:D662"/>
    <mergeCell ref="E662:G662"/>
    <mergeCell ref="H662:J662"/>
    <mergeCell ref="K662:O662"/>
    <mergeCell ref="P662:R662"/>
    <mergeCell ref="S662:T662"/>
    <mergeCell ref="U662:W662"/>
    <mergeCell ref="X663:Y663"/>
    <mergeCell ref="Z663:AA663"/>
    <mergeCell ref="C663:D663"/>
    <mergeCell ref="E663:G663"/>
    <mergeCell ref="H663:J663"/>
    <mergeCell ref="K663:O663"/>
    <mergeCell ref="P663:R663"/>
    <mergeCell ref="S663:T663"/>
    <mergeCell ref="U663:W663"/>
    <mergeCell ref="X664:Y664"/>
    <mergeCell ref="Z664:AA664"/>
    <mergeCell ref="C664:D664"/>
    <mergeCell ref="E664:G664"/>
    <mergeCell ref="H664:J664"/>
    <mergeCell ref="K664:O664"/>
    <mergeCell ref="P664:R664"/>
    <mergeCell ref="S664:T664"/>
    <mergeCell ref="U664:W664"/>
    <mergeCell ref="X665:Y665"/>
    <mergeCell ref="Z665:AA665"/>
    <mergeCell ref="C665:D665"/>
    <mergeCell ref="E665:G665"/>
    <mergeCell ref="H665:J665"/>
    <mergeCell ref="K665:O665"/>
    <mergeCell ref="P665:R665"/>
    <mergeCell ref="S665:T665"/>
    <mergeCell ref="U665:W665"/>
    <mergeCell ref="X666:Y666"/>
    <mergeCell ref="Z666:AA666"/>
    <mergeCell ref="C666:D666"/>
    <mergeCell ref="E666:G666"/>
    <mergeCell ref="H666:J666"/>
    <mergeCell ref="K666:O666"/>
    <mergeCell ref="P666:R666"/>
    <mergeCell ref="S666:T666"/>
    <mergeCell ref="U666:W666"/>
    <mergeCell ref="X667:Y667"/>
    <mergeCell ref="Z667:AA667"/>
    <mergeCell ref="C667:D667"/>
    <mergeCell ref="E667:G667"/>
    <mergeCell ref="H667:J667"/>
    <mergeCell ref="K667:O667"/>
    <mergeCell ref="P667:R667"/>
    <mergeCell ref="S667:T667"/>
    <mergeCell ref="U667:W667"/>
    <mergeCell ref="X668:Y668"/>
    <mergeCell ref="Z668:AA668"/>
    <mergeCell ref="C668:D668"/>
    <mergeCell ref="E668:G668"/>
    <mergeCell ref="H668:J668"/>
    <mergeCell ref="K668:O668"/>
    <mergeCell ref="P668:R668"/>
    <mergeCell ref="S668:T668"/>
    <mergeCell ref="U668:W668"/>
    <mergeCell ref="X669:Y669"/>
    <mergeCell ref="Z669:AA669"/>
    <mergeCell ref="C669:D669"/>
    <mergeCell ref="E669:G669"/>
    <mergeCell ref="H669:J669"/>
    <mergeCell ref="K669:O669"/>
    <mergeCell ref="P669:R669"/>
    <mergeCell ref="S669:T669"/>
    <mergeCell ref="U669:W669"/>
    <mergeCell ref="X670:Y670"/>
    <mergeCell ref="Z670:AA670"/>
    <mergeCell ref="C670:D670"/>
    <mergeCell ref="E670:G670"/>
    <mergeCell ref="H670:J670"/>
    <mergeCell ref="K670:O670"/>
    <mergeCell ref="P670:R670"/>
    <mergeCell ref="S670:T670"/>
    <mergeCell ref="U670:W670"/>
    <mergeCell ref="X671:Y671"/>
    <mergeCell ref="Z671:AA671"/>
    <mergeCell ref="C671:D671"/>
    <mergeCell ref="E671:G671"/>
    <mergeCell ref="H671:J671"/>
    <mergeCell ref="K671:O671"/>
    <mergeCell ref="P671:R671"/>
    <mergeCell ref="S671:T671"/>
    <mergeCell ref="U671:W671"/>
    <mergeCell ref="X672:Y672"/>
    <mergeCell ref="Z672:AA672"/>
    <mergeCell ref="C672:D672"/>
    <mergeCell ref="E672:G672"/>
    <mergeCell ref="H672:J672"/>
    <mergeCell ref="K672:O672"/>
    <mergeCell ref="P672:R672"/>
    <mergeCell ref="S672:T672"/>
    <mergeCell ref="U672:W672"/>
    <mergeCell ref="X673:Y673"/>
    <mergeCell ref="Z673:AA673"/>
    <mergeCell ref="C673:D673"/>
    <mergeCell ref="E673:G673"/>
    <mergeCell ref="H673:J673"/>
    <mergeCell ref="K673:O673"/>
    <mergeCell ref="P673:R673"/>
    <mergeCell ref="S673:T673"/>
    <mergeCell ref="U673:W673"/>
    <mergeCell ref="X674:Y674"/>
    <mergeCell ref="Z674:AA674"/>
    <mergeCell ref="C674:D674"/>
    <mergeCell ref="E674:G674"/>
    <mergeCell ref="H674:J674"/>
    <mergeCell ref="K674:O674"/>
    <mergeCell ref="P674:R674"/>
    <mergeCell ref="S674:T674"/>
    <mergeCell ref="U674:W674"/>
    <mergeCell ref="X675:Y675"/>
    <mergeCell ref="Z675:AA675"/>
    <mergeCell ref="C675:D675"/>
    <mergeCell ref="E675:G675"/>
    <mergeCell ref="H675:J675"/>
    <mergeCell ref="K675:O675"/>
    <mergeCell ref="P675:R675"/>
    <mergeCell ref="S675:T675"/>
    <mergeCell ref="U675:W675"/>
    <mergeCell ref="X676:Y676"/>
    <mergeCell ref="Z676:AA676"/>
    <mergeCell ref="C676:D676"/>
    <mergeCell ref="E676:G676"/>
    <mergeCell ref="H676:J676"/>
    <mergeCell ref="K676:O676"/>
    <mergeCell ref="P676:R676"/>
    <mergeCell ref="S676:T676"/>
    <mergeCell ref="U676:W676"/>
    <mergeCell ref="X677:Y677"/>
    <mergeCell ref="Z677:AA677"/>
    <mergeCell ref="C677:D677"/>
    <mergeCell ref="E677:G677"/>
    <mergeCell ref="H677:J677"/>
    <mergeCell ref="K677:O677"/>
    <mergeCell ref="P677:R677"/>
    <mergeCell ref="S677:T677"/>
    <mergeCell ref="U677:W677"/>
    <mergeCell ref="X678:Y678"/>
    <mergeCell ref="Z678:AA678"/>
    <mergeCell ref="C678:D678"/>
    <mergeCell ref="E678:G678"/>
    <mergeCell ref="H678:J678"/>
    <mergeCell ref="K678:O678"/>
    <mergeCell ref="P678:R678"/>
    <mergeCell ref="S678:T678"/>
    <mergeCell ref="U678:W678"/>
    <mergeCell ref="X679:Y679"/>
    <mergeCell ref="Z679:AA679"/>
    <mergeCell ref="C679:D679"/>
    <mergeCell ref="E679:G679"/>
    <mergeCell ref="H679:J679"/>
    <mergeCell ref="K679:O679"/>
    <mergeCell ref="P679:R679"/>
    <mergeCell ref="S679:T679"/>
    <mergeCell ref="U679:W679"/>
    <mergeCell ref="X680:Y680"/>
    <mergeCell ref="Z680:AA680"/>
    <mergeCell ref="C680:D680"/>
    <mergeCell ref="E680:G680"/>
    <mergeCell ref="H680:J680"/>
    <mergeCell ref="K680:O680"/>
    <mergeCell ref="P680:R680"/>
    <mergeCell ref="S680:T680"/>
    <mergeCell ref="U680:W680"/>
    <mergeCell ref="X681:Y681"/>
    <mergeCell ref="Z681:AA681"/>
    <mergeCell ref="C681:D681"/>
    <mergeCell ref="E681:G681"/>
    <mergeCell ref="H681:J681"/>
    <mergeCell ref="K681:O681"/>
    <mergeCell ref="P681:R681"/>
    <mergeCell ref="S681:T681"/>
    <mergeCell ref="U681:W681"/>
    <mergeCell ref="X682:Y682"/>
    <mergeCell ref="Z682:AA682"/>
    <mergeCell ref="C682:D682"/>
    <mergeCell ref="E682:G682"/>
    <mergeCell ref="H682:J682"/>
    <mergeCell ref="K682:O682"/>
    <mergeCell ref="P682:R682"/>
    <mergeCell ref="S682:T682"/>
    <mergeCell ref="U682:W682"/>
    <mergeCell ref="X683:Y683"/>
    <mergeCell ref="Z683:AA683"/>
    <mergeCell ref="C683:D683"/>
    <mergeCell ref="E683:G683"/>
    <mergeCell ref="H683:J683"/>
    <mergeCell ref="K683:O683"/>
    <mergeCell ref="P683:R683"/>
    <mergeCell ref="S683:T683"/>
    <mergeCell ref="U683:W683"/>
    <mergeCell ref="X684:Y684"/>
    <mergeCell ref="Z684:AA684"/>
    <mergeCell ref="C684:D684"/>
    <mergeCell ref="E684:G684"/>
    <mergeCell ref="H684:J684"/>
    <mergeCell ref="K684:O684"/>
    <mergeCell ref="P684:R684"/>
    <mergeCell ref="S684:T684"/>
    <mergeCell ref="U684:W684"/>
    <mergeCell ref="X685:Y685"/>
    <mergeCell ref="Z685:AA685"/>
    <mergeCell ref="C685:D685"/>
    <mergeCell ref="E685:G685"/>
    <mergeCell ref="H685:J685"/>
    <mergeCell ref="K685:O685"/>
    <mergeCell ref="P685:R685"/>
    <mergeCell ref="S685:T685"/>
    <mergeCell ref="U685:W685"/>
    <mergeCell ref="X686:Y686"/>
    <mergeCell ref="Z686:AA686"/>
    <mergeCell ref="C686:D686"/>
    <mergeCell ref="E686:G686"/>
    <mergeCell ref="H686:J686"/>
    <mergeCell ref="K686:O686"/>
    <mergeCell ref="P686:R686"/>
    <mergeCell ref="S686:T686"/>
    <mergeCell ref="U686:W686"/>
    <mergeCell ref="X687:Y687"/>
    <mergeCell ref="Z687:AA687"/>
    <mergeCell ref="C687:D687"/>
    <mergeCell ref="E687:G687"/>
    <mergeCell ref="H687:J687"/>
    <mergeCell ref="K687:O687"/>
    <mergeCell ref="P687:R687"/>
    <mergeCell ref="S687:T687"/>
    <mergeCell ref="U687:W687"/>
    <mergeCell ref="X688:Y688"/>
    <mergeCell ref="Z688:AA688"/>
    <mergeCell ref="C688:D688"/>
    <mergeCell ref="E688:G688"/>
    <mergeCell ref="H688:J688"/>
    <mergeCell ref="K688:O688"/>
    <mergeCell ref="P688:R688"/>
    <mergeCell ref="S688:T688"/>
    <mergeCell ref="U688:W688"/>
    <mergeCell ref="X689:Y689"/>
    <mergeCell ref="Z689:AA689"/>
    <mergeCell ref="C689:D689"/>
    <mergeCell ref="E689:G689"/>
    <mergeCell ref="H689:J689"/>
    <mergeCell ref="K689:O689"/>
    <mergeCell ref="P689:R689"/>
    <mergeCell ref="S689:T689"/>
    <mergeCell ref="U689:W689"/>
    <mergeCell ref="X690:Y690"/>
    <mergeCell ref="Z690:AA690"/>
    <mergeCell ref="C690:D690"/>
    <mergeCell ref="E690:G690"/>
    <mergeCell ref="H690:J690"/>
    <mergeCell ref="K690:O690"/>
    <mergeCell ref="P690:R690"/>
    <mergeCell ref="S690:T690"/>
    <mergeCell ref="U690:W690"/>
    <mergeCell ref="X691:Y691"/>
    <mergeCell ref="Z691:AA691"/>
    <mergeCell ref="C691:D691"/>
    <mergeCell ref="E691:G691"/>
    <mergeCell ref="H691:J691"/>
    <mergeCell ref="K691:O691"/>
    <mergeCell ref="P691:R691"/>
    <mergeCell ref="S691:T691"/>
    <mergeCell ref="U691:W691"/>
    <mergeCell ref="X692:Y692"/>
    <mergeCell ref="Z692:AA692"/>
    <mergeCell ref="C692:D692"/>
    <mergeCell ref="E692:G692"/>
    <mergeCell ref="H692:J692"/>
    <mergeCell ref="K692:O692"/>
    <mergeCell ref="P692:R692"/>
    <mergeCell ref="S692:T692"/>
    <mergeCell ref="U692:W692"/>
    <mergeCell ref="X693:Y693"/>
    <mergeCell ref="Z693:AA693"/>
    <mergeCell ref="C693:D693"/>
    <mergeCell ref="E693:G693"/>
    <mergeCell ref="H693:J693"/>
    <mergeCell ref="K693:O693"/>
    <mergeCell ref="P693:R693"/>
    <mergeCell ref="S693:T693"/>
    <mergeCell ref="U693:W693"/>
    <mergeCell ref="X694:Y694"/>
    <mergeCell ref="Z694:AA694"/>
    <mergeCell ref="C694:D694"/>
    <mergeCell ref="E694:G694"/>
    <mergeCell ref="H694:J694"/>
    <mergeCell ref="K694:O694"/>
    <mergeCell ref="P694:R694"/>
    <mergeCell ref="S694:T694"/>
    <mergeCell ref="U694:W694"/>
    <mergeCell ref="X695:Y695"/>
    <mergeCell ref="Z695:AA695"/>
    <mergeCell ref="C695:D695"/>
    <mergeCell ref="E695:G695"/>
    <mergeCell ref="H695:J695"/>
    <mergeCell ref="K695:O695"/>
    <mergeCell ref="P695:R695"/>
    <mergeCell ref="S695:T695"/>
    <mergeCell ref="U695:W695"/>
    <mergeCell ref="X696:Y696"/>
    <mergeCell ref="Z696:AA696"/>
    <mergeCell ref="C696:D696"/>
    <mergeCell ref="E696:G696"/>
    <mergeCell ref="H696:J696"/>
    <mergeCell ref="K696:O696"/>
    <mergeCell ref="P696:R696"/>
    <mergeCell ref="S696:T696"/>
    <mergeCell ref="U696:W696"/>
    <mergeCell ref="X697:Y697"/>
    <mergeCell ref="Z697:AA697"/>
    <mergeCell ref="C697:D697"/>
    <mergeCell ref="E697:G697"/>
    <mergeCell ref="H697:J697"/>
    <mergeCell ref="K697:O697"/>
    <mergeCell ref="P697:R697"/>
    <mergeCell ref="S697:T697"/>
    <mergeCell ref="U697:W697"/>
    <mergeCell ref="X698:Y698"/>
    <mergeCell ref="Z698:AA698"/>
    <mergeCell ref="C698:D698"/>
    <mergeCell ref="E698:G698"/>
    <mergeCell ref="H698:J698"/>
    <mergeCell ref="K698:O698"/>
    <mergeCell ref="P698:R698"/>
    <mergeCell ref="S698:T698"/>
    <mergeCell ref="U698:W698"/>
    <mergeCell ref="X699:Y699"/>
    <mergeCell ref="Z699:AA699"/>
    <mergeCell ref="C699:D699"/>
    <mergeCell ref="E699:G699"/>
    <mergeCell ref="H699:J699"/>
    <mergeCell ref="K699:O699"/>
    <mergeCell ref="P699:R699"/>
    <mergeCell ref="S699:T699"/>
    <mergeCell ref="U699:W699"/>
    <mergeCell ref="X700:Y700"/>
    <mergeCell ref="Z700:AA700"/>
    <mergeCell ref="C700:D700"/>
    <mergeCell ref="E700:G700"/>
    <mergeCell ref="H700:J700"/>
    <mergeCell ref="K700:O700"/>
    <mergeCell ref="P700:R700"/>
    <mergeCell ref="S700:T700"/>
    <mergeCell ref="U700:W700"/>
    <mergeCell ref="X701:Y701"/>
    <mergeCell ref="Z701:AA701"/>
    <mergeCell ref="C701:D701"/>
    <mergeCell ref="E701:G701"/>
    <mergeCell ref="H701:J701"/>
    <mergeCell ref="K701:O701"/>
    <mergeCell ref="P701:R701"/>
    <mergeCell ref="S701:T701"/>
    <mergeCell ref="U701:W701"/>
    <mergeCell ref="X702:Y702"/>
    <mergeCell ref="Z702:AA702"/>
    <mergeCell ref="C702:D702"/>
    <mergeCell ref="E702:G702"/>
    <mergeCell ref="H702:J702"/>
    <mergeCell ref="K702:O702"/>
    <mergeCell ref="P702:R702"/>
    <mergeCell ref="S702:T702"/>
    <mergeCell ref="U702:W702"/>
    <mergeCell ref="X703:Y703"/>
    <mergeCell ref="Z703:AA703"/>
    <mergeCell ref="C703:D703"/>
    <mergeCell ref="E703:G703"/>
    <mergeCell ref="H703:J703"/>
    <mergeCell ref="K703:O703"/>
    <mergeCell ref="P703:R703"/>
    <mergeCell ref="S703:T703"/>
    <mergeCell ref="U703:W703"/>
    <mergeCell ref="X704:Y704"/>
    <mergeCell ref="Z704:AA704"/>
    <mergeCell ref="C704:D704"/>
    <mergeCell ref="E704:G704"/>
    <mergeCell ref="H704:J704"/>
    <mergeCell ref="K704:O704"/>
    <mergeCell ref="P704:R704"/>
    <mergeCell ref="S704:T704"/>
    <mergeCell ref="U704:W704"/>
    <mergeCell ref="X705:Y705"/>
    <mergeCell ref="Z705:AA705"/>
    <mergeCell ref="C705:D705"/>
    <mergeCell ref="E705:G705"/>
    <mergeCell ref="H705:J705"/>
    <mergeCell ref="K705:O705"/>
    <mergeCell ref="P705:R705"/>
    <mergeCell ref="S705:T705"/>
    <mergeCell ref="U705:W705"/>
    <mergeCell ref="X706:Y706"/>
    <mergeCell ref="Z706:AA706"/>
    <mergeCell ref="C706:D706"/>
    <mergeCell ref="E706:G706"/>
    <mergeCell ref="H706:J706"/>
    <mergeCell ref="K706:O706"/>
    <mergeCell ref="P706:R706"/>
    <mergeCell ref="S706:T706"/>
    <mergeCell ref="U706:W706"/>
    <mergeCell ref="X707:Y707"/>
    <mergeCell ref="Z707:AA707"/>
    <mergeCell ref="C707:D707"/>
    <mergeCell ref="E707:G707"/>
    <mergeCell ref="H707:J707"/>
    <mergeCell ref="K707:O707"/>
    <mergeCell ref="P707:R707"/>
    <mergeCell ref="S707:T707"/>
    <mergeCell ref="U707:W707"/>
    <mergeCell ref="X708:Y708"/>
    <mergeCell ref="Z708:AA708"/>
    <mergeCell ref="C708:D708"/>
    <mergeCell ref="E708:G708"/>
    <mergeCell ref="H708:J708"/>
    <mergeCell ref="K708:O708"/>
    <mergeCell ref="P708:R708"/>
    <mergeCell ref="S708:T708"/>
    <mergeCell ref="U708:W708"/>
    <mergeCell ref="X709:Y709"/>
    <mergeCell ref="Z709:AA709"/>
    <mergeCell ref="C709:D709"/>
    <mergeCell ref="E709:G709"/>
    <mergeCell ref="H709:J709"/>
    <mergeCell ref="K709:O709"/>
    <mergeCell ref="P709:R709"/>
    <mergeCell ref="S709:T709"/>
    <mergeCell ref="U709:W709"/>
    <mergeCell ref="X710:Y710"/>
    <mergeCell ref="Z710:AA710"/>
    <mergeCell ref="C710:D710"/>
    <mergeCell ref="E710:G710"/>
    <mergeCell ref="H710:J710"/>
    <mergeCell ref="K710:O710"/>
    <mergeCell ref="P710:R710"/>
    <mergeCell ref="S710:T710"/>
    <mergeCell ref="U710:W710"/>
    <mergeCell ref="X711:Y711"/>
    <mergeCell ref="Z711:AA711"/>
    <mergeCell ref="C711:D711"/>
    <mergeCell ref="E711:G711"/>
    <mergeCell ref="H711:J711"/>
    <mergeCell ref="K711:O711"/>
    <mergeCell ref="P711:R711"/>
    <mergeCell ref="S711:T711"/>
    <mergeCell ref="U711:W711"/>
    <mergeCell ref="X712:Y712"/>
    <mergeCell ref="Z712:AA712"/>
    <mergeCell ref="C712:D712"/>
    <mergeCell ref="E712:G712"/>
    <mergeCell ref="H712:J712"/>
    <mergeCell ref="K712:O712"/>
    <mergeCell ref="P712:R712"/>
    <mergeCell ref="S712:T712"/>
    <mergeCell ref="U712:W712"/>
    <mergeCell ref="X713:Y713"/>
    <mergeCell ref="Z713:AA713"/>
    <mergeCell ref="C713:D713"/>
    <mergeCell ref="E713:G713"/>
    <mergeCell ref="H713:J713"/>
    <mergeCell ref="K713:O713"/>
    <mergeCell ref="P713:R713"/>
    <mergeCell ref="S713:T713"/>
    <mergeCell ref="U713:W713"/>
    <mergeCell ref="X714:Y714"/>
    <mergeCell ref="Z714:AA714"/>
    <mergeCell ref="C714:D714"/>
    <mergeCell ref="E714:G714"/>
    <mergeCell ref="H714:J714"/>
    <mergeCell ref="K714:O714"/>
    <mergeCell ref="P714:R714"/>
    <mergeCell ref="S714:T714"/>
    <mergeCell ref="U714:W714"/>
    <mergeCell ref="X715:Y715"/>
    <mergeCell ref="Z715:AA715"/>
    <mergeCell ref="C715:D715"/>
    <mergeCell ref="E715:G715"/>
    <mergeCell ref="H715:J715"/>
    <mergeCell ref="K715:O715"/>
    <mergeCell ref="P715:R715"/>
    <mergeCell ref="S715:T715"/>
    <mergeCell ref="U715:W715"/>
    <mergeCell ref="X716:Y716"/>
    <mergeCell ref="Z716:AA716"/>
    <mergeCell ref="C716:D716"/>
    <mergeCell ref="E716:G716"/>
    <mergeCell ref="H716:J716"/>
    <mergeCell ref="K716:O716"/>
    <mergeCell ref="P716:R716"/>
    <mergeCell ref="S716:T716"/>
    <mergeCell ref="U716:W716"/>
    <mergeCell ref="X717:Y717"/>
    <mergeCell ref="Z717:AA717"/>
    <mergeCell ref="C717:D717"/>
    <mergeCell ref="E717:G717"/>
    <mergeCell ref="H717:J717"/>
    <mergeCell ref="K717:O717"/>
    <mergeCell ref="P717:R717"/>
    <mergeCell ref="S717:T717"/>
    <mergeCell ref="U717:W717"/>
    <mergeCell ref="X718:Y718"/>
    <mergeCell ref="Z718:AA718"/>
    <mergeCell ref="C718:D718"/>
    <mergeCell ref="E718:G718"/>
    <mergeCell ref="H718:J718"/>
    <mergeCell ref="K718:O718"/>
    <mergeCell ref="P718:R718"/>
    <mergeCell ref="S718:T718"/>
    <mergeCell ref="U718:W718"/>
    <mergeCell ref="X719:Y719"/>
    <mergeCell ref="Z719:AA719"/>
    <mergeCell ref="C719:D719"/>
    <mergeCell ref="E719:G719"/>
    <mergeCell ref="H719:J719"/>
    <mergeCell ref="K719:O719"/>
    <mergeCell ref="P719:R719"/>
    <mergeCell ref="S719:T719"/>
    <mergeCell ref="U719:W719"/>
    <mergeCell ref="X720:Y720"/>
    <mergeCell ref="Z720:AA720"/>
    <mergeCell ref="C720:D720"/>
    <mergeCell ref="E720:G720"/>
    <mergeCell ref="H720:J720"/>
    <mergeCell ref="K720:O720"/>
    <mergeCell ref="P720:R720"/>
    <mergeCell ref="S720:T720"/>
    <mergeCell ref="U720:W720"/>
    <mergeCell ref="X721:Y721"/>
    <mergeCell ref="Z721:AA721"/>
    <mergeCell ref="C721:D721"/>
    <mergeCell ref="E721:G721"/>
    <mergeCell ref="H721:J721"/>
    <mergeCell ref="K721:O721"/>
    <mergeCell ref="P721:R721"/>
    <mergeCell ref="S721:T721"/>
    <mergeCell ref="U721:W721"/>
    <mergeCell ref="X722:Y722"/>
    <mergeCell ref="Z722:AA722"/>
    <mergeCell ref="C722:D722"/>
    <mergeCell ref="E722:G722"/>
    <mergeCell ref="H722:J722"/>
    <mergeCell ref="K722:O722"/>
    <mergeCell ref="P722:R722"/>
    <mergeCell ref="S722:T722"/>
    <mergeCell ref="U722:W722"/>
    <mergeCell ref="X723:Y723"/>
    <mergeCell ref="Z723:AA723"/>
    <mergeCell ref="C723:D723"/>
    <mergeCell ref="E723:G723"/>
    <mergeCell ref="H723:J723"/>
    <mergeCell ref="K723:O723"/>
    <mergeCell ref="P723:R723"/>
    <mergeCell ref="S723:T723"/>
    <mergeCell ref="U723:W723"/>
    <mergeCell ref="X724:Y724"/>
    <mergeCell ref="Z724:AA724"/>
    <mergeCell ref="C724:D724"/>
    <mergeCell ref="E724:G724"/>
    <mergeCell ref="H724:J724"/>
    <mergeCell ref="K724:O724"/>
    <mergeCell ref="P724:R724"/>
    <mergeCell ref="S724:T724"/>
    <mergeCell ref="U724:W724"/>
    <mergeCell ref="X725:Y725"/>
    <mergeCell ref="Z725:AA725"/>
    <mergeCell ref="C725:D725"/>
    <mergeCell ref="E725:G725"/>
    <mergeCell ref="H725:J725"/>
    <mergeCell ref="K725:O725"/>
    <mergeCell ref="P725:R725"/>
    <mergeCell ref="S725:T725"/>
    <mergeCell ref="U725:W725"/>
    <mergeCell ref="X726:Y726"/>
    <mergeCell ref="Z726:AA726"/>
    <mergeCell ref="C726:D726"/>
    <mergeCell ref="E726:G726"/>
    <mergeCell ref="H726:J726"/>
    <mergeCell ref="K726:O726"/>
    <mergeCell ref="P726:R726"/>
    <mergeCell ref="S726:T726"/>
    <mergeCell ref="U726:W726"/>
    <mergeCell ref="X727:Y727"/>
    <mergeCell ref="Z727:AA727"/>
    <mergeCell ref="C727:D727"/>
    <mergeCell ref="E727:G727"/>
    <mergeCell ref="H727:J727"/>
    <mergeCell ref="K727:O727"/>
    <mergeCell ref="P727:R727"/>
    <mergeCell ref="S727:T727"/>
    <mergeCell ref="U727:W727"/>
    <mergeCell ref="X728:Y728"/>
    <mergeCell ref="Z728:AA728"/>
    <mergeCell ref="C728:D728"/>
    <mergeCell ref="E728:G728"/>
    <mergeCell ref="H728:J728"/>
    <mergeCell ref="K728:O728"/>
    <mergeCell ref="P728:R728"/>
    <mergeCell ref="S728:T728"/>
    <mergeCell ref="U728:W728"/>
    <mergeCell ref="X729:Y729"/>
    <mergeCell ref="Z729:AA729"/>
    <mergeCell ref="C729:D729"/>
    <mergeCell ref="E729:G729"/>
    <mergeCell ref="H729:J729"/>
    <mergeCell ref="K729:O729"/>
    <mergeCell ref="P729:R729"/>
    <mergeCell ref="S729:T729"/>
    <mergeCell ref="U729:W729"/>
    <mergeCell ref="X730:Y730"/>
    <mergeCell ref="Z730:AA730"/>
    <mergeCell ref="C730:D730"/>
    <mergeCell ref="E730:G730"/>
    <mergeCell ref="H730:J730"/>
    <mergeCell ref="K730:O730"/>
    <mergeCell ref="P730:R730"/>
    <mergeCell ref="S730:T730"/>
    <mergeCell ref="U730:W730"/>
    <mergeCell ref="X731:Y731"/>
    <mergeCell ref="Z731:AA731"/>
    <mergeCell ref="C731:D731"/>
    <mergeCell ref="E731:G731"/>
    <mergeCell ref="H731:J731"/>
    <mergeCell ref="K731:O731"/>
    <mergeCell ref="P731:R731"/>
    <mergeCell ref="S731:T731"/>
    <mergeCell ref="U731:W731"/>
    <mergeCell ref="X732:Y732"/>
    <mergeCell ref="Z732:AA732"/>
    <mergeCell ref="C732:D732"/>
    <mergeCell ref="E732:G732"/>
    <mergeCell ref="H732:J732"/>
    <mergeCell ref="K732:O732"/>
    <mergeCell ref="P732:R732"/>
    <mergeCell ref="S732:T732"/>
    <mergeCell ref="U732:W732"/>
    <mergeCell ref="X733:Y733"/>
    <mergeCell ref="Z733:AA733"/>
    <mergeCell ref="C733:D733"/>
    <mergeCell ref="E733:G733"/>
    <mergeCell ref="H733:J733"/>
    <mergeCell ref="K733:O733"/>
    <mergeCell ref="P733:R733"/>
    <mergeCell ref="S733:T733"/>
    <mergeCell ref="U733:W733"/>
    <mergeCell ref="X734:Y734"/>
    <mergeCell ref="Z734:AA734"/>
    <mergeCell ref="C734:D734"/>
    <mergeCell ref="E734:G734"/>
    <mergeCell ref="H734:J734"/>
    <mergeCell ref="K734:O734"/>
    <mergeCell ref="P734:R734"/>
    <mergeCell ref="S734:T734"/>
    <mergeCell ref="U734:W734"/>
    <mergeCell ref="X735:Y735"/>
    <mergeCell ref="Z735:AA735"/>
    <mergeCell ref="C735:D735"/>
    <mergeCell ref="E735:G735"/>
    <mergeCell ref="H735:J735"/>
    <mergeCell ref="K735:O735"/>
    <mergeCell ref="P735:R735"/>
    <mergeCell ref="S735:T735"/>
    <mergeCell ref="U735:W735"/>
    <mergeCell ref="X736:Y736"/>
    <mergeCell ref="Z736:AA736"/>
    <mergeCell ref="C736:D736"/>
    <mergeCell ref="E736:G736"/>
    <mergeCell ref="H736:J736"/>
    <mergeCell ref="K736:O736"/>
    <mergeCell ref="P736:R736"/>
    <mergeCell ref="S736:T736"/>
    <mergeCell ref="U736:W736"/>
    <mergeCell ref="X737:Y737"/>
    <mergeCell ref="Z737:AA737"/>
    <mergeCell ref="C737:D737"/>
    <mergeCell ref="E737:G737"/>
    <mergeCell ref="H737:J737"/>
    <mergeCell ref="K737:O737"/>
    <mergeCell ref="P737:R737"/>
    <mergeCell ref="S737:T737"/>
    <mergeCell ref="U737:W737"/>
    <mergeCell ref="X738:Y738"/>
    <mergeCell ref="Z738:AA738"/>
    <mergeCell ref="C738:D738"/>
    <mergeCell ref="E738:G738"/>
    <mergeCell ref="H738:J738"/>
    <mergeCell ref="K738:O738"/>
    <mergeCell ref="P738:R738"/>
    <mergeCell ref="S738:T738"/>
    <mergeCell ref="U738:W738"/>
    <mergeCell ref="X739:Y739"/>
    <mergeCell ref="Z739:AA739"/>
    <mergeCell ref="C739:D739"/>
    <mergeCell ref="E739:G739"/>
    <mergeCell ref="H739:J739"/>
    <mergeCell ref="K739:O739"/>
    <mergeCell ref="P739:R739"/>
    <mergeCell ref="S739:T739"/>
    <mergeCell ref="U739:W739"/>
    <mergeCell ref="X740:Y740"/>
    <mergeCell ref="Z740:AA740"/>
    <mergeCell ref="C740:D740"/>
    <mergeCell ref="E740:G740"/>
    <mergeCell ref="H740:J740"/>
    <mergeCell ref="K740:O740"/>
    <mergeCell ref="P740:R740"/>
    <mergeCell ref="S740:T740"/>
    <mergeCell ref="U740:W740"/>
    <mergeCell ref="X741:Y741"/>
    <mergeCell ref="Z741:AA741"/>
    <mergeCell ref="C741:D741"/>
    <mergeCell ref="E741:G741"/>
    <mergeCell ref="H741:J741"/>
    <mergeCell ref="K741:O741"/>
    <mergeCell ref="P741:R741"/>
    <mergeCell ref="S741:T741"/>
    <mergeCell ref="U741:W741"/>
    <mergeCell ref="X742:Y742"/>
    <mergeCell ref="Z742:AA742"/>
    <mergeCell ref="C742:D742"/>
    <mergeCell ref="E742:G742"/>
    <mergeCell ref="H742:J742"/>
    <mergeCell ref="K742:O742"/>
    <mergeCell ref="P742:R742"/>
    <mergeCell ref="S742:T742"/>
    <mergeCell ref="U742:W742"/>
    <mergeCell ref="X743:Y743"/>
    <mergeCell ref="Z743:AA743"/>
    <mergeCell ref="C743:D743"/>
    <mergeCell ref="E743:G743"/>
    <mergeCell ref="H743:J743"/>
    <mergeCell ref="K743:O743"/>
    <mergeCell ref="P743:R743"/>
    <mergeCell ref="S743:T743"/>
    <mergeCell ref="U743:W743"/>
    <mergeCell ref="X744:Y744"/>
    <mergeCell ref="Z744:AA744"/>
    <mergeCell ref="C744:D744"/>
    <mergeCell ref="E744:G744"/>
    <mergeCell ref="H744:J744"/>
    <mergeCell ref="K744:O744"/>
    <mergeCell ref="P744:R744"/>
    <mergeCell ref="S744:T744"/>
    <mergeCell ref="U744:W744"/>
    <mergeCell ref="X745:Y745"/>
    <mergeCell ref="Z745:AA745"/>
    <mergeCell ref="C745:D745"/>
    <mergeCell ref="E745:G745"/>
    <mergeCell ref="H745:J745"/>
    <mergeCell ref="K745:O745"/>
    <mergeCell ref="P745:R745"/>
    <mergeCell ref="S745:T745"/>
    <mergeCell ref="U745:W745"/>
    <mergeCell ref="X746:Y746"/>
    <mergeCell ref="Z746:AA746"/>
    <mergeCell ref="C746:D746"/>
    <mergeCell ref="E746:G746"/>
    <mergeCell ref="H746:J746"/>
    <mergeCell ref="K746:O746"/>
    <mergeCell ref="P746:R746"/>
    <mergeCell ref="S746:T746"/>
    <mergeCell ref="U746:W746"/>
    <mergeCell ref="X747:Y747"/>
    <mergeCell ref="Z747:AA747"/>
    <mergeCell ref="C747:D747"/>
    <mergeCell ref="E747:G747"/>
    <mergeCell ref="H747:J747"/>
    <mergeCell ref="K747:O747"/>
    <mergeCell ref="P747:R747"/>
    <mergeCell ref="S747:T747"/>
    <mergeCell ref="U747:W747"/>
    <mergeCell ref="X748:Y748"/>
    <mergeCell ref="Z748:AA748"/>
    <mergeCell ref="C748:D748"/>
    <mergeCell ref="E748:G748"/>
    <mergeCell ref="H748:J748"/>
    <mergeCell ref="K748:O748"/>
    <mergeCell ref="P748:R748"/>
    <mergeCell ref="S748:T748"/>
    <mergeCell ref="U748:W748"/>
    <mergeCell ref="X749:Y749"/>
    <mergeCell ref="Z749:AA749"/>
    <mergeCell ref="C749:D749"/>
    <mergeCell ref="E749:G749"/>
    <mergeCell ref="H749:J749"/>
    <mergeCell ref="K749:O749"/>
    <mergeCell ref="P749:R749"/>
    <mergeCell ref="S749:T749"/>
    <mergeCell ref="U749:W749"/>
    <mergeCell ref="X750:Y750"/>
    <mergeCell ref="Z750:AA750"/>
    <mergeCell ref="C750:D750"/>
    <mergeCell ref="E750:G750"/>
    <mergeCell ref="H750:J750"/>
    <mergeCell ref="K750:O750"/>
    <mergeCell ref="P750:R750"/>
    <mergeCell ref="S750:T750"/>
    <mergeCell ref="U750:W750"/>
    <mergeCell ref="X751:Y751"/>
    <mergeCell ref="Z751:AA751"/>
    <mergeCell ref="C751:D751"/>
    <mergeCell ref="E751:G751"/>
    <mergeCell ref="H751:J751"/>
    <mergeCell ref="K751:O751"/>
    <mergeCell ref="P751:R751"/>
    <mergeCell ref="S751:T751"/>
    <mergeCell ref="U751:W751"/>
    <mergeCell ref="X752:Y752"/>
    <mergeCell ref="Z752:AA752"/>
    <mergeCell ref="C752:D752"/>
    <mergeCell ref="E752:G752"/>
    <mergeCell ref="H752:J752"/>
    <mergeCell ref="K752:O752"/>
    <mergeCell ref="P752:R752"/>
    <mergeCell ref="S752:T752"/>
    <mergeCell ref="U752:W752"/>
    <mergeCell ref="X753:Y753"/>
    <mergeCell ref="Z753:AA753"/>
    <mergeCell ref="C753:D753"/>
    <mergeCell ref="E753:G753"/>
    <mergeCell ref="H753:J753"/>
    <mergeCell ref="K753:O753"/>
    <mergeCell ref="P753:R753"/>
    <mergeCell ref="S753:T753"/>
    <mergeCell ref="U753:W753"/>
    <mergeCell ref="X754:Y754"/>
    <mergeCell ref="Z754:AA754"/>
    <mergeCell ref="C754:D754"/>
    <mergeCell ref="E754:G754"/>
    <mergeCell ref="H754:J754"/>
    <mergeCell ref="K754:O754"/>
    <mergeCell ref="P754:R754"/>
    <mergeCell ref="S754:T754"/>
    <mergeCell ref="U754:W754"/>
    <mergeCell ref="X755:Y755"/>
    <mergeCell ref="Z755:AA755"/>
    <mergeCell ref="C755:D755"/>
    <mergeCell ref="E755:G755"/>
    <mergeCell ref="H755:J755"/>
    <mergeCell ref="K755:O755"/>
    <mergeCell ref="P755:R755"/>
    <mergeCell ref="S755:T755"/>
    <mergeCell ref="U755:W755"/>
    <mergeCell ref="X756:Y756"/>
    <mergeCell ref="Z756:AA756"/>
    <mergeCell ref="C756:D756"/>
    <mergeCell ref="E756:G756"/>
    <mergeCell ref="H756:J756"/>
    <mergeCell ref="K756:O756"/>
    <mergeCell ref="P756:R756"/>
    <mergeCell ref="S756:T756"/>
    <mergeCell ref="U756:W756"/>
    <mergeCell ref="X757:Y757"/>
    <mergeCell ref="Z757:AA757"/>
    <mergeCell ref="C757:D757"/>
    <mergeCell ref="E757:G757"/>
    <mergeCell ref="H757:J757"/>
    <mergeCell ref="K757:O757"/>
    <mergeCell ref="P757:R757"/>
    <mergeCell ref="S757:T757"/>
    <mergeCell ref="U757:W757"/>
    <mergeCell ref="X758:Y758"/>
    <mergeCell ref="Z758:AA758"/>
    <mergeCell ref="C758:D758"/>
    <mergeCell ref="E758:G758"/>
    <mergeCell ref="H758:J758"/>
    <mergeCell ref="K758:O758"/>
    <mergeCell ref="P758:R758"/>
    <mergeCell ref="S758:T758"/>
    <mergeCell ref="U758:W758"/>
    <mergeCell ref="X759:Y759"/>
    <mergeCell ref="Z759:AA759"/>
    <mergeCell ref="C759:D759"/>
    <mergeCell ref="E759:G759"/>
    <mergeCell ref="H759:J759"/>
    <mergeCell ref="K759:O759"/>
    <mergeCell ref="P759:R759"/>
    <mergeCell ref="S759:T759"/>
    <mergeCell ref="U759:W759"/>
    <mergeCell ref="X760:Y760"/>
    <mergeCell ref="Z760:AA760"/>
    <mergeCell ref="C760:D760"/>
    <mergeCell ref="E760:G760"/>
    <mergeCell ref="H760:J760"/>
    <mergeCell ref="K760:O760"/>
    <mergeCell ref="P760:R760"/>
    <mergeCell ref="S760:T760"/>
    <mergeCell ref="U760:W760"/>
    <mergeCell ref="X761:Y761"/>
    <mergeCell ref="Z761:AA761"/>
    <mergeCell ref="C761:D761"/>
    <mergeCell ref="E761:G761"/>
    <mergeCell ref="H761:J761"/>
    <mergeCell ref="K761:O761"/>
    <mergeCell ref="P761:R761"/>
    <mergeCell ref="S761:T761"/>
    <mergeCell ref="U761:W761"/>
    <mergeCell ref="X762:Y762"/>
    <mergeCell ref="Z762:AA762"/>
    <mergeCell ref="C762:D762"/>
    <mergeCell ref="E762:G762"/>
    <mergeCell ref="H762:J762"/>
    <mergeCell ref="K762:O762"/>
    <mergeCell ref="P762:R762"/>
    <mergeCell ref="S762:T762"/>
    <mergeCell ref="U762:W762"/>
    <mergeCell ref="X763:Y763"/>
    <mergeCell ref="Z763:AA763"/>
    <mergeCell ref="C763:D763"/>
    <mergeCell ref="E763:G763"/>
    <mergeCell ref="H763:J763"/>
    <mergeCell ref="K763:O763"/>
    <mergeCell ref="P763:R763"/>
    <mergeCell ref="S763:T763"/>
    <mergeCell ref="U763:W763"/>
    <mergeCell ref="X764:Y764"/>
    <mergeCell ref="Z764:AA764"/>
    <mergeCell ref="C764:D764"/>
    <mergeCell ref="E764:G764"/>
    <mergeCell ref="H764:J764"/>
    <mergeCell ref="K764:O764"/>
    <mergeCell ref="P764:R764"/>
    <mergeCell ref="S764:T764"/>
    <mergeCell ref="U764:W764"/>
    <mergeCell ref="X765:Y765"/>
    <mergeCell ref="Z765:AA765"/>
    <mergeCell ref="C765:D765"/>
    <mergeCell ref="E765:G765"/>
    <mergeCell ref="H765:J765"/>
    <mergeCell ref="K765:O765"/>
    <mergeCell ref="P765:R765"/>
    <mergeCell ref="S765:T765"/>
    <mergeCell ref="U765:W765"/>
    <mergeCell ref="X766:Y766"/>
    <mergeCell ref="Z766:AA766"/>
    <mergeCell ref="C766:D766"/>
    <mergeCell ref="E766:G766"/>
    <mergeCell ref="H766:J766"/>
    <mergeCell ref="K766:O766"/>
    <mergeCell ref="P766:R766"/>
    <mergeCell ref="S766:T766"/>
    <mergeCell ref="U766:W766"/>
    <mergeCell ref="X767:Y767"/>
    <mergeCell ref="Z767:AA767"/>
    <mergeCell ref="C767:D767"/>
    <mergeCell ref="E767:G767"/>
    <mergeCell ref="H767:J767"/>
    <mergeCell ref="K767:O767"/>
    <mergeCell ref="P767:R767"/>
    <mergeCell ref="S767:T767"/>
    <mergeCell ref="U767:W767"/>
    <mergeCell ref="X768:Y768"/>
    <mergeCell ref="Z768:AA768"/>
    <mergeCell ref="C768:D768"/>
    <mergeCell ref="E768:G768"/>
    <mergeCell ref="H768:J768"/>
    <mergeCell ref="K768:O768"/>
    <mergeCell ref="P768:R768"/>
    <mergeCell ref="S768:T768"/>
    <mergeCell ref="U768:W768"/>
    <mergeCell ref="X769:Y769"/>
    <mergeCell ref="Z769:AA769"/>
    <mergeCell ref="C769:D769"/>
    <mergeCell ref="E769:G769"/>
    <mergeCell ref="H769:J769"/>
    <mergeCell ref="K769:O769"/>
    <mergeCell ref="P769:R769"/>
    <mergeCell ref="S769:T769"/>
    <mergeCell ref="U769:W769"/>
    <mergeCell ref="X770:Y770"/>
    <mergeCell ref="Z770:AA770"/>
    <mergeCell ref="C770:D770"/>
    <mergeCell ref="E770:G770"/>
    <mergeCell ref="H770:J770"/>
    <mergeCell ref="K770:O770"/>
    <mergeCell ref="P770:R770"/>
    <mergeCell ref="S770:T770"/>
    <mergeCell ref="U770:W770"/>
    <mergeCell ref="X771:Y771"/>
    <mergeCell ref="Z771:AA771"/>
    <mergeCell ref="C771:D771"/>
    <mergeCell ref="E771:G771"/>
    <mergeCell ref="H771:J771"/>
    <mergeCell ref="K771:O771"/>
    <mergeCell ref="P771:R771"/>
    <mergeCell ref="S771:T771"/>
    <mergeCell ref="U771:W771"/>
    <mergeCell ref="X772:Y772"/>
    <mergeCell ref="Z772:AA772"/>
    <mergeCell ref="C772:D772"/>
    <mergeCell ref="E772:G772"/>
    <mergeCell ref="H772:J772"/>
    <mergeCell ref="K772:O772"/>
    <mergeCell ref="P772:R772"/>
    <mergeCell ref="S772:T772"/>
    <mergeCell ref="U772:W772"/>
    <mergeCell ref="X773:Y773"/>
    <mergeCell ref="Z773:AA773"/>
    <mergeCell ref="C773:D773"/>
    <mergeCell ref="E773:G773"/>
    <mergeCell ref="H773:J773"/>
    <mergeCell ref="K773:O773"/>
    <mergeCell ref="P773:R773"/>
    <mergeCell ref="S773:T773"/>
    <mergeCell ref="U773:W773"/>
    <mergeCell ref="X774:Y774"/>
    <mergeCell ref="Z774:AA774"/>
    <mergeCell ref="C774:D774"/>
    <mergeCell ref="E774:G774"/>
    <mergeCell ref="H774:J774"/>
    <mergeCell ref="K774:O774"/>
    <mergeCell ref="P774:R774"/>
    <mergeCell ref="S774:T774"/>
    <mergeCell ref="U774:W774"/>
    <mergeCell ref="X775:Y775"/>
    <mergeCell ref="Z775:AA775"/>
    <mergeCell ref="C775:D775"/>
    <mergeCell ref="E775:G775"/>
    <mergeCell ref="H775:J775"/>
    <mergeCell ref="K775:O775"/>
    <mergeCell ref="P775:R775"/>
    <mergeCell ref="S775:T775"/>
    <mergeCell ref="U775:W775"/>
    <mergeCell ref="X776:Y776"/>
    <mergeCell ref="Z776:AA776"/>
    <mergeCell ref="C776:D776"/>
    <mergeCell ref="E776:G776"/>
    <mergeCell ref="H776:J776"/>
    <mergeCell ref="K776:O776"/>
    <mergeCell ref="P776:R776"/>
    <mergeCell ref="S776:T776"/>
    <mergeCell ref="U776:W776"/>
    <mergeCell ref="X777:Y777"/>
    <mergeCell ref="Z777:AA777"/>
    <mergeCell ref="C777:D777"/>
    <mergeCell ref="E777:G777"/>
    <mergeCell ref="H777:J777"/>
    <mergeCell ref="K777:O777"/>
    <mergeCell ref="P777:R777"/>
    <mergeCell ref="S777:T777"/>
    <mergeCell ref="U777:W777"/>
    <mergeCell ref="X778:Y778"/>
    <mergeCell ref="Z778:AA778"/>
    <mergeCell ref="C778:D778"/>
    <mergeCell ref="E778:G778"/>
    <mergeCell ref="H778:J778"/>
    <mergeCell ref="K778:O778"/>
    <mergeCell ref="P778:R778"/>
    <mergeCell ref="S778:T778"/>
    <mergeCell ref="U778:W778"/>
    <mergeCell ref="X779:Y779"/>
    <mergeCell ref="Z779:AA779"/>
    <mergeCell ref="C779:D779"/>
    <mergeCell ref="E779:G779"/>
    <mergeCell ref="H779:J779"/>
    <mergeCell ref="K779:O779"/>
    <mergeCell ref="P779:R779"/>
    <mergeCell ref="S779:T779"/>
    <mergeCell ref="U779:W779"/>
    <mergeCell ref="X780:Y780"/>
    <mergeCell ref="Z780:AA780"/>
    <mergeCell ref="C780:D780"/>
    <mergeCell ref="E780:G780"/>
    <mergeCell ref="H780:J780"/>
    <mergeCell ref="K780:O780"/>
    <mergeCell ref="P780:R780"/>
    <mergeCell ref="S780:T780"/>
    <mergeCell ref="U780:W780"/>
    <mergeCell ref="X781:Y781"/>
    <mergeCell ref="Z781:AA781"/>
    <mergeCell ref="C781:D781"/>
    <mergeCell ref="E781:G781"/>
    <mergeCell ref="H781:J781"/>
    <mergeCell ref="K781:O781"/>
    <mergeCell ref="P781:R781"/>
    <mergeCell ref="S781:T781"/>
    <mergeCell ref="U781:W781"/>
    <mergeCell ref="X782:Y782"/>
    <mergeCell ref="Z782:AA782"/>
    <mergeCell ref="C782:D782"/>
    <mergeCell ref="E782:G782"/>
    <mergeCell ref="H782:J782"/>
    <mergeCell ref="K782:O782"/>
    <mergeCell ref="P782:R782"/>
    <mergeCell ref="S782:T782"/>
    <mergeCell ref="U782:W782"/>
    <mergeCell ref="X783:Y783"/>
    <mergeCell ref="Z783:AA783"/>
    <mergeCell ref="C783:D783"/>
    <mergeCell ref="E783:G783"/>
    <mergeCell ref="H783:J783"/>
    <mergeCell ref="K783:O783"/>
    <mergeCell ref="P783:R783"/>
    <mergeCell ref="S783:T783"/>
    <mergeCell ref="U783:W783"/>
    <mergeCell ref="X784:Y784"/>
    <mergeCell ref="Z784:AA784"/>
    <mergeCell ref="C784:D784"/>
    <mergeCell ref="E784:G784"/>
    <mergeCell ref="H784:J784"/>
    <mergeCell ref="K784:O784"/>
    <mergeCell ref="P784:R784"/>
    <mergeCell ref="S784:T784"/>
    <mergeCell ref="U784:W784"/>
    <mergeCell ref="X785:Y785"/>
    <mergeCell ref="Z785:AA785"/>
    <mergeCell ref="C785:D785"/>
    <mergeCell ref="E785:G785"/>
    <mergeCell ref="H785:J785"/>
    <mergeCell ref="K785:O785"/>
    <mergeCell ref="P785:R785"/>
    <mergeCell ref="S785:T785"/>
    <mergeCell ref="U785:W785"/>
    <mergeCell ref="X786:Y786"/>
    <mergeCell ref="Z786:AA786"/>
    <mergeCell ref="C786:D786"/>
    <mergeCell ref="E786:G786"/>
    <mergeCell ref="H786:J786"/>
    <mergeCell ref="K786:O786"/>
    <mergeCell ref="P786:R786"/>
    <mergeCell ref="S786:T786"/>
    <mergeCell ref="U786:W786"/>
    <mergeCell ref="X787:Y787"/>
    <mergeCell ref="Z787:AA787"/>
    <mergeCell ref="C787:D787"/>
    <mergeCell ref="E787:G787"/>
    <mergeCell ref="H787:J787"/>
    <mergeCell ref="K787:O787"/>
    <mergeCell ref="P787:R787"/>
    <mergeCell ref="S787:T787"/>
    <mergeCell ref="U787:W787"/>
    <mergeCell ref="X788:Y788"/>
    <mergeCell ref="Z788:AA788"/>
    <mergeCell ref="C788:D788"/>
    <mergeCell ref="E788:G788"/>
    <mergeCell ref="H788:J788"/>
    <mergeCell ref="K788:O788"/>
    <mergeCell ref="P788:R788"/>
    <mergeCell ref="S788:T788"/>
    <mergeCell ref="U788:W788"/>
    <mergeCell ref="X789:Y789"/>
    <mergeCell ref="Z789:AA789"/>
    <mergeCell ref="C789:D789"/>
    <mergeCell ref="E789:G789"/>
    <mergeCell ref="H789:J789"/>
    <mergeCell ref="K789:O789"/>
    <mergeCell ref="P789:R789"/>
    <mergeCell ref="S789:T789"/>
    <mergeCell ref="U789:W789"/>
    <mergeCell ref="X790:Y790"/>
    <mergeCell ref="Z790:AA790"/>
    <mergeCell ref="C790:D790"/>
    <mergeCell ref="E790:G790"/>
    <mergeCell ref="H790:J790"/>
    <mergeCell ref="K790:O790"/>
    <mergeCell ref="P790:R790"/>
    <mergeCell ref="S790:T790"/>
    <mergeCell ref="U790:W790"/>
    <mergeCell ref="X791:Y791"/>
    <mergeCell ref="Z791:AA791"/>
    <mergeCell ref="C791:D791"/>
    <mergeCell ref="E791:G791"/>
    <mergeCell ref="H791:J791"/>
    <mergeCell ref="K791:O791"/>
    <mergeCell ref="P791:R791"/>
    <mergeCell ref="S791:T791"/>
    <mergeCell ref="U791:W791"/>
    <mergeCell ref="X792:Y792"/>
    <mergeCell ref="Z792:AA792"/>
    <mergeCell ref="C792:D792"/>
    <mergeCell ref="E792:G792"/>
    <mergeCell ref="H792:J792"/>
    <mergeCell ref="K792:O792"/>
    <mergeCell ref="P792:R792"/>
    <mergeCell ref="S792:T792"/>
    <mergeCell ref="U792:W792"/>
    <mergeCell ref="X793:Y793"/>
    <mergeCell ref="Z793:AA793"/>
    <mergeCell ref="C793:D793"/>
    <mergeCell ref="E793:G793"/>
    <mergeCell ref="H793:J793"/>
    <mergeCell ref="K793:O793"/>
    <mergeCell ref="P793:R793"/>
    <mergeCell ref="S793:T793"/>
    <mergeCell ref="U793:W793"/>
    <mergeCell ref="X794:Y794"/>
    <mergeCell ref="Z794:AA794"/>
    <mergeCell ref="C794:D794"/>
    <mergeCell ref="E794:G794"/>
    <mergeCell ref="H794:J794"/>
    <mergeCell ref="K794:O794"/>
    <mergeCell ref="P794:R794"/>
    <mergeCell ref="S794:T794"/>
    <mergeCell ref="U794:W794"/>
    <mergeCell ref="X795:Y795"/>
    <mergeCell ref="Z795:AA795"/>
    <mergeCell ref="C795:D795"/>
    <mergeCell ref="E795:G795"/>
    <mergeCell ref="H795:J795"/>
    <mergeCell ref="K795:O795"/>
    <mergeCell ref="P795:R795"/>
    <mergeCell ref="S795:T795"/>
    <mergeCell ref="U795:W795"/>
    <mergeCell ref="X796:Y796"/>
    <mergeCell ref="Z796:AA796"/>
    <mergeCell ref="C796:D796"/>
    <mergeCell ref="E796:G796"/>
    <mergeCell ref="H796:J796"/>
    <mergeCell ref="K796:O796"/>
    <mergeCell ref="P796:R796"/>
    <mergeCell ref="S796:T796"/>
    <mergeCell ref="U796:W796"/>
    <mergeCell ref="X797:Y797"/>
    <mergeCell ref="Z797:AA797"/>
    <mergeCell ref="C797:D797"/>
    <mergeCell ref="E797:G797"/>
    <mergeCell ref="H797:J797"/>
    <mergeCell ref="K797:O797"/>
    <mergeCell ref="P797:R797"/>
    <mergeCell ref="S797:T797"/>
    <mergeCell ref="U797:W797"/>
    <mergeCell ref="X798:Y798"/>
    <mergeCell ref="Z798:AA798"/>
    <mergeCell ref="C798:D798"/>
    <mergeCell ref="E798:G798"/>
    <mergeCell ref="H798:J798"/>
    <mergeCell ref="K798:O798"/>
    <mergeCell ref="P798:R798"/>
    <mergeCell ref="S798:T798"/>
    <mergeCell ref="U798:W798"/>
    <mergeCell ref="X799:Y799"/>
    <mergeCell ref="Z799:AA799"/>
    <mergeCell ref="C799:D799"/>
    <mergeCell ref="E799:G799"/>
    <mergeCell ref="H799:J799"/>
    <mergeCell ref="K799:O799"/>
    <mergeCell ref="P799:R799"/>
    <mergeCell ref="S799:T799"/>
    <mergeCell ref="U799:W799"/>
    <mergeCell ref="X800:Y800"/>
    <mergeCell ref="Z800:AA800"/>
    <mergeCell ref="C800:D800"/>
    <mergeCell ref="E800:G800"/>
    <mergeCell ref="H800:J800"/>
    <mergeCell ref="K800:O800"/>
    <mergeCell ref="P800:R800"/>
    <mergeCell ref="S800:T800"/>
    <mergeCell ref="U800:W800"/>
    <mergeCell ref="X801:Y801"/>
    <mergeCell ref="Z801:AA801"/>
    <mergeCell ref="C801:D801"/>
    <mergeCell ref="E801:G801"/>
    <mergeCell ref="H801:J801"/>
    <mergeCell ref="K801:O801"/>
    <mergeCell ref="P801:R801"/>
    <mergeCell ref="S801:T801"/>
    <mergeCell ref="U801:W801"/>
    <mergeCell ref="X802:Y802"/>
    <mergeCell ref="Z802:AA802"/>
    <mergeCell ref="C802:D802"/>
    <mergeCell ref="E802:G802"/>
    <mergeCell ref="H802:J802"/>
    <mergeCell ref="K802:O802"/>
    <mergeCell ref="P802:R802"/>
    <mergeCell ref="S802:T802"/>
    <mergeCell ref="U802:W802"/>
    <mergeCell ref="X803:Y803"/>
    <mergeCell ref="Z803:AA803"/>
    <mergeCell ref="C803:D803"/>
    <mergeCell ref="E803:G803"/>
    <mergeCell ref="H803:J803"/>
    <mergeCell ref="K803:O803"/>
    <mergeCell ref="P803:R803"/>
    <mergeCell ref="S803:T803"/>
    <mergeCell ref="U803:W803"/>
    <mergeCell ref="X804:Y804"/>
    <mergeCell ref="Z804:AA804"/>
    <mergeCell ref="C804:D804"/>
    <mergeCell ref="E804:G804"/>
    <mergeCell ref="H804:J804"/>
    <mergeCell ref="K804:O804"/>
    <mergeCell ref="P804:R804"/>
    <mergeCell ref="S804:T804"/>
    <mergeCell ref="U804:W804"/>
    <mergeCell ref="X805:Y805"/>
    <mergeCell ref="Z805:AA805"/>
    <mergeCell ref="C805:D805"/>
    <mergeCell ref="E805:G805"/>
    <mergeCell ref="H805:J805"/>
    <mergeCell ref="K805:O805"/>
    <mergeCell ref="P805:R805"/>
    <mergeCell ref="S805:T805"/>
    <mergeCell ref="U805:W805"/>
    <mergeCell ref="X806:Y806"/>
    <mergeCell ref="Z806:AA806"/>
    <mergeCell ref="C806:D806"/>
    <mergeCell ref="E806:G806"/>
    <mergeCell ref="H806:J806"/>
    <mergeCell ref="K806:O806"/>
    <mergeCell ref="P806:R806"/>
    <mergeCell ref="S806:T806"/>
    <mergeCell ref="U806:W806"/>
    <mergeCell ref="X807:Y807"/>
    <mergeCell ref="Z807:AA807"/>
    <mergeCell ref="C807:D807"/>
    <mergeCell ref="E807:G807"/>
    <mergeCell ref="H807:J807"/>
    <mergeCell ref="K807:O807"/>
    <mergeCell ref="P807:R807"/>
    <mergeCell ref="S807:T807"/>
    <mergeCell ref="U807:W807"/>
    <mergeCell ref="X808:Y808"/>
    <mergeCell ref="Z808:AA808"/>
    <mergeCell ref="C808:D808"/>
    <mergeCell ref="E808:G808"/>
    <mergeCell ref="H808:J808"/>
    <mergeCell ref="K808:O808"/>
    <mergeCell ref="P808:R808"/>
    <mergeCell ref="S808:T808"/>
    <mergeCell ref="U808:W808"/>
    <mergeCell ref="X809:Y809"/>
    <mergeCell ref="Z809:AA809"/>
    <mergeCell ref="C809:D809"/>
    <mergeCell ref="E809:G809"/>
    <mergeCell ref="H809:J809"/>
    <mergeCell ref="K809:O809"/>
    <mergeCell ref="P809:R809"/>
    <mergeCell ref="S809:T809"/>
    <mergeCell ref="U809:W809"/>
    <mergeCell ref="X810:Y810"/>
    <mergeCell ref="Z810:AA810"/>
    <mergeCell ref="C810:D810"/>
    <mergeCell ref="E810:G810"/>
    <mergeCell ref="H810:J810"/>
    <mergeCell ref="K810:O810"/>
    <mergeCell ref="P810:R810"/>
    <mergeCell ref="S810:T810"/>
    <mergeCell ref="U810:W810"/>
    <mergeCell ref="X811:Y811"/>
    <mergeCell ref="Z811:AA811"/>
    <mergeCell ref="C811:D811"/>
    <mergeCell ref="E811:G811"/>
    <mergeCell ref="H811:J811"/>
    <mergeCell ref="K811:O811"/>
    <mergeCell ref="P811:R811"/>
    <mergeCell ref="S811:T811"/>
    <mergeCell ref="U811:W811"/>
    <mergeCell ref="X812:Y812"/>
    <mergeCell ref="Z812:AA812"/>
    <mergeCell ref="C812:D812"/>
    <mergeCell ref="E812:G812"/>
    <mergeCell ref="H812:J812"/>
    <mergeCell ref="K812:O812"/>
    <mergeCell ref="P812:R812"/>
    <mergeCell ref="S812:T812"/>
    <mergeCell ref="U812:W812"/>
    <mergeCell ref="X813:Y813"/>
    <mergeCell ref="Z813:AA813"/>
    <mergeCell ref="C813:D813"/>
    <mergeCell ref="E813:G813"/>
    <mergeCell ref="H813:J813"/>
    <mergeCell ref="K813:O813"/>
    <mergeCell ref="P813:R813"/>
    <mergeCell ref="S813:T813"/>
    <mergeCell ref="U813:W813"/>
    <mergeCell ref="X814:Y814"/>
    <mergeCell ref="Z814:AA814"/>
    <mergeCell ref="C814:D814"/>
    <mergeCell ref="E814:G814"/>
    <mergeCell ref="H814:J814"/>
    <mergeCell ref="K814:O814"/>
    <mergeCell ref="P814:R814"/>
    <mergeCell ref="S814:T814"/>
    <mergeCell ref="U814:W814"/>
    <mergeCell ref="X815:Y815"/>
    <mergeCell ref="Z815:AA815"/>
    <mergeCell ref="C815:D815"/>
    <mergeCell ref="E815:G815"/>
    <mergeCell ref="H815:J815"/>
    <mergeCell ref="K815:O815"/>
    <mergeCell ref="P815:R815"/>
    <mergeCell ref="S815:T815"/>
    <mergeCell ref="U815:W815"/>
    <mergeCell ref="X816:Y816"/>
    <mergeCell ref="Z816:AA816"/>
    <mergeCell ref="C816:D816"/>
    <mergeCell ref="E816:G816"/>
    <mergeCell ref="H816:J816"/>
    <mergeCell ref="K816:O816"/>
    <mergeCell ref="P816:R816"/>
    <mergeCell ref="S816:T816"/>
    <mergeCell ref="U816:W816"/>
    <mergeCell ref="X817:Y817"/>
    <mergeCell ref="Z817:AA817"/>
    <mergeCell ref="C817:D817"/>
    <mergeCell ref="E817:G817"/>
    <mergeCell ref="H817:J817"/>
    <mergeCell ref="K817:O817"/>
    <mergeCell ref="P817:R817"/>
    <mergeCell ref="S817:T817"/>
    <mergeCell ref="U817:W817"/>
    <mergeCell ref="X818:Y818"/>
    <mergeCell ref="Z818:AA818"/>
    <mergeCell ref="C818:D818"/>
    <mergeCell ref="E818:G818"/>
    <mergeCell ref="H818:J818"/>
    <mergeCell ref="K818:O818"/>
    <mergeCell ref="P818:R818"/>
    <mergeCell ref="S818:T818"/>
    <mergeCell ref="U818:W818"/>
    <mergeCell ref="X819:Y819"/>
    <mergeCell ref="Z819:AA819"/>
    <mergeCell ref="C819:D819"/>
    <mergeCell ref="E819:G819"/>
    <mergeCell ref="H819:J819"/>
    <mergeCell ref="K819:O819"/>
    <mergeCell ref="P819:R819"/>
    <mergeCell ref="S819:T819"/>
    <mergeCell ref="U819:W819"/>
    <mergeCell ref="X820:Y820"/>
    <mergeCell ref="Z820:AA820"/>
    <mergeCell ref="C820:D820"/>
    <mergeCell ref="E820:G820"/>
    <mergeCell ref="H820:J820"/>
    <mergeCell ref="K820:O820"/>
    <mergeCell ref="P820:R820"/>
    <mergeCell ref="S820:T820"/>
    <mergeCell ref="U820:W820"/>
    <mergeCell ref="X821:Y821"/>
    <mergeCell ref="Z821:AA821"/>
    <mergeCell ref="C821:D821"/>
    <mergeCell ref="E821:G821"/>
    <mergeCell ref="H821:J821"/>
    <mergeCell ref="K821:O821"/>
    <mergeCell ref="P821:R821"/>
    <mergeCell ref="S821:T821"/>
    <mergeCell ref="U821:W821"/>
    <mergeCell ref="X822:Y822"/>
    <mergeCell ref="Z822:AA822"/>
    <mergeCell ref="C822:D822"/>
    <mergeCell ref="E822:G822"/>
    <mergeCell ref="H822:J822"/>
    <mergeCell ref="K822:O822"/>
    <mergeCell ref="P822:R822"/>
    <mergeCell ref="S822:T822"/>
    <mergeCell ref="U822:W822"/>
    <mergeCell ref="X823:Y823"/>
    <mergeCell ref="Z823:AA823"/>
    <mergeCell ref="C823:D823"/>
    <mergeCell ref="E823:G823"/>
    <mergeCell ref="H823:J823"/>
    <mergeCell ref="K823:O823"/>
    <mergeCell ref="P823:R823"/>
    <mergeCell ref="S823:T823"/>
    <mergeCell ref="U823:W823"/>
    <mergeCell ref="X824:Y824"/>
    <mergeCell ref="Z824:AA824"/>
    <mergeCell ref="C824:D824"/>
    <mergeCell ref="E824:G824"/>
    <mergeCell ref="H824:J824"/>
    <mergeCell ref="K824:O824"/>
    <mergeCell ref="P824:R824"/>
    <mergeCell ref="S824:T824"/>
    <mergeCell ref="U824:W824"/>
    <mergeCell ref="X825:Y825"/>
    <mergeCell ref="Z825:AA825"/>
    <mergeCell ref="C825:D825"/>
    <mergeCell ref="E825:G825"/>
    <mergeCell ref="H825:J825"/>
    <mergeCell ref="K825:O825"/>
    <mergeCell ref="P825:R825"/>
    <mergeCell ref="S825:T825"/>
    <mergeCell ref="U825:W825"/>
    <mergeCell ref="X826:Y826"/>
    <mergeCell ref="Z826:AA826"/>
    <mergeCell ref="C826:D826"/>
    <mergeCell ref="E826:G826"/>
    <mergeCell ref="H826:J826"/>
    <mergeCell ref="K826:O826"/>
    <mergeCell ref="P826:R826"/>
    <mergeCell ref="S826:T826"/>
    <mergeCell ref="U826:W826"/>
    <mergeCell ref="X827:Y827"/>
    <mergeCell ref="Z827:AA827"/>
    <mergeCell ref="C827:D827"/>
    <mergeCell ref="E827:G827"/>
    <mergeCell ref="H827:J827"/>
    <mergeCell ref="K827:O827"/>
    <mergeCell ref="P827:R827"/>
    <mergeCell ref="S827:T827"/>
    <mergeCell ref="U827:W827"/>
    <mergeCell ref="X828:Y828"/>
    <mergeCell ref="Z828:AA828"/>
    <mergeCell ref="C828:D828"/>
    <mergeCell ref="E828:G828"/>
    <mergeCell ref="H828:J828"/>
    <mergeCell ref="K828:O828"/>
    <mergeCell ref="P828:R828"/>
    <mergeCell ref="S828:T828"/>
    <mergeCell ref="U828:W828"/>
    <mergeCell ref="X829:Y829"/>
    <mergeCell ref="Z829:AA829"/>
    <mergeCell ref="C829:D829"/>
    <mergeCell ref="E829:G829"/>
    <mergeCell ref="H829:J829"/>
    <mergeCell ref="K829:O829"/>
    <mergeCell ref="P829:R829"/>
    <mergeCell ref="S829:T829"/>
    <mergeCell ref="U829:W829"/>
    <mergeCell ref="X830:Y830"/>
    <mergeCell ref="Z830:AA830"/>
    <mergeCell ref="C830:D830"/>
    <mergeCell ref="E830:G830"/>
    <mergeCell ref="H830:J830"/>
    <mergeCell ref="K830:O830"/>
    <mergeCell ref="P830:R830"/>
    <mergeCell ref="S830:T830"/>
    <mergeCell ref="U830:W830"/>
    <mergeCell ref="X831:Y831"/>
    <mergeCell ref="Z831:AA831"/>
    <mergeCell ref="C831:D831"/>
    <mergeCell ref="E831:G831"/>
    <mergeCell ref="H831:J831"/>
    <mergeCell ref="K831:O831"/>
    <mergeCell ref="P831:R831"/>
    <mergeCell ref="S831:T831"/>
    <mergeCell ref="U831:W831"/>
    <mergeCell ref="X832:Y832"/>
    <mergeCell ref="Z832:AA832"/>
    <mergeCell ref="C832:D832"/>
    <mergeCell ref="E832:G832"/>
    <mergeCell ref="H832:J832"/>
    <mergeCell ref="K832:O832"/>
    <mergeCell ref="P832:R832"/>
    <mergeCell ref="S832:T832"/>
    <mergeCell ref="U832:W832"/>
    <mergeCell ref="X833:Y833"/>
    <mergeCell ref="Z833:AA833"/>
    <mergeCell ref="C833:D833"/>
    <mergeCell ref="E833:G833"/>
    <mergeCell ref="H833:J833"/>
    <mergeCell ref="K833:O833"/>
    <mergeCell ref="P833:R833"/>
    <mergeCell ref="S833:T833"/>
    <mergeCell ref="U833:W833"/>
    <mergeCell ref="X834:Y834"/>
    <mergeCell ref="Z834:AA834"/>
    <mergeCell ref="C834:D834"/>
    <mergeCell ref="E834:G834"/>
    <mergeCell ref="H834:J834"/>
    <mergeCell ref="K834:O834"/>
    <mergeCell ref="P834:R834"/>
    <mergeCell ref="S834:T834"/>
    <mergeCell ref="U834:W834"/>
    <mergeCell ref="X835:Y835"/>
    <mergeCell ref="Z835:AA835"/>
    <mergeCell ref="C835:D835"/>
    <mergeCell ref="E835:G835"/>
    <mergeCell ref="H835:J835"/>
    <mergeCell ref="K835:O835"/>
    <mergeCell ref="P835:R835"/>
    <mergeCell ref="S835:T835"/>
    <mergeCell ref="U835:W835"/>
    <mergeCell ref="X836:Y836"/>
    <mergeCell ref="Z836:AA836"/>
    <mergeCell ref="C836:D836"/>
    <mergeCell ref="E836:G836"/>
    <mergeCell ref="H836:J836"/>
    <mergeCell ref="K836:O836"/>
    <mergeCell ref="P836:R836"/>
    <mergeCell ref="S836:T836"/>
    <mergeCell ref="U836:W836"/>
    <mergeCell ref="X837:Y837"/>
    <mergeCell ref="Z837:AA837"/>
    <mergeCell ref="C837:D837"/>
    <mergeCell ref="E837:G837"/>
    <mergeCell ref="H837:J837"/>
    <mergeCell ref="K837:O837"/>
    <mergeCell ref="P837:R837"/>
    <mergeCell ref="S837:T837"/>
    <mergeCell ref="U837:W837"/>
    <mergeCell ref="X838:Y838"/>
    <mergeCell ref="Z838:AA838"/>
    <mergeCell ref="C838:D838"/>
    <mergeCell ref="E838:G838"/>
    <mergeCell ref="H838:J838"/>
    <mergeCell ref="K838:O838"/>
    <mergeCell ref="P838:R838"/>
    <mergeCell ref="S838:T838"/>
    <mergeCell ref="U838:W838"/>
    <mergeCell ref="X839:Y839"/>
    <mergeCell ref="Z839:AA839"/>
    <mergeCell ref="C839:D839"/>
    <mergeCell ref="E839:G839"/>
    <mergeCell ref="H839:J839"/>
    <mergeCell ref="K839:O839"/>
    <mergeCell ref="P839:R839"/>
    <mergeCell ref="S839:T839"/>
    <mergeCell ref="U839:W839"/>
    <mergeCell ref="X840:Y840"/>
    <mergeCell ref="Z840:AA840"/>
    <mergeCell ref="C840:D840"/>
    <mergeCell ref="E840:G840"/>
    <mergeCell ref="H840:J840"/>
    <mergeCell ref="K840:O840"/>
    <mergeCell ref="P840:R840"/>
    <mergeCell ref="S840:T840"/>
    <mergeCell ref="U840:W840"/>
    <mergeCell ref="X841:Y841"/>
    <mergeCell ref="Z841:AA841"/>
    <mergeCell ref="C841:D841"/>
    <mergeCell ref="E841:G841"/>
    <mergeCell ref="H841:J841"/>
    <mergeCell ref="K841:O841"/>
    <mergeCell ref="P841:R841"/>
    <mergeCell ref="S841:T841"/>
    <mergeCell ref="U841:W841"/>
    <mergeCell ref="X842:Y842"/>
    <mergeCell ref="Z842:AA842"/>
    <mergeCell ref="C842:D842"/>
    <mergeCell ref="E842:G842"/>
    <mergeCell ref="H842:J842"/>
    <mergeCell ref="K842:O842"/>
    <mergeCell ref="P842:R842"/>
    <mergeCell ref="S842:T842"/>
    <mergeCell ref="U842:W842"/>
    <mergeCell ref="X843:Y843"/>
    <mergeCell ref="Z843:AA843"/>
    <mergeCell ref="C843:D843"/>
    <mergeCell ref="E843:G843"/>
    <mergeCell ref="H843:J843"/>
    <mergeCell ref="K843:O843"/>
    <mergeCell ref="P843:R843"/>
    <mergeCell ref="S843:T843"/>
    <mergeCell ref="U843:W843"/>
    <mergeCell ref="X844:Y844"/>
    <mergeCell ref="Z844:AA844"/>
    <mergeCell ref="C844:D844"/>
    <mergeCell ref="E844:G844"/>
    <mergeCell ref="H844:J844"/>
    <mergeCell ref="K844:O844"/>
    <mergeCell ref="P844:R844"/>
    <mergeCell ref="S844:T844"/>
    <mergeCell ref="U844:W844"/>
    <mergeCell ref="X845:Y845"/>
    <mergeCell ref="Z845:AA845"/>
    <mergeCell ref="C845:D845"/>
    <mergeCell ref="E845:G845"/>
    <mergeCell ref="H845:J845"/>
    <mergeCell ref="K845:O845"/>
    <mergeCell ref="P845:R845"/>
    <mergeCell ref="S845:T845"/>
    <mergeCell ref="U845:W845"/>
    <mergeCell ref="X846:Y846"/>
    <mergeCell ref="Z846:AA846"/>
    <mergeCell ref="C846:D846"/>
    <mergeCell ref="E846:G846"/>
    <mergeCell ref="H846:J846"/>
    <mergeCell ref="K846:O846"/>
    <mergeCell ref="P846:R846"/>
    <mergeCell ref="S846:T846"/>
    <mergeCell ref="U846:W846"/>
    <mergeCell ref="X847:Y847"/>
    <mergeCell ref="Z847:AA847"/>
    <mergeCell ref="C847:D847"/>
    <mergeCell ref="E847:G847"/>
    <mergeCell ref="H847:J847"/>
    <mergeCell ref="K847:O847"/>
    <mergeCell ref="P847:R847"/>
    <mergeCell ref="S847:T847"/>
    <mergeCell ref="U847:W847"/>
    <mergeCell ref="X848:Y848"/>
    <mergeCell ref="Z848:AA848"/>
    <mergeCell ref="C848:D848"/>
    <mergeCell ref="E848:G848"/>
    <mergeCell ref="H848:J848"/>
    <mergeCell ref="K848:O848"/>
    <mergeCell ref="P848:R848"/>
    <mergeCell ref="S848:T848"/>
    <mergeCell ref="U848:W848"/>
    <mergeCell ref="X849:Y849"/>
    <mergeCell ref="Z849:AA849"/>
    <mergeCell ref="C849:D849"/>
    <mergeCell ref="E849:G849"/>
    <mergeCell ref="H849:J849"/>
    <mergeCell ref="K849:O849"/>
    <mergeCell ref="P849:R849"/>
    <mergeCell ref="S849:T849"/>
    <mergeCell ref="U849:W849"/>
    <mergeCell ref="X850:Y850"/>
    <mergeCell ref="Z850:AA850"/>
    <mergeCell ref="C850:D850"/>
    <mergeCell ref="E850:G850"/>
    <mergeCell ref="H850:J850"/>
    <mergeCell ref="K850:O850"/>
    <mergeCell ref="P850:R850"/>
    <mergeCell ref="S850:T850"/>
    <mergeCell ref="U850:W850"/>
    <mergeCell ref="X851:Y851"/>
    <mergeCell ref="Z851:AA851"/>
    <mergeCell ref="C851:D851"/>
    <mergeCell ref="E851:G851"/>
    <mergeCell ref="H851:J851"/>
    <mergeCell ref="K851:O851"/>
    <mergeCell ref="P851:R851"/>
    <mergeCell ref="S851:T851"/>
    <mergeCell ref="U851:W851"/>
    <mergeCell ref="X852:Y852"/>
    <mergeCell ref="Z852:AA852"/>
    <mergeCell ref="C852:D852"/>
    <mergeCell ref="E852:G852"/>
    <mergeCell ref="H852:J852"/>
    <mergeCell ref="K852:O852"/>
    <mergeCell ref="P852:R852"/>
    <mergeCell ref="S852:T852"/>
    <mergeCell ref="U852:W852"/>
    <mergeCell ref="X853:Y853"/>
    <mergeCell ref="Z853:AA853"/>
    <mergeCell ref="C853:D853"/>
    <mergeCell ref="E853:G853"/>
    <mergeCell ref="H853:J853"/>
    <mergeCell ref="K853:O853"/>
    <mergeCell ref="P853:R853"/>
    <mergeCell ref="S853:T853"/>
    <mergeCell ref="U853:W853"/>
    <mergeCell ref="X854:Y854"/>
    <mergeCell ref="Z854:AA854"/>
    <mergeCell ref="C854:D854"/>
    <mergeCell ref="E854:G854"/>
    <mergeCell ref="H854:J854"/>
    <mergeCell ref="K854:O854"/>
    <mergeCell ref="P854:R854"/>
    <mergeCell ref="S854:T854"/>
    <mergeCell ref="U854:W854"/>
    <mergeCell ref="X855:Y855"/>
    <mergeCell ref="Z855:AA855"/>
    <mergeCell ref="C855:D855"/>
    <mergeCell ref="E855:G855"/>
    <mergeCell ref="H855:J855"/>
    <mergeCell ref="K855:O855"/>
    <mergeCell ref="P855:R855"/>
    <mergeCell ref="S855:T855"/>
    <mergeCell ref="U855:W855"/>
    <mergeCell ref="X856:Y856"/>
    <mergeCell ref="Z856:AA856"/>
    <mergeCell ref="C856:D856"/>
    <mergeCell ref="E856:G856"/>
    <mergeCell ref="H856:J856"/>
    <mergeCell ref="K856:O856"/>
    <mergeCell ref="P856:R856"/>
    <mergeCell ref="S856:T856"/>
    <mergeCell ref="U856:W856"/>
    <mergeCell ref="X857:Y857"/>
    <mergeCell ref="Z857:AA857"/>
    <mergeCell ref="C857:D857"/>
    <mergeCell ref="E857:G857"/>
    <mergeCell ref="H857:J857"/>
    <mergeCell ref="K857:O857"/>
    <mergeCell ref="P857:R857"/>
    <mergeCell ref="S857:T857"/>
    <mergeCell ref="U857:W857"/>
    <mergeCell ref="X858:Y858"/>
    <mergeCell ref="Z858:AA858"/>
    <mergeCell ref="C858:D858"/>
    <mergeCell ref="E858:G858"/>
    <mergeCell ref="H858:J858"/>
    <mergeCell ref="K858:O858"/>
    <mergeCell ref="P858:R858"/>
    <mergeCell ref="S858:T858"/>
    <mergeCell ref="U858:W858"/>
    <mergeCell ref="X859:Y859"/>
    <mergeCell ref="Z859:AA859"/>
    <mergeCell ref="C859:D859"/>
    <mergeCell ref="E859:G859"/>
    <mergeCell ref="H859:J859"/>
    <mergeCell ref="K859:O859"/>
    <mergeCell ref="P859:R859"/>
    <mergeCell ref="S859:T859"/>
    <mergeCell ref="U859:W859"/>
    <mergeCell ref="X860:Y860"/>
    <mergeCell ref="Z860:AA860"/>
    <mergeCell ref="C860:D860"/>
    <mergeCell ref="E860:G860"/>
    <mergeCell ref="H860:J860"/>
    <mergeCell ref="K860:O860"/>
    <mergeCell ref="P860:R860"/>
    <mergeCell ref="S860:T860"/>
    <mergeCell ref="U860:W860"/>
    <mergeCell ref="X861:Y861"/>
    <mergeCell ref="Z861:AA861"/>
    <mergeCell ref="C861:D861"/>
    <mergeCell ref="E861:G861"/>
    <mergeCell ref="H861:J861"/>
    <mergeCell ref="K861:O861"/>
    <mergeCell ref="P861:R861"/>
    <mergeCell ref="S861:T861"/>
    <mergeCell ref="U861:W861"/>
    <mergeCell ref="X862:Y862"/>
    <mergeCell ref="Z862:AA862"/>
    <mergeCell ref="C862:D862"/>
    <mergeCell ref="E862:G862"/>
    <mergeCell ref="H862:J862"/>
    <mergeCell ref="K862:O862"/>
    <mergeCell ref="P862:R862"/>
    <mergeCell ref="S862:T862"/>
    <mergeCell ref="U862:W862"/>
    <mergeCell ref="X863:Y863"/>
    <mergeCell ref="Z863:AA863"/>
    <mergeCell ref="C863:D863"/>
    <mergeCell ref="E863:G863"/>
    <mergeCell ref="H863:J863"/>
    <mergeCell ref="K863:O863"/>
    <mergeCell ref="P863:R863"/>
    <mergeCell ref="S863:T863"/>
    <mergeCell ref="U863:W863"/>
    <mergeCell ref="X864:Y864"/>
    <mergeCell ref="Z864:AA864"/>
    <mergeCell ref="C864:D864"/>
    <mergeCell ref="E864:G864"/>
    <mergeCell ref="H864:J864"/>
    <mergeCell ref="K864:O864"/>
    <mergeCell ref="P864:R864"/>
    <mergeCell ref="S864:T864"/>
    <mergeCell ref="U864:W864"/>
    <mergeCell ref="X865:Y865"/>
    <mergeCell ref="Z865:AA865"/>
    <mergeCell ref="C865:D865"/>
    <mergeCell ref="E865:G865"/>
    <mergeCell ref="H865:J865"/>
    <mergeCell ref="K865:O865"/>
    <mergeCell ref="P865:R865"/>
    <mergeCell ref="S865:T865"/>
    <mergeCell ref="U865:W865"/>
    <mergeCell ref="X866:Y866"/>
    <mergeCell ref="Z866:AA866"/>
    <mergeCell ref="C866:D866"/>
    <mergeCell ref="E866:G866"/>
    <mergeCell ref="H866:J866"/>
    <mergeCell ref="K866:O866"/>
    <mergeCell ref="P866:R866"/>
    <mergeCell ref="S866:T866"/>
    <mergeCell ref="U866:W866"/>
    <mergeCell ref="X867:Y867"/>
    <mergeCell ref="Z867:AA867"/>
    <mergeCell ref="C867:D867"/>
    <mergeCell ref="E867:G867"/>
    <mergeCell ref="H867:J867"/>
    <mergeCell ref="K867:O867"/>
    <mergeCell ref="P867:R867"/>
    <mergeCell ref="S867:T867"/>
    <mergeCell ref="U867:W867"/>
    <mergeCell ref="X868:Y868"/>
    <mergeCell ref="Z868:AA868"/>
    <mergeCell ref="C868:D868"/>
    <mergeCell ref="E868:G868"/>
    <mergeCell ref="H868:J868"/>
    <mergeCell ref="K868:O868"/>
    <mergeCell ref="P868:R868"/>
    <mergeCell ref="S868:T868"/>
    <mergeCell ref="U868:W868"/>
    <mergeCell ref="X869:Y869"/>
    <mergeCell ref="Z869:AA869"/>
    <mergeCell ref="C869:D869"/>
    <mergeCell ref="E869:G869"/>
    <mergeCell ref="H869:J869"/>
    <mergeCell ref="K869:O869"/>
    <mergeCell ref="P869:R869"/>
    <mergeCell ref="S869:T869"/>
    <mergeCell ref="U869:W869"/>
    <mergeCell ref="X870:Y870"/>
    <mergeCell ref="Z870:AA870"/>
    <mergeCell ref="C870:D870"/>
    <mergeCell ref="E870:G870"/>
    <mergeCell ref="H870:J870"/>
    <mergeCell ref="K870:O870"/>
    <mergeCell ref="P870:R870"/>
    <mergeCell ref="S870:T870"/>
    <mergeCell ref="U870:W870"/>
    <mergeCell ref="X871:Y871"/>
    <mergeCell ref="Z871:AA871"/>
    <mergeCell ref="C871:D871"/>
    <mergeCell ref="E871:G871"/>
    <mergeCell ref="H871:J871"/>
    <mergeCell ref="K871:O871"/>
    <mergeCell ref="P871:R871"/>
    <mergeCell ref="S871:T871"/>
    <mergeCell ref="U871:W871"/>
    <mergeCell ref="X872:Y872"/>
    <mergeCell ref="Z872:AA872"/>
    <mergeCell ref="C872:D872"/>
    <mergeCell ref="E872:G872"/>
    <mergeCell ref="H872:J872"/>
    <mergeCell ref="K872:O872"/>
    <mergeCell ref="P872:R872"/>
    <mergeCell ref="S872:T872"/>
    <mergeCell ref="U872:W872"/>
    <mergeCell ref="X873:Y873"/>
    <mergeCell ref="Z873:AA873"/>
    <mergeCell ref="C873:D873"/>
    <mergeCell ref="E873:G873"/>
    <mergeCell ref="H873:J873"/>
    <mergeCell ref="K873:O873"/>
    <mergeCell ref="P873:R873"/>
    <mergeCell ref="S873:T873"/>
    <mergeCell ref="U873:W873"/>
    <mergeCell ref="X874:Y874"/>
    <mergeCell ref="Z874:AA874"/>
    <mergeCell ref="C874:D874"/>
    <mergeCell ref="E874:G874"/>
    <mergeCell ref="H874:J874"/>
    <mergeCell ref="K874:O874"/>
    <mergeCell ref="P874:R874"/>
    <mergeCell ref="S874:T874"/>
    <mergeCell ref="U874:W874"/>
    <mergeCell ref="X875:Y875"/>
    <mergeCell ref="Z875:AA875"/>
    <mergeCell ref="C875:D875"/>
    <mergeCell ref="E875:G875"/>
    <mergeCell ref="H875:J875"/>
    <mergeCell ref="K875:O875"/>
    <mergeCell ref="P875:R875"/>
    <mergeCell ref="S875:T875"/>
    <mergeCell ref="U875:W875"/>
    <mergeCell ref="X876:Y876"/>
    <mergeCell ref="Z876:AA876"/>
    <mergeCell ref="C876:D876"/>
    <mergeCell ref="E876:G876"/>
    <mergeCell ref="H876:J876"/>
    <mergeCell ref="K876:O876"/>
    <mergeCell ref="P876:R876"/>
    <mergeCell ref="S876:T876"/>
    <mergeCell ref="U876:W876"/>
    <mergeCell ref="X877:Y877"/>
    <mergeCell ref="Z877:AA877"/>
    <mergeCell ref="C877:D877"/>
    <mergeCell ref="E877:G877"/>
    <mergeCell ref="H877:J877"/>
    <mergeCell ref="K877:O877"/>
    <mergeCell ref="P877:R877"/>
    <mergeCell ref="S877:T877"/>
    <mergeCell ref="U877:W877"/>
    <mergeCell ref="X878:Y878"/>
    <mergeCell ref="Z878:AA878"/>
    <mergeCell ref="C878:D878"/>
    <mergeCell ref="E878:G878"/>
    <mergeCell ref="H878:J878"/>
    <mergeCell ref="K878:O878"/>
    <mergeCell ref="P878:R878"/>
    <mergeCell ref="S878:T878"/>
    <mergeCell ref="U878:W878"/>
    <mergeCell ref="X879:Y879"/>
    <mergeCell ref="Z879:AA879"/>
    <mergeCell ref="C879:D879"/>
    <mergeCell ref="E879:G879"/>
    <mergeCell ref="H879:J879"/>
    <mergeCell ref="K879:O879"/>
    <mergeCell ref="P879:R879"/>
    <mergeCell ref="S879:T879"/>
    <mergeCell ref="U879:W879"/>
    <mergeCell ref="X880:Y880"/>
    <mergeCell ref="Z880:AA880"/>
    <mergeCell ref="C880:D880"/>
    <mergeCell ref="E880:G880"/>
    <mergeCell ref="H880:J880"/>
    <mergeCell ref="K880:O880"/>
    <mergeCell ref="P880:R880"/>
    <mergeCell ref="S880:T880"/>
    <mergeCell ref="U880:W880"/>
    <mergeCell ref="X881:Y881"/>
    <mergeCell ref="Z881:AA881"/>
    <mergeCell ref="C881:D881"/>
    <mergeCell ref="E881:G881"/>
    <mergeCell ref="H881:J881"/>
    <mergeCell ref="K881:O881"/>
    <mergeCell ref="P881:R881"/>
    <mergeCell ref="S881:T881"/>
    <mergeCell ref="U881:W881"/>
    <mergeCell ref="X882:Y882"/>
    <mergeCell ref="Z882:AA882"/>
    <mergeCell ref="C882:D882"/>
    <mergeCell ref="E882:G882"/>
    <mergeCell ref="H882:J882"/>
    <mergeCell ref="K882:O882"/>
    <mergeCell ref="P882:R882"/>
    <mergeCell ref="S882:T882"/>
    <mergeCell ref="U882:W882"/>
    <mergeCell ref="X883:Y883"/>
    <mergeCell ref="Z883:AA883"/>
    <mergeCell ref="C883:D883"/>
    <mergeCell ref="E883:G883"/>
    <mergeCell ref="H883:J883"/>
    <mergeCell ref="K883:O883"/>
    <mergeCell ref="P883:R883"/>
    <mergeCell ref="S883:T883"/>
    <mergeCell ref="U883:W883"/>
    <mergeCell ref="X884:Y884"/>
    <mergeCell ref="Z884:AA884"/>
    <mergeCell ref="C884:D884"/>
    <mergeCell ref="E884:G884"/>
    <mergeCell ref="H884:J884"/>
    <mergeCell ref="K884:O884"/>
    <mergeCell ref="P884:R884"/>
    <mergeCell ref="S884:T884"/>
    <mergeCell ref="U884:W884"/>
    <mergeCell ref="X885:Y885"/>
    <mergeCell ref="Z885:AA885"/>
    <mergeCell ref="C885:D885"/>
    <mergeCell ref="E885:G885"/>
    <mergeCell ref="H885:J885"/>
    <mergeCell ref="K885:O885"/>
    <mergeCell ref="P885:R885"/>
    <mergeCell ref="S885:T885"/>
    <mergeCell ref="U885:W885"/>
    <mergeCell ref="X886:Y886"/>
    <mergeCell ref="Z886:AA886"/>
    <mergeCell ref="C886:D886"/>
    <mergeCell ref="E886:G886"/>
    <mergeCell ref="H886:J886"/>
    <mergeCell ref="K886:O886"/>
    <mergeCell ref="P886:R886"/>
    <mergeCell ref="S886:T886"/>
    <mergeCell ref="U886:W886"/>
    <mergeCell ref="X887:Y887"/>
    <mergeCell ref="Z887:AA887"/>
    <mergeCell ref="C887:D887"/>
    <mergeCell ref="E887:G887"/>
    <mergeCell ref="H887:J887"/>
    <mergeCell ref="K887:O887"/>
    <mergeCell ref="P887:R887"/>
    <mergeCell ref="S887:T887"/>
    <mergeCell ref="U887:W887"/>
    <mergeCell ref="X888:Y888"/>
    <mergeCell ref="Z888:AA888"/>
    <mergeCell ref="C888:D888"/>
    <mergeCell ref="E888:G888"/>
    <mergeCell ref="H888:J888"/>
    <mergeCell ref="K888:O888"/>
    <mergeCell ref="P888:R888"/>
    <mergeCell ref="S888:T888"/>
    <mergeCell ref="U888:W888"/>
    <mergeCell ref="X889:Y889"/>
    <mergeCell ref="Z889:AA889"/>
    <mergeCell ref="C889:D889"/>
    <mergeCell ref="E889:G889"/>
    <mergeCell ref="H889:J889"/>
    <mergeCell ref="K889:O889"/>
    <mergeCell ref="P889:R889"/>
    <mergeCell ref="S889:T889"/>
    <mergeCell ref="U889:W889"/>
    <mergeCell ref="X890:Y890"/>
    <mergeCell ref="Z890:AA890"/>
    <mergeCell ref="C890:D890"/>
    <mergeCell ref="E890:G890"/>
    <mergeCell ref="H890:J890"/>
    <mergeCell ref="K890:O890"/>
    <mergeCell ref="P890:R890"/>
    <mergeCell ref="S890:T890"/>
    <mergeCell ref="U890:W890"/>
    <mergeCell ref="X891:Y891"/>
    <mergeCell ref="Z891:AA891"/>
    <mergeCell ref="C891:D891"/>
    <mergeCell ref="E891:G891"/>
    <mergeCell ref="H891:J891"/>
    <mergeCell ref="K891:O891"/>
    <mergeCell ref="P891:R891"/>
    <mergeCell ref="S891:T891"/>
    <mergeCell ref="U891:W891"/>
    <mergeCell ref="X892:Y892"/>
    <mergeCell ref="Z892:AA892"/>
    <mergeCell ref="C892:D892"/>
    <mergeCell ref="E892:G892"/>
    <mergeCell ref="H892:J892"/>
    <mergeCell ref="K892:O892"/>
    <mergeCell ref="P892:R892"/>
    <mergeCell ref="S892:T892"/>
    <mergeCell ref="U892:W892"/>
    <mergeCell ref="X893:Y893"/>
    <mergeCell ref="Z893:AA893"/>
    <mergeCell ref="C893:D893"/>
    <mergeCell ref="E893:G893"/>
    <mergeCell ref="H893:J893"/>
    <mergeCell ref="K893:O893"/>
    <mergeCell ref="P893:R893"/>
    <mergeCell ref="S893:T893"/>
    <mergeCell ref="U893:W893"/>
    <mergeCell ref="X894:Y894"/>
    <mergeCell ref="Z894:AA894"/>
    <mergeCell ref="C894:D894"/>
    <mergeCell ref="E894:G894"/>
    <mergeCell ref="H894:J894"/>
    <mergeCell ref="K894:O894"/>
    <mergeCell ref="P894:R894"/>
    <mergeCell ref="S894:T894"/>
    <mergeCell ref="U894:W894"/>
    <mergeCell ref="X895:Y895"/>
    <mergeCell ref="Z895:AA895"/>
    <mergeCell ref="C895:D895"/>
    <mergeCell ref="E895:G895"/>
    <mergeCell ref="H895:J895"/>
    <mergeCell ref="K895:O895"/>
    <mergeCell ref="P895:R895"/>
    <mergeCell ref="S895:T895"/>
    <mergeCell ref="U895:W895"/>
    <mergeCell ref="X896:Y896"/>
    <mergeCell ref="Z896:AA896"/>
    <mergeCell ref="C896:D896"/>
    <mergeCell ref="E896:G896"/>
    <mergeCell ref="H896:J896"/>
    <mergeCell ref="K896:O896"/>
    <mergeCell ref="P896:R896"/>
    <mergeCell ref="S896:T896"/>
    <mergeCell ref="U896:W896"/>
    <mergeCell ref="X897:Y897"/>
    <mergeCell ref="Z897:AA897"/>
    <mergeCell ref="C897:D897"/>
    <mergeCell ref="E897:G897"/>
    <mergeCell ref="H897:J897"/>
    <mergeCell ref="K897:O897"/>
    <mergeCell ref="P897:R897"/>
    <mergeCell ref="S897:T897"/>
    <mergeCell ref="U897:W897"/>
    <mergeCell ref="X898:Y898"/>
    <mergeCell ref="Z898:AA898"/>
    <mergeCell ref="C898:D898"/>
    <mergeCell ref="E898:G898"/>
    <mergeCell ref="H898:J898"/>
    <mergeCell ref="K898:O898"/>
    <mergeCell ref="P898:R898"/>
    <mergeCell ref="S898:T898"/>
    <mergeCell ref="U898:W898"/>
    <mergeCell ref="X899:Y899"/>
    <mergeCell ref="Z899:AA899"/>
    <mergeCell ref="C899:D899"/>
    <mergeCell ref="E899:G899"/>
    <mergeCell ref="H899:J899"/>
    <mergeCell ref="K899:O899"/>
    <mergeCell ref="P899:R899"/>
    <mergeCell ref="S899:T899"/>
    <mergeCell ref="U899:W899"/>
    <mergeCell ref="X900:Y900"/>
    <mergeCell ref="Z900:AA900"/>
    <mergeCell ref="C900:D900"/>
    <mergeCell ref="E900:G900"/>
    <mergeCell ref="H900:J900"/>
    <mergeCell ref="K900:O900"/>
    <mergeCell ref="P900:R900"/>
    <mergeCell ref="S900:T900"/>
    <mergeCell ref="U900:W900"/>
    <mergeCell ref="X901:Y901"/>
    <mergeCell ref="Z901:AA901"/>
    <mergeCell ref="C901:D901"/>
    <mergeCell ref="E901:G901"/>
    <mergeCell ref="H901:J901"/>
    <mergeCell ref="K901:O901"/>
    <mergeCell ref="P901:R901"/>
    <mergeCell ref="S901:T901"/>
    <mergeCell ref="U901:W901"/>
    <mergeCell ref="X902:Y902"/>
    <mergeCell ref="Z902:AA902"/>
    <mergeCell ref="C902:D902"/>
    <mergeCell ref="E902:G902"/>
    <mergeCell ref="H902:J902"/>
    <mergeCell ref="K902:O902"/>
    <mergeCell ref="P902:R902"/>
    <mergeCell ref="S902:T902"/>
    <mergeCell ref="U902:W902"/>
    <mergeCell ref="X903:Y903"/>
    <mergeCell ref="Z903:AA903"/>
    <mergeCell ref="C903:D903"/>
    <mergeCell ref="E903:G903"/>
    <mergeCell ref="H903:J903"/>
    <mergeCell ref="K903:O903"/>
    <mergeCell ref="P903:R903"/>
    <mergeCell ref="S903:T903"/>
    <mergeCell ref="U903:W903"/>
    <mergeCell ref="X904:Y904"/>
    <mergeCell ref="Z904:AA904"/>
    <mergeCell ref="C904:D904"/>
    <mergeCell ref="E904:G904"/>
    <mergeCell ref="H904:J904"/>
    <mergeCell ref="K904:O904"/>
    <mergeCell ref="P904:R904"/>
    <mergeCell ref="S904:T904"/>
    <mergeCell ref="U904:W904"/>
    <mergeCell ref="X905:Y905"/>
    <mergeCell ref="Z905:AA905"/>
    <mergeCell ref="C905:D905"/>
    <mergeCell ref="E905:G905"/>
    <mergeCell ref="H905:J905"/>
    <mergeCell ref="K905:O905"/>
    <mergeCell ref="P905:R905"/>
    <mergeCell ref="S905:T905"/>
    <mergeCell ref="U905:W905"/>
    <mergeCell ref="X906:Y906"/>
    <mergeCell ref="Z906:AA906"/>
    <mergeCell ref="C906:D906"/>
    <mergeCell ref="E906:G906"/>
    <mergeCell ref="H906:J906"/>
    <mergeCell ref="K906:O906"/>
    <mergeCell ref="P906:R906"/>
    <mergeCell ref="S906:T906"/>
    <mergeCell ref="U906:W906"/>
    <mergeCell ref="X907:Y907"/>
    <mergeCell ref="Z907:AA907"/>
    <mergeCell ref="C907:D907"/>
    <mergeCell ref="E907:G907"/>
    <mergeCell ref="H907:J907"/>
    <mergeCell ref="K907:O907"/>
    <mergeCell ref="P907:R907"/>
    <mergeCell ref="S907:T907"/>
    <mergeCell ref="U907:W907"/>
    <mergeCell ref="X908:Y908"/>
    <mergeCell ref="Z908:AA908"/>
    <mergeCell ref="C908:D908"/>
    <mergeCell ref="E908:G908"/>
    <mergeCell ref="H908:J908"/>
    <mergeCell ref="K908:O908"/>
    <mergeCell ref="P908:R908"/>
    <mergeCell ref="S908:T908"/>
    <mergeCell ref="U908:W908"/>
    <mergeCell ref="X909:Y909"/>
    <mergeCell ref="Z909:AA909"/>
    <mergeCell ref="C909:D909"/>
    <mergeCell ref="E909:G909"/>
    <mergeCell ref="H909:J909"/>
    <mergeCell ref="K909:O909"/>
    <mergeCell ref="P909:R909"/>
    <mergeCell ref="S909:T909"/>
    <mergeCell ref="U909:W909"/>
    <mergeCell ref="X910:Y910"/>
    <mergeCell ref="Z910:AA910"/>
    <mergeCell ref="C910:D910"/>
    <mergeCell ref="E910:G910"/>
    <mergeCell ref="H910:J910"/>
    <mergeCell ref="K910:O910"/>
    <mergeCell ref="P910:R910"/>
    <mergeCell ref="S910:T910"/>
    <mergeCell ref="U910:W910"/>
    <mergeCell ref="X911:Y911"/>
    <mergeCell ref="Z911:AA911"/>
    <mergeCell ref="C911:D911"/>
    <mergeCell ref="E911:G911"/>
    <mergeCell ref="H911:J911"/>
    <mergeCell ref="K911:O911"/>
    <mergeCell ref="P911:R911"/>
    <mergeCell ref="S911:T911"/>
    <mergeCell ref="U911:W911"/>
    <mergeCell ref="X912:Y912"/>
    <mergeCell ref="Z912:AA912"/>
    <mergeCell ref="C912:D912"/>
    <mergeCell ref="E912:G912"/>
    <mergeCell ref="H912:J912"/>
    <mergeCell ref="K912:O912"/>
    <mergeCell ref="P912:R912"/>
    <mergeCell ref="S912:T912"/>
    <mergeCell ref="U912:W912"/>
    <mergeCell ref="X913:Y913"/>
    <mergeCell ref="Z913:AA913"/>
    <mergeCell ref="C913:D913"/>
    <mergeCell ref="E913:G913"/>
    <mergeCell ref="H913:J913"/>
    <mergeCell ref="K913:O913"/>
    <mergeCell ref="P913:R913"/>
    <mergeCell ref="S913:T913"/>
    <mergeCell ref="U913:W913"/>
    <mergeCell ref="X914:Y914"/>
    <mergeCell ref="Z914:AA914"/>
    <mergeCell ref="C914:D914"/>
    <mergeCell ref="E914:G914"/>
    <mergeCell ref="H914:J914"/>
    <mergeCell ref="K914:O914"/>
    <mergeCell ref="P914:R914"/>
    <mergeCell ref="S914:T914"/>
    <mergeCell ref="U914:W914"/>
    <mergeCell ref="X915:Y915"/>
    <mergeCell ref="Z915:AA915"/>
    <mergeCell ref="C915:D915"/>
    <mergeCell ref="E915:G915"/>
    <mergeCell ref="H915:J915"/>
    <mergeCell ref="K915:O915"/>
    <mergeCell ref="P915:R915"/>
    <mergeCell ref="S915:T915"/>
    <mergeCell ref="U915:W915"/>
    <mergeCell ref="X916:Y916"/>
    <mergeCell ref="Z916:AA916"/>
    <mergeCell ref="C916:D916"/>
    <mergeCell ref="E916:G916"/>
    <mergeCell ref="H916:J916"/>
    <mergeCell ref="K916:O916"/>
    <mergeCell ref="P916:R916"/>
    <mergeCell ref="S916:T916"/>
    <mergeCell ref="U916:W916"/>
    <mergeCell ref="X917:Y917"/>
    <mergeCell ref="Z917:AA917"/>
    <mergeCell ref="C917:D917"/>
    <mergeCell ref="E917:G917"/>
    <mergeCell ref="H917:J917"/>
    <mergeCell ref="K917:O917"/>
    <mergeCell ref="P917:R917"/>
    <mergeCell ref="S917:T917"/>
    <mergeCell ref="U917:W917"/>
    <mergeCell ref="X918:Y918"/>
    <mergeCell ref="Z918:AA918"/>
    <mergeCell ref="C918:D918"/>
    <mergeCell ref="E918:G918"/>
    <mergeCell ref="H918:J918"/>
    <mergeCell ref="K918:O918"/>
    <mergeCell ref="P918:R918"/>
    <mergeCell ref="S918:T918"/>
    <mergeCell ref="U918:W918"/>
    <mergeCell ref="X919:Y919"/>
    <mergeCell ref="Z919:AA919"/>
    <mergeCell ref="C919:D919"/>
    <mergeCell ref="E919:G919"/>
    <mergeCell ref="H919:J919"/>
    <mergeCell ref="K919:O919"/>
    <mergeCell ref="P919:R919"/>
    <mergeCell ref="S919:T919"/>
    <mergeCell ref="U919:W919"/>
    <mergeCell ref="X920:Y920"/>
    <mergeCell ref="Z920:AA920"/>
    <mergeCell ref="C920:D920"/>
    <mergeCell ref="E920:G920"/>
    <mergeCell ref="H920:J920"/>
    <mergeCell ref="K920:O920"/>
    <mergeCell ref="P920:R920"/>
    <mergeCell ref="S920:T920"/>
    <mergeCell ref="U920:W920"/>
    <mergeCell ref="X921:Y921"/>
    <mergeCell ref="Z921:AA921"/>
    <mergeCell ref="C921:D921"/>
    <mergeCell ref="E921:G921"/>
    <mergeCell ref="H921:J921"/>
    <mergeCell ref="K921:O921"/>
    <mergeCell ref="P921:R921"/>
    <mergeCell ref="S921:T921"/>
    <mergeCell ref="U921:W921"/>
    <mergeCell ref="X922:Y922"/>
    <mergeCell ref="Z922:AA922"/>
    <mergeCell ref="C922:D922"/>
    <mergeCell ref="E922:G922"/>
    <mergeCell ref="H922:J922"/>
    <mergeCell ref="K922:O922"/>
    <mergeCell ref="P922:R922"/>
    <mergeCell ref="S922:T922"/>
    <mergeCell ref="U922:W922"/>
    <mergeCell ref="X923:Y923"/>
    <mergeCell ref="Z923:AA923"/>
    <mergeCell ref="C923:D923"/>
    <mergeCell ref="E923:G923"/>
    <mergeCell ref="H923:J923"/>
    <mergeCell ref="K923:O923"/>
    <mergeCell ref="P923:R923"/>
    <mergeCell ref="S923:T923"/>
    <mergeCell ref="U923:W923"/>
    <mergeCell ref="X924:Y924"/>
    <mergeCell ref="Z924:AA924"/>
    <mergeCell ref="C924:D924"/>
    <mergeCell ref="E924:G924"/>
    <mergeCell ref="H924:J924"/>
    <mergeCell ref="K924:O924"/>
    <mergeCell ref="P924:R924"/>
    <mergeCell ref="S924:T924"/>
    <mergeCell ref="U924:W924"/>
    <mergeCell ref="X925:Y925"/>
    <mergeCell ref="Z925:AA925"/>
    <mergeCell ref="C925:D925"/>
    <mergeCell ref="E925:G925"/>
    <mergeCell ref="H925:J925"/>
    <mergeCell ref="K925:O925"/>
    <mergeCell ref="P925:R925"/>
    <mergeCell ref="S925:T925"/>
    <mergeCell ref="U925:W925"/>
    <mergeCell ref="X926:Y926"/>
    <mergeCell ref="Z926:AA926"/>
    <mergeCell ref="C926:D926"/>
    <mergeCell ref="E926:G926"/>
    <mergeCell ref="H926:J926"/>
    <mergeCell ref="K926:O926"/>
    <mergeCell ref="P926:R926"/>
    <mergeCell ref="S926:T926"/>
    <mergeCell ref="U926:W926"/>
    <mergeCell ref="X927:Y927"/>
    <mergeCell ref="Z927:AA927"/>
    <mergeCell ref="C927:D927"/>
    <mergeCell ref="E927:G927"/>
    <mergeCell ref="H927:J927"/>
    <mergeCell ref="K927:O927"/>
    <mergeCell ref="P927:R927"/>
    <mergeCell ref="S927:T927"/>
    <mergeCell ref="U927:W927"/>
    <mergeCell ref="X928:Y928"/>
    <mergeCell ref="Z928:AA928"/>
    <mergeCell ref="C928:D928"/>
    <mergeCell ref="E928:G928"/>
    <mergeCell ref="H928:J928"/>
    <mergeCell ref="K928:O928"/>
    <mergeCell ref="P928:R928"/>
    <mergeCell ref="S928:T928"/>
    <mergeCell ref="U928:W928"/>
    <mergeCell ref="X929:Y929"/>
    <mergeCell ref="Z929:AA929"/>
    <mergeCell ref="C929:D929"/>
    <mergeCell ref="E929:G929"/>
    <mergeCell ref="H929:J929"/>
    <mergeCell ref="K929:O929"/>
    <mergeCell ref="P929:R929"/>
    <mergeCell ref="S929:T929"/>
    <mergeCell ref="U929:W929"/>
    <mergeCell ref="X930:Y930"/>
    <mergeCell ref="Z930:AA930"/>
    <mergeCell ref="C930:D930"/>
    <mergeCell ref="E930:G930"/>
    <mergeCell ref="H930:J930"/>
    <mergeCell ref="K930:O930"/>
    <mergeCell ref="P930:R930"/>
    <mergeCell ref="S930:T930"/>
    <mergeCell ref="U930:W930"/>
    <mergeCell ref="X931:Y931"/>
    <mergeCell ref="Z931:AA931"/>
    <mergeCell ref="C931:D931"/>
    <mergeCell ref="E931:G931"/>
    <mergeCell ref="H931:J931"/>
    <mergeCell ref="K931:O931"/>
    <mergeCell ref="P931:R931"/>
    <mergeCell ref="S931:T931"/>
    <mergeCell ref="U931:W931"/>
    <mergeCell ref="X932:Y932"/>
    <mergeCell ref="Z932:AA932"/>
    <mergeCell ref="C932:D932"/>
    <mergeCell ref="E932:G932"/>
    <mergeCell ref="H932:J932"/>
    <mergeCell ref="K932:O932"/>
    <mergeCell ref="P932:R932"/>
    <mergeCell ref="S932:T932"/>
    <mergeCell ref="U932:W932"/>
    <mergeCell ref="X933:Y933"/>
    <mergeCell ref="Z933:AA933"/>
    <mergeCell ref="C933:D933"/>
    <mergeCell ref="E933:G933"/>
    <mergeCell ref="H933:J933"/>
    <mergeCell ref="K933:O933"/>
    <mergeCell ref="P933:R933"/>
    <mergeCell ref="S933:T933"/>
    <mergeCell ref="U933:W933"/>
    <mergeCell ref="X934:Y934"/>
    <mergeCell ref="Z934:AA934"/>
    <mergeCell ref="C934:D934"/>
    <mergeCell ref="E934:G934"/>
    <mergeCell ref="H934:J934"/>
    <mergeCell ref="K934:O934"/>
    <mergeCell ref="P934:R934"/>
    <mergeCell ref="S934:T934"/>
    <mergeCell ref="U934:W934"/>
    <mergeCell ref="X935:Y935"/>
    <mergeCell ref="Z935:AA935"/>
    <mergeCell ref="C935:D935"/>
    <mergeCell ref="E935:G935"/>
    <mergeCell ref="H935:J935"/>
    <mergeCell ref="K935:O935"/>
    <mergeCell ref="P935:R935"/>
    <mergeCell ref="S935:T935"/>
    <mergeCell ref="U935:W935"/>
    <mergeCell ref="X936:Y936"/>
    <mergeCell ref="Z936:AA936"/>
    <mergeCell ref="C936:D936"/>
    <mergeCell ref="E936:G936"/>
    <mergeCell ref="H936:J936"/>
    <mergeCell ref="K936:O936"/>
    <mergeCell ref="P936:R936"/>
    <mergeCell ref="S936:T936"/>
    <mergeCell ref="U936:W936"/>
    <mergeCell ref="X937:Y937"/>
    <mergeCell ref="Z937:AA937"/>
    <mergeCell ref="C937:D937"/>
    <mergeCell ref="E937:G937"/>
    <mergeCell ref="H937:J937"/>
    <mergeCell ref="K937:O937"/>
    <mergeCell ref="P937:R937"/>
    <mergeCell ref="S937:T937"/>
    <mergeCell ref="U937:W937"/>
    <mergeCell ref="X938:Y938"/>
    <mergeCell ref="Z938:AA938"/>
    <mergeCell ref="C938:D938"/>
    <mergeCell ref="E938:G938"/>
    <mergeCell ref="H938:J938"/>
    <mergeCell ref="K938:O938"/>
    <mergeCell ref="P938:R938"/>
    <mergeCell ref="S938:T938"/>
    <mergeCell ref="U938:W938"/>
    <mergeCell ref="X939:Y939"/>
    <mergeCell ref="Z939:AA939"/>
    <mergeCell ref="C939:D939"/>
    <mergeCell ref="E939:G939"/>
    <mergeCell ref="H939:J939"/>
    <mergeCell ref="K939:O939"/>
    <mergeCell ref="P939:R939"/>
    <mergeCell ref="S939:T939"/>
    <mergeCell ref="U939:W939"/>
    <mergeCell ref="X940:Y940"/>
    <mergeCell ref="Z940:AA940"/>
    <mergeCell ref="C940:D940"/>
    <mergeCell ref="E940:G940"/>
    <mergeCell ref="H940:J940"/>
    <mergeCell ref="K940:O940"/>
    <mergeCell ref="P940:R940"/>
    <mergeCell ref="S940:T940"/>
    <mergeCell ref="U940:W940"/>
    <mergeCell ref="X941:Y941"/>
    <mergeCell ref="Z941:AA941"/>
    <mergeCell ref="C941:D941"/>
    <mergeCell ref="E941:G941"/>
    <mergeCell ref="H941:J941"/>
    <mergeCell ref="K941:O941"/>
    <mergeCell ref="P941:R941"/>
    <mergeCell ref="S941:T941"/>
    <mergeCell ref="U941:W941"/>
    <mergeCell ref="X942:Y942"/>
    <mergeCell ref="Z942:AA942"/>
    <mergeCell ref="C942:D942"/>
    <mergeCell ref="E942:G942"/>
    <mergeCell ref="H942:J942"/>
    <mergeCell ref="K942:O942"/>
    <mergeCell ref="P942:R942"/>
    <mergeCell ref="S942:T942"/>
    <mergeCell ref="U942:W942"/>
    <mergeCell ref="X943:Y943"/>
    <mergeCell ref="Z943:AA943"/>
    <mergeCell ref="C943:D943"/>
    <mergeCell ref="E943:G943"/>
    <mergeCell ref="H943:J943"/>
    <mergeCell ref="K943:O943"/>
    <mergeCell ref="P943:R943"/>
    <mergeCell ref="S943:T943"/>
    <mergeCell ref="U943:W943"/>
    <mergeCell ref="X944:Y944"/>
    <mergeCell ref="Z944:AA944"/>
    <mergeCell ref="C944:D944"/>
    <mergeCell ref="E944:G944"/>
    <mergeCell ref="H944:J944"/>
    <mergeCell ref="K944:O944"/>
    <mergeCell ref="P944:R944"/>
    <mergeCell ref="S944:T944"/>
    <mergeCell ref="U944:W944"/>
    <mergeCell ref="X945:Y945"/>
    <mergeCell ref="Z945:AA945"/>
    <mergeCell ref="C945:D945"/>
    <mergeCell ref="E945:G945"/>
    <mergeCell ref="H945:J945"/>
    <mergeCell ref="K945:O945"/>
    <mergeCell ref="P945:R945"/>
    <mergeCell ref="S945:T945"/>
    <mergeCell ref="U945:W945"/>
    <mergeCell ref="X946:Y946"/>
    <mergeCell ref="Z946:AA946"/>
    <mergeCell ref="C946:D946"/>
    <mergeCell ref="E946:G946"/>
    <mergeCell ref="H946:J946"/>
    <mergeCell ref="K946:O946"/>
    <mergeCell ref="P946:R946"/>
    <mergeCell ref="S946:T946"/>
    <mergeCell ref="U946:W946"/>
    <mergeCell ref="X947:Y947"/>
    <mergeCell ref="Z947:AA947"/>
    <mergeCell ref="C947:D947"/>
    <mergeCell ref="E947:G947"/>
    <mergeCell ref="H947:J947"/>
    <mergeCell ref="K947:O947"/>
    <mergeCell ref="P947:R947"/>
    <mergeCell ref="S947:T947"/>
    <mergeCell ref="U947:W947"/>
    <mergeCell ref="X948:Y948"/>
    <mergeCell ref="Z948:AA948"/>
    <mergeCell ref="C948:D948"/>
    <mergeCell ref="E948:G948"/>
    <mergeCell ref="H948:J948"/>
    <mergeCell ref="K948:O948"/>
    <mergeCell ref="P948:R948"/>
    <mergeCell ref="S948:T948"/>
    <mergeCell ref="U948:W948"/>
    <mergeCell ref="X949:Y949"/>
    <mergeCell ref="Z949:AA949"/>
    <mergeCell ref="C949:D949"/>
    <mergeCell ref="E949:G949"/>
    <mergeCell ref="H949:J949"/>
    <mergeCell ref="K949:O949"/>
    <mergeCell ref="P949:R949"/>
    <mergeCell ref="S949:T949"/>
    <mergeCell ref="U949:W949"/>
    <mergeCell ref="X950:Y950"/>
    <mergeCell ref="Z950:AA950"/>
    <mergeCell ref="C950:D950"/>
    <mergeCell ref="E950:G950"/>
    <mergeCell ref="H950:J950"/>
    <mergeCell ref="K950:O950"/>
    <mergeCell ref="P950:R950"/>
    <mergeCell ref="S950:T950"/>
    <mergeCell ref="U950:W950"/>
    <mergeCell ref="X951:Y951"/>
    <mergeCell ref="Z951:AA951"/>
    <mergeCell ref="C951:D951"/>
    <mergeCell ref="E951:G951"/>
    <mergeCell ref="H951:J951"/>
    <mergeCell ref="K951:O951"/>
    <mergeCell ref="P951:R951"/>
    <mergeCell ref="S951:T951"/>
    <mergeCell ref="U951:W951"/>
    <mergeCell ref="X952:Y952"/>
    <mergeCell ref="Z952:AA952"/>
    <mergeCell ref="C952:D952"/>
    <mergeCell ref="E952:G952"/>
    <mergeCell ref="H952:J952"/>
    <mergeCell ref="K952:O952"/>
    <mergeCell ref="P952:R952"/>
    <mergeCell ref="S952:T952"/>
    <mergeCell ref="U952:W952"/>
    <mergeCell ref="X953:Y953"/>
    <mergeCell ref="Z953:AA953"/>
    <mergeCell ref="C953:D953"/>
    <mergeCell ref="E953:G953"/>
    <mergeCell ref="H953:J953"/>
    <mergeCell ref="K953:O953"/>
    <mergeCell ref="P953:R953"/>
    <mergeCell ref="S953:T953"/>
    <mergeCell ref="U953:W953"/>
    <mergeCell ref="X954:Y954"/>
    <mergeCell ref="Z954:AA954"/>
    <mergeCell ref="C954:D954"/>
    <mergeCell ref="E954:G954"/>
    <mergeCell ref="H954:J954"/>
    <mergeCell ref="K954:O954"/>
    <mergeCell ref="P954:R954"/>
    <mergeCell ref="S954:T954"/>
    <mergeCell ref="U954:W954"/>
    <mergeCell ref="X955:Y955"/>
    <mergeCell ref="Z955:AA955"/>
    <mergeCell ref="C955:D955"/>
    <mergeCell ref="E955:G955"/>
    <mergeCell ref="H955:J955"/>
    <mergeCell ref="K955:O955"/>
    <mergeCell ref="P955:R955"/>
    <mergeCell ref="S955:T955"/>
    <mergeCell ref="U955:W955"/>
    <mergeCell ref="X956:Y956"/>
    <mergeCell ref="Z956:AA956"/>
    <mergeCell ref="C956:D956"/>
    <mergeCell ref="E956:G956"/>
    <mergeCell ref="H956:J956"/>
    <mergeCell ref="K956:O956"/>
    <mergeCell ref="P956:R956"/>
    <mergeCell ref="S956:T956"/>
    <mergeCell ref="U956:W956"/>
    <mergeCell ref="X957:Y957"/>
    <mergeCell ref="Z957:AA957"/>
    <mergeCell ref="C957:D957"/>
    <mergeCell ref="E957:G957"/>
    <mergeCell ref="H957:J957"/>
    <mergeCell ref="K957:O957"/>
    <mergeCell ref="P957:R957"/>
    <mergeCell ref="S957:T957"/>
    <mergeCell ref="U957:W957"/>
    <mergeCell ref="X958:Y958"/>
    <mergeCell ref="Z958:AA958"/>
    <mergeCell ref="C958:D958"/>
    <mergeCell ref="E958:G958"/>
    <mergeCell ref="H958:J958"/>
    <mergeCell ref="K958:O958"/>
    <mergeCell ref="P958:R958"/>
    <mergeCell ref="S958:T958"/>
    <mergeCell ref="U958:W958"/>
    <mergeCell ref="X959:Y959"/>
    <mergeCell ref="Z959:AA959"/>
    <mergeCell ref="C959:D959"/>
    <mergeCell ref="E959:G959"/>
    <mergeCell ref="H959:J959"/>
    <mergeCell ref="K959:O959"/>
    <mergeCell ref="P959:R959"/>
    <mergeCell ref="S959:T959"/>
    <mergeCell ref="U959:W959"/>
    <mergeCell ref="X960:Y960"/>
    <mergeCell ref="Z960:AA960"/>
    <mergeCell ref="C960:D960"/>
    <mergeCell ref="E960:G960"/>
    <mergeCell ref="H960:J960"/>
    <mergeCell ref="K960:O960"/>
    <mergeCell ref="P960:R960"/>
    <mergeCell ref="S960:T960"/>
    <mergeCell ref="U960:W960"/>
    <mergeCell ref="X961:Y961"/>
    <mergeCell ref="Z961:AA961"/>
    <mergeCell ref="C961:D961"/>
    <mergeCell ref="E961:G961"/>
    <mergeCell ref="H961:J961"/>
    <mergeCell ref="K961:O961"/>
    <mergeCell ref="P961:R961"/>
    <mergeCell ref="S961:T961"/>
    <mergeCell ref="U961:W961"/>
    <mergeCell ref="X962:Y962"/>
    <mergeCell ref="Z962:AA962"/>
    <mergeCell ref="C962:D962"/>
    <mergeCell ref="E962:G962"/>
    <mergeCell ref="H962:J962"/>
    <mergeCell ref="K962:O962"/>
    <mergeCell ref="P962:R962"/>
    <mergeCell ref="S962:T962"/>
    <mergeCell ref="U962:W962"/>
    <mergeCell ref="X963:Y963"/>
    <mergeCell ref="Z963:AA963"/>
    <mergeCell ref="C963:D963"/>
    <mergeCell ref="E963:G963"/>
    <mergeCell ref="H963:J963"/>
    <mergeCell ref="K963:O963"/>
    <mergeCell ref="P963:R963"/>
    <mergeCell ref="S963:T963"/>
    <mergeCell ref="U963:W963"/>
    <mergeCell ref="X964:Y964"/>
    <mergeCell ref="Z964:AA964"/>
    <mergeCell ref="C964:D964"/>
    <mergeCell ref="E964:G964"/>
    <mergeCell ref="H964:J964"/>
    <mergeCell ref="K964:O964"/>
    <mergeCell ref="P964:R964"/>
    <mergeCell ref="S964:T964"/>
    <mergeCell ref="U964:W964"/>
    <mergeCell ref="X965:Y965"/>
    <mergeCell ref="Z965:AA965"/>
    <mergeCell ref="C965:D965"/>
    <mergeCell ref="E965:G965"/>
    <mergeCell ref="H965:J965"/>
    <mergeCell ref="K965:O965"/>
    <mergeCell ref="P965:R965"/>
    <mergeCell ref="S965:T965"/>
    <mergeCell ref="U965:W965"/>
    <mergeCell ref="X966:Y966"/>
    <mergeCell ref="Z966:AA966"/>
    <mergeCell ref="C966:D966"/>
    <mergeCell ref="E966:G966"/>
    <mergeCell ref="H966:J966"/>
    <mergeCell ref="K966:O966"/>
    <mergeCell ref="P966:R966"/>
    <mergeCell ref="S966:T966"/>
    <mergeCell ref="U966:W966"/>
    <mergeCell ref="X967:Y967"/>
    <mergeCell ref="Z967:AA967"/>
    <mergeCell ref="C967:D967"/>
    <mergeCell ref="E967:G967"/>
    <mergeCell ref="H967:J967"/>
    <mergeCell ref="K967:O967"/>
    <mergeCell ref="P967:R967"/>
    <mergeCell ref="S967:T967"/>
    <mergeCell ref="U967:W967"/>
    <mergeCell ref="X968:Y968"/>
    <mergeCell ref="Z968:AA968"/>
    <mergeCell ref="C968:D968"/>
    <mergeCell ref="E968:G968"/>
    <mergeCell ref="H968:J968"/>
    <mergeCell ref="K968:O968"/>
    <mergeCell ref="P968:R968"/>
    <mergeCell ref="S968:T968"/>
    <mergeCell ref="U968:W968"/>
    <mergeCell ref="X969:Y969"/>
    <mergeCell ref="Z969:AA969"/>
    <mergeCell ref="C969:D969"/>
    <mergeCell ref="E969:G969"/>
    <mergeCell ref="H969:J969"/>
    <mergeCell ref="K969:O969"/>
    <mergeCell ref="P969:R969"/>
    <mergeCell ref="S969:T969"/>
    <mergeCell ref="U969:W969"/>
    <mergeCell ref="X970:Y970"/>
    <mergeCell ref="Z970:AA970"/>
    <mergeCell ref="C970:D970"/>
    <mergeCell ref="E970:G970"/>
    <mergeCell ref="H970:J970"/>
    <mergeCell ref="K970:O970"/>
    <mergeCell ref="P970:R970"/>
    <mergeCell ref="S970:T970"/>
    <mergeCell ref="U970:W970"/>
    <mergeCell ref="X971:Y971"/>
    <mergeCell ref="Z971:AA971"/>
    <mergeCell ref="C971:D971"/>
    <mergeCell ref="E971:G971"/>
    <mergeCell ref="H971:J971"/>
    <mergeCell ref="K971:O971"/>
    <mergeCell ref="P971:R971"/>
    <mergeCell ref="S971:T971"/>
    <mergeCell ref="U971:W971"/>
    <mergeCell ref="X972:Y972"/>
    <mergeCell ref="Z972:AA972"/>
    <mergeCell ref="C972:D972"/>
    <mergeCell ref="E972:G972"/>
    <mergeCell ref="H972:J972"/>
    <mergeCell ref="K972:O972"/>
    <mergeCell ref="P972:R972"/>
    <mergeCell ref="S972:T972"/>
    <mergeCell ref="U972:W972"/>
    <mergeCell ref="X973:Y973"/>
    <mergeCell ref="Z973:AA973"/>
    <mergeCell ref="C973:D973"/>
    <mergeCell ref="E973:G973"/>
    <mergeCell ref="H973:J973"/>
    <mergeCell ref="K973:O973"/>
    <mergeCell ref="P973:R973"/>
    <mergeCell ref="S973:T973"/>
    <mergeCell ref="U973:W973"/>
    <mergeCell ref="X974:Y974"/>
    <mergeCell ref="Z974:AA974"/>
    <mergeCell ref="C974:D974"/>
    <mergeCell ref="E974:G974"/>
    <mergeCell ref="H974:J974"/>
    <mergeCell ref="K974:O974"/>
    <mergeCell ref="P974:R974"/>
    <mergeCell ref="S974:T974"/>
    <mergeCell ref="U974:W974"/>
    <mergeCell ref="X975:Y975"/>
    <mergeCell ref="Z975:AA975"/>
    <mergeCell ref="C975:D975"/>
    <mergeCell ref="E975:G975"/>
    <mergeCell ref="H975:J975"/>
    <mergeCell ref="K975:O975"/>
    <mergeCell ref="P975:R975"/>
    <mergeCell ref="S975:T975"/>
    <mergeCell ref="U975:W975"/>
    <mergeCell ref="X976:Y976"/>
    <mergeCell ref="Z976:AA976"/>
    <mergeCell ref="C976:D976"/>
    <mergeCell ref="E976:G976"/>
    <mergeCell ref="H976:J976"/>
    <mergeCell ref="K976:O976"/>
    <mergeCell ref="P976:R976"/>
    <mergeCell ref="S976:T976"/>
    <mergeCell ref="U976:W976"/>
    <mergeCell ref="X977:Y977"/>
    <mergeCell ref="Z977:AA977"/>
    <mergeCell ref="C977:D977"/>
    <mergeCell ref="E977:G977"/>
    <mergeCell ref="H977:J977"/>
    <mergeCell ref="K977:O977"/>
    <mergeCell ref="P977:R977"/>
    <mergeCell ref="S977:T977"/>
    <mergeCell ref="U977:W977"/>
    <mergeCell ref="X978:Y978"/>
    <mergeCell ref="Z978:AA978"/>
    <mergeCell ref="C978:D978"/>
    <mergeCell ref="E978:G978"/>
    <mergeCell ref="H978:J978"/>
    <mergeCell ref="K978:O978"/>
    <mergeCell ref="P978:R978"/>
    <mergeCell ref="S978:T978"/>
    <mergeCell ref="U978:W978"/>
    <mergeCell ref="X979:Y979"/>
    <mergeCell ref="Z979:AA979"/>
    <mergeCell ref="C979:D979"/>
    <mergeCell ref="E979:G979"/>
    <mergeCell ref="H979:J979"/>
    <mergeCell ref="K979:O979"/>
    <mergeCell ref="P979:R979"/>
    <mergeCell ref="S979:T979"/>
    <mergeCell ref="U979:W979"/>
    <mergeCell ref="X980:Y980"/>
    <mergeCell ref="Z980:AA980"/>
    <mergeCell ref="C980:D980"/>
    <mergeCell ref="E980:G980"/>
    <mergeCell ref="H980:J980"/>
    <mergeCell ref="K980:O980"/>
    <mergeCell ref="P980:R980"/>
    <mergeCell ref="S980:T980"/>
    <mergeCell ref="U980:W980"/>
    <mergeCell ref="X981:Y981"/>
    <mergeCell ref="Z981:AA981"/>
    <mergeCell ref="C981:D981"/>
    <mergeCell ref="E981:G981"/>
    <mergeCell ref="H981:J981"/>
    <mergeCell ref="K981:O981"/>
    <mergeCell ref="P981:R981"/>
    <mergeCell ref="S981:T981"/>
    <mergeCell ref="U981:W981"/>
    <mergeCell ref="X982:Y982"/>
    <mergeCell ref="Z982:AA982"/>
    <mergeCell ref="C982:D982"/>
    <mergeCell ref="E982:G982"/>
    <mergeCell ref="H982:J982"/>
    <mergeCell ref="K982:O982"/>
    <mergeCell ref="P982:R982"/>
    <mergeCell ref="S982:T982"/>
    <mergeCell ref="U982:W982"/>
    <mergeCell ref="X983:Y983"/>
    <mergeCell ref="Z983:AA983"/>
    <mergeCell ref="C983:D983"/>
    <mergeCell ref="E983:G983"/>
    <mergeCell ref="H983:J983"/>
    <mergeCell ref="K983:O983"/>
    <mergeCell ref="P983:R983"/>
    <mergeCell ref="S983:T983"/>
    <mergeCell ref="U983:W983"/>
    <mergeCell ref="X984:Y984"/>
    <mergeCell ref="Z984:AA984"/>
    <mergeCell ref="C984:D984"/>
    <mergeCell ref="E984:G984"/>
    <mergeCell ref="H984:J984"/>
    <mergeCell ref="K984:O984"/>
    <mergeCell ref="P984:R984"/>
    <mergeCell ref="S984:T984"/>
    <mergeCell ref="U984:W984"/>
    <mergeCell ref="X985:Y985"/>
    <mergeCell ref="Z985:AA985"/>
    <mergeCell ref="C985:D985"/>
    <mergeCell ref="E985:G985"/>
    <mergeCell ref="H985:J985"/>
    <mergeCell ref="K985:O985"/>
    <mergeCell ref="P985:R985"/>
    <mergeCell ref="S985:T985"/>
    <mergeCell ref="U985:W985"/>
    <mergeCell ref="X986:Y986"/>
    <mergeCell ref="Z986:AA986"/>
    <mergeCell ref="C986:D986"/>
    <mergeCell ref="E986:G986"/>
    <mergeCell ref="H986:J986"/>
    <mergeCell ref="K986:O986"/>
    <mergeCell ref="P986:R986"/>
    <mergeCell ref="S986:T986"/>
    <mergeCell ref="U986:W986"/>
    <mergeCell ref="X987:Y987"/>
    <mergeCell ref="Z987:AA987"/>
    <mergeCell ref="C987:D987"/>
    <mergeCell ref="E987:G987"/>
    <mergeCell ref="H987:J987"/>
    <mergeCell ref="K987:O987"/>
    <mergeCell ref="P987:R987"/>
    <mergeCell ref="S987:T987"/>
    <mergeCell ref="U987:W987"/>
    <mergeCell ref="X988:Y988"/>
    <mergeCell ref="Z988:AA988"/>
    <mergeCell ref="C988:D988"/>
    <mergeCell ref="E988:G988"/>
    <mergeCell ref="H988:J988"/>
    <mergeCell ref="K988:O988"/>
    <mergeCell ref="P988:R988"/>
    <mergeCell ref="S988:T988"/>
    <mergeCell ref="U988:W988"/>
    <mergeCell ref="X989:Y989"/>
    <mergeCell ref="Z989:AA989"/>
    <mergeCell ref="C989:D989"/>
    <mergeCell ref="E989:G989"/>
    <mergeCell ref="H989:J989"/>
    <mergeCell ref="K989:O989"/>
    <mergeCell ref="P989:R989"/>
    <mergeCell ref="S989:T989"/>
    <mergeCell ref="U989:W989"/>
    <mergeCell ref="X990:Y990"/>
    <mergeCell ref="Z990:AA990"/>
    <mergeCell ref="C990:D990"/>
    <mergeCell ref="E990:G990"/>
    <mergeCell ref="H990:J990"/>
    <mergeCell ref="K990:O990"/>
    <mergeCell ref="P990:R990"/>
    <mergeCell ref="S990:T990"/>
    <mergeCell ref="U990:W990"/>
    <mergeCell ref="X991:Y991"/>
    <mergeCell ref="Z991:AA991"/>
    <mergeCell ref="C991:D991"/>
    <mergeCell ref="E991:G991"/>
    <mergeCell ref="H991:J991"/>
    <mergeCell ref="K991:O991"/>
    <mergeCell ref="P991:R991"/>
    <mergeCell ref="S991:T991"/>
    <mergeCell ref="U991:W991"/>
    <mergeCell ref="X992:Y992"/>
    <mergeCell ref="Z992:AA992"/>
    <mergeCell ref="C992:D992"/>
    <mergeCell ref="E992:G992"/>
    <mergeCell ref="H992:J992"/>
    <mergeCell ref="K992:O992"/>
    <mergeCell ref="P992:R992"/>
    <mergeCell ref="S992:T992"/>
    <mergeCell ref="U992:W992"/>
    <mergeCell ref="X993:Y993"/>
    <mergeCell ref="Z993:AA993"/>
    <mergeCell ref="C993:D993"/>
    <mergeCell ref="E993:G993"/>
    <mergeCell ref="H993:J993"/>
    <mergeCell ref="K993:O993"/>
    <mergeCell ref="P993:R993"/>
    <mergeCell ref="S993:T993"/>
    <mergeCell ref="U993:W993"/>
    <mergeCell ref="X994:Y994"/>
    <mergeCell ref="Z994:AA994"/>
    <mergeCell ref="C994:D994"/>
    <mergeCell ref="E994:G994"/>
    <mergeCell ref="H994:J994"/>
    <mergeCell ref="K994:O994"/>
    <mergeCell ref="P994:R994"/>
    <mergeCell ref="S994:T994"/>
    <mergeCell ref="U994:W994"/>
    <mergeCell ref="X995:Y995"/>
    <mergeCell ref="Z995:AA995"/>
    <mergeCell ref="C995:D995"/>
    <mergeCell ref="E995:G995"/>
    <mergeCell ref="H995:J995"/>
    <mergeCell ref="K995:O995"/>
    <mergeCell ref="P995:R995"/>
    <mergeCell ref="S995:T995"/>
    <mergeCell ref="U995:W995"/>
    <mergeCell ref="X996:Y996"/>
    <mergeCell ref="Z996:AA996"/>
    <mergeCell ref="C996:D996"/>
    <mergeCell ref="E996:G996"/>
    <mergeCell ref="H996:J996"/>
    <mergeCell ref="K996:O996"/>
    <mergeCell ref="P996:R996"/>
    <mergeCell ref="S996:T996"/>
    <mergeCell ref="U996:W996"/>
    <mergeCell ref="X997:Y997"/>
    <mergeCell ref="Z997:AA997"/>
    <mergeCell ref="C997:D997"/>
    <mergeCell ref="E997:G997"/>
    <mergeCell ref="H997:J997"/>
    <mergeCell ref="K997:O997"/>
    <mergeCell ref="P997:R997"/>
    <mergeCell ref="S997:T997"/>
    <mergeCell ref="U997:W997"/>
    <mergeCell ref="X998:Y998"/>
    <mergeCell ref="Z998:AA998"/>
    <mergeCell ref="C998:D998"/>
    <mergeCell ref="E998:G998"/>
    <mergeCell ref="H998:J998"/>
    <mergeCell ref="K998:O998"/>
    <mergeCell ref="P998:R998"/>
    <mergeCell ref="S998:T998"/>
    <mergeCell ref="U998:W998"/>
    <mergeCell ref="X999:Y999"/>
    <mergeCell ref="Z999:AA999"/>
    <mergeCell ref="C999:D999"/>
    <mergeCell ref="E999:G999"/>
    <mergeCell ref="H999:J999"/>
    <mergeCell ref="K999:O999"/>
    <mergeCell ref="P999:R999"/>
    <mergeCell ref="S999:T999"/>
    <mergeCell ref="U999:W999"/>
    <mergeCell ref="X1000:Y1000"/>
    <mergeCell ref="Z1000:AA1000"/>
    <mergeCell ref="C1000:D1000"/>
    <mergeCell ref="E1000:G1000"/>
    <mergeCell ref="H1000:J1000"/>
    <mergeCell ref="K1000:O1000"/>
    <mergeCell ref="P1000:R1000"/>
    <mergeCell ref="S1000:T1000"/>
    <mergeCell ref="U1000:W1000"/>
    <mergeCell ref="X1001:Y1001"/>
    <mergeCell ref="Z1001:AA1001"/>
    <mergeCell ref="C1001:D1001"/>
    <mergeCell ref="E1001:G1001"/>
    <mergeCell ref="H1001:J1001"/>
    <mergeCell ref="K1001:O1001"/>
    <mergeCell ref="P1001:R1001"/>
    <mergeCell ref="S1001:T1001"/>
    <mergeCell ref="U1001:W1001"/>
    <mergeCell ref="X1002:Y1002"/>
    <mergeCell ref="Z1002:AA1002"/>
    <mergeCell ref="C1002:D1002"/>
    <mergeCell ref="E1002:G1002"/>
    <mergeCell ref="H1002:J1002"/>
    <mergeCell ref="K1002:O1002"/>
    <mergeCell ref="P1002:R1002"/>
    <mergeCell ref="S1002:T1002"/>
    <mergeCell ref="U1002:W1002"/>
    <mergeCell ref="X1003:Y1003"/>
    <mergeCell ref="Z1003:AA1003"/>
    <mergeCell ref="C1003:D1003"/>
    <mergeCell ref="E1003:G1003"/>
    <mergeCell ref="H1003:J1003"/>
    <mergeCell ref="K1003:O1003"/>
    <mergeCell ref="P1003:R1003"/>
    <mergeCell ref="S1003:T1003"/>
    <mergeCell ref="U1003:W1003"/>
    <mergeCell ref="X1004:Y1004"/>
    <mergeCell ref="Z1004:AA1004"/>
    <mergeCell ref="C1004:D1004"/>
    <mergeCell ref="E1004:G1004"/>
    <mergeCell ref="H1004:J1004"/>
    <mergeCell ref="K1004:O1004"/>
    <mergeCell ref="P1004:R1004"/>
    <mergeCell ref="S1004:T1004"/>
    <mergeCell ref="U1004:W1004"/>
    <mergeCell ref="X1005:Y1005"/>
    <mergeCell ref="Z1005:AA1005"/>
    <mergeCell ref="C1005:D1005"/>
    <mergeCell ref="E1005:G1005"/>
    <mergeCell ref="H1005:J1005"/>
    <mergeCell ref="K1005:O1005"/>
    <mergeCell ref="P1005:R1005"/>
    <mergeCell ref="S1005:T1005"/>
    <mergeCell ref="U1005:W1005"/>
    <mergeCell ref="X1006:Y1006"/>
    <mergeCell ref="Z1006:AA1006"/>
    <mergeCell ref="C1006:D1006"/>
    <mergeCell ref="E1006:G1006"/>
    <mergeCell ref="H1006:J1006"/>
    <mergeCell ref="K1006:O1006"/>
    <mergeCell ref="P1006:R1006"/>
    <mergeCell ref="S1006:T1006"/>
    <mergeCell ref="U1006:W1006"/>
    <mergeCell ref="X1007:Y1007"/>
    <mergeCell ref="Z1007:AA1007"/>
    <mergeCell ref="C1007:D1007"/>
    <mergeCell ref="E1007:G1007"/>
    <mergeCell ref="H1007:J1007"/>
    <mergeCell ref="K1007:O1007"/>
    <mergeCell ref="P1007:R1007"/>
    <mergeCell ref="S1007:T1007"/>
    <mergeCell ref="U1007:W1007"/>
    <mergeCell ref="X1008:Y1008"/>
    <mergeCell ref="Z1008:AA1008"/>
    <mergeCell ref="C1008:D1008"/>
    <mergeCell ref="E1008:G1008"/>
    <mergeCell ref="H1008:J1008"/>
    <mergeCell ref="K1008:O1008"/>
    <mergeCell ref="P1008:R1008"/>
    <mergeCell ref="S1008:T1008"/>
    <mergeCell ref="U1008:W1008"/>
    <mergeCell ref="X1009:Y1009"/>
    <mergeCell ref="Z1009:AA1009"/>
    <mergeCell ref="C1009:D1009"/>
    <mergeCell ref="E1009:G1009"/>
    <mergeCell ref="H1009:J1009"/>
    <mergeCell ref="K1009:O1009"/>
    <mergeCell ref="P1009:R1009"/>
    <mergeCell ref="S1009:T1009"/>
    <mergeCell ref="U1009:W1009"/>
    <mergeCell ref="X1010:Y1010"/>
    <mergeCell ref="Z1010:AA1010"/>
    <mergeCell ref="C1010:D1010"/>
    <mergeCell ref="E1010:G1010"/>
    <mergeCell ref="H1010:J1010"/>
    <mergeCell ref="K1010:O1010"/>
    <mergeCell ref="P1010:R1010"/>
    <mergeCell ref="S1010:T1010"/>
    <mergeCell ref="U1010:W1010"/>
    <mergeCell ref="X1011:Y1011"/>
    <mergeCell ref="Z1011:AA1011"/>
    <mergeCell ref="C1011:D1011"/>
    <mergeCell ref="E1011:G1011"/>
    <mergeCell ref="H1011:J1011"/>
    <mergeCell ref="K1011:O1011"/>
    <mergeCell ref="P1011:R1011"/>
    <mergeCell ref="S1011:T1011"/>
    <mergeCell ref="U1011:W1011"/>
    <mergeCell ref="X1012:Y1012"/>
    <mergeCell ref="Z1012:AA1012"/>
    <mergeCell ref="C1012:D1012"/>
    <mergeCell ref="E1012:G1012"/>
    <mergeCell ref="H1012:J1012"/>
    <mergeCell ref="K1012:O1012"/>
    <mergeCell ref="P1012:R1012"/>
    <mergeCell ref="S1012:T1012"/>
    <mergeCell ref="U1012:W1012"/>
    <mergeCell ref="X1013:Y1013"/>
    <mergeCell ref="Z1013:AA1013"/>
    <mergeCell ref="C1013:D1013"/>
    <mergeCell ref="E1013:G1013"/>
    <mergeCell ref="H1013:J1013"/>
    <mergeCell ref="K1013:O1013"/>
    <mergeCell ref="P1013:R1013"/>
    <mergeCell ref="S1013:T1013"/>
    <mergeCell ref="U1013:W1013"/>
    <mergeCell ref="X1014:Y1014"/>
    <mergeCell ref="Z1014:AA1014"/>
    <mergeCell ref="C1014:D1014"/>
    <mergeCell ref="E1014:G1014"/>
    <mergeCell ref="H1014:J1014"/>
    <mergeCell ref="K1014:O1014"/>
    <mergeCell ref="P1014:R1014"/>
    <mergeCell ref="S1014:T1014"/>
    <mergeCell ref="U1014:W1014"/>
    <mergeCell ref="X1015:Y1015"/>
    <mergeCell ref="Z1015:AA1015"/>
    <mergeCell ref="C1015:D1015"/>
    <mergeCell ref="E1015:G1015"/>
    <mergeCell ref="H1015:J1015"/>
    <mergeCell ref="K1015:O1015"/>
    <mergeCell ref="P1015:R1015"/>
    <mergeCell ref="S1015:T1015"/>
    <mergeCell ref="U1015:W1015"/>
    <mergeCell ref="X1016:Y1016"/>
    <mergeCell ref="Z1016:AA1016"/>
    <mergeCell ref="C1016:D1016"/>
    <mergeCell ref="E1016:G1016"/>
    <mergeCell ref="H1016:J1016"/>
    <mergeCell ref="K1016:O1016"/>
    <mergeCell ref="P1016:R1016"/>
    <mergeCell ref="S1016:T1016"/>
    <mergeCell ref="U1016:W1016"/>
    <mergeCell ref="X1017:Y1017"/>
    <mergeCell ref="Z1017:AA1017"/>
    <mergeCell ref="C1017:D1017"/>
    <mergeCell ref="E1017:G1017"/>
    <mergeCell ref="H1017:J1017"/>
    <mergeCell ref="K1017:O1017"/>
    <mergeCell ref="P1017:R1017"/>
    <mergeCell ref="S1017:T1017"/>
    <mergeCell ref="U1017:W1017"/>
    <mergeCell ref="X1018:Y1018"/>
    <mergeCell ref="Z1018:AA1018"/>
    <mergeCell ref="C1018:D1018"/>
    <mergeCell ref="E1018:G1018"/>
    <mergeCell ref="H1018:J1018"/>
    <mergeCell ref="K1018:O1018"/>
    <mergeCell ref="P1018:R1018"/>
    <mergeCell ref="S1018:T1018"/>
    <mergeCell ref="U1018:W1018"/>
    <mergeCell ref="X1019:Y1019"/>
    <mergeCell ref="Z1019:AA1019"/>
    <mergeCell ref="C1019:D1019"/>
    <mergeCell ref="E1019:G1019"/>
    <mergeCell ref="H1019:J1019"/>
    <mergeCell ref="K1019:O1019"/>
    <mergeCell ref="P1019:R1019"/>
    <mergeCell ref="S1019:T1019"/>
    <mergeCell ref="U1019:W1019"/>
    <mergeCell ref="X1020:Y1020"/>
    <mergeCell ref="Z1020:AA1020"/>
    <mergeCell ref="C1020:D1020"/>
    <mergeCell ref="E1020:G1020"/>
    <mergeCell ref="H1020:J1020"/>
    <mergeCell ref="K1020:O1020"/>
    <mergeCell ref="P1020:R1020"/>
    <mergeCell ref="S1020:T1020"/>
    <mergeCell ref="U1020:W1020"/>
    <mergeCell ref="X1021:Y1021"/>
    <mergeCell ref="Z1021:AA1021"/>
    <mergeCell ref="C1021:D1021"/>
    <mergeCell ref="E1021:G1021"/>
    <mergeCell ref="H1021:J1021"/>
    <mergeCell ref="K1021:O1021"/>
    <mergeCell ref="P1021:R1021"/>
    <mergeCell ref="S1021:T1021"/>
    <mergeCell ref="U1021:W1021"/>
    <mergeCell ref="X1022:Y1022"/>
    <mergeCell ref="Z1022:AA1022"/>
    <mergeCell ref="C1022:D1022"/>
    <mergeCell ref="E1022:G1022"/>
    <mergeCell ref="H1022:J1022"/>
    <mergeCell ref="K1022:O1022"/>
    <mergeCell ref="P1022:R1022"/>
    <mergeCell ref="S1022:T1022"/>
    <mergeCell ref="U1022:W1022"/>
    <mergeCell ref="X1023:Y1023"/>
    <mergeCell ref="Z1023:AA1023"/>
    <mergeCell ref="C1023:D1023"/>
    <mergeCell ref="E1023:G1023"/>
    <mergeCell ref="H1023:J1023"/>
    <mergeCell ref="K1023:O1023"/>
    <mergeCell ref="P1023:R1023"/>
    <mergeCell ref="S1023:T1023"/>
    <mergeCell ref="U1023:W1023"/>
    <mergeCell ref="X1024:Y1024"/>
    <mergeCell ref="Z1024:AA1024"/>
    <mergeCell ref="C1024:D1024"/>
    <mergeCell ref="E1024:G1024"/>
    <mergeCell ref="H1024:J1024"/>
    <mergeCell ref="K1024:O1024"/>
    <mergeCell ref="P1024:R1024"/>
    <mergeCell ref="S1024:T1024"/>
    <mergeCell ref="U1024:W1024"/>
    <mergeCell ref="X1025:Y1025"/>
    <mergeCell ref="Z1025:AA1025"/>
    <mergeCell ref="C1025:D1025"/>
    <mergeCell ref="E1025:G1025"/>
    <mergeCell ref="H1025:J1025"/>
    <mergeCell ref="K1025:O1025"/>
    <mergeCell ref="P1025:R1025"/>
    <mergeCell ref="S1025:T1025"/>
    <mergeCell ref="U1025:W1025"/>
    <mergeCell ref="X1026:Y1026"/>
    <mergeCell ref="Z1026:AA1026"/>
    <mergeCell ref="C1026:D1026"/>
    <mergeCell ref="E1026:G1026"/>
    <mergeCell ref="H1026:J1026"/>
    <mergeCell ref="K1026:O1026"/>
    <mergeCell ref="P1026:R1026"/>
    <mergeCell ref="S1026:T1026"/>
    <mergeCell ref="U1026:W1026"/>
    <mergeCell ref="X1027:Y1027"/>
    <mergeCell ref="Z1027:AA1027"/>
    <mergeCell ref="C1027:D1027"/>
    <mergeCell ref="E1027:G1027"/>
    <mergeCell ref="H1027:J1027"/>
    <mergeCell ref="K1027:O1027"/>
    <mergeCell ref="P1027:R1027"/>
    <mergeCell ref="S1027:T1027"/>
    <mergeCell ref="U1027:W1027"/>
    <mergeCell ref="X1028:Y1028"/>
    <mergeCell ref="Z1028:AA1028"/>
    <mergeCell ref="C1028:D1028"/>
    <mergeCell ref="E1028:G1028"/>
    <mergeCell ref="H1028:J1028"/>
    <mergeCell ref="K1028:O1028"/>
    <mergeCell ref="P1028:R1028"/>
    <mergeCell ref="S1028:T1028"/>
    <mergeCell ref="U1028:W1028"/>
    <mergeCell ref="X1029:Y1029"/>
    <mergeCell ref="Z1029:AA1029"/>
    <mergeCell ref="C1029:D1029"/>
    <mergeCell ref="E1029:G1029"/>
    <mergeCell ref="H1029:J1029"/>
    <mergeCell ref="K1029:O1029"/>
    <mergeCell ref="P1029:R1029"/>
    <mergeCell ref="S1029:T1029"/>
    <mergeCell ref="U1029:W1029"/>
    <mergeCell ref="X1030:Y1030"/>
    <mergeCell ref="Z1030:AA1030"/>
    <mergeCell ref="C1030:D1030"/>
    <mergeCell ref="E1030:G1030"/>
    <mergeCell ref="H1030:J1030"/>
    <mergeCell ref="K1030:O1030"/>
    <mergeCell ref="P1030:R1030"/>
    <mergeCell ref="S1030:T1030"/>
    <mergeCell ref="U1030:W1030"/>
    <mergeCell ref="X1031:Y1031"/>
    <mergeCell ref="Z1031:AA1031"/>
    <mergeCell ref="C1031:D1031"/>
    <mergeCell ref="E1031:G1031"/>
    <mergeCell ref="H1031:J1031"/>
    <mergeCell ref="K1031:O1031"/>
    <mergeCell ref="P1031:R1031"/>
    <mergeCell ref="S1031:T1031"/>
    <mergeCell ref="U1031:W1031"/>
    <mergeCell ref="X1032:Y1032"/>
    <mergeCell ref="Z1032:AA1032"/>
    <mergeCell ref="C1032:D1032"/>
    <mergeCell ref="E1032:G1032"/>
    <mergeCell ref="H1032:J1032"/>
    <mergeCell ref="K1032:O1032"/>
    <mergeCell ref="P1032:R1032"/>
    <mergeCell ref="S1032:T1032"/>
    <mergeCell ref="U1032:W1032"/>
    <mergeCell ref="X1033:Y1033"/>
    <mergeCell ref="Z1033:AA1033"/>
    <mergeCell ref="C1033:D1033"/>
    <mergeCell ref="E1033:G1033"/>
    <mergeCell ref="H1033:J1033"/>
    <mergeCell ref="K1033:O1033"/>
    <mergeCell ref="P1033:R1033"/>
    <mergeCell ref="S1033:T1033"/>
    <mergeCell ref="U1033:W1033"/>
    <mergeCell ref="X1034:Y1034"/>
    <mergeCell ref="Z1034:AA1034"/>
    <mergeCell ref="C1034:D1034"/>
    <mergeCell ref="E1034:G1034"/>
    <mergeCell ref="H1034:J1034"/>
    <mergeCell ref="K1034:O1034"/>
    <mergeCell ref="P1034:R1034"/>
    <mergeCell ref="S1034:T1034"/>
    <mergeCell ref="U1034:W1034"/>
    <mergeCell ref="X1035:Y1035"/>
    <mergeCell ref="Z1035:AA1035"/>
    <mergeCell ref="C1035:D1035"/>
    <mergeCell ref="E1035:G1035"/>
    <mergeCell ref="H1035:J1035"/>
    <mergeCell ref="K1035:O1035"/>
    <mergeCell ref="P1035:R1035"/>
    <mergeCell ref="S1035:T1035"/>
    <mergeCell ref="U1035:W1035"/>
    <mergeCell ref="X1036:Y1036"/>
    <mergeCell ref="Z1036:AA1036"/>
    <mergeCell ref="C1036:D1036"/>
    <mergeCell ref="E1036:G1036"/>
    <mergeCell ref="H1036:J1036"/>
    <mergeCell ref="K1036:O1036"/>
    <mergeCell ref="P1036:R1036"/>
    <mergeCell ref="S1036:T1036"/>
    <mergeCell ref="U1036:W1036"/>
    <mergeCell ref="X1037:Y1037"/>
    <mergeCell ref="Z1037:AA1037"/>
    <mergeCell ref="C1037:D1037"/>
    <mergeCell ref="E1037:G1037"/>
    <mergeCell ref="H1037:J1037"/>
    <mergeCell ref="K1037:O1037"/>
    <mergeCell ref="P1037:R1037"/>
    <mergeCell ref="S1037:T1037"/>
    <mergeCell ref="U1037:W1037"/>
    <mergeCell ref="X1038:Y1038"/>
    <mergeCell ref="Z1038:AA1038"/>
    <mergeCell ref="C1038:D1038"/>
    <mergeCell ref="E1038:G1038"/>
    <mergeCell ref="H1038:J1038"/>
    <mergeCell ref="K1038:O1038"/>
    <mergeCell ref="P1038:R1038"/>
    <mergeCell ref="S1038:T1038"/>
    <mergeCell ref="U1038:W1038"/>
    <mergeCell ref="X1039:Y1039"/>
    <mergeCell ref="Z1039:AA1039"/>
    <mergeCell ref="C1039:D1039"/>
    <mergeCell ref="E1039:G1039"/>
    <mergeCell ref="H1039:J1039"/>
    <mergeCell ref="K1039:O1039"/>
    <mergeCell ref="P1039:R1039"/>
    <mergeCell ref="S1039:T1039"/>
    <mergeCell ref="U1039:W1039"/>
    <mergeCell ref="X1040:Y1040"/>
    <mergeCell ref="Z1040:AA1040"/>
    <mergeCell ref="C1040:D1040"/>
    <mergeCell ref="E1040:G1040"/>
    <mergeCell ref="H1040:J1040"/>
    <mergeCell ref="K1040:O1040"/>
    <mergeCell ref="P1040:R1040"/>
    <mergeCell ref="S1040:T1040"/>
    <mergeCell ref="U1040:W1040"/>
    <mergeCell ref="X1041:Y1041"/>
    <mergeCell ref="Z1041:AA1041"/>
    <mergeCell ref="C1041:D1041"/>
    <mergeCell ref="E1041:G1041"/>
    <mergeCell ref="H1041:J1041"/>
    <mergeCell ref="K1041:O1041"/>
    <mergeCell ref="P1041:R1041"/>
    <mergeCell ref="S1041:T1041"/>
    <mergeCell ref="U1041:W1041"/>
    <mergeCell ref="X1042:Y1042"/>
    <mergeCell ref="Z1042:AA1042"/>
    <mergeCell ref="C1042:D1042"/>
    <mergeCell ref="E1042:G1042"/>
    <mergeCell ref="H1042:J1042"/>
    <mergeCell ref="K1042:O1042"/>
    <mergeCell ref="P1042:R1042"/>
    <mergeCell ref="S1042:T1042"/>
    <mergeCell ref="U1042:W1042"/>
    <mergeCell ref="X1043:Y1043"/>
    <mergeCell ref="Z1043:AA1043"/>
    <mergeCell ref="C1043:D1043"/>
    <mergeCell ref="E1043:G1043"/>
    <mergeCell ref="H1043:J1043"/>
    <mergeCell ref="K1043:O1043"/>
    <mergeCell ref="P1043:R1043"/>
    <mergeCell ref="S1043:T1043"/>
    <mergeCell ref="U1043:W1043"/>
    <mergeCell ref="X1044:Y1044"/>
    <mergeCell ref="Z1044:AA1044"/>
    <mergeCell ref="C1044:D1044"/>
    <mergeCell ref="E1044:G1044"/>
    <mergeCell ref="H1044:J1044"/>
    <mergeCell ref="K1044:O1044"/>
    <mergeCell ref="P1044:R1044"/>
    <mergeCell ref="S1044:T1044"/>
    <mergeCell ref="U1044:W1044"/>
    <mergeCell ref="X1045:Y1045"/>
    <mergeCell ref="Z1045:AA1045"/>
    <mergeCell ref="C1045:D1045"/>
    <mergeCell ref="E1045:G1045"/>
    <mergeCell ref="H1045:J1045"/>
    <mergeCell ref="K1045:O1045"/>
    <mergeCell ref="P1045:R1045"/>
    <mergeCell ref="S1045:T1045"/>
    <mergeCell ref="U1045:W1045"/>
    <mergeCell ref="X1046:Y1046"/>
    <mergeCell ref="Z1046:AA1046"/>
    <mergeCell ref="C1046:D1046"/>
    <mergeCell ref="E1046:G1046"/>
    <mergeCell ref="H1046:J1046"/>
    <mergeCell ref="K1046:O1046"/>
    <mergeCell ref="P1046:R1046"/>
    <mergeCell ref="S1046:T1046"/>
    <mergeCell ref="U1046:W1046"/>
    <mergeCell ref="X1047:Y1047"/>
    <mergeCell ref="Z1047:AA1047"/>
    <mergeCell ref="C1047:D1047"/>
    <mergeCell ref="E1047:G1047"/>
    <mergeCell ref="H1047:J1047"/>
    <mergeCell ref="K1047:O1047"/>
    <mergeCell ref="P1047:R1047"/>
    <mergeCell ref="S1047:T1047"/>
    <mergeCell ref="U1047:W1047"/>
    <mergeCell ref="X1048:Y1048"/>
    <mergeCell ref="Z1048:AA1048"/>
    <mergeCell ref="C1048:D1048"/>
    <mergeCell ref="E1048:G1048"/>
    <mergeCell ref="H1048:J1048"/>
    <mergeCell ref="K1048:O1048"/>
    <mergeCell ref="P1048:R1048"/>
    <mergeCell ref="S1048:T1048"/>
    <mergeCell ref="U1048:W1048"/>
    <mergeCell ref="X1049:Y1049"/>
    <mergeCell ref="Z1049:AA1049"/>
    <mergeCell ref="C1049:D1049"/>
    <mergeCell ref="E1049:G1049"/>
    <mergeCell ref="H1049:J1049"/>
    <mergeCell ref="K1049:O1049"/>
    <mergeCell ref="P1049:R1049"/>
    <mergeCell ref="S1049:T1049"/>
    <mergeCell ref="U1049:W1049"/>
    <mergeCell ref="X1050:Y1050"/>
    <mergeCell ref="Z1050:AA1050"/>
    <mergeCell ref="C1050:D1050"/>
    <mergeCell ref="E1050:G1050"/>
    <mergeCell ref="H1050:J1050"/>
    <mergeCell ref="K1050:O1050"/>
    <mergeCell ref="P1050:R1050"/>
    <mergeCell ref="S1050:T1050"/>
    <mergeCell ref="U1050:W1050"/>
    <mergeCell ref="X1051:Y1051"/>
    <mergeCell ref="Z1051:AA1051"/>
    <mergeCell ref="C1051:D1051"/>
    <mergeCell ref="E1051:G1051"/>
    <mergeCell ref="H1051:J1051"/>
    <mergeCell ref="K1051:O1051"/>
    <mergeCell ref="P1051:R1051"/>
    <mergeCell ref="S1051:T1051"/>
    <mergeCell ref="U1051:W1051"/>
    <mergeCell ref="X1052:Y1052"/>
    <mergeCell ref="Z1052:AA1052"/>
    <mergeCell ref="C1052:D1052"/>
    <mergeCell ref="E1052:G1052"/>
    <mergeCell ref="H1052:J1052"/>
    <mergeCell ref="K1052:O1052"/>
    <mergeCell ref="P1052:R1052"/>
    <mergeCell ref="S1052:T1052"/>
    <mergeCell ref="U1052:W1052"/>
    <mergeCell ref="X1053:Y1053"/>
    <mergeCell ref="Z1053:AA1053"/>
    <mergeCell ref="C1053:D1053"/>
    <mergeCell ref="E1053:G1053"/>
    <mergeCell ref="H1053:J1053"/>
    <mergeCell ref="K1053:O1053"/>
    <mergeCell ref="P1053:R1053"/>
    <mergeCell ref="S1053:T1053"/>
    <mergeCell ref="U1053:W1053"/>
    <mergeCell ref="X1054:Y1054"/>
    <mergeCell ref="Z1054:AA1054"/>
    <mergeCell ref="C1054:D1054"/>
    <mergeCell ref="E1054:G1054"/>
    <mergeCell ref="H1054:J1054"/>
    <mergeCell ref="K1054:O1054"/>
    <mergeCell ref="P1054:R1054"/>
    <mergeCell ref="S1054:T1054"/>
    <mergeCell ref="U1054:W1054"/>
    <mergeCell ref="X1055:Y1055"/>
    <mergeCell ref="Z1055:AA1055"/>
    <mergeCell ref="C1055:D1055"/>
    <mergeCell ref="E1055:G1055"/>
    <mergeCell ref="H1055:J1055"/>
    <mergeCell ref="K1055:O1055"/>
    <mergeCell ref="P1055:R1055"/>
    <mergeCell ref="S1055:T1055"/>
    <mergeCell ref="U1055:W1055"/>
    <mergeCell ref="X1056:Y1056"/>
    <mergeCell ref="Z1056:AA1056"/>
    <mergeCell ref="C1056:D1056"/>
    <mergeCell ref="E1056:G1056"/>
    <mergeCell ref="H1056:J1056"/>
    <mergeCell ref="K1056:O1056"/>
    <mergeCell ref="P1056:R1056"/>
    <mergeCell ref="S1056:T1056"/>
    <mergeCell ref="U1056:W1056"/>
    <mergeCell ref="X1057:Y1057"/>
    <mergeCell ref="Z1057:AA1057"/>
    <mergeCell ref="C1057:D1057"/>
    <mergeCell ref="E1057:G1057"/>
    <mergeCell ref="H1057:J1057"/>
    <mergeCell ref="K1057:O1057"/>
    <mergeCell ref="P1057:R1057"/>
    <mergeCell ref="S1057:T1057"/>
    <mergeCell ref="U1057:W1057"/>
    <mergeCell ref="X1058:Y1058"/>
    <mergeCell ref="Z1058:AA1058"/>
    <mergeCell ref="C1058:D1058"/>
    <mergeCell ref="E1058:G1058"/>
    <mergeCell ref="H1058:J1058"/>
    <mergeCell ref="K1058:O1058"/>
    <mergeCell ref="P1058:R1058"/>
    <mergeCell ref="S1058:T1058"/>
    <mergeCell ref="U1058:W1058"/>
    <mergeCell ref="X1059:Y1059"/>
    <mergeCell ref="Z1059:AA1059"/>
    <mergeCell ref="C1059:D1059"/>
    <mergeCell ref="E1059:G1059"/>
    <mergeCell ref="H1059:J1059"/>
    <mergeCell ref="K1059:O1059"/>
    <mergeCell ref="P1059:R1059"/>
    <mergeCell ref="S1059:T1059"/>
    <mergeCell ref="U1059:W1059"/>
    <mergeCell ref="X1060:Y1060"/>
    <mergeCell ref="Z1060:AA1060"/>
    <mergeCell ref="C1060:D1060"/>
    <mergeCell ref="E1060:G1060"/>
    <mergeCell ref="H1060:J1060"/>
    <mergeCell ref="K1060:O1060"/>
    <mergeCell ref="P1060:R1060"/>
    <mergeCell ref="S1060:T1060"/>
    <mergeCell ref="U1060:W1060"/>
    <mergeCell ref="X1061:Y1061"/>
    <mergeCell ref="Z1061:AA1061"/>
    <mergeCell ref="C1061:D1061"/>
    <mergeCell ref="E1061:G1061"/>
    <mergeCell ref="H1061:J1061"/>
    <mergeCell ref="K1061:O1061"/>
    <mergeCell ref="P1061:R1061"/>
    <mergeCell ref="S1061:T1061"/>
    <mergeCell ref="U1061:W1061"/>
    <mergeCell ref="X1062:Y1062"/>
    <mergeCell ref="Z1062:AA1062"/>
    <mergeCell ref="C1062:D1062"/>
    <mergeCell ref="E1062:G1062"/>
    <mergeCell ref="H1062:J1062"/>
    <mergeCell ref="K1062:O1062"/>
    <mergeCell ref="P1062:R1062"/>
    <mergeCell ref="S1062:T1062"/>
    <mergeCell ref="U1062:W1062"/>
    <mergeCell ref="X1063:Y1063"/>
    <mergeCell ref="Z1063:AA1063"/>
    <mergeCell ref="C1063:D1063"/>
    <mergeCell ref="E1063:G1063"/>
    <mergeCell ref="H1063:J1063"/>
    <mergeCell ref="K1063:O1063"/>
    <mergeCell ref="P1063:R1063"/>
    <mergeCell ref="S1063:T1063"/>
    <mergeCell ref="U1063:W1063"/>
    <mergeCell ref="X1064:Y1064"/>
    <mergeCell ref="Z1064:AA1064"/>
    <mergeCell ref="C1064:D1064"/>
    <mergeCell ref="E1064:G1064"/>
    <mergeCell ref="H1064:J1064"/>
    <mergeCell ref="K1064:O1064"/>
    <mergeCell ref="P1064:R1064"/>
    <mergeCell ref="S1064:T1064"/>
    <mergeCell ref="U1064:W1064"/>
    <mergeCell ref="X1065:Y1065"/>
    <mergeCell ref="Z1065:AA1065"/>
    <mergeCell ref="C1065:D1065"/>
    <mergeCell ref="E1065:G1065"/>
    <mergeCell ref="H1065:J1065"/>
    <mergeCell ref="K1065:O1065"/>
    <mergeCell ref="P1065:R1065"/>
    <mergeCell ref="S1065:T1065"/>
    <mergeCell ref="U1065:W1065"/>
    <mergeCell ref="X1066:Y1066"/>
    <mergeCell ref="Z1066:AA1066"/>
    <mergeCell ref="C1066:D1066"/>
    <mergeCell ref="E1066:G1066"/>
    <mergeCell ref="H1066:J1066"/>
    <mergeCell ref="K1066:O1066"/>
    <mergeCell ref="P1066:R1066"/>
    <mergeCell ref="S1066:T1066"/>
    <mergeCell ref="U1066:W1066"/>
    <mergeCell ref="X1067:Y1067"/>
    <mergeCell ref="Z1067:AA1067"/>
    <mergeCell ref="C1067:D1067"/>
    <mergeCell ref="E1067:G1067"/>
    <mergeCell ref="H1067:J1067"/>
    <mergeCell ref="K1067:O1067"/>
    <mergeCell ref="P1067:R1067"/>
    <mergeCell ref="S1067:T1067"/>
    <mergeCell ref="U1067:W1067"/>
    <mergeCell ref="X1068:Y1068"/>
    <mergeCell ref="Z1068:AA1068"/>
    <mergeCell ref="C1068:D1068"/>
    <mergeCell ref="E1068:G1068"/>
    <mergeCell ref="H1068:J1068"/>
    <mergeCell ref="K1068:O1068"/>
    <mergeCell ref="P1068:R1068"/>
    <mergeCell ref="S1068:T1068"/>
    <mergeCell ref="U1068:W1068"/>
    <mergeCell ref="X1069:Y1069"/>
    <mergeCell ref="Z1069:AA1069"/>
    <mergeCell ref="C1069:D1069"/>
    <mergeCell ref="E1069:G1069"/>
    <mergeCell ref="H1069:J1069"/>
    <mergeCell ref="K1069:O1069"/>
    <mergeCell ref="P1069:R1069"/>
    <mergeCell ref="S1069:T1069"/>
    <mergeCell ref="U1069:W1069"/>
    <mergeCell ref="X1070:Y1070"/>
    <mergeCell ref="Z1070:AA1070"/>
    <mergeCell ref="C1070:D1070"/>
    <mergeCell ref="E1070:G1070"/>
    <mergeCell ref="H1070:J1070"/>
    <mergeCell ref="K1070:O1070"/>
    <mergeCell ref="P1070:R1070"/>
    <mergeCell ref="S1070:T1070"/>
    <mergeCell ref="U1070:W1070"/>
    <mergeCell ref="X1071:Y1071"/>
    <mergeCell ref="Z1071:AA1071"/>
    <mergeCell ref="C1071:D1071"/>
    <mergeCell ref="E1071:G1071"/>
    <mergeCell ref="H1071:J1071"/>
    <mergeCell ref="K1071:O1071"/>
    <mergeCell ref="P1071:R1071"/>
    <mergeCell ref="S1071:T1071"/>
    <mergeCell ref="U1071:W1071"/>
    <mergeCell ref="X1072:Y1072"/>
    <mergeCell ref="Z1072:AA1072"/>
    <mergeCell ref="C1072:D1072"/>
    <mergeCell ref="E1072:G1072"/>
    <mergeCell ref="H1072:J1072"/>
    <mergeCell ref="K1072:O1072"/>
    <mergeCell ref="P1072:R1072"/>
    <mergeCell ref="S1072:T1072"/>
    <mergeCell ref="U1072:W1072"/>
    <mergeCell ref="X1073:Y1073"/>
    <mergeCell ref="Z1073:AA1073"/>
    <mergeCell ref="C1073:D1073"/>
    <mergeCell ref="E1073:G1073"/>
    <mergeCell ref="H1073:J1073"/>
    <mergeCell ref="K1073:O1073"/>
    <mergeCell ref="P1073:R1073"/>
    <mergeCell ref="S1073:T1073"/>
    <mergeCell ref="U1073:W1073"/>
    <mergeCell ref="X1074:Y1074"/>
    <mergeCell ref="Z1074:AA1074"/>
    <mergeCell ref="C1074:D1074"/>
    <mergeCell ref="E1074:G1074"/>
    <mergeCell ref="H1074:J1074"/>
    <mergeCell ref="K1074:O1074"/>
    <mergeCell ref="P1074:R1074"/>
    <mergeCell ref="S1074:T1074"/>
    <mergeCell ref="U1074:W1074"/>
    <mergeCell ref="X1075:Y1075"/>
    <mergeCell ref="Z1075:AA1075"/>
    <mergeCell ref="C1075:D1075"/>
    <mergeCell ref="E1075:G1075"/>
    <mergeCell ref="H1075:J1075"/>
    <mergeCell ref="K1075:O1075"/>
    <mergeCell ref="P1075:R1075"/>
    <mergeCell ref="S1075:T1075"/>
    <mergeCell ref="U1075:W1075"/>
    <mergeCell ref="X1076:Y1076"/>
    <mergeCell ref="Z1076:AA1076"/>
    <mergeCell ref="C1076:D1076"/>
    <mergeCell ref="E1076:G1076"/>
    <mergeCell ref="H1076:J1076"/>
    <mergeCell ref="K1076:O1076"/>
    <mergeCell ref="P1076:R1076"/>
    <mergeCell ref="S1076:T1076"/>
    <mergeCell ref="U1076:W1076"/>
    <mergeCell ref="X1077:Y1077"/>
    <mergeCell ref="Z1077:AA1077"/>
    <mergeCell ref="C1077:D1077"/>
    <mergeCell ref="E1077:G1077"/>
    <mergeCell ref="H1077:J1077"/>
    <mergeCell ref="K1077:O1077"/>
    <mergeCell ref="P1077:R1077"/>
    <mergeCell ref="S1077:T1077"/>
    <mergeCell ref="U1077:W1077"/>
    <mergeCell ref="X1078:Y1078"/>
    <mergeCell ref="Z1078:AA1078"/>
    <mergeCell ref="C1078:D1078"/>
    <mergeCell ref="E1078:G1078"/>
    <mergeCell ref="H1078:J1078"/>
    <mergeCell ref="K1078:O1078"/>
    <mergeCell ref="P1078:R1078"/>
    <mergeCell ref="S1078:T1078"/>
    <mergeCell ref="U1078:W1078"/>
    <mergeCell ref="X1079:Y1079"/>
    <mergeCell ref="Z1079:AA1079"/>
    <mergeCell ref="C1079:D1079"/>
    <mergeCell ref="E1079:G1079"/>
    <mergeCell ref="H1079:J1079"/>
    <mergeCell ref="K1079:O1079"/>
    <mergeCell ref="P1079:R1079"/>
    <mergeCell ref="S1079:T1079"/>
    <mergeCell ref="U1079:W1079"/>
    <mergeCell ref="X1080:Y1080"/>
    <mergeCell ref="Z1080:AA1080"/>
    <mergeCell ref="C1080:D1080"/>
    <mergeCell ref="E1080:G1080"/>
    <mergeCell ref="H1080:J1080"/>
    <mergeCell ref="K1080:O1080"/>
    <mergeCell ref="P1080:R1080"/>
    <mergeCell ref="S1080:T1080"/>
    <mergeCell ref="U1080:W1080"/>
    <mergeCell ref="X1081:Y1081"/>
    <mergeCell ref="Z1081:AA1081"/>
    <mergeCell ref="C1081:D1081"/>
    <mergeCell ref="E1081:G1081"/>
    <mergeCell ref="H1081:J1081"/>
    <mergeCell ref="K1081:O1081"/>
    <mergeCell ref="P1081:R1081"/>
    <mergeCell ref="S1081:T1081"/>
    <mergeCell ref="U1081:W1081"/>
    <mergeCell ref="X1082:Y1082"/>
    <mergeCell ref="Z1082:AA1082"/>
    <mergeCell ref="C1082:D1082"/>
    <mergeCell ref="E1082:G1082"/>
    <mergeCell ref="H1082:J1082"/>
    <mergeCell ref="K1082:O1082"/>
    <mergeCell ref="P1082:R1082"/>
    <mergeCell ref="S1082:T1082"/>
    <mergeCell ref="U1082:W1082"/>
    <mergeCell ref="X1083:Y1083"/>
    <mergeCell ref="Z1083:AA1083"/>
    <mergeCell ref="C1083:D1083"/>
    <mergeCell ref="E1083:G1083"/>
    <mergeCell ref="H1083:J1083"/>
    <mergeCell ref="K1083:O1083"/>
    <mergeCell ref="P1083:R1083"/>
    <mergeCell ref="S1083:T1083"/>
    <mergeCell ref="U1083:W1083"/>
    <mergeCell ref="X1084:Y1084"/>
    <mergeCell ref="Z1084:AA1084"/>
    <mergeCell ref="C1084:D1084"/>
    <mergeCell ref="E1084:G1084"/>
    <mergeCell ref="H1084:J1084"/>
    <mergeCell ref="K1084:O1084"/>
    <mergeCell ref="P1084:R1084"/>
    <mergeCell ref="S1084:T1084"/>
    <mergeCell ref="U1084:W1084"/>
    <mergeCell ref="X1085:Y1085"/>
    <mergeCell ref="Z1085:AA1085"/>
    <mergeCell ref="C1085:D1085"/>
    <mergeCell ref="E1085:G1085"/>
    <mergeCell ref="H1085:J1085"/>
    <mergeCell ref="K1085:O1085"/>
    <mergeCell ref="P1085:R1085"/>
    <mergeCell ref="S1085:T1085"/>
    <mergeCell ref="U1085:W1085"/>
    <mergeCell ref="X1086:Y1086"/>
    <mergeCell ref="Z1086:AA1086"/>
    <mergeCell ref="C1086:D1086"/>
    <mergeCell ref="E1086:G1086"/>
    <mergeCell ref="H1086:J1086"/>
    <mergeCell ref="K1086:O1086"/>
    <mergeCell ref="P1086:R1086"/>
    <mergeCell ref="S1086:T1086"/>
    <mergeCell ref="U1086:W1086"/>
    <mergeCell ref="X1087:Y1087"/>
    <mergeCell ref="Z1087:AA1087"/>
    <mergeCell ref="C1087:D1087"/>
    <mergeCell ref="E1087:G1087"/>
    <mergeCell ref="H1087:J1087"/>
    <mergeCell ref="K1087:O1087"/>
    <mergeCell ref="P1087:R1087"/>
    <mergeCell ref="S1087:T1087"/>
    <mergeCell ref="U1087:W1087"/>
    <mergeCell ref="X1088:Y1088"/>
    <mergeCell ref="Z1088:AA1088"/>
    <mergeCell ref="C1088:D1088"/>
    <mergeCell ref="E1088:G1088"/>
    <mergeCell ref="H1088:J1088"/>
    <mergeCell ref="K1088:O1088"/>
    <mergeCell ref="P1088:R1088"/>
    <mergeCell ref="S1088:T1088"/>
    <mergeCell ref="U1088:W1088"/>
    <mergeCell ref="X1089:Y1089"/>
    <mergeCell ref="Z1089:AA1089"/>
    <mergeCell ref="C1089:D1089"/>
    <mergeCell ref="E1089:G1089"/>
    <mergeCell ref="H1089:J1089"/>
    <mergeCell ref="K1089:O1089"/>
    <mergeCell ref="P1089:R1089"/>
    <mergeCell ref="S1089:T1089"/>
    <mergeCell ref="U1089:W1089"/>
    <mergeCell ref="X1090:Y1090"/>
    <mergeCell ref="Z1090:AA1090"/>
    <mergeCell ref="C1090:D1090"/>
    <mergeCell ref="E1090:G1090"/>
    <mergeCell ref="H1090:J1090"/>
    <mergeCell ref="K1090:O1090"/>
    <mergeCell ref="P1090:R1090"/>
    <mergeCell ref="S1090:T1090"/>
    <mergeCell ref="U1090:W1090"/>
    <mergeCell ref="X1091:Y1091"/>
    <mergeCell ref="Z1091:AA1091"/>
    <mergeCell ref="C1091:D1091"/>
    <mergeCell ref="E1091:G1091"/>
    <mergeCell ref="H1091:J1091"/>
    <mergeCell ref="K1091:O1091"/>
    <mergeCell ref="P1091:R1091"/>
    <mergeCell ref="S1091:T1091"/>
    <mergeCell ref="U1091:W1091"/>
    <mergeCell ref="X1092:Y1092"/>
    <mergeCell ref="Z1092:AA1092"/>
    <mergeCell ref="C1092:D1092"/>
    <mergeCell ref="E1092:G1092"/>
    <mergeCell ref="H1092:J1092"/>
    <mergeCell ref="K1092:O1092"/>
    <mergeCell ref="P1092:R1092"/>
    <mergeCell ref="S1092:T1092"/>
    <mergeCell ref="U1092:W1092"/>
    <mergeCell ref="X1093:Y1093"/>
    <mergeCell ref="Z1093:AA1093"/>
    <mergeCell ref="C1093:D1093"/>
    <mergeCell ref="E1093:G1093"/>
    <mergeCell ref="H1093:J1093"/>
    <mergeCell ref="K1093:O1093"/>
    <mergeCell ref="P1093:R1093"/>
    <mergeCell ref="S1093:T1093"/>
    <mergeCell ref="U1093:W1093"/>
    <mergeCell ref="X1094:Y1094"/>
    <mergeCell ref="Z1094:AA1094"/>
    <mergeCell ref="C1094:D1094"/>
    <mergeCell ref="E1094:G1094"/>
    <mergeCell ref="H1094:J1094"/>
    <mergeCell ref="K1094:O1094"/>
    <mergeCell ref="P1094:R1094"/>
    <mergeCell ref="S1094:T1094"/>
    <mergeCell ref="U1094:W1094"/>
    <mergeCell ref="X1095:Y1095"/>
    <mergeCell ref="Z1095:AA1095"/>
    <mergeCell ref="C1095:D1095"/>
    <mergeCell ref="E1095:G1095"/>
    <mergeCell ref="H1095:J1095"/>
    <mergeCell ref="K1095:O1095"/>
    <mergeCell ref="P1095:R1095"/>
    <mergeCell ref="S1095:T1095"/>
    <mergeCell ref="U1095:W1095"/>
    <mergeCell ref="X1096:Y1096"/>
    <mergeCell ref="Z1096:AA1096"/>
    <mergeCell ref="C1096:D1096"/>
    <mergeCell ref="E1096:G1096"/>
    <mergeCell ref="H1096:J1096"/>
    <mergeCell ref="K1096:O1096"/>
    <mergeCell ref="P1096:R1096"/>
    <mergeCell ref="S1096:T1096"/>
    <mergeCell ref="U1096:W1096"/>
    <mergeCell ref="X1097:Y1097"/>
    <mergeCell ref="Z1097:AA1097"/>
    <mergeCell ref="C1097:D1097"/>
    <mergeCell ref="E1097:G1097"/>
    <mergeCell ref="H1097:J1097"/>
    <mergeCell ref="K1097:O1097"/>
    <mergeCell ref="P1097:R1097"/>
    <mergeCell ref="S1097:T1097"/>
    <mergeCell ref="U1097:W1097"/>
    <mergeCell ref="X1098:Y1098"/>
    <mergeCell ref="Z1098:AA1098"/>
    <mergeCell ref="C1098:D1098"/>
    <mergeCell ref="E1098:G1098"/>
    <mergeCell ref="H1098:J1098"/>
    <mergeCell ref="K1098:O1098"/>
    <mergeCell ref="P1098:R1098"/>
    <mergeCell ref="S1098:T1098"/>
    <mergeCell ref="U1098:W1098"/>
    <mergeCell ref="X1099:Y1099"/>
    <mergeCell ref="Z1099:AA1099"/>
    <mergeCell ref="C1099:D1099"/>
    <mergeCell ref="E1099:G1099"/>
    <mergeCell ref="H1099:J1099"/>
    <mergeCell ref="K1099:O1099"/>
    <mergeCell ref="P1099:R1099"/>
    <mergeCell ref="S1099:T1099"/>
    <mergeCell ref="U1099:W1099"/>
    <mergeCell ref="X1100:Y1100"/>
    <mergeCell ref="Z1100:AA1100"/>
    <mergeCell ref="C1100:D1100"/>
    <mergeCell ref="E1100:G1100"/>
    <mergeCell ref="H1100:J1100"/>
    <mergeCell ref="K1100:O1100"/>
    <mergeCell ref="P1100:R1100"/>
    <mergeCell ref="S1100:T1100"/>
    <mergeCell ref="U1100:W1100"/>
    <mergeCell ref="X1101:Y1101"/>
    <mergeCell ref="Z1101:AA1101"/>
    <mergeCell ref="C1101:D1101"/>
    <mergeCell ref="E1101:G1101"/>
    <mergeCell ref="H1101:J1101"/>
    <mergeCell ref="K1101:O1101"/>
    <mergeCell ref="P1101:R1101"/>
    <mergeCell ref="S1101:T1101"/>
    <mergeCell ref="U1101:W1101"/>
    <mergeCell ref="X1102:Y1102"/>
    <mergeCell ref="Z1102:AA1102"/>
    <mergeCell ref="C1102:D1102"/>
    <mergeCell ref="E1102:G1102"/>
    <mergeCell ref="H1102:J1102"/>
    <mergeCell ref="K1102:O1102"/>
    <mergeCell ref="P1102:R1102"/>
    <mergeCell ref="S1102:T1102"/>
    <mergeCell ref="U1102:W1102"/>
    <mergeCell ref="X1103:Y1103"/>
    <mergeCell ref="Z1103:AA1103"/>
    <mergeCell ref="C1103:D1103"/>
    <mergeCell ref="E1103:G1103"/>
    <mergeCell ref="H1103:J1103"/>
    <mergeCell ref="K1103:O1103"/>
    <mergeCell ref="P1103:R1103"/>
    <mergeCell ref="S1103:T1103"/>
    <mergeCell ref="U1103:W1103"/>
    <mergeCell ref="X1104:Y1104"/>
    <mergeCell ref="Z1104:AA1104"/>
    <mergeCell ref="C1104:D1104"/>
    <mergeCell ref="E1104:G1104"/>
    <mergeCell ref="H1104:J1104"/>
    <mergeCell ref="K1104:O1104"/>
    <mergeCell ref="P1104:R1104"/>
    <mergeCell ref="S1104:T1104"/>
    <mergeCell ref="U1104:W1104"/>
    <mergeCell ref="X1105:Y1105"/>
    <mergeCell ref="Z1105:AA1105"/>
    <mergeCell ref="C1105:D1105"/>
    <mergeCell ref="E1105:G1105"/>
    <mergeCell ref="H1105:J1105"/>
    <mergeCell ref="K1105:O1105"/>
    <mergeCell ref="P1105:R1105"/>
    <mergeCell ref="S1105:T1105"/>
    <mergeCell ref="U1105:W1105"/>
    <mergeCell ref="X1106:Y1106"/>
    <mergeCell ref="Z1106:AA1106"/>
    <mergeCell ref="C1106:D1106"/>
    <mergeCell ref="E1106:G1106"/>
    <mergeCell ref="H1106:J1106"/>
    <mergeCell ref="K1106:O1106"/>
    <mergeCell ref="P1106:R1106"/>
    <mergeCell ref="S1106:T1106"/>
    <mergeCell ref="U1106:W1106"/>
    <mergeCell ref="X1107:Y1107"/>
    <mergeCell ref="Z1107:AA1107"/>
    <mergeCell ref="C1107:D1107"/>
    <mergeCell ref="E1107:G1107"/>
    <mergeCell ref="H1107:J1107"/>
    <mergeCell ref="K1107:O1107"/>
    <mergeCell ref="P1107:R1107"/>
    <mergeCell ref="S1107:T1107"/>
    <mergeCell ref="U1107:W1107"/>
    <mergeCell ref="X1108:Y1108"/>
    <mergeCell ref="Z1108:AA1108"/>
    <mergeCell ref="C1108:D1108"/>
    <mergeCell ref="E1108:G1108"/>
    <mergeCell ref="H1108:J1108"/>
    <mergeCell ref="K1108:O1108"/>
    <mergeCell ref="P1108:R1108"/>
    <mergeCell ref="S1108:T1108"/>
    <mergeCell ref="U1108:W1108"/>
    <mergeCell ref="X1109:Y1109"/>
    <mergeCell ref="Z1109:AA1109"/>
    <mergeCell ref="C1109:D1109"/>
    <mergeCell ref="E1109:G1109"/>
    <mergeCell ref="H1109:J1109"/>
    <mergeCell ref="K1109:O1109"/>
    <mergeCell ref="P1109:R1109"/>
    <mergeCell ref="S1109:T1109"/>
    <mergeCell ref="U1109:W1109"/>
    <mergeCell ref="X1110:Y1110"/>
    <mergeCell ref="Z1110:AA1110"/>
    <mergeCell ref="C1110:D1110"/>
    <mergeCell ref="E1110:G1110"/>
    <mergeCell ref="H1110:J1110"/>
    <mergeCell ref="K1110:O1110"/>
    <mergeCell ref="P1110:R1110"/>
    <mergeCell ref="S1110:T1110"/>
    <mergeCell ref="U1110:W1110"/>
    <mergeCell ref="X1111:Y1111"/>
    <mergeCell ref="Z1111:AA1111"/>
    <mergeCell ref="C1111:D1111"/>
    <mergeCell ref="E1111:G1111"/>
    <mergeCell ref="H1111:J1111"/>
    <mergeCell ref="K1111:O1111"/>
    <mergeCell ref="P1111:R1111"/>
    <mergeCell ref="S1111:T1111"/>
    <mergeCell ref="U1111:W1111"/>
    <mergeCell ref="X1112:Y1112"/>
    <mergeCell ref="Z1112:AA1112"/>
    <mergeCell ref="C1112:D1112"/>
    <mergeCell ref="E1112:G1112"/>
    <mergeCell ref="H1112:J1112"/>
    <mergeCell ref="K1112:O1112"/>
    <mergeCell ref="P1112:R1112"/>
    <mergeCell ref="S1112:T1112"/>
    <mergeCell ref="U1112:W1112"/>
    <mergeCell ref="X1113:Y1113"/>
    <mergeCell ref="Z1113:AA1113"/>
    <mergeCell ref="C1113:D1113"/>
    <mergeCell ref="E1113:G1113"/>
    <mergeCell ref="H1113:J1113"/>
    <mergeCell ref="K1113:O1113"/>
    <mergeCell ref="P1113:R1113"/>
    <mergeCell ref="S1113:T1113"/>
    <mergeCell ref="U1113:W1113"/>
    <mergeCell ref="X1114:Y1114"/>
    <mergeCell ref="Z1114:AA1114"/>
    <mergeCell ref="C1114:D1114"/>
    <mergeCell ref="E1114:G1114"/>
    <mergeCell ref="H1114:J1114"/>
    <mergeCell ref="K1114:O1114"/>
    <mergeCell ref="P1114:R1114"/>
    <mergeCell ref="S1114:T1114"/>
    <mergeCell ref="U1114:W1114"/>
    <mergeCell ref="X1115:Y1115"/>
    <mergeCell ref="Z1115:AA1115"/>
    <mergeCell ref="C1115:D1115"/>
    <mergeCell ref="E1115:G1115"/>
    <mergeCell ref="H1115:J1115"/>
    <mergeCell ref="K1115:O1115"/>
    <mergeCell ref="P1115:R1115"/>
    <mergeCell ref="S1115:T1115"/>
    <mergeCell ref="U1115:W1115"/>
    <mergeCell ref="X1116:Y1116"/>
    <mergeCell ref="Z1116:AA1116"/>
    <mergeCell ref="C1116:D1116"/>
    <mergeCell ref="E1116:G1116"/>
    <mergeCell ref="H1116:J1116"/>
    <mergeCell ref="K1116:O1116"/>
    <mergeCell ref="P1116:R1116"/>
    <mergeCell ref="S1116:T1116"/>
    <mergeCell ref="U1116:W1116"/>
    <mergeCell ref="X1117:Y1117"/>
    <mergeCell ref="Z1117:AA1117"/>
    <mergeCell ref="C1117:D1117"/>
    <mergeCell ref="E1117:G1117"/>
    <mergeCell ref="H1117:J1117"/>
    <mergeCell ref="K1117:O1117"/>
    <mergeCell ref="P1117:R1117"/>
    <mergeCell ref="S1117:T1117"/>
    <mergeCell ref="U1117:W1117"/>
    <mergeCell ref="X1118:Y1118"/>
    <mergeCell ref="Z1118:AA1118"/>
    <mergeCell ref="C1118:D1118"/>
    <mergeCell ref="E1118:G1118"/>
    <mergeCell ref="H1118:J1118"/>
    <mergeCell ref="K1118:O1118"/>
    <mergeCell ref="P1118:R1118"/>
    <mergeCell ref="S1118:T1118"/>
    <mergeCell ref="U1118:W1118"/>
    <mergeCell ref="X1119:Y1119"/>
    <mergeCell ref="Z1119:AA1119"/>
    <mergeCell ref="C1119:D1119"/>
    <mergeCell ref="E1119:G1119"/>
    <mergeCell ref="H1119:J1119"/>
    <mergeCell ref="K1119:O1119"/>
    <mergeCell ref="P1119:R1119"/>
    <mergeCell ref="S1119:T1119"/>
    <mergeCell ref="U1119:W1119"/>
    <mergeCell ref="X1120:Y1120"/>
    <mergeCell ref="Z1120:AA1120"/>
    <mergeCell ref="C1120:D1120"/>
    <mergeCell ref="E1120:G1120"/>
    <mergeCell ref="H1120:J1120"/>
    <mergeCell ref="K1120:O1120"/>
    <mergeCell ref="P1120:R1120"/>
    <mergeCell ref="S1120:T1120"/>
    <mergeCell ref="U1120:W1120"/>
    <mergeCell ref="X1121:Y1121"/>
    <mergeCell ref="Z1121:AA1121"/>
    <mergeCell ref="C1121:D1121"/>
    <mergeCell ref="E1121:G1121"/>
    <mergeCell ref="H1121:J1121"/>
    <mergeCell ref="K1121:O1121"/>
    <mergeCell ref="P1121:R1121"/>
    <mergeCell ref="S1121:T1121"/>
    <mergeCell ref="U1121:W1121"/>
    <mergeCell ref="X1122:Y1122"/>
    <mergeCell ref="Z1122:AA1122"/>
    <mergeCell ref="C1122:D1122"/>
    <mergeCell ref="E1122:G1122"/>
    <mergeCell ref="H1122:J1122"/>
    <mergeCell ref="K1122:O1122"/>
    <mergeCell ref="P1122:R1122"/>
    <mergeCell ref="S1122:T1122"/>
    <mergeCell ref="U1122:W1122"/>
    <mergeCell ref="X1123:Y1123"/>
    <mergeCell ref="Z1123:AA1123"/>
    <mergeCell ref="C1123:D1123"/>
    <mergeCell ref="E1123:G1123"/>
    <mergeCell ref="H1123:J1123"/>
    <mergeCell ref="K1123:O1123"/>
    <mergeCell ref="P1123:R1123"/>
    <mergeCell ref="S1123:T1123"/>
    <mergeCell ref="U1123:W1123"/>
    <mergeCell ref="X1124:Y1124"/>
    <mergeCell ref="Z1124:AA1124"/>
    <mergeCell ref="C1124:D1124"/>
    <mergeCell ref="E1124:G1124"/>
    <mergeCell ref="H1124:J1124"/>
    <mergeCell ref="K1124:O1124"/>
    <mergeCell ref="P1124:R1124"/>
    <mergeCell ref="S1124:T1124"/>
    <mergeCell ref="U1124:W1124"/>
    <mergeCell ref="X1125:Y1125"/>
    <mergeCell ref="Z1125:AA1125"/>
    <mergeCell ref="C1125:D1125"/>
    <mergeCell ref="E1125:G1125"/>
    <mergeCell ref="H1125:J1125"/>
    <mergeCell ref="K1125:O1125"/>
    <mergeCell ref="P1125:R1125"/>
    <mergeCell ref="S1125:T1125"/>
    <mergeCell ref="U1125:W1125"/>
    <mergeCell ref="X1126:Y1126"/>
    <mergeCell ref="Z1126:AA1126"/>
    <mergeCell ref="C1126:D1126"/>
    <mergeCell ref="E1126:G1126"/>
    <mergeCell ref="H1126:J1126"/>
    <mergeCell ref="K1126:O1126"/>
    <mergeCell ref="P1126:R1126"/>
    <mergeCell ref="S1126:T1126"/>
    <mergeCell ref="U1126:W1126"/>
    <mergeCell ref="X1127:Y1127"/>
    <mergeCell ref="Z1127:AA1127"/>
    <mergeCell ref="C1127:D1127"/>
    <mergeCell ref="E1127:G1127"/>
    <mergeCell ref="H1127:J1127"/>
    <mergeCell ref="K1127:O1127"/>
    <mergeCell ref="P1127:R1127"/>
    <mergeCell ref="S1127:T1127"/>
    <mergeCell ref="U1127:W1127"/>
    <mergeCell ref="X1128:Y1128"/>
    <mergeCell ref="Z1128:AA1128"/>
    <mergeCell ref="C1128:D1128"/>
    <mergeCell ref="E1128:G1128"/>
    <mergeCell ref="H1128:J1128"/>
    <mergeCell ref="K1128:O1128"/>
    <mergeCell ref="P1128:R1128"/>
    <mergeCell ref="S1128:T1128"/>
    <mergeCell ref="U1128:W1128"/>
    <mergeCell ref="X1129:Y1129"/>
    <mergeCell ref="Z1129:AA1129"/>
    <mergeCell ref="C1129:D1129"/>
    <mergeCell ref="E1129:G1129"/>
    <mergeCell ref="H1129:J1129"/>
    <mergeCell ref="K1129:O1129"/>
    <mergeCell ref="P1129:R1129"/>
    <mergeCell ref="S1129:T1129"/>
    <mergeCell ref="U1129:W1129"/>
    <mergeCell ref="X1130:Y1130"/>
    <mergeCell ref="Z1130:AA1130"/>
    <mergeCell ref="C1130:D1130"/>
    <mergeCell ref="E1130:G1130"/>
    <mergeCell ref="H1130:J1130"/>
    <mergeCell ref="K1130:O1130"/>
    <mergeCell ref="P1130:R1130"/>
    <mergeCell ref="S1130:T1130"/>
    <mergeCell ref="U1130:W1130"/>
    <mergeCell ref="X1131:Y1131"/>
    <mergeCell ref="Z1131:AA1131"/>
    <mergeCell ref="C1131:D1131"/>
    <mergeCell ref="E1131:G1131"/>
    <mergeCell ref="H1131:J1131"/>
    <mergeCell ref="K1131:O1131"/>
    <mergeCell ref="P1131:R1131"/>
    <mergeCell ref="S1131:T1131"/>
    <mergeCell ref="U1131:W1131"/>
    <mergeCell ref="X1132:Y1132"/>
    <mergeCell ref="Z1132:AA1132"/>
    <mergeCell ref="C1132:D1132"/>
    <mergeCell ref="E1132:G1132"/>
    <mergeCell ref="H1132:J1132"/>
    <mergeCell ref="K1132:O1132"/>
    <mergeCell ref="P1132:R1132"/>
    <mergeCell ref="S1132:T1132"/>
    <mergeCell ref="U1132:W1132"/>
    <mergeCell ref="X1133:Y1133"/>
    <mergeCell ref="Z1133:AA1133"/>
    <mergeCell ref="C1133:D1133"/>
    <mergeCell ref="E1133:G1133"/>
    <mergeCell ref="H1133:J1133"/>
    <mergeCell ref="K1133:O1133"/>
    <mergeCell ref="P1133:R1133"/>
    <mergeCell ref="S1133:T1133"/>
    <mergeCell ref="U1133:W1133"/>
    <mergeCell ref="X1134:Y1134"/>
    <mergeCell ref="Z1134:AA1134"/>
    <mergeCell ref="C1134:D1134"/>
    <mergeCell ref="E1134:G1134"/>
    <mergeCell ref="H1134:J1134"/>
    <mergeCell ref="K1134:O1134"/>
    <mergeCell ref="P1134:R1134"/>
    <mergeCell ref="S1134:T1134"/>
    <mergeCell ref="U1134:W1134"/>
    <mergeCell ref="X1135:Y1135"/>
    <mergeCell ref="Z1135:AA1135"/>
    <mergeCell ref="C1135:D1135"/>
    <mergeCell ref="E1135:G1135"/>
    <mergeCell ref="H1135:J1135"/>
    <mergeCell ref="K1135:O1135"/>
    <mergeCell ref="P1135:R1135"/>
    <mergeCell ref="S1135:T1135"/>
    <mergeCell ref="U1135:W1135"/>
    <mergeCell ref="X1136:Y1136"/>
    <mergeCell ref="Z1136:AA1136"/>
    <mergeCell ref="C1136:D1136"/>
    <mergeCell ref="E1136:G1136"/>
    <mergeCell ref="H1136:J1136"/>
    <mergeCell ref="K1136:O1136"/>
    <mergeCell ref="P1136:R1136"/>
    <mergeCell ref="S1136:T1136"/>
    <mergeCell ref="U1136:W1136"/>
    <mergeCell ref="X1137:Y1137"/>
    <mergeCell ref="Z1137:AA1137"/>
    <mergeCell ref="C1137:D1137"/>
    <mergeCell ref="E1137:G1137"/>
    <mergeCell ref="H1137:J1137"/>
    <mergeCell ref="K1137:O1137"/>
    <mergeCell ref="P1137:R1137"/>
    <mergeCell ref="S1137:T1137"/>
    <mergeCell ref="U1137:W1137"/>
    <mergeCell ref="X1138:Y1138"/>
    <mergeCell ref="Z1138:AA1138"/>
    <mergeCell ref="C1138:D1138"/>
    <mergeCell ref="E1138:G1138"/>
    <mergeCell ref="H1138:J1138"/>
    <mergeCell ref="K1138:O1138"/>
    <mergeCell ref="P1138:R1138"/>
    <mergeCell ref="S1138:T1138"/>
    <mergeCell ref="U1138:W1138"/>
    <mergeCell ref="X1139:Y1139"/>
    <mergeCell ref="Z1139:AA1139"/>
    <mergeCell ref="C1139:D1139"/>
    <mergeCell ref="E1139:G1139"/>
    <mergeCell ref="H1139:J1139"/>
    <mergeCell ref="K1139:O1139"/>
    <mergeCell ref="P1139:R1139"/>
    <mergeCell ref="S1139:T1139"/>
    <mergeCell ref="U1139:W1139"/>
    <mergeCell ref="X1140:Y1140"/>
    <mergeCell ref="Z1140:AA1140"/>
    <mergeCell ref="C1140:D1140"/>
    <mergeCell ref="E1140:G1140"/>
    <mergeCell ref="H1140:J1140"/>
    <mergeCell ref="K1140:O1140"/>
    <mergeCell ref="P1140:R1140"/>
    <mergeCell ref="S1140:T1140"/>
    <mergeCell ref="U1140:W1140"/>
    <mergeCell ref="X1141:Y1141"/>
    <mergeCell ref="Z1141:AA1141"/>
    <mergeCell ref="C1141:D1141"/>
    <mergeCell ref="E1141:G1141"/>
    <mergeCell ref="H1141:J1141"/>
    <mergeCell ref="K1141:O1141"/>
    <mergeCell ref="P1141:R1141"/>
    <mergeCell ref="S1141:T1141"/>
    <mergeCell ref="U1141:W1141"/>
    <mergeCell ref="X1142:Y1142"/>
    <mergeCell ref="Z1142:AA1142"/>
    <mergeCell ref="C1142:D1142"/>
    <mergeCell ref="E1142:G1142"/>
    <mergeCell ref="H1142:J1142"/>
    <mergeCell ref="K1142:O1142"/>
    <mergeCell ref="P1142:R1142"/>
    <mergeCell ref="S1142:T1142"/>
    <mergeCell ref="U1142:W1142"/>
    <mergeCell ref="X1143:Y1143"/>
    <mergeCell ref="Z1143:AA1143"/>
    <mergeCell ref="C1143:D1143"/>
    <mergeCell ref="E1143:G1143"/>
    <mergeCell ref="H1143:J1143"/>
    <mergeCell ref="K1143:O1143"/>
    <mergeCell ref="P1143:R1143"/>
    <mergeCell ref="S1143:T1143"/>
    <mergeCell ref="U1143:W1143"/>
    <mergeCell ref="X1144:Y1144"/>
    <mergeCell ref="Z1144:AA1144"/>
    <mergeCell ref="C1144:D1144"/>
    <mergeCell ref="E1144:G1144"/>
    <mergeCell ref="H1144:J1144"/>
    <mergeCell ref="K1144:O1144"/>
    <mergeCell ref="P1144:R1144"/>
    <mergeCell ref="S1144:T1144"/>
    <mergeCell ref="U1144:W1144"/>
    <mergeCell ref="X1145:Y1145"/>
    <mergeCell ref="Z1145:AA1145"/>
    <mergeCell ref="C1145:D1145"/>
    <mergeCell ref="E1145:G1145"/>
    <mergeCell ref="H1145:J1145"/>
    <mergeCell ref="K1145:O1145"/>
    <mergeCell ref="P1145:R1145"/>
    <mergeCell ref="S1145:T1145"/>
    <mergeCell ref="U1145:W1145"/>
    <mergeCell ref="X1146:Y1146"/>
    <mergeCell ref="Z1146:AA1146"/>
    <mergeCell ref="C1146:D1146"/>
    <mergeCell ref="E1146:G1146"/>
    <mergeCell ref="H1146:J1146"/>
    <mergeCell ref="K1146:O1146"/>
    <mergeCell ref="P1146:R1146"/>
    <mergeCell ref="S1146:T1146"/>
    <mergeCell ref="U1146:W1146"/>
    <mergeCell ref="X1147:Y1147"/>
    <mergeCell ref="Z1147:AA1147"/>
    <mergeCell ref="C1147:D1147"/>
    <mergeCell ref="E1147:G1147"/>
    <mergeCell ref="H1147:J1147"/>
    <mergeCell ref="K1147:O1147"/>
    <mergeCell ref="P1147:R1147"/>
    <mergeCell ref="S1147:T1147"/>
    <mergeCell ref="U1147:W1147"/>
    <mergeCell ref="X1148:Y1148"/>
    <mergeCell ref="Z1148:AA1148"/>
    <mergeCell ref="C1148:D1148"/>
    <mergeCell ref="E1148:G1148"/>
    <mergeCell ref="H1148:J1148"/>
    <mergeCell ref="K1148:O1148"/>
    <mergeCell ref="P1148:R1148"/>
    <mergeCell ref="S1148:T1148"/>
    <mergeCell ref="U1148:W1148"/>
    <mergeCell ref="X1149:Y1149"/>
    <mergeCell ref="Z1149:AA1149"/>
    <mergeCell ref="C1149:D1149"/>
    <mergeCell ref="E1149:G1149"/>
    <mergeCell ref="H1149:J1149"/>
    <mergeCell ref="K1149:O1149"/>
    <mergeCell ref="P1149:R1149"/>
    <mergeCell ref="S1149:T1149"/>
    <mergeCell ref="U1149:W1149"/>
    <mergeCell ref="X1150:Y1150"/>
    <mergeCell ref="Z1150:AA1150"/>
    <mergeCell ref="C1150:D1150"/>
    <mergeCell ref="E1150:G1150"/>
    <mergeCell ref="H1150:J1150"/>
    <mergeCell ref="K1150:O1150"/>
    <mergeCell ref="P1150:R1150"/>
    <mergeCell ref="S1150:T1150"/>
    <mergeCell ref="U1150:W1150"/>
    <mergeCell ref="X1151:Y1151"/>
    <mergeCell ref="Z1151:AA1151"/>
    <mergeCell ref="C1151:D1151"/>
    <mergeCell ref="E1151:G1151"/>
    <mergeCell ref="H1151:J1151"/>
    <mergeCell ref="K1151:O1151"/>
    <mergeCell ref="P1151:R1151"/>
    <mergeCell ref="S1151:T1151"/>
    <mergeCell ref="U1151:W1151"/>
    <mergeCell ref="X1152:Y1152"/>
    <mergeCell ref="Z1152:AA1152"/>
    <mergeCell ref="C1152:D1152"/>
    <mergeCell ref="E1152:G1152"/>
    <mergeCell ref="H1152:J1152"/>
    <mergeCell ref="K1152:O1152"/>
    <mergeCell ref="P1152:R1152"/>
    <mergeCell ref="S1152:T1152"/>
    <mergeCell ref="U1152:W1152"/>
    <mergeCell ref="X1153:Y1153"/>
    <mergeCell ref="Z1153:AA1153"/>
    <mergeCell ref="C1153:D1153"/>
    <mergeCell ref="E1153:G1153"/>
    <mergeCell ref="H1153:J1153"/>
    <mergeCell ref="K1153:O1153"/>
    <mergeCell ref="P1153:R1153"/>
    <mergeCell ref="S1153:T1153"/>
    <mergeCell ref="U1153:W1153"/>
    <mergeCell ref="X1154:Y1154"/>
    <mergeCell ref="Z1154:AA1154"/>
    <mergeCell ref="C1154:D1154"/>
    <mergeCell ref="E1154:G1154"/>
    <mergeCell ref="H1154:J1154"/>
    <mergeCell ref="K1154:O1154"/>
    <mergeCell ref="P1154:R1154"/>
    <mergeCell ref="S1154:T1154"/>
    <mergeCell ref="U1154:W1154"/>
    <mergeCell ref="X1155:Y1155"/>
    <mergeCell ref="Z1155:AA1155"/>
    <mergeCell ref="C1155:D1155"/>
    <mergeCell ref="E1155:G1155"/>
    <mergeCell ref="H1155:J1155"/>
    <mergeCell ref="K1155:O1155"/>
    <mergeCell ref="P1155:R1155"/>
    <mergeCell ref="S1155:T1155"/>
    <mergeCell ref="U1155:W1155"/>
    <mergeCell ref="X1156:Y1156"/>
    <mergeCell ref="Z1156:AA1156"/>
    <mergeCell ref="C1156:D1156"/>
    <mergeCell ref="E1156:G1156"/>
    <mergeCell ref="H1156:J1156"/>
    <mergeCell ref="K1156:O1156"/>
    <mergeCell ref="P1156:R1156"/>
    <mergeCell ref="S1156:T1156"/>
    <mergeCell ref="U1156:W1156"/>
    <mergeCell ref="X1157:Y1157"/>
    <mergeCell ref="Z1157:AA1157"/>
    <mergeCell ref="C1157:D1157"/>
    <mergeCell ref="E1157:G1157"/>
    <mergeCell ref="H1157:J1157"/>
    <mergeCell ref="K1157:O1157"/>
    <mergeCell ref="P1157:R1157"/>
    <mergeCell ref="S1157:T1157"/>
    <mergeCell ref="U1157:W1157"/>
    <mergeCell ref="X1158:Y1158"/>
    <mergeCell ref="Z1158:AA1158"/>
    <mergeCell ref="C1158:D1158"/>
    <mergeCell ref="E1158:G1158"/>
    <mergeCell ref="H1158:J1158"/>
    <mergeCell ref="K1158:O1158"/>
    <mergeCell ref="P1158:R1158"/>
    <mergeCell ref="S1158:T1158"/>
    <mergeCell ref="U1158:W1158"/>
    <mergeCell ref="X1159:Y1159"/>
    <mergeCell ref="Z1159:AA1159"/>
    <mergeCell ref="C1159:D1159"/>
    <mergeCell ref="E1159:G1159"/>
    <mergeCell ref="H1159:J1159"/>
    <mergeCell ref="K1159:O1159"/>
    <mergeCell ref="P1159:R1159"/>
    <mergeCell ref="S1159:T1159"/>
    <mergeCell ref="U1159:W1159"/>
    <mergeCell ref="X1160:Y1160"/>
    <mergeCell ref="Z1160:AA1160"/>
    <mergeCell ref="C1160:D1160"/>
    <mergeCell ref="E1160:G1160"/>
    <mergeCell ref="H1160:J1160"/>
    <mergeCell ref="K1160:O1160"/>
    <mergeCell ref="P1160:R1160"/>
    <mergeCell ref="S1160:T1160"/>
    <mergeCell ref="U1160:W1160"/>
    <mergeCell ref="X1161:Y1161"/>
    <mergeCell ref="Z1161:AA1161"/>
    <mergeCell ref="C1161:D1161"/>
    <mergeCell ref="E1161:G1161"/>
    <mergeCell ref="H1161:J1161"/>
    <mergeCell ref="K1161:O1161"/>
    <mergeCell ref="P1161:R1161"/>
    <mergeCell ref="S1161:T1161"/>
    <mergeCell ref="U1161:W1161"/>
    <mergeCell ref="X1162:Y1162"/>
    <mergeCell ref="Z1162:AA1162"/>
    <mergeCell ref="C1162:D1162"/>
    <mergeCell ref="E1162:G1162"/>
    <mergeCell ref="H1162:J1162"/>
    <mergeCell ref="K1162:O1162"/>
    <mergeCell ref="P1162:R1162"/>
    <mergeCell ref="S1162:T1162"/>
    <mergeCell ref="U1162:W1162"/>
    <mergeCell ref="X1163:Y1163"/>
    <mergeCell ref="Z1163:AA1163"/>
    <mergeCell ref="C1163:D1163"/>
    <mergeCell ref="E1163:G1163"/>
    <mergeCell ref="H1163:J1163"/>
    <mergeCell ref="K1163:O1163"/>
    <mergeCell ref="P1163:R1163"/>
    <mergeCell ref="S1163:T1163"/>
    <mergeCell ref="U1163:W1163"/>
    <mergeCell ref="X1164:Y1164"/>
    <mergeCell ref="Z1164:AA1164"/>
    <mergeCell ref="C1164:D1164"/>
    <mergeCell ref="E1164:G1164"/>
    <mergeCell ref="H1164:J1164"/>
    <mergeCell ref="K1164:O1164"/>
    <mergeCell ref="P1164:R1164"/>
    <mergeCell ref="S1164:T1164"/>
    <mergeCell ref="U1164:W1164"/>
    <mergeCell ref="X1165:Y1165"/>
    <mergeCell ref="Z1165:AA1165"/>
    <mergeCell ref="C1165:D1165"/>
    <mergeCell ref="E1165:G1165"/>
    <mergeCell ref="H1165:J1165"/>
    <mergeCell ref="K1165:O1165"/>
    <mergeCell ref="P1165:R1165"/>
    <mergeCell ref="S1165:T1165"/>
    <mergeCell ref="U1165:W1165"/>
    <mergeCell ref="X1166:Y1166"/>
    <mergeCell ref="Z1166:AA1166"/>
    <mergeCell ref="C1166:D1166"/>
    <mergeCell ref="E1166:G1166"/>
    <mergeCell ref="H1166:J1166"/>
    <mergeCell ref="K1166:O1166"/>
    <mergeCell ref="P1166:R1166"/>
    <mergeCell ref="S1166:T1166"/>
    <mergeCell ref="U1166:W1166"/>
    <mergeCell ref="X1167:Y1167"/>
    <mergeCell ref="Z1167:AA1167"/>
    <mergeCell ref="C1167:D1167"/>
    <mergeCell ref="E1167:G1167"/>
    <mergeCell ref="H1167:J1167"/>
    <mergeCell ref="K1167:O1167"/>
    <mergeCell ref="P1167:R1167"/>
    <mergeCell ref="S1167:T1167"/>
    <mergeCell ref="U1167:W1167"/>
    <mergeCell ref="X1168:Y1168"/>
    <mergeCell ref="Z1168:AA1168"/>
    <mergeCell ref="C1168:D1168"/>
    <mergeCell ref="E1168:G1168"/>
    <mergeCell ref="H1168:J1168"/>
    <mergeCell ref="K1168:O1168"/>
    <mergeCell ref="P1168:R1168"/>
    <mergeCell ref="S1168:T1168"/>
    <mergeCell ref="U1168:W1168"/>
    <mergeCell ref="X1169:Y1169"/>
    <mergeCell ref="Z1169:AA1169"/>
    <mergeCell ref="C1169:D1169"/>
    <mergeCell ref="E1169:G1169"/>
    <mergeCell ref="H1169:J1169"/>
    <mergeCell ref="K1169:O1169"/>
    <mergeCell ref="P1169:R1169"/>
    <mergeCell ref="S1169:T1169"/>
    <mergeCell ref="U1169:W1169"/>
    <mergeCell ref="X1170:Y1170"/>
    <mergeCell ref="Z1170:AA1170"/>
    <mergeCell ref="C1170:D1170"/>
    <mergeCell ref="E1170:G1170"/>
    <mergeCell ref="H1170:J1170"/>
    <mergeCell ref="K1170:O1170"/>
    <mergeCell ref="P1170:R1170"/>
    <mergeCell ref="S1170:T1170"/>
    <mergeCell ref="U1170:W1170"/>
    <mergeCell ref="X1171:Y1171"/>
    <mergeCell ref="Z1171:AA1171"/>
    <mergeCell ref="C1171:D1171"/>
    <mergeCell ref="E1171:G1171"/>
    <mergeCell ref="H1171:J1171"/>
    <mergeCell ref="K1171:O1171"/>
    <mergeCell ref="P1171:R1171"/>
    <mergeCell ref="S1171:T1171"/>
    <mergeCell ref="U1171:W1171"/>
    <mergeCell ref="X1172:Y1172"/>
    <mergeCell ref="Z1172:AA1172"/>
    <mergeCell ref="C1172:D1172"/>
    <mergeCell ref="E1172:G1172"/>
    <mergeCell ref="H1172:J1172"/>
    <mergeCell ref="K1172:O1172"/>
    <mergeCell ref="P1172:R1172"/>
    <mergeCell ref="S1172:T1172"/>
    <mergeCell ref="U1172:W1172"/>
    <mergeCell ref="X1173:Y1173"/>
    <mergeCell ref="Z1173:AA1173"/>
    <mergeCell ref="C1173:D1173"/>
    <mergeCell ref="E1173:G1173"/>
    <mergeCell ref="H1173:J1173"/>
    <mergeCell ref="K1173:O1173"/>
    <mergeCell ref="P1173:R1173"/>
    <mergeCell ref="S1173:T1173"/>
    <mergeCell ref="U1173:W1173"/>
    <mergeCell ref="X1174:Y1174"/>
    <mergeCell ref="Z1174:AA1174"/>
    <mergeCell ref="C1174:D1174"/>
    <mergeCell ref="E1174:G1174"/>
    <mergeCell ref="H1174:J1174"/>
    <mergeCell ref="K1174:O1174"/>
    <mergeCell ref="P1174:R1174"/>
    <mergeCell ref="S1174:T1174"/>
    <mergeCell ref="U1174:W1174"/>
    <mergeCell ref="X1175:Y1175"/>
    <mergeCell ref="Z1175:AA1175"/>
    <mergeCell ref="C1175:D1175"/>
    <mergeCell ref="E1175:G1175"/>
    <mergeCell ref="H1175:J1175"/>
    <mergeCell ref="K1175:O1175"/>
    <mergeCell ref="P1175:R1175"/>
    <mergeCell ref="S1175:T1175"/>
    <mergeCell ref="U1175:W1175"/>
    <mergeCell ref="X1176:Y1176"/>
    <mergeCell ref="Z1176:AA1176"/>
    <mergeCell ref="C1176:D1176"/>
    <mergeCell ref="E1176:G1176"/>
    <mergeCell ref="H1176:J1176"/>
    <mergeCell ref="K1176:O1176"/>
    <mergeCell ref="P1176:R1176"/>
    <mergeCell ref="S1176:T1176"/>
    <mergeCell ref="U1176:W1176"/>
    <mergeCell ref="X1177:Y1177"/>
    <mergeCell ref="Z1177:AA1177"/>
    <mergeCell ref="C1177:D1177"/>
    <mergeCell ref="E1177:G1177"/>
    <mergeCell ref="H1177:J1177"/>
    <mergeCell ref="K1177:O1177"/>
    <mergeCell ref="P1177:R1177"/>
    <mergeCell ref="S1177:T1177"/>
    <mergeCell ref="U1177:W1177"/>
    <mergeCell ref="X1178:Y1178"/>
    <mergeCell ref="Z1178:AA1178"/>
    <mergeCell ref="C1178:D1178"/>
    <mergeCell ref="E1178:G1178"/>
    <mergeCell ref="H1178:J1178"/>
    <mergeCell ref="K1178:O1178"/>
    <mergeCell ref="P1178:R1178"/>
    <mergeCell ref="S1178:T1178"/>
    <mergeCell ref="U1178:W1178"/>
    <mergeCell ref="X1179:Y1179"/>
    <mergeCell ref="Z1179:AA1179"/>
    <mergeCell ref="C1179:D1179"/>
    <mergeCell ref="E1179:G1179"/>
    <mergeCell ref="H1179:J1179"/>
    <mergeCell ref="K1179:O1179"/>
    <mergeCell ref="P1179:R1179"/>
    <mergeCell ref="S1179:T1179"/>
    <mergeCell ref="U1179:W1179"/>
    <mergeCell ref="X1180:Y1180"/>
    <mergeCell ref="Z1180:AA1180"/>
    <mergeCell ref="C1180:D1180"/>
    <mergeCell ref="E1180:G1180"/>
    <mergeCell ref="H1180:J1180"/>
    <mergeCell ref="K1180:O1180"/>
    <mergeCell ref="P1180:R1180"/>
    <mergeCell ref="S1180:T1180"/>
    <mergeCell ref="U1180:W1180"/>
    <mergeCell ref="X1181:Y1181"/>
    <mergeCell ref="Z1181:AA1181"/>
    <mergeCell ref="C1181:D1181"/>
    <mergeCell ref="E1181:G1181"/>
    <mergeCell ref="H1181:J1181"/>
    <mergeCell ref="K1181:O1181"/>
    <mergeCell ref="P1181:R1181"/>
    <mergeCell ref="S1181:T1181"/>
    <mergeCell ref="U1181:W1181"/>
    <mergeCell ref="X1182:Y1182"/>
    <mergeCell ref="Z1182:AA1182"/>
    <mergeCell ref="C1182:D1182"/>
    <mergeCell ref="E1182:G1182"/>
    <mergeCell ref="H1182:J1182"/>
    <mergeCell ref="K1182:O1182"/>
    <mergeCell ref="P1182:R1182"/>
    <mergeCell ref="S1182:T1182"/>
    <mergeCell ref="U1182:W1182"/>
    <mergeCell ref="X1183:Y1183"/>
    <mergeCell ref="Z1183:AA1183"/>
    <mergeCell ref="C1183:D1183"/>
    <mergeCell ref="E1183:G1183"/>
    <mergeCell ref="H1183:J1183"/>
    <mergeCell ref="K1183:O1183"/>
    <mergeCell ref="P1183:R1183"/>
    <mergeCell ref="S1183:T1183"/>
    <mergeCell ref="U1183:W1183"/>
    <mergeCell ref="X1184:Y1184"/>
    <mergeCell ref="Z1184:AA1184"/>
    <mergeCell ref="C1184:D1184"/>
    <mergeCell ref="E1184:G1184"/>
    <mergeCell ref="H1184:J1184"/>
    <mergeCell ref="K1184:O1184"/>
    <mergeCell ref="P1184:R1184"/>
    <mergeCell ref="S1184:T1184"/>
    <mergeCell ref="U1184:W1184"/>
    <mergeCell ref="X1185:Y1185"/>
    <mergeCell ref="Z1185:AA1185"/>
    <mergeCell ref="C1185:D1185"/>
    <mergeCell ref="E1185:G1185"/>
    <mergeCell ref="H1185:J1185"/>
    <mergeCell ref="K1185:O1185"/>
    <mergeCell ref="P1185:R1185"/>
    <mergeCell ref="S1185:T1185"/>
    <mergeCell ref="U1185:W1185"/>
    <mergeCell ref="X1186:Y1186"/>
    <mergeCell ref="Z1186:AA1186"/>
    <mergeCell ref="C1186:D1186"/>
    <mergeCell ref="E1186:G1186"/>
    <mergeCell ref="H1186:J1186"/>
    <mergeCell ref="K1186:O1186"/>
    <mergeCell ref="P1186:R1186"/>
    <mergeCell ref="S1186:T1186"/>
    <mergeCell ref="U1186:W1186"/>
    <mergeCell ref="X1187:Y1187"/>
    <mergeCell ref="Z1187:AA1187"/>
    <mergeCell ref="C1187:D1187"/>
    <mergeCell ref="E1187:G1187"/>
    <mergeCell ref="H1187:J1187"/>
    <mergeCell ref="K1187:O1187"/>
    <mergeCell ref="P1187:R1187"/>
    <mergeCell ref="S1187:T1187"/>
    <mergeCell ref="U1187:W1187"/>
    <mergeCell ref="X1188:Y1188"/>
    <mergeCell ref="Z1188:AA1188"/>
    <mergeCell ref="C1188:D1188"/>
    <mergeCell ref="E1188:G1188"/>
    <mergeCell ref="H1188:J1188"/>
    <mergeCell ref="K1188:O1188"/>
    <mergeCell ref="P1188:R1188"/>
    <mergeCell ref="S1188:T1188"/>
    <mergeCell ref="U1188:W1188"/>
    <mergeCell ref="X1189:Y1189"/>
    <mergeCell ref="Z1189:AA1189"/>
    <mergeCell ref="C1189:D1189"/>
    <mergeCell ref="E1189:G1189"/>
    <mergeCell ref="H1189:J1189"/>
    <mergeCell ref="K1189:O1189"/>
    <mergeCell ref="P1189:R1189"/>
    <mergeCell ref="S1189:T1189"/>
    <mergeCell ref="U1189:W1189"/>
    <mergeCell ref="X1190:Y1190"/>
    <mergeCell ref="Z1190:AA1190"/>
    <mergeCell ref="C1190:D1190"/>
    <mergeCell ref="E1190:G1190"/>
    <mergeCell ref="H1190:J1190"/>
    <mergeCell ref="K1190:O1190"/>
    <mergeCell ref="P1190:R1190"/>
    <mergeCell ref="S1190:T1190"/>
    <mergeCell ref="U1190:W1190"/>
    <mergeCell ref="X1191:Y1191"/>
    <mergeCell ref="Z1191:AA1191"/>
    <mergeCell ref="C1191:D1191"/>
    <mergeCell ref="E1191:G1191"/>
    <mergeCell ref="H1191:J1191"/>
    <mergeCell ref="K1191:O1191"/>
    <mergeCell ref="P1191:R1191"/>
    <mergeCell ref="S1191:T1191"/>
    <mergeCell ref="U1191:W1191"/>
    <mergeCell ref="X1192:Y1192"/>
    <mergeCell ref="Z1192:AA1192"/>
    <mergeCell ref="C1192:D1192"/>
    <mergeCell ref="E1192:G1192"/>
    <mergeCell ref="H1192:J1192"/>
    <mergeCell ref="K1192:O1192"/>
    <mergeCell ref="P1192:R1192"/>
    <mergeCell ref="S1192:T1192"/>
    <mergeCell ref="U1192:W1192"/>
    <mergeCell ref="X1193:Y1193"/>
    <mergeCell ref="Z1193:AA1193"/>
    <mergeCell ref="C1193:D1193"/>
    <mergeCell ref="E1193:G1193"/>
    <mergeCell ref="H1193:J1193"/>
    <mergeCell ref="K1193:O1193"/>
    <mergeCell ref="P1193:R1193"/>
    <mergeCell ref="S1193:T1193"/>
    <mergeCell ref="U1193:W1193"/>
    <mergeCell ref="X1194:Y1194"/>
    <mergeCell ref="Z1194:AA1194"/>
    <mergeCell ref="C1194:D1194"/>
    <mergeCell ref="E1194:G1194"/>
    <mergeCell ref="H1194:J1194"/>
    <mergeCell ref="K1194:O1194"/>
    <mergeCell ref="P1194:R1194"/>
    <mergeCell ref="S1194:T1194"/>
    <mergeCell ref="U1194:W1194"/>
    <mergeCell ref="X1195:Y1195"/>
    <mergeCell ref="Z1195:AA1195"/>
    <mergeCell ref="C1195:D1195"/>
    <mergeCell ref="E1195:G1195"/>
    <mergeCell ref="H1195:J1195"/>
    <mergeCell ref="K1195:O1195"/>
    <mergeCell ref="P1195:R1195"/>
    <mergeCell ref="S1195:T1195"/>
    <mergeCell ref="U1195:W1195"/>
    <mergeCell ref="X1196:Y1196"/>
    <mergeCell ref="Z1196:AA1196"/>
    <mergeCell ref="C1196:D1196"/>
    <mergeCell ref="E1196:G1196"/>
    <mergeCell ref="H1196:J1196"/>
    <mergeCell ref="K1196:O1196"/>
    <mergeCell ref="P1196:R1196"/>
    <mergeCell ref="S1196:T1196"/>
    <mergeCell ref="U1196:W1196"/>
    <mergeCell ref="X1197:Y1197"/>
    <mergeCell ref="Z1197:AA1197"/>
    <mergeCell ref="C1197:D1197"/>
    <mergeCell ref="E1197:G1197"/>
    <mergeCell ref="H1197:J1197"/>
    <mergeCell ref="K1197:O1197"/>
    <mergeCell ref="P1197:R1197"/>
    <mergeCell ref="S1197:T1197"/>
    <mergeCell ref="U1197:W1197"/>
    <mergeCell ref="X1198:Y1198"/>
    <mergeCell ref="Z1198:AA1198"/>
    <mergeCell ref="C1198:D1198"/>
    <mergeCell ref="E1198:G1198"/>
    <mergeCell ref="H1198:J1198"/>
    <mergeCell ref="K1198:O1198"/>
    <mergeCell ref="P1198:R1198"/>
    <mergeCell ref="S1198:T1198"/>
    <mergeCell ref="U1198:W1198"/>
    <mergeCell ref="X1199:Y1199"/>
    <mergeCell ref="Z1199:AA1199"/>
    <mergeCell ref="C1199:D1199"/>
    <mergeCell ref="E1199:G1199"/>
    <mergeCell ref="H1199:J1199"/>
    <mergeCell ref="K1199:O1199"/>
    <mergeCell ref="P1199:R1199"/>
    <mergeCell ref="S1199:T1199"/>
    <mergeCell ref="U1199:W1199"/>
    <mergeCell ref="X1200:Y1200"/>
    <mergeCell ref="Z1200:AA1200"/>
    <mergeCell ref="C1200:D1200"/>
    <mergeCell ref="E1200:G1200"/>
    <mergeCell ref="H1200:J1200"/>
    <mergeCell ref="K1200:O1200"/>
    <mergeCell ref="P1200:R1200"/>
    <mergeCell ref="S1200:T1200"/>
    <mergeCell ref="U1200:W1200"/>
    <mergeCell ref="X1201:Y1201"/>
    <mergeCell ref="Z1201:AA1201"/>
    <mergeCell ref="C1201:D1201"/>
    <mergeCell ref="E1201:G1201"/>
    <mergeCell ref="H1201:J1201"/>
    <mergeCell ref="K1201:O1201"/>
    <mergeCell ref="P1201:R1201"/>
    <mergeCell ref="S1201:T1201"/>
    <mergeCell ref="U1201:W1201"/>
    <mergeCell ref="X1202:Y1202"/>
    <mergeCell ref="Z1202:AA1202"/>
    <mergeCell ref="C1202:D1202"/>
    <mergeCell ref="E1202:G1202"/>
    <mergeCell ref="H1202:J1202"/>
    <mergeCell ref="K1202:O1202"/>
    <mergeCell ref="P1202:R1202"/>
    <mergeCell ref="S1202:T1202"/>
    <mergeCell ref="U1202:W1202"/>
    <mergeCell ref="X1203:Y1203"/>
    <mergeCell ref="Z1203:AA1203"/>
    <mergeCell ref="C1203:D1203"/>
    <mergeCell ref="E1203:G1203"/>
    <mergeCell ref="H1203:J1203"/>
    <mergeCell ref="K1203:O1203"/>
    <mergeCell ref="P1203:R1203"/>
    <mergeCell ref="S1203:T1203"/>
    <mergeCell ref="U1203:W1203"/>
    <mergeCell ref="X1204:Y1204"/>
    <mergeCell ref="Z1204:AA1204"/>
    <mergeCell ref="C1204:D1204"/>
    <mergeCell ref="E1204:G1204"/>
    <mergeCell ref="H1204:J1204"/>
    <mergeCell ref="K1204:O1204"/>
    <mergeCell ref="P1204:R1204"/>
    <mergeCell ref="S1204:T1204"/>
    <mergeCell ref="U1204:W1204"/>
    <mergeCell ref="X1205:Y1205"/>
    <mergeCell ref="Z1205:AA1205"/>
    <mergeCell ref="C1205:D1205"/>
    <mergeCell ref="E1205:G1205"/>
    <mergeCell ref="H1205:J1205"/>
    <mergeCell ref="K1205:O1205"/>
    <mergeCell ref="P1205:R1205"/>
    <mergeCell ref="S1205:T1205"/>
    <mergeCell ref="U1205:W1205"/>
    <mergeCell ref="X1206:Y1206"/>
    <mergeCell ref="Z1206:AA1206"/>
    <mergeCell ref="C1206:D1206"/>
    <mergeCell ref="E1206:G1206"/>
    <mergeCell ref="H1206:J1206"/>
    <mergeCell ref="K1206:O1206"/>
    <mergeCell ref="P1206:R1206"/>
    <mergeCell ref="S1206:T1206"/>
    <mergeCell ref="U1206:W1206"/>
    <mergeCell ref="X1207:Y1207"/>
    <mergeCell ref="Z1207:AA1207"/>
    <mergeCell ref="C1207:D1207"/>
    <mergeCell ref="E1207:G1207"/>
    <mergeCell ref="H1207:J1207"/>
    <mergeCell ref="K1207:O1207"/>
    <mergeCell ref="P1207:R1207"/>
    <mergeCell ref="S1207:T1207"/>
    <mergeCell ref="U1207:W1207"/>
    <mergeCell ref="X1208:Y1208"/>
    <mergeCell ref="Z1208:AA1208"/>
    <mergeCell ref="C1208:D1208"/>
    <mergeCell ref="E1208:G1208"/>
    <mergeCell ref="H1208:J1208"/>
    <mergeCell ref="K1208:O1208"/>
    <mergeCell ref="P1208:R1208"/>
    <mergeCell ref="S1208:T1208"/>
    <mergeCell ref="U1208:W1208"/>
    <mergeCell ref="X1209:Y1209"/>
    <mergeCell ref="Z1209:AA1209"/>
    <mergeCell ref="C1209:D1209"/>
    <mergeCell ref="E1209:G1209"/>
    <mergeCell ref="H1209:J1209"/>
    <mergeCell ref="K1209:O1209"/>
    <mergeCell ref="P1209:R1209"/>
    <mergeCell ref="S1209:T1209"/>
    <mergeCell ref="U1209:W1209"/>
    <mergeCell ref="X1210:Y1210"/>
    <mergeCell ref="Z1210:AA1210"/>
    <mergeCell ref="C1210:D1210"/>
    <mergeCell ref="E1210:G1210"/>
    <mergeCell ref="H1210:J1210"/>
    <mergeCell ref="K1210:O1210"/>
    <mergeCell ref="P1210:R1210"/>
    <mergeCell ref="S1210:T1210"/>
    <mergeCell ref="U1210:W1210"/>
    <mergeCell ref="X1211:Y1211"/>
    <mergeCell ref="Z1211:AA1211"/>
    <mergeCell ref="C1211:D1211"/>
    <mergeCell ref="E1211:G1211"/>
    <mergeCell ref="H1211:J1211"/>
    <mergeCell ref="K1211:O1211"/>
    <mergeCell ref="P1211:R1211"/>
    <mergeCell ref="S1211:T1211"/>
    <mergeCell ref="U1211:W1211"/>
    <mergeCell ref="X1212:Y1212"/>
    <mergeCell ref="Z1212:AA1212"/>
    <mergeCell ref="C1212:D1212"/>
    <mergeCell ref="E1212:G1212"/>
    <mergeCell ref="H1212:J1212"/>
    <mergeCell ref="K1212:O1212"/>
    <mergeCell ref="P1212:R1212"/>
    <mergeCell ref="S1212:T1212"/>
    <mergeCell ref="U1212:W1212"/>
    <mergeCell ref="X1213:Y1213"/>
    <mergeCell ref="Z1213:AA1213"/>
    <mergeCell ref="C1213:D1213"/>
    <mergeCell ref="E1213:G1213"/>
    <mergeCell ref="H1213:J1213"/>
    <mergeCell ref="K1213:O1213"/>
    <mergeCell ref="P1213:R1213"/>
    <mergeCell ref="S1213:T1213"/>
    <mergeCell ref="U1213:W1213"/>
    <mergeCell ref="X1214:Y1214"/>
    <mergeCell ref="Z1214:AA1214"/>
    <mergeCell ref="C1214:D1214"/>
    <mergeCell ref="E1214:G1214"/>
    <mergeCell ref="H1214:J1214"/>
    <mergeCell ref="K1214:O1214"/>
    <mergeCell ref="P1214:R1214"/>
    <mergeCell ref="S1214:T1214"/>
    <mergeCell ref="U1214:W1214"/>
    <mergeCell ref="X1215:Y1215"/>
    <mergeCell ref="Z1215:AA1215"/>
    <mergeCell ref="C1215:D1215"/>
    <mergeCell ref="E1215:G1215"/>
    <mergeCell ref="H1215:J1215"/>
    <mergeCell ref="K1215:O1215"/>
    <mergeCell ref="P1215:R1215"/>
    <mergeCell ref="S1215:T1215"/>
    <mergeCell ref="U1215:W1215"/>
    <mergeCell ref="X1216:Y1216"/>
    <mergeCell ref="Z1216:AA1216"/>
    <mergeCell ref="C1216:D1216"/>
    <mergeCell ref="E1216:G1216"/>
    <mergeCell ref="H1216:J1216"/>
    <mergeCell ref="K1216:O1216"/>
    <mergeCell ref="P1216:R1216"/>
    <mergeCell ref="S1216:T1216"/>
    <mergeCell ref="U1216:W1216"/>
    <mergeCell ref="X1217:Y1217"/>
    <mergeCell ref="Z1217:AA1217"/>
    <mergeCell ref="C1217:D1217"/>
    <mergeCell ref="E1217:G1217"/>
    <mergeCell ref="H1217:J1217"/>
    <mergeCell ref="K1217:O1217"/>
    <mergeCell ref="P1217:R1217"/>
    <mergeCell ref="S1217:T1217"/>
    <mergeCell ref="U1217:W1217"/>
    <mergeCell ref="X1218:Y1218"/>
    <mergeCell ref="Z1218:AA1218"/>
    <mergeCell ref="C1218:D1218"/>
    <mergeCell ref="E1218:G1218"/>
    <mergeCell ref="H1218:J1218"/>
    <mergeCell ref="K1218:O1218"/>
    <mergeCell ref="P1218:R1218"/>
    <mergeCell ref="S1218:T1218"/>
    <mergeCell ref="U1218:W1218"/>
    <mergeCell ref="X1219:Y1219"/>
    <mergeCell ref="Z1219:AA1219"/>
    <mergeCell ref="C1219:D1219"/>
    <mergeCell ref="E1219:G1219"/>
    <mergeCell ref="H1219:J1219"/>
    <mergeCell ref="K1219:O1219"/>
    <mergeCell ref="P1219:R1219"/>
    <mergeCell ref="S1219:T1219"/>
    <mergeCell ref="U1219:W1219"/>
    <mergeCell ref="X1220:Y1220"/>
    <mergeCell ref="Z1220:AA1220"/>
    <mergeCell ref="C1220:D1220"/>
    <mergeCell ref="E1220:G1220"/>
    <mergeCell ref="H1220:J1220"/>
    <mergeCell ref="K1220:O1220"/>
    <mergeCell ref="P1220:R1220"/>
    <mergeCell ref="S1220:T1220"/>
    <mergeCell ref="U1220:W1220"/>
    <mergeCell ref="X1221:Y1221"/>
    <mergeCell ref="Z1221:AA1221"/>
    <mergeCell ref="C1221:D1221"/>
    <mergeCell ref="E1221:G1221"/>
    <mergeCell ref="H1221:J1221"/>
    <mergeCell ref="K1221:O1221"/>
    <mergeCell ref="P1221:R1221"/>
    <mergeCell ref="S1221:T1221"/>
    <mergeCell ref="U1221:W1221"/>
    <mergeCell ref="X1222:Y1222"/>
    <mergeCell ref="Z1222:AA1222"/>
    <mergeCell ref="C1222:D1222"/>
    <mergeCell ref="E1222:G1222"/>
    <mergeCell ref="H1222:J1222"/>
    <mergeCell ref="K1222:O1222"/>
    <mergeCell ref="P1222:R1222"/>
    <mergeCell ref="S1222:T1222"/>
    <mergeCell ref="U1222:W1222"/>
    <mergeCell ref="X1223:Y1223"/>
    <mergeCell ref="Z1223:AA1223"/>
    <mergeCell ref="C1223:D1223"/>
    <mergeCell ref="E1223:G1223"/>
    <mergeCell ref="H1223:J1223"/>
    <mergeCell ref="K1223:O1223"/>
    <mergeCell ref="P1223:R1223"/>
    <mergeCell ref="S1223:T1223"/>
    <mergeCell ref="U1223:W1223"/>
    <mergeCell ref="X1224:Y1224"/>
    <mergeCell ref="Z1224:AA1224"/>
    <mergeCell ref="C1224:D1224"/>
    <mergeCell ref="E1224:G1224"/>
    <mergeCell ref="H1224:J1224"/>
    <mergeCell ref="K1224:O1224"/>
    <mergeCell ref="P1224:R1224"/>
    <mergeCell ref="S1224:T1224"/>
    <mergeCell ref="U1224:W1224"/>
    <mergeCell ref="X1225:Y1225"/>
    <mergeCell ref="Z1225:AA1225"/>
    <mergeCell ref="C1225:D1225"/>
    <mergeCell ref="E1225:G1225"/>
    <mergeCell ref="H1225:J1225"/>
    <mergeCell ref="K1225:O1225"/>
    <mergeCell ref="P1225:R1225"/>
    <mergeCell ref="S1225:T1225"/>
    <mergeCell ref="U1225:W1225"/>
    <mergeCell ref="X1226:Y1226"/>
    <mergeCell ref="Z1226:AA1226"/>
    <mergeCell ref="C1226:D1226"/>
    <mergeCell ref="E1226:G1226"/>
    <mergeCell ref="H1226:J1226"/>
    <mergeCell ref="K1226:O1226"/>
    <mergeCell ref="P1226:R1226"/>
    <mergeCell ref="S1226:T1226"/>
    <mergeCell ref="U1226:W1226"/>
    <mergeCell ref="X1227:Y1227"/>
    <mergeCell ref="Z1227:AA1227"/>
    <mergeCell ref="C1227:D1227"/>
    <mergeCell ref="E1227:G1227"/>
    <mergeCell ref="H1227:J1227"/>
    <mergeCell ref="K1227:O1227"/>
    <mergeCell ref="P1227:R1227"/>
    <mergeCell ref="S1227:T1227"/>
    <mergeCell ref="U1227:W1227"/>
    <mergeCell ref="X1228:Y1228"/>
    <mergeCell ref="Z1228:AA1228"/>
    <mergeCell ref="C1228:D1228"/>
    <mergeCell ref="E1228:G1228"/>
    <mergeCell ref="H1228:J1228"/>
    <mergeCell ref="K1228:O1228"/>
    <mergeCell ref="P1228:R1228"/>
    <mergeCell ref="S1228:T1228"/>
    <mergeCell ref="U1228:W1228"/>
    <mergeCell ref="X1229:Y1229"/>
    <mergeCell ref="Z1229:AA1229"/>
    <mergeCell ref="C1229:D1229"/>
    <mergeCell ref="E1229:G1229"/>
    <mergeCell ref="H1229:J1229"/>
    <mergeCell ref="K1229:O1229"/>
    <mergeCell ref="P1229:R1229"/>
    <mergeCell ref="S1229:T1229"/>
    <mergeCell ref="U1229:W1229"/>
    <mergeCell ref="X1230:Y1230"/>
    <mergeCell ref="Z1230:AA1230"/>
    <mergeCell ref="C1230:D1230"/>
    <mergeCell ref="E1230:G1230"/>
    <mergeCell ref="H1230:J1230"/>
    <mergeCell ref="K1230:O1230"/>
    <mergeCell ref="P1230:R1230"/>
    <mergeCell ref="S1230:T1230"/>
    <mergeCell ref="U1230:W1230"/>
    <mergeCell ref="X1231:Y1231"/>
    <mergeCell ref="Z1231:AA1231"/>
    <mergeCell ref="C1231:D1231"/>
    <mergeCell ref="E1231:G1231"/>
    <mergeCell ref="H1231:J1231"/>
    <mergeCell ref="K1231:O1231"/>
    <mergeCell ref="P1231:R1231"/>
    <mergeCell ref="S1231:T1231"/>
    <mergeCell ref="U1231:W1231"/>
    <mergeCell ref="X1232:Y1232"/>
    <mergeCell ref="Z1232:AA1232"/>
    <mergeCell ref="C1232:D1232"/>
    <mergeCell ref="E1232:G1232"/>
    <mergeCell ref="H1232:J1232"/>
    <mergeCell ref="K1232:O1232"/>
    <mergeCell ref="P1232:R1232"/>
    <mergeCell ref="S1232:T1232"/>
    <mergeCell ref="U1232:W1232"/>
    <mergeCell ref="X1233:Y1233"/>
    <mergeCell ref="Z1233:AA1233"/>
    <mergeCell ref="C1233:D1233"/>
    <mergeCell ref="E1233:G1233"/>
    <mergeCell ref="H1233:J1233"/>
    <mergeCell ref="K1233:O1233"/>
    <mergeCell ref="P1233:R1233"/>
    <mergeCell ref="S1233:T1233"/>
    <mergeCell ref="U1233:W1233"/>
    <mergeCell ref="X1234:Y1234"/>
    <mergeCell ref="Z1234:AA1234"/>
    <mergeCell ref="C1234:D1234"/>
    <mergeCell ref="E1234:G1234"/>
    <mergeCell ref="H1234:J1234"/>
    <mergeCell ref="K1234:O1234"/>
    <mergeCell ref="P1234:R1234"/>
    <mergeCell ref="S1234:T1234"/>
    <mergeCell ref="U1234:W1234"/>
    <mergeCell ref="X1235:Y1235"/>
    <mergeCell ref="Z1235:AA1235"/>
    <mergeCell ref="C1235:D1235"/>
    <mergeCell ref="E1235:G1235"/>
    <mergeCell ref="H1235:J1235"/>
    <mergeCell ref="K1235:O1235"/>
    <mergeCell ref="P1235:R1235"/>
    <mergeCell ref="S1235:T1235"/>
    <mergeCell ref="U1235:W1235"/>
    <mergeCell ref="X1236:Y1236"/>
    <mergeCell ref="Z1236:AA1236"/>
    <mergeCell ref="C1236:D1236"/>
    <mergeCell ref="E1236:G1236"/>
    <mergeCell ref="H1236:J1236"/>
    <mergeCell ref="K1236:O1236"/>
    <mergeCell ref="P1236:R1236"/>
    <mergeCell ref="S1236:T1236"/>
    <mergeCell ref="U1236:W1236"/>
    <mergeCell ref="X1237:Y1237"/>
    <mergeCell ref="Z1237:AA1237"/>
    <mergeCell ref="C1237:D1237"/>
    <mergeCell ref="E1237:G1237"/>
    <mergeCell ref="H1237:J1237"/>
    <mergeCell ref="K1237:O1237"/>
    <mergeCell ref="P1237:R1237"/>
    <mergeCell ref="S1237:T1237"/>
    <mergeCell ref="U1237:W1237"/>
    <mergeCell ref="X1238:Y1238"/>
    <mergeCell ref="Z1238:AA1238"/>
    <mergeCell ref="C1238:D1238"/>
    <mergeCell ref="E1238:G1238"/>
    <mergeCell ref="H1238:J1238"/>
    <mergeCell ref="K1238:O1238"/>
    <mergeCell ref="P1238:R1238"/>
    <mergeCell ref="S1238:T1238"/>
    <mergeCell ref="U1238:W1238"/>
    <mergeCell ref="X1239:Y1239"/>
    <mergeCell ref="Z1239:AA1239"/>
    <mergeCell ref="C1239:D1239"/>
    <mergeCell ref="E1239:G1239"/>
    <mergeCell ref="H1239:J1239"/>
    <mergeCell ref="K1239:O1239"/>
    <mergeCell ref="P1239:R1239"/>
    <mergeCell ref="S1239:T1239"/>
    <mergeCell ref="U1239:W1239"/>
    <mergeCell ref="X1240:Y1240"/>
    <mergeCell ref="Z1240:AA1240"/>
    <mergeCell ref="C1240:D1240"/>
    <mergeCell ref="E1240:G1240"/>
    <mergeCell ref="H1240:J1240"/>
    <mergeCell ref="K1240:O1240"/>
    <mergeCell ref="P1240:R1240"/>
    <mergeCell ref="S1240:T1240"/>
    <mergeCell ref="U1240:W1240"/>
    <mergeCell ref="X1241:Y1241"/>
    <mergeCell ref="Z1241:AA1241"/>
    <mergeCell ref="C1241:D1241"/>
    <mergeCell ref="E1241:G1241"/>
    <mergeCell ref="H1241:J1241"/>
    <mergeCell ref="K1241:O1241"/>
    <mergeCell ref="P1241:R1241"/>
    <mergeCell ref="S1241:T1241"/>
    <mergeCell ref="U1241:W1241"/>
    <mergeCell ref="X1242:Y1242"/>
    <mergeCell ref="Z1242:AA1242"/>
    <mergeCell ref="C1242:D1242"/>
    <mergeCell ref="E1242:G1242"/>
    <mergeCell ref="H1242:J1242"/>
    <mergeCell ref="K1242:O1242"/>
    <mergeCell ref="P1242:R1242"/>
    <mergeCell ref="S1242:T1242"/>
    <mergeCell ref="U1242:W1242"/>
    <mergeCell ref="X1243:Y1243"/>
    <mergeCell ref="Z1243:AA1243"/>
    <mergeCell ref="C1243:D1243"/>
    <mergeCell ref="E1243:G1243"/>
    <mergeCell ref="H1243:J1243"/>
    <mergeCell ref="K1243:O1243"/>
    <mergeCell ref="P1243:R1243"/>
    <mergeCell ref="S1243:T1243"/>
    <mergeCell ref="U1243:W1243"/>
    <mergeCell ref="X1244:Y1244"/>
    <mergeCell ref="Z1244:AA1244"/>
    <mergeCell ref="C1244:D1244"/>
    <mergeCell ref="E1244:G1244"/>
    <mergeCell ref="H1244:J1244"/>
    <mergeCell ref="K1244:O1244"/>
    <mergeCell ref="P1244:R1244"/>
    <mergeCell ref="S1244:T1244"/>
    <mergeCell ref="U1244:W1244"/>
    <mergeCell ref="X1245:Y1245"/>
    <mergeCell ref="Z1245:AA1245"/>
    <mergeCell ref="C1245:D1245"/>
    <mergeCell ref="E1245:G1245"/>
    <mergeCell ref="H1245:J1245"/>
    <mergeCell ref="K1245:O1245"/>
    <mergeCell ref="P1245:R1245"/>
    <mergeCell ref="S1245:T1245"/>
    <mergeCell ref="U1245:W1245"/>
    <mergeCell ref="X1246:Y1246"/>
    <mergeCell ref="Z1246:AA1246"/>
    <mergeCell ref="C1246:D1246"/>
    <mergeCell ref="E1246:G1246"/>
    <mergeCell ref="H1246:J1246"/>
    <mergeCell ref="K1246:O1246"/>
    <mergeCell ref="P1246:R1246"/>
    <mergeCell ref="S1246:T1246"/>
    <mergeCell ref="U1246:W1246"/>
    <mergeCell ref="X1247:Y1247"/>
    <mergeCell ref="Z1247:AA1247"/>
    <mergeCell ref="C1247:D1247"/>
    <mergeCell ref="E1247:G1247"/>
    <mergeCell ref="H1247:J1247"/>
    <mergeCell ref="K1247:O1247"/>
    <mergeCell ref="P1247:R1247"/>
    <mergeCell ref="S1247:T1247"/>
    <mergeCell ref="U1247:W1247"/>
    <mergeCell ref="X1248:Y1248"/>
    <mergeCell ref="Z1248:AA1248"/>
    <mergeCell ref="C1248:D1248"/>
    <mergeCell ref="E1248:G1248"/>
    <mergeCell ref="H1248:J1248"/>
    <mergeCell ref="K1248:O1248"/>
    <mergeCell ref="P1248:R1248"/>
    <mergeCell ref="S1248:T1248"/>
    <mergeCell ref="U1248:W1248"/>
    <mergeCell ref="X1249:Y1249"/>
    <mergeCell ref="Z1249:AA1249"/>
    <mergeCell ref="C1249:D1249"/>
    <mergeCell ref="E1249:G1249"/>
    <mergeCell ref="H1249:J1249"/>
    <mergeCell ref="K1249:O1249"/>
    <mergeCell ref="P1249:R1249"/>
    <mergeCell ref="S1249:T1249"/>
    <mergeCell ref="U1249:W1249"/>
    <mergeCell ref="X1250:Y1250"/>
    <mergeCell ref="Z1250:AA1250"/>
    <mergeCell ref="C1250:D1250"/>
    <mergeCell ref="E1250:G1250"/>
    <mergeCell ref="H1250:J1250"/>
    <mergeCell ref="K1250:O1250"/>
    <mergeCell ref="P1250:R1250"/>
    <mergeCell ref="S1250:T1250"/>
    <mergeCell ref="U1250:W1250"/>
    <mergeCell ref="X1251:Y1251"/>
    <mergeCell ref="Z1251:AA1251"/>
    <mergeCell ref="C1251:D1251"/>
    <mergeCell ref="E1251:G1251"/>
    <mergeCell ref="H1251:J1251"/>
    <mergeCell ref="K1251:O1251"/>
    <mergeCell ref="P1251:R1251"/>
    <mergeCell ref="S1251:T1251"/>
    <mergeCell ref="U1251:W1251"/>
    <mergeCell ref="X1252:Y1252"/>
    <mergeCell ref="Z1252:AA1252"/>
    <mergeCell ref="C1252:D1252"/>
    <mergeCell ref="E1252:G1252"/>
    <mergeCell ref="H1252:J1252"/>
    <mergeCell ref="K1252:O1252"/>
    <mergeCell ref="P1252:R1252"/>
    <mergeCell ref="S1252:T1252"/>
    <mergeCell ref="U1252:W1252"/>
    <mergeCell ref="X1253:Y1253"/>
    <mergeCell ref="Z1253:AA1253"/>
    <mergeCell ref="C1253:D1253"/>
    <mergeCell ref="E1253:G1253"/>
    <mergeCell ref="H1253:J1253"/>
    <mergeCell ref="K1253:O1253"/>
    <mergeCell ref="P1253:R1253"/>
    <mergeCell ref="S1253:T1253"/>
    <mergeCell ref="U1253:W1253"/>
    <mergeCell ref="X1254:Y1254"/>
    <mergeCell ref="Z1254:AA1254"/>
    <mergeCell ref="C1254:D1254"/>
    <mergeCell ref="E1254:G1254"/>
    <mergeCell ref="H1254:J1254"/>
    <mergeCell ref="K1254:O1254"/>
    <mergeCell ref="P1254:R1254"/>
    <mergeCell ref="S1254:T1254"/>
    <mergeCell ref="U1254:W1254"/>
    <mergeCell ref="X1255:Y1255"/>
    <mergeCell ref="Z1255:AA1255"/>
    <mergeCell ref="C1255:D1255"/>
    <mergeCell ref="E1255:G1255"/>
    <mergeCell ref="H1255:J1255"/>
    <mergeCell ref="K1255:O1255"/>
    <mergeCell ref="P1255:R1255"/>
    <mergeCell ref="S1255:T1255"/>
    <mergeCell ref="U1255:W1255"/>
    <mergeCell ref="X1256:Y1256"/>
    <mergeCell ref="Z1256:AA1256"/>
    <mergeCell ref="C1256:D1256"/>
    <mergeCell ref="E1256:G1256"/>
    <mergeCell ref="H1256:J1256"/>
    <mergeCell ref="K1256:O1256"/>
    <mergeCell ref="P1256:R1256"/>
    <mergeCell ref="S1256:T1256"/>
    <mergeCell ref="U1256:W1256"/>
    <mergeCell ref="X1257:Y1257"/>
    <mergeCell ref="Z1257:AA1257"/>
    <mergeCell ref="C1257:D1257"/>
    <mergeCell ref="E1257:G1257"/>
    <mergeCell ref="H1257:J1257"/>
    <mergeCell ref="K1257:O1257"/>
    <mergeCell ref="P1257:R1257"/>
    <mergeCell ref="S1257:T1257"/>
    <mergeCell ref="U1257:W1257"/>
    <mergeCell ref="X1258:Y1258"/>
    <mergeCell ref="Z1258:AA1258"/>
    <mergeCell ref="C1258:D1258"/>
    <mergeCell ref="E1258:G1258"/>
    <mergeCell ref="H1258:J1258"/>
    <mergeCell ref="K1258:O1258"/>
    <mergeCell ref="P1258:R1258"/>
    <mergeCell ref="S1258:T1258"/>
    <mergeCell ref="U1258:W1258"/>
    <mergeCell ref="X1259:Y1259"/>
    <mergeCell ref="Z1259:AA1259"/>
    <mergeCell ref="C1259:D1259"/>
    <mergeCell ref="E1259:G1259"/>
    <mergeCell ref="H1259:J1259"/>
    <mergeCell ref="K1259:O1259"/>
    <mergeCell ref="P1259:R1259"/>
    <mergeCell ref="S1259:T1259"/>
    <mergeCell ref="U1259:W1259"/>
    <mergeCell ref="X1260:Y1260"/>
    <mergeCell ref="Z1260:AA1260"/>
    <mergeCell ref="C1260:D1260"/>
    <mergeCell ref="E1260:G1260"/>
    <mergeCell ref="H1260:J1260"/>
    <mergeCell ref="K1260:O1260"/>
    <mergeCell ref="P1260:R1260"/>
    <mergeCell ref="S1260:T1260"/>
    <mergeCell ref="U1260:W1260"/>
    <mergeCell ref="X1261:Y1261"/>
    <mergeCell ref="Z1261:AA1261"/>
    <mergeCell ref="C1261:D1261"/>
    <mergeCell ref="E1261:G1261"/>
    <mergeCell ref="H1261:J1261"/>
    <mergeCell ref="K1261:O1261"/>
    <mergeCell ref="P1261:R1261"/>
    <mergeCell ref="S1261:T1261"/>
    <mergeCell ref="U1261:W1261"/>
    <mergeCell ref="X1262:Y1262"/>
    <mergeCell ref="Z1262:AA1262"/>
    <mergeCell ref="C1262:D1262"/>
    <mergeCell ref="E1262:G1262"/>
    <mergeCell ref="H1262:J1262"/>
    <mergeCell ref="K1262:O1262"/>
    <mergeCell ref="P1262:R1262"/>
    <mergeCell ref="S1262:T1262"/>
    <mergeCell ref="U1262:W1262"/>
    <mergeCell ref="X1263:Y1263"/>
    <mergeCell ref="Z1263:AA1263"/>
    <mergeCell ref="C1263:D1263"/>
    <mergeCell ref="E1263:G1263"/>
    <mergeCell ref="H1263:J1263"/>
    <mergeCell ref="K1263:O1263"/>
    <mergeCell ref="P1263:R1263"/>
    <mergeCell ref="S1263:T1263"/>
    <mergeCell ref="U1263:W1263"/>
    <mergeCell ref="X1264:Y1264"/>
    <mergeCell ref="Z1264:AA1264"/>
    <mergeCell ref="C1264:D1264"/>
    <mergeCell ref="E1264:G1264"/>
    <mergeCell ref="H1264:J1264"/>
    <mergeCell ref="K1264:O1264"/>
    <mergeCell ref="P1264:R1264"/>
    <mergeCell ref="S1264:T1264"/>
    <mergeCell ref="U1264:W1264"/>
    <mergeCell ref="X1265:Y1265"/>
    <mergeCell ref="Z1265:AA1265"/>
    <mergeCell ref="C1265:D1265"/>
    <mergeCell ref="E1265:G1265"/>
    <mergeCell ref="H1265:J1265"/>
    <mergeCell ref="K1265:O1265"/>
    <mergeCell ref="P1265:R1265"/>
    <mergeCell ref="S1265:T1265"/>
    <mergeCell ref="U1265:W1265"/>
    <mergeCell ref="X1266:Y1266"/>
    <mergeCell ref="Z1266:AA1266"/>
    <mergeCell ref="C1266:D1266"/>
    <mergeCell ref="E1266:G1266"/>
    <mergeCell ref="H1266:J1266"/>
    <mergeCell ref="K1266:O1266"/>
    <mergeCell ref="P1266:R1266"/>
    <mergeCell ref="S1266:T1266"/>
    <mergeCell ref="U1266:W1266"/>
    <mergeCell ref="X1267:Y1267"/>
    <mergeCell ref="Z1267:AA1267"/>
    <mergeCell ref="C1267:D1267"/>
    <mergeCell ref="E1267:G1267"/>
    <mergeCell ref="H1267:J1267"/>
    <mergeCell ref="K1267:O1267"/>
    <mergeCell ref="P1267:R1267"/>
    <mergeCell ref="S1267:T1267"/>
    <mergeCell ref="U1267:W1267"/>
    <mergeCell ref="X1268:Y1268"/>
    <mergeCell ref="Z1268:AA1268"/>
    <mergeCell ref="C1268:D1268"/>
    <mergeCell ref="E1268:G1268"/>
    <mergeCell ref="H1268:J1268"/>
    <mergeCell ref="K1268:O1268"/>
    <mergeCell ref="P1268:R1268"/>
    <mergeCell ref="S1268:T1268"/>
    <mergeCell ref="U1268:W1268"/>
    <mergeCell ref="X1269:Y1269"/>
    <mergeCell ref="Z1269:AA1269"/>
    <mergeCell ref="C1269:D1269"/>
    <mergeCell ref="E1269:G1269"/>
    <mergeCell ref="H1269:J1269"/>
    <mergeCell ref="K1269:O1269"/>
    <mergeCell ref="P1269:R1269"/>
    <mergeCell ref="S1269:T1269"/>
    <mergeCell ref="U1269:W1269"/>
    <mergeCell ref="X1270:Y1270"/>
    <mergeCell ref="Z1270:AA1270"/>
    <mergeCell ref="C1270:D1270"/>
    <mergeCell ref="E1270:G1270"/>
    <mergeCell ref="H1270:J1270"/>
    <mergeCell ref="K1270:O1270"/>
    <mergeCell ref="P1270:R1270"/>
    <mergeCell ref="S1270:T1270"/>
    <mergeCell ref="U1270:W1270"/>
    <mergeCell ref="X1271:Y1271"/>
    <mergeCell ref="Z1271:AA1271"/>
    <mergeCell ref="C1271:D1271"/>
    <mergeCell ref="E1271:G1271"/>
    <mergeCell ref="H1271:J1271"/>
    <mergeCell ref="K1271:O1271"/>
    <mergeCell ref="P1271:R1271"/>
    <mergeCell ref="S1271:T1271"/>
    <mergeCell ref="U1271:W1271"/>
    <mergeCell ref="X1272:Y1272"/>
    <mergeCell ref="Z1272:AA1272"/>
    <mergeCell ref="C1272:D1272"/>
    <mergeCell ref="E1272:G1272"/>
    <mergeCell ref="H1272:J1272"/>
    <mergeCell ref="K1272:O1272"/>
    <mergeCell ref="P1272:R1272"/>
    <mergeCell ref="S1272:T1272"/>
    <mergeCell ref="U1272:W1272"/>
    <mergeCell ref="X1273:Y1273"/>
    <mergeCell ref="Z1273:AA1273"/>
    <mergeCell ref="C1273:D1273"/>
    <mergeCell ref="E1273:G1273"/>
    <mergeCell ref="H1273:J1273"/>
    <mergeCell ref="K1273:O1273"/>
    <mergeCell ref="P1273:R1273"/>
    <mergeCell ref="S1273:T1273"/>
    <mergeCell ref="U1273:W1273"/>
    <mergeCell ref="X1274:Y1274"/>
    <mergeCell ref="Z1274:AA1274"/>
    <mergeCell ref="C1274:D1274"/>
    <mergeCell ref="E1274:G1274"/>
    <mergeCell ref="H1274:J1274"/>
    <mergeCell ref="K1274:O1274"/>
    <mergeCell ref="P1274:R1274"/>
    <mergeCell ref="S1274:T1274"/>
    <mergeCell ref="U1274:W1274"/>
    <mergeCell ref="X1275:Y1275"/>
    <mergeCell ref="Z1275:AA1275"/>
    <mergeCell ref="C1275:D1275"/>
    <mergeCell ref="E1275:G1275"/>
    <mergeCell ref="H1275:J1275"/>
    <mergeCell ref="K1275:O1275"/>
    <mergeCell ref="P1275:R1275"/>
    <mergeCell ref="S1275:T1275"/>
    <mergeCell ref="U1275:W1275"/>
    <mergeCell ref="X1276:Y1276"/>
    <mergeCell ref="Z1276:AA1276"/>
    <mergeCell ref="C1276:D1276"/>
    <mergeCell ref="E1276:G1276"/>
    <mergeCell ref="H1276:J1276"/>
    <mergeCell ref="K1276:O1276"/>
    <mergeCell ref="P1276:R1276"/>
    <mergeCell ref="S1276:T1276"/>
    <mergeCell ref="U1276:W1276"/>
    <mergeCell ref="X1277:Y1277"/>
    <mergeCell ref="Z1277:AA1277"/>
    <mergeCell ref="C1277:D1277"/>
    <mergeCell ref="E1277:G1277"/>
    <mergeCell ref="H1277:J1277"/>
    <mergeCell ref="K1277:O1277"/>
    <mergeCell ref="P1277:R1277"/>
    <mergeCell ref="S1277:T1277"/>
    <mergeCell ref="U1277:W1277"/>
    <mergeCell ref="X1278:Y1278"/>
    <mergeCell ref="Z1278:AA1278"/>
    <mergeCell ref="C1278:D1278"/>
    <mergeCell ref="E1278:G1278"/>
    <mergeCell ref="H1278:J1278"/>
    <mergeCell ref="K1278:O1278"/>
    <mergeCell ref="P1278:R1278"/>
    <mergeCell ref="S1278:T1278"/>
    <mergeCell ref="U1278:W1278"/>
    <mergeCell ref="X1279:Y1279"/>
    <mergeCell ref="Z1279:AA1279"/>
    <mergeCell ref="C1279:D1279"/>
    <mergeCell ref="E1279:G1279"/>
    <mergeCell ref="H1279:J1279"/>
    <mergeCell ref="K1279:O1279"/>
    <mergeCell ref="P1279:R1279"/>
    <mergeCell ref="S1279:T1279"/>
    <mergeCell ref="U1279:W1279"/>
    <mergeCell ref="X1280:Y1280"/>
    <mergeCell ref="Z1280:AA1280"/>
    <mergeCell ref="C1280:D1280"/>
    <mergeCell ref="E1280:G1280"/>
    <mergeCell ref="H1280:J1280"/>
    <mergeCell ref="K1280:O1280"/>
    <mergeCell ref="P1280:R1280"/>
    <mergeCell ref="S1280:T1280"/>
    <mergeCell ref="U1280:W1280"/>
    <mergeCell ref="X1281:Y1281"/>
    <mergeCell ref="Z1281:AA1281"/>
    <mergeCell ref="C1281:D1281"/>
    <mergeCell ref="E1281:G1281"/>
    <mergeCell ref="H1281:J1281"/>
    <mergeCell ref="K1281:O1281"/>
    <mergeCell ref="P1281:R1281"/>
    <mergeCell ref="S1281:T1281"/>
    <mergeCell ref="U1281:W1281"/>
    <mergeCell ref="X1282:Y1282"/>
    <mergeCell ref="Z1282:AA1282"/>
    <mergeCell ref="C1282:D1282"/>
    <mergeCell ref="E1282:G1282"/>
    <mergeCell ref="H1282:J1282"/>
    <mergeCell ref="K1282:O1282"/>
    <mergeCell ref="P1282:R1282"/>
    <mergeCell ref="S1282:T1282"/>
    <mergeCell ref="U1282:W1282"/>
    <mergeCell ref="X1283:Y1283"/>
    <mergeCell ref="Z1283:AA1283"/>
    <mergeCell ref="C1283:D1283"/>
    <mergeCell ref="E1283:G1283"/>
    <mergeCell ref="H1283:J1283"/>
    <mergeCell ref="K1283:O1283"/>
    <mergeCell ref="P1283:R1283"/>
    <mergeCell ref="S1283:T1283"/>
    <mergeCell ref="U1283:W1283"/>
    <mergeCell ref="X1284:Y1284"/>
    <mergeCell ref="Z1284:AA1284"/>
    <mergeCell ref="C1284:D1284"/>
    <mergeCell ref="E1284:G1284"/>
    <mergeCell ref="H1284:J1284"/>
    <mergeCell ref="K1284:O1284"/>
    <mergeCell ref="P1284:R1284"/>
    <mergeCell ref="S1284:T1284"/>
    <mergeCell ref="U1284:W1284"/>
    <mergeCell ref="X1285:Y1285"/>
    <mergeCell ref="Z1285:AA1285"/>
    <mergeCell ref="C1285:D1285"/>
    <mergeCell ref="E1285:G1285"/>
    <mergeCell ref="H1285:J1285"/>
    <mergeCell ref="K1285:O1285"/>
    <mergeCell ref="P1285:R1285"/>
    <mergeCell ref="S1285:T1285"/>
    <mergeCell ref="U1285:W1285"/>
    <mergeCell ref="X1286:Y1286"/>
    <mergeCell ref="Z1286:AA1286"/>
    <mergeCell ref="C1286:D1286"/>
    <mergeCell ref="E1286:G1286"/>
    <mergeCell ref="H1286:J1286"/>
    <mergeCell ref="K1286:O1286"/>
    <mergeCell ref="P1286:R1286"/>
    <mergeCell ref="S1286:T1286"/>
    <mergeCell ref="U1286:W1286"/>
    <mergeCell ref="X1287:Y1287"/>
    <mergeCell ref="Z1287:AA1287"/>
    <mergeCell ref="C1287:D1287"/>
    <mergeCell ref="E1287:G1287"/>
    <mergeCell ref="H1287:J1287"/>
    <mergeCell ref="K1287:O1287"/>
    <mergeCell ref="P1287:R1287"/>
    <mergeCell ref="S1287:T1287"/>
    <mergeCell ref="U1287:W1287"/>
    <mergeCell ref="X1288:Y1288"/>
    <mergeCell ref="Z1288:AA1288"/>
    <mergeCell ref="C1288:D1288"/>
    <mergeCell ref="E1288:G1288"/>
    <mergeCell ref="H1288:J1288"/>
    <mergeCell ref="K1288:O1288"/>
    <mergeCell ref="P1288:R1288"/>
    <mergeCell ref="S1288:T1288"/>
    <mergeCell ref="U1288:W1288"/>
    <mergeCell ref="X1289:Y1289"/>
    <mergeCell ref="Z1289:AA1289"/>
    <mergeCell ref="C1289:D1289"/>
    <mergeCell ref="E1289:G1289"/>
    <mergeCell ref="H1289:J1289"/>
    <mergeCell ref="K1289:O1289"/>
    <mergeCell ref="P1289:R1289"/>
    <mergeCell ref="S1289:T1289"/>
    <mergeCell ref="U1289:W1289"/>
    <mergeCell ref="X1290:Y1290"/>
    <mergeCell ref="Z1290:AA1290"/>
    <mergeCell ref="C1290:D1290"/>
    <mergeCell ref="E1290:G1290"/>
    <mergeCell ref="H1290:J1290"/>
    <mergeCell ref="K1290:O1290"/>
    <mergeCell ref="P1290:R1290"/>
    <mergeCell ref="S1290:T1290"/>
    <mergeCell ref="U1290:W1290"/>
    <mergeCell ref="X1291:Y1291"/>
    <mergeCell ref="Z1291:AA1291"/>
    <mergeCell ref="C1291:D1291"/>
    <mergeCell ref="E1291:G1291"/>
    <mergeCell ref="H1291:J1291"/>
    <mergeCell ref="K1291:O1291"/>
    <mergeCell ref="P1291:R1291"/>
    <mergeCell ref="S1291:T1291"/>
    <mergeCell ref="U1291:W1291"/>
    <mergeCell ref="X1292:Y1292"/>
    <mergeCell ref="Z1292:AA1292"/>
    <mergeCell ref="C1292:D1292"/>
    <mergeCell ref="E1292:G1292"/>
    <mergeCell ref="H1292:J1292"/>
    <mergeCell ref="K1292:O1292"/>
    <mergeCell ref="P1292:R1292"/>
    <mergeCell ref="S1292:T1292"/>
    <mergeCell ref="U1292:W1292"/>
    <mergeCell ref="X1293:Y1293"/>
    <mergeCell ref="Z1293:AA1293"/>
    <mergeCell ref="C1293:D1293"/>
    <mergeCell ref="E1293:G1293"/>
    <mergeCell ref="H1293:J1293"/>
    <mergeCell ref="K1293:O1293"/>
    <mergeCell ref="P1293:R1293"/>
    <mergeCell ref="S1293:T1293"/>
    <mergeCell ref="U1293:W1293"/>
    <mergeCell ref="X1294:Y1294"/>
    <mergeCell ref="Z1294:AA1294"/>
    <mergeCell ref="C1294:D1294"/>
    <mergeCell ref="E1294:G1294"/>
    <mergeCell ref="H1294:J1294"/>
    <mergeCell ref="K1294:O1294"/>
    <mergeCell ref="P1294:R1294"/>
    <mergeCell ref="S1294:T1294"/>
    <mergeCell ref="U1294:W1294"/>
    <mergeCell ref="X1295:Y1295"/>
    <mergeCell ref="Z1295:AA1295"/>
    <mergeCell ref="C1295:D1295"/>
    <mergeCell ref="E1295:G1295"/>
    <mergeCell ref="H1295:J1295"/>
    <mergeCell ref="K1295:O1295"/>
    <mergeCell ref="P1295:R1295"/>
    <mergeCell ref="S1295:T1295"/>
    <mergeCell ref="U1295:W1295"/>
    <mergeCell ref="X1296:Y1296"/>
    <mergeCell ref="Z1296:AA1296"/>
    <mergeCell ref="C1296:D1296"/>
    <mergeCell ref="E1296:G1296"/>
    <mergeCell ref="H1296:J1296"/>
    <mergeCell ref="K1296:O1296"/>
    <mergeCell ref="P1296:R1296"/>
    <mergeCell ref="S1296:T1296"/>
    <mergeCell ref="U1296:W1296"/>
    <mergeCell ref="X1297:Y1297"/>
    <mergeCell ref="Z1297:AA1297"/>
    <mergeCell ref="C1297:D1297"/>
    <mergeCell ref="E1297:G1297"/>
    <mergeCell ref="H1297:J1297"/>
    <mergeCell ref="K1297:O1297"/>
    <mergeCell ref="P1297:R1297"/>
    <mergeCell ref="S1297:T1297"/>
    <mergeCell ref="U1297:W1297"/>
    <mergeCell ref="X1298:Y1298"/>
    <mergeCell ref="Z1298:AA1298"/>
    <mergeCell ref="C1298:D1298"/>
    <mergeCell ref="E1298:G1298"/>
    <mergeCell ref="H1298:J1298"/>
    <mergeCell ref="K1298:O1298"/>
    <mergeCell ref="P1298:R1298"/>
    <mergeCell ref="S1298:T1298"/>
    <mergeCell ref="U1298:W1298"/>
    <mergeCell ref="X1299:Y1299"/>
    <mergeCell ref="Z1299:AA1299"/>
    <mergeCell ref="C1299:D1299"/>
    <mergeCell ref="E1299:G1299"/>
    <mergeCell ref="H1299:J1299"/>
    <mergeCell ref="K1299:O1299"/>
    <mergeCell ref="P1299:R1299"/>
    <mergeCell ref="S1299:T1299"/>
    <mergeCell ref="U1299:W1299"/>
    <mergeCell ref="X1300:Y1300"/>
    <mergeCell ref="Z1300:AA1300"/>
    <mergeCell ref="C1300:D1300"/>
    <mergeCell ref="E1300:G1300"/>
    <mergeCell ref="H1300:J1300"/>
    <mergeCell ref="K1300:O1300"/>
    <mergeCell ref="P1300:R1300"/>
    <mergeCell ref="S1300:T1300"/>
    <mergeCell ref="U1300:W1300"/>
    <mergeCell ref="X1301:Y1301"/>
    <mergeCell ref="Z1301:AA1301"/>
    <mergeCell ref="C1301:D1301"/>
    <mergeCell ref="E1301:G1301"/>
    <mergeCell ref="H1301:J1301"/>
    <mergeCell ref="K1301:O1301"/>
    <mergeCell ref="P1301:R1301"/>
    <mergeCell ref="S1301:T1301"/>
    <mergeCell ref="U1301:W1301"/>
    <mergeCell ref="X1302:Y1302"/>
    <mergeCell ref="Z1302:AA1302"/>
    <mergeCell ref="C1302:D1302"/>
    <mergeCell ref="E1302:G1302"/>
    <mergeCell ref="H1302:J1302"/>
    <mergeCell ref="K1302:O1302"/>
    <mergeCell ref="P1302:R1302"/>
    <mergeCell ref="S1302:T1302"/>
    <mergeCell ref="U1302:W1302"/>
    <mergeCell ref="X1303:Y1303"/>
    <mergeCell ref="Z1303:AA1303"/>
    <mergeCell ref="C1303:D1303"/>
    <mergeCell ref="E1303:G1303"/>
    <mergeCell ref="H1303:J1303"/>
    <mergeCell ref="K1303:O1303"/>
    <mergeCell ref="P1303:R1303"/>
    <mergeCell ref="S1303:T1303"/>
    <mergeCell ref="U1303:W1303"/>
    <mergeCell ref="X1304:Y1304"/>
    <mergeCell ref="Z1304:AA1304"/>
    <mergeCell ref="C1304:D1304"/>
    <mergeCell ref="E1304:G1304"/>
    <mergeCell ref="H1304:J1304"/>
    <mergeCell ref="K1304:O1304"/>
    <mergeCell ref="P1304:R1304"/>
    <mergeCell ref="S1304:T1304"/>
    <mergeCell ref="U1304:W1304"/>
    <mergeCell ref="X1305:Y1305"/>
    <mergeCell ref="Z1305:AA1305"/>
    <mergeCell ref="C1305:D1305"/>
    <mergeCell ref="E1305:G1305"/>
    <mergeCell ref="H1305:J1305"/>
    <mergeCell ref="K1305:O1305"/>
    <mergeCell ref="P1305:R1305"/>
    <mergeCell ref="S1305:T1305"/>
    <mergeCell ref="U1305:W1305"/>
    <mergeCell ref="X1306:Y1306"/>
    <mergeCell ref="Z1306:AA1306"/>
    <mergeCell ref="C1306:D1306"/>
    <mergeCell ref="E1306:G1306"/>
    <mergeCell ref="H1306:J1306"/>
    <mergeCell ref="K1306:O1306"/>
    <mergeCell ref="P1306:R1306"/>
    <mergeCell ref="S1306:T1306"/>
    <mergeCell ref="U1306:W1306"/>
    <mergeCell ref="X1307:Y1307"/>
    <mergeCell ref="Z1307:AA1307"/>
    <mergeCell ref="C1307:D1307"/>
    <mergeCell ref="E1307:G1307"/>
    <mergeCell ref="H1307:J1307"/>
    <mergeCell ref="K1307:O1307"/>
    <mergeCell ref="P1307:R1307"/>
    <mergeCell ref="S1307:T1307"/>
    <mergeCell ref="U1307:W1307"/>
    <mergeCell ref="X1308:Y1308"/>
    <mergeCell ref="Z1308:AA1308"/>
    <mergeCell ref="C1308:D1308"/>
    <mergeCell ref="E1308:G1308"/>
    <mergeCell ref="H1308:J1308"/>
    <mergeCell ref="K1308:O1308"/>
    <mergeCell ref="P1308:R1308"/>
    <mergeCell ref="S1308:T1308"/>
    <mergeCell ref="U1308:W1308"/>
    <mergeCell ref="X1309:Y1309"/>
    <mergeCell ref="Z1309:AA1309"/>
    <mergeCell ref="C1309:D1309"/>
    <mergeCell ref="E1309:G1309"/>
    <mergeCell ref="H1309:J1309"/>
    <mergeCell ref="K1309:O1309"/>
    <mergeCell ref="P1309:R1309"/>
    <mergeCell ref="S1309:T1309"/>
    <mergeCell ref="U1309:W1309"/>
    <mergeCell ref="X1310:Y1310"/>
    <mergeCell ref="Z1310:AA1310"/>
    <mergeCell ref="C1310:D1310"/>
    <mergeCell ref="E1310:G1310"/>
    <mergeCell ref="H1310:J1310"/>
    <mergeCell ref="K1310:O1310"/>
    <mergeCell ref="P1310:R1310"/>
    <mergeCell ref="S1310:T1310"/>
    <mergeCell ref="U1310:W1310"/>
    <mergeCell ref="X1311:Y1311"/>
    <mergeCell ref="Z1311:AA1311"/>
    <mergeCell ref="C1311:D1311"/>
    <mergeCell ref="E1311:G1311"/>
    <mergeCell ref="H1311:J1311"/>
    <mergeCell ref="K1311:O1311"/>
    <mergeCell ref="P1311:R1311"/>
    <mergeCell ref="S1311:T1311"/>
    <mergeCell ref="U1311:W1311"/>
    <mergeCell ref="X1312:Y1312"/>
    <mergeCell ref="Z1312:AA1312"/>
    <mergeCell ref="C1312:D1312"/>
    <mergeCell ref="E1312:G1312"/>
    <mergeCell ref="H1312:J1312"/>
    <mergeCell ref="K1312:O1312"/>
    <mergeCell ref="P1312:R1312"/>
    <mergeCell ref="S1312:T1312"/>
    <mergeCell ref="U1312:W1312"/>
    <mergeCell ref="X1313:Y1313"/>
    <mergeCell ref="Z1313:AA1313"/>
    <mergeCell ref="C1313:D1313"/>
    <mergeCell ref="E1313:G1313"/>
    <mergeCell ref="H1313:J1313"/>
    <mergeCell ref="K1313:O1313"/>
    <mergeCell ref="P1313:R1313"/>
    <mergeCell ref="S1313:T1313"/>
    <mergeCell ref="U1313:W1313"/>
    <mergeCell ref="X1314:Y1314"/>
    <mergeCell ref="Z1314:AA1314"/>
    <mergeCell ref="C1314:D1314"/>
    <mergeCell ref="E1314:G1314"/>
    <mergeCell ref="H1314:J1314"/>
    <mergeCell ref="K1314:O1314"/>
    <mergeCell ref="P1314:R1314"/>
    <mergeCell ref="S1314:T1314"/>
    <mergeCell ref="U1314:W1314"/>
    <mergeCell ref="X1315:Y1315"/>
    <mergeCell ref="Z1315:AA1315"/>
    <mergeCell ref="C1315:D1315"/>
    <mergeCell ref="E1315:G1315"/>
    <mergeCell ref="H1315:J1315"/>
    <mergeCell ref="K1315:O1315"/>
    <mergeCell ref="P1315:R1315"/>
    <mergeCell ref="S1315:T1315"/>
    <mergeCell ref="U1315:W1315"/>
    <mergeCell ref="X1316:Y1316"/>
    <mergeCell ref="Z1316:AA1316"/>
    <mergeCell ref="C1316:D1316"/>
    <mergeCell ref="E1316:G1316"/>
    <mergeCell ref="H1316:J1316"/>
    <mergeCell ref="K1316:O1316"/>
    <mergeCell ref="P1316:R1316"/>
    <mergeCell ref="S1316:T1316"/>
    <mergeCell ref="U1316:W1316"/>
    <mergeCell ref="X1317:Y1317"/>
    <mergeCell ref="Z1317:AA1317"/>
    <mergeCell ref="C1317:D1317"/>
    <mergeCell ref="E1317:G1317"/>
    <mergeCell ref="H1317:J1317"/>
    <mergeCell ref="K1317:O1317"/>
    <mergeCell ref="P1317:R1317"/>
    <mergeCell ref="S1317:T1317"/>
    <mergeCell ref="U1317:W1317"/>
    <mergeCell ref="X1318:Y1318"/>
    <mergeCell ref="Z1318:AA1318"/>
    <mergeCell ref="C1318:D1318"/>
    <mergeCell ref="E1318:G1318"/>
    <mergeCell ref="H1318:J1318"/>
    <mergeCell ref="K1318:O1318"/>
    <mergeCell ref="P1318:R1318"/>
    <mergeCell ref="S1318:T1318"/>
    <mergeCell ref="U1318:W1318"/>
    <mergeCell ref="X1319:Y1319"/>
    <mergeCell ref="Z1319:AA1319"/>
    <mergeCell ref="C1319:D1319"/>
    <mergeCell ref="E1319:G1319"/>
    <mergeCell ref="H1319:J1319"/>
    <mergeCell ref="K1319:O1319"/>
    <mergeCell ref="P1319:R1319"/>
    <mergeCell ref="S1319:T1319"/>
    <mergeCell ref="U1319:W1319"/>
    <mergeCell ref="X1320:Y1320"/>
    <mergeCell ref="Z1320:AA1320"/>
    <mergeCell ref="C1320:D1320"/>
    <mergeCell ref="E1320:G1320"/>
    <mergeCell ref="H1320:J1320"/>
    <mergeCell ref="K1320:O1320"/>
    <mergeCell ref="P1320:R1320"/>
    <mergeCell ref="S1320:T1320"/>
    <mergeCell ref="U1320:W1320"/>
    <mergeCell ref="X1321:Y1321"/>
    <mergeCell ref="Z1321:AA1321"/>
    <mergeCell ref="C1321:D1321"/>
    <mergeCell ref="E1321:G1321"/>
    <mergeCell ref="H1321:J1321"/>
    <mergeCell ref="K1321:O1321"/>
    <mergeCell ref="P1321:R1321"/>
    <mergeCell ref="S1321:T1321"/>
    <mergeCell ref="U1321:W1321"/>
    <mergeCell ref="X1322:Y1322"/>
    <mergeCell ref="Z1322:AA1322"/>
    <mergeCell ref="C1322:D1322"/>
    <mergeCell ref="E1322:G1322"/>
    <mergeCell ref="H1322:J1322"/>
    <mergeCell ref="K1322:O1322"/>
    <mergeCell ref="P1322:R1322"/>
    <mergeCell ref="S1322:T1322"/>
    <mergeCell ref="U1322:W1322"/>
    <mergeCell ref="X1323:Y1323"/>
    <mergeCell ref="Z1323:AA1323"/>
    <mergeCell ref="C1323:D1323"/>
    <mergeCell ref="E1323:G1323"/>
    <mergeCell ref="H1323:J1323"/>
    <mergeCell ref="K1323:O1323"/>
    <mergeCell ref="P1323:R1323"/>
    <mergeCell ref="S1323:T1323"/>
    <mergeCell ref="U1323:W1323"/>
    <mergeCell ref="X1324:Y1324"/>
    <mergeCell ref="Z1324:AA1324"/>
    <mergeCell ref="C1324:D1324"/>
    <mergeCell ref="E1324:G1324"/>
    <mergeCell ref="H1324:J1324"/>
    <mergeCell ref="K1324:O1324"/>
    <mergeCell ref="P1324:R1324"/>
    <mergeCell ref="S1324:T1324"/>
    <mergeCell ref="U1324:W1324"/>
    <mergeCell ref="X1325:Y1325"/>
    <mergeCell ref="Z1325:AA1325"/>
    <mergeCell ref="C1325:D1325"/>
    <mergeCell ref="E1325:G1325"/>
    <mergeCell ref="H1325:J1325"/>
    <mergeCell ref="K1325:O1325"/>
    <mergeCell ref="P1325:R1325"/>
    <mergeCell ref="S1325:T1325"/>
    <mergeCell ref="U1325:W1325"/>
    <mergeCell ref="X1326:Y1326"/>
    <mergeCell ref="Z1326:AA1326"/>
    <mergeCell ref="C1326:D1326"/>
    <mergeCell ref="E1326:G1326"/>
    <mergeCell ref="H1326:J1326"/>
    <mergeCell ref="K1326:O1326"/>
    <mergeCell ref="P1326:R1326"/>
    <mergeCell ref="S1326:T1326"/>
    <mergeCell ref="U1326:W1326"/>
    <mergeCell ref="X1327:Y1327"/>
    <mergeCell ref="Z1327:AA1327"/>
    <mergeCell ref="C1327:D1327"/>
    <mergeCell ref="E1327:G1327"/>
    <mergeCell ref="H1327:J1327"/>
    <mergeCell ref="K1327:O1327"/>
    <mergeCell ref="P1327:R1327"/>
    <mergeCell ref="S1327:T1327"/>
    <mergeCell ref="U1327:W1327"/>
    <mergeCell ref="X1328:Y1328"/>
    <mergeCell ref="Z1328:AA1328"/>
    <mergeCell ref="C1328:D1328"/>
    <mergeCell ref="E1328:G1328"/>
    <mergeCell ref="H1328:J1328"/>
    <mergeCell ref="K1328:O1328"/>
    <mergeCell ref="P1328:R1328"/>
    <mergeCell ref="S1328:T1328"/>
    <mergeCell ref="U1328:W1328"/>
    <mergeCell ref="X1329:Y1329"/>
    <mergeCell ref="Z1329:AA1329"/>
    <mergeCell ref="C1329:D1329"/>
    <mergeCell ref="E1329:G1329"/>
    <mergeCell ref="H1329:J1329"/>
    <mergeCell ref="K1329:O1329"/>
    <mergeCell ref="P1329:R1329"/>
    <mergeCell ref="S1329:T1329"/>
    <mergeCell ref="U1329:W1329"/>
    <mergeCell ref="X1330:Y1330"/>
    <mergeCell ref="Z1330:AA1330"/>
    <mergeCell ref="C1330:D1330"/>
    <mergeCell ref="E1330:G1330"/>
    <mergeCell ref="H1330:J1330"/>
    <mergeCell ref="K1330:O1330"/>
    <mergeCell ref="P1330:R1330"/>
    <mergeCell ref="S1330:T1330"/>
    <mergeCell ref="U1330:W1330"/>
    <mergeCell ref="X1331:Y1331"/>
    <mergeCell ref="Z1331:AA1331"/>
    <mergeCell ref="C1331:D1331"/>
    <mergeCell ref="E1331:G1331"/>
    <mergeCell ref="H1331:J1331"/>
    <mergeCell ref="K1331:O1331"/>
    <mergeCell ref="P1331:R1331"/>
    <mergeCell ref="S1331:T1331"/>
    <mergeCell ref="U1331:W1331"/>
    <mergeCell ref="X1332:Y1332"/>
    <mergeCell ref="Z1332:AA1332"/>
    <mergeCell ref="C1332:D1332"/>
    <mergeCell ref="E1332:G1332"/>
    <mergeCell ref="H1332:J1332"/>
    <mergeCell ref="K1332:O1332"/>
    <mergeCell ref="P1332:R1332"/>
    <mergeCell ref="S1332:T1332"/>
    <mergeCell ref="U1332:W1332"/>
    <mergeCell ref="X1333:Y1333"/>
    <mergeCell ref="Z1333:AA1333"/>
    <mergeCell ref="C1333:D1333"/>
    <mergeCell ref="E1333:G1333"/>
    <mergeCell ref="H1333:J1333"/>
    <mergeCell ref="K1333:O1333"/>
    <mergeCell ref="P1333:R1333"/>
    <mergeCell ref="S1333:T1333"/>
    <mergeCell ref="U1333:W1333"/>
    <mergeCell ref="X1334:Y1334"/>
    <mergeCell ref="Z1334:AA1334"/>
    <mergeCell ref="C1334:D1334"/>
    <mergeCell ref="E1334:G1334"/>
    <mergeCell ref="H1334:J1334"/>
    <mergeCell ref="K1334:O1334"/>
    <mergeCell ref="P1334:R1334"/>
    <mergeCell ref="S1334:T1334"/>
    <mergeCell ref="U1334:W1334"/>
    <mergeCell ref="X1335:Y1335"/>
    <mergeCell ref="Z1335:AA1335"/>
    <mergeCell ref="C1335:D1335"/>
    <mergeCell ref="E1335:G1335"/>
    <mergeCell ref="H1335:J1335"/>
    <mergeCell ref="K1335:O1335"/>
    <mergeCell ref="P1335:R1335"/>
    <mergeCell ref="S1335:T1335"/>
    <mergeCell ref="U1335:W1335"/>
    <mergeCell ref="X1336:Y1336"/>
    <mergeCell ref="Z1336:AA1336"/>
    <mergeCell ref="C1336:D1336"/>
    <mergeCell ref="E1336:G1336"/>
    <mergeCell ref="H1336:J1336"/>
    <mergeCell ref="K1336:O1336"/>
    <mergeCell ref="P1336:R1336"/>
    <mergeCell ref="S1336:T1336"/>
    <mergeCell ref="U1336:W1336"/>
    <mergeCell ref="X1337:Y1337"/>
    <mergeCell ref="Z1337:AA1337"/>
    <mergeCell ref="C1337:D1337"/>
    <mergeCell ref="E1337:G1337"/>
    <mergeCell ref="H1337:J1337"/>
    <mergeCell ref="K1337:O1337"/>
    <mergeCell ref="P1337:R1337"/>
    <mergeCell ref="S1337:T1337"/>
    <mergeCell ref="U1337:W1337"/>
    <mergeCell ref="X1338:Y1338"/>
    <mergeCell ref="Z1338:AA1338"/>
    <mergeCell ref="C1338:D1338"/>
    <mergeCell ref="E1338:G1338"/>
    <mergeCell ref="H1338:J1338"/>
    <mergeCell ref="K1338:O1338"/>
    <mergeCell ref="P1338:R1338"/>
    <mergeCell ref="S1338:T1338"/>
    <mergeCell ref="U1338:W1338"/>
    <mergeCell ref="X1339:Y1339"/>
    <mergeCell ref="Z1339:AA1339"/>
    <mergeCell ref="C1339:D1339"/>
    <mergeCell ref="E1339:G1339"/>
    <mergeCell ref="H1339:J1339"/>
    <mergeCell ref="K1339:O1339"/>
    <mergeCell ref="P1339:R1339"/>
    <mergeCell ref="S1339:T1339"/>
    <mergeCell ref="U1339:W1339"/>
    <mergeCell ref="X1340:Y1340"/>
    <mergeCell ref="Z1340:AA1340"/>
    <mergeCell ref="C1340:D1340"/>
    <mergeCell ref="E1340:G1340"/>
    <mergeCell ref="H1340:J1340"/>
    <mergeCell ref="K1340:O1340"/>
    <mergeCell ref="P1340:R1340"/>
    <mergeCell ref="S1340:T1340"/>
    <mergeCell ref="U1340:W1340"/>
    <mergeCell ref="X1341:Y1341"/>
    <mergeCell ref="Z1341:AA1341"/>
    <mergeCell ref="C1341:D1341"/>
    <mergeCell ref="E1341:G1341"/>
    <mergeCell ref="H1341:J1341"/>
    <mergeCell ref="K1341:O1341"/>
    <mergeCell ref="P1341:R1341"/>
    <mergeCell ref="S1341:T1341"/>
    <mergeCell ref="U1341:W1341"/>
    <mergeCell ref="X1342:Y1342"/>
    <mergeCell ref="Z1342:AA1342"/>
    <mergeCell ref="C1342:D1342"/>
    <mergeCell ref="E1342:G1342"/>
    <mergeCell ref="H1342:J1342"/>
    <mergeCell ref="K1342:O1342"/>
    <mergeCell ref="P1342:R1342"/>
    <mergeCell ref="S1342:T1342"/>
    <mergeCell ref="U1342:W1342"/>
    <mergeCell ref="X1343:Y1343"/>
    <mergeCell ref="Z1343:AA1343"/>
    <mergeCell ref="C1343:D1343"/>
    <mergeCell ref="E1343:G1343"/>
    <mergeCell ref="H1343:J1343"/>
    <mergeCell ref="K1343:O1343"/>
    <mergeCell ref="P1343:R1343"/>
    <mergeCell ref="S1343:T1343"/>
    <mergeCell ref="U1343:W1343"/>
    <mergeCell ref="X1344:Y1344"/>
    <mergeCell ref="Z1344:AA1344"/>
    <mergeCell ref="C1344:D1344"/>
    <mergeCell ref="E1344:G1344"/>
    <mergeCell ref="H1344:J1344"/>
    <mergeCell ref="K1344:O1344"/>
    <mergeCell ref="P1344:R1344"/>
    <mergeCell ref="S1344:T1344"/>
    <mergeCell ref="U1344:W1344"/>
    <mergeCell ref="X1345:Y1345"/>
    <mergeCell ref="Z1345:AA1345"/>
    <mergeCell ref="C1345:D1345"/>
    <mergeCell ref="E1345:G1345"/>
    <mergeCell ref="H1345:J1345"/>
    <mergeCell ref="K1345:O1345"/>
    <mergeCell ref="P1345:R1345"/>
    <mergeCell ref="S1345:T1345"/>
    <mergeCell ref="U1345:W1345"/>
    <mergeCell ref="X1346:Y1346"/>
    <mergeCell ref="Z1346:AA1346"/>
    <mergeCell ref="C1346:D1346"/>
    <mergeCell ref="E1346:G1346"/>
    <mergeCell ref="H1346:J1346"/>
    <mergeCell ref="K1346:O1346"/>
    <mergeCell ref="P1346:R1346"/>
    <mergeCell ref="S1346:T1346"/>
    <mergeCell ref="U1346:W1346"/>
    <mergeCell ref="X1347:Y1347"/>
    <mergeCell ref="Z1347:AA1347"/>
    <mergeCell ref="C1347:D1347"/>
    <mergeCell ref="E1347:G1347"/>
    <mergeCell ref="H1347:J1347"/>
    <mergeCell ref="K1347:O1347"/>
    <mergeCell ref="P1347:R1347"/>
    <mergeCell ref="S1347:T1347"/>
    <mergeCell ref="U1347:W1347"/>
    <mergeCell ref="X1348:Y1348"/>
    <mergeCell ref="Z1348:AA1348"/>
    <mergeCell ref="C1348:D1348"/>
    <mergeCell ref="E1348:G1348"/>
    <mergeCell ref="H1348:J1348"/>
    <mergeCell ref="K1348:O1348"/>
    <mergeCell ref="P1348:R1348"/>
    <mergeCell ref="S1348:T1348"/>
    <mergeCell ref="U1348:W1348"/>
    <mergeCell ref="X1349:Y1349"/>
    <mergeCell ref="Z1349:AA1349"/>
    <mergeCell ref="C1349:D1349"/>
    <mergeCell ref="E1349:G1349"/>
    <mergeCell ref="H1349:J1349"/>
    <mergeCell ref="K1349:O1349"/>
    <mergeCell ref="P1349:R1349"/>
    <mergeCell ref="S1349:T1349"/>
    <mergeCell ref="U1349:W1349"/>
    <mergeCell ref="X1350:Y1350"/>
    <mergeCell ref="Z1350:AA1350"/>
    <mergeCell ref="C1350:D1350"/>
    <mergeCell ref="E1350:G1350"/>
    <mergeCell ref="H1350:J1350"/>
    <mergeCell ref="K1350:O1350"/>
    <mergeCell ref="P1350:R1350"/>
    <mergeCell ref="S1350:T1350"/>
    <mergeCell ref="U1350:W1350"/>
    <mergeCell ref="X1351:Y1351"/>
    <mergeCell ref="Z1351:AA1351"/>
    <mergeCell ref="C1351:D1351"/>
    <mergeCell ref="E1351:G1351"/>
    <mergeCell ref="H1351:J1351"/>
    <mergeCell ref="K1351:O1351"/>
    <mergeCell ref="P1351:R1351"/>
    <mergeCell ref="S1351:T1351"/>
    <mergeCell ref="U1351:W1351"/>
    <mergeCell ref="X1352:Y1352"/>
    <mergeCell ref="Z1352:AA1352"/>
    <mergeCell ref="C1352:D1352"/>
    <mergeCell ref="E1352:G1352"/>
    <mergeCell ref="H1352:J1352"/>
    <mergeCell ref="K1352:O1352"/>
    <mergeCell ref="P1352:R1352"/>
    <mergeCell ref="S1352:T1352"/>
    <mergeCell ref="U1352:W1352"/>
    <mergeCell ref="X1353:Y1353"/>
    <mergeCell ref="Z1353:AA1353"/>
    <mergeCell ref="C1353:D1353"/>
    <mergeCell ref="E1353:G1353"/>
    <mergeCell ref="H1353:J1353"/>
    <mergeCell ref="K1353:O1353"/>
    <mergeCell ref="P1353:R1353"/>
    <mergeCell ref="S1353:T1353"/>
    <mergeCell ref="U1353:W1353"/>
    <mergeCell ref="X1354:Y1354"/>
    <mergeCell ref="Z1354:AA1354"/>
    <mergeCell ref="C1354:D1354"/>
    <mergeCell ref="E1354:G1354"/>
    <mergeCell ref="H1354:J1354"/>
    <mergeCell ref="K1354:O1354"/>
    <mergeCell ref="P1354:R1354"/>
    <mergeCell ref="S1354:T1354"/>
    <mergeCell ref="U1354:W1354"/>
    <mergeCell ref="X1355:Y1355"/>
    <mergeCell ref="Z1355:AA1355"/>
    <mergeCell ref="C1355:D1355"/>
    <mergeCell ref="E1355:G1355"/>
    <mergeCell ref="H1355:J1355"/>
    <mergeCell ref="K1355:O1355"/>
    <mergeCell ref="P1355:R1355"/>
    <mergeCell ref="S1355:T1355"/>
    <mergeCell ref="U1355:W1355"/>
    <mergeCell ref="X1356:Y1356"/>
    <mergeCell ref="Z1356:AA1356"/>
    <mergeCell ref="C1356:D1356"/>
    <mergeCell ref="E1356:G1356"/>
    <mergeCell ref="H1356:J1356"/>
    <mergeCell ref="K1356:O1356"/>
    <mergeCell ref="P1356:R1356"/>
    <mergeCell ref="S1356:T1356"/>
    <mergeCell ref="U1356:W1356"/>
    <mergeCell ref="X1357:Y1357"/>
    <mergeCell ref="Z1357:AA1357"/>
    <mergeCell ref="C1357:D1357"/>
    <mergeCell ref="E1357:G1357"/>
    <mergeCell ref="H1357:J1357"/>
    <mergeCell ref="K1357:O1357"/>
    <mergeCell ref="P1357:R1357"/>
    <mergeCell ref="S1357:T1357"/>
    <mergeCell ref="U1357:W1357"/>
    <mergeCell ref="X1358:Y1358"/>
    <mergeCell ref="Z1358:AA1358"/>
    <mergeCell ref="C1358:D1358"/>
    <mergeCell ref="E1358:G1358"/>
    <mergeCell ref="H1358:J1358"/>
    <mergeCell ref="K1358:O1358"/>
    <mergeCell ref="P1358:R1358"/>
    <mergeCell ref="S1358:T1358"/>
    <mergeCell ref="U1358:W1358"/>
    <mergeCell ref="X1359:Y1359"/>
    <mergeCell ref="Z1359:AA1359"/>
    <mergeCell ref="C1359:D1359"/>
    <mergeCell ref="E1359:G1359"/>
    <mergeCell ref="H1359:J1359"/>
    <mergeCell ref="K1359:O1359"/>
    <mergeCell ref="P1359:R1359"/>
    <mergeCell ref="S1359:T1359"/>
    <mergeCell ref="U1359:W1359"/>
    <mergeCell ref="X1360:Y1360"/>
    <mergeCell ref="Z1360:AA1360"/>
    <mergeCell ref="C1360:D1360"/>
    <mergeCell ref="E1360:G1360"/>
    <mergeCell ref="H1360:J1360"/>
    <mergeCell ref="K1360:O1360"/>
    <mergeCell ref="P1360:R1360"/>
    <mergeCell ref="S1360:T1360"/>
    <mergeCell ref="U1360:W1360"/>
    <mergeCell ref="X1361:Y1361"/>
    <mergeCell ref="Z1361:AA1361"/>
    <mergeCell ref="C1361:D1361"/>
    <mergeCell ref="E1361:G1361"/>
    <mergeCell ref="H1361:J1361"/>
    <mergeCell ref="K1361:O1361"/>
    <mergeCell ref="P1361:R1361"/>
    <mergeCell ref="S1361:T1361"/>
    <mergeCell ref="U1361:W1361"/>
    <mergeCell ref="X1362:Y1362"/>
    <mergeCell ref="Z1362:AA1362"/>
    <mergeCell ref="C1362:D1362"/>
    <mergeCell ref="E1362:G1362"/>
    <mergeCell ref="H1362:J1362"/>
    <mergeCell ref="K1362:O1362"/>
    <mergeCell ref="P1362:R1362"/>
    <mergeCell ref="S1362:T1362"/>
    <mergeCell ref="U1362:W1362"/>
    <mergeCell ref="X1363:Y1363"/>
    <mergeCell ref="Z1363:AA1363"/>
    <mergeCell ref="C1363:D1363"/>
    <mergeCell ref="E1363:G1363"/>
    <mergeCell ref="H1363:J1363"/>
    <mergeCell ref="K1363:O1363"/>
    <mergeCell ref="P1363:R1363"/>
    <mergeCell ref="S1363:T1363"/>
    <mergeCell ref="U1363:W1363"/>
    <mergeCell ref="X1364:Y1364"/>
    <mergeCell ref="Z1364:AA1364"/>
    <mergeCell ref="C1364:D1364"/>
    <mergeCell ref="E1364:G1364"/>
    <mergeCell ref="H1364:J1364"/>
    <mergeCell ref="K1364:O1364"/>
    <mergeCell ref="P1364:R1364"/>
    <mergeCell ref="S1364:T1364"/>
    <mergeCell ref="U1364:W1364"/>
    <mergeCell ref="X1365:Y1365"/>
    <mergeCell ref="Z1365:AA1365"/>
    <mergeCell ref="C1365:D1365"/>
    <mergeCell ref="E1365:G1365"/>
    <mergeCell ref="H1365:J1365"/>
    <mergeCell ref="K1365:O1365"/>
    <mergeCell ref="P1365:R1365"/>
    <mergeCell ref="S1365:T1365"/>
    <mergeCell ref="U1365:W1365"/>
    <mergeCell ref="X1366:Y1366"/>
    <mergeCell ref="Z1366:AA1366"/>
    <mergeCell ref="C1366:D1366"/>
    <mergeCell ref="E1366:G1366"/>
    <mergeCell ref="H1366:J1366"/>
    <mergeCell ref="K1366:O1366"/>
    <mergeCell ref="P1366:R1366"/>
    <mergeCell ref="S1366:T1366"/>
    <mergeCell ref="U1366:W1366"/>
    <mergeCell ref="X1367:Y1367"/>
    <mergeCell ref="Z1367:AA1367"/>
    <mergeCell ref="C1367:D1367"/>
    <mergeCell ref="E1367:G1367"/>
    <mergeCell ref="H1367:J1367"/>
    <mergeCell ref="K1367:O1367"/>
    <mergeCell ref="P1367:R1367"/>
    <mergeCell ref="S1367:T1367"/>
    <mergeCell ref="U1367:W1367"/>
    <mergeCell ref="X1368:Y1368"/>
    <mergeCell ref="Z1368:AA1368"/>
    <mergeCell ref="C1368:D1368"/>
    <mergeCell ref="E1368:G1368"/>
    <mergeCell ref="H1368:J1368"/>
    <mergeCell ref="K1368:O1368"/>
    <mergeCell ref="P1368:R1368"/>
    <mergeCell ref="S1368:T1368"/>
    <mergeCell ref="U1368:W1368"/>
    <mergeCell ref="X1369:Y1369"/>
    <mergeCell ref="Z1369:AA1369"/>
    <mergeCell ref="C1369:D1369"/>
    <mergeCell ref="E1369:G1369"/>
    <mergeCell ref="H1369:J1369"/>
    <mergeCell ref="K1369:O1369"/>
    <mergeCell ref="P1369:R1369"/>
    <mergeCell ref="S1369:T1369"/>
    <mergeCell ref="U1369:W1369"/>
    <mergeCell ref="X1370:Y1370"/>
    <mergeCell ref="Z1370:AA1370"/>
    <mergeCell ref="C1370:D1370"/>
    <mergeCell ref="E1370:G1370"/>
    <mergeCell ref="H1370:J1370"/>
    <mergeCell ref="K1370:O1370"/>
    <mergeCell ref="P1370:R1370"/>
    <mergeCell ref="S1370:T1370"/>
    <mergeCell ref="U1370:W1370"/>
    <mergeCell ref="X1371:Y1371"/>
    <mergeCell ref="Z1371:AA1371"/>
    <mergeCell ref="C1371:D1371"/>
    <mergeCell ref="E1371:G1371"/>
    <mergeCell ref="H1371:J1371"/>
    <mergeCell ref="K1371:O1371"/>
    <mergeCell ref="P1371:R1371"/>
    <mergeCell ref="S1371:T1371"/>
    <mergeCell ref="U1371:W1371"/>
    <mergeCell ref="X1372:Y1372"/>
    <mergeCell ref="Z1372:AA1372"/>
    <mergeCell ref="C1372:D1372"/>
    <mergeCell ref="E1372:G1372"/>
    <mergeCell ref="H1372:J1372"/>
    <mergeCell ref="K1372:O1372"/>
    <mergeCell ref="P1372:R1372"/>
    <mergeCell ref="S1372:T1372"/>
    <mergeCell ref="U1372:W1372"/>
    <mergeCell ref="X1373:Y1373"/>
    <mergeCell ref="Z1373:AA1373"/>
    <mergeCell ref="C1373:D1373"/>
    <mergeCell ref="E1373:G1373"/>
    <mergeCell ref="H1373:J1373"/>
    <mergeCell ref="K1373:O1373"/>
    <mergeCell ref="P1373:R1373"/>
    <mergeCell ref="S1373:T1373"/>
    <mergeCell ref="U1373:W1373"/>
    <mergeCell ref="X1374:Y1374"/>
    <mergeCell ref="Z1374:AA1374"/>
    <mergeCell ref="C1374:D1374"/>
    <mergeCell ref="E1374:G1374"/>
    <mergeCell ref="H1374:J1374"/>
    <mergeCell ref="K1374:O1374"/>
    <mergeCell ref="P1374:R1374"/>
    <mergeCell ref="S1374:T1374"/>
    <mergeCell ref="U1374:W1374"/>
    <mergeCell ref="X1375:Y1375"/>
    <mergeCell ref="Z1375:AA1375"/>
    <mergeCell ref="C1375:D1375"/>
    <mergeCell ref="E1375:G1375"/>
    <mergeCell ref="H1375:J1375"/>
    <mergeCell ref="K1375:O1375"/>
    <mergeCell ref="P1375:R1375"/>
    <mergeCell ref="S1375:T1375"/>
    <mergeCell ref="U1375:W1375"/>
    <mergeCell ref="X1376:Y1376"/>
    <mergeCell ref="Z1376:AA1376"/>
    <mergeCell ref="C1376:D1376"/>
    <mergeCell ref="E1376:G1376"/>
    <mergeCell ref="H1376:J1376"/>
    <mergeCell ref="K1376:O1376"/>
    <mergeCell ref="P1376:R1376"/>
    <mergeCell ref="S1376:T1376"/>
    <mergeCell ref="U1376:W1376"/>
    <mergeCell ref="X1377:Y1377"/>
    <mergeCell ref="Z1377:AA1377"/>
    <mergeCell ref="C1377:D1377"/>
    <mergeCell ref="E1377:G1377"/>
    <mergeCell ref="H1377:J1377"/>
    <mergeCell ref="K1377:O1377"/>
    <mergeCell ref="P1377:R1377"/>
    <mergeCell ref="S1377:T1377"/>
    <mergeCell ref="U1377:W1377"/>
    <mergeCell ref="X1378:Y1378"/>
    <mergeCell ref="Z1378:AA1378"/>
    <mergeCell ref="C1378:D1378"/>
    <mergeCell ref="E1378:G1378"/>
    <mergeCell ref="H1378:J1378"/>
    <mergeCell ref="K1378:O1378"/>
    <mergeCell ref="P1378:R1378"/>
    <mergeCell ref="S1378:T1378"/>
    <mergeCell ref="U1378:W1378"/>
    <mergeCell ref="X1379:Y1379"/>
    <mergeCell ref="Z1379:AA1379"/>
    <mergeCell ref="C1379:D1379"/>
    <mergeCell ref="E1379:G1379"/>
    <mergeCell ref="H1379:J1379"/>
    <mergeCell ref="K1379:O1379"/>
    <mergeCell ref="P1379:R1379"/>
    <mergeCell ref="S1379:T1379"/>
    <mergeCell ref="U1379:W1379"/>
    <mergeCell ref="X1380:Y1380"/>
    <mergeCell ref="Z1380:AA1380"/>
    <mergeCell ref="C1380:D1380"/>
    <mergeCell ref="E1380:G1380"/>
    <mergeCell ref="H1380:J1380"/>
    <mergeCell ref="K1380:O1380"/>
    <mergeCell ref="P1380:R1380"/>
    <mergeCell ref="S1380:T1380"/>
    <mergeCell ref="U1380:W1380"/>
    <mergeCell ref="X1381:Y1381"/>
    <mergeCell ref="Z1381:AA1381"/>
    <mergeCell ref="C1381:D1381"/>
    <mergeCell ref="E1381:G1381"/>
    <mergeCell ref="H1381:J1381"/>
    <mergeCell ref="K1381:O1381"/>
    <mergeCell ref="P1381:R1381"/>
    <mergeCell ref="S1381:T1381"/>
    <mergeCell ref="U1381:W1381"/>
    <mergeCell ref="X1382:Y1382"/>
    <mergeCell ref="Z1382:AA1382"/>
    <mergeCell ref="C1382:D1382"/>
    <mergeCell ref="E1382:G1382"/>
    <mergeCell ref="H1382:J1382"/>
    <mergeCell ref="K1382:O1382"/>
    <mergeCell ref="P1382:R1382"/>
    <mergeCell ref="S1382:T1382"/>
    <mergeCell ref="U1382:W1382"/>
    <mergeCell ref="X1383:Y1383"/>
    <mergeCell ref="Z1383:AA1383"/>
    <mergeCell ref="C1383:D1383"/>
    <mergeCell ref="E1383:G1383"/>
    <mergeCell ref="H1383:J1383"/>
    <mergeCell ref="K1383:O1383"/>
    <mergeCell ref="P1383:R1383"/>
    <mergeCell ref="S1383:T1383"/>
    <mergeCell ref="U1383:W1383"/>
    <mergeCell ref="X1384:Y1384"/>
    <mergeCell ref="Z1384:AA1384"/>
    <mergeCell ref="C1384:D1384"/>
    <mergeCell ref="E1384:G1384"/>
    <mergeCell ref="H1384:J1384"/>
    <mergeCell ref="K1384:O1384"/>
    <mergeCell ref="P1384:R1384"/>
    <mergeCell ref="S1384:T1384"/>
    <mergeCell ref="U1384:W1384"/>
    <mergeCell ref="X1385:Y1385"/>
    <mergeCell ref="Z1385:AA1385"/>
    <mergeCell ref="C1385:D1385"/>
    <mergeCell ref="E1385:G1385"/>
    <mergeCell ref="H1385:J1385"/>
    <mergeCell ref="K1385:O1385"/>
    <mergeCell ref="P1385:R1385"/>
    <mergeCell ref="S1385:T1385"/>
    <mergeCell ref="U1385:W1385"/>
    <mergeCell ref="X1386:Y1386"/>
    <mergeCell ref="Z1386:AA1386"/>
    <mergeCell ref="C1386:D1386"/>
    <mergeCell ref="E1386:G1386"/>
    <mergeCell ref="H1386:J1386"/>
    <mergeCell ref="K1386:O1386"/>
    <mergeCell ref="P1386:R1386"/>
    <mergeCell ref="S1386:T1386"/>
    <mergeCell ref="U1386:W1386"/>
    <mergeCell ref="X1730:Y1730"/>
    <mergeCell ref="Z1730:AA1730"/>
    <mergeCell ref="C1730:D1730"/>
    <mergeCell ref="E1730:G1730"/>
    <mergeCell ref="H1730:J1730"/>
    <mergeCell ref="K1730:O1730"/>
    <mergeCell ref="P1730:R1730"/>
    <mergeCell ref="S1730:T1730"/>
    <mergeCell ref="U1730:W1730"/>
    <mergeCell ref="X1731:Y1731"/>
    <mergeCell ref="Z1731:AA1731"/>
    <mergeCell ref="C1731:D1731"/>
    <mergeCell ref="E1731:G1731"/>
    <mergeCell ref="H1731:J1731"/>
    <mergeCell ref="K1731:O1731"/>
    <mergeCell ref="P1731:R1731"/>
    <mergeCell ref="S1731:T1731"/>
    <mergeCell ref="U1731:W1731"/>
    <mergeCell ref="X1732:Y1732"/>
    <mergeCell ref="Z1732:AA1732"/>
    <mergeCell ref="C1732:D1732"/>
    <mergeCell ref="E1732:G1732"/>
    <mergeCell ref="H1732:J1732"/>
    <mergeCell ref="K1732:O1732"/>
    <mergeCell ref="P1732:R1732"/>
    <mergeCell ref="S1732:T1732"/>
    <mergeCell ref="U1732:W1732"/>
    <mergeCell ref="X1733:Y1733"/>
    <mergeCell ref="Z1733:AA1733"/>
    <mergeCell ref="C1733:D1733"/>
    <mergeCell ref="E1733:G1733"/>
    <mergeCell ref="H1733:J1733"/>
    <mergeCell ref="K1733:O1733"/>
    <mergeCell ref="P1733:R1733"/>
    <mergeCell ref="S1733:T1733"/>
    <mergeCell ref="U1733:W1733"/>
    <mergeCell ref="X1734:Y1734"/>
    <mergeCell ref="Z1734:AA1734"/>
    <mergeCell ref="C1734:D1734"/>
    <mergeCell ref="E1734:G1734"/>
    <mergeCell ref="H1734:J1734"/>
    <mergeCell ref="K1734:O1734"/>
    <mergeCell ref="P1734:R1734"/>
    <mergeCell ref="S1734:T1734"/>
    <mergeCell ref="U1734:W1734"/>
    <mergeCell ref="X1735:Y1735"/>
    <mergeCell ref="Z1735:AA1735"/>
    <mergeCell ref="C1735:D1735"/>
    <mergeCell ref="E1735:G1735"/>
    <mergeCell ref="H1735:J1735"/>
    <mergeCell ref="K1735:O1735"/>
    <mergeCell ref="P1735:R1735"/>
    <mergeCell ref="S1735:T1735"/>
    <mergeCell ref="U1735:W1735"/>
    <mergeCell ref="X1736:Y1736"/>
    <mergeCell ref="Z1736:AA1736"/>
    <mergeCell ref="C1736:D1736"/>
    <mergeCell ref="E1736:G1736"/>
    <mergeCell ref="H1736:J1736"/>
    <mergeCell ref="K1736:O1736"/>
    <mergeCell ref="P1736:R1736"/>
    <mergeCell ref="S1736:T1736"/>
    <mergeCell ref="U1736:W1736"/>
    <mergeCell ref="X1737:Y1737"/>
    <mergeCell ref="Z1737:AA1737"/>
    <mergeCell ref="C1737:D1737"/>
    <mergeCell ref="E1737:G1737"/>
    <mergeCell ref="H1737:J1737"/>
    <mergeCell ref="K1737:O1737"/>
    <mergeCell ref="P1737:R1737"/>
    <mergeCell ref="S1737:T1737"/>
    <mergeCell ref="U1737:W1737"/>
    <mergeCell ref="X1738:Y1738"/>
    <mergeCell ref="Z1738:AA1738"/>
    <mergeCell ref="C1738:D1738"/>
    <mergeCell ref="E1738:G1738"/>
    <mergeCell ref="H1738:J1738"/>
    <mergeCell ref="K1738:O1738"/>
    <mergeCell ref="P1738:R1738"/>
    <mergeCell ref="S1738:T1738"/>
    <mergeCell ref="U1738:W1738"/>
    <mergeCell ref="X1739:Y1739"/>
    <mergeCell ref="Z1739:AA1739"/>
    <mergeCell ref="C1739:D1739"/>
    <mergeCell ref="E1739:G1739"/>
    <mergeCell ref="H1739:J1739"/>
    <mergeCell ref="K1739:O1739"/>
    <mergeCell ref="P1739:R1739"/>
    <mergeCell ref="S1739:T1739"/>
    <mergeCell ref="U1739:W1739"/>
    <mergeCell ref="X1740:Y1740"/>
    <mergeCell ref="Z1740:AA1740"/>
    <mergeCell ref="C1740:D1740"/>
    <mergeCell ref="E1740:G1740"/>
    <mergeCell ref="H1740:J1740"/>
    <mergeCell ref="K1740:O1740"/>
    <mergeCell ref="P1740:R1740"/>
    <mergeCell ref="S1740:T1740"/>
    <mergeCell ref="U1740:W1740"/>
    <mergeCell ref="X1741:Y1741"/>
    <mergeCell ref="Z1741:AA1741"/>
    <mergeCell ref="C1741:D1741"/>
    <mergeCell ref="E1741:G1741"/>
    <mergeCell ref="H1741:J1741"/>
    <mergeCell ref="K1741:O1741"/>
    <mergeCell ref="P1741:R1741"/>
    <mergeCell ref="S1741:T1741"/>
    <mergeCell ref="U1741:W1741"/>
    <mergeCell ref="X1742:Y1742"/>
    <mergeCell ref="Z1742:AA1742"/>
    <mergeCell ref="C1742:D1742"/>
    <mergeCell ref="E1742:G1742"/>
    <mergeCell ref="H1742:J1742"/>
    <mergeCell ref="K1742:O1742"/>
    <mergeCell ref="P1742:R1742"/>
    <mergeCell ref="S1742:T1742"/>
    <mergeCell ref="U1742:W1742"/>
    <mergeCell ref="X1743:Y1743"/>
    <mergeCell ref="Z1743:AA1743"/>
    <mergeCell ref="C1743:D1743"/>
    <mergeCell ref="E1743:G1743"/>
    <mergeCell ref="H1743:J1743"/>
    <mergeCell ref="K1743:O1743"/>
    <mergeCell ref="P1743:R1743"/>
    <mergeCell ref="S1743:T1743"/>
    <mergeCell ref="U1743:W1743"/>
    <mergeCell ref="X1744:Y1744"/>
    <mergeCell ref="Z1744:AA1744"/>
    <mergeCell ref="C1744:D1744"/>
    <mergeCell ref="E1744:G1744"/>
    <mergeCell ref="H1744:J1744"/>
    <mergeCell ref="K1744:O1744"/>
    <mergeCell ref="P1744:R1744"/>
    <mergeCell ref="S1744:T1744"/>
    <mergeCell ref="U1744:W1744"/>
    <mergeCell ref="X1745:Y1745"/>
    <mergeCell ref="Z1745:AA1745"/>
    <mergeCell ref="C1745:D1745"/>
    <mergeCell ref="E1745:G1745"/>
    <mergeCell ref="H1745:J1745"/>
    <mergeCell ref="K1745:O1745"/>
    <mergeCell ref="P1745:R1745"/>
    <mergeCell ref="S1745:T1745"/>
    <mergeCell ref="U1745:W1745"/>
    <mergeCell ref="X1746:Y1746"/>
    <mergeCell ref="Z1746:AA1746"/>
    <mergeCell ref="C1746:D1746"/>
    <mergeCell ref="E1746:G1746"/>
    <mergeCell ref="H1746:J1746"/>
    <mergeCell ref="K1746:O1746"/>
    <mergeCell ref="P1746:R1746"/>
    <mergeCell ref="S1746:T1746"/>
    <mergeCell ref="U1746:W1746"/>
    <mergeCell ref="X1747:Y1747"/>
    <mergeCell ref="Z1747:AA1747"/>
    <mergeCell ref="C1747:D1747"/>
    <mergeCell ref="E1747:G1747"/>
    <mergeCell ref="H1747:J1747"/>
    <mergeCell ref="K1747:O1747"/>
    <mergeCell ref="P1747:R1747"/>
    <mergeCell ref="S1747:T1747"/>
    <mergeCell ref="U1747:W1747"/>
    <mergeCell ref="X1748:Y1748"/>
    <mergeCell ref="Z1748:AA1748"/>
    <mergeCell ref="C1748:D1748"/>
    <mergeCell ref="E1748:G1748"/>
    <mergeCell ref="H1748:J1748"/>
    <mergeCell ref="K1748:O1748"/>
    <mergeCell ref="P1748:R1748"/>
    <mergeCell ref="S1748:T1748"/>
    <mergeCell ref="U1748:W1748"/>
    <mergeCell ref="X1749:Y1749"/>
    <mergeCell ref="Z1749:AA1749"/>
    <mergeCell ref="C1749:D1749"/>
    <mergeCell ref="E1749:G1749"/>
    <mergeCell ref="H1749:J1749"/>
    <mergeCell ref="K1749:O1749"/>
    <mergeCell ref="P1749:R1749"/>
    <mergeCell ref="S1749:T1749"/>
    <mergeCell ref="U1749:W1749"/>
    <mergeCell ref="X1750:Y1750"/>
    <mergeCell ref="Z1750:AA1750"/>
    <mergeCell ref="C1750:D1750"/>
    <mergeCell ref="E1750:G1750"/>
    <mergeCell ref="H1750:J1750"/>
    <mergeCell ref="K1750:O1750"/>
    <mergeCell ref="P1750:R1750"/>
    <mergeCell ref="S1750:T1750"/>
    <mergeCell ref="U1750:W1750"/>
    <mergeCell ref="X1751:Y1751"/>
    <mergeCell ref="Z1751:AA1751"/>
    <mergeCell ref="C1751:D1751"/>
    <mergeCell ref="E1751:G1751"/>
    <mergeCell ref="H1751:J1751"/>
    <mergeCell ref="K1751:O1751"/>
    <mergeCell ref="P1751:R1751"/>
    <mergeCell ref="S1751:T1751"/>
    <mergeCell ref="U1751:W1751"/>
    <mergeCell ref="X1752:Y1752"/>
    <mergeCell ref="Z1752:AA1752"/>
    <mergeCell ref="C1752:D1752"/>
    <mergeCell ref="E1752:G1752"/>
    <mergeCell ref="H1752:J1752"/>
    <mergeCell ref="K1752:O1752"/>
    <mergeCell ref="P1752:R1752"/>
    <mergeCell ref="S1752:T1752"/>
    <mergeCell ref="U1752:W1752"/>
    <mergeCell ref="X1753:Y1753"/>
    <mergeCell ref="Z1753:AA1753"/>
    <mergeCell ref="C1753:D1753"/>
    <mergeCell ref="E1753:G1753"/>
    <mergeCell ref="H1753:J1753"/>
    <mergeCell ref="K1753:O1753"/>
    <mergeCell ref="P1753:R1753"/>
    <mergeCell ref="S1753:T1753"/>
    <mergeCell ref="U1753:W1753"/>
    <mergeCell ref="X1754:Y1754"/>
    <mergeCell ref="Z1754:AA1754"/>
    <mergeCell ref="C1754:D1754"/>
    <mergeCell ref="E1754:G1754"/>
    <mergeCell ref="H1754:J1754"/>
    <mergeCell ref="K1754:O1754"/>
    <mergeCell ref="P1754:R1754"/>
    <mergeCell ref="S1754:T1754"/>
    <mergeCell ref="U1754:W1754"/>
    <mergeCell ref="X1755:Y1755"/>
    <mergeCell ref="Z1755:AA1755"/>
    <mergeCell ref="C1755:D1755"/>
    <mergeCell ref="E1755:G1755"/>
    <mergeCell ref="H1755:J1755"/>
    <mergeCell ref="K1755:O1755"/>
    <mergeCell ref="P1755:R1755"/>
    <mergeCell ref="S1755:T1755"/>
    <mergeCell ref="U1755:W1755"/>
    <mergeCell ref="X1756:Y1756"/>
    <mergeCell ref="Z1756:AA1756"/>
    <mergeCell ref="C1756:D1756"/>
    <mergeCell ref="E1756:G1756"/>
    <mergeCell ref="H1756:J1756"/>
    <mergeCell ref="K1756:O1756"/>
    <mergeCell ref="P1756:R1756"/>
    <mergeCell ref="S1756:T1756"/>
    <mergeCell ref="U1756:W1756"/>
    <mergeCell ref="X1757:Y1757"/>
    <mergeCell ref="Z1757:AA1757"/>
    <mergeCell ref="C1757:D1757"/>
    <mergeCell ref="E1757:G1757"/>
    <mergeCell ref="H1757:J1757"/>
    <mergeCell ref="K1757:O1757"/>
    <mergeCell ref="P1757:R1757"/>
    <mergeCell ref="S1757:T1757"/>
    <mergeCell ref="U1757:W1757"/>
    <mergeCell ref="X1758:Y1758"/>
    <mergeCell ref="Z1758:AA1758"/>
    <mergeCell ref="C1758:D1758"/>
    <mergeCell ref="E1758:G1758"/>
    <mergeCell ref="H1758:J1758"/>
    <mergeCell ref="K1758:O1758"/>
    <mergeCell ref="P1758:R1758"/>
    <mergeCell ref="S1758:T1758"/>
    <mergeCell ref="U1758:W1758"/>
    <mergeCell ref="X1759:Y1759"/>
    <mergeCell ref="Z1759:AA1759"/>
    <mergeCell ref="C1759:D1759"/>
    <mergeCell ref="E1759:G1759"/>
    <mergeCell ref="H1759:J1759"/>
    <mergeCell ref="K1759:O1759"/>
    <mergeCell ref="P1759:R1759"/>
    <mergeCell ref="S1759:T1759"/>
    <mergeCell ref="U1759:W1759"/>
    <mergeCell ref="X1760:Y1760"/>
    <mergeCell ref="Z1760:AA1760"/>
    <mergeCell ref="C1760:D1760"/>
    <mergeCell ref="E1760:G1760"/>
    <mergeCell ref="H1760:J1760"/>
    <mergeCell ref="K1760:O1760"/>
    <mergeCell ref="P1760:R1760"/>
    <mergeCell ref="S1760:T1760"/>
    <mergeCell ref="U1760:W1760"/>
    <mergeCell ref="X1761:Y1761"/>
    <mergeCell ref="Z1761:AA1761"/>
    <mergeCell ref="C1761:D1761"/>
    <mergeCell ref="E1761:G1761"/>
    <mergeCell ref="H1761:J1761"/>
    <mergeCell ref="K1761:O1761"/>
    <mergeCell ref="P1761:R1761"/>
    <mergeCell ref="S1761:T1761"/>
    <mergeCell ref="U1761:W1761"/>
    <mergeCell ref="X1762:Y1762"/>
    <mergeCell ref="Z1762:AA1762"/>
    <mergeCell ref="C1762:D1762"/>
    <mergeCell ref="E1762:G1762"/>
    <mergeCell ref="H1762:J1762"/>
    <mergeCell ref="K1762:O1762"/>
    <mergeCell ref="P1762:R1762"/>
    <mergeCell ref="S1762:T1762"/>
    <mergeCell ref="U1762:W1762"/>
    <mergeCell ref="X1763:Y1763"/>
    <mergeCell ref="Z1763:AA1763"/>
    <mergeCell ref="C1763:D1763"/>
    <mergeCell ref="E1763:G1763"/>
    <mergeCell ref="H1763:J1763"/>
    <mergeCell ref="K1763:O1763"/>
    <mergeCell ref="P1763:R1763"/>
    <mergeCell ref="S1763:T1763"/>
    <mergeCell ref="U1763:W1763"/>
    <mergeCell ref="X1764:Y1764"/>
    <mergeCell ref="Z1764:AA1764"/>
    <mergeCell ref="C1764:D1764"/>
    <mergeCell ref="E1764:G1764"/>
    <mergeCell ref="H1764:J1764"/>
    <mergeCell ref="K1764:O1764"/>
    <mergeCell ref="P1764:R1764"/>
    <mergeCell ref="S1764:T1764"/>
    <mergeCell ref="U1764:W1764"/>
    <mergeCell ref="X1765:Y1765"/>
    <mergeCell ref="Z1765:AA1765"/>
    <mergeCell ref="C1765:D1765"/>
    <mergeCell ref="E1765:G1765"/>
    <mergeCell ref="H1765:J1765"/>
    <mergeCell ref="K1765:O1765"/>
    <mergeCell ref="P1765:R1765"/>
    <mergeCell ref="S1765:T1765"/>
    <mergeCell ref="U1765:W1765"/>
    <mergeCell ref="X1766:Y1766"/>
    <mergeCell ref="Z1766:AA1766"/>
    <mergeCell ref="C1766:D1766"/>
    <mergeCell ref="E1766:G1766"/>
    <mergeCell ref="H1766:J1766"/>
    <mergeCell ref="K1766:O1766"/>
    <mergeCell ref="P1766:R1766"/>
    <mergeCell ref="S1766:T1766"/>
    <mergeCell ref="U1766:W1766"/>
    <mergeCell ref="X1767:Y1767"/>
    <mergeCell ref="Z1767:AA1767"/>
    <mergeCell ref="C1767:D1767"/>
    <mergeCell ref="E1767:G1767"/>
    <mergeCell ref="H1767:J1767"/>
    <mergeCell ref="K1767:O1767"/>
    <mergeCell ref="P1767:R1767"/>
    <mergeCell ref="S1767:T1767"/>
    <mergeCell ref="U1767:W1767"/>
    <mergeCell ref="X1768:Y1768"/>
    <mergeCell ref="Z1768:AA1768"/>
    <mergeCell ref="C1768:D1768"/>
    <mergeCell ref="E1768:G1768"/>
    <mergeCell ref="H1768:J1768"/>
    <mergeCell ref="K1768:O1768"/>
    <mergeCell ref="P1768:R1768"/>
    <mergeCell ref="S1768:T1768"/>
    <mergeCell ref="U1768:W1768"/>
    <mergeCell ref="X1769:Y1769"/>
    <mergeCell ref="Z1769:AA1769"/>
    <mergeCell ref="C1769:D1769"/>
    <mergeCell ref="E1769:G1769"/>
    <mergeCell ref="H1769:J1769"/>
    <mergeCell ref="K1769:O1769"/>
    <mergeCell ref="P1769:R1769"/>
    <mergeCell ref="S1769:T1769"/>
    <mergeCell ref="U1769:W1769"/>
    <mergeCell ref="X1770:Y1770"/>
    <mergeCell ref="Z1770:AA1770"/>
    <mergeCell ref="C1770:D1770"/>
    <mergeCell ref="E1770:G1770"/>
    <mergeCell ref="H1770:J1770"/>
    <mergeCell ref="K1770:O1770"/>
    <mergeCell ref="P1770:R1770"/>
    <mergeCell ref="S1770:T1770"/>
    <mergeCell ref="U1770:W1770"/>
    <mergeCell ref="X1771:Y1771"/>
    <mergeCell ref="Z1771:AA1771"/>
    <mergeCell ref="C1771:D1771"/>
    <mergeCell ref="E1771:G1771"/>
    <mergeCell ref="H1771:J1771"/>
    <mergeCell ref="K1771:O1771"/>
    <mergeCell ref="P1771:R1771"/>
    <mergeCell ref="S1771:T1771"/>
    <mergeCell ref="U1771:W1771"/>
    <mergeCell ref="X1772:Y1772"/>
    <mergeCell ref="Z1772:AA1772"/>
    <mergeCell ref="C1772:D1772"/>
    <mergeCell ref="E1772:G1772"/>
    <mergeCell ref="H1772:J1772"/>
    <mergeCell ref="K1772:O1772"/>
    <mergeCell ref="P1772:R1772"/>
    <mergeCell ref="S1772:T1772"/>
    <mergeCell ref="U1772:W1772"/>
    <mergeCell ref="X1773:Y1773"/>
    <mergeCell ref="Z1773:AA1773"/>
    <mergeCell ref="C1773:D1773"/>
    <mergeCell ref="E1773:G1773"/>
    <mergeCell ref="H1773:J1773"/>
    <mergeCell ref="K1773:O1773"/>
    <mergeCell ref="P1773:R1773"/>
    <mergeCell ref="S1773:T1773"/>
    <mergeCell ref="U1773:W1773"/>
    <mergeCell ref="X1774:Y1774"/>
    <mergeCell ref="Z1774:AA1774"/>
    <mergeCell ref="C1774:D1774"/>
    <mergeCell ref="E1774:G1774"/>
    <mergeCell ref="H1774:J1774"/>
    <mergeCell ref="K1774:O1774"/>
    <mergeCell ref="P1774:R1774"/>
    <mergeCell ref="S1774:T1774"/>
    <mergeCell ref="U1774:W1774"/>
    <mergeCell ref="X1775:Y1775"/>
    <mergeCell ref="Z1775:AA1775"/>
    <mergeCell ref="C1775:D1775"/>
    <mergeCell ref="E1775:G1775"/>
    <mergeCell ref="H1775:J1775"/>
    <mergeCell ref="K1775:O1775"/>
    <mergeCell ref="P1775:R1775"/>
    <mergeCell ref="S1775:T1775"/>
    <mergeCell ref="U1775:W1775"/>
    <mergeCell ref="X1776:Y1776"/>
    <mergeCell ref="Z1776:AA1776"/>
    <mergeCell ref="C1776:D1776"/>
    <mergeCell ref="E1776:G1776"/>
    <mergeCell ref="H1776:J1776"/>
    <mergeCell ref="K1776:O1776"/>
    <mergeCell ref="P1776:R1776"/>
    <mergeCell ref="S1776:T1776"/>
    <mergeCell ref="U1776:W1776"/>
    <mergeCell ref="X1777:Y1777"/>
    <mergeCell ref="Z1777:AA1777"/>
    <mergeCell ref="C1777:D1777"/>
    <mergeCell ref="E1777:G1777"/>
    <mergeCell ref="H1777:J1777"/>
    <mergeCell ref="K1777:O1777"/>
    <mergeCell ref="P1777:R1777"/>
    <mergeCell ref="S1777:T1777"/>
    <mergeCell ref="U1777:W1777"/>
    <mergeCell ref="X1778:Y1778"/>
    <mergeCell ref="Z1778:AA1778"/>
    <mergeCell ref="C1778:D1778"/>
    <mergeCell ref="E1778:G1778"/>
    <mergeCell ref="H1778:J1778"/>
    <mergeCell ref="K1778:O1778"/>
    <mergeCell ref="P1778:R1778"/>
    <mergeCell ref="S1778:T1778"/>
    <mergeCell ref="U1778:W1778"/>
    <mergeCell ref="X1779:Y1779"/>
    <mergeCell ref="Z1779:AA1779"/>
    <mergeCell ref="C1779:D1779"/>
    <mergeCell ref="E1779:G1779"/>
    <mergeCell ref="H1779:J1779"/>
    <mergeCell ref="K1779:O1779"/>
    <mergeCell ref="P1779:R1779"/>
    <mergeCell ref="S1779:T1779"/>
    <mergeCell ref="U1779:W1779"/>
    <mergeCell ref="X1780:Y1780"/>
    <mergeCell ref="Z1780:AA1780"/>
    <mergeCell ref="C1780:D1780"/>
    <mergeCell ref="E1780:G1780"/>
    <mergeCell ref="H1780:J1780"/>
    <mergeCell ref="K1780:O1780"/>
    <mergeCell ref="P1780:R1780"/>
    <mergeCell ref="S1780:T1780"/>
    <mergeCell ref="U1780:W1780"/>
    <mergeCell ref="X1781:Y1781"/>
    <mergeCell ref="Z1781:AA1781"/>
    <mergeCell ref="C1781:D1781"/>
    <mergeCell ref="E1781:G1781"/>
    <mergeCell ref="H1781:J1781"/>
    <mergeCell ref="K1781:O1781"/>
    <mergeCell ref="P1781:R1781"/>
    <mergeCell ref="S1781:T1781"/>
    <mergeCell ref="U1781:W1781"/>
    <mergeCell ref="X1782:Y1782"/>
    <mergeCell ref="Z1782:AA1782"/>
    <mergeCell ref="C1782:D1782"/>
    <mergeCell ref="E1782:G1782"/>
    <mergeCell ref="H1782:J1782"/>
    <mergeCell ref="K1782:O1782"/>
    <mergeCell ref="P1782:R1782"/>
    <mergeCell ref="S1782:T1782"/>
    <mergeCell ref="U1782:W1782"/>
    <mergeCell ref="X1783:Y1783"/>
    <mergeCell ref="Z1783:AA1783"/>
    <mergeCell ref="C1783:D1783"/>
    <mergeCell ref="E1783:G1783"/>
    <mergeCell ref="H1783:J1783"/>
    <mergeCell ref="K1783:O1783"/>
    <mergeCell ref="P1783:R1783"/>
    <mergeCell ref="S1783:T1783"/>
    <mergeCell ref="U1783:W1783"/>
    <mergeCell ref="X1784:Y1784"/>
    <mergeCell ref="Z1784:AA1784"/>
    <mergeCell ref="C1784:D1784"/>
    <mergeCell ref="E1784:G1784"/>
    <mergeCell ref="H1784:J1784"/>
    <mergeCell ref="K1784:O1784"/>
    <mergeCell ref="P1784:R1784"/>
    <mergeCell ref="S1784:T1784"/>
    <mergeCell ref="U1784:W1784"/>
    <mergeCell ref="X1785:Y1785"/>
    <mergeCell ref="Z1785:AA1785"/>
    <mergeCell ref="C1785:D1785"/>
    <mergeCell ref="E1785:G1785"/>
    <mergeCell ref="H1785:J1785"/>
    <mergeCell ref="K1785:O1785"/>
    <mergeCell ref="P1785:R1785"/>
    <mergeCell ref="S1785:T1785"/>
    <mergeCell ref="U1785:W1785"/>
    <mergeCell ref="X1786:Y1786"/>
    <mergeCell ref="Z1786:AA1786"/>
    <mergeCell ref="C1786:D1786"/>
    <mergeCell ref="E1786:G1786"/>
    <mergeCell ref="H1786:J1786"/>
    <mergeCell ref="K1786:O1786"/>
    <mergeCell ref="P1786:R1786"/>
    <mergeCell ref="S1786:T1786"/>
    <mergeCell ref="U1786:W1786"/>
    <mergeCell ref="X1787:Y1787"/>
    <mergeCell ref="Z1787:AA1787"/>
    <mergeCell ref="C1787:D1787"/>
    <mergeCell ref="E1787:G1787"/>
    <mergeCell ref="H1787:J1787"/>
    <mergeCell ref="K1787:O1787"/>
    <mergeCell ref="P1787:R1787"/>
    <mergeCell ref="S1787:T1787"/>
    <mergeCell ref="U1787:W1787"/>
    <mergeCell ref="X1788:Y1788"/>
    <mergeCell ref="Z1788:AA1788"/>
    <mergeCell ref="C1788:D1788"/>
    <mergeCell ref="E1788:G1788"/>
    <mergeCell ref="H1788:J1788"/>
    <mergeCell ref="K1788:O1788"/>
    <mergeCell ref="P1788:R1788"/>
    <mergeCell ref="S1788:T1788"/>
    <mergeCell ref="U1788:W1788"/>
    <mergeCell ref="X1789:Y1789"/>
    <mergeCell ref="Z1789:AA1789"/>
    <mergeCell ref="C1789:D1789"/>
    <mergeCell ref="E1789:G1789"/>
    <mergeCell ref="H1789:J1789"/>
    <mergeCell ref="K1789:O1789"/>
    <mergeCell ref="P1789:R1789"/>
    <mergeCell ref="S1789:T1789"/>
    <mergeCell ref="U1789:W1789"/>
    <mergeCell ref="X1790:Y1790"/>
    <mergeCell ref="Z1790:AA1790"/>
    <mergeCell ref="C1790:D1790"/>
    <mergeCell ref="E1790:G1790"/>
    <mergeCell ref="H1790:J1790"/>
    <mergeCell ref="K1790:O1790"/>
    <mergeCell ref="P1790:R1790"/>
    <mergeCell ref="S1790:T1790"/>
    <mergeCell ref="U1790:W1790"/>
    <mergeCell ref="X1791:Y1791"/>
    <mergeCell ref="Z1791:AA1791"/>
    <mergeCell ref="C1791:D1791"/>
    <mergeCell ref="E1791:G1791"/>
    <mergeCell ref="H1791:J1791"/>
    <mergeCell ref="K1791:O1791"/>
    <mergeCell ref="P1791:R1791"/>
    <mergeCell ref="S1791:T1791"/>
    <mergeCell ref="U1791:W1791"/>
    <mergeCell ref="X1792:Y1792"/>
    <mergeCell ref="Z1792:AA1792"/>
    <mergeCell ref="C1792:D1792"/>
    <mergeCell ref="E1792:G1792"/>
    <mergeCell ref="H1792:J1792"/>
    <mergeCell ref="K1792:O1792"/>
    <mergeCell ref="P1792:R1792"/>
    <mergeCell ref="S1792:T1792"/>
    <mergeCell ref="U1792:W1792"/>
    <mergeCell ref="X1793:Y1793"/>
    <mergeCell ref="Z1793:AA1793"/>
    <mergeCell ref="C1793:D1793"/>
    <mergeCell ref="E1793:G1793"/>
    <mergeCell ref="H1793:J1793"/>
    <mergeCell ref="K1793:O1793"/>
    <mergeCell ref="P1793:R1793"/>
    <mergeCell ref="S1793:T1793"/>
    <mergeCell ref="U1793:W1793"/>
    <mergeCell ref="X1794:Y1794"/>
    <mergeCell ref="Z1794:AA1794"/>
    <mergeCell ref="C1794:D1794"/>
    <mergeCell ref="E1794:G1794"/>
    <mergeCell ref="H1794:J1794"/>
    <mergeCell ref="K1794:O1794"/>
    <mergeCell ref="P1794:R1794"/>
    <mergeCell ref="S1794:T1794"/>
    <mergeCell ref="U1794:W1794"/>
    <mergeCell ref="X1795:Y1795"/>
    <mergeCell ref="Z1795:AA1795"/>
    <mergeCell ref="C1795:D1795"/>
    <mergeCell ref="E1795:G1795"/>
    <mergeCell ref="H1795:J1795"/>
    <mergeCell ref="K1795:O1795"/>
    <mergeCell ref="P1795:R1795"/>
    <mergeCell ref="S1795:T1795"/>
    <mergeCell ref="U1795:W1795"/>
    <mergeCell ref="X1796:Y1796"/>
    <mergeCell ref="Z1796:AA1796"/>
    <mergeCell ref="C1796:D1796"/>
    <mergeCell ref="E1796:G1796"/>
    <mergeCell ref="H1796:J1796"/>
    <mergeCell ref="K1796:O1796"/>
    <mergeCell ref="P1796:R1796"/>
    <mergeCell ref="S1796:T1796"/>
    <mergeCell ref="U1796:W1796"/>
    <mergeCell ref="X1797:Y1797"/>
    <mergeCell ref="Z1797:AA1797"/>
    <mergeCell ref="C1797:D1797"/>
    <mergeCell ref="E1797:G1797"/>
    <mergeCell ref="H1797:J1797"/>
    <mergeCell ref="K1797:O1797"/>
    <mergeCell ref="P1797:R1797"/>
    <mergeCell ref="S1797:T1797"/>
    <mergeCell ref="U1797:W1797"/>
    <mergeCell ref="X1798:Y1798"/>
    <mergeCell ref="Z1798:AA1798"/>
    <mergeCell ref="C1798:D1798"/>
    <mergeCell ref="E1798:G1798"/>
    <mergeCell ref="H1798:J1798"/>
    <mergeCell ref="K1798:O1798"/>
    <mergeCell ref="P1798:R1798"/>
    <mergeCell ref="S1798:T1798"/>
    <mergeCell ref="U1798:W1798"/>
    <mergeCell ref="X1799:Y1799"/>
    <mergeCell ref="Z1799:AA1799"/>
    <mergeCell ref="C1799:D1799"/>
    <mergeCell ref="E1799:G1799"/>
    <mergeCell ref="H1799:J1799"/>
    <mergeCell ref="K1799:O1799"/>
    <mergeCell ref="P1799:R1799"/>
    <mergeCell ref="S1799:T1799"/>
    <mergeCell ref="U1799:W1799"/>
    <mergeCell ref="X1800:Y1800"/>
    <mergeCell ref="Z1800:AA1800"/>
    <mergeCell ref="C1800:D1800"/>
    <mergeCell ref="E1800:G1800"/>
    <mergeCell ref="H1800:J1800"/>
    <mergeCell ref="K1800:O1800"/>
    <mergeCell ref="P1800:R1800"/>
    <mergeCell ref="S1800:T1800"/>
    <mergeCell ref="U1800:W1800"/>
    <mergeCell ref="X1801:Y1801"/>
    <mergeCell ref="Z1801:AA1801"/>
    <mergeCell ref="C1801:D1801"/>
    <mergeCell ref="E1801:G1801"/>
    <mergeCell ref="H1801:J1801"/>
    <mergeCell ref="K1801:O1801"/>
    <mergeCell ref="P1801:R1801"/>
    <mergeCell ref="S1801:T1801"/>
    <mergeCell ref="U1801:W1801"/>
    <mergeCell ref="X1802:Y1802"/>
    <mergeCell ref="Z1802:AA1802"/>
    <mergeCell ref="C1802:D1802"/>
    <mergeCell ref="E1802:G1802"/>
    <mergeCell ref="H1802:J1802"/>
    <mergeCell ref="K1802:O1802"/>
    <mergeCell ref="P1802:R1802"/>
    <mergeCell ref="S1802:T1802"/>
    <mergeCell ref="U1802:W1802"/>
    <mergeCell ref="X1803:Y1803"/>
    <mergeCell ref="Z1803:AA1803"/>
    <mergeCell ref="C1803:D1803"/>
    <mergeCell ref="E1803:G1803"/>
    <mergeCell ref="H1803:J1803"/>
    <mergeCell ref="K1803:O1803"/>
    <mergeCell ref="P1803:R1803"/>
    <mergeCell ref="S1803:T1803"/>
    <mergeCell ref="U1803:W1803"/>
    <mergeCell ref="X1804:Y1804"/>
    <mergeCell ref="Z1804:AA1804"/>
    <mergeCell ref="C1804:D1804"/>
    <mergeCell ref="E1804:G1804"/>
    <mergeCell ref="H1804:J1804"/>
    <mergeCell ref="K1804:O1804"/>
    <mergeCell ref="P1804:R1804"/>
    <mergeCell ref="S1804:T1804"/>
    <mergeCell ref="U1804:W1804"/>
    <mergeCell ref="X1805:Y1805"/>
    <mergeCell ref="Z1805:AA1805"/>
    <mergeCell ref="C1805:D1805"/>
    <mergeCell ref="E1805:G1805"/>
    <mergeCell ref="H1805:J1805"/>
    <mergeCell ref="K1805:O1805"/>
    <mergeCell ref="P1805:R1805"/>
    <mergeCell ref="S1805:T1805"/>
    <mergeCell ref="U1805:W1805"/>
    <mergeCell ref="X1806:Y1806"/>
    <mergeCell ref="Z1806:AA1806"/>
    <mergeCell ref="C1806:D1806"/>
    <mergeCell ref="E1806:G1806"/>
    <mergeCell ref="H1806:J1806"/>
    <mergeCell ref="K1806:O1806"/>
    <mergeCell ref="P1806:R1806"/>
    <mergeCell ref="S1806:T1806"/>
    <mergeCell ref="U1806:W1806"/>
    <mergeCell ref="X1807:Y1807"/>
    <mergeCell ref="Z1807:AA1807"/>
    <mergeCell ref="C1807:D1807"/>
    <mergeCell ref="E1807:G1807"/>
    <mergeCell ref="H1807:J1807"/>
    <mergeCell ref="K1807:O1807"/>
    <mergeCell ref="P1807:R1807"/>
    <mergeCell ref="S1807:T1807"/>
    <mergeCell ref="U1807:W1807"/>
    <mergeCell ref="X1808:Y1808"/>
    <mergeCell ref="Z1808:AA1808"/>
    <mergeCell ref="C1808:D1808"/>
    <mergeCell ref="E1808:G1808"/>
    <mergeCell ref="H1808:J1808"/>
    <mergeCell ref="K1808:O1808"/>
    <mergeCell ref="P1808:R1808"/>
    <mergeCell ref="S1808:T1808"/>
    <mergeCell ref="U1808:W1808"/>
    <mergeCell ref="X1809:Y1809"/>
    <mergeCell ref="Z1809:AA1809"/>
    <mergeCell ref="C1809:D1809"/>
    <mergeCell ref="E1809:G1809"/>
    <mergeCell ref="H1809:J1809"/>
    <mergeCell ref="K1809:O1809"/>
    <mergeCell ref="P1809:R1809"/>
    <mergeCell ref="S1809:T1809"/>
    <mergeCell ref="U1809:W1809"/>
    <mergeCell ref="X1810:Y1810"/>
    <mergeCell ref="Z1810:AA1810"/>
    <mergeCell ref="C1810:D1810"/>
    <mergeCell ref="E1810:G1810"/>
    <mergeCell ref="H1810:J1810"/>
    <mergeCell ref="K1810:O1810"/>
    <mergeCell ref="P1810:R1810"/>
    <mergeCell ref="S1810:T1810"/>
    <mergeCell ref="U1810:W1810"/>
    <mergeCell ref="X1811:Y1811"/>
    <mergeCell ref="Z1811:AA1811"/>
    <mergeCell ref="C1811:D1811"/>
    <mergeCell ref="E1811:G1811"/>
    <mergeCell ref="H1811:J1811"/>
    <mergeCell ref="K1811:O1811"/>
    <mergeCell ref="P1811:R1811"/>
    <mergeCell ref="S1811:T1811"/>
    <mergeCell ref="U1811:W1811"/>
    <mergeCell ref="X1812:Y1812"/>
    <mergeCell ref="Z1812:AA1812"/>
    <mergeCell ref="C1812:D1812"/>
    <mergeCell ref="E1812:G1812"/>
    <mergeCell ref="H1812:J1812"/>
    <mergeCell ref="K1812:O1812"/>
    <mergeCell ref="P1812:R1812"/>
    <mergeCell ref="S1812:T1812"/>
    <mergeCell ref="U1812:W1812"/>
    <mergeCell ref="X1813:Y1813"/>
    <mergeCell ref="Z1813:AA1813"/>
    <mergeCell ref="C1813:D1813"/>
    <mergeCell ref="E1813:G1813"/>
    <mergeCell ref="H1813:J1813"/>
    <mergeCell ref="K1813:O1813"/>
    <mergeCell ref="P1813:R1813"/>
    <mergeCell ref="S1813:T1813"/>
    <mergeCell ref="U1813:W1813"/>
    <mergeCell ref="X1814:Y1814"/>
    <mergeCell ref="Z1814:AA1814"/>
    <mergeCell ref="C1814:D1814"/>
    <mergeCell ref="E1814:G1814"/>
    <mergeCell ref="H1814:J1814"/>
    <mergeCell ref="K1814:O1814"/>
    <mergeCell ref="P1814:R1814"/>
    <mergeCell ref="S1814:T1814"/>
    <mergeCell ref="U1814:W1814"/>
    <mergeCell ref="X1815:Y1815"/>
    <mergeCell ref="Z1815:AA1815"/>
    <mergeCell ref="C1815:D1815"/>
    <mergeCell ref="E1815:G1815"/>
    <mergeCell ref="H1815:J1815"/>
    <mergeCell ref="K1815:O1815"/>
    <mergeCell ref="P1815:R1815"/>
    <mergeCell ref="S1815:T1815"/>
    <mergeCell ref="U1815:W1815"/>
    <mergeCell ref="X1816:Y1816"/>
    <mergeCell ref="Z1816:AA1816"/>
    <mergeCell ref="C1816:D1816"/>
    <mergeCell ref="E1816:G1816"/>
    <mergeCell ref="H1816:J1816"/>
    <mergeCell ref="K1816:O1816"/>
    <mergeCell ref="P1816:R1816"/>
    <mergeCell ref="S1816:T1816"/>
    <mergeCell ref="U1816:W1816"/>
    <mergeCell ref="X1817:Y1817"/>
    <mergeCell ref="Z1817:AA1817"/>
    <mergeCell ref="C1817:D1817"/>
    <mergeCell ref="E1817:G1817"/>
    <mergeCell ref="H1817:J1817"/>
    <mergeCell ref="K1817:O1817"/>
    <mergeCell ref="P1817:R1817"/>
    <mergeCell ref="S1817:T1817"/>
    <mergeCell ref="U1817:W1817"/>
    <mergeCell ref="X1818:Y1818"/>
    <mergeCell ref="Z1818:AA1818"/>
    <mergeCell ref="C1818:D1818"/>
    <mergeCell ref="E1818:G1818"/>
    <mergeCell ref="H1818:J1818"/>
    <mergeCell ref="K1818:O1818"/>
    <mergeCell ref="P1818:R1818"/>
    <mergeCell ref="S1818:T1818"/>
    <mergeCell ref="U1818:W1818"/>
    <mergeCell ref="X1819:Y1819"/>
    <mergeCell ref="Z1819:AA1819"/>
    <mergeCell ref="C1819:D1819"/>
    <mergeCell ref="E1819:G1819"/>
    <mergeCell ref="H1819:J1819"/>
    <mergeCell ref="K1819:O1819"/>
    <mergeCell ref="P1819:R1819"/>
    <mergeCell ref="S1819:T1819"/>
    <mergeCell ref="U1819:W1819"/>
    <mergeCell ref="X1820:Y1820"/>
    <mergeCell ref="Z1820:AA1820"/>
    <mergeCell ref="C1820:D1820"/>
    <mergeCell ref="E1820:G1820"/>
    <mergeCell ref="H1820:J1820"/>
    <mergeCell ref="K1820:O1820"/>
    <mergeCell ref="P1820:R1820"/>
    <mergeCell ref="S1820:T1820"/>
    <mergeCell ref="U1820:W1820"/>
    <mergeCell ref="X1821:Y1821"/>
    <mergeCell ref="Z1821:AA1821"/>
    <mergeCell ref="C1821:D1821"/>
    <mergeCell ref="E1821:G1821"/>
    <mergeCell ref="H1821:J1821"/>
    <mergeCell ref="K1821:O1821"/>
    <mergeCell ref="P1821:R1821"/>
    <mergeCell ref="S1821:T1821"/>
    <mergeCell ref="U1821:W1821"/>
    <mergeCell ref="X1822:Y1822"/>
    <mergeCell ref="Z1822:AA1822"/>
    <mergeCell ref="C1822:D1822"/>
    <mergeCell ref="E1822:G1822"/>
    <mergeCell ref="H1822:J1822"/>
    <mergeCell ref="K1822:O1822"/>
    <mergeCell ref="P1822:R1822"/>
    <mergeCell ref="S1822:T1822"/>
    <mergeCell ref="U1822:W1822"/>
    <mergeCell ref="X1823:Y1823"/>
    <mergeCell ref="Z1823:AA1823"/>
    <mergeCell ref="C1823:D1823"/>
    <mergeCell ref="E1823:G1823"/>
    <mergeCell ref="H1823:J1823"/>
    <mergeCell ref="K1823:O1823"/>
    <mergeCell ref="P1823:R1823"/>
    <mergeCell ref="S1823:T1823"/>
    <mergeCell ref="U1823:W1823"/>
    <mergeCell ref="X1824:Y1824"/>
    <mergeCell ref="Z1824:AA1824"/>
    <mergeCell ref="C1824:D1824"/>
    <mergeCell ref="E1824:G1824"/>
    <mergeCell ref="H1824:J1824"/>
    <mergeCell ref="K1824:O1824"/>
    <mergeCell ref="P1824:R1824"/>
    <mergeCell ref="S1824:T1824"/>
    <mergeCell ref="U1824:W1824"/>
    <mergeCell ref="X1825:Y1825"/>
    <mergeCell ref="Z1825:AA1825"/>
    <mergeCell ref="C1825:D1825"/>
    <mergeCell ref="E1825:G1825"/>
    <mergeCell ref="H1825:J1825"/>
    <mergeCell ref="K1825:O1825"/>
    <mergeCell ref="P1825:R1825"/>
    <mergeCell ref="S1825:T1825"/>
    <mergeCell ref="U1825:W1825"/>
    <mergeCell ref="X1826:Y1826"/>
    <mergeCell ref="Z1826:AA1826"/>
    <mergeCell ref="C1826:D1826"/>
    <mergeCell ref="E1826:G1826"/>
    <mergeCell ref="H1826:J1826"/>
    <mergeCell ref="K1826:O1826"/>
    <mergeCell ref="P1826:R1826"/>
    <mergeCell ref="S1826:T1826"/>
    <mergeCell ref="U1826:W1826"/>
    <mergeCell ref="X1827:Y1827"/>
    <mergeCell ref="Z1827:AA1827"/>
    <mergeCell ref="C1827:D1827"/>
    <mergeCell ref="E1827:G1827"/>
    <mergeCell ref="H1827:J1827"/>
    <mergeCell ref="K1827:O1827"/>
    <mergeCell ref="P1827:R1827"/>
    <mergeCell ref="S1827:T1827"/>
    <mergeCell ref="U1827:W1827"/>
    <mergeCell ref="X1828:Y1828"/>
    <mergeCell ref="Z1828:AA1828"/>
    <mergeCell ref="C1828:D1828"/>
    <mergeCell ref="E1828:G1828"/>
    <mergeCell ref="H1828:J1828"/>
    <mergeCell ref="K1828:O1828"/>
    <mergeCell ref="P1828:R1828"/>
    <mergeCell ref="S1828:T1828"/>
    <mergeCell ref="U1828:W1828"/>
    <mergeCell ref="X1829:Y1829"/>
    <mergeCell ref="Z1829:AA1829"/>
    <mergeCell ref="C1829:D1829"/>
    <mergeCell ref="E1829:G1829"/>
    <mergeCell ref="H1829:J1829"/>
    <mergeCell ref="K1829:O1829"/>
    <mergeCell ref="P1829:R1829"/>
    <mergeCell ref="S1829:T1829"/>
    <mergeCell ref="U1829:W1829"/>
    <mergeCell ref="X1830:Y1830"/>
    <mergeCell ref="Z1830:AA1830"/>
    <mergeCell ref="C1830:D1830"/>
    <mergeCell ref="E1830:G1830"/>
    <mergeCell ref="H1830:J1830"/>
    <mergeCell ref="K1830:O1830"/>
    <mergeCell ref="P1830:R1830"/>
    <mergeCell ref="S1830:T1830"/>
    <mergeCell ref="U1830:W1830"/>
    <mergeCell ref="X1831:Y1831"/>
    <mergeCell ref="Z1831:AA1831"/>
    <mergeCell ref="C1831:D1831"/>
    <mergeCell ref="E1831:G1831"/>
    <mergeCell ref="H1831:J1831"/>
    <mergeCell ref="K1831:O1831"/>
    <mergeCell ref="P1831:R1831"/>
    <mergeCell ref="S1831:T1831"/>
    <mergeCell ref="U1831:W1831"/>
    <mergeCell ref="X1832:Y1832"/>
    <mergeCell ref="Z1832:AA1832"/>
    <mergeCell ref="C1832:D1832"/>
    <mergeCell ref="E1832:G1832"/>
    <mergeCell ref="H1832:J1832"/>
    <mergeCell ref="K1832:O1832"/>
    <mergeCell ref="P1832:R1832"/>
    <mergeCell ref="S1832:T1832"/>
    <mergeCell ref="U1832:W1832"/>
    <mergeCell ref="X1833:Y1833"/>
    <mergeCell ref="Z1833:AA1833"/>
    <mergeCell ref="C1833:D1833"/>
    <mergeCell ref="E1833:G1833"/>
    <mergeCell ref="H1833:J1833"/>
    <mergeCell ref="K1833:O1833"/>
    <mergeCell ref="P1833:R1833"/>
    <mergeCell ref="S1833:T1833"/>
    <mergeCell ref="U1833:W1833"/>
    <mergeCell ref="X1834:Y1834"/>
    <mergeCell ref="Z1834:AA1834"/>
    <mergeCell ref="C1834:D1834"/>
    <mergeCell ref="E1834:G1834"/>
    <mergeCell ref="H1834:J1834"/>
    <mergeCell ref="K1834:O1834"/>
    <mergeCell ref="P1834:R1834"/>
    <mergeCell ref="S1834:T1834"/>
    <mergeCell ref="U1834:W1834"/>
    <mergeCell ref="X1835:Y1835"/>
    <mergeCell ref="Z1835:AA1835"/>
    <mergeCell ref="C1835:D1835"/>
    <mergeCell ref="E1835:G1835"/>
    <mergeCell ref="H1835:J1835"/>
    <mergeCell ref="K1835:O1835"/>
    <mergeCell ref="P1835:R1835"/>
    <mergeCell ref="S1835:T1835"/>
    <mergeCell ref="U1835:W1835"/>
    <mergeCell ref="X1836:Y1836"/>
    <mergeCell ref="Z1836:AA1836"/>
    <mergeCell ref="C1836:D1836"/>
    <mergeCell ref="E1836:G1836"/>
    <mergeCell ref="H1836:J1836"/>
    <mergeCell ref="K1836:O1836"/>
    <mergeCell ref="P1836:R1836"/>
    <mergeCell ref="S1836:T1836"/>
    <mergeCell ref="U1836:W1836"/>
    <mergeCell ref="X1837:Y1837"/>
    <mergeCell ref="Z1837:AA1837"/>
    <mergeCell ref="C1837:D1837"/>
    <mergeCell ref="E1837:G1837"/>
    <mergeCell ref="H1837:J1837"/>
    <mergeCell ref="K1837:O1837"/>
    <mergeCell ref="P1837:R1837"/>
    <mergeCell ref="S1837:T1837"/>
    <mergeCell ref="U1837:W1837"/>
    <mergeCell ref="X1838:Y1838"/>
    <mergeCell ref="Z1838:AA1838"/>
    <mergeCell ref="C1838:D1838"/>
    <mergeCell ref="E1838:G1838"/>
    <mergeCell ref="H1838:J1838"/>
    <mergeCell ref="K1838:O1838"/>
    <mergeCell ref="P1838:R1838"/>
    <mergeCell ref="S1838:T1838"/>
    <mergeCell ref="U1838:W1838"/>
    <mergeCell ref="X1839:Y1839"/>
    <mergeCell ref="Z1839:AA1839"/>
    <mergeCell ref="C1839:D1839"/>
    <mergeCell ref="E1839:G1839"/>
    <mergeCell ref="H1839:J1839"/>
    <mergeCell ref="K1839:O1839"/>
    <mergeCell ref="P1839:R1839"/>
    <mergeCell ref="S1839:T1839"/>
    <mergeCell ref="U1839:W1839"/>
    <mergeCell ref="X1840:Y1840"/>
    <mergeCell ref="Z1840:AA1840"/>
    <mergeCell ref="C1840:D1840"/>
    <mergeCell ref="E1840:G1840"/>
    <mergeCell ref="H1840:J1840"/>
    <mergeCell ref="K1840:O1840"/>
    <mergeCell ref="P1840:R1840"/>
    <mergeCell ref="S1840:T1840"/>
    <mergeCell ref="U1840:W1840"/>
    <mergeCell ref="X1841:Y1841"/>
    <mergeCell ref="Z1841:AA1841"/>
    <mergeCell ref="C1841:D1841"/>
    <mergeCell ref="E1841:G1841"/>
    <mergeCell ref="H1841:J1841"/>
    <mergeCell ref="K1841:O1841"/>
    <mergeCell ref="P1841:R1841"/>
    <mergeCell ref="S1841:T1841"/>
    <mergeCell ref="U1841:W1841"/>
    <mergeCell ref="X1842:Y1842"/>
    <mergeCell ref="Z1842:AA1842"/>
    <mergeCell ref="C1842:D1842"/>
    <mergeCell ref="E1842:G1842"/>
    <mergeCell ref="H1842:J1842"/>
    <mergeCell ref="K1842:O1842"/>
    <mergeCell ref="P1842:R1842"/>
    <mergeCell ref="S1842:T1842"/>
    <mergeCell ref="U1842:W1842"/>
    <mergeCell ref="X1843:Y1843"/>
    <mergeCell ref="Z1843:AA1843"/>
    <mergeCell ref="C1843:D1843"/>
    <mergeCell ref="E1843:G1843"/>
    <mergeCell ref="H1843:J1843"/>
    <mergeCell ref="K1843:O1843"/>
    <mergeCell ref="P1843:R1843"/>
    <mergeCell ref="S1843:T1843"/>
    <mergeCell ref="U1843:W1843"/>
    <mergeCell ref="X1844:Y1844"/>
    <mergeCell ref="Z1844:AA1844"/>
    <mergeCell ref="C1844:D1844"/>
    <mergeCell ref="E1844:G1844"/>
    <mergeCell ref="H1844:J1844"/>
    <mergeCell ref="K1844:O1844"/>
    <mergeCell ref="P1844:R1844"/>
    <mergeCell ref="S1844:T1844"/>
    <mergeCell ref="U1844:W1844"/>
    <mergeCell ref="X1845:Y1845"/>
    <mergeCell ref="Z1845:AA1845"/>
    <mergeCell ref="C1845:D1845"/>
    <mergeCell ref="E1845:G1845"/>
    <mergeCell ref="H1845:J1845"/>
    <mergeCell ref="K1845:O1845"/>
    <mergeCell ref="P1845:R1845"/>
    <mergeCell ref="S1845:T1845"/>
    <mergeCell ref="U1845:W1845"/>
    <mergeCell ref="X1846:Y1846"/>
    <mergeCell ref="Z1846:AA1846"/>
    <mergeCell ref="C1846:D1846"/>
    <mergeCell ref="E1846:G1846"/>
    <mergeCell ref="H1846:J1846"/>
    <mergeCell ref="K1846:O1846"/>
    <mergeCell ref="P1846:R1846"/>
    <mergeCell ref="S1846:T1846"/>
    <mergeCell ref="U1846:W1846"/>
    <mergeCell ref="X1847:Y1847"/>
    <mergeCell ref="Z1847:AA1847"/>
    <mergeCell ref="C1847:D1847"/>
    <mergeCell ref="E1847:G1847"/>
    <mergeCell ref="H1847:J1847"/>
    <mergeCell ref="K1847:O1847"/>
    <mergeCell ref="P1847:R1847"/>
    <mergeCell ref="S1847:T1847"/>
    <mergeCell ref="U1847:W1847"/>
    <mergeCell ref="X1848:Y1848"/>
    <mergeCell ref="Z1848:AA1848"/>
    <mergeCell ref="C1848:D1848"/>
    <mergeCell ref="E1848:G1848"/>
    <mergeCell ref="H1848:J1848"/>
    <mergeCell ref="K1848:O1848"/>
    <mergeCell ref="P1848:R1848"/>
    <mergeCell ref="S1848:T1848"/>
    <mergeCell ref="U1848:W1848"/>
    <mergeCell ref="X1849:Y1849"/>
    <mergeCell ref="Z1849:AA1849"/>
    <mergeCell ref="C1849:D1849"/>
    <mergeCell ref="E1849:G1849"/>
    <mergeCell ref="H1849:J1849"/>
    <mergeCell ref="K1849:O1849"/>
    <mergeCell ref="P1849:R1849"/>
    <mergeCell ref="S1849:T1849"/>
    <mergeCell ref="U1849:W1849"/>
    <mergeCell ref="X1850:Y1850"/>
    <mergeCell ref="Z1850:AA1850"/>
    <mergeCell ref="C1850:D1850"/>
    <mergeCell ref="E1850:G1850"/>
    <mergeCell ref="H1850:J1850"/>
    <mergeCell ref="K1850:O1850"/>
    <mergeCell ref="P1850:R1850"/>
    <mergeCell ref="S1850:T1850"/>
    <mergeCell ref="U1850:W1850"/>
    <mergeCell ref="X1851:Y1851"/>
    <mergeCell ref="Z1851:AA1851"/>
    <mergeCell ref="C1851:D1851"/>
    <mergeCell ref="E1851:G1851"/>
    <mergeCell ref="H1851:J1851"/>
    <mergeCell ref="K1851:O1851"/>
    <mergeCell ref="P1851:R1851"/>
    <mergeCell ref="S1851:T1851"/>
    <mergeCell ref="U1851:W1851"/>
    <mergeCell ref="X1852:Y1852"/>
    <mergeCell ref="Z1852:AA1852"/>
    <mergeCell ref="C1852:D1852"/>
    <mergeCell ref="E1852:G1852"/>
    <mergeCell ref="H1852:J1852"/>
    <mergeCell ref="K1852:O1852"/>
    <mergeCell ref="P1852:R1852"/>
    <mergeCell ref="S1852:T1852"/>
    <mergeCell ref="U1852:W1852"/>
    <mergeCell ref="X1853:Y1853"/>
    <mergeCell ref="Z1853:AA1853"/>
    <mergeCell ref="C1853:D1853"/>
    <mergeCell ref="E1853:G1853"/>
    <mergeCell ref="H1853:J1853"/>
    <mergeCell ref="K1853:O1853"/>
    <mergeCell ref="P1853:R1853"/>
    <mergeCell ref="S1853:T1853"/>
    <mergeCell ref="U1853:W1853"/>
    <mergeCell ref="X1854:Y1854"/>
    <mergeCell ref="Z1854:AA1854"/>
    <mergeCell ref="C1854:D1854"/>
    <mergeCell ref="E1854:G1854"/>
    <mergeCell ref="H1854:J1854"/>
    <mergeCell ref="K1854:O1854"/>
    <mergeCell ref="P1854:R1854"/>
    <mergeCell ref="S1854:T1854"/>
    <mergeCell ref="U1854:W1854"/>
    <mergeCell ref="X1855:Y1855"/>
    <mergeCell ref="Z1855:AA1855"/>
    <mergeCell ref="C1855:D1855"/>
    <mergeCell ref="E1855:G1855"/>
    <mergeCell ref="H1855:J1855"/>
    <mergeCell ref="K1855:O1855"/>
    <mergeCell ref="P1855:R1855"/>
    <mergeCell ref="S1855:T1855"/>
    <mergeCell ref="U1855:W1855"/>
    <mergeCell ref="X1856:Y1856"/>
    <mergeCell ref="Z1856:AA1856"/>
    <mergeCell ref="C1856:D1856"/>
    <mergeCell ref="E1856:G1856"/>
    <mergeCell ref="H1856:J1856"/>
    <mergeCell ref="K1856:O1856"/>
    <mergeCell ref="P1856:R1856"/>
    <mergeCell ref="S1856:T1856"/>
    <mergeCell ref="U1856:W1856"/>
    <mergeCell ref="X1857:Y1857"/>
    <mergeCell ref="Z1857:AA1857"/>
    <mergeCell ref="C1857:D1857"/>
    <mergeCell ref="E1857:G1857"/>
    <mergeCell ref="H1857:J1857"/>
    <mergeCell ref="K1857:O1857"/>
    <mergeCell ref="P1857:R1857"/>
    <mergeCell ref="S1857:T1857"/>
    <mergeCell ref="U1857:W1857"/>
    <mergeCell ref="X1858:Y1858"/>
    <mergeCell ref="Z1858:AA1858"/>
    <mergeCell ref="C1858:D1858"/>
    <mergeCell ref="E1858:G1858"/>
    <mergeCell ref="H1858:J1858"/>
    <mergeCell ref="K1858:O1858"/>
    <mergeCell ref="P1858:R1858"/>
    <mergeCell ref="S1858:T1858"/>
    <mergeCell ref="U1858:W1858"/>
    <mergeCell ref="X1859:Y1859"/>
    <mergeCell ref="Z1859:AA1859"/>
    <mergeCell ref="C1859:D1859"/>
    <mergeCell ref="E1859:G1859"/>
    <mergeCell ref="H1859:J1859"/>
    <mergeCell ref="K1859:O1859"/>
    <mergeCell ref="P1859:R1859"/>
    <mergeCell ref="S1859:T1859"/>
    <mergeCell ref="U1859:W1859"/>
    <mergeCell ref="X1860:Y1860"/>
    <mergeCell ref="Z1860:AA1860"/>
    <mergeCell ref="C1860:D1860"/>
    <mergeCell ref="E1860:G1860"/>
    <mergeCell ref="H1860:J1860"/>
    <mergeCell ref="K1860:O1860"/>
    <mergeCell ref="P1860:R1860"/>
    <mergeCell ref="S1860:T1860"/>
    <mergeCell ref="U1860:W1860"/>
    <mergeCell ref="X1861:Y1861"/>
    <mergeCell ref="Z1861:AA1861"/>
    <mergeCell ref="C1861:D1861"/>
    <mergeCell ref="E1861:G1861"/>
    <mergeCell ref="H1861:J1861"/>
    <mergeCell ref="K1861:O1861"/>
    <mergeCell ref="P1861:R1861"/>
    <mergeCell ref="S1861:T1861"/>
    <mergeCell ref="U1861:W1861"/>
    <mergeCell ref="X1862:Y1862"/>
    <mergeCell ref="Z1862:AA1862"/>
    <mergeCell ref="C1862:D1862"/>
    <mergeCell ref="E1862:G1862"/>
    <mergeCell ref="H1862:J1862"/>
    <mergeCell ref="K1862:O1862"/>
    <mergeCell ref="P1862:R1862"/>
    <mergeCell ref="S1862:T1862"/>
    <mergeCell ref="U1862:W1862"/>
    <mergeCell ref="X1863:Y1863"/>
    <mergeCell ref="Z1863:AA1863"/>
    <mergeCell ref="C1863:D1863"/>
    <mergeCell ref="E1863:G1863"/>
    <mergeCell ref="H1863:J1863"/>
    <mergeCell ref="K1863:O1863"/>
    <mergeCell ref="P1863:R1863"/>
    <mergeCell ref="S1863:T1863"/>
    <mergeCell ref="U1863:W1863"/>
    <mergeCell ref="X1864:Y1864"/>
    <mergeCell ref="Z1864:AA1864"/>
    <mergeCell ref="C1864:D1864"/>
    <mergeCell ref="E1864:G1864"/>
    <mergeCell ref="H1864:J1864"/>
    <mergeCell ref="K1864:O1864"/>
    <mergeCell ref="P1864:R1864"/>
    <mergeCell ref="S1864:T1864"/>
    <mergeCell ref="U1864:W1864"/>
    <mergeCell ref="X1865:Y1865"/>
    <mergeCell ref="Z1865:AA1865"/>
    <mergeCell ref="C1865:D1865"/>
    <mergeCell ref="E1865:G1865"/>
    <mergeCell ref="H1865:J1865"/>
    <mergeCell ref="K1865:O1865"/>
    <mergeCell ref="P1865:R1865"/>
    <mergeCell ref="S1865:T1865"/>
    <mergeCell ref="U1865:W1865"/>
    <mergeCell ref="X1866:Y1866"/>
    <mergeCell ref="Z1866:AA1866"/>
    <mergeCell ref="C1866:D1866"/>
    <mergeCell ref="E1866:G1866"/>
    <mergeCell ref="H1866:J1866"/>
    <mergeCell ref="K1866:O1866"/>
    <mergeCell ref="P1866:R1866"/>
    <mergeCell ref="S1866:T1866"/>
    <mergeCell ref="U1866:W1866"/>
    <mergeCell ref="X1867:Y1867"/>
    <mergeCell ref="Z1867:AA1867"/>
    <mergeCell ref="C1867:D1867"/>
    <mergeCell ref="E1867:G1867"/>
    <mergeCell ref="H1867:J1867"/>
    <mergeCell ref="K1867:O1867"/>
    <mergeCell ref="P1867:R1867"/>
    <mergeCell ref="S1867:T1867"/>
    <mergeCell ref="U1867:W1867"/>
    <mergeCell ref="X1868:Y1868"/>
    <mergeCell ref="Z1868:AA1868"/>
    <mergeCell ref="C1868:D1868"/>
    <mergeCell ref="E1868:G1868"/>
    <mergeCell ref="H1868:J1868"/>
    <mergeCell ref="K1868:O1868"/>
    <mergeCell ref="P1868:R1868"/>
    <mergeCell ref="S1868:T1868"/>
    <mergeCell ref="U1868:W1868"/>
    <mergeCell ref="X1869:Y1869"/>
    <mergeCell ref="Z1869:AA1869"/>
    <mergeCell ref="C1869:D1869"/>
    <mergeCell ref="E1869:G1869"/>
    <mergeCell ref="H1869:J1869"/>
    <mergeCell ref="K1869:O1869"/>
    <mergeCell ref="P1869:R1869"/>
    <mergeCell ref="S1869:T1869"/>
    <mergeCell ref="U1869:W1869"/>
    <mergeCell ref="X1870:Y1870"/>
    <mergeCell ref="Z1870:AA1870"/>
    <mergeCell ref="C1870:D1870"/>
    <mergeCell ref="E1870:G1870"/>
    <mergeCell ref="H1870:J1870"/>
    <mergeCell ref="K1870:O1870"/>
    <mergeCell ref="P1870:R1870"/>
    <mergeCell ref="S1870:T1870"/>
    <mergeCell ref="U1870:W1870"/>
    <mergeCell ref="X1871:Y1871"/>
    <mergeCell ref="Z1871:AA1871"/>
    <mergeCell ref="C1871:D1871"/>
    <mergeCell ref="E1871:G1871"/>
    <mergeCell ref="H1871:J1871"/>
    <mergeCell ref="K1871:O1871"/>
    <mergeCell ref="P1871:R1871"/>
    <mergeCell ref="S1871:T1871"/>
    <mergeCell ref="U1871:W1871"/>
    <mergeCell ref="X1872:Y1872"/>
    <mergeCell ref="Z1872:AA1872"/>
    <mergeCell ref="C1872:D1872"/>
    <mergeCell ref="E1872:G1872"/>
    <mergeCell ref="H1872:J1872"/>
    <mergeCell ref="K1872:O1872"/>
    <mergeCell ref="P1872:R1872"/>
    <mergeCell ref="S1872:T1872"/>
    <mergeCell ref="U1872:W1872"/>
    <mergeCell ref="X1873:Y1873"/>
    <mergeCell ref="Z1873:AA1873"/>
    <mergeCell ref="C1873:D1873"/>
    <mergeCell ref="E1873:G1873"/>
    <mergeCell ref="H1873:J1873"/>
    <mergeCell ref="K1873:O1873"/>
    <mergeCell ref="P1873:R1873"/>
    <mergeCell ref="S1873:T1873"/>
    <mergeCell ref="U1873:W1873"/>
    <mergeCell ref="X1874:Y1874"/>
    <mergeCell ref="Z1874:AA1874"/>
    <mergeCell ref="C1874:D1874"/>
    <mergeCell ref="E1874:G1874"/>
    <mergeCell ref="H1874:J1874"/>
    <mergeCell ref="K1874:O1874"/>
    <mergeCell ref="P1874:R1874"/>
    <mergeCell ref="S1874:T1874"/>
    <mergeCell ref="U1874:W1874"/>
    <mergeCell ref="X1875:Y1875"/>
    <mergeCell ref="Z1875:AA1875"/>
    <mergeCell ref="C1875:D1875"/>
    <mergeCell ref="E1875:G1875"/>
    <mergeCell ref="H1875:J1875"/>
    <mergeCell ref="K1875:O1875"/>
    <mergeCell ref="P1875:R1875"/>
    <mergeCell ref="S1875:T1875"/>
    <mergeCell ref="U1875:W1875"/>
    <mergeCell ref="X1876:Y1876"/>
    <mergeCell ref="Z1876:AA1876"/>
    <mergeCell ref="C1876:D1876"/>
    <mergeCell ref="E1876:G1876"/>
    <mergeCell ref="H1876:J1876"/>
    <mergeCell ref="K1876:O1876"/>
    <mergeCell ref="P1876:R1876"/>
    <mergeCell ref="S1876:T1876"/>
    <mergeCell ref="U1876:W1876"/>
    <mergeCell ref="X1877:Y1877"/>
    <mergeCell ref="Z1877:AA1877"/>
    <mergeCell ref="C1877:D1877"/>
    <mergeCell ref="E1877:G1877"/>
    <mergeCell ref="H1877:J1877"/>
    <mergeCell ref="K1877:O1877"/>
    <mergeCell ref="P1877:R1877"/>
    <mergeCell ref="S1877:T1877"/>
    <mergeCell ref="U1877:W1877"/>
    <mergeCell ref="X1878:Y1878"/>
    <mergeCell ref="Z1878:AA1878"/>
    <mergeCell ref="C1878:D1878"/>
    <mergeCell ref="E1878:G1878"/>
    <mergeCell ref="H1878:J1878"/>
    <mergeCell ref="K1878:O1878"/>
    <mergeCell ref="P1878:R1878"/>
    <mergeCell ref="S1878:T1878"/>
    <mergeCell ref="U1878:W1878"/>
    <mergeCell ref="X1879:Y1879"/>
    <mergeCell ref="Z1879:AA1879"/>
    <mergeCell ref="C1879:D1879"/>
    <mergeCell ref="E1879:G1879"/>
    <mergeCell ref="H1879:J1879"/>
    <mergeCell ref="K1879:O1879"/>
    <mergeCell ref="P1879:R1879"/>
    <mergeCell ref="S1879:T1879"/>
    <mergeCell ref="U1879:W1879"/>
    <mergeCell ref="X1880:Y1880"/>
    <mergeCell ref="Z1880:AA1880"/>
    <mergeCell ref="C1880:D1880"/>
    <mergeCell ref="E1880:G1880"/>
    <mergeCell ref="H1880:J1880"/>
    <mergeCell ref="K1880:O1880"/>
    <mergeCell ref="P1880:R1880"/>
    <mergeCell ref="S1880:T1880"/>
    <mergeCell ref="U1880:W1880"/>
    <mergeCell ref="X1881:Y1881"/>
    <mergeCell ref="Z1881:AA1881"/>
    <mergeCell ref="C1881:D1881"/>
    <mergeCell ref="E1881:G1881"/>
    <mergeCell ref="H1881:J1881"/>
    <mergeCell ref="K1881:O1881"/>
    <mergeCell ref="P1881:R1881"/>
    <mergeCell ref="S1881:T1881"/>
    <mergeCell ref="U1881:W1881"/>
    <mergeCell ref="X1882:Y1882"/>
    <mergeCell ref="Z1882:AA1882"/>
    <mergeCell ref="C1882:D1882"/>
    <mergeCell ref="E1882:G1882"/>
    <mergeCell ref="H1882:J1882"/>
    <mergeCell ref="K1882:O1882"/>
    <mergeCell ref="P1882:R1882"/>
    <mergeCell ref="S1882:T1882"/>
    <mergeCell ref="U1882:W1882"/>
    <mergeCell ref="X1883:Y1883"/>
    <mergeCell ref="Z1883:AA1883"/>
    <mergeCell ref="C1883:D1883"/>
    <mergeCell ref="E1883:G1883"/>
    <mergeCell ref="H1883:J1883"/>
    <mergeCell ref="K1883:O1883"/>
    <mergeCell ref="P1883:R1883"/>
    <mergeCell ref="S1883:T1883"/>
    <mergeCell ref="U1883:W1883"/>
    <mergeCell ref="X1884:Y1884"/>
    <mergeCell ref="Z1884:AA1884"/>
    <mergeCell ref="C1884:D1884"/>
    <mergeCell ref="E1884:G1884"/>
    <mergeCell ref="H1884:J1884"/>
    <mergeCell ref="K1884:O1884"/>
    <mergeCell ref="P1884:R1884"/>
    <mergeCell ref="S1884:T1884"/>
    <mergeCell ref="U1884:W1884"/>
    <mergeCell ref="X1885:Y1885"/>
    <mergeCell ref="Z1885:AA1885"/>
    <mergeCell ref="C1885:D1885"/>
    <mergeCell ref="E1885:G1885"/>
    <mergeCell ref="H1885:J1885"/>
    <mergeCell ref="K1885:O1885"/>
    <mergeCell ref="P1885:R1885"/>
    <mergeCell ref="S1885:T1885"/>
    <mergeCell ref="U1885:W1885"/>
    <mergeCell ref="X1886:Y1886"/>
    <mergeCell ref="Z1886:AA1886"/>
    <mergeCell ref="C1886:D1886"/>
    <mergeCell ref="E1886:G1886"/>
    <mergeCell ref="H1886:J1886"/>
    <mergeCell ref="K1886:O1886"/>
    <mergeCell ref="P1886:R1886"/>
    <mergeCell ref="S1886:T1886"/>
    <mergeCell ref="U1886:W1886"/>
    <mergeCell ref="X1887:Y1887"/>
    <mergeCell ref="Z1887:AA1887"/>
    <mergeCell ref="C1887:D1887"/>
    <mergeCell ref="E1887:G1887"/>
    <mergeCell ref="H1887:J1887"/>
    <mergeCell ref="K1887:O1887"/>
    <mergeCell ref="P1887:R1887"/>
    <mergeCell ref="S1887:T1887"/>
    <mergeCell ref="U1887:W1887"/>
    <mergeCell ref="X1888:Y1888"/>
    <mergeCell ref="Z1888:AA1888"/>
    <mergeCell ref="C1888:D1888"/>
    <mergeCell ref="E1888:G1888"/>
    <mergeCell ref="H1888:J1888"/>
    <mergeCell ref="K1888:O1888"/>
    <mergeCell ref="P1888:R1888"/>
    <mergeCell ref="S1888:T1888"/>
    <mergeCell ref="U1888:W1888"/>
    <mergeCell ref="X1889:Y1889"/>
    <mergeCell ref="Z1889:AA1889"/>
    <mergeCell ref="C1889:D1889"/>
    <mergeCell ref="E1889:G1889"/>
    <mergeCell ref="H1889:J1889"/>
    <mergeCell ref="K1889:O1889"/>
    <mergeCell ref="P1889:R1889"/>
    <mergeCell ref="S1889:T1889"/>
    <mergeCell ref="U1889:W1889"/>
    <mergeCell ref="X1890:Y1890"/>
    <mergeCell ref="Z1890:AA1890"/>
    <mergeCell ref="C1890:D1890"/>
    <mergeCell ref="E1890:G1890"/>
    <mergeCell ref="H1890:J1890"/>
    <mergeCell ref="K1890:O1890"/>
    <mergeCell ref="P1890:R1890"/>
    <mergeCell ref="S1890:T1890"/>
    <mergeCell ref="U1890:W1890"/>
    <mergeCell ref="X1891:Y1891"/>
    <mergeCell ref="Z1891:AA1891"/>
    <mergeCell ref="C1891:D1891"/>
    <mergeCell ref="E1891:G1891"/>
    <mergeCell ref="H1891:J1891"/>
    <mergeCell ref="K1891:O1891"/>
    <mergeCell ref="P1891:R1891"/>
    <mergeCell ref="S1891:T1891"/>
    <mergeCell ref="U1891:W1891"/>
    <mergeCell ref="X1892:Y1892"/>
    <mergeCell ref="Z1892:AA1892"/>
    <mergeCell ref="C1892:D1892"/>
    <mergeCell ref="E1892:G1892"/>
    <mergeCell ref="H1892:J1892"/>
    <mergeCell ref="K1892:O1892"/>
    <mergeCell ref="P1892:R1892"/>
    <mergeCell ref="S1892:T1892"/>
    <mergeCell ref="U1892:W1892"/>
    <mergeCell ref="X1893:Y1893"/>
    <mergeCell ref="Z1893:AA1893"/>
    <mergeCell ref="C1893:D1893"/>
    <mergeCell ref="E1893:G1893"/>
    <mergeCell ref="H1893:J1893"/>
    <mergeCell ref="K1893:O1893"/>
    <mergeCell ref="P1893:R1893"/>
    <mergeCell ref="S1893:T1893"/>
    <mergeCell ref="U1893:W1893"/>
    <mergeCell ref="X1894:Y1894"/>
    <mergeCell ref="Z1894:AA1894"/>
    <mergeCell ref="C1894:D1894"/>
    <mergeCell ref="E1894:G1894"/>
    <mergeCell ref="H1894:J1894"/>
    <mergeCell ref="K1894:O1894"/>
    <mergeCell ref="P1894:R1894"/>
    <mergeCell ref="S1894:T1894"/>
    <mergeCell ref="U1894:W1894"/>
    <mergeCell ref="X1895:Y1895"/>
    <mergeCell ref="Z1895:AA1895"/>
    <mergeCell ref="C1895:D1895"/>
    <mergeCell ref="E1895:G1895"/>
    <mergeCell ref="H1895:J1895"/>
    <mergeCell ref="K1895:O1895"/>
    <mergeCell ref="P1895:R1895"/>
    <mergeCell ref="S1895:T1895"/>
    <mergeCell ref="U1895:W1895"/>
    <mergeCell ref="X1896:Y1896"/>
    <mergeCell ref="Z1896:AA1896"/>
    <mergeCell ref="C1896:D1896"/>
    <mergeCell ref="E1896:G1896"/>
    <mergeCell ref="H1896:J1896"/>
    <mergeCell ref="K1896:O1896"/>
    <mergeCell ref="P1896:R1896"/>
    <mergeCell ref="S1896:T1896"/>
    <mergeCell ref="U1896:W1896"/>
    <mergeCell ref="X1897:Y1897"/>
    <mergeCell ref="Z1897:AA1897"/>
    <mergeCell ref="C1897:D1897"/>
    <mergeCell ref="E1897:G1897"/>
    <mergeCell ref="H1897:J1897"/>
    <mergeCell ref="K1897:O1897"/>
    <mergeCell ref="P1897:R1897"/>
    <mergeCell ref="S1897:T1897"/>
    <mergeCell ref="U1897:W1897"/>
    <mergeCell ref="X1898:Y1898"/>
    <mergeCell ref="Z1898:AA1898"/>
    <mergeCell ref="C1898:D1898"/>
    <mergeCell ref="E1898:G1898"/>
    <mergeCell ref="H1898:J1898"/>
    <mergeCell ref="K1898:O1898"/>
    <mergeCell ref="P1898:R1898"/>
    <mergeCell ref="S1898:T1898"/>
    <mergeCell ref="U1898:W1898"/>
    <mergeCell ref="X1899:Y1899"/>
    <mergeCell ref="Z1899:AA1899"/>
    <mergeCell ref="C1899:D1899"/>
    <mergeCell ref="E1899:G1899"/>
    <mergeCell ref="H1899:J1899"/>
    <mergeCell ref="K1899:O1899"/>
    <mergeCell ref="P1899:R1899"/>
    <mergeCell ref="S1899:T1899"/>
    <mergeCell ref="U1899:W1899"/>
    <mergeCell ref="X1900:Y1900"/>
    <mergeCell ref="Z1900:AA1900"/>
    <mergeCell ref="C1900:D1900"/>
    <mergeCell ref="E1900:G1900"/>
    <mergeCell ref="H1900:J1900"/>
    <mergeCell ref="K1900:O1900"/>
    <mergeCell ref="P1900:R1900"/>
    <mergeCell ref="S1900:T1900"/>
    <mergeCell ref="U1900:W1900"/>
    <mergeCell ref="X1901:Y1901"/>
    <mergeCell ref="Z1901:AA1901"/>
    <mergeCell ref="C1901:D1901"/>
    <mergeCell ref="E1901:G1901"/>
    <mergeCell ref="H1901:J1901"/>
    <mergeCell ref="K1901:O1901"/>
    <mergeCell ref="P1901:R1901"/>
    <mergeCell ref="S1901:T1901"/>
    <mergeCell ref="U1901:W1901"/>
    <mergeCell ref="X1902:Y1902"/>
    <mergeCell ref="Z1902:AA1902"/>
    <mergeCell ref="C1902:D1902"/>
    <mergeCell ref="E1902:G1902"/>
    <mergeCell ref="H1902:J1902"/>
    <mergeCell ref="K1902:O1902"/>
    <mergeCell ref="P1902:R1902"/>
    <mergeCell ref="S1902:T1902"/>
    <mergeCell ref="U1902:W1902"/>
    <mergeCell ref="X1903:Y1903"/>
    <mergeCell ref="Z1903:AA1903"/>
    <mergeCell ref="C1903:D1903"/>
    <mergeCell ref="E1903:G1903"/>
    <mergeCell ref="H1903:J1903"/>
    <mergeCell ref="K1903:O1903"/>
    <mergeCell ref="P1903:R1903"/>
    <mergeCell ref="S1903:T1903"/>
    <mergeCell ref="U1903:W1903"/>
    <mergeCell ref="X1904:Y1904"/>
    <mergeCell ref="Z1904:AA1904"/>
    <mergeCell ref="C1904:D1904"/>
    <mergeCell ref="E1904:G1904"/>
    <mergeCell ref="H1904:J1904"/>
    <mergeCell ref="K1904:O1904"/>
    <mergeCell ref="P1904:R1904"/>
    <mergeCell ref="S1904:T1904"/>
    <mergeCell ref="U1904:W1904"/>
    <mergeCell ref="X1905:Y1905"/>
    <mergeCell ref="Z1905:AA1905"/>
    <mergeCell ref="C1905:D1905"/>
    <mergeCell ref="E1905:G1905"/>
    <mergeCell ref="H1905:J1905"/>
    <mergeCell ref="K1905:O1905"/>
    <mergeCell ref="P1905:R1905"/>
    <mergeCell ref="S1905:T1905"/>
    <mergeCell ref="U1905:W1905"/>
    <mergeCell ref="X1906:Y1906"/>
    <mergeCell ref="Z1906:AA1906"/>
    <mergeCell ref="C1906:D1906"/>
    <mergeCell ref="E1906:G1906"/>
    <mergeCell ref="H1906:J1906"/>
    <mergeCell ref="K1906:O1906"/>
    <mergeCell ref="P1906:R1906"/>
    <mergeCell ref="S1906:T1906"/>
    <mergeCell ref="U1906:W1906"/>
    <mergeCell ref="X1907:Y1907"/>
    <mergeCell ref="Z1907:AA1907"/>
    <mergeCell ref="C1907:D1907"/>
    <mergeCell ref="E1907:G1907"/>
    <mergeCell ref="H1907:J1907"/>
    <mergeCell ref="K1907:O1907"/>
    <mergeCell ref="P1907:R1907"/>
    <mergeCell ref="S1907:T1907"/>
    <mergeCell ref="U1907:W1907"/>
    <mergeCell ref="X1908:Y1908"/>
    <mergeCell ref="Z1908:AA1908"/>
    <mergeCell ref="C1908:D1908"/>
    <mergeCell ref="E1908:G1908"/>
    <mergeCell ref="H1908:J1908"/>
    <mergeCell ref="K1908:O1908"/>
    <mergeCell ref="P1908:R1908"/>
    <mergeCell ref="S1908:T1908"/>
    <mergeCell ref="U1908:W1908"/>
    <mergeCell ref="X1909:Y1909"/>
    <mergeCell ref="Z1909:AA1909"/>
    <mergeCell ref="C1909:D1909"/>
    <mergeCell ref="E1909:G1909"/>
    <mergeCell ref="H1909:J1909"/>
    <mergeCell ref="K1909:O1909"/>
    <mergeCell ref="P1909:R1909"/>
    <mergeCell ref="S1909:T1909"/>
    <mergeCell ref="U1909:W1909"/>
    <mergeCell ref="X1910:Y1910"/>
    <mergeCell ref="Z1910:AA1910"/>
    <mergeCell ref="C1910:D1910"/>
    <mergeCell ref="E1910:G1910"/>
    <mergeCell ref="H1910:J1910"/>
    <mergeCell ref="K1910:O1910"/>
    <mergeCell ref="P1910:R1910"/>
    <mergeCell ref="S1910:T1910"/>
    <mergeCell ref="U1910:W1910"/>
    <mergeCell ref="X1911:Y1911"/>
    <mergeCell ref="Z1911:AA1911"/>
    <mergeCell ref="C1911:D1911"/>
    <mergeCell ref="E1911:G1911"/>
    <mergeCell ref="H1911:J1911"/>
    <mergeCell ref="K1911:O1911"/>
    <mergeCell ref="P1911:R1911"/>
    <mergeCell ref="S1911:T1911"/>
    <mergeCell ref="U1911:W1911"/>
    <mergeCell ref="X1912:Y1912"/>
    <mergeCell ref="Z1912:AA1912"/>
    <mergeCell ref="C1912:D1912"/>
    <mergeCell ref="E1912:G1912"/>
    <mergeCell ref="H1912:J1912"/>
    <mergeCell ref="K1912:O1912"/>
    <mergeCell ref="P1912:R1912"/>
    <mergeCell ref="S1912:T1912"/>
    <mergeCell ref="U1912:W1912"/>
    <mergeCell ref="X1913:Y1913"/>
    <mergeCell ref="Z1913:AA1913"/>
    <mergeCell ref="C1913:D1913"/>
    <mergeCell ref="E1913:G1913"/>
    <mergeCell ref="H1913:J1913"/>
    <mergeCell ref="K1913:O1913"/>
    <mergeCell ref="P1913:R1913"/>
    <mergeCell ref="S1913:T1913"/>
    <mergeCell ref="U1913:W1913"/>
    <mergeCell ref="X1914:Y1914"/>
    <mergeCell ref="Z1914:AA1914"/>
    <mergeCell ref="C1914:D1914"/>
    <mergeCell ref="E1914:G1914"/>
    <mergeCell ref="H1914:J1914"/>
    <mergeCell ref="K1914:O1914"/>
    <mergeCell ref="P1914:R1914"/>
    <mergeCell ref="S1914:T1914"/>
    <mergeCell ref="U1914:W1914"/>
    <mergeCell ref="X1915:Y1915"/>
    <mergeCell ref="Z1915:AA1915"/>
    <mergeCell ref="C1915:D1915"/>
    <mergeCell ref="E1915:G1915"/>
    <mergeCell ref="H1915:J1915"/>
    <mergeCell ref="K1915:O1915"/>
    <mergeCell ref="P1915:R1915"/>
    <mergeCell ref="S1915:T1915"/>
    <mergeCell ref="U1915:W1915"/>
    <mergeCell ref="X1916:Y1916"/>
    <mergeCell ref="Z1916:AA1916"/>
    <mergeCell ref="C1916:D1916"/>
    <mergeCell ref="E1916:G1916"/>
    <mergeCell ref="H1916:J1916"/>
    <mergeCell ref="K1916:O1916"/>
    <mergeCell ref="P1916:R1916"/>
    <mergeCell ref="S1916:T1916"/>
    <mergeCell ref="U1916:W1916"/>
    <mergeCell ref="X1917:Y1917"/>
    <mergeCell ref="Z1917:AA1917"/>
    <mergeCell ref="C1917:D1917"/>
    <mergeCell ref="E1917:G1917"/>
    <mergeCell ref="H1917:J1917"/>
    <mergeCell ref="K1917:O1917"/>
    <mergeCell ref="P1917:R1917"/>
    <mergeCell ref="S1917:T1917"/>
    <mergeCell ref="U1917:W1917"/>
    <mergeCell ref="X1918:Y1918"/>
    <mergeCell ref="Z1918:AA1918"/>
    <mergeCell ref="C1918:D1918"/>
    <mergeCell ref="E1918:G1918"/>
    <mergeCell ref="H1918:J1918"/>
    <mergeCell ref="K1918:O1918"/>
    <mergeCell ref="P1918:R1918"/>
    <mergeCell ref="S1918:T1918"/>
    <mergeCell ref="U1918:W1918"/>
    <mergeCell ref="X1919:Y1919"/>
    <mergeCell ref="Z1919:AA1919"/>
    <mergeCell ref="C1919:D1919"/>
    <mergeCell ref="E1919:G1919"/>
    <mergeCell ref="H1919:J1919"/>
    <mergeCell ref="K1919:O1919"/>
    <mergeCell ref="P1919:R1919"/>
    <mergeCell ref="S1919:T1919"/>
    <mergeCell ref="U1919:W1919"/>
    <mergeCell ref="X1920:Y1920"/>
    <mergeCell ref="Z1920:AA1920"/>
    <mergeCell ref="C1920:D1920"/>
    <mergeCell ref="E1920:G1920"/>
    <mergeCell ref="H1920:J1920"/>
    <mergeCell ref="K1920:O1920"/>
    <mergeCell ref="P1920:R1920"/>
    <mergeCell ref="S1920:T1920"/>
    <mergeCell ref="U1920:W1920"/>
    <mergeCell ref="X1921:Y1921"/>
    <mergeCell ref="Z1921:AA1921"/>
    <mergeCell ref="C1921:D1921"/>
    <mergeCell ref="E1921:G1921"/>
    <mergeCell ref="H1921:J1921"/>
    <mergeCell ref="K1921:O1921"/>
    <mergeCell ref="P1921:R1921"/>
    <mergeCell ref="S1921:T1921"/>
    <mergeCell ref="U1921:W1921"/>
    <mergeCell ref="X1922:Y1922"/>
    <mergeCell ref="Z1922:AA1922"/>
    <mergeCell ref="C1922:D1922"/>
    <mergeCell ref="E1922:G1922"/>
    <mergeCell ref="H1922:J1922"/>
    <mergeCell ref="K1922:O1922"/>
    <mergeCell ref="P1922:R1922"/>
    <mergeCell ref="S1922:T1922"/>
    <mergeCell ref="U1922:W1922"/>
    <mergeCell ref="X1923:Y1923"/>
    <mergeCell ref="Z1923:AA1923"/>
    <mergeCell ref="C1923:D1923"/>
    <mergeCell ref="E1923:G1923"/>
    <mergeCell ref="H1923:J1923"/>
    <mergeCell ref="K1923:O1923"/>
    <mergeCell ref="P1923:R1923"/>
    <mergeCell ref="S1923:T1923"/>
    <mergeCell ref="U1923:W1923"/>
    <mergeCell ref="X1924:Y1924"/>
    <mergeCell ref="Z1924:AA1924"/>
    <mergeCell ref="C1924:D1924"/>
    <mergeCell ref="E1924:G1924"/>
    <mergeCell ref="H1924:J1924"/>
    <mergeCell ref="K1924:O1924"/>
    <mergeCell ref="P1924:R1924"/>
    <mergeCell ref="S1924:T1924"/>
    <mergeCell ref="U1924:W1924"/>
    <mergeCell ref="X1925:Y1925"/>
    <mergeCell ref="Z1925:AA1925"/>
    <mergeCell ref="C1925:D1925"/>
    <mergeCell ref="E1925:G1925"/>
    <mergeCell ref="H1925:J1925"/>
    <mergeCell ref="K1925:O1925"/>
    <mergeCell ref="P1925:R1925"/>
    <mergeCell ref="S1925:T1925"/>
    <mergeCell ref="U1925:W1925"/>
    <mergeCell ref="X1975:Y1975"/>
    <mergeCell ref="Z1975:AA1975"/>
    <mergeCell ref="C1975:D1975"/>
    <mergeCell ref="E1975:G1975"/>
    <mergeCell ref="H1975:J1975"/>
    <mergeCell ref="K1975:O1975"/>
    <mergeCell ref="P1975:R1975"/>
    <mergeCell ref="S1975:T1975"/>
    <mergeCell ref="U1975:W1975"/>
    <mergeCell ref="X1976:Y1976"/>
    <mergeCell ref="Z1976:AA1976"/>
    <mergeCell ref="C1976:D1976"/>
    <mergeCell ref="E1976:G1976"/>
    <mergeCell ref="H1976:J1976"/>
    <mergeCell ref="K1976:O1976"/>
    <mergeCell ref="P1976:R1976"/>
    <mergeCell ref="S1976:T1976"/>
    <mergeCell ref="U1976:W1976"/>
    <mergeCell ref="X1977:Y1977"/>
    <mergeCell ref="Z1977:AA1977"/>
    <mergeCell ref="C1977:D1977"/>
    <mergeCell ref="E1977:G1977"/>
    <mergeCell ref="H1977:J1977"/>
    <mergeCell ref="K1977:O1977"/>
    <mergeCell ref="P1977:R1977"/>
    <mergeCell ref="S1977:T1977"/>
    <mergeCell ref="U1977:W1977"/>
    <mergeCell ref="X1978:Y1978"/>
    <mergeCell ref="Z1978:AA1978"/>
    <mergeCell ref="C1978:D1978"/>
    <mergeCell ref="E1978:G1978"/>
    <mergeCell ref="H1978:J1978"/>
    <mergeCell ref="K1978:O1978"/>
    <mergeCell ref="P1978:R1978"/>
    <mergeCell ref="S1978:T1978"/>
    <mergeCell ref="U1978:W1978"/>
    <mergeCell ref="X1979:Y1979"/>
    <mergeCell ref="Z1979:AA1979"/>
    <mergeCell ref="C1979:D1979"/>
    <mergeCell ref="E1979:G1979"/>
    <mergeCell ref="H1979:J1979"/>
    <mergeCell ref="K1979:O1979"/>
    <mergeCell ref="P1979:R1979"/>
    <mergeCell ref="S1979:T1979"/>
    <mergeCell ref="U1979:W1979"/>
    <mergeCell ref="X1980:Y1980"/>
    <mergeCell ref="Z1980:AA1980"/>
    <mergeCell ref="C1980:D1980"/>
    <mergeCell ref="E1980:G1980"/>
    <mergeCell ref="H1980:J1980"/>
    <mergeCell ref="K1980:O1980"/>
    <mergeCell ref="P1980:R1980"/>
    <mergeCell ref="S1980:T1980"/>
    <mergeCell ref="U1980:W1980"/>
    <mergeCell ref="X1981:Y1981"/>
    <mergeCell ref="Z1981:AA1981"/>
    <mergeCell ref="C1981:D1981"/>
    <mergeCell ref="E1981:G1981"/>
    <mergeCell ref="H1981:J1981"/>
    <mergeCell ref="K1981:O1981"/>
    <mergeCell ref="P1981:R1981"/>
    <mergeCell ref="S1981:T1981"/>
    <mergeCell ref="U1981:W1981"/>
    <mergeCell ref="X1982:Y1982"/>
    <mergeCell ref="Z1982:AA1982"/>
    <mergeCell ref="C1982:D1982"/>
    <mergeCell ref="E1982:G1982"/>
    <mergeCell ref="H1982:J1982"/>
    <mergeCell ref="K1982:O1982"/>
    <mergeCell ref="P1982:R1982"/>
    <mergeCell ref="S1982:T1982"/>
    <mergeCell ref="U1982:W1982"/>
    <mergeCell ref="X1983:Y1983"/>
    <mergeCell ref="Z1983:AA1983"/>
    <mergeCell ref="C1983:D1983"/>
    <mergeCell ref="E1983:G1983"/>
    <mergeCell ref="H1983:J1983"/>
    <mergeCell ref="K1983:O1983"/>
    <mergeCell ref="P1983:R1983"/>
    <mergeCell ref="S1983:T1983"/>
    <mergeCell ref="U1983:W1983"/>
    <mergeCell ref="X1984:Y1984"/>
    <mergeCell ref="Z1984:AA1984"/>
    <mergeCell ref="C1984:D1984"/>
    <mergeCell ref="E1984:G1984"/>
    <mergeCell ref="H1984:J1984"/>
    <mergeCell ref="K1984:O1984"/>
    <mergeCell ref="P1984:R1984"/>
    <mergeCell ref="S1984:T1984"/>
    <mergeCell ref="U1984:W1984"/>
    <mergeCell ref="X1985:Y1985"/>
    <mergeCell ref="Z1985:AA1985"/>
    <mergeCell ref="C1985:D1985"/>
    <mergeCell ref="E1985:G1985"/>
    <mergeCell ref="H1985:J1985"/>
    <mergeCell ref="K1985:O1985"/>
    <mergeCell ref="P1985:R1985"/>
    <mergeCell ref="S1985:T1985"/>
    <mergeCell ref="U1985:W1985"/>
    <mergeCell ref="X1986:Y1986"/>
    <mergeCell ref="Z1986:AA1986"/>
    <mergeCell ref="C1986:D1986"/>
    <mergeCell ref="E1986:G1986"/>
    <mergeCell ref="H1986:J1986"/>
    <mergeCell ref="K1986:O1986"/>
    <mergeCell ref="P1986:R1986"/>
    <mergeCell ref="S1986:T1986"/>
    <mergeCell ref="U1986:W1986"/>
    <mergeCell ref="X1987:Y1987"/>
    <mergeCell ref="Z1987:AA1987"/>
    <mergeCell ref="C1987:D1987"/>
    <mergeCell ref="E1987:G1987"/>
    <mergeCell ref="H1987:J1987"/>
    <mergeCell ref="K1987:O1987"/>
    <mergeCell ref="P1987:R1987"/>
    <mergeCell ref="S1987:T1987"/>
    <mergeCell ref="U1987:W1987"/>
    <mergeCell ref="X1988:Y1988"/>
    <mergeCell ref="Z1988:AA1988"/>
    <mergeCell ref="C1988:D1988"/>
    <mergeCell ref="E1988:G1988"/>
    <mergeCell ref="H1988:J1988"/>
    <mergeCell ref="K1988:O1988"/>
    <mergeCell ref="P1988:R1988"/>
    <mergeCell ref="S1988:T1988"/>
    <mergeCell ref="U1988:W1988"/>
    <mergeCell ref="X1989:Y1989"/>
    <mergeCell ref="Z1989:AA1989"/>
    <mergeCell ref="C1989:D1989"/>
    <mergeCell ref="E1989:G1989"/>
    <mergeCell ref="H1989:J1989"/>
    <mergeCell ref="K1989:O1989"/>
    <mergeCell ref="P1989:R1989"/>
    <mergeCell ref="S1989:T1989"/>
    <mergeCell ref="U1989:W1989"/>
    <mergeCell ref="X1990:Y1990"/>
    <mergeCell ref="Z1990:AA1990"/>
    <mergeCell ref="C1990:D1990"/>
    <mergeCell ref="E1990:G1990"/>
    <mergeCell ref="H1990:J1990"/>
    <mergeCell ref="K1990:O1990"/>
    <mergeCell ref="P1990:R1990"/>
    <mergeCell ref="S1990:T1990"/>
    <mergeCell ref="U1990:W1990"/>
    <mergeCell ref="X1991:Y1991"/>
    <mergeCell ref="Z1991:AA1991"/>
    <mergeCell ref="C1991:D1991"/>
    <mergeCell ref="E1991:G1991"/>
    <mergeCell ref="H1991:J1991"/>
    <mergeCell ref="K1991:O1991"/>
    <mergeCell ref="P1991:R1991"/>
    <mergeCell ref="S1991:T1991"/>
    <mergeCell ref="U1991:W1991"/>
    <mergeCell ref="X1992:Y1992"/>
    <mergeCell ref="Z1992:AA1992"/>
    <mergeCell ref="C1992:D1992"/>
    <mergeCell ref="E1992:G1992"/>
    <mergeCell ref="H1992:J1992"/>
    <mergeCell ref="K1992:O1992"/>
    <mergeCell ref="P1992:R1992"/>
    <mergeCell ref="S1992:T1992"/>
    <mergeCell ref="U1992:W1992"/>
    <mergeCell ref="X1993:Y1993"/>
    <mergeCell ref="Z1993:AA1993"/>
    <mergeCell ref="C1993:D1993"/>
    <mergeCell ref="E1993:G1993"/>
    <mergeCell ref="H1993:J1993"/>
    <mergeCell ref="K1993:O1993"/>
    <mergeCell ref="P1993:R1993"/>
    <mergeCell ref="S1993:T1993"/>
    <mergeCell ref="U1993:W1993"/>
    <mergeCell ref="X1994:Y1994"/>
    <mergeCell ref="Z1994:AA1994"/>
    <mergeCell ref="C1994:D1994"/>
    <mergeCell ref="E1994:G1994"/>
    <mergeCell ref="H1994:J1994"/>
    <mergeCell ref="K1994:O1994"/>
    <mergeCell ref="P1994:R1994"/>
    <mergeCell ref="S1994:T1994"/>
    <mergeCell ref="U1994:W1994"/>
    <mergeCell ref="X1995:Y1995"/>
    <mergeCell ref="Z1995:AA1995"/>
    <mergeCell ref="C1995:D1995"/>
    <mergeCell ref="E1995:G1995"/>
    <mergeCell ref="H1995:J1995"/>
    <mergeCell ref="K1995:O1995"/>
    <mergeCell ref="P1995:R1995"/>
    <mergeCell ref="S1995:T1995"/>
    <mergeCell ref="U1995:W1995"/>
    <mergeCell ref="X81:Y81"/>
    <mergeCell ref="Z81:AA81"/>
    <mergeCell ref="AD81:AK81"/>
    <mergeCell ref="C81:D81"/>
    <mergeCell ref="E81:G81"/>
    <mergeCell ref="H81:J81"/>
    <mergeCell ref="K81:O81"/>
    <mergeCell ref="P81:R81"/>
    <mergeCell ref="S81:T81"/>
    <mergeCell ref="U81:W81"/>
    <mergeCell ref="X2003:Y2003"/>
    <mergeCell ref="Z2003:AA2003"/>
    <mergeCell ref="C2003:D2003"/>
    <mergeCell ref="E2003:G2003"/>
    <mergeCell ref="H2003:J2003"/>
    <mergeCell ref="K2003:O2003"/>
    <mergeCell ref="P2003:R2003"/>
    <mergeCell ref="S2003:T2003"/>
    <mergeCell ref="U2003:W2003"/>
    <mergeCell ref="X15:Y15"/>
    <mergeCell ref="Z15:AA15"/>
    <mergeCell ref="C15:D15"/>
    <mergeCell ref="E15:G15"/>
    <mergeCell ref="H15:J15"/>
    <mergeCell ref="K15:O15"/>
    <mergeCell ref="P15:R15"/>
    <mergeCell ref="S15:T15"/>
    <mergeCell ref="U15:W15"/>
    <mergeCell ref="X16:Y16"/>
    <mergeCell ref="Z16:AA16"/>
    <mergeCell ref="AD16:AK16"/>
    <mergeCell ref="C16:D16"/>
    <mergeCell ref="E16:G16"/>
    <mergeCell ref="H16:J16"/>
    <mergeCell ref="K16:O16"/>
    <mergeCell ref="P16:R16"/>
    <mergeCell ref="S16:T16"/>
    <mergeCell ref="U16:W16"/>
    <mergeCell ref="X17:Y17"/>
    <mergeCell ref="Z17:AA17"/>
    <mergeCell ref="AD17:AE17"/>
    <mergeCell ref="AF17:AG17"/>
    <mergeCell ref="AH17:AI17"/>
    <mergeCell ref="C17:D17"/>
    <mergeCell ref="E17:G17"/>
    <mergeCell ref="H17:J17"/>
    <mergeCell ref="K17:O17"/>
    <mergeCell ref="P17:R17"/>
    <mergeCell ref="S17:T17"/>
    <mergeCell ref="U17:W17"/>
    <mergeCell ref="X2004:Y2004"/>
    <mergeCell ref="Z2004:AA2004"/>
    <mergeCell ref="C2004:D2004"/>
    <mergeCell ref="E2004:G2004"/>
    <mergeCell ref="H2004:J2004"/>
    <mergeCell ref="K2004:O2004"/>
    <mergeCell ref="P2004:R2004"/>
    <mergeCell ref="S2004:T2004"/>
    <mergeCell ref="U2004:W2004"/>
    <mergeCell ref="X1996:Y1996"/>
    <mergeCell ref="Z1996:AA1996"/>
    <mergeCell ref="C1996:D1996"/>
    <mergeCell ref="E1996:G1996"/>
    <mergeCell ref="H1996:J1996"/>
    <mergeCell ref="K1996:O1996"/>
    <mergeCell ref="P1996:R1996"/>
    <mergeCell ref="S1996:T1996"/>
    <mergeCell ref="U1996:W1996"/>
    <mergeCell ref="X1997:Y1997"/>
    <mergeCell ref="Z1997:AA1997"/>
    <mergeCell ref="C1997:D1997"/>
    <mergeCell ref="E1997:G1997"/>
    <mergeCell ref="H1997:J1997"/>
    <mergeCell ref="K1997:O1997"/>
    <mergeCell ref="P1997:R1997"/>
    <mergeCell ref="S1997:T1997"/>
    <mergeCell ref="U1997:W1997"/>
    <mergeCell ref="X1998:Y1998"/>
    <mergeCell ref="Z1998:AA1998"/>
    <mergeCell ref="C1998:D1998"/>
    <mergeCell ref="E1998:G1998"/>
    <mergeCell ref="H1998:J1998"/>
    <mergeCell ref="K1998:O1998"/>
    <mergeCell ref="P1998:R1998"/>
    <mergeCell ref="S1998:T1998"/>
    <mergeCell ref="U1998:W1998"/>
    <mergeCell ref="X1999:Y1999"/>
    <mergeCell ref="Z1999:AA1999"/>
    <mergeCell ref="C1999:D1999"/>
    <mergeCell ref="E1999:G1999"/>
    <mergeCell ref="H1999:J1999"/>
    <mergeCell ref="K1999:O1999"/>
    <mergeCell ref="P1999:R1999"/>
    <mergeCell ref="S1999:T1999"/>
    <mergeCell ref="U1999:W1999"/>
    <mergeCell ref="X2000:Y2000"/>
    <mergeCell ref="Z2000:AA2000"/>
    <mergeCell ref="C2000:D2000"/>
    <mergeCell ref="E2000:G2000"/>
    <mergeCell ref="H2000:J2000"/>
    <mergeCell ref="K2000:O2000"/>
    <mergeCell ref="P2000:R2000"/>
    <mergeCell ref="S2000:T2000"/>
    <mergeCell ref="U2000:W2000"/>
    <mergeCell ref="X2001:Y2001"/>
    <mergeCell ref="Z2001:AA2001"/>
    <mergeCell ref="C2001:D2001"/>
    <mergeCell ref="E2001:G2001"/>
    <mergeCell ref="H2001:J2001"/>
    <mergeCell ref="K2001:O2001"/>
    <mergeCell ref="P2001:R2001"/>
    <mergeCell ref="S2001:T2001"/>
    <mergeCell ref="U2001:W2001"/>
    <mergeCell ref="X2002:Y2002"/>
    <mergeCell ref="Z2002:AA2002"/>
    <mergeCell ref="C2002:D2002"/>
    <mergeCell ref="E2002:G2002"/>
    <mergeCell ref="H2002:J2002"/>
    <mergeCell ref="K2002:O2002"/>
    <mergeCell ref="P2002:R2002"/>
    <mergeCell ref="S2002:T2002"/>
    <mergeCell ref="U2002:W2002"/>
    <mergeCell ref="X1926:Y1926"/>
    <mergeCell ref="Z1926:AA1926"/>
    <mergeCell ref="C1926:D1926"/>
    <mergeCell ref="E1926:G1926"/>
    <mergeCell ref="H1926:J1926"/>
    <mergeCell ref="K1926:O1926"/>
    <mergeCell ref="P1926:R1926"/>
    <mergeCell ref="S1926:T1926"/>
    <mergeCell ref="U1926:W1926"/>
    <mergeCell ref="X1927:Y1927"/>
    <mergeCell ref="Z1927:AA1927"/>
    <mergeCell ref="C1927:D1927"/>
    <mergeCell ref="E1927:G1927"/>
    <mergeCell ref="H1927:J1927"/>
    <mergeCell ref="K1927:O1927"/>
    <mergeCell ref="P1927:R1927"/>
    <mergeCell ref="S1927:T1927"/>
    <mergeCell ref="U1927:W1927"/>
    <mergeCell ref="X1928:Y1928"/>
    <mergeCell ref="Z1928:AA1928"/>
    <mergeCell ref="C1928:D1928"/>
    <mergeCell ref="E1928:G1928"/>
    <mergeCell ref="H1928:J1928"/>
    <mergeCell ref="K1928:O1928"/>
    <mergeCell ref="P1928:R1928"/>
    <mergeCell ref="S1928:T1928"/>
    <mergeCell ref="U1928:W1928"/>
    <mergeCell ref="X1929:Y1929"/>
    <mergeCell ref="Z1929:AA1929"/>
    <mergeCell ref="C1929:D1929"/>
    <mergeCell ref="E1929:G1929"/>
    <mergeCell ref="H1929:J1929"/>
    <mergeCell ref="K1929:O1929"/>
    <mergeCell ref="P1929:R1929"/>
    <mergeCell ref="S1929:T1929"/>
    <mergeCell ref="U1929:W1929"/>
    <mergeCell ref="X1930:Y1930"/>
    <mergeCell ref="Z1930:AA1930"/>
    <mergeCell ref="C1930:D1930"/>
    <mergeCell ref="E1930:G1930"/>
    <mergeCell ref="H1930:J1930"/>
    <mergeCell ref="K1930:O1930"/>
    <mergeCell ref="P1930:R1930"/>
    <mergeCell ref="S1930:T1930"/>
    <mergeCell ref="U1930:W1930"/>
    <mergeCell ref="X1931:Y1931"/>
    <mergeCell ref="Z1931:AA1931"/>
    <mergeCell ref="C1931:D1931"/>
    <mergeCell ref="E1931:G1931"/>
    <mergeCell ref="H1931:J1931"/>
    <mergeCell ref="K1931:O1931"/>
    <mergeCell ref="P1931:R1931"/>
    <mergeCell ref="S1931:T1931"/>
    <mergeCell ref="U1931:W1931"/>
    <mergeCell ref="X1932:Y1932"/>
    <mergeCell ref="Z1932:AA1932"/>
    <mergeCell ref="C1932:D1932"/>
    <mergeCell ref="E1932:G1932"/>
    <mergeCell ref="H1932:J1932"/>
    <mergeCell ref="K1932:O1932"/>
    <mergeCell ref="P1932:R1932"/>
    <mergeCell ref="S1932:T1932"/>
    <mergeCell ref="U1932:W1932"/>
    <mergeCell ref="X1933:Y1933"/>
    <mergeCell ref="Z1933:AA1933"/>
    <mergeCell ref="C1933:D1933"/>
    <mergeCell ref="E1933:G1933"/>
    <mergeCell ref="H1933:J1933"/>
    <mergeCell ref="K1933:O1933"/>
    <mergeCell ref="P1933:R1933"/>
    <mergeCell ref="S1933:T1933"/>
    <mergeCell ref="U1933:W1933"/>
    <mergeCell ref="X1934:Y1934"/>
    <mergeCell ref="Z1934:AA1934"/>
    <mergeCell ref="C1934:D1934"/>
    <mergeCell ref="E1934:G1934"/>
    <mergeCell ref="H1934:J1934"/>
    <mergeCell ref="K1934:O1934"/>
    <mergeCell ref="P1934:R1934"/>
    <mergeCell ref="S1934:T1934"/>
    <mergeCell ref="U1934:W1934"/>
    <mergeCell ref="X1935:Y1935"/>
    <mergeCell ref="Z1935:AA1935"/>
    <mergeCell ref="C1935:D1935"/>
    <mergeCell ref="E1935:G1935"/>
    <mergeCell ref="H1935:J1935"/>
    <mergeCell ref="K1935:O1935"/>
    <mergeCell ref="P1935:R1935"/>
    <mergeCell ref="S1935:T1935"/>
    <mergeCell ref="U1935:W1935"/>
    <mergeCell ref="X1936:Y1936"/>
    <mergeCell ref="Z1936:AA1936"/>
    <mergeCell ref="C1936:D1936"/>
    <mergeCell ref="E1936:G1936"/>
    <mergeCell ref="H1936:J1936"/>
    <mergeCell ref="K1936:O1936"/>
    <mergeCell ref="P1936:R1936"/>
    <mergeCell ref="S1936:T1936"/>
    <mergeCell ref="U1936:W1936"/>
    <mergeCell ref="X1937:Y1937"/>
    <mergeCell ref="Z1937:AA1937"/>
    <mergeCell ref="C1937:D1937"/>
    <mergeCell ref="E1937:G1937"/>
    <mergeCell ref="H1937:J1937"/>
    <mergeCell ref="K1937:O1937"/>
    <mergeCell ref="P1937:R1937"/>
    <mergeCell ref="S1937:T1937"/>
    <mergeCell ref="U1937:W1937"/>
    <mergeCell ref="X1938:Y1938"/>
    <mergeCell ref="Z1938:AA1938"/>
    <mergeCell ref="C1938:D1938"/>
    <mergeCell ref="E1938:G1938"/>
    <mergeCell ref="H1938:J1938"/>
    <mergeCell ref="K1938:O1938"/>
    <mergeCell ref="P1938:R1938"/>
    <mergeCell ref="S1938:T1938"/>
    <mergeCell ref="U1938:W1938"/>
    <mergeCell ref="X1939:Y1939"/>
    <mergeCell ref="Z1939:AA1939"/>
    <mergeCell ref="C1939:D1939"/>
    <mergeCell ref="E1939:G1939"/>
    <mergeCell ref="H1939:J1939"/>
    <mergeCell ref="K1939:O1939"/>
    <mergeCell ref="P1939:R1939"/>
    <mergeCell ref="S1939:T1939"/>
    <mergeCell ref="U1939:W1939"/>
    <mergeCell ref="X1940:Y1940"/>
    <mergeCell ref="Z1940:AA1940"/>
    <mergeCell ref="C1940:D1940"/>
    <mergeCell ref="E1940:G1940"/>
    <mergeCell ref="H1940:J1940"/>
    <mergeCell ref="K1940:O1940"/>
    <mergeCell ref="P1940:R1940"/>
    <mergeCell ref="S1940:T1940"/>
    <mergeCell ref="U1940:W1940"/>
    <mergeCell ref="X1941:Y1941"/>
    <mergeCell ref="Z1941:AA1941"/>
    <mergeCell ref="C1941:D1941"/>
    <mergeCell ref="E1941:G1941"/>
    <mergeCell ref="H1941:J1941"/>
    <mergeCell ref="K1941:O1941"/>
    <mergeCell ref="P1941:R1941"/>
    <mergeCell ref="S1941:T1941"/>
    <mergeCell ref="U1941:W1941"/>
    <mergeCell ref="X1942:Y1942"/>
    <mergeCell ref="Z1942:AA1942"/>
    <mergeCell ref="C1942:D1942"/>
    <mergeCell ref="E1942:G1942"/>
    <mergeCell ref="H1942:J1942"/>
    <mergeCell ref="K1942:O1942"/>
    <mergeCell ref="P1942:R1942"/>
    <mergeCell ref="S1942:T1942"/>
    <mergeCell ref="U1942:W1942"/>
    <mergeCell ref="X1943:Y1943"/>
    <mergeCell ref="Z1943:AA1943"/>
    <mergeCell ref="C1943:D1943"/>
    <mergeCell ref="E1943:G1943"/>
    <mergeCell ref="H1943:J1943"/>
    <mergeCell ref="K1943:O1943"/>
    <mergeCell ref="P1943:R1943"/>
    <mergeCell ref="S1943:T1943"/>
    <mergeCell ref="U1943:W1943"/>
    <mergeCell ref="X1944:Y1944"/>
    <mergeCell ref="Z1944:AA1944"/>
    <mergeCell ref="C1944:D1944"/>
    <mergeCell ref="E1944:G1944"/>
    <mergeCell ref="H1944:J1944"/>
    <mergeCell ref="K1944:O1944"/>
    <mergeCell ref="P1944:R1944"/>
    <mergeCell ref="S1944:T1944"/>
    <mergeCell ref="U1944:W1944"/>
    <mergeCell ref="X1945:Y1945"/>
    <mergeCell ref="Z1945:AA1945"/>
    <mergeCell ref="C1945:D1945"/>
    <mergeCell ref="E1945:G1945"/>
    <mergeCell ref="H1945:J1945"/>
    <mergeCell ref="K1945:O1945"/>
    <mergeCell ref="P1945:R1945"/>
    <mergeCell ref="S1945:T1945"/>
    <mergeCell ref="U1945:W1945"/>
    <mergeCell ref="X1946:Y1946"/>
    <mergeCell ref="Z1946:AA1946"/>
    <mergeCell ref="C1946:D1946"/>
    <mergeCell ref="E1946:G1946"/>
    <mergeCell ref="H1946:J1946"/>
    <mergeCell ref="K1946:O1946"/>
    <mergeCell ref="P1946:R1946"/>
    <mergeCell ref="S1946:T1946"/>
    <mergeCell ref="U1946:W1946"/>
    <mergeCell ref="X1947:Y1947"/>
    <mergeCell ref="Z1947:AA1947"/>
    <mergeCell ref="C1947:D1947"/>
    <mergeCell ref="E1947:G1947"/>
    <mergeCell ref="H1947:J1947"/>
    <mergeCell ref="K1947:O1947"/>
    <mergeCell ref="P1947:R1947"/>
    <mergeCell ref="S1947:T1947"/>
    <mergeCell ref="U1947:W1947"/>
    <mergeCell ref="X1948:Y1948"/>
    <mergeCell ref="Z1948:AA1948"/>
    <mergeCell ref="C1948:D1948"/>
    <mergeCell ref="E1948:G1948"/>
    <mergeCell ref="H1948:J1948"/>
    <mergeCell ref="K1948:O1948"/>
    <mergeCell ref="P1948:R1948"/>
    <mergeCell ref="S1948:T1948"/>
    <mergeCell ref="U1948:W1948"/>
    <mergeCell ref="X1949:Y1949"/>
    <mergeCell ref="Z1949:AA1949"/>
    <mergeCell ref="C1949:D1949"/>
    <mergeCell ref="E1949:G1949"/>
    <mergeCell ref="H1949:J1949"/>
    <mergeCell ref="K1949:O1949"/>
    <mergeCell ref="P1949:R1949"/>
    <mergeCell ref="S1949:T1949"/>
    <mergeCell ref="U1949:W1949"/>
    <mergeCell ref="X1950:Y1950"/>
    <mergeCell ref="Z1950:AA1950"/>
    <mergeCell ref="C1950:D1950"/>
    <mergeCell ref="E1950:G1950"/>
    <mergeCell ref="H1950:J1950"/>
    <mergeCell ref="K1950:O1950"/>
    <mergeCell ref="P1950:R1950"/>
    <mergeCell ref="S1950:T1950"/>
    <mergeCell ref="U1950:W1950"/>
    <mergeCell ref="X1951:Y1951"/>
    <mergeCell ref="Z1951:AA1951"/>
    <mergeCell ref="C1951:D1951"/>
    <mergeCell ref="E1951:G1951"/>
    <mergeCell ref="H1951:J1951"/>
    <mergeCell ref="K1951:O1951"/>
    <mergeCell ref="P1951:R1951"/>
    <mergeCell ref="S1951:T1951"/>
    <mergeCell ref="U1951:W1951"/>
    <mergeCell ref="X1952:Y1952"/>
    <mergeCell ref="Z1952:AA1952"/>
    <mergeCell ref="C1952:D1952"/>
    <mergeCell ref="E1952:G1952"/>
    <mergeCell ref="H1952:J1952"/>
    <mergeCell ref="K1952:O1952"/>
    <mergeCell ref="P1952:R1952"/>
    <mergeCell ref="S1952:T1952"/>
    <mergeCell ref="U1952:W1952"/>
    <mergeCell ref="X1953:Y1953"/>
    <mergeCell ref="Z1953:AA1953"/>
    <mergeCell ref="C1953:D1953"/>
    <mergeCell ref="E1953:G1953"/>
    <mergeCell ref="H1953:J1953"/>
    <mergeCell ref="K1953:O1953"/>
    <mergeCell ref="P1953:R1953"/>
    <mergeCell ref="S1953:T1953"/>
    <mergeCell ref="U1953:W1953"/>
    <mergeCell ref="X1954:Y1954"/>
    <mergeCell ref="Z1954:AA1954"/>
    <mergeCell ref="C1954:D1954"/>
    <mergeCell ref="E1954:G1954"/>
    <mergeCell ref="H1954:J1954"/>
    <mergeCell ref="K1954:O1954"/>
    <mergeCell ref="P1954:R1954"/>
    <mergeCell ref="S1954:T1954"/>
    <mergeCell ref="U1954:W1954"/>
    <mergeCell ref="X1955:Y1955"/>
    <mergeCell ref="Z1955:AA1955"/>
    <mergeCell ref="C1955:D1955"/>
    <mergeCell ref="E1955:G1955"/>
    <mergeCell ref="H1955:J1955"/>
    <mergeCell ref="K1955:O1955"/>
    <mergeCell ref="P1955:R1955"/>
    <mergeCell ref="S1955:T1955"/>
    <mergeCell ref="U1955:W1955"/>
    <mergeCell ref="X1956:Y1956"/>
    <mergeCell ref="Z1956:AA1956"/>
    <mergeCell ref="C1956:D1956"/>
    <mergeCell ref="E1956:G1956"/>
    <mergeCell ref="H1956:J1956"/>
    <mergeCell ref="K1956:O1956"/>
    <mergeCell ref="P1956:R1956"/>
    <mergeCell ref="S1956:T1956"/>
    <mergeCell ref="U1956:W1956"/>
    <mergeCell ref="X1957:Y1957"/>
    <mergeCell ref="Z1957:AA1957"/>
    <mergeCell ref="C1957:D1957"/>
    <mergeCell ref="E1957:G1957"/>
    <mergeCell ref="H1957:J1957"/>
    <mergeCell ref="K1957:O1957"/>
    <mergeCell ref="P1957:R1957"/>
    <mergeCell ref="S1957:T1957"/>
    <mergeCell ref="U1957:W1957"/>
    <mergeCell ref="X1958:Y1958"/>
    <mergeCell ref="Z1958:AA1958"/>
    <mergeCell ref="C1958:D1958"/>
    <mergeCell ref="E1958:G1958"/>
    <mergeCell ref="H1958:J1958"/>
    <mergeCell ref="K1958:O1958"/>
    <mergeCell ref="P1958:R1958"/>
    <mergeCell ref="S1958:T1958"/>
    <mergeCell ref="U1958:W1958"/>
    <mergeCell ref="X1959:Y1959"/>
    <mergeCell ref="Z1959:AA1959"/>
    <mergeCell ref="C1959:D1959"/>
    <mergeCell ref="E1959:G1959"/>
    <mergeCell ref="H1959:J1959"/>
    <mergeCell ref="K1959:O1959"/>
    <mergeCell ref="P1959:R1959"/>
    <mergeCell ref="S1959:T1959"/>
    <mergeCell ref="U1959:W1959"/>
    <mergeCell ref="X1960:Y1960"/>
    <mergeCell ref="Z1960:AA1960"/>
    <mergeCell ref="C1960:D1960"/>
    <mergeCell ref="E1960:G1960"/>
    <mergeCell ref="H1960:J1960"/>
    <mergeCell ref="K1960:O1960"/>
    <mergeCell ref="P1960:R1960"/>
    <mergeCell ref="S1960:T1960"/>
    <mergeCell ref="U1960:W1960"/>
    <mergeCell ref="X1961:Y1961"/>
    <mergeCell ref="Z1961:AA1961"/>
    <mergeCell ref="C1961:D1961"/>
    <mergeCell ref="E1961:G1961"/>
    <mergeCell ref="H1961:J1961"/>
    <mergeCell ref="K1961:O1961"/>
    <mergeCell ref="P1961:R1961"/>
    <mergeCell ref="S1961:T1961"/>
    <mergeCell ref="U1961:W1961"/>
    <mergeCell ref="X1962:Y1962"/>
    <mergeCell ref="Z1962:AA1962"/>
    <mergeCell ref="C1962:D1962"/>
    <mergeCell ref="E1962:G1962"/>
    <mergeCell ref="H1962:J1962"/>
    <mergeCell ref="K1962:O1962"/>
    <mergeCell ref="P1962:R1962"/>
    <mergeCell ref="S1962:T1962"/>
    <mergeCell ref="U1962:W1962"/>
    <mergeCell ref="X1963:Y1963"/>
    <mergeCell ref="Z1963:AA1963"/>
    <mergeCell ref="C1963:D1963"/>
    <mergeCell ref="E1963:G1963"/>
    <mergeCell ref="H1963:J1963"/>
    <mergeCell ref="K1963:O1963"/>
    <mergeCell ref="P1963:R1963"/>
    <mergeCell ref="S1963:T1963"/>
    <mergeCell ref="U1963:W1963"/>
    <mergeCell ref="X1964:Y1964"/>
    <mergeCell ref="Z1964:AA1964"/>
    <mergeCell ref="C1964:D1964"/>
    <mergeCell ref="E1964:G1964"/>
    <mergeCell ref="H1964:J1964"/>
    <mergeCell ref="K1964:O1964"/>
    <mergeCell ref="P1964:R1964"/>
    <mergeCell ref="S1964:T1964"/>
    <mergeCell ref="U1964:W1964"/>
    <mergeCell ref="X1965:Y1965"/>
    <mergeCell ref="Z1965:AA1965"/>
    <mergeCell ref="C1965:D1965"/>
    <mergeCell ref="E1965:G1965"/>
    <mergeCell ref="H1965:J1965"/>
    <mergeCell ref="K1965:O1965"/>
    <mergeCell ref="P1965:R1965"/>
    <mergeCell ref="S1965:T1965"/>
    <mergeCell ref="U1965:W1965"/>
    <mergeCell ref="X1966:Y1966"/>
    <mergeCell ref="Z1966:AA1966"/>
    <mergeCell ref="C1966:D1966"/>
    <mergeCell ref="E1966:G1966"/>
    <mergeCell ref="H1966:J1966"/>
    <mergeCell ref="K1966:O1966"/>
    <mergeCell ref="P1966:R1966"/>
    <mergeCell ref="S1966:T1966"/>
    <mergeCell ref="U1966:W1966"/>
    <mergeCell ref="X1967:Y1967"/>
    <mergeCell ref="Z1967:AA1967"/>
    <mergeCell ref="C1967:D1967"/>
    <mergeCell ref="E1967:G1967"/>
    <mergeCell ref="H1967:J1967"/>
    <mergeCell ref="K1967:O1967"/>
    <mergeCell ref="P1967:R1967"/>
    <mergeCell ref="S1967:T1967"/>
    <mergeCell ref="U1967:W1967"/>
    <mergeCell ref="X1968:Y1968"/>
    <mergeCell ref="Z1968:AA1968"/>
    <mergeCell ref="C1968:D1968"/>
    <mergeCell ref="E1968:G1968"/>
    <mergeCell ref="H1968:J1968"/>
    <mergeCell ref="K1968:O1968"/>
    <mergeCell ref="P1968:R1968"/>
    <mergeCell ref="S1968:T1968"/>
    <mergeCell ref="U1968:W1968"/>
    <mergeCell ref="X1969:Y1969"/>
    <mergeCell ref="Z1969:AA1969"/>
    <mergeCell ref="C1969:D1969"/>
    <mergeCell ref="E1969:G1969"/>
    <mergeCell ref="H1969:J1969"/>
    <mergeCell ref="K1969:O1969"/>
    <mergeCell ref="P1969:R1969"/>
    <mergeCell ref="S1969:T1969"/>
    <mergeCell ref="U1969:W1969"/>
    <mergeCell ref="X1970:Y1970"/>
    <mergeCell ref="Z1970:AA1970"/>
    <mergeCell ref="C1970:D1970"/>
    <mergeCell ref="E1970:G1970"/>
    <mergeCell ref="H1970:J1970"/>
    <mergeCell ref="K1970:O1970"/>
    <mergeCell ref="P1970:R1970"/>
    <mergeCell ref="S1970:T1970"/>
    <mergeCell ref="U1970:W1970"/>
    <mergeCell ref="X1971:Y1971"/>
    <mergeCell ref="Z1971:AA1971"/>
    <mergeCell ref="C1971:D1971"/>
    <mergeCell ref="E1971:G1971"/>
    <mergeCell ref="H1971:J1971"/>
    <mergeCell ref="K1971:O1971"/>
    <mergeCell ref="P1971:R1971"/>
    <mergeCell ref="S1971:T1971"/>
    <mergeCell ref="U1971:W1971"/>
    <mergeCell ref="X1972:Y1972"/>
    <mergeCell ref="Z1972:AA1972"/>
    <mergeCell ref="C1972:D1972"/>
    <mergeCell ref="E1972:G1972"/>
    <mergeCell ref="H1972:J1972"/>
    <mergeCell ref="K1972:O1972"/>
    <mergeCell ref="P1972:R1972"/>
    <mergeCell ref="S1972:T1972"/>
    <mergeCell ref="U1972:W1972"/>
    <mergeCell ref="X1973:Y1973"/>
    <mergeCell ref="Z1973:AA1973"/>
    <mergeCell ref="C1973:D1973"/>
    <mergeCell ref="E1973:G1973"/>
    <mergeCell ref="H1973:J1973"/>
    <mergeCell ref="K1973:O1973"/>
    <mergeCell ref="P1973:R1973"/>
    <mergeCell ref="S1973:T1973"/>
    <mergeCell ref="U1973:W1973"/>
    <mergeCell ref="X1974:Y1974"/>
    <mergeCell ref="Z1974:AA1974"/>
    <mergeCell ref="C1974:D1974"/>
    <mergeCell ref="E1974:G1974"/>
    <mergeCell ref="H1974:J1974"/>
    <mergeCell ref="K1974:O1974"/>
    <mergeCell ref="P1974:R1974"/>
    <mergeCell ref="S1974:T1974"/>
    <mergeCell ref="U1974:W1974"/>
    <mergeCell ref="X1387:Y1387"/>
    <mergeCell ref="Z1387:AA1387"/>
    <mergeCell ref="C1387:D1387"/>
    <mergeCell ref="E1387:G1387"/>
    <mergeCell ref="H1387:J1387"/>
    <mergeCell ref="K1387:O1387"/>
    <mergeCell ref="P1387:R1387"/>
    <mergeCell ref="S1387:T1387"/>
    <mergeCell ref="U1387:W1387"/>
    <mergeCell ref="X1388:Y1388"/>
    <mergeCell ref="Z1388:AA1388"/>
    <mergeCell ref="C1388:D1388"/>
    <mergeCell ref="E1388:G1388"/>
    <mergeCell ref="H1388:J1388"/>
    <mergeCell ref="K1388:O1388"/>
    <mergeCell ref="P1388:R1388"/>
    <mergeCell ref="S1388:T1388"/>
    <mergeCell ref="U1388:W1388"/>
    <mergeCell ref="X1389:Y1389"/>
    <mergeCell ref="Z1389:AA1389"/>
    <mergeCell ref="C1389:D1389"/>
    <mergeCell ref="E1389:G1389"/>
    <mergeCell ref="H1389:J1389"/>
    <mergeCell ref="K1389:O1389"/>
    <mergeCell ref="P1389:R1389"/>
    <mergeCell ref="S1389:T1389"/>
    <mergeCell ref="U1389:W1389"/>
    <mergeCell ref="X1390:Y1390"/>
    <mergeCell ref="Z1390:AA1390"/>
    <mergeCell ref="C1390:D1390"/>
    <mergeCell ref="E1390:G1390"/>
    <mergeCell ref="H1390:J1390"/>
    <mergeCell ref="K1390:O1390"/>
    <mergeCell ref="P1390:R1390"/>
    <mergeCell ref="S1390:T1390"/>
    <mergeCell ref="U1390:W1390"/>
    <mergeCell ref="X1391:Y1391"/>
    <mergeCell ref="Z1391:AA1391"/>
    <mergeCell ref="C1391:D1391"/>
    <mergeCell ref="E1391:G1391"/>
    <mergeCell ref="H1391:J1391"/>
    <mergeCell ref="K1391:O1391"/>
    <mergeCell ref="P1391:R1391"/>
    <mergeCell ref="S1391:T1391"/>
    <mergeCell ref="U1391:W1391"/>
    <mergeCell ref="X1392:Y1392"/>
    <mergeCell ref="Z1392:AA1392"/>
    <mergeCell ref="C1392:D1392"/>
    <mergeCell ref="E1392:G1392"/>
    <mergeCell ref="H1392:J1392"/>
    <mergeCell ref="K1392:O1392"/>
    <mergeCell ref="P1392:R1392"/>
    <mergeCell ref="S1392:T1392"/>
    <mergeCell ref="U1392:W1392"/>
    <mergeCell ref="X1393:Y1393"/>
    <mergeCell ref="Z1393:AA1393"/>
    <mergeCell ref="C1393:D1393"/>
    <mergeCell ref="E1393:G1393"/>
    <mergeCell ref="H1393:J1393"/>
    <mergeCell ref="K1393:O1393"/>
    <mergeCell ref="P1393:R1393"/>
    <mergeCell ref="S1393:T1393"/>
    <mergeCell ref="U1393:W1393"/>
    <mergeCell ref="X1394:Y1394"/>
    <mergeCell ref="Z1394:AA1394"/>
    <mergeCell ref="C1394:D1394"/>
    <mergeCell ref="E1394:G1394"/>
    <mergeCell ref="H1394:J1394"/>
    <mergeCell ref="K1394:O1394"/>
    <mergeCell ref="P1394:R1394"/>
    <mergeCell ref="S1394:T1394"/>
    <mergeCell ref="U1394:W1394"/>
    <mergeCell ref="X1395:Y1395"/>
    <mergeCell ref="Z1395:AA1395"/>
    <mergeCell ref="C1395:D1395"/>
    <mergeCell ref="E1395:G1395"/>
    <mergeCell ref="H1395:J1395"/>
    <mergeCell ref="K1395:O1395"/>
    <mergeCell ref="P1395:R1395"/>
    <mergeCell ref="S1395:T1395"/>
    <mergeCell ref="U1395:W1395"/>
    <mergeCell ref="X1396:Y1396"/>
    <mergeCell ref="Z1396:AA1396"/>
    <mergeCell ref="C1396:D1396"/>
    <mergeCell ref="E1396:G1396"/>
    <mergeCell ref="H1396:J1396"/>
    <mergeCell ref="K1396:O1396"/>
    <mergeCell ref="P1396:R1396"/>
    <mergeCell ref="S1396:T1396"/>
    <mergeCell ref="U1396:W1396"/>
    <mergeCell ref="X1397:Y1397"/>
    <mergeCell ref="Z1397:AA1397"/>
    <mergeCell ref="C1397:D1397"/>
    <mergeCell ref="E1397:G1397"/>
    <mergeCell ref="H1397:J1397"/>
    <mergeCell ref="K1397:O1397"/>
    <mergeCell ref="P1397:R1397"/>
    <mergeCell ref="S1397:T1397"/>
    <mergeCell ref="U1397:W1397"/>
    <mergeCell ref="X1398:Y1398"/>
    <mergeCell ref="Z1398:AA1398"/>
    <mergeCell ref="C1398:D1398"/>
    <mergeCell ref="E1398:G1398"/>
    <mergeCell ref="H1398:J1398"/>
    <mergeCell ref="K1398:O1398"/>
    <mergeCell ref="P1398:R1398"/>
    <mergeCell ref="S1398:T1398"/>
    <mergeCell ref="U1398:W1398"/>
    <mergeCell ref="X1399:Y1399"/>
    <mergeCell ref="Z1399:AA1399"/>
    <mergeCell ref="C1399:D1399"/>
    <mergeCell ref="E1399:G1399"/>
    <mergeCell ref="H1399:J1399"/>
    <mergeCell ref="K1399:O1399"/>
    <mergeCell ref="P1399:R1399"/>
    <mergeCell ref="S1399:T1399"/>
    <mergeCell ref="U1399:W1399"/>
    <mergeCell ref="X1400:Y1400"/>
    <mergeCell ref="Z1400:AA1400"/>
    <mergeCell ref="C1400:D1400"/>
    <mergeCell ref="E1400:G1400"/>
    <mergeCell ref="H1400:J1400"/>
    <mergeCell ref="K1400:O1400"/>
    <mergeCell ref="P1400:R1400"/>
    <mergeCell ref="S1400:T1400"/>
    <mergeCell ref="U1400:W1400"/>
    <mergeCell ref="X1401:Y1401"/>
    <mergeCell ref="Z1401:AA1401"/>
    <mergeCell ref="C1401:D1401"/>
    <mergeCell ref="E1401:G1401"/>
    <mergeCell ref="H1401:J1401"/>
    <mergeCell ref="K1401:O1401"/>
    <mergeCell ref="P1401:R1401"/>
    <mergeCell ref="S1401:T1401"/>
    <mergeCell ref="U1401:W1401"/>
    <mergeCell ref="X1402:Y1402"/>
    <mergeCell ref="Z1402:AA1402"/>
    <mergeCell ref="C1402:D1402"/>
    <mergeCell ref="E1402:G1402"/>
    <mergeCell ref="H1402:J1402"/>
    <mergeCell ref="K1402:O1402"/>
    <mergeCell ref="P1402:R1402"/>
    <mergeCell ref="S1402:T1402"/>
    <mergeCell ref="U1402:W1402"/>
    <mergeCell ref="X1403:Y1403"/>
    <mergeCell ref="Z1403:AA1403"/>
    <mergeCell ref="C1403:D1403"/>
    <mergeCell ref="E1403:G1403"/>
    <mergeCell ref="H1403:J1403"/>
    <mergeCell ref="K1403:O1403"/>
    <mergeCell ref="P1403:R1403"/>
    <mergeCell ref="S1403:T1403"/>
    <mergeCell ref="U1403:W1403"/>
    <mergeCell ref="X1404:Y1404"/>
    <mergeCell ref="Z1404:AA1404"/>
    <mergeCell ref="C1404:D1404"/>
    <mergeCell ref="E1404:G1404"/>
    <mergeCell ref="H1404:J1404"/>
    <mergeCell ref="K1404:O1404"/>
    <mergeCell ref="P1404:R1404"/>
    <mergeCell ref="S1404:T1404"/>
    <mergeCell ref="U1404:W1404"/>
    <mergeCell ref="X1405:Y1405"/>
    <mergeCell ref="Z1405:AA1405"/>
    <mergeCell ref="C1405:D1405"/>
    <mergeCell ref="E1405:G1405"/>
    <mergeCell ref="H1405:J1405"/>
    <mergeCell ref="K1405:O1405"/>
    <mergeCell ref="P1405:R1405"/>
    <mergeCell ref="S1405:T1405"/>
    <mergeCell ref="U1405:W1405"/>
    <mergeCell ref="X1406:Y1406"/>
    <mergeCell ref="Z1406:AA1406"/>
    <mergeCell ref="C1406:D1406"/>
    <mergeCell ref="E1406:G1406"/>
    <mergeCell ref="H1406:J1406"/>
    <mergeCell ref="K1406:O1406"/>
    <mergeCell ref="P1406:R1406"/>
    <mergeCell ref="S1406:T1406"/>
    <mergeCell ref="U1406:W1406"/>
    <mergeCell ref="X1407:Y1407"/>
    <mergeCell ref="Z1407:AA1407"/>
    <mergeCell ref="C1407:D1407"/>
    <mergeCell ref="E1407:G1407"/>
    <mergeCell ref="H1407:J1407"/>
    <mergeCell ref="K1407:O1407"/>
    <mergeCell ref="P1407:R1407"/>
    <mergeCell ref="S1407:T1407"/>
    <mergeCell ref="U1407:W1407"/>
    <mergeCell ref="X1408:Y1408"/>
    <mergeCell ref="Z1408:AA1408"/>
    <mergeCell ref="C1408:D1408"/>
    <mergeCell ref="E1408:G1408"/>
    <mergeCell ref="H1408:J1408"/>
    <mergeCell ref="K1408:O1408"/>
    <mergeCell ref="P1408:R1408"/>
    <mergeCell ref="S1408:T1408"/>
    <mergeCell ref="U1408:W1408"/>
    <mergeCell ref="X1409:Y1409"/>
    <mergeCell ref="Z1409:AA1409"/>
    <mergeCell ref="C1409:D1409"/>
    <mergeCell ref="E1409:G1409"/>
    <mergeCell ref="H1409:J1409"/>
    <mergeCell ref="K1409:O1409"/>
    <mergeCell ref="P1409:R1409"/>
    <mergeCell ref="S1409:T1409"/>
    <mergeCell ref="U1409:W1409"/>
    <mergeCell ref="X1410:Y1410"/>
    <mergeCell ref="Z1410:AA1410"/>
    <mergeCell ref="C1410:D1410"/>
    <mergeCell ref="E1410:G1410"/>
    <mergeCell ref="H1410:J1410"/>
    <mergeCell ref="K1410:O1410"/>
    <mergeCell ref="P1410:R1410"/>
    <mergeCell ref="S1410:T1410"/>
    <mergeCell ref="U1410:W1410"/>
    <mergeCell ref="X1411:Y1411"/>
    <mergeCell ref="Z1411:AA1411"/>
    <mergeCell ref="C1411:D1411"/>
    <mergeCell ref="E1411:G1411"/>
    <mergeCell ref="H1411:J1411"/>
    <mergeCell ref="K1411:O1411"/>
    <mergeCell ref="P1411:R1411"/>
    <mergeCell ref="S1411:T1411"/>
    <mergeCell ref="U1411:W1411"/>
    <mergeCell ref="X1412:Y1412"/>
    <mergeCell ref="Z1412:AA1412"/>
    <mergeCell ref="C1412:D1412"/>
    <mergeCell ref="E1412:G1412"/>
    <mergeCell ref="H1412:J1412"/>
    <mergeCell ref="K1412:O1412"/>
    <mergeCell ref="P1412:R1412"/>
    <mergeCell ref="S1412:T1412"/>
    <mergeCell ref="U1412:W1412"/>
    <mergeCell ref="X1413:Y1413"/>
    <mergeCell ref="Z1413:AA1413"/>
    <mergeCell ref="C1413:D1413"/>
    <mergeCell ref="E1413:G1413"/>
    <mergeCell ref="H1413:J1413"/>
    <mergeCell ref="K1413:O1413"/>
    <mergeCell ref="P1413:R1413"/>
    <mergeCell ref="S1413:T1413"/>
    <mergeCell ref="U1413:W1413"/>
    <mergeCell ref="X1414:Y1414"/>
    <mergeCell ref="Z1414:AA1414"/>
    <mergeCell ref="C1414:D1414"/>
    <mergeCell ref="E1414:G1414"/>
    <mergeCell ref="H1414:J1414"/>
    <mergeCell ref="K1414:O1414"/>
    <mergeCell ref="P1414:R1414"/>
    <mergeCell ref="S1414:T1414"/>
    <mergeCell ref="U1414:W1414"/>
    <mergeCell ref="X1415:Y1415"/>
    <mergeCell ref="Z1415:AA1415"/>
    <mergeCell ref="C1415:D1415"/>
    <mergeCell ref="E1415:G1415"/>
    <mergeCell ref="H1415:J1415"/>
    <mergeCell ref="K1415:O1415"/>
    <mergeCell ref="P1415:R1415"/>
    <mergeCell ref="S1415:T1415"/>
    <mergeCell ref="U1415:W1415"/>
    <mergeCell ref="X1416:Y1416"/>
    <mergeCell ref="Z1416:AA1416"/>
    <mergeCell ref="C1416:D1416"/>
    <mergeCell ref="E1416:G1416"/>
    <mergeCell ref="H1416:J1416"/>
    <mergeCell ref="K1416:O1416"/>
    <mergeCell ref="P1416:R1416"/>
    <mergeCell ref="S1416:T1416"/>
    <mergeCell ref="U1416:W1416"/>
    <mergeCell ref="X1417:Y1417"/>
    <mergeCell ref="Z1417:AA1417"/>
    <mergeCell ref="C1417:D1417"/>
    <mergeCell ref="E1417:G1417"/>
    <mergeCell ref="H1417:J1417"/>
    <mergeCell ref="K1417:O1417"/>
    <mergeCell ref="P1417:R1417"/>
    <mergeCell ref="S1417:T1417"/>
    <mergeCell ref="U1417:W1417"/>
    <mergeCell ref="X1418:Y1418"/>
    <mergeCell ref="Z1418:AA1418"/>
    <mergeCell ref="C1418:D1418"/>
    <mergeCell ref="E1418:G1418"/>
    <mergeCell ref="H1418:J1418"/>
    <mergeCell ref="K1418:O1418"/>
    <mergeCell ref="P1418:R1418"/>
    <mergeCell ref="S1418:T1418"/>
    <mergeCell ref="U1418:W1418"/>
    <mergeCell ref="X1419:Y1419"/>
    <mergeCell ref="Z1419:AA1419"/>
    <mergeCell ref="C1419:D1419"/>
    <mergeCell ref="E1419:G1419"/>
    <mergeCell ref="H1419:J1419"/>
    <mergeCell ref="K1419:O1419"/>
    <mergeCell ref="P1419:R1419"/>
    <mergeCell ref="S1419:T1419"/>
    <mergeCell ref="U1419:W1419"/>
    <mergeCell ref="X1420:Y1420"/>
    <mergeCell ref="Z1420:AA1420"/>
    <mergeCell ref="C1420:D1420"/>
    <mergeCell ref="E1420:G1420"/>
    <mergeCell ref="H1420:J1420"/>
    <mergeCell ref="K1420:O1420"/>
    <mergeCell ref="P1420:R1420"/>
    <mergeCell ref="S1420:T1420"/>
    <mergeCell ref="U1420:W1420"/>
    <mergeCell ref="X1421:Y1421"/>
    <mergeCell ref="Z1421:AA1421"/>
    <mergeCell ref="C1421:D1421"/>
    <mergeCell ref="E1421:G1421"/>
    <mergeCell ref="H1421:J1421"/>
    <mergeCell ref="K1421:O1421"/>
    <mergeCell ref="P1421:R1421"/>
    <mergeCell ref="S1421:T1421"/>
    <mergeCell ref="U1421:W1421"/>
    <mergeCell ref="X1422:Y1422"/>
    <mergeCell ref="Z1422:AA1422"/>
    <mergeCell ref="C1422:D1422"/>
    <mergeCell ref="E1422:G1422"/>
    <mergeCell ref="H1422:J1422"/>
    <mergeCell ref="K1422:O1422"/>
    <mergeCell ref="P1422:R1422"/>
    <mergeCell ref="S1422:T1422"/>
    <mergeCell ref="U1422:W1422"/>
    <mergeCell ref="X1423:Y1423"/>
    <mergeCell ref="Z1423:AA1423"/>
    <mergeCell ref="C1423:D1423"/>
    <mergeCell ref="E1423:G1423"/>
    <mergeCell ref="H1423:J1423"/>
    <mergeCell ref="K1423:O1423"/>
    <mergeCell ref="P1423:R1423"/>
    <mergeCell ref="S1423:T1423"/>
    <mergeCell ref="U1423:W1423"/>
    <mergeCell ref="X1424:Y1424"/>
    <mergeCell ref="Z1424:AA1424"/>
    <mergeCell ref="C1424:D1424"/>
    <mergeCell ref="E1424:G1424"/>
    <mergeCell ref="H1424:J1424"/>
    <mergeCell ref="K1424:O1424"/>
    <mergeCell ref="P1424:R1424"/>
    <mergeCell ref="S1424:T1424"/>
    <mergeCell ref="U1424:W1424"/>
    <mergeCell ref="X1425:Y1425"/>
    <mergeCell ref="Z1425:AA1425"/>
    <mergeCell ref="C1425:D1425"/>
    <mergeCell ref="E1425:G1425"/>
    <mergeCell ref="H1425:J1425"/>
    <mergeCell ref="K1425:O1425"/>
    <mergeCell ref="P1425:R1425"/>
    <mergeCell ref="S1425:T1425"/>
    <mergeCell ref="U1425:W1425"/>
    <mergeCell ref="X1426:Y1426"/>
    <mergeCell ref="Z1426:AA1426"/>
    <mergeCell ref="C1426:D1426"/>
    <mergeCell ref="E1426:G1426"/>
    <mergeCell ref="H1426:J1426"/>
    <mergeCell ref="K1426:O1426"/>
    <mergeCell ref="P1426:R1426"/>
    <mergeCell ref="S1426:T1426"/>
    <mergeCell ref="U1426:W1426"/>
    <mergeCell ref="X1427:Y1427"/>
    <mergeCell ref="Z1427:AA1427"/>
    <mergeCell ref="C1427:D1427"/>
    <mergeCell ref="E1427:G1427"/>
    <mergeCell ref="H1427:J1427"/>
    <mergeCell ref="K1427:O1427"/>
    <mergeCell ref="P1427:R1427"/>
    <mergeCell ref="S1427:T1427"/>
    <mergeCell ref="U1427:W1427"/>
    <mergeCell ref="X1428:Y1428"/>
    <mergeCell ref="Z1428:AA1428"/>
    <mergeCell ref="C1428:D1428"/>
    <mergeCell ref="E1428:G1428"/>
    <mergeCell ref="H1428:J1428"/>
    <mergeCell ref="K1428:O1428"/>
    <mergeCell ref="P1428:R1428"/>
    <mergeCell ref="S1428:T1428"/>
    <mergeCell ref="U1428:W1428"/>
    <mergeCell ref="X1429:Y1429"/>
    <mergeCell ref="Z1429:AA1429"/>
    <mergeCell ref="C1429:D1429"/>
    <mergeCell ref="E1429:G1429"/>
    <mergeCell ref="H1429:J1429"/>
    <mergeCell ref="K1429:O1429"/>
    <mergeCell ref="P1429:R1429"/>
    <mergeCell ref="S1429:T1429"/>
    <mergeCell ref="U1429:W1429"/>
    <mergeCell ref="X1430:Y1430"/>
    <mergeCell ref="Z1430:AA1430"/>
    <mergeCell ref="C1430:D1430"/>
    <mergeCell ref="E1430:G1430"/>
    <mergeCell ref="H1430:J1430"/>
    <mergeCell ref="K1430:O1430"/>
    <mergeCell ref="P1430:R1430"/>
    <mergeCell ref="S1430:T1430"/>
    <mergeCell ref="U1430:W1430"/>
    <mergeCell ref="X1431:Y1431"/>
    <mergeCell ref="Z1431:AA1431"/>
    <mergeCell ref="C1431:D1431"/>
    <mergeCell ref="E1431:G1431"/>
    <mergeCell ref="H1431:J1431"/>
    <mergeCell ref="K1431:O1431"/>
    <mergeCell ref="P1431:R1431"/>
    <mergeCell ref="S1431:T1431"/>
    <mergeCell ref="U1431:W1431"/>
    <mergeCell ref="X1432:Y1432"/>
    <mergeCell ref="Z1432:AA1432"/>
    <mergeCell ref="C1432:D1432"/>
    <mergeCell ref="E1432:G1432"/>
    <mergeCell ref="H1432:J1432"/>
    <mergeCell ref="K1432:O1432"/>
    <mergeCell ref="P1432:R1432"/>
    <mergeCell ref="S1432:T1432"/>
    <mergeCell ref="U1432:W1432"/>
    <mergeCell ref="X1433:Y1433"/>
    <mergeCell ref="Z1433:AA1433"/>
    <mergeCell ref="C1433:D1433"/>
    <mergeCell ref="E1433:G1433"/>
    <mergeCell ref="H1433:J1433"/>
    <mergeCell ref="K1433:O1433"/>
    <mergeCell ref="P1433:R1433"/>
    <mergeCell ref="S1433:T1433"/>
    <mergeCell ref="U1433:W1433"/>
    <mergeCell ref="X1434:Y1434"/>
    <mergeCell ref="Z1434:AA1434"/>
    <mergeCell ref="C1434:D1434"/>
    <mergeCell ref="E1434:G1434"/>
    <mergeCell ref="H1434:J1434"/>
    <mergeCell ref="K1434:O1434"/>
    <mergeCell ref="P1434:R1434"/>
    <mergeCell ref="S1434:T1434"/>
    <mergeCell ref="U1434:W1434"/>
    <mergeCell ref="X1435:Y1435"/>
    <mergeCell ref="Z1435:AA1435"/>
    <mergeCell ref="C1435:D1435"/>
    <mergeCell ref="E1435:G1435"/>
    <mergeCell ref="H1435:J1435"/>
    <mergeCell ref="K1435:O1435"/>
    <mergeCell ref="P1435:R1435"/>
    <mergeCell ref="S1435:T1435"/>
    <mergeCell ref="U1435:W1435"/>
    <mergeCell ref="X1436:Y1436"/>
    <mergeCell ref="Z1436:AA1436"/>
    <mergeCell ref="C1436:D1436"/>
    <mergeCell ref="E1436:G1436"/>
    <mergeCell ref="H1436:J1436"/>
    <mergeCell ref="K1436:O1436"/>
    <mergeCell ref="P1436:R1436"/>
    <mergeCell ref="S1436:T1436"/>
    <mergeCell ref="U1436:W1436"/>
    <mergeCell ref="X1437:Y1437"/>
    <mergeCell ref="Z1437:AA1437"/>
    <mergeCell ref="C1437:D1437"/>
    <mergeCell ref="E1437:G1437"/>
    <mergeCell ref="H1437:J1437"/>
    <mergeCell ref="K1437:O1437"/>
    <mergeCell ref="P1437:R1437"/>
    <mergeCell ref="S1437:T1437"/>
    <mergeCell ref="U1437:W1437"/>
    <mergeCell ref="X1438:Y1438"/>
    <mergeCell ref="Z1438:AA1438"/>
    <mergeCell ref="C1438:D1438"/>
    <mergeCell ref="E1438:G1438"/>
    <mergeCell ref="H1438:J1438"/>
    <mergeCell ref="K1438:O1438"/>
    <mergeCell ref="P1438:R1438"/>
    <mergeCell ref="S1438:T1438"/>
    <mergeCell ref="U1438:W1438"/>
    <mergeCell ref="X1439:Y1439"/>
    <mergeCell ref="Z1439:AA1439"/>
    <mergeCell ref="C1439:D1439"/>
    <mergeCell ref="E1439:G1439"/>
    <mergeCell ref="H1439:J1439"/>
    <mergeCell ref="K1439:O1439"/>
    <mergeCell ref="P1439:R1439"/>
    <mergeCell ref="S1439:T1439"/>
    <mergeCell ref="U1439:W1439"/>
    <mergeCell ref="X1440:Y1440"/>
    <mergeCell ref="Z1440:AA1440"/>
    <mergeCell ref="C1440:D1440"/>
    <mergeCell ref="E1440:G1440"/>
    <mergeCell ref="H1440:J1440"/>
    <mergeCell ref="K1440:O1440"/>
    <mergeCell ref="P1440:R1440"/>
    <mergeCell ref="S1440:T1440"/>
    <mergeCell ref="U1440:W1440"/>
    <mergeCell ref="X1441:Y1441"/>
    <mergeCell ref="Z1441:AA1441"/>
    <mergeCell ref="C1441:D1441"/>
    <mergeCell ref="E1441:G1441"/>
    <mergeCell ref="H1441:J1441"/>
    <mergeCell ref="K1441:O1441"/>
    <mergeCell ref="P1441:R1441"/>
    <mergeCell ref="S1441:T1441"/>
    <mergeCell ref="U1441:W1441"/>
    <mergeCell ref="X1442:Y1442"/>
    <mergeCell ref="Z1442:AA1442"/>
    <mergeCell ref="C1442:D1442"/>
    <mergeCell ref="E1442:G1442"/>
    <mergeCell ref="H1442:J1442"/>
    <mergeCell ref="K1442:O1442"/>
    <mergeCell ref="P1442:R1442"/>
    <mergeCell ref="S1442:T1442"/>
    <mergeCell ref="U1442:W1442"/>
    <mergeCell ref="X1443:Y1443"/>
    <mergeCell ref="Z1443:AA1443"/>
    <mergeCell ref="C1443:D1443"/>
    <mergeCell ref="E1443:G1443"/>
    <mergeCell ref="H1443:J1443"/>
    <mergeCell ref="K1443:O1443"/>
    <mergeCell ref="P1443:R1443"/>
    <mergeCell ref="S1443:T1443"/>
    <mergeCell ref="U1443:W1443"/>
    <mergeCell ref="X1444:Y1444"/>
    <mergeCell ref="Z1444:AA1444"/>
    <mergeCell ref="C1444:D1444"/>
    <mergeCell ref="E1444:G1444"/>
    <mergeCell ref="H1444:J1444"/>
    <mergeCell ref="K1444:O1444"/>
    <mergeCell ref="P1444:R1444"/>
    <mergeCell ref="S1444:T1444"/>
    <mergeCell ref="U1444:W1444"/>
    <mergeCell ref="X1445:Y1445"/>
    <mergeCell ref="Z1445:AA1445"/>
    <mergeCell ref="C1445:D1445"/>
    <mergeCell ref="E1445:G1445"/>
    <mergeCell ref="H1445:J1445"/>
    <mergeCell ref="K1445:O1445"/>
    <mergeCell ref="P1445:R1445"/>
    <mergeCell ref="S1445:T1445"/>
    <mergeCell ref="U1445:W1445"/>
    <mergeCell ref="X1446:Y1446"/>
    <mergeCell ref="Z1446:AA1446"/>
    <mergeCell ref="C1446:D1446"/>
    <mergeCell ref="E1446:G1446"/>
    <mergeCell ref="H1446:J1446"/>
    <mergeCell ref="K1446:O1446"/>
    <mergeCell ref="P1446:R1446"/>
    <mergeCell ref="S1446:T1446"/>
    <mergeCell ref="U1446:W1446"/>
    <mergeCell ref="X1447:Y1447"/>
    <mergeCell ref="Z1447:AA1447"/>
    <mergeCell ref="C1447:D1447"/>
    <mergeCell ref="E1447:G1447"/>
    <mergeCell ref="H1447:J1447"/>
    <mergeCell ref="K1447:O1447"/>
    <mergeCell ref="P1447:R1447"/>
    <mergeCell ref="S1447:T1447"/>
    <mergeCell ref="U1447:W1447"/>
    <mergeCell ref="X1448:Y1448"/>
    <mergeCell ref="Z1448:AA1448"/>
    <mergeCell ref="C1448:D1448"/>
    <mergeCell ref="E1448:G1448"/>
    <mergeCell ref="H1448:J1448"/>
    <mergeCell ref="K1448:O1448"/>
    <mergeCell ref="P1448:R1448"/>
    <mergeCell ref="S1448:T1448"/>
    <mergeCell ref="U1448:W1448"/>
    <mergeCell ref="X1449:Y1449"/>
    <mergeCell ref="Z1449:AA1449"/>
    <mergeCell ref="C1449:D1449"/>
    <mergeCell ref="E1449:G1449"/>
    <mergeCell ref="H1449:J1449"/>
    <mergeCell ref="K1449:O1449"/>
    <mergeCell ref="P1449:R1449"/>
    <mergeCell ref="S1449:T1449"/>
    <mergeCell ref="U1449:W1449"/>
    <mergeCell ref="X1450:Y1450"/>
    <mergeCell ref="Z1450:AA1450"/>
    <mergeCell ref="C1450:D1450"/>
    <mergeCell ref="E1450:G1450"/>
    <mergeCell ref="H1450:J1450"/>
    <mergeCell ref="K1450:O1450"/>
    <mergeCell ref="P1450:R1450"/>
    <mergeCell ref="S1450:T1450"/>
    <mergeCell ref="U1450:W1450"/>
    <mergeCell ref="X1451:Y1451"/>
    <mergeCell ref="Z1451:AA1451"/>
    <mergeCell ref="C1451:D1451"/>
    <mergeCell ref="E1451:G1451"/>
    <mergeCell ref="H1451:J1451"/>
    <mergeCell ref="K1451:O1451"/>
    <mergeCell ref="P1451:R1451"/>
    <mergeCell ref="S1451:T1451"/>
    <mergeCell ref="U1451:W1451"/>
    <mergeCell ref="X1452:Y1452"/>
    <mergeCell ref="Z1452:AA1452"/>
    <mergeCell ref="C1452:D1452"/>
    <mergeCell ref="E1452:G1452"/>
    <mergeCell ref="H1452:J1452"/>
    <mergeCell ref="K1452:O1452"/>
    <mergeCell ref="P1452:R1452"/>
    <mergeCell ref="S1452:T1452"/>
    <mergeCell ref="U1452:W1452"/>
    <mergeCell ref="X1453:Y1453"/>
    <mergeCell ref="Z1453:AA1453"/>
    <mergeCell ref="C1453:D1453"/>
    <mergeCell ref="E1453:G1453"/>
    <mergeCell ref="H1453:J1453"/>
    <mergeCell ref="K1453:O1453"/>
    <mergeCell ref="P1453:R1453"/>
    <mergeCell ref="S1453:T1453"/>
    <mergeCell ref="U1453:W1453"/>
    <mergeCell ref="X1454:Y1454"/>
    <mergeCell ref="Z1454:AA1454"/>
    <mergeCell ref="C1454:D1454"/>
    <mergeCell ref="E1454:G1454"/>
    <mergeCell ref="H1454:J1454"/>
    <mergeCell ref="K1454:O1454"/>
    <mergeCell ref="P1454:R1454"/>
    <mergeCell ref="S1454:T1454"/>
    <mergeCell ref="U1454:W1454"/>
    <mergeCell ref="X1455:Y1455"/>
    <mergeCell ref="Z1455:AA1455"/>
    <mergeCell ref="C1455:D1455"/>
    <mergeCell ref="E1455:G1455"/>
    <mergeCell ref="H1455:J1455"/>
    <mergeCell ref="K1455:O1455"/>
    <mergeCell ref="P1455:R1455"/>
    <mergeCell ref="S1455:T1455"/>
    <mergeCell ref="U1455:W1455"/>
    <mergeCell ref="X1456:Y1456"/>
    <mergeCell ref="Z1456:AA1456"/>
    <mergeCell ref="C1456:D1456"/>
    <mergeCell ref="E1456:G1456"/>
    <mergeCell ref="H1456:J1456"/>
    <mergeCell ref="K1456:O1456"/>
    <mergeCell ref="P1456:R1456"/>
    <mergeCell ref="S1456:T1456"/>
    <mergeCell ref="U1456:W1456"/>
    <mergeCell ref="X1457:Y1457"/>
    <mergeCell ref="Z1457:AA1457"/>
    <mergeCell ref="C1457:D1457"/>
    <mergeCell ref="E1457:G1457"/>
    <mergeCell ref="H1457:J1457"/>
    <mergeCell ref="K1457:O1457"/>
    <mergeCell ref="P1457:R1457"/>
    <mergeCell ref="S1457:T1457"/>
    <mergeCell ref="U1457:W1457"/>
    <mergeCell ref="X1458:Y1458"/>
    <mergeCell ref="Z1458:AA1458"/>
    <mergeCell ref="C1458:D1458"/>
    <mergeCell ref="E1458:G1458"/>
    <mergeCell ref="H1458:J1458"/>
    <mergeCell ref="K1458:O1458"/>
    <mergeCell ref="P1458:R1458"/>
    <mergeCell ref="S1458:T1458"/>
    <mergeCell ref="U1458:W1458"/>
    <mergeCell ref="X1459:Y1459"/>
    <mergeCell ref="Z1459:AA1459"/>
    <mergeCell ref="C1459:D1459"/>
    <mergeCell ref="E1459:G1459"/>
    <mergeCell ref="H1459:J1459"/>
    <mergeCell ref="K1459:O1459"/>
    <mergeCell ref="P1459:R1459"/>
    <mergeCell ref="S1459:T1459"/>
    <mergeCell ref="U1459:W1459"/>
    <mergeCell ref="X1460:Y1460"/>
    <mergeCell ref="Z1460:AA1460"/>
    <mergeCell ref="C1460:D1460"/>
    <mergeCell ref="E1460:G1460"/>
    <mergeCell ref="H1460:J1460"/>
    <mergeCell ref="K1460:O1460"/>
    <mergeCell ref="P1460:R1460"/>
    <mergeCell ref="S1460:T1460"/>
    <mergeCell ref="U1460:W1460"/>
    <mergeCell ref="X1461:Y1461"/>
    <mergeCell ref="Z1461:AA1461"/>
    <mergeCell ref="C1461:D1461"/>
    <mergeCell ref="E1461:G1461"/>
    <mergeCell ref="H1461:J1461"/>
    <mergeCell ref="K1461:O1461"/>
    <mergeCell ref="P1461:R1461"/>
    <mergeCell ref="S1461:T1461"/>
    <mergeCell ref="U1461:W1461"/>
    <mergeCell ref="X1462:Y1462"/>
    <mergeCell ref="Z1462:AA1462"/>
    <mergeCell ref="C1462:D1462"/>
    <mergeCell ref="E1462:G1462"/>
    <mergeCell ref="H1462:J1462"/>
    <mergeCell ref="K1462:O1462"/>
    <mergeCell ref="P1462:R1462"/>
    <mergeCell ref="S1462:T1462"/>
    <mergeCell ref="U1462:W1462"/>
    <mergeCell ref="X1463:Y1463"/>
    <mergeCell ref="Z1463:AA1463"/>
    <mergeCell ref="C1463:D1463"/>
    <mergeCell ref="E1463:G1463"/>
    <mergeCell ref="H1463:J1463"/>
    <mergeCell ref="K1463:O1463"/>
    <mergeCell ref="P1463:R1463"/>
    <mergeCell ref="S1463:T1463"/>
    <mergeCell ref="U1463:W1463"/>
    <mergeCell ref="X1464:Y1464"/>
    <mergeCell ref="Z1464:AA1464"/>
    <mergeCell ref="C1464:D1464"/>
    <mergeCell ref="E1464:G1464"/>
    <mergeCell ref="H1464:J1464"/>
    <mergeCell ref="K1464:O1464"/>
    <mergeCell ref="P1464:R1464"/>
    <mergeCell ref="S1464:T1464"/>
    <mergeCell ref="U1464:W1464"/>
    <mergeCell ref="X1465:Y1465"/>
    <mergeCell ref="Z1465:AA1465"/>
    <mergeCell ref="C1465:D1465"/>
    <mergeCell ref="E1465:G1465"/>
    <mergeCell ref="H1465:J1465"/>
    <mergeCell ref="K1465:O1465"/>
    <mergeCell ref="P1465:R1465"/>
    <mergeCell ref="S1465:T1465"/>
    <mergeCell ref="U1465:W1465"/>
    <mergeCell ref="X1466:Y1466"/>
    <mergeCell ref="Z1466:AA1466"/>
    <mergeCell ref="C1466:D1466"/>
    <mergeCell ref="E1466:G1466"/>
    <mergeCell ref="H1466:J1466"/>
    <mergeCell ref="K1466:O1466"/>
    <mergeCell ref="P1466:R1466"/>
    <mergeCell ref="S1466:T1466"/>
    <mergeCell ref="U1466:W1466"/>
    <mergeCell ref="X1467:Y1467"/>
    <mergeCell ref="Z1467:AA1467"/>
    <mergeCell ref="C1467:D1467"/>
    <mergeCell ref="E1467:G1467"/>
    <mergeCell ref="H1467:J1467"/>
    <mergeCell ref="K1467:O1467"/>
    <mergeCell ref="P1467:R1467"/>
    <mergeCell ref="S1467:T1467"/>
    <mergeCell ref="U1467:W1467"/>
    <mergeCell ref="X1468:Y1468"/>
    <mergeCell ref="Z1468:AA1468"/>
    <mergeCell ref="C1468:D1468"/>
    <mergeCell ref="E1468:G1468"/>
    <mergeCell ref="H1468:J1468"/>
    <mergeCell ref="K1468:O1468"/>
    <mergeCell ref="P1468:R1468"/>
    <mergeCell ref="S1468:T1468"/>
    <mergeCell ref="U1468:W1468"/>
    <mergeCell ref="X1469:Y1469"/>
    <mergeCell ref="Z1469:AA1469"/>
    <mergeCell ref="C1469:D1469"/>
    <mergeCell ref="E1469:G1469"/>
    <mergeCell ref="H1469:J1469"/>
    <mergeCell ref="K1469:O1469"/>
    <mergeCell ref="P1469:R1469"/>
    <mergeCell ref="S1469:T1469"/>
    <mergeCell ref="U1469:W1469"/>
    <mergeCell ref="X1470:Y1470"/>
    <mergeCell ref="Z1470:AA1470"/>
    <mergeCell ref="C1470:D1470"/>
    <mergeCell ref="E1470:G1470"/>
    <mergeCell ref="H1470:J1470"/>
    <mergeCell ref="K1470:O1470"/>
    <mergeCell ref="P1470:R1470"/>
    <mergeCell ref="S1470:T1470"/>
    <mergeCell ref="U1470:W1470"/>
    <mergeCell ref="X1471:Y1471"/>
    <mergeCell ref="Z1471:AA1471"/>
    <mergeCell ref="C1471:D1471"/>
    <mergeCell ref="E1471:G1471"/>
    <mergeCell ref="H1471:J1471"/>
    <mergeCell ref="K1471:O1471"/>
    <mergeCell ref="P1471:R1471"/>
    <mergeCell ref="S1471:T1471"/>
    <mergeCell ref="U1471:W1471"/>
    <mergeCell ref="X1472:Y1472"/>
    <mergeCell ref="Z1472:AA1472"/>
    <mergeCell ref="C1472:D1472"/>
    <mergeCell ref="E1472:G1472"/>
    <mergeCell ref="H1472:J1472"/>
    <mergeCell ref="K1472:O1472"/>
    <mergeCell ref="P1472:R1472"/>
    <mergeCell ref="S1472:T1472"/>
    <mergeCell ref="U1472:W1472"/>
    <mergeCell ref="X1473:Y1473"/>
    <mergeCell ref="Z1473:AA1473"/>
    <mergeCell ref="C1473:D1473"/>
    <mergeCell ref="E1473:G1473"/>
    <mergeCell ref="H1473:J1473"/>
    <mergeCell ref="K1473:O1473"/>
    <mergeCell ref="P1473:R1473"/>
    <mergeCell ref="S1473:T1473"/>
    <mergeCell ref="U1473:W1473"/>
    <mergeCell ref="X1474:Y1474"/>
    <mergeCell ref="Z1474:AA1474"/>
    <mergeCell ref="C1474:D1474"/>
    <mergeCell ref="E1474:G1474"/>
    <mergeCell ref="H1474:J1474"/>
    <mergeCell ref="K1474:O1474"/>
    <mergeCell ref="P1474:R1474"/>
    <mergeCell ref="S1474:T1474"/>
    <mergeCell ref="U1474:W1474"/>
    <mergeCell ref="X1475:Y1475"/>
    <mergeCell ref="Z1475:AA1475"/>
    <mergeCell ref="C1475:D1475"/>
    <mergeCell ref="E1475:G1475"/>
    <mergeCell ref="H1475:J1475"/>
    <mergeCell ref="K1475:O1475"/>
    <mergeCell ref="P1475:R1475"/>
    <mergeCell ref="S1475:T1475"/>
    <mergeCell ref="U1475:W1475"/>
    <mergeCell ref="X1476:Y1476"/>
    <mergeCell ref="Z1476:AA1476"/>
    <mergeCell ref="C1476:D1476"/>
    <mergeCell ref="E1476:G1476"/>
    <mergeCell ref="H1476:J1476"/>
    <mergeCell ref="K1476:O1476"/>
    <mergeCell ref="P1476:R1476"/>
    <mergeCell ref="S1476:T1476"/>
    <mergeCell ref="U1476:W1476"/>
    <mergeCell ref="X1477:Y1477"/>
    <mergeCell ref="Z1477:AA1477"/>
    <mergeCell ref="C1477:D1477"/>
    <mergeCell ref="E1477:G1477"/>
    <mergeCell ref="H1477:J1477"/>
    <mergeCell ref="K1477:O1477"/>
    <mergeCell ref="P1477:R1477"/>
    <mergeCell ref="S1477:T1477"/>
    <mergeCell ref="U1477:W1477"/>
    <mergeCell ref="X1478:Y1478"/>
    <mergeCell ref="Z1478:AA1478"/>
    <mergeCell ref="C1478:D1478"/>
    <mergeCell ref="E1478:G1478"/>
    <mergeCell ref="H1478:J1478"/>
    <mergeCell ref="K1478:O1478"/>
    <mergeCell ref="P1478:R1478"/>
    <mergeCell ref="S1478:T1478"/>
    <mergeCell ref="U1478:W1478"/>
    <mergeCell ref="X1479:Y1479"/>
    <mergeCell ref="Z1479:AA1479"/>
    <mergeCell ref="C1479:D1479"/>
    <mergeCell ref="E1479:G1479"/>
    <mergeCell ref="H1479:J1479"/>
    <mergeCell ref="K1479:O1479"/>
    <mergeCell ref="P1479:R1479"/>
    <mergeCell ref="S1479:T1479"/>
    <mergeCell ref="U1479:W1479"/>
    <mergeCell ref="X1480:Y1480"/>
    <mergeCell ref="Z1480:AA1480"/>
    <mergeCell ref="C1480:D1480"/>
    <mergeCell ref="E1480:G1480"/>
    <mergeCell ref="H1480:J1480"/>
    <mergeCell ref="K1480:O1480"/>
    <mergeCell ref="P1480:R1480"/>
    <mergeCell ref="S1480:T1480"/>
    <mergeCell ref="U1480:W1480"/>
    <mergeCell ref="X1481:Y1481"/>
    <mergeCell ref="Z1481:AA1481"/>
    <mergeCell ref="C1481:D1481"/>
    <mergeCell ref="E1481:G1481"/>
    <mergeCell ref="H1481:J1481"/>
    <mergeCell ref="K1481:O1481"/>
    <mergeCell ref="P1481:R1481"/>
    <mergeCell ref="S1481:T1481"/>
    <mergeCell ref="U1481:W1481"/>
    <mergeCell ref="X1482:Y1482"/>
    <mergeCell ref="Z1482:AA1482"/>
    <mergeCell ref="C1482:D1482"/>
    <mergeCell ref="E1482:G1482"/>
    <mergeCell ref="H1482:J1482"/>
    <mergeCell ref="K1482:O1482"/>
    <mergeCell ref="P1482:R1482"/>
    <mergeCell ref="S1482:T1482"/>
    <mergeCell ref="U1482:W1482"/>
    <mergeCell ref="X1483:Y1483"/>
    <mergeCell ref="Z1483:AA1483"/>
    <mergeCell ref="C1483:D1483"/>
    <mergeCell ref="E1483:G1483"/>
    <mergeCell ref="H1483:J1483"/>
    <mergeCell ref="K1483:O1483"/>
    <mergeCell ref="P1483:R1483"/>
    <mergeCell ref="S1483:T1483"/>
    <mergeCell ref="U1483:W1483"/>
    <mergeCell ref="X1484:Y1484"/>
    <mergeCell ref="Z1484:AA1484"/>
    <mergeCell ref="C1484:D1484"/>
    <mergeCell ref="E1484:G1484"/>
    <mergeCell ref="H1484:J1484"/>
    <mergeCell ref="K1484:O1484"/>
    <mergeCell ref="P1484:R1484"/>
    <mergeCell ref="S1484:T1484"/>
    <mergeCell ref="U1484:W1484"/>
    <mergeCell ref="X1485:Y1485"/>
    <mergeCell ref="Z1485:AA1485"/>
    <mergeCell ref="C1485:D1485"/>
    <mergeCell ref="E1485:G1485"/>
    <mergeCell ref="H1485:J1485"/>
    <mergeCell ref="K1485:O1485"/>
    <mergeCell ref="P1485:R1485"/>
    <mergeCell ref="S1485:T1485"/>
    <mergeCell ref="U1485:W1485"/>
    <mergeCell ref="X1486:Y1486"/>
    <mergeCell ref="Z1486:AA1486"/>
    <mergeCell ref="C1486:D1486"/>
    <mergeCell ref="E1486:G1486"/>
    <mergeCell ref="H1486:J1486"/>
    <mergeCell ref="K1486:O1486"/>
    <mergeCell ref="P1486:R1486"/>
    <mergeCell ref="S1486:T1486"/>
    <mergeCell ref="U1486:W1486"/>
    <mergeCell ref="X1487:Y1487"/>
    <mergeCell ref="Z1487:AA1487"/>
    <mergeCell ref="C1487:D1487"/>
    <mergeCell ref="E1487:G1487"/>
    <mergeCell ref="H1487:J1487"/>
    <mergeCell ref="K1487:O1487"/>
    <mergeCell ref="P1487:R1487"/>
    <mergeCell ref="S1487:T1487"/>
    <mergeCell ref="U1487:W1487"/>
    <mergeCell ref="X1488:Y1488"/>
    <mergeCell ref="Z1488:AA1488"/>
    <mergeCell ref="C1488:D1488"/>
    <mergeCell ref="E1488:G1488"/>
    <mergeCell ref="H1488:J1488"/>
    <mergeCell ref="K1488:O1488"/>
    <mergeCell ref="P1488:R1488"/>
    <mergeCell ref="S1488:T1488"/>
    <mergeCell ref="U1488:W1488"/>
    <mergeCell ref="X1489:Y1489"/>
    <mergeCell ref="Z1489:AA1489"/>
    <mergeCell ref="C1489:D1489"/>
    <mergeCell ref="E1489:G1489"/>
    <mergeCell ref="H1489:J1489"/>
    <mergeCell ref="K1489:O1489"/>
    <mergeCell ref="P1489:R1489"/>
    <mergeCell ref="S1489:T1489"/>
    <mergeCell ref="U1489:W1489"/>
    <mergeCell ref="X1490:Y1490"/>
    <mergeCell ref="Z1490:AA1490"/>
    <mergeCell ref="C1490:D1490"/>
    <mergeCell ref="E1490:G1490"/>
    <mergeCell ref="H1490:J1490"/>
    <mergeCell ref="K1490:O1490"/>
    <mergeCell ref="P1490:R1490"/>
    <mergeCell ref="S1490:T1490"/>
    <mergeCell ref="U1490:W1490"/>
    <mergeCell ref="X1491:Y1491"/>
    <mergeCell ref="Z1491:AA1491"/>
    <mergeCell ref="C1491:D1491"/>
    <mergeCell ref="E1491:G1491"/>
    <mergeCell ref="H1491:J1491"/>
    <mergeCell ref="K1491:O1491"/>
    <mergeCell ref="P1491:R1491"/>
    <mergeCell ref="S1491:T1491"/>
    <mergeCell ref="U1491:W1491"/>
    <mergeCell ref="X1492:Y1492"/>
    <mergeCell ref="Z1492:AA1492"/>
    <mergeCell ref="C1492:D1492"/>
    <mergeCell ref="E1492:G1492"/>
    <mergeCell ref="H1492:J1492"/>
    <mergeCell ref="K1492:O1492"/>
    <mergeCell ref="P1492:R1492"/>
    <mergeCell ref="S1492:T1492"/>
    <mergeCell ref="U1492:W1492"/>
    <mergeCell ref="X1493:Y1493"/>
    <mergeCell ref="Z1493:AA1493"/>
    <mergeCell ref="C1493:D1493"/>
    <mergeCell ref="E1493:G1493"/>
    <mergeCell ref="H1493:J1493"/>
    <mergeCell ref="K1493:O1493"/>
    <mergeCell ref="P1493:R1493"/>
    <mergeCell ref="S1493:T1493"/>
    <mergeCell ref="U1493:W1493"/>
    <mergeCell ref="X1494:Y1494"/>
    <mergeCell ref="Z1494:AA1494"/>
    <mergeCell ref="C1494:D1494"/>
    <mergeCell ref="E1494:G1494"/>
    <mergeCell ref="H1494:J1494"/>
    <mergeCell ref="K1494:O1494"/>
    <mergeCell ref="P1494:R1494"/>
    <mergeCell ref="S1494:T1494"/>
    <mergeCell ref="U1494:W1494"/>
    <mergeCell ref="X1495:Y1495"/>
    <mergeCell ref="Z1495:AA1495"/>
    <mergeCell ref="C1495:D1495"/>
    <mergeCell ref="E1495:G1495"/>
    <mergeCell ref="H1495:J1495"/>
    <mergeCell ref="K1495:O1495"/>
    <mergeCell ref="P1495:R1495"/>
    <mergeCell ref="S1495:T1495"/>
    <mergeCell ref="U1495:W1495"/>
    <mergeCell ref="X1496:Y1496"/>
    <mergeCell ref="Z1496:AA1496"/>
    <mergeCell ref="C1496:D1496"/>
    <mergeCell ref="E1496:G1496"/>
    <mergeCell ref="H1496:J1496"/>
    <mergeCell ref="K1496:O1496"/>
    <mergeCell ref="P1496:R1496"/>
    <mergeCell ref="S1496:T1496"/>
    <mergeCell ref="U1496:W1496"/>
    <mergeCell ref="X1497:Y1497"/>
    <mergeCell ref="Z1497:AA1497"/>
    <mergeCell ref="C1497:D1497"/>
    <mergeCell ref="E1497:G1497"/>
    <mergeCell ref="H1497:J1497"/>
    <mergeCell ref="K1497:O1497"/>
    <mergeCell ref="P1497:R1497"/>
    <mergeCell ref="S1497:T1497"/>
    <mergeCell ref="U1497:W1497"/>
    <mergeCell ref="X1498:Y1498"/>
    <mergeCell ref="Z1498:AA1498"/>
    <mergeCell ref="C1498:D1498"/>
    <mergeCell ref="E1498:G1498"/>
    <mergeCell ref="H1498:J1498"/>
    <mergeCell ref="K1498:O1498"/>
    <mergeCell ref="P1498:R1498"/>
    <mergeCell ref="S1498:T1498"/>
    <mergeCell ref="U1498:W1498"/>
    <mergeCell ref="X1499:Y1499"/>
    <mergeCell ref="Z1499:AA1499"/>
    <mergeCell ref="C1499:D1499"/>
    <mergeCell ref="E1499:G1499"/>
    <mergeCell ref="H1499:J1499"/>
    <mergeCell ref="K1499:O1499"/>
    <mergeCell ref="P1499:R1499"/>
    <mergeCell ref="S1499:T1499"/>
    <mergeCell ref="U1499:W1499"/>
    <mergeCell ref="X1500:Y1500"/>
    <mergeCell ref="Z1500:AA1500"/>
    <mergeCell ref="C1500:D1500"/>
    <mergeCell ref="E1500:G1500"/>
    <mergeCell ref="H1500:J1500"/>
    <mergeCell ref="K1500:O1500"/>
    <mergeCell ref="P1500:R1500"/>
    <mergeCell ref="S1500:T1500"/>
    <mergeCell ref="U1500:W1500"/>
    <mergeCell ref="X1501:Y1501"/>
    <mergeCell ref="Z1501:AA1501"/>
    <mergeCell ref="C1501:D1501"/>
    <mergeCell ref="E1501:G1501"/>
    <mergeCell ref="H1501:J1501"/>
    <mergeCell ref="K1501:O1501"/>
    <mergeCell ref="P1501:R1501"/>
    <mergeCell ref="S1501:T1501"/>
    <mergeCell ref="U1501:W1501"/>
    <mergeCell ref="X1502:Y1502"/>
    <mergeCell ref="Z1502:AA1502"/>
    <mergeCell ref="C1502:D1502"/>
    <mergeCell ref="E1502:G1502"/>
    <mergeCell ref="H1502:J1502"/>
    <mergeCell ref="K1502:O1502"/>
    <mergeCell ref="P1502:R1502"/>
    <mergeCell ref="S1502:T1502"/>
    <mergeCell ref="U1502:W1502"/>
    <mergeCell ref="X1503:Y1503"/>
    <mergeCell ref="Z1503:AA1503"/>
    <mergeCell ref="C1503:D1503"/>
    <mergeCell ref="E1503:G1503"/>
    <mergeCell ref="H1503:J1503"/>
    <mergeCell ref="K1503:O1503"/>
    <mergeCell ref="P1503:R1503"/>
    <mergeCell ref="S1503:T1503"/>
    <mergeCell ref="U1503:W1503"/>
    <mergeCell ref="X1504:Y1504"/>
    <mergeCell ref="Z1504:AA1504"/>
    <mergeCell ref="C1504:D1504"/>
    <mergeCell ref="E1504:G1504"/>
    <mergeCell ref="H1504:J1504"/>
    <mergeCell ref="K1504:O1504"/>
    <mergeCell ref="P1504:R1504"/>
    <mergeCell ref="S1504:T1504"/>
    <mergeCell ref="U1504:W1504"/>
    <mergeCell ref="X1505:Y1505"/>
    <mergeCell ref="Z1505:AA1505"/>
    <mergeCell ref="C1505:D1505"/>
    <mergeCell ref="E1505:G1505"/>
    <mergeCell ref="H1505:J1505"/>
    <mergeCell ref="K1505:O1505"/>
    <mergeCell ref="P1505:R1505"/>
    <mergeCell ref="S1505:T1505"/>
    <mergeCell ref="U1505:W1505"/>
    <mergeCell ref="X1506:Y1506"/>
    <mergeCell ref="Z1506:AA1506"/>
    <mergeCell ref="C1506:D1506"/>
    <mergeCell ref="E1506:G1506"/>
    <mergeCell ref="H1506:J1506"/>
    <mergeCell ref="K1506:O1506"/>
    <mergeCell ref="P1506:R1506"/>
    <mergeCell ref="S1506:T1506"/>
    <mergeCell ref="U1506:W1506"/>
    <mergeCell ref="X1507:Y1507"/>
    <mergeCell ref="Z1507:AA1507"/>
    <mergeCell ref="C1507:D1507"/>
    <mergeCell ref="E1507:G1507"/>
    <mergeCell ref="H1507:J1507"/>
    <mergeCell ref="K1507:O1507"/>
    <mergeCell ref="P1507:R1507"/>
    <mergeCell ref="S1507:T1507"/>
    <mergeCell ref="U1507:W1507"/>
    <mergeCell ref="X1508:Y1508"/>
    <mergeCell ref="Z1508:AA1508"/>
    <mergeCell ref="C1508:D1508"/>
    <mergeCell ref="E1508:G1508"/>
    <mergeCell ref="H1508:J1508"/>
    <mergeCell ref="K1508:O1508"/>
    <mergeCell ref="P1508:R1508"/>
    <mergeCell ref="S1508:T1508"/>
    <mergeCell ref="U1508:W1508"/>
    <mergeCell ref="X1509:Y1509"/>
    <mergeCell ref="Z1509:AA1509"/>
    <mergeCell ref="C1509:D1509"/>
    <mergeCell ref="E1509:G1509"/>
    <mergeCell ref="H1509:J1509"/>
    <mergeCell ref="K1509:O1509"/>
    <mergeCell ref="P1509:R1509"/>
    <mergeCell ref="S1509:T1509"/>
    <mergeCell ref="U1509:W1509"/>
    <mergeCell ref="X1510:Y1510"/>
    <mergeCell ref="Z1510:AA1510"/>
    <mergeCell ref="C1510:D1510"/>
    <mergeCell ref="E1510:G1510"/>
    <mergeCell ref="H1510:J1510"/>
    <mergeCell ref="K1510:O1510"/>
    <mergeCell ref="P1510:R1510"/>
    <mergeCell ref="S1510:T1510"/>
    <mergeCell ref="U1510:W1510"/>
    <mergeCell ref="X1511:Y1511"/>
    <mergeCell ref="Z1511:AA1511"/>
    <mergeCell ref="C1511:D1511"/>
    <mergeCell ref="E1511:G1511"/>
    <mergeCell ref="H1511:J1511"/>
    <mergeCell ref="K1511:O1511"/>
    <mergeCell ref="P1511:R1511"/>
    <mergeCell ref="S1511:T1511"/>
    <mergeCell ref="U1511:W1511"/>
    <mergeCell ref="X1512:Y1512"/>
    <mergeCell ref="Z1512:AA1512"/>
    <mergeCell ref="C1512:D1512"/>
    <mergeCell ref="E1512:G1512"/>
    <mergeCell ref="H1512:J1512"/>
    <mergeCell ref="K1512:O1512"/>
    <mergeCell ref="P1512:R1512"/>
    <mergeCell ref="S1512:T1512"/>
    <mergeCell ref="U1512:W1512"/>
    <mergeCell ref="X1513:Y1513"/>
    <mergeCell ref="Z1513:AA1513"/>
    <mergeCell ref="C1513:D1513"/>
    <mergeCell ref="E1513:G1513"/>
    <mergeCell ref="H1513:J1513"/>
    <mergeCell ref="K1513:O1513"/>
    <mergeCell ref="P1513:R1513"/>
    <mergeCell ref="S1513:T1513"/>
    <mergeCell ref="U1513:W1513"/>
    <mergeCell ref="X1514:Y1514"/>
    <mergeCell ref="Z1514:AA1514"/>
    <mergeCell ref="C1514:D1514"/>
    <mergeCell ref="E1514:G1514"/>
    <mergeCell ref="H1514:J1514"/>
    <mergeCell ref="K1514:O1514"/>
    <mergeCell ref="P1514:R1514"/>
    <mergeCell ref="S1514:T1514"/>
    <mergeCell ref="U1514:W1514"/>
    <mergeCell ref="X1515:Y1515"/>
    <mergeCell ref="Z1515:AA1515"/>
    <mergeCell ref="C1515:D1515"/>
    <mergeCell ref="E1515:G1515"/>
    <mergeCell ref="H1515:J1515"/>
    <mergeCell ref="K1515:O1515"/>
    <mergeCell ref="P1515:R1515"/>
    <mergeCell ref="S1515:T1515"/>
    <mergeCell ref="U1515:W1515"/>
    <mergeCell ref="X1516:Y1516"/>
    <mergeCell ref="Z1516:AA1516"/>
    <mergeCell ref="C1516:D1516"/>
    <mergeCell ref="E1516:G1516"/>
    <mergeCell ref="H1516:J1516"/>
    <mergeCell ref="K1516:O1516"/>
    <mergeCell ref="P1516:R1516"/>
    <mergeCell ref="S1516:T1516"/>
    <mergeCell ref="U1516:W1516"/>
    <mergeCell ref="X1517:Y1517"/>
    <mergeCell ref="Z1517:AA1517"/>
    <mergeCell ref="C1517:D1517"/>
    <mergeCell ref="E1517:G1517"/>
    <mergeCell ref="H1517:J1517"/>
    <mergeCell ref="K1517:O1517"/>
    <mergeCell ref="P1517:R1517"/>
    <mergeCell ref="S1517:T1517"/>
    <mergeCell ref="U1517:W1517"/>
    <mergeCell ref="X1518:Y1518"/>
    <mergeCell ref="Z1518:AA1518"/>
    <mergeCell ref="C1518:D1518"/>
    <mergeCell ref="E1518:G1518"/>
    <mergeCell ref="H1518:J1518"/>
    <mergeCell ref="K1518:O1518"/>
    <mergeCell ref="P1518:R1518"/>
    <mergeCell ref="S1518:T1518"/>
    <mergeCell ref="U1518:W1518"/>
    <mergeCell ref="X1519:Y1519"/>
    <mergeCell ref="Z1519:AA1519"/>
    <mergeCell ref="C1519:D1519"/>
    <mergeCell ref="E1519:G1519"/>
    <mergeCell ref="H1519:J1519"/>
    <mergeCell ref="K1519:O1519"/>
    <mergeCell ref="P1519:R1519"/>
    <mergeCell ref="S1519:T1519"/>
    <mergeCell ref="U1519:W1519"/>
    <mergeCell ref="X1520:Y1520"/>
    <mergeCell ref="Z1520:AA1520"/>
    <mergeCell ref="C1520:D1520"/>
    <mergeCell ref="E1520:G1520"/>
    <mergeCell ref="H1520:J1520"/>
    <mergeCell ref="K1520:O1520"/>
    <mergeCell ref="P1520:R1520"/>
    <mergeCell ref="S1520:T1520"/>
    <mergeCell ref="U1520:W1520"/>
    <mergeCell ref="X1521:Y1521"/>
    <mergeCell ref="Z1521:AA1521"/>
    <mergeCell ref="C1521:D1521"/>
    <mergeCell ref="E1521:G1521"/>
    <mergeCell ref="H1521:J1521"/>
    <mergeCell ref="K1521:O1521"/>
    <mergeCell ref="P1521:R1521"/>
    <mergeCell ref="S1521:T1521"/>
    <mergeCell ref="U1521:W1521"/>
    <mergeCell ref="X1522:Y1522"/>
    <mergeCell ref="Z1522:AA1522"/>
    <mergeCell ref="C1522:D1522"/>
    <mergeCell ref="E1522:G1522"/>
    <mergeCell ref="H1522:J1522"/>
    <mergeCell ref="K1522:O1522"/>
    <mergeCell ref="P1522:R1522"/>
    <mergeCell ref="S1522:T1522"/>
    <mergeCell ref="U1522:W1522"/>
    <mergeCell ref="X1523:Y1523"/>
    <mergeCell ref="Z1523:AA1523"/>
    <mergeCell ref="C1523:D1523"/>
    <mergeCell ref="E1523:G1523"/>
    <mergeCell ref="H1523:J1523"/>
    <mergeCell ref="K1523:O1523"/>
    <mergeCell ref="P1523:R1523"/>
    <mergeCell ref="S1523:T1523"/>
    <mergeCell ref="U1523:W1523"/>
    <mergeCell ref="X1524:Y1524"/>
    <mergeCell ref="Z1524:AA1524"/>
    <mergeCell ref="C1524:D1524"/>
    <mergeCell ref="E1524:G1524"/>
    <mergeCell ref="H1524:J1524"/>
    <mergeCell ref="K1524:O1524"/>
    <mergeCell ref="P1524:R1524"/>
    <mergeCell ref="S1524:T1524"/>
    <mergeCell ref="U1524:W1524"/>
    <mergeCell ref="X1525:Y1525"/>
    <mergeCell ref="Z1525:AA1525"/>
    <mergeCell ref="C1525:D1525"/>
    <mergeCell ref="E1525:G1525"/>
    <mergeCell ref="H1525:J1525"/>
    <mergeCell ref="K1525:O1525"/>
    <mergeCell ref="P1525:R1525"/>
    <mergeCell ref="S1525:T1525"/>
    <mergeCell ref="U1525:W1525"/>
    <mergeCell ref="X1526:Y1526"/>
    <mergeCell ref="Z1526:AA1526"/>
    <mergeCell ref="C1526:D1526"/>
    <mergeCell ref="E1526:G1526"/>
    <mergeCell ref="H1526:J1526"/>
    <mergeCell ref="K1526:O1526"/>
    <mergeCell ref="P1526:R1526"/>
    <mergeCell ref="S1526:T1526"/>
    <mergeCell ref="U1526:W1526"/>
    <mergeCell ref="X1527:Y1527"/>
    <mergeCell ref="Z1527:AA1527"/>
    <mergeCell ref="C1527:D1527"/>
    <mergeCell ref="E1527:G1527"/>
    <mergeCell ref="H1527:J1527"/>
    <mergeCell ref="K1527:O1527"/>
    <mergeCell ref="P1527:R1527"/>
    <mergeCell ref="S1527:T1527"/>
    <mergeCell ref="U1527:W1527"/>
    <mergeCell ref="X1528:Y1528"/>
    <mergeCell ref="Z1528:AA1528"/>
    <mergeCell ref="C1528:D1528"/>
    <mergeCell ref="E1528:G1528"/>
    <mergeCell ref="H1528:J1528"/>
    <mergeCell ref="K1528:O1528"/>
    <mergeCell ref="P1528:R1528"/>
    <mergeCell ref="S1528:T1528"/>
    <mergeCell ref="U1528:W1528"/>
    <mergeCell ref="X1529:Y1529"/>
    <mergeCell ref="Z1529:AA1529"/>
    <mergeCell ref="C1529:D1529"/>
    <mergeCell ref="E1529:G1529"/>
    <mergeCell ref="H1529:J1529"/>
    <mergeCell ref="K1529:O1529"/>
    <mergeCell ref="P1529:R1529"/>
    <mergeCell ref="S1529:T1529"/>
    <mergeCell ref="U1529:W1529"/>
    <mergeCell ref="X1530:Y1530"/>
    <mergeCell ref="Z1530:AA1530"/>
    <mergeCell ref="C1530:D1530"/>
    <mergeCell ref="E1530:G1530"/>
    <mergeCell ref="H1530:J1530"/>
    <mergeCell ref="K1530:O1530"/>
    <mergeCell ref="P1530:R1530"/>
    <mergeCell ref="S1530:T1530"/>
    <mergeCell ref="U1530:W1530"/>
    <mergeCell ref="X1531:Y1531"/>
    <mergeCell ref="Z1531:AA1531"/>
    <mergeCell ref="C1531:D1531"/>
    <mergeCell ref="E1531:G1531"/>
    <mergeCell ref="H1531:J1531"/>
    <mergeCell ref="K1531:O1531"/>
    <mergeCell ref="P1531:R1531"/>
    <mergeCell ref="S1531:T1531"/>
    <mergeCell ref="U1531:W1531"/>
    <mergeCell ref="X1532:Y1532"/>
    <mergeCell ref="Z1532:AA1532"/>
    <mergeCell ref="C1532:D1532"/>
    <mergeCell ref="E1532:G1532"/>
    <mergeCell ref="H1532:J1532"/>
    <mergeCell ref="K1532:O1532"/>
    <mergeCell ref="P1532:R1532"/>
    <mergeCell ref="S1532:T1532"/>
    <mergeCell ref="U1532:W1532"/>
    <mergeCell ref="X1533:Y1533"/>
    <mergeCell ref="Z1533:AA1533"/>
    <mergeCell ref="C1533:D1533"/>
    <mergeCell ref="E1533:G1533"/>
    <mergeCell ref="H1533:J1533"/>
    <mergeCell ref="K1533:O1533"/>
    <mergeCell ref="P1533:R1533"/>
    <mergeCell ref="S1533:T1533"/>
    <mergeCell ref="U1533:W1533"/>
    <mergeCell ref="X1534:Y1534"/>
    <mergeCell ref="Z1534:AA1534"/>
    <mergeCell ref="C1534:D1534"/>
    <mergeCell ref="E1534:G1534"/>
    <mergeCell ref="H1534:J1534"/>
    <mergeCell ref="K1534:O1534"/>
    <mergeCell ref="P1534:R1534"/>
    <mergeCell ref="S1534:T1534"/>
    <mergeCell ref="U1534:W1534"/>
    <mergeCell ref="X1535:Y1535"/>
    <mergeCell ref="Z1535:AA1535"/>
    <mergeCell ref="C1535:D1535"/>
    <mergeCell ref="E1535:G1535"/>
    <mergeCell ref="H1535:J1535"/>
    <mergeCell ref="K1535:O1535"/>
    <mergeCell ref="P1535:R1535"/>
    <mergeCell ref="S1535:T1535"/>
    <mergeCell ref="U1535:W1535"/>
    <mergeCell ref="X1536:Y1536"/>
    <mergeCell ref="Z1536:AA1536"/>
    <mergeCell ref="C1536:D1536"/>
    <mergeCell ref="E1536:G1536"/>
    <mergeCell ref="H1536:J1536"/>
    <mergeCell ref="K1536:O1536"/>
    <mergeCell ref="P1536:R1536"/>
    <mergeCell ref="S1536:T1536"/>
    <mergeCell ref="U1536:W1536"/>
    <mergeCell ref="X1537:Y1537"/>
    <mergeCell ref="Z1537:AA1537"/>
    <mergeCell ref="C1537:D1537"/>
    <mergeCell ref="E1537:G1537"/>
    <mergeCell ref="H1537:J1537"/>
    <mergeCell ref="K1537:O1537"/>
    <mergeCell ref="P1537:R1537"/>
    <mergeCell ref="S1537:T1537"/>
    <mergeCell ref="U1537:W1537"/>
    <mergeCell ref="X1538:Y1538"/>
    <mergeCell ref="Z1538:AA1538"/>
    <mergeCell ref="C1538:D1538"/>
    <mergeCell ref="E1538:G1538"/>
    <mergeCell ref="H1538:J1538"/>
    <mergeCell ref="K1538:O1538"/>
    <mergeCell ref="P1538:R1538"/>
    <mergeCell ref="S1538:T1538"/>
    <mergeCell ref="U1538:W1538"/>
    <mergeCell ref="X1539:Y1539"/>
    <mergeCell ref="Z1539:AA1539"/>
    <mergeCell ref="C1539:D1539"/>
    <mergeCell ref="E1539:G1539"/>
    <mergeCell ref="H1539:J1539"/>
    <mergeCell ref="K1539:O1539"/>
    <mergeCell ref="P1539:R1539"/>
    <mergeCell ref="S1539:T1539"/>
    <mergeCell ref="U1539:W1539"/>
    <mergeCell ref="X1540:Y1540"/>
    <mergeCell ref="Z1540:AA1540"/>
    <mergeCell ref="C1540:D1540"/>
    <mergeCell ref="E1540:G1540"/>
    <mergeCell ref="H1540:J1540"/>
    <mergeCell ref="K1540:O1540"/>
    <mergeCell ref="P1540:R1540"/>
    <mergeCell ref="S1540:T1540"/>
    <mergeCell ref="U1540:W1540"/>
    <mergeCell ref="X1541:Y1541"/>
    <mergeCell ref="Z1541:AA1541"/>
    <mergeCell ref="C1541:D1541"/>
    <mergeCell ref="E1541:G1541"/>
    <mergeCell ref="H1541:J1541"/>
    <mergeCell ref="K1541:O1541"/>
    <mergeCell ref="P1541:R1541"/>
    <mergeCell ref="S1541:T1541"/>
    <mergeCell ref="U1541:W1541"/>
    <mergeCell ref="X1542:Y1542"/>
    <mergeCell ref="Z1542:AA1542"/>
    <mergeCell ref="C1542:D1542"/>
    <mergeCell ref="E1542:G1542"/>
    <mergeCell ref="H1542:J1542"/>
    <mergeCell ref="K1542:O1542"/>
    <mergeCell ref="P1542:R1542"/>
    <mergeCell ref="S1542:T1542"/>
    <mergeCell ref="U1542:W1542"/>
    <mergeCell ref="X1543:Y1543"/>
    <mergeCell ref="Z1543:AA1543"/>
    <mergeCell ref="C1543:D1543"/>
    <mergeCell ref="E1543:G1543"/>
    <mergeCell ref="H1543:J1543"/>
    <mergeCell ref="K1543:O1543"/>
    <mergeCell ref="P1543:R1543"/>
    <mergeCell ref="S1543:T1543"/>
    <mergeCell ref="U1543:W1543"/>
    <mergeCell ref="X1544:Y1544"/>
    <mergeCell ref="Z1544:AA1544"/>
    <mergeCell ref="C1544:D1544"/>
    <mergeCell ref="E1544:G1544"/>
    <mergeCell ref="H1544:J1544"/>
    <mergeCell ref="K1544:O1544"/>
    <mergeCell ref="P1544:R1544"/>
    <mergeCell ref="S1544:T1544"/>
    <mergeCell ref="U1544:W1544"/>
    <mergeCell ref="X1545:Y1545"/>
    <mergeCell ref="Z1545:AA1545"/>
    <mergeCell ref="C1545:D1545"/>
    <mergeCell ref="E1545:G1545"/>
    <mergeCell ref="H1545:J1545"/>
    <mergeCell ref="K1545:O1545"/>
    <mergeCell ref="P1545:R1545"/>
    <mergeCell ref="S1545:T1545"/>
    <mergeCell ref="U1545:W1545"/>
    <mergeCell ref="X1546:Y1546"/>
    <mergeCell ref="Z1546:AA1546"/>
    <mergeCell ref="C1546:D1546"/>
    <mergeCell ref="E1546:G1546"/>
    <mergeCell ref="H1546:J1546"/>
    <mergeCell ref="K1546:O1546"/>
    <mergeCell ref="P1546:R1546"/>
    <mergeCell ref="S1546:T1546"/>
    <mergeCell ref="U1546:W1546"/>
    <mergeCell ref="X1547:Y1547"/>
    <mergeCell ref="Z1547:AA1547"/>
    <mergeCell ref="C1547:D1547"/>
    <mergeCell ref="E1547:G1547"/>
    <mergeCell ref="H1547:J1547"/>
    <mergeCell ref="K1547:O1547"/>
    <mergeCell ref="P1547:R1547"/>
    <mergeCell ref="S1547:T1547"/>
    <mergeCell ref="U1547:W1547"/>
    <mergeCell ref="X1548:Y1548"/>
    <mergeCell ref="Z1548:AA1548"/>
    <mergeCell ref="C1548:D1548"/>
    <mergeCell ref="E1548:G1548"/>
    <mergeCell ref="H1548:J1548"/>
    <mergeCell ref="K1548:O1548"/>
    <mergeCell ref="P1548:R1548"/>
    <mergeCell ref="S1548:T1548"/>
    <mergeCell ref="U1548:W1548"/>
    <mergeCell ref="X1549:Y1549"/>
    <mergeCell ref="Z1549:AA1549"/>
    <mergeCell ref="C1549:D1549"/>
    <mergeCell ref="E1549:G1549"/>
    <mergeCell ref="H1549:J1549"/>
    <mergeCell ref="K1549:O1549"/>
    <mergeCell ref="P1549:R1549"/>
    <mergeCell ref="S1549:T1549"/>
    <mergeCell ref="U1549:W1549"/>
    <mergeCell ref="X1550:Y1550"/>
    <mergeCell ref="Z1550:AA1550"/>
    <mergeCell ref="C1550:D1550"/>
    <mergeCell ref="E1550:G1550"/>
    <mergeCell ref="H1550:J1550"/>
    <mergeCell ref="K1550:O1550"/>
    <mergeCell ref="P1550:R1550"/>
    <mergeCell ref="S1550:T1550"/>
    <mergeCell ref="U1550:W1550"/>
    <mergeCell ref="X1551:Y1551"/>
    <mergeCell ref="Z1551:AA1551"/>
    <mergeCell ref="C1551:D1551"/>
    <mergeCell ref="E1551:G1551"/>
    <mergeCell ref="H1551:J1551"/>
    <mergeCell ref="K1551:O1551"/>
    <mergeCell ref="P1551:R1551"/>
    <mergeCell ref="S1551:T1551"/>
    <mergeCell ref="U1551:W1551"/>
    <mergeCell ref="X1552:Y1552"/>
    <mergeCell ref="Z1552:AA1552"/>
    <mergeCell ref="C1552:D1552"/>
    <mergeCell ref="E1552:G1552"/>
    <mergeCell ref="H1552:J1552"/>
    <mergeCell ref="K1552:O1552"/>
    <mergeCell ref="P1552:R1552"/>
    <mergeCell ref="S1552:T1552"/>
    <mergeCell ref="U1552:W1552"/>
    <mergeCell ref="X1553:Y1553"/>
    <mergeCell ref="Z1553:AA1553"/>
    <mergeCell ref="C1553:D1553"/>
    <mergeCell ref="E1553:G1553"/>
    <mergeCell ref="H1553:J1553"/>
    <mergeCell ref="K1553:O1553"/>
    <mergeCell ref="P1553:R1553"/>
    <mergeCell ref="S1553:T1553"/>
    <mergeCell ref="U1553:W1553"/>
    <mergeCell ref="X1554:Y1554"/>
    <mergeCell ref="Z1554:AA1554"/>
    <mergeCell ref="C1554:D1554"/>
    <mergeCell ref="E1554:G1554"/>
    <mergeCell ref="H1554:J1554"/>
    <mergeCell ref="K1554:O1554"/>
    <mergeCell ref="P1554:R1554"/>
    <mergeCell ref="S1554:T1554"/>
    <mergeCell ref="U1554:W1554"/>
    <mergeCell ref="X1555:Y1555"/>
    <mergeCell ref="Z1555:AA1555"/>
    <mergeCell ref="C1555:D1555"/>
    <mergeCell ref="E1555:G1555"/>
    <mergeCell ref="H1555:J1555"/>
    <mergeCell ref="K1555:O1555"/>
    <mergeCell ref="P1555:R1555"/>
    <mergeCell ref="S1555:T1555"/>
    <mergeCell ref="U1555:W1555"/>
    <mergeCell ref="X1556:Y1556"/>
    <mergeCell ref="Z1556:AA1556"/>
    <mergeCell ref="C1556:D1556"/>
    <mergeCell ref="E1556:G1556"/>
    <mergeCell ref="H1556:J1556"/>
    <mergeCell ref="K1556:O1556"/>
    <mergeCell ref="P1556:R1556"/>
    <mergeCell ref="S1556:T1556"/>
    <mergeCell ref="U1556:W1556"/>
    <mergeCell ref="X1557:Y1557"/>
    <mergeCell ref="Z1557:AA1557"/>
    <mergeCell ref="C1557:D1557"/>
    <mergeCell ref="E1557:G1557"/>
    <mergeCell ref="H1557:J1557"/>
    <mergeCell ref="K1557:O1557"/>
    <mergeCell ref="P1557:R1557"/>
    <mergeCell ref="S1557:T1557"/>
    <mergeCell ref="U1557:W1557"/>
    <mergeCell ref="X1558:Y1558"/>
    <mergeCell ref="Z1558:AA1558"/>
    <mergeCell ref="C1558:D1558"/>
    <mergeCell ref="E1558:G1558"/>
    <mergeCell ref="H1558:J1558"/>
    <mergeCell ref="K1558:O1558"/>
    <mergeCell ref="P1558:R1558"/>
    <mergeCell ref="S1558:T1558"/>
    <mergeCell ref="U1558:W1558"/>
    <mergeCell ref="X1559:Y1559"/>
    <mergeCell ref="Z1559:AA1559"/>
    <mergeCell ref="C1559:D1559"/>
    <mergeCell ref="E1559:G1559"/>
    <mergeCell ref="H1559:J1559"/>
    <mergeCell ref="K1559:O1559"/>
    <mergeCell ref="P1559:R1559"/>
    <mergeCell ref="S1559:T1559"/>
    <mergeCell ref="U1559:W1559"/>
    <mergeCell ref="X1560:Y1560"/>
    <mergeCell ref="Z1560:AA1560"/>
    <mergeCell ref="C1560:D1560"/>
    <mergeCell ref="E1560:G1560"/>
    <mergeCell ref="H1560:J1560"/>
    <mergeCell ref="K1560:O1560"/>
    <mergeCell ref="P1560:R1560"/>
    <mergeCell ref="S1560:T1560"/>
    <mergeCell ref="U1560:W1560"/>
    <mergeCell ref="X1561:Y1561"/>
    <mergeCell ref="Z1561:AA1561"/>
    <mergeCell ref="C1561:D1561"/>
    <mergeCell ref="E1561:G1561"/>
    <mergeCell ref="H1561:J1561"/>
    <mergeCell ref="K1561:O1561"/>
    <mergeCell ref="P1561:R1561"/>
    <mergeCell ref="S1561:T1561"/>
    <mergeCell ref="U1561:W1561"/>
    <mergeCell ref="X1562:Y1562"/>
    <mergeCell ref="Z1562:AA1562"/>
    <mergeCell ref="C1562:D1562"/>
    <mergeCell ref="E1562:G1562"/>
    <mergeCell ref="H1562:J1562"/>
    <mergeCell ref="K1562:O1562"/>
    <mergeCell ref="P1562:R1562"/>
    <mergeCell ref="S1562:T1562"/>
    <mergeCell ref="U1562:W1562"/>
    <mergeCell ref="X1563:Y1563"/>
    <mergeCell ref="Z1563:AA1563"/>
    <mergeCell ref="C1563:D1563"/>
    <mergeCell ref="E1563:G1563"/>
    <mergeCell ref="H1563:J1563"/>
    <mergeCell ref="K1563:O1563"/>
    <mergeCell ref="P1563:R1563"/>
    <mergeCell ref="S1563:T1563"/>
    <mergeCell ref="U1563:W1563"/>
    <mergeCell ref="X1564:Y1564"/>
    <mergeCell ref="Z1564:AA1564"/>
    <mergeCell ref="C1564:D1564"/>
    <mergeCell ref="E1564:G1564"/>
    <mergeCell ref="H1564:J1564"/>
    <mergeCell ref="K1564:O1564"/>
    <mergeCell ref="P1564:R1564"/>
    <mergeCell ref="S1564:T1564"/>
    <mergeCell ref="U1564:W1564"/>
    <mergeCell ref="X1565:Y1565"/>
    <mergeCell ref="Z1565:AA1565"/>
    <mergeCell ref="C1565:D1565"/>
    <mergeCell ref="E1565:G1565"/>
    <mergeCell ref="H1565:J1565"/>
    <mergeCell ref="K1565:O1565"/>
    <mergeCell ref="P1565:R1565"/>
    <mergeCell ref="S1565:T1565"/>
    <mergeCell ref="U1565:W1565"/>
    <mergeCell ref="X1566:Y1566"/>
    <mergeCell ref="Z1566:AA1566"/>
    <mergeCell ref="C1566:D1566"/>
    <mergeCell ref="E1566:G1566"/>
    <mergeCell ref="H1566:J1566"/>
    <mergeCell ref="K1566:O1566"/>
    <mergeCell ref="P1566:R1566"/>
    <mergeCell ref="S1566:T1566"/>
    <mergeCell ref="U1566:W1566"/>
    <mergeCell ref="X1567:Y1567"/>
    <mergeCell ref="Z1567:AA1567"/>
    <mergeCell ref="C1567:D1567"/>
    <mergeCell ref="E1567:G1567"/>
    <mergeCell ref="H1567:J1567"/>
    <mergeCell ref="K1567:O1567"/>
    <mergeCell ref="P1567:R1567"/>
    <mergeCell ref="S1567:T1567"/>
    <mergeCell ref="U1567:W1567"/>
    <mergeCell ref="X1568:Y1568"/>
    <mergeCell ref="Z1568:AA1568"/>
    <mergeCell ref="C1568:D1568"/>
    <mergeCell ref="E1568:G1568"/>
    <mergeCell ref="H1568:J1568"/>
    <mergeCell ref="K1568:O1568"/>
    <mergeCell ref="P1568:R1568"/>
    <mergeCell ref="S1568:T1568"/>
    <mergeCell ref="U1568:W1568"/>
    <mergeCell ref="X1569:Y1569"/>
    <mergeCell ref="Z1569:AA1569"/>
    <mergeCell ref="C1569:D1569"/>
    <mergeCell ref="E1569:G1569"/>
    <mergeCell ref="H1569:J1569"/>
    <mergeCell ref="K1569:O1569"/>
    <mergeCell ref="P1569:R1569"/>
    <mergeCell ref="S1569:T1569"/>
    <mergeCell ref="U1569:W1569"/>
    <mergeCell ref="X1570:Y1570"/>
    <mergeCell ref="Z1570:AA1570"/>
    <mergeCell ref="C1570:D1570"/>
    <mergeCell ref="E1570:G1570"/>
    <mergeCell ref="H1570:J1570"/>
    <mergeCell ref="K1570:O1570"/>
    <mergeCell ref="P1570:R1570"/>
    <mergeCell ref="S1570:T1570"/>
    <mergeCell ref="U1570:W1570"/>
    <mergeCell ref="X1571:Y1571"/>
    <mergeCell ref="Z1571:AA1571"/>
    <mergeCell ref="C1571:D1571"/>
    <mergeCell ref="E1571:G1571"/>
    <mergeCell ref="H1571:J1571"/>
    <mergeCell ref="K1571:O1571"/>
    <mergeCell ref="P1571:R1571"/>
    <mergeCell ref="S1571:T1571"/>
    <mergeCell ref="U1571:W1571"/>
    <mergeCell ref="X1572:Y1572"/>
    <mergeCell ref="Z1572:AA1572"/>
    <mergeCell ref="C1572:D1572"/>
    <mergeCell ref="E1572:G1572"/>
    <mergeCell ref="H1572:J1572"/>
    <mergeCell ref="K1572:O1572"/>
    <mergeCell ref="P1572:R1572"/>
    <mergeCell ref="S1572:T1572"/>
    <mergeCell ref="U1572:W1572"/>
    <mergeCell ref="X1573:Y1573"/>
    <mergeCell ref="Z1573:AA1573"/>
    <mergeCell ref="C1573:D1573"/>
    <mergeCell ref="E1573:G1573"/>
    <mergeCell ref="H1573:J1573"/>
    <mergeCell ref="K1573:O1573"/>
    <mergeCell ref="P1573:R1573"/>
    <mergeCell ref="S1573:T1573"/>
    <mergeCell ref="U1573:W1573"/>
    <mergeCell ref="X1574:Y1574"/>
    <mergeCell ref="Z1574:AA1574"/>
    <mergeCell ref="C1574:D1574"/>
    <mergeCell ref="E1574:G1574"/>
    <mergeCell ref="H1574:J1574"/>
    <mergeCell ref="K1574:O1574"/>
    <mergeCell ref="P1574:R1574"/>
    <mergeCell ref="S1574:T1574"/>
    <mergeCell ref="U1574:W1574"/>
    <mergeCell ref="X1575:Y1575"/>
    <mergeCell ref="Z1575:AA1575"/>
    <mergeCell ref="C1575:D1575"/>
    <mergeCell ref="E1575:G1575"/>
    <mergeCell ref="H1575:J1575"/>
    <mergeCell ref="K1575:O1575"/>
    <mergeCell ref="P1575:R1575"/>
    <mergeCell ref="S1575:T1575"/>
    <mergeCell ref="U1575:W1575"/>
    <mergeCell ref="X1576:Y1576"/>
    <mergeCell ref="Z1576:AA1576"/>
    <mergeCell ref="C1576:D1576"/>
    <mergeCell ref="E1576:G1576"/>
    <mergeCell ref="H1576:J1576"/>
    <mergeCell ref="K1576:O1576"/>
    <mergeCell ref="P1576:R1576"/>
    <mergeCell ref="S1576:T1576"/>
    <mergeCell ref="U1576:W1576"/>
    <mergeCell ref="X1577:Y1577"/>
    <mergeCell ref="Z1577:AA1577"/>
    <mergeCell ref="C1577:D1577"/>
    <mergeCell ref="E1577:G1577"/>
    <mergeCell ref="H1577:J1577"/>
    <mergeCell ref="K1577:O1577"/>
    <mergeCell ref="P1577:R1577"/>
    <mergeCell ref="S1577:T1577"/>
    <mergeCell ref="U1577:W1577"/>
    <mergeCell ref="X1578:Y1578"/>
    <mergeCell ref="Z1578:AA1578"/>
    <mergeCell ref="C1578:D1578"/>
    <mergeCell ref="E1578:G1578"/>
    <mergeCell ref="H1578:J1578"/>
    <mergeCell ref="K1578:O1578"/>
    <mergeCell ref="P1578:R1578"/>
    <mergeCell ref="S1578:T1578"/>
    <mergeCell ref="U1578:W1578"/>
    <mergeCell ref="X1579:Y1579"/>
    <mergeCell ref="Z1579:AA1579"/>
    <mergeCell ref="C1579:D1579"/>
    <mergeCell ref="E1579:G1579"/>
    <mergeCell ref="H1579:J1579"/>
    <mergeCell ref="K1579:O1579"/>
    <mergeCell ref="P1579:R1579"/>
    <mergeCell ref="S1579:T1579"/>
    <mergeCell ref="U1579:W1579"/>
    <mergeCell ref="X1580:Y1580"/>
    <mergeCell ref="Z1580:AA1580"/>
    <mergeCell ref="C1580:D1580"/>
    <mergeCell ref="E1580:G1580"/>
    <mergeCell ref="H1580:J1580"/>
    <mergeCell ref="K1580:O1580"/>
    <mergeCell ref="P1580:R1580"/>
    <mergeCell ref="S1580:T1580"/>
    <mergeCell ref="U1580:W1580"/>
    <mergeCell ref="X1581:Y1581"/>
    <mergeCell ref="Z1581:AA1581"/>
    <mergeCell ref="C1581:D1581"/>
    <mergeCell ref="E1581:G1581"/>
    <mergeCell ref="H1581:J1581"/>
    <mergeCell ref="K1581:O1581"/>
    <mergeCell ref="P1581:R1581"/>
    <mergeCell ref="S1581:T1581"/>
    <mergeCell ref="U1581:W1581"/>
    <mergeCell ref="X1582:Y1582"/>
    <mergeCell ref="Z1582:AA1582"/>
    <mergeCell ref="C1582:D1582"/>
    <mergeCell ref="E1582:G1582"/>
    <mergeCell ref="H1582:J1582"/>
    <mergeCell ref="K1582:O1582"/>
    <mergeCell ref="P1582:R1582"/>
    <mergeCell ref="S1582:T1582"/>
    <mergeCell ref="U1582:W1582"/>
    <mergeCell ref="X1583:Y1583"/>
    <mergeCell ref="Z1583:AA1583"/>
    <mergeCell ref="C1583:D1583"/>
    <mergeCell ref="E1583:G1583"/>
    <mergeCell ref="H1583:J1583"/>
    <mergeCell ref="K1583:O1583"/>
    <mergeCell ref="P1583:R1583"/>
    <mergeCell ref="S1583:T1583"/>
    <mergeCell ref="U1583:W1583"/>
    <mergeCell ref="X1584:Y1584"/>
    <mergeCell ref="Z1584:AA1584"/>
    <mergeCell ref="C1584:D1584"/>
    <mergeCell ref="E1584:G1584"/>
    <mergeCell ref="H1584:J1584"/>
    <mergeCell ref="K1584:O1584"/>
    <mergeCell ref="P1584:R1584"/>
    <mergeCell ref="S1584:T1584"/>
    <mergeCell ref="U1584:W1584"/>
    <mergeCell ref="X1585:Y1585"/>
    <mergeCell ref="Z1585:AA1585"/>
    <mergeCell ref="C1585:D1585"/>
    <mergeCell ref="E1585:G1585"/>
    <mergeCell ref="H1585:J1585"/>
    <mergeCell ref="K1585:O1585"/>
    <mergeCell ref="P1585:R1585"/>
    <mergeCell ref="S1585:T1585"/>
    <mergeCell ref="U1585:W1585"/>
    <mergeCell ref="X1586:Y1586"/>
    <mergeCell ref="Z1586:AA1586"/>
    <mergeCell ref="C1586:D1586"/>
    <mergeCell ref="E1586:G1586"/>
    <mergeCell ref="H1586:J1586"/>
    <mergeCell ref="K1586:O1586"/>
    <mergeCell ref="P1586:R1586"/>
    <mergeCell ref="S1586:T1586"/>
    <mergeCell ref="U1586:W1586"/>
    <mergeCell ref="X1587:Y1587"/>
    <mergeCell ref="Z1587:AA1587"/>
    <mergeCell ref="C1587:D1587"/>
    <mergeCell ref="E1587:G1587"/>
    <mergeCell ref="H1587:J1587"/>
    <mergeCell ref="K1587:O1587"/>
    <mergeCell ref="P1587:R1587"/>
    <mergeCell ref="S1587:T1587"/>
    <mergeCell ref="U1587:W1587"/>
    <mergeCell ref="X1588:Y1588"/>
    <mergeCell ref="Z1588:AA1588"/>
    <mergeCell ref="C1588:D1588"/>
    <mergeCell ref="E1588:G1588"/>
    <mergeCell ref="H1588:J1588"/>
    <mergeCell ref="K1588:O1588"/>
    <mergeCell ref="P1588:R1588"/>
    <mergeCell ref="S1588:T1588"/>
    <mergeCell ref="U1588:W1588"/>
    <mergeCell ref="X1589:Y1589"/>
    <mergeCell ref="Z1589:AA1589"/>
    <mergeCell ref="C1589:D1589"/>
    <mergeCell ref="E1589:G1589"/>
    <mergeCell ref="H1589:J1589"/>
    <mergeCell ref="K1589:O1589"/>
    <mergeCell ref="P1589:R1589"/>
    <mergeCell ref="S1589:T1589"/>
    <mergeCell ref="U1589:W1589"/>
    <mergeCell ref="X1590:Y1590"/>
    <mergeCell ref="Z1590:AA1590"/>
    <mergeCell ref="C1590:D1590"/>
    <mergeCell ref="E1590:G1590"/>
    <mergeCell ref="H1590:J1590"/>
    <mergeCell ref="K1590:O1590"/>
    <mergeCell ref="P1590:R1590"/>
    <mergeCell ref="S1590:T1590"/>
    <mergeCell ref="U1590:W1590"/>
    <mergeCell ref="X1591:Y1591"/>
    <mergeCell ref="Z1591:AA1591"/>
    <mergeCell ref="C1591:D1591"/>
    <mergeCell ref="E1591:G1591"/>
    <mergeCell ref="H1591:J1591"/>
    <mergeCell ref="K1591:O1591"/>
    <mergeCell ref="P1591:R1591"/>
    <mergeCell ref="S1591:T1591"/>
    <mergeCell ref="U1591:W1591"/>
    <mergeCell ref="X1592:Y1592"/>
    <mergeCell ref="Z1592:AA1592"/>
    <mergeCell ref="C1592:D1592"/>
    <mergeCell ref="E1592:G1592"/>
    <mergeCell ref="H1592:J1592"/>
    <mergeCell ref="K1592:O1592"/>
    <mergeCell ref="P1592:R1592"/>
    <mergeCell ref="S1592:T1592"/>
    <mergeCell ref="U1592:W1592"/>
    <mergeCell ref="X1593:Y1593"/>
    <mergeCell ref="Z1593:AA1593"/>
    <mergeCell ref="C1593:D1593"/>
    <mergeCell ref="E1593:G1593"/>
    <mergeCell ref="H1593:J1593"/>
    <mergeCell ref="K1593:O1593"/>
    <mergeCell ref="P1593:R1593"/>
    <mergeCell ref="S1593:T1593"/>
    <mergeCell ref="U1593:W1593"/>
    <mergeCell ref="X1594:Y1594"/>
    <mergeCell ref="Z1594:AA1594"/>
    <mergeCell ref="C1594:D1594"/>
    <mergeCell ref="E1594:G1594"/>
    <mergeCell ref="H1594:J1594"/>
    <mergeCell ref="K1594:O1594"/>
    <mergeCell ref="P1594:R1594"/>
    <mergeCell ref="S1594:T1594"/>
    <mergeCell ref="U1594:W1594"/>
    <mergeCell ref="X1595:Y1595"/>
    <mergeCell ref="Z1595:AA1595"/>
    <mergeCell ref="C1595:D1595"/>
    <mergeCell ref="E1595:G1595"/>
    <mergeCell ref="H1595:J1595"/>
    <mergeCell ref="K1595:O1595"/>
    <mergeCell ref="P1595:R1595"/>
    <mergeCell ref="S1595:T1595"/>
    <mergeCell ref="U1595:W1595"/>
    <mergeCell ref="X1596:Y1596"/>
    <mergeCell ref="Z1596:AA1596"/>
    <mergeCell ref="C1596:D1596"/>
    <mergeCell ref="E1596:G1596"/>
    <mergeCell ref="H1596:J1596"/>
    <mergeCell ref="K1596:O1596"/>
    <mergeCell ref="P1596:R1596"/>
    <mergeCell ref="S1596:T1596"/>
    <mergeCell ref="U1596:W1596"/>
    <mergeCell ref="X1597:Y1597"/>
    <mergeCell ref="Z1597:AA1597"/>
    <mergeCell ref="C1597:D1597"/>
    <mergeCell ref="E1597:G1597"/>
    <mergeCell ref="H1597:J1597"/>
    <mergeCell ref="K1597:O1597"/>
    <mergeCell ref="P1597:R1597"/>
    <mergeCell ref="S1597:T1597"/>
    <mergeCell ref="U1597:W1597"/>
    <mergeCell ref="X1598:Y1598"/>
    <mergeCell ref="Z1598:AA1598"/>
    <mergeCell ref="C1598:D1598"/>
    <mergeCell ref="E1598:G1598"/>
    <mergeCell ref="H1598:J1598"/>
    <mergeCell ref="K1598:O1598"/>
    <mergeCell ref="P1598:R1598"/>
    <mergeCell ref="S1598:T1598"/>
    <mergeCell ref="U1598:W1598"/>
    <mergeCell ref="X1599:Y1599"/>
    <mergeCell ref="Z1599:AA1599"/>
    <mergeCell ref="C1599:D1599"/>
    <mergeCell ref="E1599:G1599"/>
    <mergeCell ref="H1599:J1599"/>
    <mergeCell ref="K1599:O1599"/>
    <mergeCell ref="P1599:R1599"/>
    <mergeCell ref="S1599:T1599"/>
    <mergeCell ref="U1599:W1599"/>
    <mergeCell ref="X1600:Y1600"/>
    <mergeCell ref="Z1600:AA1600"/>
    <mergeCell ref="C1600:D1600"/>
    <mergeCell ref="E1600:G1600"/>
    <mergeCell ref="H1600:J1600"/>
    <mergeCell ref="K1600:O1600"/>
    <mergeCell ref="P1600:R1600"/>
    <mergeCell ref="S1600:T1600"/>
    <mergeCell ref="U1600:W1600"/>
    <mergeCell ref="X1601:Y1601"/>
    <mergeCell ref="Z1601:AA1601"/>
    <mergeCell ref="C1601:D1601"/>
    <mergeCell ref="E1601:G1601"/>
    <mergeCell ref="H1601:J1601"/>
    <mergeCell ref="K1601:O1601"/>
    <mergeCell ref="P1601:R1601"/>
    <mergeCell ref="S1601:T1601"/>
    <mergeCell ref="U1601:W1601"/>
    <mergeCell ref="X1602:Y1602"/>
    <mergeCell ref="Z1602:AA1602"/>
    <mergeCell ref="C1602:D1602"/>
    <mergeCell ref="E1602:G1602"/>
    <mergeCell ref="H1602:J1602"/>
    <mergeCell ref="K1602:O1602"/>
    <mergeCell ref="P1602:R1602"/>
    <mergeCell ref="S1602:T1602"/>
    <mergeCell ref="U1602:W1602"/>
    <mergeCell ref="X1603:Y1603"/>
    <mergeCell ref="Z1603:AA1603"/>
    <mergeCell ref="C1603:D1603"/>
    <mergeCell ref="E1603:G1603"/>
    <mergeCell ref="H1603:J1603"/>
    <mergeCell ref="K1603:O1603"/>
    <mergeCell ref="P1603:R1603"/>
    <mergeCell ref="S1603:T1603"/>
    <mergeCell ref="U1603:W1603"/>
    <mergeCell ref="X1604:Y1604"/>
    <mergeCell ref="Z1604:AA1604"/>
    <mergeCell ref="C1604:D1604"/>
    <mergeCell ref="E1604:G1604"/>
    <mergeCell ref="H1604:J1604"/>
    <mergeCell ref="K1604:O1604"/>
    <mergeCell ref="P1604:R1604"/>
    <mergeCell ref="S1604:T1604"/>
    <mergeCell ref="U1604:W1604"/>
    <mergeCell ref="X1605:Y1605"/>
    <mergeCell ref="Z1605:AA1605"/>
    <mergeCell ref="C1605:D1605"/>
    <mergeCell ref="E1605:G1605"/>
    <mergeCell ref="H1605:J1605"/>
    <mergeCell ref="K1605:O1605"/>
    <mergeCell ref="P1605:R1605"/>
    <mergeCell ref="S1605:T1605"/>
    <mergeCell ref="U1605:W1605"/>
    <mergeCell ref="X1606:Y1606"/>
    <mergeCell ref="Z1606:AA1606"/>
    <mergeCell ref="C1606:D1606"/>
    <mergeCell ref="E1606:G1606"/>
    <mergeCell ref="H1606:J1606"/>
    <mergeCell ref="K1606:O1606"/>
    <mergeCell ref="P1606:R1606"/>
    <mergeCell ref="S1606:T1606"/>
    <mergeCell ref="U1606:W1606"/>
    <mergeCell ref="X1607:Y1607"/>
    <mergeCell ref="Z1607:AA1607"/>
    <mergeCell ref="C1607:D1607"/>
    <mergeCell ref="E1607:G1607"/>
    <mergeCell ref="H1607:J1607"/>
    <mergeCell ref="K1607:O1607"/>
    <mergeCell ref="P1607:R1607"/>
    <mergeCell ref="S1607:T1607"/>
    <mergeCell ref="U1607:W1607"/>
    <mergeCell ref="X1608:Y1608"/>
    <mergeCell ref="Z1608:AA1608"/>
    <mergeCell ref="C1608:D1608"/>
    <mergeCell ref="E1608:G1608"/>
    <mergeCell ref="H1608:J1608"/>
    <mergeCell ref="K1608:O1608"/>
    <mergeCell ref="P1608:R1608"/>
    <mergeCell ref="S1608:T1608"/>
    <mergeCell ref="U1608:W1608"/>
    <mergeCell ref="X1609:Y1609"/>
    <mergeCell ref="Z1609:AA1609"/>
    <mergeCell ref="C1609:D1609"/>
    <mergeCell ref="E1609:G1609"/>
    <mergeCell ref="H1609:J1609"/>
    <mergeCell ref="K1609:O1609"/>
    <mergeCell ref="P1609:R1609"/>
    <mergeCell ref="S1609:T1609"/>
    <mergeCell ref="U1609:W1609"/>
    <mergeCell ref="X1610:Y1610"/>
    <mergeCell ref="Z1610:AA1610"/>
    <mergeCell ref="C1610:D1610"/>
    <mergeCell ref="E1610:G1610"/>
    <mergeCell ref="H1610:J1610"/>
    <mergeCell ref="K1610:O1610"/>
    <mergeCell ref="P1610:R1610"/>
    <mergeCell ref="S1610:T1610"/>
    <mergeCell ref="U1610:W1610"/>
    <mergeCell ref="X1611:Y1611"/>
    <mergeCell ref="Z1611:AA1611"/>
    <mergeCell ref="C1611:D1611"/>
    <mergeCell ref="E1611:G1611"/>
    <mergeCell ref="H1611:J1611"/>
    <mergeCell ref="K1611:O1611"/>
    <mergeCell ref="P1611:R1611"/>
    <mergeCell ref="S1611:T1611"/>
    <mergeCell ref="U1611:W1611"/>
    <mergeCell ref="X1612:Y1612"/>
    <mergeCell ref="Z1612:AA1612"/>
    <mergeCell ref="C1612:D1612"/>
    <mergeCell ref="E1612:G1612"/>
    <mergeCell ref="H1612:J1612"/>
    <mergeCell ref="K1612:O1612"/>
    <mergeCell ref="P1612:R1612"/>
    <mergeCell ref="S1612:T1612"/>
    <mergeCell ref="U1612:W1612"/>
    <mergeCell ref="X1613:Y1613"/>
    <mergeCell ref="Z1613:AA1613"/>
    <mergeCell ref="C1613:D1613"/>
    <mergeCell ref="E1613:G1613"/>
    <mergeCell ref="H1613:J1613"/>
    <mergeCell ref="K1613:O1613"/>
    <mergeCell ref="P1613:R1613"/>
    <mergeCell ref="S1613:T1613"/>
    <mergeCell ref="U1613:W1613"/>
    <mergeCell ref="X1614:Y1614"/>
    <mergeCell ref="Z1614:AA1614"/>
    <mergeCell ref="C1614:D1614"/>
    <mergeCell ref="E1614:G1614"/>
    <mergeCell ref="H1614:J1614"/>
    <mergeCell ref="K1614:O1614"/>
    <mergeCell ref="P1614:R1614"/>
    <mergeCell ref="S1614:T1614"/>
    <mergeCell ref="U1614:W1614"/>
    <mergeCell ref="X1615:Y1615"/>
    <mergeCell ref="Z1615:AA1615"/>
    <mergeCell ref="C1615:D1615"/>
    <mergeCell ref="E1615:G1615"/>
    <mergeCell ref="H1615:J1615"/>
    <mergeCell ref="K1615:O1615"/>
    <mergeCell ref="P1615:R1615"/>
    <mergeCell ref="S1615:T1615"/>
    <mergeCell ref="U1615:W1615"/>
    <mergeCell ref="X1616:Y1616"/>
    <mergeCell ref="Z1616:AA1616"/>
    <mergeCell ref="C1616:D1616"/>
    <mergeCell ref="E1616:G1616"/>
    <mergeCell ref="H1616:J1616"/>
    <mergeCell ref="K1616:O1616"/>
    <mergeCell ref="P1616:R1616"/>
    <mergeCell ref="S1616:T1616"/>
    <mergeCell ref="U1616:W1616"/>
    <mergeCell ref="X1617:Y1617"/>
    <mergeCell ref="Z1617:AA1617"/>
    <mergeCell ref="C1617:D1617"/>
    <mergeCell ref="E1617:G1617"/>
    <mergeCell ref="H1617:J1617"/>
    <mergeCell ref="K1617:O1617"/>
    <mergeCell ref="P1617:R1617"/>
    <mergeCell ref="S1617:T1617"/>
    <mergeCell ref="U1617:W1617"/>
    <mergeCell ref="X1618:Y1618"/>
    <mergeCell ref="Z1618:AA1618"/>
    <mergeCell ref="C1618:D1618"/>
    <mergeCell ref="E1618:G1618"/>
    <mergeCell ref="H1618:J1618"/>
    <mergeCell ref="K1618:O1618"/>
    <mergeCell ref="P1618:R1618"/>
    <mergeCell ref="S1618:T1618"/>
    <mergeCell ref="U1618:W1618"/>
    <mergeCell ref="X1619:Y1619"/>
    <mergeCell ref="Z1619:AA1619"/>
    <mergeCell ref="C1619:D1619"/>
    <mergeCell ref="E1619:G1619"/>
    <mergeCell ref="H1619:J1619"/>
    <mergeCell ref="K1619:O1619"/>
    <mergeCell ref="P1619:R1619"/>
    <mergeCell ref="S1619:T1619"/>
    <mergeCell ref="U1619:W1619"/>
    <mergeCell ref="X1620:Y1620"/>
    <mergeCell ref="Z1620:AA1620"/>
    <mergeCell ref="C1620:D1620"/>
    <mergeCell ref="E1620:G1620"/>
    <mergeCell ref="H1620:J1620"/>
    <mergeCell ref="K1620:O1620"/>
    <mergeCell ref="P1620:R1620"/>
    <mergeCell ref="S1620:T1620"/>
    <mergeCell ref="U1620:W1620"/>
    <mergeCell ref="X1621:Y1621"/>
    <mergeCell ref="Z1621:AA1621"/>
    <mergeCell ref="C1621:D1621"/>
    <mergeCell ref="E1621:G1621"/>
    <mergeCell ref="H1621:J1621"/>
    <mergeCell ref="K1621:O1621"/>
    <mergeCell ref="P1621:R1621"/>
    <mergeCell ref="S1621:T1621"/>
    <mergeCell ref="U1621:W1621"/>
    <mergeCell ref="X1622:Y1622"/>
    <mergeCell ref="Z1622:AA1622"/>
    <mergeCell ref="C1622:D1622"/>
    <mergeCell ref="E1622:G1622"/>
    <mergeCell ref="H1622:J1622"/>
    <mergeCell ref="K1622:O1622"/>
    <mergeCell ref="P1622:R1622"/>
    <mergeCell ref="S1622:T1622"/>
    <mergeCell ref="U1622:W1622"/>
    <mergeCell ref="X1623:Y1623"/>
    <mergeCell ref="Z1623:AA1623"/>
    <mergeCell ref="C1623:D1623"/>
    <mergeCell ref="E1623:G1623"/>
    <mergeCell ref="H1623:J1623"/>
    <mergeCell ref="K1623:O1623"/>
    <mergeCell ref="P1623:R1623"/>
    <mergeCell ref="S1623:T1623"/>
    <mergeCell ref="U1623:W1623"/>
    <mergeCell ref="X1624:Y1624"/>
    <mergeCell ref="Z1624:AA1624"/>
    <mergeCell ref="C1624:D1624"/>
    <mergeCell ref="E1624:G1624"/>
    <mergeCell ref="H1624:J1624"/>
    <mergeCell ref="K1624:O1624"/>
    <mergeCell ref="P1624:R1624"/>
    <mergeCell ref="S1624:T1624"/>
    <mergeCell ref="U1624:W1624"/>
    <mergeCell ref="X1625:Y1625"/>
    <mergeCell ref="Z1625:AA1625"/>
    <mergeCell ref="C1625:D1625"/>
    <mergeCell ref="E1625:G1625"/>
    <mergeCell ref="H1625:J1625"/>
    <mergeCell ref="K1625:O1625"/>
    <mergeCell ref="P1625:R1625"/>
    <mergeCell ref="S1625:T1625"/>
    <mergeCell ref="U1625:W1625"/>
    <mergeCell ref="X1626:Y1626"/>
    <mergeCell ref="Z1626:AA1626"/>
    <mergeCell ref="C1626:D1626"/>
    <mergeCell ref="E1626:G1626"/>
    <mergeCell ref="H1626:J1626"/>
    <mergeCell ref="K1626:O1626"/>
    <mergeCell ref="P1626:R1626"/>
    <mergeCell ref="S1626:T1626"/>
    <mergeCell ref="U1626:W1626"/>
    <mergeCell ref="X1627:Y1627"/>
    <mergeCell ref="Z1627:AA1627"/>
    <mergeCell ref="C1627:D1627"/>
    <mergeCell ref="E1627:G1627"/>
    <mergeCell ref="H1627:J1627"/>
    <mergeCell ref="K1627:O1627"/>
    <mergeCell ref="P1627:R1627"/>
    <mergeCell ref="S1627:T1627"/>
    <mergeCell ref="U1627:W1627"/>
    <mergeCell ref="X1628:Y1628"/>
    <mergeCell ref="Z1628:AA1628"/>
    <mergeCell ref="C1628:D1628"/>
    <mergeCell ref="E1628:G1628"/>
    <mergeCell ref="H1628:J1628"/>
    <mergeCell ref="K1628:O1628"/>
    <mergeCell ref="P1628:R1628"/>
    <mergeCell ref="S1628:T1628"/>
    <mergeCell ref="U1628:W1628"/>
    <mergeCell ref="X1629:Y1629"/>
    <mergeCell ref="Z1629:AA1629"/>
    <mergeCell ref="C1629:D1629"/>
    <mergeCell ref="E1629:G1629"/>
    <mergeCell ref="H1629:J1629"/>
    <mergeCell ref="K1629:O1629"/>
    <mergeCell ref="P1629:R1629"/>
    <mergeCell ref="S1629:T1629"/>
    <mergeCell ref="U1629:W1629"/>
    <mergeCell ref="X1630:Y1630"/>
    <mergeCell ref="Z1630:AA1630"/>
    <mergeCell ref="C1630:D1630"/>
    <mergeCell ref="E1630:G1630"/>
    <mergeCell ref="H1630:J1630"/>
    <mergeCell ref="K1630:O1630"/>
    <mergeCell ref="P1630:R1630"/>
    <mergeCell ref="S1630:T1630"/>
    <mergeCell ref="U1630:W1630"/>
    <mergeCell ref="X1631:Y1631"/>
    <mergeCell ref="Z1631:AA1631"/>
    <mergeCell ref="C1631:D1631"/>
    <mergeCell ref="E1631:G1631"/>
    <mergeCell ref="H1631:J1631"/>
    <mergeCell ref="K1631:O1631"/>
    <mergeCell ref="P1631:R1631"/>
    <mergeCell ref="S1631:T1631"/>
    <mergeCell ref="U1631:W1631"/>
    <mergeCell ref="X1632:Y1632"/>
    <mergeCell ref="Z1632:AA1632"/>
    <mergeCell ref="C1632:D1632"/>
    <mergeCell ref="E1632:G1632"/>
    <mergeCell ref="H1632:J1632"/>
    <mergeCell ref="K1632:O1632"/>
    <mergeCell ref="P1632:R1632"/>
    <mergeCell ref="S1632:T1632"/>
    <mergeCell ref="U1632:W1632"/>
    <mergeCell ref="X1633:Y1633"/>
    <mergeCell ref="Z1633:AA1633"/>
    <mergeCell ref="C1633:D1633"/>
    <mergeCell ref="E1633:G1633"/>
    <mergeCell ref="H1633:J1633"/>
    <mergeCell ref="K1633:O1633"/>
    <mergeCell ref="P1633:R1633"/>
    <mergeCell ref="S1633:T1633"/>
    <mergeCell ref="U1633:W1633"/>
    <mergeCell ref="X1634:Y1634"/>
    <mergeCell ref="Z1634:AA1634"/>
    <mergeCell ref="C1634:D1634"/>
    <mergeCell ref="E1634:G1634"/>
    <mergeCell ref="H1634:J1634"/>
    <mergeCell ref="K1634:O1634"/>
    <mergeCell ref="P1634:R1634"/>
    <mergeCell ref="S1634:T1634"/>
    <mergeCell ref="U1634:W1634"/>
    <mergeCell ref="X1635:Y1635"/>
    <mergeCell ref="Z1635:AA1635"/>
    <mergeCell ref="C1635:D1635"/>
    <mergeCell ref="E1635:G1635"/>
    <mergeCell ref="H1635:J1635"/>
    <mergeCell ref="K1635:O1635"/>
    <mergeCell ref="P1635:R1635"/>
    <mergeCell ref="S1635:T1635"/>
    <mergeCell ref="U1635:W1635"/>
    <mergeCell ref="X1636:Y1636"/>
    <mergeCell ref="Z1636:AA1636"/>
    <mergeCell ref="C1636:D1636"/>
    <mergeCell ref="E1636:G1636"/>
    <mergeCell ref="H1636:J1636"/>
    <mergeCell ref="K1636:O1636"/>
    <mergeCell ref="P1636:R1636"/>
    <mergeCell ref="S1636:T1636"/>
    <mergeCell ref="U1636:W1636"/>
    <mergeCell ref="X1637:Y1637"/>
    <mergeCell ref="Z1637:AA1637"/>
    <mergeCell ref="C1637:D1637"/>
    <mergeCell ref="E1637:G1637"/>
    <mergeCell ref="H1637:J1637"/>
    <mergeCell ref="K1637:O1637"/>
    <mergeCell ref="P1637:R1637"/>
    <mergeCell ref="S1637:T1637"/>
    <mergeCell ref="U1637:W1637"/>
    <mergeCell ref="X1638:Y1638"/>
    <mergeCell ref="Z1638:AA1638"/>
    <mergeCell ref="C1638:D1638"/>
    <mergeCell ref="E1638:G1638"/>
    <mergeCell ref="H1638:J1638"/>
    <mergeCell ref="K1638:O1638"/>
    <mergeCell ref="P1638:R1638"/>
    <mergeCell ref="S1638:T1638"/>
    <mergeCell ref="U1638:W1638"/>
    <mergeCell ref="X1639:Y1639"/>
    <mergeCell ref="Z1639:AA1639"/>
    <mergeCell ref="C1639:D1639"/>
    <mergeCell ref="E1639:G1639"/>
    <mergeCell ref="H1639:J1639"/>
    <mergeCell ref="K1639:O1639"/>
    <mergeCell ref="P1639:R1639"/>
    <mergeCell ref="S1639:T1639"/>
    <mergeCell ref="U1639:W1639"/>
    <mergeCell ref="X1640:Y1640"/>
    <mergeCell ref="Z1640:AA1640"/>
    <mergeCell ref="C1640:D1640"/>
    <mergeCell ref="E1640:G1640"/>
    <mergeCell ref="H1640:J1640"/>
    <mergeCell ref="K1640:O1640"/>
    <mergeCell ref="P1640:R1640"/>
    <mergeCell ref="S1640:T1640"/>
    <mergeCell ref="U1640:W1640"/>
    <mergeCell ref="X1641:Y1641"/>
    <mergeCell ref="Z1641:AA1641"/>
    <mergeCell ref="C1641:D1641"/>
    <mergeCell ref="E1641:G1641"/>
    <mergeCell ref="H1641:J1641"/>
    <mergeCell ref="K1641:O1641"/>
    <mergeCell ref="P1641:R1641"/>
    <mergeCell ref="S1641:T1641"/>
    <mergeCell ref="U1641:W1641"/>
    <mergeCell ref="X1642:Y1642"/>
    <mergeCell ref="Z1642:AA1642"/>
    <mergeCell ref="C1642:D1642"/>
    <mergeCell ref="E1642:G1642"/>
    <mergeCell ref="H1642:J1642"/>
    <mergeCell ref="K1642:O1642"/>
    <mergeCell ref="P1642:R1642"/>
    <mergeCell ref="S1642:T1642"/>
    <mergeCell ref="U1642:W1642"/>
    <mergeCell ref="X1643:Y1643"/>
    <mergeCell ref="Z1643:AA1643"/>
    <mergeCell ref="C1643:D1643"/>
    <mergeCell ref="E1643:G1643"/>
    <mergeCell ref="H1643:J1643"/>
    <mergeCell ref="K1643:O1643"/>
    <mergeCell ref="P1643:R1643"/>
    <mergeCell ref="S1643:T1643"/>
    <mergeCell ref="U1643:W1643"/>
    <mergeCell ref="X1644:Y1644"/>
    <mergeCell ref="Z1644:AA1644"/>
    <mergeCell ref="C1644:D1644"/>
    <mergeCell ref="E1644:G1644"/>
    <mergeCell ref="H1644:J1644"/>
    <mergeCell ref="K1644:O1644"/>
    <mergeCell ref="P1644:R1644"/>
    <mergeCell ref="S1644:T1644"/>
    <mergeCell ref="U1644:W1644"/>
    <mergeCell ref="X1645:Y1645"/>
    <mergeCell ref="Z1645:AA1645"/>
    <mergeCell ref="C1645:D1645"/>
    <mergeCell ref="E1645:G1645"/>
    <mergeCell ref="H1645:J1645"/>
    <mergeCell ref="K1645:O1645"/>
    <mergeCell ref="P1645:R1645"/>
    <mergeCell ref="S1645:T1645"/>
    <mergeCell ref="U1645:W1645"/>
    <mergeCell ref="X1646:Y1646"/>
    <mergeCell ref="Z1646:AA1646"/>
    <mergeCell ref="C1646:D1646"/>
    <mergeCell ref="E1646:G1646"/>
    <mergeCell ref="H1646:J1646"/>
    <mergeCell ref="K1646:O1646"/>
    <mergeCell ref="P1646:R1646"/>
    <mergeCell ref="S1646:T1646"/>
    <mergeCell ref="U1646:W1646"/>
    <mergeCell ref="X1647:Y1647"/>
    <mergeCell ref="Z1647:AA1647"/>
    <mergeCell ref="C1647:D1647"/>
    <mergeCell ref="E1647:G1647"/>
    <mergeCell ref="H1647:J1647"/>
    <mergeCell ref="K1647:O1647"/>
    <mergeCell ref="P1647:R1647"/>
    <mergeCell ref="S1647:T1647"/>
    <mergeCell ref="U1647:W1647"/>
    <mergeCell ref="X1648:Y1648"/>
    <mergeCell ref="Z1648:AA1648"/>
    <mergeCell ref="C1648:D1648"/>
    <mergeCell ref="E1648:G1648"/>
    <mergeCell ref="H1648:J1648"/>
    <mergeCell ref="K1648:O1648"/>
    <mergeCell ref="P1648:R1648"/>
    <mergeCell ref="S1648:T1648"/>
    <mergeCell ref="U1648:W1648"/>
    <mergeCell ref="X1649:Y1649"/>
    <mergeCell ref="Z1649:AA1649"/>
    <mergeCell ref="C1649:D1649"/>
    <mergeCell ref="E1649:G1649"/>
    <mergeCell ref="H1649:J1649"/>
    <mergeCell ref="K1649:O1649"/>
    <mergeCell ref="P1649:R1649"/>
    <mergeCell ref="S1649:T1649"/>
    <mergeCell ref="U1649:W1649"/>
    <mergeCell ref="X1650:Y1650"/>
    <mergeCell ref="Z1650:AA1650"/>
    <mergeCell ref="C1650:D1650"/>
    <mergeCell ref="E1650:G1650"/>
    <mergeCell ref="H1650:J1650"/>
    <mergeCell ref="K1650:O1650"/>
    <mergeCell ref="P1650:R1650"/>
    <mergeCell ref="S1650:T1650"/>
    <mergeCell ref="U1650:W1650"/>
    <mergeCell ref="X1651:Y1651"/>
    <mergeCell ref="Z1651:AA1651"/>
    <mergeCell ref="C1651:D1651"/>
    <mergeCell ref="E1651:G1651"/>
    <mergeCell ref="H1651:J1651"/>
    <mergeCell ref="K1651:O1651"/>
    <mergeCell ref="P1651:R1651"/>
    <mergeCell ref="S1651:T1651"/>
    <mergeCell ref="U1651:W1651"/>
    <mergeCell ref="X1652:Y1652"/>
    <mergeCell ref="Z1652:AA1652"/>
    <mergeCell ref="C1652:D1652"/>
    <mergeCell ref="E1652:G1652"/>
    <mergeCell ref="H1652:J1652"/>
    <mergeCell ref="K1652:O1652"/>
    <mergeCell ref="P1652:R1652"/>
    <mergeCell ref="S1652:T1652"/>
    <mergeCell ref="U1652:W1652"/>
    <mergeCell ref="X1653:Y1653"/>
    <mergeCell ref="Z1653:AA1653"/>
    <mergeCell ref="C1653:D1653"/>
    <mergeCell ref="E1653:G1653"/>
    <mergeCell ref="H1653:J1653"/>
    <mergeCell ref="K1653:O1653"/>
    <mergeCell ref="P1653:R1653"/>
    <mergeCell ref="S1653:T1653"/>
    <mergeCell ref="U1653:W1653"/>
    <mergeCell ref="X1654:Y1654"/>
    <mergeCell ref="Z1654:AA1654"/>
    <mergeCell ref="C1654:D1654"/>
    <mergeCell ref="E1654:G1654"/>
    <mergeCell ref="H1654:J1654"/>
    <mergeCell ref="K1654:O1654"/>
    <mergeCell ref="P1654:R1654"/>
    <mergeCell ref="S1654:T1654"/>
    <mergeCell ref="U1654:W1654"/>
    <mergeCell ref="X1655:Y1655"/>
    <mergeCell ref="Z1655:AA1655"/>
    <mergeCell ref="C1655:D1655"/>
    <mergeCell ref="E1655:G1655"/>
    <mergeCell ref="H1655:J1655"/>
    <mergeCell ref="K1655:O1655"/>
    <mergeCell ref="P1655:R1655"/>
    <mergeCell ref="S1655:T1655"/>
    <mergeCell ref="U1655:W1655"/>
    <mergeCell ref="X1656:Y1656"/>
    <mergeCell ref="Z1656:AA1656"/>
    <mergeCell ref="C1656:D1656"/>
    <mergeCell ref="E1656:G1656"/>
    <mergeCell ref="H1656:J1656"/>
    <mergeCell ref="K1656:O1656"/>
    <mergeCell ref="P1656:R1656"/>
    <mergeCell ref="S1656:T1656"/>
    <mergeCell ref="U1656:W1656"/>
    <mergeCell ref="X1657:Y1657"/>
    <mergeCell ref="Z1657:AA1657"/>
    <mergeCell ref="C1657:D1657"/>
    <mergeCell ref="E1657:G1657"/>
    <mergeCell ref="H1657:J1657"/>
    <mergeCell ref="K1657:O1657"/>
    <mergeCell ref="P1657:R1657"/>
    <mergeCell ref="S1657:T1657"/>
    <mergeCell ref="U1657:W1657"/>
    <mergeCell ref="X1658:Y1658"/>
    <mergeCell ref="Z1658:AA1658"/>
    <mergeCell ref="C1658:D1658"/>
    <mergeCell ref="E1658:G1658"/>
    <mergeCell ref="H1658:J1658"/>
    <mergeCell ref="K1658:O1658"/>
    <mergeCell ref="P1658:R1658"/>
    <mergeCell ref="S1658:T1658"/>
    <mergeCell ref="U1658:W1658"/>
    <mergeCell ref="X1659:Y1659"/>
    <mergeCell ref="Z1659:AA1659"/>
    <mergeCell ref="C1659:D1659"/>
    <mergeCell ref="E1659:G1659"/>
    <mergeCell ref="H1659:J1659"/>
    <mergeCell ref="K1659:O1659"/>
    <mergeCell ref="P1659:R1659"/>
    <mergeCell ref="S1659:T1659"/>
    <mergeCell ref="U1659:W1659"/>
    <mergeCell ref="X1660:Y1660"/>
    <mergeCell ref="Z1660:AA1660"/>
    <mergeCell ref="C1660:D1660"/>
    <mergeCell ref="E1660:G1660"/>
    <mergeCell ref="H1660:J1660"/>
    <mergeCell ref="K1660:O1660"/>
    <mergeCell ref="P1660:R1660"/>
    <mergeCell ref="S1660:T1660"/>
    <mergeCell ref="U1660:W1660"/>
    <mergeCell ref="X1661:Y1661"/>
    <mergeCell ref="Z1661:AA1661"/>
    <mergeCell ref="C1661:D1661"/>
    <mergeCell ref="E1661:G1661"/>
    <mergeCell ref="H1661:J1661"/>
    <mergeCell ref="K1661:O1661"/>
    <mergeCell ref="P1661:R1661"/>
    <mergeCell ref="S1661:T1661"/>
    <mergeCell ref="U1661:W1661"/>
    <mergeCell ref="X1662:Y1662"/>
    <mergeCell ref="Z1662:AA1662"/>
    <mergeCell ref="C1662:D1662"/>
    <mergeCell ref="E1662:G1662"/>
    <mergeCell ref="H1662:J1662"/>
    <mergeCell ref="K1662:O1662"/>
    <mergeCell ref="P1662:R1662"/>
    <mergeCell ref="S1662:T1662"/>
    <mergeCell ref="U1662:W1662"/>
    <mergeCell ref="X1663:Y1663"/>
    <mergeCell ref="Z1663:AA1663"/>
    <mergeCell ref="C1663:D1663"/>
    <mergeCell ref="E1663:G1663"/>
    <mergeCell ref="H1663:J1663"/>
    <mergeCell ref="K1663:O1663"/>
    <mergeCell ref="P1663:R1663"/>
    <mergeCell ref="S1663:T1663"/>
    <mergeCell ref="U1663:W1663"/>
    <mergeCell ref="X1664:Y1664"/>
    <mergeCell ref="Z1664:AA1664"/>
    <mergeCell ref="C1664:D1664"/>
    <mergeCell ref="E1664:G1664"/>
    <mergeCell ref="H1664:J1664"/>
    <mergeCell ref="K1664:O1664"/>
    <mergeCell ref="P1664:R1664"/>
    <mergeCell ref="S1664:T1664"/>
    <mergeCell ref="U1664:W1664"/>
    <mergeCell ref="X1665:Y1665"/>
    <mergeCell ref="Z1665:AA1665"/>
    <mergeCell ref="C1665:D1665"/>
    <mergeCell ref="E1665:G1665"/>
    <mergeCell ref="H1665:J1665"/>
    <mergeCell ref="K1665:O1665"/>
    <mergeCell ref="P1665:R1665"/>
    <mergeCell ref="S1665:T1665"/>
    <mergeCell ref="U1665:W1665"/>
    <mergeCell ref="X1666:Y1666"/>
    <mergeCell ref="Z1666:AA1666"/>
    <mergeCell ref="C1666:D1666"/>
    <mergeCell ref="E1666:G1666"/>
    <mergeCell ref="H1666:J1666"/>
    <mergeCell ref="K1666:O1666"/>
    <mergeCell ref="P1666:R1666"/>
    <mergeCell ref="S1666:T1666"/>
    <mergeCell ref="U1666:W1666"/>
    <mergeCell ref="X1667:Y1667"/>
    <mergeCell ref="Z1667:AA1667"/>
    <mergeCell ref="C1667:D1667"/>
    <mergeCell ref="E1667:G1667"/>
    <mergeCell ref="H1667:J1667"/>
    <mergeCell ref="K1667:O1667"/>
    <mergeCell ref="P1667:R1667"/>
    <mergeCell ref="S1667:T1667"/>
    <mergeCell ref="U1667:W1667"/>
    <mergeCell ref="X1668:Y1668"/>
    <mergeCell ref="Z1668:AA1668"/>
    <mergeCell ref="C1668:D1668"/>
    <mergeCell ref="E1668:G1668"/>
    <mergeCell ref="H1668:J1668"/>
    <mergeCell ref="K1668:O1668"/>
    <mergeCell ref="P1668:R1668"/>
    <mergeCell ref="S1668:T1668"/>
    <mergeCell ref="U1668:W1668"/>
    <mergeCell ref="X1669:Y1669"/>
    <mergeCell ref="Z1669:AA1669"/>
    <mergeCell ref="C1669:D1669"/>
    <mergeCell ref="E1669:G1669"/>
    <mergeCell ref="H1669:J1669"/>
    <mergeCell ref="K1669:O1669"/>
    <mergeCell ref="P1669:R1669"/>
    <mergeCell ref="S1669:T1669"/>
    <mergeCell ref="U1669:W1669"/>
    <mergeCell ref="X1670:Y1670"/>
    <mergeCell ref="Z1670:AA1670"/>
    <mergeCell ref="C1670:D1670"/>
    <mergeCell ref="E1670:G1670"/>
    <mergeCell ref="H1670:J1670"/>
    <mergeCell ref="K1670:O1670"/>
    <mergeCell ref="P1670:R1670"/>
    <mergeCell ref="S1670:T1670"/>
    <mergeCell ref="U1670:W1670"/>
    <mergeCell ref="X1671:Y1671"/>
    <mergeCell ref="Z1671:AA1671"/>
    <mergeCell ref="C1671:D1671"/>
    <mergeCell ref="E1671:G1671"/>
    <mergeCell ref="H1671:J1671"/>
    <mergeCell ref="K1671:O1671"/>
    <mergeCell ref="P1671:R1671"/>
    <mergeCell ref="S1671:T1671"/>
    <mergeCell ref="U1671:W1671"/>
    <mergeCell ref="X1672:Y1672"/>
    <mergeCell ref="Z1672:AA1672"/>
    <mergeCell ref="C1672:D1672"/>
    <mergeCell ref="E1672:G1672"/>
    <mergeCell ref="H1672:J1672"/>
    <mergeCell ref="K1672:O1672"/>
    <mergeCell ref="P1672:R1672"/>
    <mergeCell ref="S1672:T1672"/>
    <mergeCell ref="U1672:W1672"/>
    <mergeCell ref="X1673:Y1673"/>
    <mergeCell ref="Z1673:AA1673"/>
    <mergeCell ref="C1673:D1673"/>
    <mergeCell ref="E1673:G1673"/>
    <mergeCell ref="H1673:J1673"/>
    <mergeCell ref="K1673:O1673"/>
    <mergeCell ref="P1673:R1673"/>
    <mergeCell ref="S1673:T1673"/>
    <mergeCell ref="U1673:W1673"/>
    <mergeCell ref="X1674:Y1674"/>
    <mergeCell ref="Z1674:AA1674"/>
    <mergeCell ref="C1674:D1674"/>
    <mergeCell ref="E1674:G1674"/>
    <mergeCell ref="H1674:J1674"/>
    <mergeCell ref="K1674:O1674"/>
    <mergeCell ref="P1674:R1674"/>
    <mergeCell ref="S1674:T1674"/>
    <mergeCell ref="U1674:W1674"/>
    <mergeCell ref="X1675:Y1675"/>
    <mergeCell ref="Z1675:AA1675"/>
    <mergeCell ref="C1675:D1675"/>
    <mergeCell ref="E1675:G1675"/>
    <mergeCell ref="H1675:J1675"/>
    <mergeCell ref="K1675:O1675"/>
    <mergeCell ref="P1675:R1675"/>
    <mergeCell ref="S1675:T1675"/>
    <mergeCell ref="U1675:W1675"/>
    <mergeCell ref="X1676:Y1676"/>
    <mergeCell ref="Z1676:AA1676"/>
    <mergeCell ref="C1676:D1676"/>
    <mergeCell ref="E1676:G1676"/>
    <mergeCell ref="H1676:J1676"/>
    <mergeCell ref="K1676:O1676"/>
    <mergeCell ref="P1676:R1676"/>
    <mergeCell ref="S1676:T1676"/>
    <mergeCell ref="U1676:W1676"/>
    <mergeCell ref="X1677:Y1677"/>
    <mergeCell ref="Z1677:AA1677"/>
    <mergeCell ref="C1677:D1677"/>
    <mergeCell ref="E1677:G1677"/>
    <mergeCell ref="H1677:J1677"/>
    <mergeCell ref="K1677:O1677"/>
    <mergeCell ref="P1677:R1677"/>
    <mergeCell ref="S1677:T1677"/>
    <mergeCell ref="U1677:W1677"/>
    <mergeCell ref="X1678:Y1678"/>
    <mergeCell ref="Z1678:AA1678"/>
    <mergeCell ref="C1678:D1678"/>
    <mergeCell ref="E1678:G1678"/>
    <mergeCell ref="H1678:J1678"/>
    <mergeCell ref="K1678:O1678"/>
    <mergeCell ref="P1678:R1678"/>
    <mergeCell ref="S1678:T1678"/>
    <mergeCell ref="U1678:W1678"/>
    <mergeCell ref="X1679:Y1679"/>
    <mergeCell ref="Z1679:AA1679"/>
    <mergeCell ref="C1679:D1679"/>
    <mergeCell ref="E1679:G1679"/>
    <mergeCell ref="H1679:J1679"/>
    <mergeCell ref="K1679:O1679"/>
    <mergeCell ref="P1679:R1679"/>
    <mergeCell ref="S1679:T1679"/>
    <mergeCell ref="U1679:W1679"/>
    <mergeCell ref="X1680:Y1680"/>
    <mergeCell ref="Z1680:AA1680"/>
    <mergeCell ref="C1680:D1680"/>
    <mergeCell ref="E1680:G1680"/>
    <mergeCell ref="H1680:J1680"/>
    <mergeCell ref="K1680:O1680"/>
    <mergeCell ref="P1680:R1680"/>
    <mergeCell ref="S1680:T1680"/>
    <mergeCell ref="U1680:W1680"/>
    <mergeCell ref="X1681:Y1681"/>
    <mergeCell ref="Z1681:AA1681"/>
    <mergeCell ref="C1681:D1681"/>
    <mergeCell ref="E1681:G1681"/>
    <mergeCell ref="H1681:J1681"/>
    <mergeCell ref="K1681:O1681"/>
    <mergeCell ref="P1681:R1681"/>
    <mergeCell ref="S1681:T1681"/>
    <mergeCell ref="U1681:W1681"/>
    <mergeCell ref="X1682:Y1682"/>
    <mergeCell ref="Z1682:AA1682"/>
    <mergeCell ref="C1682:D1682"/>
    <mergeCell ref="E1682:G1682"/>
    <mergeCell ref="H1682:J1682"/>
    <mergeCell ref="K1682:O1682"/>
    <mergeCell ref="P1682:R1682"/>
    <mergeCell ref="S1682:T1682"/>
    <mergeCell ref="U1682:W1682"/>
    <mergeCell ref="X1683:Y1683"/>
    <mergeCell ref="Z1683:AA1683"/>
    <mergeCell ref="C1683:D1683"/>
    <mergeCell ref="E1683:G1683"/>
    <mergeCell ref="H1683:J1683"/>
    <mergeCell ref="K1683:O1683"/>
    <mergeCell ref="P1683:R1683"/>
    <mergeCell ref="S1683:T1683"/>
    <mergeCell ref="U1683:W1683"/>
    <mergeCell ref="X1684:Y1684"/>
    <mergeCell ref="Z1684:AA1684"/>
    <mergeCell ref="C1684:D1684"/>
    <mergeCell ref="E1684:G1684"/>
    <mergeCell ref="H1684:J1684"/>
    <mergeCell ref="K1684:O1684"/>
    <mergeCell ref="P1684:R1684"/>
    <mergeCell ref="S1684:T1684"/>
    <mergeCell ref="U1684:W1684"/>
    <mergeCell ref="X1685:Y1685"/>
    <mergeCell ref="Z1685:AA1685"/>
    <mergeCell ref="C1685:D1685"/>
    <mergeCell ref="E1685:G1685"/>
    <mergeCell ref="H1685:J1685"/>
    <mergeCell ref="K1685:O1685"/>
    <mergeCell ref="P1685:R1685"/>
    <mergeCell ref="S1685:T1685"/>
    <mergeCell ref="U1685:W1685"/>
    <mergeCell ref="X1686:Y1686"/>
    <mergeCell ref="Z1686:AA1686"/>
    <mergeCell ref="C1686:D1686"/>
    <mergeCell ref="E1686:G1686"/>
    <mergeCell ref="H1686:J1686"/>
    <mergeCell ref="K1686:O1686"/>
    <mergeCell ref="P1686:R1686"/>
    <mergeCell ref="S1686:T1686"/>
    <mergeCell ref="U1686:W1686"/>
    <mergeCell ref="X1687:Y1687"/>
    <mergeCell ref="Z1687:AA1687"/>
    <mergeCell ref="C1687:D1687"/>
    <mergeCell ref="E1687:G1687"/>
    <mergeCell ref="H1687:J1687"/>
    <mergeCell ref="K1687:O1687"/>
    <mergeCell ref="P1687:R1687"/>
    <mergeCell ref="S1687:T1687"/>
    <mergeCell ref="U1687:W1687"/>
    <mergeCell ref="X1688:Y1688"/>
    <mergeCell ref="Z1688:AA1688"/>
    <mergeCell ref="C1688:D1688"/>
    <mergeCell ref="E1688:G1688"/>
    <mergeCell ref="H1688:J1688"/>
    <mergeCell ref="K1688:O1688"/>
    <mergeCell ref="P1688:R1688"/>
    <mergeCell ref="S1688:T1688"/>
    <mergeCell ref="U1688:W1688"/>
    <mergeCell ref="X1689:Y1689"/>
    <mergeCell ref="Z1689:AA1689"/>
    <mergeCell ref="C1689:D1689"/>
    <mergeCell ref="E1689:G1689"/>
    <mergeCell ref="H1689:J1689"/>
    <mergeCell ref="K1689:O1689"/>
    <mergeCell ref="P1689:R1689"/>
    <mergeCell ref="S1689:T1689"/>
    <mergeCell ref="U1689:W1689"/>
    <mergeCell ref="X1690:Y1690"/>
    <mergeCell ref="Z1690:AA1690"/>
    <mergeCell ref="C1690:D1690"/>
    <mergeCell ref="E1690:G1690"/>
    <mergeCell ref="H1690:J1690"/>
    <mergeCell ref="K1690:O1690"/>
    <mergeCell ref="P1690:R1690"/>
    <mergeCell ref="S1690:T1690"/>
    <mergeCell ref="U1690:W1690"/>
    <mergeCell ref="X1691:Y1691"/>
    <mergeCell ref="Z1691:AA1691"/>
    <mergeCell ref="C1691:D1691"/>
    <mergeCell ref="E1691:G1691"/>
    <mergeCell ref="H1691:J1691"/>
    <mergeCell ref="K1691:O1691"/>
    <mergeCell ref="P1691:R1691"/>
    <mergeCell ref="S1691:T1691"/>
    <mergeCell ref="U1691:W1691"/>
    <mergeCell ref="X1692:Y1692"/>
    <mergeCell ref="Z1692:AA1692"/>
    <mergeCell ref="C1692:D1692"/>
    <mergeCell ref="E1692:G1692"/>
    <mergeCell ref="H1692:J1692"/>
    <mergeCell ref="K1692:O1692"/>
    <mergeCell ref="P1692:R1692"/>
    <mergeCell ref="S1692:T1692"/>
    <mergeCell ref="U1692:W1692"/>
    <mergeCell ref="X1693:Y1693"/>
    <mergeCell ref="Z1693:AA1693"/>
    <mergeCell ref="C1693:D1693"/>
    <mergeCell ref="E1693:G1693"/>
    <mergeCell ref="H1693:J1693"/>
    <mergeCell ref="K1693:O1693"/>
    <mergeCell ref="P1693:R1693"/>
    <mergeCell ref="S1693:T1693"/>
    <mergeCell ref="U1693:W1693"/>
    <mergeCell ref="X1694:Y1694"/>
    <mergeCell ref="Z1694:AA1694"/>
    <mergeCell ref="C1694:D1694"/>
    <mergeCell ref="E1694:G1694"/>
    <mergeCell ref="H1694:J1694"/>
    <mergeCell ref="K1694:O1694"/>
    <mergeCell ref="P1694:R1694"/>
    <mergeCell ref="S1694:T1694"/>
    <mergeCell ref="U1694:W1694"/>
    <mergeCell ref="X1695:Y1695"/>
    <mergeCell ref="Z1695:AA1695"/>
    <mergeCell ref="C1695:D1695"/>
    <mergeCell ref="E1695:G1695"/>
    <mergeCell ref="H1695:J1695"/>
    <mergeCell ref="K1695:O1695"/>
    <mergeCell ref="P1695:R1695"/>
    <mergeCell ref="S1695:T1695"/>
    <mergeCell ref="U1695:W1695"/>
    <mergeCell ref="X1696:Y1696"/>
    <mergeCell ref="Z1696:AA1696"/>
    <mergeCell ref="C1696:D1696"/>
    <mergeCell ref="E1696:G1696"/>
    <mergeCell ref="H1696:J1696"/>
    <mergeCell ref="K1696:O1696"/>
    <mergeCell ref="P1696:R1696"/>
    <mergeCell ref="S1696:T1696"/>
    <mergeCell ref="U1696:W1696"/>
    <mergeCell ref="X1697:Y1697"/>
    <mergeCell ref="Z1697:AA1697"/>
    <mergeCell ref="C1697:D1697"/>
    <mergeCell ref="E1697:G1697"/>
    <mergeCell ref="H1697:J1697"/>
    <mergeCell ref="K1697:O1697"/>
    <mergeCell ref="P1697:R1697"/>
    <mergeCell ref="S1697:T1697"/>
    <mergeCell ref="U1697:W1697"/>
    <mergeCell ref="X1698:Y1698"/>
    <mergeCell ref="Z1698:AA1698"/>
    <mergeCell ref="C1698:D1698"/>
    <mergeCell ref="E1698:G1698"/>
    <mergeCell ref="H1698:J1698"/>
    <mergeCell ref="K1698:O1698"/>
    <mergeCell ref="P1698:R1698"/>
    <mergeCell ref="S1698:T1698"/>
    <mergeCell ref="U1698:W1698"/>
    <mergeCell ref="X1699:Y1699"/>
    <mergeCell ref="Z1699:AA1699"/>
    <mergeCell ref="C1699:D1699"/>
    <mergeCell ref="E1699:G1699"/>
    <mergeCell ref="H1699:J1699"/>
    <mergeCell ref="K1699:O1699"/>
    <mergeCell ref="P1699:R1699"/>
    <mergeCell ref="S1699:T1699"/>
    <mergeCell ref="U1699:W1699"/>
    <mergeCell ref="X1700:Y1700"/>
    <mergeCell ref="Z1700:AA1700"/>
    <mergeCell ref="C1700:D1700"/>
    <mergeCell ref="E1700:G1700"/>
    <mergeCell ref="H1700:J1700"/>
    <mergeCell ref="K1700:O1700"/>
    <mergeCell ref="P1700:R1700"/>
    <mergeCell ref="S1700:T1700"/>
    <mergeCell ref="U1700:W1700"/>
    <mergeCell ref="X1701:Y1701"/>
    <mergeCell ref="Z1701:AA1701"/>
    <mergeCell ref="C1701:D1701"/>
    <mergeCell ref="E1701:G1701"/>
    <mergeCell ref="H1701:J1701"/>
    <mergeCell ref="K1701:O1701"/>
    <mergeCell ref="P1701:R1701"/>
    <mergeCell ref="S1701:T1701"/>
    <mergeCell ref="U1701:W1701"/>
    <mergeCell ref="X1702:Y1702"/>
    <mergeCell ref="Z1702:AA1702"/>
    <mergeCell ref="C1702:D1702"/>
    <mergeCell ref="E1702:G1702"/>
    <mergeCell ref="H1702:J1702"/>
    <mergeCell ref="K1702:O1702"/>
    <mergeCell ref="P1702:R1702"/>
    <mergeCell ref="S1702:T1702"/>
    <mergeCell ref="U1702:W1702"/>
    <mergeCell ref="X1703:Y1703"/>
    <mergeCell ref="Z1703:AA1703"/>
    <mergeCell ref="C1703:D1703"/>
    <mergeCell ref="E1703:G1703"/>
    <mergeCell ref="H1703:J1703"/>
    <mergeCell ref="K1703:O1703"/>
    <mergeCell ref="P1703:R1703"/>
    <mergeCell ref="S1703:T1703"/>
    <mergeCell ref="U1703:W1703"/>
    <mergeCell ref="X1704:Y1704"/>
    <mergeCell ref="Z1704:AA1704"/>
    <mergeCell ref="C1704:D1704"/>
    <mergeCell ref="E1704:G1704"/>
    <mergeCell ref="H1704:J1704"/>
    <mergeCell ref="K1704:O1704"/>
    <mergeCell ref="P1704:R1704"/>
    <mergeCell ref="S1704:T1704"/>
    <mergeCell ref="U1704:W1704"/>
    <mergeCell ref="X1705:Y1705"/>
    <mergeCell ref="Z1705:AA1705"/>
    <mergeCell ref="C1705:D1705"/>
    <mergeCell ref="E1705:G1705"/>
    <mergeCell ref="H1705:J1705"/>
    <mergeCell ref="K1705:O1705"/>
    <mergeCell ref="P1705:R1705"/>
    <mergeCell ref="S1705:T1705"/>
    <mergeCell ref="U1705:W1705"/>
    <mergeCell ref="X1706:Y1706"/>
    <mergeCell ref="Z1706:AA1706"/>
    <mergeCell ref="C1706:D1706"/>
    <mergeCell ref="E1706:G1706"/>
    <mergeCell ref="H1706:J1706"/>
    <mergeCell ref="K1706:O1706"/>
    <mergeCell ref="P1706:R1706"/>
    <mergeCell ref="S1706:T1706"/>
    <mergeCell ref="U1706:W1706"/>
    <mergeCell ref="X1707:Y1707"/>
    <mergeCell ref="Z1707:AA1707"/>
    <mergeCell ref="C1707:D1707"/>
    <mergeCell ref="E1707:G1707"/>
    <mergeCell ref="H1707:J1707"/>
    <mergeCell ref="K1707:O1707"/>
    <mergeCell ref="P1707:R1707"/>
    <mergeCell ref="S1707:T1707"/>
    <mergeCell ref="U1707:W1707"/>
    <mergeCell ref="X1708:Y1708"/>
    <mergeCell ref="Z1708:AA1708"/>
    <mergeCell ref="C1708:D1708"/>
    <mergeCell ref="E1708:G1708"/>
    <mergeCell ref="H1708:J1708"/>
    <mergeCell ref="K1708:O1708"/>
    <mergeCell ref="P1708:R1708"/>
    <mergeCell ref="S1708:T1708"/>
    <mergeCell ref="U1708:W1708"/>
    <mergeCell ref="X1709:Y1709"/>
    <mergeCell ref="Z1709:AA1709"/>
    <mergeCell ref="C1709:D1709"/>
    <mergeCell ref="E1709:G1709"/>
    <mergeCell ref="H1709:J1709"/>
    <mergeCell ref="K1709:O1709"/>
    <mergeCell ref="P1709:R1709"/>
    <mergeCell ref="S1709:T1709"/>
    <mergeCell ref="U1709:W1709"/>
    <mergeCell ref="X1710:Y1710"/>
    <mergeCell ref="Z1710:AA1710"/>
    <mergeCell ref="C1710:D1710"/>
    <mergeCell ref="E1710:G1710"/>
    <mergeCell ref="H1710:J1710"/>
    <mergeCell ref="K1710:O1710"/>
    <mergeCell ref="P1710:R1710"/>
    <mergeCell ref="S1710:T1710"/>
    <mergeCell ref="U1710:W1710"/>
    <mergeCell ref="X1711:Y1711"/>
    <mergeCell ref="Z1711:AA1711"/>
    <mergeCell ref="C1711:D1711"/>
    <mergeCell ref="E1711:G1711"/>
    <mergeCell ref="H1711:J1711"/>
    <mergeCell ref="K1711:O1711"/>
    <mergeCell ref="P1711:R1711"/>
    <mergeCell ref="S1711:T1711"/>
    <mergeCell ref="U1711:W1711"/>
    <mergeCell ref="X1712:Y1712"/>
    <mergeCell ref="Z1712:AA1712"/>
    <mergeCell ref="C1712:D1712"/>
    <mergeCell ref="E1712:G1712"/>
    <mergeCell ref="H1712:J1712"/>
    <mergeCell ref="K1712:O1712"/>
    <mergeCell ref="P1712:R1712"/>
    <mergeCell ref="S1712:T1712"/>
    <mergeCell ref="U1712:W1712"/>
    <mergeCell ref="X1713:Y1713"/>
    <mergeCell ref="Z1713:AA1713"/>
    <mergeCell ref="C1713:D1713"/>
    <mergeCell ref="E1713:G1713"/>
    <mergeCell ref="H1713:J1713"/>
    <mergeCell ref="K1713:O1713"/>
    <mergeCell ref="P1713:R1713"/>
    <mergeCell ref="S1713:T1713"/>
    <mergeCell ref="U1713:W1713"/>
    <mergeCell ref="X1714:Y1714"/>
    <mergeCell ref="Z1714:AA1714"/>
    <mergeCell ref="C1714:D1714"/>
    <mergeCell ref="E1714:G1714"/>
    <mergeCell ref="H1714:J1714"/>
    <mergeCell ref="K1714:O1714"/>
    <mergeCell ref="P1714:R1714"/>
    <mergeCell ref="S1714:T1714"/>
    <mergeCell ref="U1714:W1714"/>
    <mergeCell ref="X1715:Y1715"/>
    <mergeCell ref="Z1715:AA1715"/>
    <mergeCell ref="C1715:D1715"/>
    <mergeCell ref="E1715:G1715"/>
    <mergeCell ref="H1715:J1715"/>
    <mergeCell ref="K1715:O1715"/>
    <mergeCell ref="P1715:R1715"/>
    <mergeCell ref="S1715:T1715"/>
    <mergeCell ref="U1715:W1715"/>
    <mergeCell ref="X1716:Y1716"/>
    <mergeCell ref="Z1716:AA1716"/>
    <mergeCell ref="C1716:D1716"/>
    <mergeCell ref="E1716:G1716"/>
    <mergeCell ref="H1716:J1716"/>
    <mergeCell ref="K1716:O1716"/>
    <mergeCell ref="P1716:R1716"/>
    <mergeCell ref="S1716:T1716"/>
    <mergeCell ref="U1716:W1716"/>
    <mergeCell ref="X1717:Y1717"/>
    <mergeCell ref="Z1717:AA1717"/>
    <mergeCell ref="C1717:D1717"/>
    <mergeCell ref="E1717:G1717"/>
    <mergeCell ref="H1717:J1717"/>
    <mergeCell ref="K1717:O1717"/>
    <mergeCell ref="P1717:R1717"/>
    <mergeCell ref="S1717:T1717"/>
    <mergeCell ref="U1717:W1717"/>
    <mergeCell ref="X1718:Y1718"/>
    <mergeCell ref="Z1718:AA1718"/>
    <mergeCell ref="C1718:D1718"/>
    <mergeCell ref="E1718:G1718"/>
    <mergeCell ref="H1718:J1718"/>
    <mergeCell ref="K1718:O1718"/>
    <mergeCell ref="P1718:R1718"/>
    <mergeCell ref="S1718:T1718"/>
    <mergeCell ref="U1718:W1718"/>
    <mergeCell ref="X1719:Y1719"/>
    <mergeCell ref="Z1719:AA1719"/>
    <mergeCell ref="C1719:D1719"/>
    <mergeCell ref="E1719:G1719"/>
    <mergeCell ref="H1719:J1719"/>
    <mergeCell ref="K1719:O1719"/>
    <mergeCell ref="P1719:R1719"/>
    <mergeCell ref="S1719:T1719"/>
    <mergeCell ref="U1719:W1719"/>
    <mergeCell ref="X1720:Y1720"/>
    <mergeCell ref="Z1720:AA1720"/>
    <mergeCell ref="C1720:D1720"/>
    <mergeCell ref="E1720:G1720"/>
    <mergeCell ref="H1720:J1720"/>
    <mergeCell ref="K1720:O1720"/>
    <mergeCell ref="P1720:R1720"/>
    <mergeCell ref="S1720:T1720"/>
    <mergeCell ref="U1720:W1720"/>
    <mergeCell ref="X1721:Y1721"/>
    <mergeCell ref="Z1721:AA1721"/>
    <mergeCell ref="C1721:D1721"/>
    <mergeCell ref="E1721:G1721"/>
    <mergeCell ref="H1721:J1721"/>
    <mergeCell ref="K1721:O1721"/>
    <mergeCell ref="P1721:R1721"/>
    <mergeCell ref="S1721:T1721"/>
    <mergeCell ref="U1721:W1721"/>
    <mergeCell ref="X1722:Y1722"/>
    <mergeCell ref="Z1722:AA1722"/>
    <mergeCell ref="C1722:D1722"/>
    <mergeCell ref="E1722:G1722"/>
    <mergeCell ref="H1722:J1722"/>
    <mergeCell ref="K1722:O1722"/>
    <mergeCell ref="P1722:R1722"/>
    <mergeCell ref="S1722:T1722"/>
    <mergeCell ref="U1722:W1722"/>
    <mergeCell ref="X1723:Y1723"/>
    <mergeCell ref="Z1723:AA1723"/>
    <mergeCell ref="C1723:D1723"/>
    <mergeCell ref="E1723:G1723"/>
    <mergeCell ref="H1723:J1723"/>
    <mergeCell ref="K1723:O1723"/>
    <mergeCell ref="P1723:R1723"/>
    <mergeCell ref="S1723:T1723"/>
    <mergeCell ref="U1723:W1723"/>
    <mergeCell ref="X1724:Y1724"/>
    <mergeCell ref="Z1724:AA1724"/>
    <mergeCell ref="C1724:D1724"/>
    <mergeCell ref="E1724:G1724"/>
    <mergeCell ref="H1724:J1724"/>
    <mergeCell ref="K1724:O1724"/>
    <mergeCell ref="P1724:R1724"/>
    <mergeCell ref="S1724:T1724"/>
    <mergeCell ref="U1724:W1724"/>
    <mergeCell ref="X1725:Y1725"/>
    <mergeCell ref="Z1725:AA1725"/>
    <mergeCell ref="C1725:D1725"/>
    <mergeCell ref="E1725:G1725"/>
    <mergeCell ref="H1725:J1725"/>
    <mergeCell ref="K1725:O1725"/>
    <mergeCell ref="P1725:R1725"/>
    <mergeCell ref="S1725:T1725"/>
    <mergeCell ref="U1725:W1725"/>
    <mergeCell ref="X1726:Y1726"/>
    <mergeCell ref="Z1726:AA1726"/>
    <mergeCell ref="C1726:D1726"/>
    <mergeCell ref="E1726:G1726"/>
    <mergeCell ref="H1726:J1726"/>
    <mergeCell ref="K1726:O1726"/>
    <mergeCell ref="P1726:R1726"/>
    <mergeCell ref="S1726:T1726"/>
    <mergeCell ref="U1726:W1726"/>
    <mergeCell ref="X1727:Y1727"/>
    <mergeCell ref="Z1727:AA1727"/>
    <mergeCell ref="C1727:D1727"/>
    <mergeCell ref="E1727:G1727"/>
    <mergeCell ref="H1727:J1727"/>
    <mergeCell ref="K1727:O1727"/>
    <mergeCell ref="P1727:R1727"/>
    <mergeCell ref="S1727:T1727"/>
    <mergeCell ref="U1727:W1727"/>
    <mergeCell ref="X1728:Y1728"/>
    <mergeCell ref="Z1728:AA1728"/>
    <mergeCell ref="C1728:D1728"/>
    <mergeCell ref="E1728:G1728"/>
    <mergeCell ref="H1728:J1728"/>
    <mergeCell ref="K1728:O1728"/>
    <mergeCell ref="P1728:R1728"/>
    <mergeCell ref="S1728:T1728"/>
    <mergeCell ref="U1728:W1728"/>
    <mergeCell ref="X1729:Y1729"/>
    <mergeCell ref="Z1729:AA1729"/>
    <mergeCell ref="C1729:D1729"/>
    <mergeCell ref="E1729:G1729"/>
    <mergeCell ref="H1729:J1729"/>
    <mergeCell ref="K1729:O1729"/>
    <mergeCell ref="P1729:R1729"/>
    <mergeCell ref="S1729:T1729"/>
    <mergeCell ref="U1729:W1729"/>
  </mergeCells>
  <conditionalFormatting sqref="V3:W8 Z3:AA8">
    <cfRule type="cellIs" dxfId="1" priority="1" operator="greaterThanOrEqual">
      <formula>0</formula>
    </cfRule>
  </conditionalFormatting>
  <conditionalFormatting sqref="V3:W8 Z3:AA8">
    <cfRule type="cellIs" dxfId="0" priority="2" operator="lessThan">
      <formula>0</formula>
    </cfRule>
  </conditionalFormatting>
  <conditionalFormatting sqref="AK18:AK26 AK30:AK51">
    <cfRule type="cellIs" dxfId="10" priority="3" operator="greaterThan">
      <formula>0</formula>
    </cfRule>
  </conditionalFormatting>
  <conditionalFormatting sqref="AK18:AK26 AK30:AK51">
    <cfRule type="cellIs" dxfId="11" priority="4" operator="lessThan">
      <formula>0</formula>
    </cfRule>
  </conditionalFormatting>
  <dataValidations>
    <dataValidation type="list" allowBlank="1" showDropDown="1" showErrorMessage="1" sqref="E13:E2003">
      <formula1>"CAPITAL,INGRESOS,EGRESOS"</formula1>
    </dataValidation>
    <dataValidation type="list" allowBlank="1" showDropDown="1" showErrorMessage="1" sqref="S13:S2003">
      <formula1>'ADMINISTRACIÓN'!$AD$18:$AE$26</formula1>
    </dataValidation>
    <dataValidation type="list" allowBlank="1" showDropDown="1" showErrorMessage="1" sqref="H13:H2003">
      <formula1>System!$I$4:$J$40</formula1>
    </dataValidation>
    <dataValidation type="list" allowBlank="1" showErrorMessage="1" sqref="AD4">
      <formula1>"INGRESOS,EGRESOS,CAPITAL"</formula1>
    </dataValidation>
    <dataValidation type="list" allowBlank="1" showErrorMessage="1" sqref="Z13:Z2003">
      <formula1>"COMPLETADO,PENDIENTE,REVISIÓN,ANULADO"</formula1>
    </dataValidation>
    <dataValidation type="list" allowBlank="1" showErrorMessage="1" sqref="AI4">
      <formula1>'ADMINISTRACIÓN'!$AD$18:$AE$27</formula1>
    </dataValidation>
    <dataValidation type="list" allowBlank="1" showErrorMessage="1" sqref="AI8">
      <formula1>"Efectivo,Transferencia"</formula1>
    </dataValidation>
    <dataValidation type="list" allowBlank="1" showErrorMessage="1" sqref="AF4">
      <formula1>System!$I$4:$J$40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outlineLevelRow="1"/>
  <cols>
    <col customWidth="1" min="1" max="1" width="1.13"/>
    <col customWidth="1" min="2" max="11" width="4.5"/>
    <col customWidth="1" min="12" max="12" width="0.88"/>
    <col customWidth="1" min="13" max="22" width="4.5"/>
    <col customWidth="1" min="23" max="23" width="0.88"/>
    <col customWidth="1" min="24" max="25" width="4.5"/>
    <col customWidth="1" min="26" max="26" width="5.13"/>
    <col customWidth="1" min="27" max="27" width="0.88"/>
    <col customWidth="1" min="28" max="44" width="4.5"/>
    <col customWidth="1" min="45" max="45" width="1.75"/>
  </cols>
  <sheetData>
    <row r="1" ht="8.25" customHeight="1">
      <c r="A1" s="75"/>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row>
    <row r="2" ht="16.5" customHeight="1">
      <c r="A2" s="75"/>
      <c r="B2" s="76" t="s">
        <v>0</v>
      </c>
      <c r="C2" s="77"/>
      <c r="D2" s="77"/>
      <c r="E2" s="77"/>
      <c r="F2" s="78" t="s">
        <v>34</v>
      </c>
      <c r="G2" s="71"/>
      <c r="H2" s="71"/>
      <c r="I2" s="71"/>
      <c r="J2" s="71"/>
      <c r="K2" s="72"/>
      <c r="L2" s="75"/>
      <c r="M2" s="79" t="s">
        <v>35</v>
      </c>
      <c r="N2" s="71"/>
      <c r="O2" s="72"/>
      <c r="P2" s="80">
        <v>46089.0</v>
      </c>
      <c r="Q2" s="71"/>
      <c r="R2" s="72"/>
      <c r="S2" s="75"/>
      <c r="T2" s="81" t="s">
        <v>36</v>
      </c>
      <c r="U2" s="71"/>
      <c r="V2" s="72"/>
      <c r="W2" s="75"/>
      <c r="X2" s="81" t="s">
        <v>37</v>
      </c>
      <c r="Y2" s="71"/>
      <c r="Z2" s="72"/>
      <c r="AA2" s="75"/>
      <c r="AB2" s="81" t="s">
        <v>38</v>
      </c>
      <c r="AC2" s="71"/>
      <c r="AD2" s="72"/>
      <c r="AE2" s="75"/>
      <c r="AF2" s="81" t="s">
        <v>39</v>
      </c>
      <c r="AG2" s="71"/>
      <c r="AH2" s="72"/>
      <c r="AI2" s="75"/>
      <c r="AJ2" s="81" t="s">
        <v>40</v>
      </c>
      <c r="AK2" s="71"/>
      <c r="AL2" s="72"/>
      <c r="AM2" s="75"/>
      <c r="AN2" s="81" t="s">
        <v>41</v>
      </c>
      <c r="AO2" s="71"/>
      <c r="AP2" s="72"/>
      <c r="AQ2" s="75"/>
      <c r="AR2" s="75"/>
      <c r="AS2" s="75"/>
    </row>
    <row r="3" ht="16.5" customHeight="1">
      <c r="A3" s="75"/>
      <c r="B3" s="82"/>
      <c r="F3" s="83" t="s">
        <v>42</v>
      </c>
      <c r="G3" s="77"/>
      <c r="H3" s="77"/>
      <c r="I3" s="77"/>
      <c r="J3" s="77"/>
      <c r="K3" s="84"/>
      <c r="L3" s="75"/>
      <c r="M3" s="85" t="s">
        <v>43</v>
      </c>
      <c r="N3" s="77"/>
      <c r="O3" s="86"/>
      <c r="P3" s="87"/>
      <c r="Q3" s="77"/>
      <c r="R3" s="84"/>
      <c r="S3" s="75"/>
      <c r="T3" s="88">
        <v>0.0</v>
      </c>
      <c r="U3" s="77"/>
      <c r="V3" s="84"/>
      <c r="W3" s="75"/>
      <c r="X3" s="88">
        <f>((SUMIFS($P$10:$P$801,$E$10:$E$801,"INGRESOS",$G$10:$G$801,"TATTOO",$V$10:$V$801,"*ADO")+SUMIFS($P$10:$P$801,$E$10:$E$801,"INGRESOS",$G$10:$G$801,"VENTAS",$V$10:$V$801,"*ADO")+SUMIFS($P$10:$P$801,$E$10:$E$801,"INGRESOS",$G$10:$G$801,"PIERCING",$V$10:$V$801,"*ADO"))/2)-SUMIFS($P$10:$P$801,$E$10:$E$801,"EGRESOS",$G$10:$G$801,"COMISIÓN",$V$10:$V$801,"PAGADO")</f>
        <v>0</v>
      </c>
      <c r="Y3" s="77"/>
      <c r="Z3" s="84"/>
      <c r="AA3" s="75"/>
      <c r="AB3" s="88">
        <f>SUMIFS($P$10:$P$801,$E$10:$E$801,"EGRESOS",$G$10:$G$801,"COMISIÓN",$Y$10:$Y$801,"COMPLETADO",$C$10:$C$801,"&gt;="&amp;DASHBOARD!$AY$2-30,$C$10:$C$801,"&lt;="&amp;DASHBOARD!$AY$2)</f>
        <v>991900</v>
      </c>
      <c r="AC3" s="77"/>
      <c r="AD3" s="84"/>
      <c r="AE3" s="75"/>
      <c r="AF3" s="88">
        <f>SUMIFS($P$10:$P$801,$E$10:$E$801,"INGRESOS",$G$10:$G801,"VENTAS",$V$10:$V$801,"*ADO")+(SUMIFS($P$10:$P$801,$E$10:$E$801,"INGRESOS",$G$10:$G801,"COMISIÓN",$V$10:$V$801,"*ADO"))</f>
        <v>6374800</v>
      </c>
      <c r="AG3" s="77"/>
      <c r="AH3" s="84"/>
      <c r="AI3" s="75"/>
      <c r="AJ3" s="88">
        <f>SUMIFS($P$10:$P$801,$E$10:$E$801,"EGRESOS",$G$10:$G$801,"COMISIÓN",$V$10:$V$801,"*ADO")+SUMIFS($P$10:$P$801,$E$10:$E$801,"EGRESOS",$G$10:$G$801,"CMV",$V$10:$V$801,"*ADO")</f>
        <v>3087400</v>
      </c>
      <c r="AK3" s="77"/>
      <c r="AL3" s="84"/>
      <c r="AM3" s="75"/>
      <c r="AN3" s="88">
        <f>AF3-AJ3-X3</f>
        <v>3287400</v>
      </c>
      <c r="AO3" s="77"/>
      <c r="AP3" s="84"/>
      <c r="AQ3" s="75"/>
      <c r="AR3" s="75"/>
      <c r="AS3" s="75"/>
    </row>
    <row r="4" ht="16.5" customHeight="1">
      <c r="A4" s="75"/>
      <c r="B4" s="89"/>
      <c r="C4" s="90"/>
      <c r="D4" s="90"/>
      <c r="E4" s="90"/>
      <c r="F4" s="89"/>
      <c r="G4" s="90"/>
      <c r="H4" s="90"/>
      <c r="I4" s="90"/>
      <c r="J4" s="90"/>
      <c r="K4" s="91"/>
      <c r="L4" s="75"/>
      <c r="M4" s="89"/>
      <c r="N4" s="90"/>
      <c r="O4" s="92"/>
      <c r="P4" s="93"/>
      <c r="Q4" s="90"/>
      <c r="R4" s="91"/>
      <c r="S4" s="75"/>
      <c r="T4" s="89"/>
      <c r="U4" s="90"/>
      <c r="V4" s="91"/>
      <c r="W4" s="75"/>
      <c r="X4" s="89"/>
      <c r="Y4" s="90"/>
      <c r="Z4" s="91"/>
      <c r="AA4" s="75"/>
      <c r="AB4" s="89"/>
      <c r="AC4" s="90"/>
      <c r="AD4" s="91"/>
      <c r="AE4" s="75"/>
      <c r="AF4" s="89"/>
      <c r="AG4" s="90"/>
      <c r="AH4" s="91"/>
      <c r="AI4" s="75"/>
      <c r="AJ4" s="89"/>
      <c r="AK4" s="90"/>
      <c r="AL4" s="91"/>
      <c r="AM4" s="75"/>
      <c r="AN4" s="89"/>
      <c r="AO4" s="90"/>
      <c r="AP4" s="91"/>
      <c r="AQ4" s="75"/>
      <c r="AR4" s="75"/>
      <c r="AS4" s="75"/>
    </row>
    <row r="5" ht="16.5" customHeight="1">
      <c r="A5" s="75"/>
      <c r="B5" s="75"/>
      <c r="C5" s="75"/>
      <c r="D5" s="75"/>
      <c r="E5" s="75"/>
      <c r="F5" s="75"/>
      <c r="G5" s="75"/>
      <c r="H5" s="75"/>
      <c r="I5" s="75"/>
      <c r="J5" s="75"/>
      <c r="K5" s="75"/>
      <c r="L5" s="75"/>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row>
    <row r="6" ht="16.5" customHeight="1">
      <c r="A6" s="75"/>
      <c r="B6" s="94" t="s">
        <v>44</v>
      </c>
      <c r="C6" s="72"/>
      <c r="D6" s="95"/>
      <c r="E6" s="75"/>
      <c r="F6" s="94" t="s">
        <v>45</v>
      </c>
      <c r="G6" s="71"/>
      <c r="H6" s="72"/>
      <c r="I6" s="96" t="s">
        <v>46</v>
      </c>
      <c r="J6" s="71"/>
      <c r="K6" s="72"/>
      <c r="L6" s="75"/>
      <c r="M6" s="94" t="s">
        <v>47</v>
      </c>
      <c r="N6" s="71"/>
      <c r="O6" s="72"/>
      <c r="P6" s="80" t="str">
        <f>IF(T3&lt;0,"Adeudando",IF(X3&gt;0,"Saldo a liquidar",IF(AB3=0,"Sin movimientos",IF(X3=0,"Saldado",))))</f>
        <v>Saldado</v>
      </c>
      <c r="Q6" s="71"/>
      <c r="R6" s="72"/>
      <c r="S6" s="75"/>
      <c r="T6" s="97" t="s">
        <v>48</v>
      </c>
      <c r="U6" s="71"/>
      <c r="V6" s="72"/>
      <c r="W6" s="75"/>
      <c r="X6" s="98" t="s">
        <v>49</v>
      </c>
      <c r="Y6" s="71"/>
      <c r="Z6" s="72"/>
      <c r="AA6" s="75"/>
      <c r="AB6" s="99">
        <v>0.0</v>
      </c>
      <c r="AC6" s="71"/>
      <c r="AD6" s="72"/>
      <c r="AE6" s="75"/>
      <c r="AF6" s="75"/>
      <c r="AG6" s="75"/>
      <c r="AH6" s="75"/>
      <c r="AI6" s="75"/>
      <c r="AJ6" s="75"/>
      <c r="AK6" s="75"/>
      <c r="AL6" s="75"/>
      <c r="AM6" s="75"/>
      <c r="AN6" s="75"/>
      <c r="AO6" s="75"/>
      <c r="AP6" s="75"/>
      <c r="AQ6" s="75"/>
      <c r="AR6" s="75"/>
      <c r="AS6" s="75"/>
    </row>
    <row r="7" ht="16.5" customHeight="1">
      <c r="A7" s="75"/>
      <c r="B7" s="75"/>
      <c r="C7" s="75"/>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row>
    <row r="8" ht="16.5" customHeight="1">
      <c r="A8" s="75"/>
      <c r="B8" s="100" t="s">
        <v>50</v>
      </c>
      <c r="C8" s="71"/>
      <c r="D8" s="71"/>
      <c r="E8" s="71"/>
      <c r="F8" s="71"/>
      <c r="G8" s="71"/>
      <c r="H8" s="71"/>
      <c r="I8" s="71"/>
      <c r="J8" s="71"/>
      <c r="K8" s="71"/>
      <c r="L8" s="71"/>
      <c r="M8" s="71"/>
      <c r="N8" s="71"/>
      <c r="O8" s="71"/>
      <c r="P8" s="71"/>
      <c r="Q8" s="71"/>
      <c r="R8" s="71"/>
      <c r="S8" s="71"/>
      <c r="T8" s="71"/>
      <c r="U8" s="71"/>
      <c r="V8" s="71"/>
      <c r="W8" s="71"/>
      <c r="X8" s="71"/>
      <c r="Y8" s="71"/>
      <c r="Z8" s="72"/>
      <c r="AA8" s="75"/>
      <c r="AB8" s="75"/>
      <c r="AC8" s="75"/>
      <c r="AD8" s="75"/>
      <c r="AE8" s="75"/>
      <c r="AF8" s="75"/>
      <c r="AG8" s="75"/>
      <c r="AH8" s="75"/>
      <c r="AI8" s="75"/>
      <c r="AJ8" s="75"/>
      <c r="AK8" s="75"/>
      <c r="AL8" s="75"/>
      <c r="AM8" s="75"/>
      <c r="AN8" s="75"/>
      <c r="AO8" s="75"/>
      <c r="AP8" s="75"/>
      <c r="AQ8" s="75"/>
      <c r="AR8" s="75"/>
      <c r="AS8" s="75"/>
    </row>
    <row r="9" ht="16.5" customHeight="1" outlineLevel="1">
      <c r="A9" s="75"/>
      <c r="B9" s="101" t="s">
        <v>51</v>
      </c>
      <c r="C9" s="102" t="s">
        <v>52</v>
      </c>
      <c r="D9" s="72"/>
      <c r="E9" s="102" t="s">
        <v>53</v>
      </c>
      <c r="F9" s="71"/>
      <c r="G9" s="102" t="s">
        <v>54</v>
      </c>
      <c r="H9" s="71"/>
      <c r="I9" s="102" t="s">
        <v>55</v>
      </c>
      <c r="J9" s="71"/>
      <c r="K9" s="71"/>
      <c r="L9" s="71"/>
      <c r="M9" s="72"/>
      <c r="N9" s="102" t="s">
        <v>56</v>
      </c>
      <c r="O9" s="72"/>
      <c r="P9" s="102" t="s">
        <v>57</v>
      </c>
      <c r="Q9" s="71"/>
      <c r="R9" s="102" t="s">
        <v>58</v>
      </c>
      <c r="S9" s="72"/>
      <c r="T9" s="102" t="s">
        <v>59</v>
      </c>
      <c r="U9" s="72"/>
      <c r="V9" s="102" t="s">
        <v>60</v>
      </c>
      <c r="W9" s="71"/>
      <c r="X9" s="72"/>
      <c r="Y9" s="102" t="s">
        <v>61</v>
      </c>
      <c r="Z9" s="72"/>
      <c r="AA9" s="75"/>
      <c r="AB9" s="103" t="s">
        <v>7</v>
      </c>
      <c r="AC9" s="71"/>
      <c r="AD9" s="71"/>
      <c r="AE9" s="71"/>
      <c r="AF9" s="71"/>
      <c r="AG9" s="71"/>
      <c r="AH9" s="71"/>
      <c r="AI9" s="72"/>
      <c r="AJ9" s="104" t="s">
        <v>9</v>
      </c>
      <c r="AK9" s="71"/>
      <c r="AL9" s="71"/>
      <c r="AM9" s="71"/>
      <c r="AN9" s="71"/>
      <c r="AO9" s="71"/>
      <c r="AP9" s="71"/>
      <c r="AQ9" s="72"/>
      <c r="AR9" s="75"/>
      <c r="AS9" s="75"/>
    </row>
    <row r="10" ht="16.5" customHeight="1" outlineLevel="1">
      <c r="A10" s="75"/>
      <c r="B10" s="105" t="s">
        <v>62</v>
      </c>
      <c r="C10" s="106">
        <v>46226.84387380787</v>
      </c>
      <c r="D10" s="72"/>
      <c r="E10" s="107" t="s">
        <v>7</v>
      </c>
      <c r="F10" s="71"/>
      <c r="G10" s="107" t="s">
        <v>63</v>
      </c>
      <c r="H10" s="71"/>
      <c r="I10" s="107" t="s">
        <v>64</v>
      </c>
      <c r="J10" s="71"/>
      <c r="K10" s="71"/>
      <c r="L10" s="71"/>
      <c r="M10" s="72"/>
      <c r="N10" s="108" t="s">
        <v>65</v>
      </c>
      <c r="O10" s="72"/>
      <c r="P10" s="109">
        <v>20000.0</v>
      </c>
      <c r="Q10" s="71"/>
      <c r="R10" s="110">
        <v>0.0</v>
      </c>
      <c r="S10" s="72"/>
      <c r="T10" s="111" t="s">
        <v>66</v>
      </c>
      <c r="U10" s="72"/>
      <c r="V10" s="112" t="s">
        <v>67</v>
      </c>
      <c r="W10" s="71"/>
      <c r="X10" s="72"/>
      <c r="Y10" s="112" t="s">
        <v>68</v>
      </c>
      <c r="Z10" s="72"/>
      <c r="AA10" s="75"/>
      <c r="AB10" s="113" t="s">
        <v>69</v>
      </c>
      <c r="AC10" s="72"/>
      <c r="AD10" s="114">
        <f>SUMIFS($P$10:$P$811,$C$10:$C$811,"&gt;="&amp;DATE(2026,1,1),$C$10:$C$811,"&lt;"&amp;DATE(2026,2,1),$E$10:$E$811,"INGRESOS",$Y$10:$Y$811,"COMPLETADO")</f>
        <v>0</v>
      </c>
      <c r="AE10" s="72"/>
      <c r="AF10" s="113" t="s">
        <v>70</v>
      </c>
      <c r="AG10" s="72"/>
      <c r="AH10" s="114">
        <f>SUMIFS($P$10:$P$811,$C$10:$C$811,"&gt;="&amp;DATE(2026,2,1),$C$10:$C$811,"&lt;"&amp;DATE(2026,3,1),$E$10:$E$811,"INGRESOS",$Y$10:$Y$811,"COMPLETADO")</f>
        <v>0</v>
      </c>
      <c r="AI10" s="72"/>
      <c r="AJ10" s="115" t="s">
        <v>69</v>
      </c>
      <c r="AK10" s="72"/>
      <c r="AL10" s="116">
        <f>-SUMIFS($P$10:$P$811,$C$10:$C$811,"&gt;="&amp;DATE(2026,1,1),$C$10:$C$811,"&lt;"&amp;DATE(2026,2,1),$E$10:$E$811,"EGRESOS",$Y$10:$Y$811,"COMPLETADO")</f>
        <v>0</v>
      </c>
      <c r="AM10" s="72"/>
      <c r="AN10" s="115" t="s">
        <v>70</v>
      </c>
      <c r="AO10" s="72"/>
      <c r="AP10" s="117">
        <f>-SUMIFS($P$10:$P$811,$C$10:$C$811,"&gt;="&amp;DATE(2026,2,1),$C$10:$C$811,"&lt;"&amp;DATE(2026,3,1),$E$10:$E$811,"EGRESOS",$Y$10:$Y$811,"COMPLETADO")</f>
        <v>0</v>
      </c>
      <c r="AQ10" s="72"/>
      <c r="AR10" s="75"/>
      <c r="AS10" s="75"/>
    </row>
    <row r="11" ht="16.5" customHeight="1" outlineLevel="1">
      <c r="A11" s="75"/>
      <c r="B11" s="105" t="s">
        <v>71</v>
      </c>
      <c r="C11" s="106">
        <v>46226.84238258102</v>
      </c>
      <c r="D11" s="72"/>
      <c r="E11" s="107" t="s">
        <v>7</v>
      </c>
      <c r="F11" s="71"/>
      <c r="G11" s="107" t="s">
        <v>63</v>
      </c>
      <c r="H11" s="71"/>
      <c r="I11" s="107" t="s">
        <v>72</v>
      </c>
      <c r="J11" s="71"/>
      <c r="K11" s="71"/>
      <c r="L11" s="71"/>
      <c r="M11" s="72"/>
      <c r="N11" s="108" t="s">
        <v>65</v>
      </c>
      <c r="O11" s="72"/>
      <c r="P11" s="109">
        <v>40000.0</v>
      </c>
      <c r="Q11" s="71"/>
      <c r="R11" s="110">
        <v>0.0</v>
      </c>
      <c r="S11" s="72"/>
      <c r="T11" s="111" t="s">
        <v>66</v>
      </c>
      <c r="U11" s="72"/>
      <c r="V11" s="112" t="s">
        <v>67</v>
      </c>
      <c r="W11" s="71"/>
      <c r="X11" s="72"/>
      <c r="Y11" s="112" t="s">
        <v>68</v>
      </c>
      <c r="Z11" s="72"/>
      <c r="AA11" s="75"/>
      <c r="AB11" s="113" t="s">
        <v>73</v>
      </c>
      <c r="AC11" s="72"/>
      <c r="AD11" s="114">
        <f>SUMIFS($P$10:$P$811,$C$10:$C$811,"&gt;="&amp;DATE(2026,3,1),$C$10:$C$811,"&lt;"&amp;DATE(2026,4,1),$E$10:$E$811,"INGRESOS",$Y$10:$Y$811,"COMPLETADO")</f>
        <v>769000</v>
      </c>
      <c r="AE11" s="72"/>
      <c r="AF11" s="113" t="s">
        <v>74</v>
      </c>
      <c r="AG11" s="72"/>
      <c r="AH11" s="114">
        <f>SUMIFS($P$10:$P$811,$C$10:$C$811,"&gt;="&amp;DATE(2026,4,1),$C$10:$C$811,"&lt;"&amp;DATE(2026,5,1),$E$10:$E$811,"INGRESOS",$Y$10:$Y$811,"COMPLETADO")</f>
        <v>1652500</v>
      </c>
      <c r="AI11" s="72"/>
      <c r="AJ11" s="115" t="s">
        <v>73</v>
      </c>
      <c r="AK11" s="72"/>
      <c r="AL11" s="116">
        <f>-SUMIFS($P$10:$P$811,$C$10:$C$811,"&gt;="&amp;DATE(2026,3,1),$C$10:$C$811,"&lt;"&amp;DATE(2026,4,1),$E$10:$E$811,"EGRESOS",$Y$10:$Y$811,"COMPLETADO")</f>
        <v>-852065</v>
      </c>
      <c r="AM11" s="72"/>
      <c r="AN11" s="115" t="s">
        <v>74</v>
      </c>
      <c r="AO11" s="72"/>
      <c r="AP11" s="117">
        <f>-SUMIFS($P$10:$P$811,$C$10:$C$811,"&gt;="&amp;DATE(2026,4,1),$C$10:$C$811,"&lt;"&amp;DATE(2026,5,1),$E$10:$E$811,"EGRESOS",$Y$10:$Y$811,"COMPLETADO")</f>
        <v>-792400</v>
      </c>
      <c r="AQ11" s="72"/>
      <c r="AR11" s="75"/>
      <c r="AS11" s="75"/>
    </row>
    <row r="12" ht="16.5" customHeight="1" outlineLevel="1">
      <c r="A12" s="75"/>
      <c r="B12" s="105" t="s">
        <v>75</v>
      </c>
      <c r="C12" s="106">
        <v>46226.59117274305</v>
      </c>
      <c r="D12" s="72"/>
      <c r="E12" s="107" t="s">
        <v>76</v>
      </c>
      <c r="F12" s="71"/>
      <c r="G12" s="107" t="s">
        <v>77</v>
      </c>
      <c r="H12" s="71"/>
      <c r="I12" s="107" t="s">
        <v>78</v>
      </c>
      <c r="J12" s="71"/>
      <c r="K12" s="71"/>
      <c r="L12" s="71"/>
      <c r="M12" s="72"/>
      <c r="N12" s="108" t="s">
        <v>65</v>
      </c>
      <c r="O12" s="72"/>
      <c r="P12" s="109">
        <v>45000.0</v>
      </c>
      <c r="Q12" s="71"/>
      <c r="R12" s="110">
        <v>0.0</v>
      </c>
      <c r="S12" s="72"/>
      <c r="T12" s="111" t="s">
        <v>66</v>
      </c>
      <c r="U12" s="72"/>
      <c r="V12" s="112" t="s">
        <v>79</v>
      </c>
      <c r="W12" s="71"/>
      <c r="X12" s="72"/>
      <c r="Y12" s="112" t="s">
        <v>68</v>
      </c>
      <c r="Z12" s="72"/>
      <c r="AA12" s="75"/>
      <c r="AB12" s="113" t="s">
        <v>80</v>
      </c>
      <c r="AC12" s="72"/>
      <c r="AD12" s="114">
        <f>SUMIFS($P$10:$P$811,$C$10:$C$811,"&gt;="&amp;DATE(2026,5,1),$C$10:$C$811,"&lt;"&amp;DATE(2026,6,1),$E$10:$E$811,"INGRESOS",$Y$10:$Y$811,"COMPLETADO")</f>
        <v>614500</v>
      </c>
      <c r="AE12" s="72"/>
      <c r="AF12" s="113" t="s">
        <v>81</v>
      </c>
      <c r="AG12" s="72"/>
      <c r="AH12" s="114">
        <f>SUMIFS($P$10:$P$811,$C$10:$C$811,"&gt;="&amp;DATE(2026,6,1),$C$10:$C$811,"&lt;"&amp;DATE(2026,7,1),$E$10:$E$811,"INGRESOS",$Y$10:$Y$811,"COMPLETADO")</f>
        <v>1962500</v>
      </c>
      <c r="AI12" s="72"/>
      <c r="AJ12" s="115" t="s">
        <v>80</v>
      </c>
      <c r="AK12" s="72"/>
      <c r="AL12" s="116">
        <f>-SUMIFS($P$10:$P$811,$C$10:$C$811,"&gt;="&amp;DATE(2026,5,1),$C$10:$C$811,"&lt;"&amp;DATE(2026,6,1),$E$10:$E$811,"EGRESOS",$Y$10:$Y$811,"COMPLETADO")</f>
        <v>-293500</v>
      </c>
      <c r="AM12" s="72"/>
      <c r="AN12" s="115" t="s">
        <v>81</v>
      </c>
      <c r="AO12" s="72"/>
      <c r="AP12" s="117">
        <f>-SUMIFS($P$10:$P$811,$C$10:$C$811,"&gt;="&amp;DATE(2026,6,1),$C$10:$C$811,"&lt;"&amp;DATE(2026,7,1),$E$10:$E$811,"EGRESOS",$Y$10:$Y$811,"COMPLETADO")</f>
        <v>-865000</v>
      </c>
      <c r="AQ12" s="72"/>
      <c r="AR12" s="75"/>
      <c r="AS12" s="75"/>
    </row>
    <row r="13" ht="16.5" customHeight="1" outlineLevel="1">
      <c r="A13" s="75"/>
      <c r="B13" s="105" t="s">
        <v>82</v>
      </c>
      <c r="C13" s="106">
        <v>46226.58967043982</v>
      </c>
      <c r="D13" s="72"/>
      <c r="E13" s="107" t="s">
        <v>7</v>
      </c>
      <c r="F13" s="71"/>
      <c r="G13" s="107" t="s">
        <v>63</v>
      </c>
      <c r="H13" s="71"/>
      <c r="I13" s="107" t="s">
        <v>83</v>
      </c>
      <c r="J13" s="71"/>
      <c r="K13" s="71"/>
      <c r="L13" s="71"/>
      <c r="M13" s="72"/>
      <c r="N13" s="108" t="s">
        <v>65</v>
      </c>
      <c r="O13" s="72"/>
      <c r="P13" s="109">
        <v>30000.0</v>
      </c>
      <c r="Q13" s="71"/>
      <c r="R13" s="110">
        <v>0.0</v>
      </c>
      <c r="S13" s="72"/>
      <c r="T13" s="111" t="s">
        <v>66</v>
      </c>
      <c r="U13" s="72"/>
      <c r="V13" s="112" t="s">
        <v>67</v>
      </c>
      <c r="W13" s="71"/>
      <c r="X13" s="72"/>
      <c r="Y13" s="112" t="s">
        <v>68</v>
      </c>
      <c r="Z13" s="72"/>
      <c r="AA13" s="75"/>
      <c r="AB13" s="113" t="s">
        <v>84</v>
      </c>
      <c r="AC13" s="72"/>
      <c r="AD13" s="114">
        <f>SUMIFS($P$10:$P$811,$C$10:$C$811,"&gt;="&amp;DATE(2026,7,1),$C$10:$C$811,"&lt;"&amp;DATE(2026,8,1),$E$10:$E$811,"INGRESOS",$Y$10:$Y$811,"COMPLETADO")</f>
        <v>1736300</v>
      </c>
      <c r="AE13" s="72"/>
      <c r="AF13" s="113" t="s">
        <v>85</v>
      </c>
      <c r="AG13" s="72"/>
      <c r="AH13" s="114">
        <f>SUMIFS($P$10:$P$811,$C$10:$C$811,"&gt;="&amp;DATE(2026,8,1),$C$10:$C$811,"&lt;"&amp;DATE(2026,9,1),$E$10:$E$811,"INGRESOS",$Y$10:$Y$811,"COMPLETADO")</f>
        <v>0</v>
      </c>
      <c r="AI13" s="72"/>
      <c r="AJ13" s="115" t="s">
        <v>84</v>
      </c>
      <c r="AK13" s="72"/>
      <c r="AL13" s="116">
        <f>-SUMIFS($P$10:$P$811,$C$10:$C$811,"&gt;="&amp;DATE(2026,7,1),$C$10:$C$811,"&lt;"&amp;DATE(2026,8,1),$E$10:$E$811,"EGRESOS",$Y$10:$Y$811,"COMPLETADO")</f>
        <v>-854400</v>
      </c>
      <c r="AM13" s="72"/>
      <c r="AN13" s="115" t="s">
        <v>85</v>
      </c>
      <c r="AO13" s="72"/>
      <c r="AP13" s="117">
        <f>-SUMIFS($P$10:$P$811,$C$10:$C$811,"&gt;="&amp;DATE(2026,8,1),$C$10:$C$811,"&lt;"&amp;DATE(2026,9,1),$E$10:$E$811,"EGRESOS",$Y$10:$Y$811,"COMPLETADO")</f>
        <v>0</v>
      </c>
      <c r="AQ13" s="72"/>
      <c r="AR13" s="75"/>
      <c r="AS13" s="75"/>
    </row>
    <row r="14" ht="16.5" customHeight="1" outlineLevel="1">
      <c r="A14" s="75"/>
      <c r="B14" s="105" t="s">
        <v>86</v>
      </c>
      <c r="C14" s="106">
        <v>46225.704023819446</v>
      </c>
      <c r="D14" s="72"/>
      <c r="E14" s="107" t="s">
        <v>76</v>
      </c>
      <c r="F14" s="71"/>
      <c r="G14" s="107" t="s">
        <v>77</v>
      </c>
      <c r="H14" s="71"/>
      <c r="I14" s="107" t="s">
        <v>87</v>
      </c>
      <c r="J14" s="71"/>
      <c r="K14" s="71"/>
      <c r="L14" s="71"/>
      <c r="M14" s="72"/>
      <c r="N14" s="108" t="s">
        <v>65</v>
      </c>
      <c r="O14" s="72"/>
      <c r="P14" s="109">
        <v>150000.0</v>
      </c>
      <c r="Q14" s="71"/>
      <c r="R14" s="110">
        <v>0.0</v>
      </c>
      <c r="S14" s="72"/>
      <c r="T14" s="111" t="s">
        <v>88</v>
      </c>
      <c r="U14" s="72"/>
      <c r="V14" s="112" t="s">
        <v>79</v>
      </c>
      <c r="W14" s="71"/>
      <c r="X14" s="72"/>
      <c r="Y14" s="112" t="s">
        <v>68</v>
      </c>
      <c r="Z14" s="72"/>
      <c r="AA14" s="75"/>
      <c r="AB14" s="113" t="s">
        <v>89</v>
      </c>
      <c r="AC14" s="72"/>
      <c r="AD14" s="114">
        <f>SUMIFS($P$10:$P$811,$C$10:$C$811,"&gt;="&amp;DATE(2026,9,1),$C$10:$C$811,"&lt;"&amp;DATE(2026,10,1),$E$10:$E$811,"INGRESOS",$Y$10:$Y$811,"COMPLETADO")</f>
        <v>0</v>
      </c>
      <c r="AE14" s="72"/>
      <c r="AF14" s="113" t="s">
        <v>90</v>
      </c>
      <c r="AG14" s="72"/>
      <c r="AH14" s="114">
        <f>SUMIFS($P$10:$P$811,$C$10:$C$811,"&gt;="&amp;DATE(2026,10,1),$C$10:$C$811,"&lt;"&amp;DATE(2026,11,1),$E$10:$E$811,"INGRESOS",$Y$10:$Y$811,"COMPLETADO")</f>
        <v>0</v>
      </c>
      <c r="AI14" s="72"/>
      <c r="AJ14" s="115" t="s">
        <v>89</v>
      </c>
      <c r="AK14" s="72"/>
      <c r="AL14" s="116">
        <f>-SUMIFS($P$10:$P$811,$C$10:$C$811,"&gt;="&amp;DATE(2026,9,1),$C$10:$C$811,"&lt;"&amp;DATE(2026,10,1),$E$10:$E$811,"EGRESOS",$Y$10:$Y$811,"COMPLETADO")</f>
        <v>0</v>
      </c>
      <c r="AM14" s="72"/>
      <c r="AN14" s="115" t="s">
        <v>90</v>
      </c>
      <c r="AO14" s="72"/>
      <c r="AP14" s="117">
        <f>-SUMIFS($P$10:$P$811,$C$10:$C$811,"&gt;="&amp;DATE(2026,10,1),$C$10:$C$811,"&lt;"&amp;DATE(2026,11,1),$E$10:$E$811,"EGRESOS",$Y$10:$Y$811,"COMPLETADO")</f>
        <v>0</v>
      </c>
      <c r="AQ14" s="72"/>
      <c r="AR14" s="75"/>
      <c r="AS14" s="75"/>
    </row>
    <row r="15" ht="16.5" customHeight="1" outlineLevel="1">
      <c r="A15" s="75"/>
      <c r="B15" s="105" t="s">
        <v>91</v>
      </c>
      <c r="C15" s="106">
        <v>46225.70187412037</v>
      </c>
      <c r="D15" s="72"/>
      <c r="E15" s="107" t="s">
        <v>7</v>
      </c>
      <c r="F15" s="71"/>
      <c r="G15" s="107" t="s">
        <v>63</v>
      </c>
      <c r="H15" s="71"/>
      <c r="I15" s="107" t="s">
        <v>92</v>
      </c>
      <c r="J15" s="71"/>
      <c r="K15" s="71"/>
      <c r="L15" s="71"/>
      <c r="M15" s="72"/>
      <c r="N15" s="108" t="s">
        <v>65</v>
      </c>
      <c r="O15" s="72"/>
      <c r="P15" s="109">
        <v>300000.0</v>
      </c>
      <c r="Q15" s="71"/>
      <c r="R15" s="110">
        <v>0.0</v>
      </c>
      <c r="S15" s="72"/>
      <c r="T15" s="111" t="s">
        <v>88</v>
      </c>
      <c r="U15" s="72"/>
      <c r="V15" s="112" t="s">
        <v>79</v>
      </c>
      <c r="W15" s="71"/>
      <c r="X15" s="72"/>
      <c r="Y15" s="112" t="s">
        <v>68</v>
      </c>
      <c r="Z15" s="72"/>
      <c r="AA15" s="75"/>
      <c r="AB15" s="118" t="s">
        <v>93</v>
      </c>
      <c r="AC15" s="84"/>
      <c r="AD15" s="114">
        <f>SUMIFS($P$10:$P$811,$C$10:$C$811,"&gt;="&amp;DATE(2026,11,1),$C$10:$C$811,"&lt;"&amp;DATE(2026,12,1),$E$10:$E$811,"INGRESOS",$Y$10:$Y$811,"COMPLETADO")</f>
        <v>0</v>
      </c>
      <c r="AE15" s="72"/>
      <c r="AF15" s="118" t="s">
        <v>94</v>
      </c>
      <c r="AG15" s="84"/>
      <c r="AH15" s="119">
        <f>SUMIFS($P$10:$P$811,$C$10:$C$811,"&gt;="&amp;DATE(2026,12,1),$C$10:$C$811,"&lt;"&amp;DATE(2027,1,1),$E$10:$E$811,"INGRESOS",$Y$10:$Y$811,"COMPLETADO")</f>
        <v>0</v>
      </c>
      <c r="AI15" s="84"/>
      <c r="AJ15" s="120" t="s">
        <v>93</v>
      </c>
      <c r="AK15" s="84"/>
      <c r="AL15" s="116">
        <f>-SUMIFS($P$10:$P$811,$C$10:$C$811,"&gt;="&amp;DATE(2026,11,1),$C$10:$C$811,"&lt;"&amp;DATE(2026,12,1),$E$10:$E$811,"EGRESOS",$Y$10:$Y$811,"COMPLETADO")</f>
        <v>0</v>
      </c>
      <c r="AM15" s="72"/>
      <c r="AN15" s="120" t="s">
        <v>94</v>
      </c>
      <c r="AO15" s="84"/>
      <c r="AP15" s="121">
        <f>-SUMIFS($P$10:$P$811,$C$10:$C$811,"&gt;="&amp;DATE(2026,12,1),$C$10:$C$811,"&lt;"&amp;DATE(2027,1,1),$E$10:$E$811,"EGRESOS",$Y$10:$Y$811,"COMPLETADO")</f>
        <v>0</v>
      </c>
      <c r="AQ15" s="84"/>
      <c r="AR15" s="75"/>
      <c r="AS15" s="75"/>
    </row>
    <row r="16" ht="16.5" customHeight="1" outlineLevel="1">
      <c r="A16" s="75"/>
      <c r="B16" s="105" t="s">
        <v>95</v>
      </c>
      <c r="C16" s="106">
        <v>46225.6987840625</v>
      </c>
      <c r="D16" s="72"/>
      <c r="E16" s="107" t="s">
        <v>76</v>
      </c>
      <c r="F16" s="71"/>
      <c r="G16" s="107" t="s">
        <v>77</v>
      </c>
      <c r="H16" s="71"/>
      <c r="I16" s="107" t="s">
        <v>87</v>
      </c>
      <c r="J16" s="71"/>
      <c r="K16" s="71"/>
      <c r="L16" s="71"/>
      <c r="M16" s="72"/>
      <c r="N16" s="108" t="s">
        <v>65</v>
      </c>
      <c r="O16" s="72"/>
      <c r="P16" s="109">
        <v>25000.0</v>
      </c>
      <c r="Q16" s="71"/>
      <c r="R16" s="110">
        <v>0.0</v>
      </c>
      <c r="S16" s="72"/>
      <c r="T16" s="111" t="s">
        <v>66</v>
      </c>
      <c r="U16" s="72"/>
      <c r="V16" s="112" t="s">
        <v>79</v>
      </c>
      <c r="W16" s="71"/>
      <c r="X16" s="72"/>
      <c r="Y16" s="112" t="s">
        <v>68</v>
      </c>
      <c r="Z16" s="72"/>
      <c r="AA16" s="75"/>
      <c r="AB16" s="122" t="s">
        <v>96</v>
      </c>
      <c r="AC16" s="123"/>
      <c r="AD16" s="123"/>
      <c r="AE16" s="124"/>
      <c r="AF16" s="125">
        <f>SUM(AD10:AE15,AH10:AI15)</f>
        <v>6734800</v>
      </c>
      <c r="AG16" s="123"/>
      <c r="AH16" s="123"/>
      <c r="AI16" s="126"/>
      <c r="AJ16" s="127" t="s">
        <v>96</v>
      </c>
      <c r="AK16" s="128"/>
      <c r="AL16" s="128"/>
      <c r="AM16" s="129"/>
      <c r="AN16" s="130">
        <f>SUM(AL10:AM15,AP10:AQ15)</f>
        <v>-3657365</v>
      </c>
      <c r="AO16" s="128"/>
      <c r="AP16" s="128"/>
      <c r="AQ16" s="131"/>
      <c r="AR16" s="75"/>
      <c r="AS16" s="75"/>
    </row>
    <row r="17" ht="16.5" customHeight="1" outlineLevel="1">
      <c r="A17" s="75"/>
      <c r="B17" s="105" t="s">
        <v>97</v>
      </c>
      <c r="C17" s="106">
        <v>46225.69693248843</v>
      </c>
      <c r="D17" s="72"/>
      <c r="E17" s="107" t="s">
        <v>7</v>
      </c>
      <c r="F17" s="71"/>
      <c r="G17" s="107" t="s">
        <v>63</v>
      </c>
      <c r="H17" s="71"/>
      <c r="I17" s="107" t="s">
        <v>99</v>
      </c>
      <c r="J17" s="71"/>
      <c r="K17" s="71"/>
      <c r="L17" s="71"/>
      <c r="M17" s="72"/>
      <c r="N17" s="108" t="s">
        <v>65</v>
      </c>
      <c r="O17" s="72"/>
      <c r="P17" s="109">
        <v>50000.0</v>
      </c>
      <c r="Q17" s="71"/>
      <c r="R17" s="110">
        <v>0.0</v>
      </c>
      <c r="S17" s="72"/>
      <c r="T17" s="111" t="s">
        <v>66</v>
      </c>
      <c r="U17" s="72"/>
      <c r="V17" s="112" t="s">
        <v>67</v>
      </c>
      <c r="W17" s="71"/>
      <c r="X17" s="72"/>
      <c r="Y17" s="112" t="s">
        <v>68</v>
      </c>
      <c r="Z17" s="72"/>
      <c r="AA17" s="75"/>
      <c r="AB17" s="75"/>
      <c r="AC17" s="75"/>
      <c r="AD17" s="75"/>
      <c r="AE17" s="75"/>
      <c r="AF17" s="75"/>
      <c r="AG17" s="75"/>
      <c r="AH17" s="75"/>
      <c r="AI17" s="75"/>
      <c r="AJ17" s="75"/>
      <c r="AK17" s="75"/>
      <c r="AL17" s="75"/>
      <c r="AM17" s="75"/>
      <c r="AN17" s="75"/>
      <c r="AO17" s="75"/>
      <c r="AP17" s="75"/>
      <c r="AQ17" s="75"/>
      <c r="AR17" s="75"/>
      <c r="AS17" s="75"/>
    </row>
    <row r="18" ht="16.5" customHeight="1" outlineLevel="1">
      <c r="A18" s="75"/>
      <c r="B18" s="105" t="s">
        <v>100</v>
      </c>
      <c r="C18" s="106">
        <v>46222.45451444444</v>
      </c>
      <c r="D18" s="72"/>
      <c r="E18" s="107" t="s">
        <v>76</v>
      </c>
      <c r="F18" s="71"/>
      <c r="G18" s="107" t="s">
        <v>77</v>
      </c>
      <c r="H18" s="71"/>
      <c r="I18" s="107" t="s">
        <v>102</v>
      </c>
      <c r="J18" s="71"/>
      <c r="K18" s="71"/>
      <c r="L18" s="71"/>
      <c r="M18" s="72"/>
      <c r="N18" s="108" t="s">
        <v>65</v>
      </c>
      <c r="O18" s="72"/>
      <c r="P18" s="109">
        <v>25000.0</v>
      </c>
      <c r="Q18" s="71"/>
      <c r="R18" s="110">
        <v>0.0</v>
      </c>
      <c r="S18" s="72"/>
      <c r="T18" s="111" t="s">
        <v>88</v>
      </c>
      <c r="U18" s="72"/>
      <c r="V18" s="112" t="s">
        <v>79</v>
      </c>
      <c r="W18" s="71"/>
      <c r="X18" s="72"/>
      <c r="Y18" s="112" t="s">
        <v>68</v>
      </c>
      <c r="Z18" s="72"/>
      <c r="AA18" s="75"/>
      <c r="AB18" s="139" t="s">
        <v>104</v>
      </c>
      <c r="AC18" s="71"/>
      <c r="AD18" s="71"/>
      <c r="AE18" s="71"/>
      <c r="AF18" s="71"/>
      <c r="AG18" s="71"/>
      <c r="AH18" s="71"/>
      <c r="AI18" s="72"/>
      <c r="AJ18" s="75"/>
      <c r="AK18" s="81" t="s">
        <v>105</v>
      </c>
      <c r="AL18" s="71"/>
      <c r="AM18" s="72"/>
      <c r="AN18" s="75"/>
      <c r="AO18" s="81" t="s">
        <v>107</v>
      </c>
      <c r="AP18" s="71"/>
      <c r="AQ18" s="72"/>
      <c r="AR18" s="75"/>
      <c r="AS18" s="75"/>
    </row>
    <row r="19" ht="16.5" customHeight="1" outlineLevel="1">
      <c r="A19" s="75"/>
      <c r="B19" s="105" t="s">
        <v>108</v>
      </c>
      <c r="C19" s="106">
        <v>46222.45249840278</v>
      </c>
      <c r="D19" s="72"/>
      <c r="E19" s="107" t="s">
        <v>7</v>
      </c>
      <c r="F19" s="71"/>
      <c r="G19" s="107" t="s">
        <v>63</v>
      </c>
      <c r="H19" s="71"/>
      <c r="I19" s="107" t="s">
        <v>92</v>
      </c>
      <c r="J19" s="71"/>
      <c r="K19" s="71"/>
      <c r="L19" s="71"/>
      <c r="M19" s="72"/>
      <c r="N19" s="108" t="s">
        <v>65</v>
      </c>
      <c r="O19" s="72"/>
      <c r="P19" s="109">
        <v>50000.0</v>
      </c>
      <c r="Q19" s="71"/>
      <c r="R19" s="110">
        <v>0.0</v>
      </c>
      <c r="S19" s="72"/>
      <c r="T19" s="111" t="s">
        <v>88</v>
      </c>
      <c r="U19" s="72"/>
      <c r="V19" s="112" t="s">
        <v>79</v>
      </c>
      <c r="W19" s="71"/>
      <c r="X19" s="72"/>
      <c r="Y19" s="112" t="s">
        <v>68</v>
      </c>
      <c r="Z19" s="72"/>
      <c r="AA19" s="75"/>
      <c r="AB19" s="141" t="s">
        <v>69</v>
      </c>
      <c r="AC19" s="72"/>
      <c r="AD19" s="142">
        <f t="shared" ref="AD19:AD24" si="1">AD10+AL10</f>
        <v>0</v>
      </c>
      <c r="AE19" s="72"/>
      <c r="AF19" s="143" t="s">
        <v>70</v>
      </c>
      <c r="AG19" s="72"/>
      <c r="AH19" s="142">
        <f t="shared" ref="AH19:AH24" si="2">AH10+AP10</f>
        <v>0</v>
      </c>
      <c r="AI19" s="72"/>
      <c r="AJ19" s="75"/>
      <c r="AK19" s="88"/>
      <c r="AL19" s="77"/>
      <c r="AM19" s="84"/>
      <c r="AN19" s="75"/>
      <c r="AO19" s="88" t="s">
        <v>109</v>
      </c>
      <c r="AP19" s="77"/>
      <c r="AQ19" s="84"/>
      <c r="AR19" s="75"/>
      <c r="AS19" s="75"/>
    </row>
    <row r="20" ht="16.5" customHeight="1" outlineLevel="1">
      <c r="A20" s="75"/>
      <c r="B20" s="105" t="s">
        <v>110</v>
      </c>
      <c r="C20" s="106">
        <v>46221.00554377315</v>
      </c>
      <c r="D20" s="72"/>
      <c r="E20" s="107" t="s">
        <v>76</v>
      </c>
      <c r="F20" s="71"/>
      <c r="G20" s="107" t="s">
        <v>77</v>
      </c>
      <c r="H20" s="71"/>
      <c r="I20" s="107" t="s">
        <v>111</v>
      </c>
      <c r="J20" s="71"/>
      <c r="K20" s="71"/>
      <c r="L20" s="71"/>
      <c r="M20" s="72"/>
      <c r="N20" s="108" t="s">
        <v>65</v>
      </c>
      <c r="O20" s="72"/>
      <c r="P20" s="109">
        <v>25000.0</v>
      </c>
      <c r="Q20" s="71"/>
      <c r="R20" s="110">
        <v>0.0</v>
      </c>
      <c r="S20" s="72"/>
      <c r="T20" s="111" t="s">
        <v>66</v>
      </c>
      <c r="U20" s="72"/>
      <c r="V20" s="112" t="s">
        <v>79</v>
      </c>
      <c r="W20" s="71"/>
      <c r="X20" s="72"/>
      <c r="Y20" s="112" t="s">
        <v>68</v>
      </c>
      <c r="Z20" s="72"/>
      <c r="AA20" s="75"/>
      <c r="AB20" s="141" t="s">
        <v>73</v>
      </c>
      <c r="AC20" s="72"/>
      <c r="AD20" s="142">
        <f t="shared" si="1"/>
        <v>-83065</v>
      </c>
      <c r="AE20" s="72"/>
      <c r="AF20" s="143" t="s">
        <v>74</v>
      </c>
      <c r="AG20" s="72"/>
      <c r="AH20" s="142">
        <f t="shared" si="2"/>
        <v>860100</v>
      </c>
      <c r="AI20" s="72"/>
      <c r="AJ20" s="75"/>
      <c r="AK20" s="89"/>
      <c r="AL20" s="90"/>
      <c r="AM20" s="91"/>
      <c r="AN20" s="75"/>
      <c r="AO20" s="89"/>
      <c r="AP20" s="90"/>
      <c r="AQ20" s="91"/>
      <c r="AR20" s="75"/>
      <c r="AS20" s="75"/>
    </row>
    <row r="21" ht="16.5" customHeight="1" outlineLevel="1">
      <c r="A21" s="75"/>
      <c r="B21" s="105" t="s">
        <v>113</v>
      </c>
      <c r="C21" s="106">
        <v>46221.003976782406</v>
      </c>
      <c r="D21" s="72"/>
      <c r="E21" s="107" t="s">
        <v>76</v>
      </c>
      <c r="F21" s="71"/>
      <c r="G21" s="107" t="s">
        <v>77</v>
      </c>
      <c r="H21" s="71"/>
      <c r="I21" s="107" t="s">
        <v>111</v>
      </c>
      <c r="J21" s="71"/>
      <c r="K21" s="71"/>
      <c r="L21" s="71"/>
      <c r="M21" s="72"/>
      <c r="N21" s="108" t="s">
        <v>65</v>
      </c>
      <c r="O21" s="72"/>
      <c r="P21" s="109">
        <v>75000.0</v>
      </c>
      <c r="Q21" s="71"/>
      <c r="R21" s="110">
        <v>0.0</v>
      </c>
      <c r="S21" s="72"/>
      <c r="T21" s="111" t="s">
        <v>88</v>
      </c>
      <c r="U21" s="72"/>
      <c r="V21" s="112" t="s">
        <v>79</v>
      </c>
      <c r="W21" s="71"/>
      <c r="X21" s="72"/>
      <c r="Y21" s="112" t="s">
        <v>68</v>
      </c>
      <c r="Z21" s="72"/>
      <c r="AA21" s="75"/>
      <c r="AB21" s="141" t="s">
        <v>80</v>
      </c>
      <c r="AC21" s="72"/>
      <c r="AD21" s="142">
        <f t="shared" si="1"/>
        <v>321000</v>
      </c>
      <c r="AE21" s="72"/>
      <c r="AF21" s="143" t="s">
        <v>81</v>
      </c>
      <c r="AG21" s="72"/>
      <c r="AH21" s="142">
        <f t="shared" si="2"/>
        <v>1097500</v>
      </c>
      <c r="AI21" s="72"/>
      <c r="AJ21" s="75"/>
      <c r="AK21" s="75"/>
      <c r="AL21" s="75"/>
      <c r="AM21" s="75"/>
      <c r="AN21" s="75"/>
      <c r="AO21" s="75"/>
      <c r="AP21" s="75"/>
      <c r="AQ21" s="75"/>
      <c r="AR21" s="75"/>
      <c r="AS21" s="75"/>
    </row>
    <row r="22" ht="16.5" customHeight="1" outlineLevel="1">
      <c r="A22" s="75"/>
      <c r="B22" s="105" t="s">
        <v>115</v>
      </c>
      <c r="C22" s="106">
        <v>46221.00252012732</v>
      </c>
      <c r="D22" s="72"/>
      <c r="E22" s="107" t="s">
        <v>7</v>
      </c>
      <c r="F22" s="71"/>
      <c r="G22" s="107" t="s">
        <v>63</v>
      </c>
      <c r="H22" s="71"/>
      <c r="I22" s="107" t="s">
        <v>116</v>
      </c>
      <c r="J22" s="71"/>
      <c r="K22" s="71"/>
      <c r="L22" s="71"/>
      <c r="M22" s="72"/>
      <c r="N22" s="108" t="s">
        <v>65</v>
      </c>
      <c r="O22" s="72"/>
      <c r="P22" s="109">
        <v>50000.0</v>
      </c>
      <c r="Q22" s="71"/>
      <c r="R22" s="110">
        <v>0.0</v>
      </c>
      <c r="S22" s="72"/>
      <c r="T22" s="111" t="s">
        <v>66</v>
      </c>
      <c r="U22" s="72"/>
      <c r="V22" s="112" t="s">
        <v>67</v>
      </c>
      <c r="W22" s="71"/>
      <c r="X22" s="72"/>
      <c r="Y22" s="112" t="s">
        <v>68</v>
      </c>
      <c r="Z22" s="72"/>
      <c r="AA22" s="75"/>
      <c r="AB22" s="141" t="s">
        <v>84</v>
      </c>
      <c r="AC22" s="72"/>
      <c r="AD22" s="142">
        <f t="shared" si="1"/>
        <v>881900</v>
      </c>
      <c r="AE22" s="72"/>
      <c r="AF22" s="143" t="s">
        <v>85</v>
      </c>
      <c r="AG22" s="72"/>
      <c r="AH22" s="142">
        <f t="shared" si="2"/>
        <v>0</v>
      </c>
      <c r="AI22" s="72"/>
      <c r="AJ22" s="75"/>
      <c r="AK22" s="75"/>
      <c r="AL22" s="75"/>
      <c r="AM22" s="81" t="s">
        <v>118</v>
      </c>
      <c r="AN22" s="71"/>
      <c r="AO22" s="72"/>
      <c r="AP22" s="75"/>
      <c r="AQ22" s="75"/>
      <c r="AR22" s="75"/>
      <c r="AS22" s="75"/>
    </row>
    <row r="23" ht="16.5" customHeight="1" outlineLevel="1">
      <c r="A23" s="75"/>
      <c r="B23" s="105" t="s">
        <v>119</v>
      </c>
      <c r="C23" s="106">
        <v>46221.0005897338</v>
      </c>
      <c r="D23" s="72"/>
      <c r="E23" s="107" t="s">
        <v>7</v>
      </c>
      <c r="F23" s="71"/>
      <c r="G23" s="107" t="s">
        <v>63</v>
      </c>
      <c r="H23" s="71"/>
      <c r="I23" s="107" t="s">
        <v>92</v>
      </c>
      <c r="J23" s="71"/>
      <c r="K23" s="71"/>
      <c r="L23" s="71"/>
      <c r="M23" s="72"/>
      <c r="N23" s="108" t="s">
        <v>65</v>
      </c>
      <c r="O23" s="72"/>
      <c r="P23" s="109">
        <v>150000.0</v>
      </c>
      <c r="Q23" s="71"/>
      <c r="R23" s="110">
        <v>0.0</v>
      </c>
      <c r="S23" s="72"/>
      <c r="T23" s="111" t="s">
        <v>88</v>
      </c>
      <c r="U23" s="72"/>
      <c r="V23" s="112" t="s">
        <v>79</v>
      </c>
      <c r="W23" s="71"/>
      <c r="X23" s="72"/>
      <c r="Y23" s="112" t="s">
        <v>68</v>
      </c>
      <c r="Z23" s="72"/>
      <c r="AA23" s="75"/>
      <c r="AB23" s="141" t="s">
        <v>89</v>
      </c>
      <c r="AC23" s="72"/>
      <c r="AD23" s="142">
        <f t="shared" si="1"/>
        <v>0</v>
      </c>
      <c r="AE23" s="72"/>
      <c r="AF23" s="143" t="s">
        <v>90</v>
      </c>
      <c r="AG23" s="72"/>
      <c r="AH23" s="142">
        <f t="shared" si="2"/>
        <v>0</v>
      </c>
      <c r="AI23" s="72"/>
      <c r="AJ23" s="75"/>
      <c r="AK23" s="75"/>
      <c r="AL23" s="75"/>
      <c r="AM23" s="88"/>
      <c r="AN23" s="77"/>
      <c r="AO23" s="84"/>
      <c r="AP23" s="75"/>
      <c r="AQ23" s="75"/>
      <c r="AR23" s="75"/>
      <c r="AS23" s="75"/>
    </row>
    <row r="24" ht="16.5" customHeight="1" outlineLevel="1">
      <c r="A24" s="75"/>
      <c r="B24" s="105" t="s">
        <v>123</v>
      </c>
      <c r="C24" s="106">
        <v>46218.82515228009</v>
      </c>
      <c r="D24" s="72"/>
      <c r="E24" s="107" t="s">
        <v>76</v>
      </c>
      <c r="F24" s="71"/>
      <c r="G24" s="107" t="s">
        <v>77</v>
      </c>
      <c r="H24" s="71"/>
      <c r="I24" s="107" t="s">
        <v>124</v>
      </c>
      <c r="J24" s="71"/>
      <c r="K24" s="71"/>
      <c r="L24" s="71"/>
      <c r="M24" s="72"/>
      <c r="N24" s="108" t="s">
        <v>65</v>
      </c>
      <c r="O24" s="72"/>
      <c r="P24" s="109">
        <v>35000.0</v>
      </c>
      <c r="Q24" s="71"/>
      <c r="R24" s="110">
        <v>0.0</v>
      </c>
      <c r="S24" s="72"/>
      <c r="T24" s="111" t="s">
        <v>66</v>
      </c>
      <c r="U24" s="72"/>
      <c r="V24" s="112" t="s">
        <v>79</v>
      </c>
      <c r="W24" s="71"/>
      <c r="X24" s="72"/>
      <c r="Y24" s="112" t="s">
        <v>68</v>
      </c>
      <c r="Z24" s="72"/>
      <c r="AA24" s="75"/>
      <c r="AB24" s="148" t="s">
        <v>93</v>
      </c>
      <c r="AC24" s="84"/>
      <c r="AD24" s="142">
        <f t="shared" si="1"/>
        <v>0</v>
      </c>
      <c r="AE24" s="72"/>
      <c r="AF24" s="149" t="s">
        <v>94</v>
      </c>
      <c r="AG24" s="84"/>
      <c r="AH24" s="142">
        <f t="shared" si="2"/>
        <v>0</v>
      </c>
      <c r="AI24" s="72"/>
      <c r="AJ24" s="75"/>
      <c r="AK24" s="75"/>
      <c r="AL24" s="75"/>
      <c r="AM24" s="89"/>
      <c r="AN24" s="90"/>
      <c r="AO24" s="91"/>
      <c r="AP24" s="75"/>
      <c r="AQ24" s="75"/>
      <c r="AR24" s="75"/>
      <c r="AS24" s="75"/>
    </row>
    <row r="25" ht="16.5" customHeight="1" outlineLevel="1">
      <c r="A25" s="75"/>
      <c r="B25" s="105" t="s">
        <v>128</v>
      </c>
      <c r="C25" s="106">
        <v>46218.82337334491</v>
      </c>
      <c r="D25" s="72"/>
      <c r="E25" s="107" t="s">
        <v>76</v>
      </c>
      <c r="F25" s="71"/>
      <c r="G25" s="107" t="s">
        <v>77</v>
      </c>
      <c r="H25" s="71"/>
      <c r="I25" s="107" t="s">
        <v>124</v>
      </c>
      <c r="J25" s="71"/>
      <c r="K25" s="71"/>
      <c r="L25" s="71"/>
      <c r="M25" s="72"/>
      <c r="N25" s="108" t="s">
        <v>65</v>
      </c>
      <c r="O25" s="72"/>
      <c r="P25" s="109">
        <v>70000.0</v>
      </c>
      <c r="Q25" s="71"/>
      <c r="R25" s="110">
        <v>0.0</v>
      </c>
      <c r="S25" s="72"/>
      <c r="T25" s="111" t="s">
        <v>88</v>
      </c>
      <c r="U25" s="72"/>
      <c r="V25" s="112" t="s">
        <v>79</v>
      </c>
      <c r="W25" s="71"/>
      <c r="X25" s="72"/>
      <c r="Y25" s="112" t="s">
        <v>68</v>
      </c>
      <c r="Z25" s="72"/>
      <c r="AA25" s="75"/>
      <c r="AB25" s="150" t="s">
        <v>96</v>
      </c>
      <c r="AC25" s="151"/>
      <c r="AD25" s="151"/>
      <c r="AE25" s="152"/>
      <c r="AF25" s="153">
        <f>SUM(AD19:AE24,AH19:AI24)</f>
        <v>3077435</v>
      </c>
      <c r="AG25" s="151"/>
      <c r="AH25" s="151"/>
      <c r="AI25" s="154"/>
      <c r="AJ25" s="75"/>
      <c r="AK25" s="75"/>
      <c r="AL25" s="75"/>
      <c r="AM25" s="75"/>
      <c r="AN25" s="75"/>
      <c r="AO25" s="75"/>
      <c r="AP25" s="75"/>
      <c r="AQ25" s="75"/>
      <c r="AR25" s="75"/>
      <c r="AS25" s="75"/>
    </row>
    <row r="26" ht="16.5" customHeight="1" outlineLevel="1">
      <c r="A26" s="75"/>
      <c r="B26" s="105" t="s">
        <v>134</v>
      </c>
      <c r="C26" s="106">
        <v>46218.82165024306</v>
      </c>
      <c r="D26" s="72"/>
      <c r="E26" s="107" t="s">
        <v>7</v>
      </c>
      <c r="F26" s="71"/>
      <c r="G26" s="107" t="s">
        <v>63</v>
      </c>
      <c r="H26" s="71"/>
      <c r="I26" s="107" t="s">
        <v>135</v>
      </c>
      <c r="J26" s="71"/>
      <c r="K26" s="71"/>
      <c r="L26" s="71"/>
      <c r="M26" s="72"/>
      <c r="N26" s="108" t="s">
        <v>65</v>
      </c>
      <c r="O26" s="72"/>
      <c r="P26" s="109">
        <v>70000.0</v>
      </c>
      <c r="Q26" s="71"/>
      <c r="R26" s="110">
        <v>0.0</v>
      </c>
      <c r="S26" s="72"/>
      <c r="T26" s="111" t="s">
        <v>66</v>
      </c>
      <c r="U26" s="72"/>
      <c r="V26" s="112" t="s">
        <v>79</v>
      </c>
      <c r="W26" s="71"/>
      <c r="X26" s="72"/>
      <c r="Y26" s="112" t="s">
        <v>68</v>
      </c>
      <c r="Z26" s="72"/>
      <c r="AA26" s="75"/>
      <c r="AB26" s="75"/>
      <c r="AC26" s="75"/>
      <c r="AD26" s="75"/>
      <c r="AE26" s="75"/>
      <c r="AF26" s="75"/>
      <c r="AG26" s="75"/>
      <c r="AH26" s="75"/>
      <c r="AI26" s="75"/>
      <c r="AJ26" s="75"/>
      <c r="AK26" s="75"/>
      <c r="AL26" s="75"/>
      <c r="AM26" s="75"/>
      <c r="AN26" s="75"/>
      <c r="AO26" s="75"/>
      <c r="AP26" s="75"/>
      <c r="AQ26" s="75"/>
      <c r="AR26" s="75"/>
      <c r="AS26" s="75"/>
    </row>
    <row r="27" ht="16.5" customHeight="1" outlineLevel="1">
      <c r="A27" s="75"/>
      <c r="B27" s="105" t="s">
        <v>136</v>
      </c>
      <c r="C27" s="106">
        <v>46218.81959534722</v>
      </c>
      <c r="D27" s="72"/>
      <c r="E27" s="107" t="s">
        <v>7</v>
      </c>
      <c r="F27" s="71"/>
      <c r="G27" s="107" t="s">
        <v>63</v>
      </c>
      <c r="H27" s="71"/>
      <c r="I27" s="107" t="s">
        <v>135</v>
      </c>
      <c r="J27" s="71"/>
      <c r="K27" s="71"/>
      <c r="L27" s="71"/>
      <c r="M27" s="72"/>
      <c r="N27" s="108" t="s">
        <v>65</v>
      </c>
      <c r="O27" s="72"/>
      <c r="P27" s="109">
        <v>140000.0</v>
      </c>
      <c r="Q27" s="71"/>
      <c r="R27" s="110">
        <v>0.0</v>
      </c>
      <c r="S27" s="72"/>
      <c r="T27" s="111" t="s">
        <v>88</v>
      </c>
      <c r="U27" s="72"/>
      <c r="V27" s="112" t="s">
        <v>79</v>
      </c>
      <c r="W27" s="71"/>
      <c r="X27" s="72"/>
      <c r="Y27" s="112" t="s">
        <v>68</v>
      </c>
      <c r="Z27" s="72"/>
      <c r="AA27" s="75"/>
      <c r="AB27" s="75"/>
      <c r="AC27" s="75"/>
      <c r="AD27" s="75"/>
      <c r="AE27" s="75"/>
      <c r="AF27" s="75"/>
      <c r="AG27" s="75"/>
      <c r="AH27" s="75"/>
      <c r="AI27" s="75"/>
      <c r="AJ27" s="75"/>
      <c r="AK27" s="75"/>
      <c r="AL27" s="75"/>
      <c r="AM27" s="75"/>
      <c r="AN27" s="75"/>
      <c r="AO27" s="75"/>
      <c r="AP27" s="75"/>
      <c r="AQ27" s="75"/>
      <c r="AR27" s="75"/>
      <c r="AS27" s="75"/>
    </row>
    <row r="28" ht="16.5" customHeight="1" outlineLevel="1">
      <c r="A28" s="75"/>
      <c r="B28" s="105" t="s">
        <v>137</v>
      </c>
      <c r="C28" s="106">
        <v>46217.68140803241</v>
      </c>
      <c r="D28" s="72"/>
      <c r="E28" s="107" t="s">
        <v>7</v>
      </c>
      <c r="F28" s="71"/>
      <c r="G28" s="107" t="s">
        <v>63</v>
      </c>
      <c r="H28" s="71"/>
      <c r="I28" s="107" t="s">
        <v>140</v>
      </c>
      <c r="J28" s="71"/>
      <c r="K28" s="71"/>
      <c r="L28" s="71"/>
      <c r="M28" s="72"/>
      <c r="N28" s="108" t="s">
        <v>65</v>
      </c>
      <c r="O28" s="72"/>
      <c r="P28" s="109">
        <v>20000.0</v>
      </c>
      <c r="Q28" s="71"/>
      <c r="R28" s="110">
        <v>0.0</v>
      </c>
      <c r="S28" s="72"/>
      <c r="T28" s="111" t="s">
        <v>66</v>
      </c>
      <c r="U28" s="72"/>
      <c r="V28" s="112" t="s">
        <v>79</v>
      </c>
      <c r="W28" s="71"/>
      <c r="X28" s="72"/>
      <c r="Y28" s="112" t="s">
        <v>68</v>
      </c>
      <c r="Z28" s="72"/>
      <c r="AA28" s="75"/>
      <c r="AB28" s="75"/>
      <c r="AC28" s="75"/>
      <c r="AD28" s="75"/>
      <c r="AE28" s="75"/>
      <c r="AF28" s="75"/>
      <c r="AG28" s="75"/>
      <c r="AH28" s="75"/>
      <c r="AI28" s="75"/>
      <c r="AJ28" s="75"/>
      <c r="AK28" s="75"/>
      <c r="AL28" s="75"/>
      <c r="AM28" s="75"/>
      <c r="AN28" s="75"/>
      <c r="AO28" s="75"/>
      <c r="AP28" s="75"/>
      <c r="AQ28" s="75"/>
      <c r="AR28" s="75"/>
      <c r="AS28" s="75"/>
    </row>
    <row r="29" ht="16.5" customHeight="1" outlineLevel="1">
      <c r="A29" s="75"/>
      <c r="B29" s="105" t="s">
        <v>145</v>
      </c>
      <c r="C29" s="106">
        <v>46217.66204456019</v>
      </c>
      <c r="D29" s="72"/>
      <c r="E29" s="107" t="s">
        <v>76</v>
      </c>
      <c r="F29" s="71"/>
      <c r="G29" s="107" t="s">
        <v>77</v>
      </c>
      <c r="H29" s="71"/>
      <c r="I29" s="107" t="s">
        <v>146</v>
      </c>
      <c r="J29" s="71"/>
      <c r="K29" s="71"/>
      <c r="L29" s="71"/>
      <c r="M29" s="72"/>
      <c r="N29" s="108" t="s">
        <v>65</v>
      </c>
      <c r="O29" s="72"/>
      <c r="P29" s="109">
        <v>55000.0</v>
      </c>
      <c r="Q29" s="71"/>
      <c r="R29" s="110">
        <v>0.0</v>
      </c>
      <c r="S29" s="72"/>
      <c r="T29" s="111" t="s">
        <v>66</v>
      </c>
      <c r="U29" s="72"/>
      <c r="V29" s="112" t="s">
        <v>79</v>
      </c>
      <c r="W29" s="71"/>
      <c r="X29" s="72"/>
      <c r="Y29" s="112" t="s">
        <v>68</v>
      </c>
      <c r="Z29" s="72"/>
      <c r="AA29" s="75"/>
      <c r="AB29" s="75"/>
      <c r="AC29" s="75"/>
      <c r="AD29" s="75"/>
      <c r="AE29" s="75"/>
      <c r="AF29" s="75"/>
      <c r="AG29" s="75"/>
      <c r="AH29" s="75"/>
      <c r="AI29" s="75"/>
      <c r="AJ29" s="75"/>
      <c r="AK29" s="75"/>
      <c r="AL29" s="75"/>
      <c r="AM29" s="75"/>
      <c r="AN29" s="75"/>
      <c r="AO29" s="75"/>
      <c r="AP29" s="75"/>
      <c r="AQ29" s="75"/>
      <c r="AR29" s="75"/>
      <c r="AS29" s="75"/>
    </row>
    <row r="30" ht="16.5" customHeight="1" outlineLevel="1">
      <c r="A30" s="75"/>
      <c r="B30" s="105" t="s">
        <v>147</v>
      </c>
      <c r="C30" s="106">
        <v>46217.65782853009</v>
      </c>
      <c r="D30" s="72"/>
      <c r="E30" s="107" t="s">
        <v>7</v>
      </c>
      <c r="F30" s="71"/>
      <c r="G30" s="107" t="s">
        <v>63</v>
      </c>
      <c r="H30" s="71"/>
      <c r="I30" s="107" t="s">
        <v>148</v>
      </c>
      <c r="J30" s="71"/>
      <c r="K30" s="71"/>
      <c r="L30" s="71"/>
      <c r="M30" s="72"/>
      <c r="N30" s="108" t="s">
        <v>65</v>
      </c>
      <c r="O30" s="72"/>
      <c r="P30" s="109">
        <v>30000.0</v>
      </c>
      <c r="Q30" s="71"/>
      <c r="R30" s="110">
        <v>0.0</v>
      </c>
      <c r="S30" s="72"/>
      <c r="T30" s="111" t="s">
        <v>66</v>
      </c>
      <c r="U30" s="72"/>
      <c r="V30" s="112" t="s">
        <v>79</v>
      </c>
      <c r="W30" s="71"/>
      <c r="X30" s="72"/>
      <c r="Y30" s="112" t="s">
        <v>68</v>
      </c>
      <c r="Z30" s="72"/>
      <c r="AA30" s="75"/>
      <c r="AB30" s="75"/>
      <c r="AC30" s="75"/>
      <c r="AD30" s="75"/>
      <c r="AE30" s="75"/>
      <c r="AF30" s="75"/>
      <c r="AG30" s="75"/>
      <c r="AH30" s="75"/>
      <c r="AI30" s="75"/>
      <c r="AJ30" s="75"/>
      <c r="AK30" s="75"/>
      <c r="AL30" s="75"/>
      <c r="AM30" s="75"/>
      <c r="AN30" s="75"/>
      <c r="AO30" s="75"/>
      <c r="AP30" s="75"/>
      <c r="AQ30" s="75"/>
      <c r="AR30" s="75"/>
      <c r="AS30" s="75"/>
    </row>
    <row r="31" ht="16.5" customHeight="1" outlineLevel="1">
      <c r="A31" s="75"/>
      <c r="B31" s="105" t="s">
        <v>149</v>
      </c>
      <c r="C31" s="106">
        <v>46217.65278959491</v>
      </c>
      <c r="D31" s="72"/>
      <c r="E31" s="107" t="s">
        <v>7</v>
      </c>
      <c r="F31" s="71"/>
      <c r="G31" s="107" t="s">
        <v>63</v>
      </c>
      <c r="H31" s="71"/>
      <c r="I31" s="107" t="s">
        <v>150</v>
      </c>
      <c r="J31" s="71"/>
      <c r="K31" s="71"/>
      <c r="L31" s="71"/>
      <c r="M31" s="72"/>
      <c r="N31" s="108" t="s">
        <v>65</v>
      </c>
      <c r="O31" s="72"/>
      <c r="P31" s="109">
        <v>60000.0</v>
      </c>
      <c r="Q31" s="71"/>
      <c r="R31" s="110">
        <v>0.0</v>
      </c>
      <c r="S31" s="72"/>
      <c r="T31" s="111" t="s">
        <v>66</v>
      </c>
      <c r="U31" s="72"/>
      <c r="V31" s="112" t="s">
        <v>67</v>
      </c>
      <c r="W31" s="71"/>
      <c r="X31" s="72"/>
      <c r="Y31" s="112" t="s">
        <v>68</v>
      </c>
      <c r="Z31" s="72"/>
      <c r="AA31" s="75"/>
      <c r="AB31" s="75"/>
      <c r="AC31" s="75"/>
      <c r="AD31" s="75"/>
      <c r="AE31" s="75"/>
      <c r="AF31" s="75"/>
      <c r="AG31" s="75"/>
      <c r="AH31" s="75"/>
      <c r="AI31" s="75"/>
      <c r="AJ31" s="75"/>
      <c r="AK31" s="75"/>
      <c r="AL31" s="75"/>
      <c r="AM31" s="75"/>
      <c r="AN31" s="75"/>
      <c r="AO31" s="75"/>
      <c r="AP31" s="75"/>
      <c r="AQ31" s="75"/>
      <c r="AR31" s="75"/>
      <c r="AS31" s="75"/>
    </row>
    <row r="32" ht="16.5" customHeight="1" outlineLevel="1">
      <c r="A32" s="75"/>
      <c r="B32" s="105" t="s">
        <v>151</v>
      </c>
      <c r="C32" s="106">
        <v>46213.8652362963</v>
      </c>
      <c r="D32" s="72"/>
      <c r="E32" s="107" t="s">
        <v>76</v>
      </c>
      <c r="F32" s="71"/>
      <c r="G32" s="107" t="s">
        <v>77</v>
      </c>
      <c r="H32" s="71"/>
      <c r="I32" s="107" t="s">
        <v>152</v>
      </c>
      <c r="J32" s="71"/>
      <c r="K32" s="71"/>
      <c r="L32" s="71"/>
      <c r="M32" s="72"/>
      <c r="N32" s="108" t="s">
        <v>65</v>
      </c>
      <c r="O32" s="72"/>
      <c r="P32" s="109">
        <v>40000.0</v>
      </c>
      <c r="Q32" s="71"/>
      <c r="R32" s="110">
        <v>0.0</v>
      </c>
      <c r="S32" s="72"/>
      <c r="T32" s="111" t="s">
        <v>88</v>
      </c>
      <c r="U32" s="72"/>
      <c r="V32" s="112" t="s">
        <v>79</v>
      </c>
      <c r="W32" s="71"/>
      <c r="X32" s="72"/>
      <c r="Y32" s="112" t="s">
        <v>68</v>
      </c>
      <c r="Z32" s="72"/>
      <c r="AA32" s="75"/>
      <c r="AB32" s="75"/>
      <c r="AC32" s="75"/>
      <c r="AD32" s="75"/>
      <c r="AE32" s="75"/>
      <c r="AF32" s="75"/>
      <c r="AG32" s="75"/>
      <c r="AH32" s="75"/>
      <c r="AI32" s="75"/>
      <c r="AJ32" s="75"/>
      <c r="AK32" s="75"/>
      <c r="AL32" s="75"/>
      <c r="AM32" s="75"/>
      <c r="AN32" s="75"/>
      <c r="AO32" s="75"/>
      <c r="AP32" s="75"/>
      <c r="AQ32" s="75"/>
      <c r="AR32" s="75"/>
      <c r="AS32" s="75"/>
    </row>
    <row r="33" ht="16.5" customHeight="1" outlineLevel="1">
      <c r="A33" s="75"/>
      <c r="B33" s="105" t="s">
        <v>153</v>
      </c>
      <c r="C33" s="106">
        <v>46213.86359503472</v>
      </c>
      <c r="D33" s="72"/>
      <c r="E33" s="107" t="s">
        <v>7</v>
      </c>
      <c r="F33" s="71"/>
      <c r="G33" s="107" t="s">
        <v>63</v>
      </c>
      <c r="H33" s="71"/>
      <c r="I33" s="107" t="s">
        <v>154</v>
      </c>
      <c r="J33" s="71"/>
      <c r="K33" s="71"/>
      <c r="L33" s="71"/>
      <c r="M33" s="72"/>
      <c r="N33" s="108" t="s">
        <v>65</v>
      </c>
      <c r="O33" s="72"/>
      <c r="P33" s="109">
        <v>80000.0</v>
      </c>
      <c r="Q33" s="71"/>
      <c r="R33" s="110">
        <v>0.0</v>
      </c>
      <c r="S33" s="72"/>
      <c r="T33" s="111" t="s">
        <v>88</v>
      </c>
      <c r="U33" s="72"/>
      <c r="V33" s="112" t="s">
        <v>79</v>
      </c>
      <c r="W33" s="71"/>
      <c r="X33" s="72"/>
      <c r="Y33" s="112" t="s">
        <v>68</v>
      </c>
      <c r="Z33" s="72"/>
      <c r="AA33" s="75"/>
      <c r="AB33" s="75"/>
      <c r="AC33" s="75"/>
      <c r="AD33" s="75"/>
      <c r="AE33" s="75"/>
      <c r="AF33" s="75"/>
      <c r="AG33" s="75"/>
      <c r="AH33" s="75"/>
      <c r="AI33" s="75"/>
      <c r="AJ33" s="75"/>
      <c r="AK33" s="75"/>
      <c r="AL33" s="75"/>
      <c r="AM33" s="75"/>
      <c r="AN33" s="75"/>
      <c r="AO33" s="75"/>
      <c r="AP33" s="75"/>
      <c r="AQ33" s="75"/>
      <c r="AR33" s="75"/>
      <c r="AS33" s="75"/>
    </row>
    <row r="34" ht="16.5" customHeight="1" outlineLevel="1">
      <c r="A34" s="75"/>
      <c r="B34" s="105" t="s">
        <v>156</v>
      </c>
      <c r="C34" s="106">
        <v>46212.68706355324</v>
      </c>
      <c r="D34" s="72"/>
      <c r="E34" s="107" t="s">
        <v>76</v>
      </c>
      <c r="F34" s="71"/>
      <c r="G34" s="107" t="s">
        <v>77</v>
      </c>
      <c r="H34" s="71"/>
      <c r="I34" s="107" t="s">
        <v>157</v>
      </c>
      <c r="J34" s="71"/>
      <c r="K34" s="71"/>
      <c r="L34" s="71"/>
      <c r="M34" s="72"/>
      <c r="N34" s="108" t="s">
        <v>65</v>
      </c>
      <c r="O34" s="72"/>
      <c r="P34" s="109">
        <v>74400.0</v>
      </c>
      <c r="Q34" s="71"/>
      <c r="R34" s="110">
        <v>0.0</v>
      </c>
      <c r="S34" s="72"/>
      <c r="T34" s="111" t="s">
        <v>66</v>
      </c>
      <c r="U34" s="72"/>
      <c r="V34" s="112" t="s">
        <v>79</v>
      </c>
      <c r="W34" s="71"/>
      <c r="X34" s="72"/>
      <c r="Y34" s="112" t="s">
        <v>68</v>
      </c>
      <c r="Z34" s="72"/>
      <c r="AA34" s="75"/>
      <c r="AB34" s="75"/>
      <c r="AC34" s="75"/>
      <c r="AD34" s="75"/>
      <c r="AE34" s="75"/>
      <c r="AF34" s="75"/>
      <c r="AG34" s="75"/>
      <c r="AH34" s="75"/>
      <c r="AI34" s="75"/>
      <c r="AJ34" s="75"/>
      <c r="AK34" s="75"/>
      <c r="AL34" s="75"/>
      <c r="AM34" s="75"/>
      <c r="AN34" s="75"/>
      <c r="AO34" s="75"/>
      <c r="AP34" s="75"/>
      <c r="AQ34" s="75"/>
      <c r="AR34" s="75"/>
      <c r="AS34" s="75"/>
    </row>
    <row r="35" ht="16.5" customHeight="1" outlineLevel="1">
      <c r="A35" s="75"/>
      <c r="B35" s="105" t="s">
        <v>158</v>
      </c>
      <c r="C35" s="106">
        <v>46212.68573096065</v>
      </c>
      <c r="D35" s="72"/>
      <c r="E35" s="107" t="s">
        <v>7</v>
      </c>
      <c r="F35" s="71"/>
      <c r="G35" s="107" t="s">
        <v>63</v>
      </c>
      <c r="H35" s="71"/>
      <c r="I35" s="107" t="s">
        <v>159</v>
      </c>
      <c r="J35" s="71"/>
      <c r="K35" s="71"/>
      <c r="L35" s="71"/>
      <c r="M35" s="72"/>
      <c r="N35" s="108" t="s">
        <v>65</v>
      </c>
      <c r="O35" s="72"/>
      <c r="P35" s="109">
        <v>148800.0</v>
      </c>
      <c r="Q35" s="71"/>
      <c r="R35" s="110">
        <v>0.0</v>
      </c>
      <c r="S35" s="72"/>
      <c r="T35" s="111" t="s">
        <v>66</v>
      </c>
      <c r="U35" s="72"/>
      <c r="V35" s="112" t="s">
        <v>79</v>
      </c>
      <c r="W35" s="71"/>
      <c r="X35" s="72"/>
      <c r="Y35" s="112" t="s">
        <v>68</v>
      </c>
      <c r="Z35" s="72"/>
      <c r="AA35" s="75"/>
      <c r="AB35" s="75"/>
      <c r="AC35" s="75"/>
      <c r="AD35" s="75"/>
      <c r="AE35" s="75"/>
      <c r="AF35" s="75"/>
      <c r="AG35" s="75"/>
      <c r="AH35" s="75"/>
      <c r="AI35" s="75"/>
      <c r="AJ35" s="75"/>
      <c r="AK35" s="75"/>
      <c r="AL35" s="75"/>
      <c r="AM35" s="75"/>
      <c r="AN35" s="75"/>
      <c r="AO35" s="75"/>
      <c r="AP35" s="75"/>
      <c r="AQ35" s="75"/>
      <c r="AR35" s="75"/>
      <c r="AS35" s="75"/>
    </row>
    <row r="36" ht="16.5" customHeight="1" outlineLevel="1">
      <c r="A36" s="75"/>
      <c r="B36" s="105" t="s">
        <v>160</v>
      </c>
      <c r="C36" s="106">
        <v>46211.95950748843</v>
      </c>
      <c r="D36" s="72"/>
      <c r="E36" s="107" t="s">
        <v>76</v>
      </c>
      <c r="F36" s="71"/>
      <c r="G36" s="107" t="s">
        <v>77</v>
      </c>
      <c r="H36" s="71"/>
      <c r="I36" s="107" t="s">
        <v>161</v>
      </c>
      <c r="J36" s="71"/>
      <c r="K36" s="71"/>
      <c r="L36" s="71"/>
      <c r="M36" s="72"/>
      <c r="N36" s="108" t="s">
        <v>65</v>
      </c>
      <c r="O36" s="72"/>
      <c r="P36" s="109">
        <v>60000.0</v>
      </c>
      <c r="Q36" s="71"/>
      <c r="R36" s="110">
        <v>0.0</v>
      </c>
      <c r="S36" s="72"/>
      <c r="T36" s="111" t="s">
        <v>66</v>
      </c>
      <c r="U36" s="72"/>
      <c r="V36" s="112" t="s">
        <v>79</v>
      </c>
      <c r="W36" s="71"/>
      <c r="X36" s="72"/>
      <c r="Y36" s="112" t="s">
        <v>68</v>
      </c>
      <c r="Z36" s="72"/>
      <c r="AA36" s="75"/>
      <c r="AB36" s="75"/>
      <c r="AC36" s="75"/>
      <c r="AD36" s="75"/>
      <c r="AE36" s="75"/>
      <c r="AF36" s="75"/>
      <c r="AG36" s="75"/>
      <c r="AH36" s="75"/>
      <c r="AI36" s="75"/>
      <c r="AJ36" s="75"/>
      <c r="AK36" s="75"/>
      <c r="AL36" s="75"/>
      <c r="AM36" s="75"/>
      <c r="AN36" s="75"/>
      <c r="AO36" s="75"/>
      <c r="AP36" s="75"/>
      <c r="AQ36" s="75"/>
      <c r="AR36" s="75"/>
      <c r="AS36" s="75"/>
    </row>
    <row r="37" ht="16.5" customHeight="1" outlineLevel="1">
      <c r="A37" s="75"/>
      <c r="B37" s="105" t="s">
        <v>162</v>
      </c>
      <c r="C37" s="106">
        <v>46211.958185034724</v>
      </c>
      <c r="D37" s="72"/>
      <c r="E37" s="107" t="s">
        <v>76</v>
      </c>
      <c r="F37" s="71"/>
      <c r="G37" s="107" t="s">
        <v>77</v>
      </c>
      <c r="H37" s="71"/>
      <c r="I37" s="107" t="s">
        <v>161</v>
      </c>
      <c r="J37" s="71"/>
      <c r="K37" s="71"/>
      <c r="L37" s="71"/>
      <c r="M37" s="72"/>
      <c r="N37" s="108" t="s">
        <v>65</v>
      </c>
      <c r="O37" s="72"/>
      <c r="P37" s="109">
        <v>20000.0</v>
      </c>
      <c r="Q37" s="71"/>
      <c r="R37" s="110">
        <v>0.0</v>
      </c>
      <c r="S37" s="72"/>
      <c r="T37" s="111" t="s">
        <v>88</v>
      </c>
      <c r="U37" s="72"/>
      <c r="V37" s="112" t="s">
        <v>79</v>
      </c>
      <c r="W37" s="71"/>
      <c r="X37" s="72"/>
      <c r="Y37" s="112" t="s">
        <v>68</v>
      </c>
      <c r="Z37" s="72"/>
      <c r="AA37" s="75"/>
      <c r="AB37" s="75"/>
      <c r="AC37" s="75"/>
      <c r="AD37" s="75"/>
      <c r="AE37" s="75"/>
      <c r="AF37" s="75"/>
      <c r="AG37" s="75"/>
      <c r="AH37" s="75"/>
      <c r="AI37" s="75"/>
      <c r="AJ37" s="75"/>
      <c r="AK37" s="75"/>
      <c r="AL37" s="75"/>
      <c r="AM37" s="75"/>
      <c r="AN37" s="75"/>
      <c r="AO37" s="75"/>
      <c r="AP37" s="75"/>
      <c r="AQ37" s="75"/>
      <c r="AR37" s="75"/>
      <c r="AS37" s="75"/>
    </row>
    <row r="38" ht="16.5" customHeight="1" outlineLevel="1">
      <c r="A38" s="75"/>
      <c r="B38" s="105" t="s">
        <v>163</v>
      </c>
      <c r="C38" s="106">
        <v>46211.95681390046</v>
      </c>
      <c r="D38" s="72"/>
      <c r="E38" s="107" t="s">
        <v>7</v>
      </c>
      <c r="F38" s="71"/>
      <c r="G38" s="107" t="s">
        <v>63</v>
      </c>
      <c r="H38" s="71"/>
      <c r="I38" s="107" t="s">
        <v>164</v>
      </c>
      <c r="J38" s="71"/>
      <c r="K38" s="71"/>
      <c r="L38" s="71"/>
      <c r="M38" s="72"/>
      <c r="N38" s="108" t="s">
        <v>65</v>
      </c>
      <c r="O38" s="72"/>
      <c r="P38" s="109">
        <v>120000.0</v>
      </c>
      <c r="Q38" s="71"/>
      <c r="R38" s="110">
        <v>0.0</v>
      </c>
      <c r="S38" s="72"/>
      <c r="T38" s="111" t="s">
        <v>66</v>
      </c>
      <c r="U38" s="72"/>
      <c r="V38" s="112" t="s">
        <v>79</v>
      </c>
      <c r="W38" s="71"/>
      <c r="X38" s="72"/>
      <c r="Y38" s="112" t="s">
        <v>68</v>
      </c>
      <c r="Z38" s="72"/>
      <c r="AA38" s="75"/>
      <c r="AB38" s="75"/>
      <c r="AC38" s="75"/>
      <c r="AD38" s="75"/>
      <c r="AE38" s="75"/>
      <c r="AF38" s="75"/>
      <c r="AG38" s="75"/>
      <c r="AH38" s="75"/>
      <c r="AI38" s="75"/>
      <c r="AJ38" s="75"/>
      <c r="AK38" s="75"/>
      <c r="AL38" s="75"/>
      <c r="AM38" s="75"/>
      <c r="AN38" s="75"/>
      <c r="AO38" s="75"/>
      <c r="AP38" s="75"/>
      <c r="AQ38" s="75"/>
      <c r="AR38" s="75"/>
      <c r="AS38" s="75"/>
    </row>
    <row r="39" ht="16.5" customHeight="1" outlineLevel="1">
      <c r="A39" s="75"/>
      <c r="B39" s="105" t="s">
        <v>166</v>
      </c>
      <c r="C39" s="106">
        <v>46211.954916608796</v>
      </c>
      <c r="D39" s="72"/>
      <c r="E39" s="107" t="s">
        <v>7</v>
      </c>
      <c r="F39" s="71"/>
      <c r="G39" s="107" t="s">
        <v>63</v>
      </c>
      <c r="H39" s="71"/>
      <c r="I39" s="107" t="s">
        <v>167</v>
      </c>
      <c r="J39" s="71"/>
      <c r="K39" s="71"/>
      <c r="L39" s="71"/>
      <c r="M39" s="72"/>
      <c r="N39" s="108" t="s">
        <v>65</v>
      </c>
      <c r="O39" s="72"/>
      <c r="P39" s="109">
        <v>40000.0</v>
      </c>
      <c r="Q39" s="71"/>
      <c r="R39" s="110">
        <v>0.0</v>
      </c>
      <c r="S39" s="72"/>
      <c r="T39" s="111" t="s">
        <v>88</v>
      </c>
      <c r="U39" s="72"/>
      <c r="V39" s="112" t="s">
        <v>79</v>
      </c>
      <c r="W39" s="71"/>
      <c r="X39" s="72"/>
      <c r="Y39" s="112" t="s">
        <v>68</v>
      </c>
      <c r="Z39" s="72"/>
      <c r="AA39" s="75"/>
      <c r="AB39" s="75"/>
      <c r="AC39" s="75"/>
      <c r="AD39" s="75"/>
      <c r="AE39" s="75"/>
      <c r="AF39" s="75"/>
      <c r="AG39" s="75"/>
      <c r="AH39" s="75"/>
      <c r="AI39" s="75"/>
      <c r="AJ39" s="75"/>
      <c r="AK39" s="75"/>
      <c r="AL39" s="75"/>
      <c r="AM39" s="75"/>
      <c r="AN39" s="75"/>
      <c r="AO39" s="75"/>
      <c r="AP39" s="75"/>
      <c r="AQ39" s="75"/>
      <c r="AR39" s="75"/>
      <c r="AS39" s="75"/>
    </row>
    <row r="40" ht="16.5" customHeight="1" outlineLevel="1">
      <c r="A40" s="75"/>
      <c r="B40" s="105" t="s">
        <v>168</v>
      </c>
      <c r="C40" s="106">
        <v>46209.77799120371</v>
      </c>
      <c r="D40" s="72"/>
      <c r="E40" s="107" t="s">
        <v>76</v>
      </c>
      <c r="F40" s="71"/>
      <c r="G40" s="107" t="s">
        <v>77</v>
      </c>
      <c r="H40" s="71"/>
      <c r="I40" s="107" t="s">
        <v>172</v>
      </c>
      <c r="J40" s="71"/>
      <c r="K40" s="71"/>
      <c r="L40" s="71"/>
      <c r="M40" s="72"/>
      <c r="N40" s="108" t="s">
        <v>65</v>
      </c>
      <c r="O40" s="72"/>
      <c r="P40" s="109">
        <v>35000.0</v>
      </c>
      <c r="Q40" s="71"/>
      <c r="R40" s="110">
        <v>0.0</v>
      </c>
      <c r="S40" s="72"/>
      <c r="T40" s="111" t="s">
        <v>66</v>
      </c>
      <c r="U40" s="72"/>
      <c r="V40" s="112" t="s">
        <v>79</v>
      </c>
      <c r="W40" s="71"/>
      <c r="X40" s="72"/>
      <c r="Y40" s="112" t="s">
        <v>68</v>
      </c>
      <c r="Z40" s="72"/>
      <c r="AA40" s="75"/>
      <c r="AB40" s="75"/>
      <c r="AC40" s="75"/>
      <c r="AD40" s="75"/>
      <c r="AE40" s="75"/>
      <c r="AF40" s="75"/>
      <c r="AG40" s="75"/>
      <c r="AH40" s="75"/>
      <c r="AI40" s="75"/>
      <c r="AJ40" s="75"/>
      <c r="AK40" s="75"/>
      <c r="AL40" s="75"/>
      <c r="AM40" s="75"/>
      <c r="AN40" s="75"/>
      <c r="AO40" s="75"/>
      <c r="AP40" s="75"/>
      <c r="AQ40" s="75"/>
      <c r="AR40" s="75"/>
      <c r="AS40" s="75"/>
    </row>
    <row r="41" ht="16.5" customHeight="1" outlineLevel="1">
      <c r="A41" s="75"/>
      <c r="B41" s="105" t="s">
        <v>177</v>
      </c>
      <c r="C41" s="106">
        <v>46209.77619880787</v>
      </c>
      <c r="D41" s="72"/>
      <c r="E41" s="107" t="s">
        <v>7</v>
      </c>
      <c r="F41" s="71"/>
      <c r="G41" s="107" t="s">
        <v>63</v>
      </c>
      <c r="H41" s="71"/>
      <c r="I41" s="107" t="s">
        <v>178</v>
      </c>
      <c r="J41" s="71"/>
      <c r="K41" s="71"/>
      <c r="L41" s="71"/>
      <c r="M41" s="72"/>
      <c r="N41" s="108" t="s">
        <v>65</v>
      </c>
      <c r="O41" s="72"/>
      <c r="P41" s="109">
        <v>70000.0</v>
      </c>
      <c r="Q41" s="71"/>
      <c r="R41" s="110">
        <v>0.0</v>
      </c>
      <c r="S41" s="72"/>
      <c r="T41" s="111" t="s">
        <v>66</v>
      </c>
      <c r="U41" s="72"/>
      <c r="V41" s="112" t="s">
        <v>79</v>
      </c>
      <c r="W41" s="71"/>
      <c r="X41" s="72"/>
      <c r="Y41" s="112" t="s">
        <v>68</v>
      </c>
      <c r="Z41" s="72"/>
      <c r="AA41" s="75"/>
      <c r="AB41" s="75"/>
      <c r="AC41" s="75"/>
      <c r="AD41" s="75"/>
      <c r="AE41" s="75"/>
      <c r="AF41" s="75"/>
      <c r="AG41" s="75"/>
      <c r="AH41" s="75"/>
      <c r="AI41" s="75"/>
      <c r="AJ41" s="75"/>
      <c r="AK41" s="75"/>
      <c r="AL41" s="75"/>
      <c r="AM41" s="75"/>
      <c r="AN41" s="75"/>
      <c r="AO41" s="75"/>
      <c r="AP41" s="75"/>
      <c r="AQ41" s="75"/>
      <c r="AR41" s="75"/>
      <c r="AS41" s="75"/>
    </row>
    <row r="42" ht="16.5" customHeight="1" outlineLevel="1">
      <c r="A42" s="75"/>
      <c r="B42" s="105" t="s">
        <v>183</v>
      </c>
      <c r="C42" s="106">
        <v>46209.7348615625</v>
      </c>
      <c r="D42" s="72"/>
      <c r="E42" s="107" t="s">
        <v>7</v>
      </c>
      <c r="F42" s="71"/>
      <c r="G42" s="107" t="s">
        <v>185</v>
      </c>
      <c r="H42" s="71"/>
      <c r="I42" s="107" t="s">
        <v>186</v>
      </c>
      <c r="J42" s="71"/>
      <c r="K42" s="71"/>
      <c r="L42" s="71"/>
      <c r="M42" s="72"/>
      <c r="N42" s="108" t="s">
        <v>65</v>
      </c>
      <c r="O42" s="72"/>
      <c r="P42" s="109">
        <v>27500.0</v>
      </c>
      <c r="Q42" s="71"/>
      <c r="R42" s="110">
        <v>0.0</v>
      </c>
      <c r="S42" s="72"/>
      <c r="T42" s="111" t="s">
        <v>66</v>
      </c>
      <c r="U42" s="72"/>
      <c r="V42" s="112" t="s">
        <v>79</v>
      </c>
      <c r="W42" s="71"/>
      <c r="X42" s="72"/>
      <c r="Y42" s="112" t="s">
        <v>68</v>
      </c>
      <c r="Z42" s="72"/>
      <c r="AA42" s="75"/>
      <c r="AB42" s="75"/>
      <c r="AC42" s="75"/>
      <c r="AD42" s="75"/>
      <c r="AE42" s="75"/>
      <c r="AF42" s="75"/>
      <c r="AG42" s="75"/>
      <c r="AH42" s="75"/>
      <c r="AI42" s="75"/>
      <c r="AJ42" s="75"/>
      <c r="AK42" s="75"/>
      <c r="AL42" s="75"/>
      <c r="AM42" s="75"/>
      <c r="AN42" s="75"/>
      <c r="AO42" s="75"/>
      <c r="AP42" s="75"/>
      <c r="AQ42" s="75"/>
      <c r="AR42" s="75"/>
      <c r="AS42" s="75"/>
    </row>
    <row r="43" ht="16.5" customHeight="1" outlineLevel="1">
      <c r="A43" s="75"/>
      <c r="B43" s="105" t="s">
        <v>192</v>
      </c>
      <c r="C43" s="106">
        <v>46208.92393128472</v>
      </c>
      <c r="D43" s="72"/>
      <c r="E43" s="107" t="s">
        <v>76</v>
      </c>
      <c r="F43" s="71"/>
      <c r="G43" s="107" t="s">
        <v>77</v>
      </c>
      <c r="H43" s="71"/>
      <c r="I43" s="107" t="s">
        <v>193</v>
      </c>
      <c r="J43" s="71"/>
      <c r="K43" s="71"/>
      <c r="L43" s="71"/>
      <c r="M43" s="72"/>
      <c r="N43" s="108" t="s">
        <v>65</v>
      </c>
      <c r="O43" s="72"/>
      <c r="P43" s="109">
        <v>50000.0</v>
      </c>
      <c r="Q43" s="71"/>
      <c r="R43" s="110">
        <v>0.0</v>
      </c>
      <c r="S43" s="72"/>
      <c r="T43" s="111" t="s">
        <v>66</v>
      </c>
      <c r="U43" s="72"/>
      <c r="V43" s="112" t="s">
        <v>79</v>
      </c>
      <c r="W43" s="71"/>
      <c r="X43" s="72"/>
      <c r="Y43" s="112" t="s">
        <v>68</v>
      </c>
      <c r="Z43" s="72"/>
      <c r="AA43" s="75"/>
      <c r="AB43" s="75"/>
      <c r="AC43" s="75"/>
      <c r="AD43" s="75"/>
      <c r="AE43" s="75"/>
      <c r="AF43" s="75"/>
      <c r="AG43" s="75"/>
      <c r="AH43" s="75"/>
      <c r="AI43" s="75"/>
      <c r="AJ43" s="75"/>
      <c r="AK43" s="75"/>
      <c r="AL43" s="75"/>
      <c r="AM43" s="75"/>
      <c r="AN43" s="75"/>
      <c r="AO43" s="75"/>
      <c r="AP43" s="75"/>
      <c r="AQ43" s="75"/>
      <c r="AR43" s="75"/>
      <c r="AS43" s="75"/>
    </row>
    <row r="44" ht="16.5" customHeight="1" outlineLevel="1">
      <c r="A44" s="75"/>
      <c r="B44" s="105" t="s">
        <v>198</v>
      </c>
      <c r="C44" s="106">
        <v>46208.922455312495</v>
      </c>
      <c r="D44" s="72"/>
      <c r="E44" s="107" t="s">
        <v>7</v>
      </c>
      <c r="F44" s="71"/>
      <c r="G44" s="107" t="s">
        <v>63</v>
      </c>
      <c r="H44" s="71"/>
      <c r="I44" s="107" t="s">
        <v>202</v>
      </c>
      <c r="J44" s="71"/>
      <c r="K44" s="71"/>
      <c r="L44" s="71"/>
      <c r="M44" s="72"/>
      <c r="N44" s="108" t="s">
        <v>65</v>
      </c>
      <c r="O44" s="72"/>
      <c r="P44" s="109">
        <v>100000.0</v>
      </c>
      <c r="Q44" s="71"/>
      <c r="R44" s="110">
        <v>0.0</v>
      </c>
      <c r="S44" s="72"/>
      <c r="T44" s="111" t="s">
        <v>66</v>
      </c>
      <c r="U44" s="72"/>
      <c r="V44" s="112" t="s">
        <v>79</v>
      </c>
      <c r="W44" s="71"/>
      <c r="X44" s="72"/>
      <c r="Y44" s="112" t="s">
        <v>68</v>
      </c>
      <c r="Z44" s="72"/>
      <c r="AA44" s="75"/>
      <c r="AB44" s="75"/>
      <c r="AC44" s="75"/>
      <c r="AD44" s="75"/>
      <c r="AE44" s="75"/>
      <c r="AF44" s="75"/>
      <c r="AG44" s="75"/>
      <c r="AH44" s="75"/>
      <c r="AI44" s="75"/>
      <c r="AJ44" s="75"/>
      <c r="AK44" s="75"/>
      <c r="AL44" s="75"/>
      <c r="AM44" s="75"/>
      <c r="AN44" s="75"/>
      <c r="AO44" s="75"/>
      <c r="AP44" s="75"/>
      <c r="AQ44" s="75"/>
      <c r="AR44" s="75"/>
      <c r="AS44" s="75"/>
    </row>
    <row r="45" ht="16.5" customHeight="1" outlineLevel="1">
      <c r="A45" s="75"/>
      <c r="B45" s="105" t="s">
        <v>206</v>
      </c>
      <c r="C45" s="106">
        <v>46206.749062048606</v>
      </c>
      <c r="D45" s="72"/>
      <c r="E45" s="107" t="s">
        <v>76</v>
      </c>
      <c r="F45" s="71"/>
      <c r="G45" s="107" t="s">
        <v>77</v>
      </c>
      <c r="H45" s="71"/>
      <c r="I45" s="107" t="s">
        <v>207</v>
      </c>
      <c r="J45" s="71"/>
      <c r="K45" s="71"/>
      <c r="L45" s="71"/>
      <c r="M45" s="72"/>
      <c r="N45" s="108" t="s">
        <v>65</v>
      </c>
      <c r="O45" s="72"/>
      <c r="P45" s="109">
        <v>10000.0</v>
      </c>
      <c r="Q45" s="71"/>
      <c r="R45" s="110">
        <v>0.0</v>
      </c>
      <c r="S45" s="72"/>
      <c r="T45" s="111" t="s">
        <v>88</v>
      </c>
      <c r="U45" s="72"/>
      <c r="V45" s="112" t="s">
        <v>79</v>
      </c>
      <c r="W45" s="71"/>
      <c r="X45" s="72"/>
      <c r="Y45" s="112" t="s">
        <v>68</v>
      </c>
      <c r="Z45" s="72"/>
      <c r="AA45" s="75"/>
      <c r="AB45" s="75"/>
      <c r="AC45" s="75"/>
      <c r="AD45" s="75"/>
      <c r="AE45" s="75"/>
      <c r="AF45" s="75"/>
      <c r="AG45" s="75"/>
      <c r="AH45" s="75"/>
      <c r="AI45" s="75"/>
      <c r="AJ45" s="75"/>
      <c r="AK45" s="75"/>
      <c r="AL45" s="75"/>
      <c r="AM45" s="75"/>
      <c r="AN45" s="75"/>
      <c r="AO45" s="75"/>
      <c r="AP45" s="75"/>
      <c r="AQ45" s="75"/>
      <c r="AR45" s="75"/>
      <c r="AS45" s="75"/>
    </row>
    <row r="46" ht="16.5" customHeight="1" outlineLevel="1">
      <c r="A46" s="75"/>
      <c r="B46" s="105" t="s">
        <v>211</v>
      </c>
      <c r="C46" s="106">
        <v>46206.74748828704</v>
      </c>
      <c r="D46" s="72"/>
      <c r="E46" s="107" t="s">
        <v>76</v>
      </c>
      <c r="F46" s="71"/>
      <c r="G46" s="107" t="s">
        <v>77</v>
      </c>
      <c r="H46" s="71"/>
      <c r="I46" s="107" t="s">
        <v>207</v>
      </c>
      <c r="J46" s="71"/>
      <c r="K46" s="71"/>
      <c r="L46" s="71"/>
      <c r="M46" s="72"/>
      <c r="N46" s="108" t="s">
        <v>65</v>
      </c>
      <c r="O46" s="72"/>
      <c r="P46" s="109">
        <v>25000.0</v>
      </c>
      <c r="Q46" s="71"/>
      <c r="R46" s="110">
        <v>0.0</v>
      </c>
      <c r="S46" s="72"/>
      <c r="T46" s="111" t="s">
        <v>66</v>
      </c>
      <c r="U46" s="72"/>
      <c r="V46" s="112" t="s">
        <v>79</v>
      </c>
      <c r="W46" s="71"/>
      <c r="X46" s="72"/>
      <c r="Y46" s="112" t="s">
        <v>68</v>
      </c>
      <c r="Z46" s="72"/>
      <c r="AA46" s="75"/>
      <c r="AB46" s="75"/>
      <c r="AC46" s="75"/>
      <c r="AD46" s="75"/>
      <c r="AE46" s="75"/>
      <c r="AF46" s="75"/>
      <c r="AG46" s="75"/>
      <c r="AH46" s="75"/>
      <c r="AI46" s="75"/>
      <c r="AJ46" s="75"/>
      <c r="AK46" s="75"/>
      <c r="AL46" s="75"/>
      <c r="AM46" s="75"/>
      <c r="AN46" s="75"/>
      <c r="AO46" s="75"/>
      <c r="AP46" s="75"/>
      <c r="AQ46" s="75"/>
      <c r="AR46" s="75"/>
      <c r="AS46" s="75"/>
    </row>
    <row r="47" ht="16.5" customHeight="1" outlineLevel="1">
      <c r="A47" s="75"/>
      <c r="B47" s="105" t="s">
        <v>215</v>
      </c>
      <c r="C47" s="106">
        <v>46206.74601849537</v>
      </c>
      <c r="D47" s="72"/>
      <c r="E47" s="107" t="s">
        <v>7</v>
      </c>
      <c r="F47" s="71"/>
      <c r="G47" s="107" t="s">
        <v>63</v>
      </c>
      <c r="H47" s="71"/>
      <c r="I47" s="107" t="s">
        <v>216</v>
      </c>
      <c r="J47" s="71"/>
      <c r="K47" s="71"/>
      <c r="L47" s="71"/>
      <c r="M47" s="72"/>
      <c r="N47" s="108" t="s">
        <v>65</v>
      </c>
      <c r="O47" s="72"/>
      <c r="P47" s="109">
        <v>20000.0</v>
      </c>
      <c r="Q47" s="71"/>
      <c r="R47" s="110">
        <v>0.0</v>
      </c>
      <c r="S47" s="72"/>
      <c r="T47" s="111" t="s">
        <v>88</v>
      </c>
      <c r="U47" s="72"/>
      <c r="V47" s="112" t="s">
        <v>67</v>
      </c>
      <c r="W47" s="71"/>
      <c r="X47" s="72"/>
      <c r="Y47" s="112" t="s">
        <v>68</v>
      </c>
      <c r="Z47" s="72"/>
      <c r="AA47" s="75"/>
      <c r="AB47" s="75"/>
      <c r="AC47" s="75"/>
      <c r="AD47" s="75"/>
      <c r="AE47" s="75"/>
      <c r="AF47" s="75"/>
      <c r="AG47" s="75"/>
      <c r="AH47" s="75"/>
      <c r="AI47" s="75"/>
      <c r="AJ47" s="75"/>
      <c r="AK47" s="75"/>
      <c r="AL47" s="75"/>
      <c r="AM47" s="75"/>
      <c r="AN47" s="75"/>
      <c r="AO47" s="75"/>
      <c r="AP47" s="75"/>
      <c r="AQ47" s="75"/>
      <c r="AR47" s="75"/>
      <c r="AS47" s="75"/>
    </row>
    <row r="48" ht="16.5" customHeight="1" outlineLevel="1">
      <c r="A48" s="75"/>
      <c r="B48" s="105" t="s">
        <v>220</v>
      </c>
      <c r="C48" s="106">
        <v>46206.74400615741</v>
      </c>
      <c r="D48" s="72"/>
      <c r="E48" s="107" t="s">
        <v>7</v>
      </c>
      <c r="F48" s="71"/>
      <c r="G48" s="107" t="s">
        <v>63</v>
      </c>
      <c r="H48" s="71"/>
      <c r="I48" s="107" t="s">
        <v>222</v>
      </c>
      <c r="J48" s="71"/>
      <c r="K48" s="71"/>
      <c r="L48" s="71"/>
      <c r="M48" s="72"/>
      <c r="N48" s="108" t="s">
        <v>65</v>
      </c>
      <c r="O48" s="72"/>
      <c r="P48" s="109">
        <v>50000.0</v>
      </c>
      <c r="Q48" s="71"/>
      <c r="R48" s="110">
        <v>0.0</v>
      </c>
      <c r="S48" s="72"/>
      <c r="T48" s="111" t="s">
        <v>66</v>
      </c>
      <c r="U48" s="72"/>
      <c r="V48" s="112" t="s">
        <v>67</v>
      </c>
      <c r="W48" s="71"/>
      <c r="X48" s="72"/>
      <c r="Y48" s="112" t="s">
        <v>68</v>
      </c>
      <c r="Z48" s="72"/>
      <c r="AA48" s="75"/>
      <c r="AB48" s="75"/>
      <c r="AC48" s="75"/>
      <c r="AD48" s="75"/>
      <c r="AE48" s="75"/>
      <c r="AF48" s="75"/>
      <c r="AG48" s="75"/>
      <c r="AH48" s="75"/>
      <c r="AI48" s="75"/>
      <c r="AJ48" s="75"/>
      <c r="AK48" s="75"/>
      <c r="AL48" s="75"/>
      <c r="AM48" s="75"/>
      <c r="AN48" s="75"/>
      <c r="AO48" s="75"/>
      <c r="AP48" s="75"/>
      <c r="AQ48" s="75"/>
      <c r="AR48" s="75"/>
      <c r="AS48" s="75"/>
    </row>
    <row r="49" ht="16.5" customHeight="1" outlineLevel="1">
      <c r="A49" s="75"/>
      <c r="B49" s="105" t="s">
        <v>226</v>
      </c>
      <c r="C49" s="106">
        <v>46204.88297925926</v>
      </c>
      <c r="D49" s="72"/>
      <c r="E49" s="107" t="s">
        <v>76</v>
      </c>
      <c r="F49" s="71"/>
      <c r="G49" s="107" t="s">
        <v>77</v>
      </c>
      <c r="H49" s="71"/>
      <c r="I49" s="107" t="s">
        <v>228</v>
      </c>
      <c r="J49" s="71"/>
      <c r="K49" s="71"/>
      <c r="L49" s="71"/>
      <c r="M49" s="72"/>
      <c r="N49" s="108" t="s">
        <v>65</v>
      </c>
      <c r="O49" s="72"/>
      <c r="P49" s="109">
        <v>35000.0</v>
      </c>
      <c r="Q49" s="71"/>
      <c r="R49" s="110">
        <v>0.0</v>
      </c>
      <c r="S49" s="72"/>
      <c r="T49" s="111" t="s">
        <v>66</v>
      </c>
      <c r="U49" s="72"/>
      <c r="V49" s="112" t="s">
        <v>79</v>
      </c>
      <c r="W49" s="71"/>
      <c r="X49" s="72"/>
      <c r="Y49" s="112" t="s">
        <v>68</v>
      </c>
      <c r="Z49" s="72"/>
      <c r="AA49" s="75"/>
      <c r="AB49" s="75"/>
      <c r="AC49" s="75"/>
      <c r="AD49" s="75"/>
      <c r="AE49" s="75"/>
      <c r="AF49" s="75"/>
      <c r="AG49" s="75"/>
      <c r="AH49" s="75"/>
      <c r="AI49" s="75"/>
      <c r="AJ49" s="75"/>
      <c r="AK49" s="75"/>
      <c r="AL49" s="75"/>
      <c r="AM49" s="75"/>
      <c r="AN49" s="75"/>
      <c r="AO49" s="75"/>
      <c r="AP49" s="75"/>
      <c r="AQ49" s="75"/>
      <c r="AR49" s="75"/>
      <c r="AS49" s="75"/>
    </row>
    <row r="50" ht="16.5" customHeight="1" outlineLevel="1">
      <c r="A50" s="75"/>
      <c r="B50" s="105" t="s">
        <v>234</v>
      </c>
      <c r="C50" s="106">
        <v>46204.881134421295</v>
      </c>
      <c r="D50" s="72"/>
      <c r="E50" s="107" t="s">
        <v>7</v>
      </c>
      <c r="F50" s="71"/>
      <c r="G50" s="107" t="s">
        <v>63</v>
      </c>
      <c r="H50" s="71"/>
      <c r="I50" s="107" t="s">
        <v>235</v>
      </c>
      <c r="J50" s="71"/>
      <c r="K50" s="71"/>
      <c r="L50" s="71"/>
      <c r="M50" s="72"/>
      <c r="N50" s="108" t="s">
        <v>65</v>
      </c>
      <c r="O50" s="72"/>
      <c r="P50" s="109">
        <v>70000.0</v>
      </c>
      <c r="Q50" s="71"/>
      <c r="R50" s="110">
        <v>0.0</v>
      </c>
      <c r="S50" s="72"/>
      <c r="T50" s="111" t="s">
        <v>66</v>
      </c>
      <c r="U50" s="72"/>
      <c r="V50" s="112" t="s">
        <v>67</v>
      </c>
      <c r="W50" s="71"/>
      <c r="X50" s="72"/>
      <c r="Y50" s="112" t="s">
        <v>68</v>
      </c>
      <c r="Z50" s="72"/>
      <c r="AA50" s="75"/>
      <c r="AB50" s="75"/>
      <c r="AC50" s="75"/>
      <c r="AD50" s="75"/>
      <c r="AE50" s="75"/>
      <c r="AF50" s="75"/>
      <c r="AG50" s="75"/>
      <c r="AH50" s="75"/>
      <c r="AI50" s="75"/>
      <c r="AJ50" s="75"/>
      <c r="AK50" s="75"/>
      <c r="AL50" s="75"/>
      <c r="AM50" s="75"/>
      <c r="AN50" s="75"/>
      <c r="AO50" s="75"/>
      <c r="AP50" s="75"/>
      <c r="AQ50" s="75"/>
      <c r="AR50" s="75"/>
      <c r="AS50" s="75"/>
    </row>
    <row r="51" ht="16.5" customHeight="1" outlineLevel="1">
      <c r="A51" s="75"/>
      <c r="B51" s="105" t="s">
        <v>238</v>
      </c>
      <c r="C51" s="106">
        <v>46202.0</v>
      </c>
      <c r="D51" s="72"/>
      <c r="E51" s="107" t="s">
        <v>76</v>
      </c>
      <c r="F51" s="71"/>
      <c r="G51" s="107" t="s">
        <v>77</v>
      </c>
      <c r="H51" s="71"/>
      <c r="I51" s="107" t="s">
        <v>240</v>
      </c>
      <c r="J51" s="71"/>
      <c r="K51" s="71"/>
      <c r="L51" s="71"/>
      <c r="M51" s="72"/>
      <c r="N51" s="108" t="s">
        <v>65</v>
      </c>
      <c r="O51" s="72"/>
      <c r="P51" s="109">
        <v>25000.0</v>
      </c>
      <c r="Q51" s="71"/>
      <c r="R51" s="110">
        <v>0.0</v>
      </c>
      <c r="S51" s="72"/>
      <c r="T51" s="111" t="s">
        <v>66</v>
      </c>
      <c r="U51" s="72"/>
      <c r="V51" s="112" t="s">
        <v>79</v>
      </c>
      <c r="W51" s="71"/>
      <c r="X51" s="72"/>
      <c r="Y51" s="112" t="s">
        <v>68</v>
      </c>
      <c r="Z51" s="72"/>
      <c r="AA51" s="75"/>
      <c r="AB51" s="75"/>
      <c r="AC51" s="75"/>
      <c r="AD51" s="75"/>
      <c r="AE51" s="75"/>
      <c r="AF51" s="75"/>
      <c r="AG51" s="75"/>
      <c r="AH51" s="75"/>
      <c r="AI51" s="75"/>
      <c r="AJ51" s="75"/>
      <c r="AK51" s="75"/>
      <c r="AL51" s="75"/>
      <c r="AM51" s="75"/>
      <c r="AN51" s="75"/>
      <c r="AO51" s="75"/>
      <c r="AP51" s="75"/>
      <c r="AQ51" s="75"/>
      <c r="AR51" s="75"/>
      <c r="AS51" s="75"/>
    </row>
    <row r="52" ht="16.5" customHeight="1" outlineLevel="1">
      <c r="A52" s="75"/>
      <c r="B52" s="105" t="s">
        <v>245</v>
      </c>
      <c r="C52" s="106">
        <v>46202.0</v>
      </c>
      <c r="D52" s="72"/>
      <c r="E52" s="107" t="s">
        <v>7</v>
      </c>
      <c r="F52" s="71"/>
      <c r="G52" s="107" t="s">
        <v>63</v>
      </c>
      <c r="H52" s="71"/>
      <c r="I52" s="107" t="s">
        <v>247</v>
      </c>
      <c r="J52" s="71"/>
      <c r="K52" s="71"/>
      <c r="L52" s="71"/>
      <c r="M52" s="72"/>
      <c r="N52" s="108" t="s">
        <v>65</v>
      </c>
      <c r="O52" s="72"/>
      <c r="P52" s="109">
        <v>50000.0</v>
      </c>
      <c r="Q52" s="71"/>
      <c r="R52" s="110">
        <v>0.0</v>
      </c>
      <c r="S52" s="72"/>
      <c r="T52" s="111" t="s">
        <v>66</v>
      </c>
      <c r="U52" s="72"/>
      <c r="V52" s="112" t="s">
        <v>67</v>
      </c>
      <c r="W52" s="71"/>
      <c r="X52" s="72"/>
      <c r="Y52" s="112" t="s">
        <v>68</v>
      </c>
      <c r="Z52" s="72"/>
      <c r="AA52" s="75"/>
      <c r="AB52" s="75"/>
      <c r="AC52" s="75"/>
      <c r="AD52" s="75"/>
      <c r="AE52" s="75"/>
      <c r="AF52" s="75"/>
      <c r="AG52" s="75"/>
      <c r="AH52" s="75"/>
      <c r="AI52" s="75"/>
      <c r="AJ52" s="75"/>
      <c r="AK52" s="75"/>
      <c r="AL52" s="75"/>
      <c r="AM52" s="75"/>
      <c r="AN52" s="75"/>
      <c r="AO52" s="75"/>
      <c r="AP52" s="75"/>
      <c r="AQ52" s="75"/>
      <c r="AR52" s="75"/>
      <c r="AS52" s="75"/>
    </row>
    <row r="53" ht="16.5" customHeight="1" outlineLevel="1">
      <c r="A53" s="75"/>
      <c r="B53" s="105" t="s">
        <v>252</v>
      </c>
      <c r="C53" s="106">
        <v>46202.79466109954</v>
      </c>
      <c r="D53" s="72"/>
      <c r="E53" s="107" t="s">
        <v>76</v>
      </c>
      <c r="F53" s="71"/>
      <c r="G53" s="107" t="s">
        <v>77</v>
      </c>
      <c r="H53" s="71"/>
      <c r="I53" s="107" t="s">
        <v>256</v>
      </c>
      <c r="J53" s="71"/>
      <c r="K53" s="71"/>
      <c r="L53" s="71"/>
      <c r="M53" s="72"/>
      <c r="N53" s="108" t="s">
        <v>65</v>
      </c>
      <c r="O53" s="72"/>
      <c r="P53" s="109">
        <v>45000.0</v>
      </c>
      <c r="Q53" s="71"/>
      <c r="R53" s="110">
        <v>0.0</v>
      </c>
      <c r="S53" s="72"/>
      <c r="T53" s="111" t="s">
        <v>66</v>
      </c>
      <c r="U53" s="72"/>
      <c r="V53" s="112" t="s">
        <v>79</v>
      </c>
      <c r="W53" s="71"/>
      <c r="X53" s="72"/>
      <c r="Y53" s="112" t="s">
        <v>68</v>
      </c>
      <c r="Z53" s="72"/>
      <c r="AA53" s="75"/>
      <c r="AB53" s="75"/>
      <c r="AC53" s="75"/>
      <c r="AD53" s="75"/>
      <c r="AE53" s="75"/>
      <c r="AF53" s="75"/>
      <c r="AG53" s="75"/>
      <c r="AH53" s="75"/>
      <c r="AI53" s="75"/>
      <c r="AJ53" s="75"/>
      <c r="AK53" s="75"/>
      <c r="AL53" s="75"/>
      <c r="AM53" s="75"/>
      <c r="AN53" s="75"/>
      <c r="AO53" s="75"/>
      <c r="AP53" s="75"/>
      <c r="AQ53" s="75"/>
      <c r="AR53" s="75"/>
      <c r="AS53" s="75"/>
    </row>
    <row r="54" ht="16.5" customHeight="1" outlineLevel="1">
      <c r="A54" s="75"/>
      <c r="B54" s="105" t="s">
        <v>259</v>
      </c>
      <c r="C54" s="106">
        <v>46202.77544453704</v>
      </c>
      <c r="D54" s="72"/>
      <c r="E54" s="107" t="s">
        <v>7</v>
      </c>
      <c r="F54" s="71"/>
      <c r="G54" s="107" t="s">
        <v>63</v>
      </c>
      <c r="H54" s="71"/>
      <c r="I54" s="107" t="s">
        <v>260</v>
      </c>
      <c r="J54" s="71"/>
      <c r="K54" s="71"/>
      <c r="L54" s="71"/>
      <c r="M54" s="72"/>
      <c r="N54" s="108" t="s">
        <v>65</v>
      </c>
      <c r="O54" s="72"/>
      <c r="P54" s="109">
        <v>90000.0</v>
      </c>
      <c r="Q54" s="71"/>
      <c r="R54" s="110">
        <v>0.0</v>
      </c>
      <c r="S54" s="72"/>
      <c r="T54" s="111" t="s">
        <v>66</v>
      </c>
      <c r="U54" s="72"/>
      <c r="V54" s="112" t="s">
        <v>79</v>
      </c>
      <c r="W54" s="71"/>
      <c r="X54" s="72"/>
      <c r="Y54" s="112" t="s">
        <v>68</v>
      </c>
      <c r="Z54" s="72"/>
      <c r="AA54" s="75"/>
      <c r="AB54" s="75"/>
      <c r="AC54" s="75"/>
      <c r="AD54" s="75"/>
      <c r="AE54" s="75"/>
      <c r="AF54" s="75"/>
      <c r="AG54" s="75"/>
      <c r="AH54" s="75"/>
      <c r="AI54" s="75"/>
      <c r="AJ54" s="75"/>
      <c r="AK54" s="75"/>
      <c r="AL54" s="75"/>
      <c r="AM54" s="75"/>
      <c r="AN54" s="75"/>
      <c r="AO54" s="75"/>
      <c r="AP54" s="75"/>
      <c r="AQ54" s="75"/>
      <c r="AR54" s="75"/>
      <c r="AS54" s="75"/>
    </row>
    <row r="55" ht="16.5" customHeight="1" outlineLevel="1">
      <c r="A55" s="75"/>
      <c r="B55" s="105" t="s">
        <v>264</v>
      </c>
      <c r="C55" s="106">
        <v>46199.55666263889</v>
      </c>
      <c r="D55" s="72"/>
      <c r="E55" s="107" t="s">
        <v>76</v>
      </c>
      <c r="F55" s="71"/>
      <c r="G55" s="107" t="s">
        <v>77</v>
      </c>
      <c r="H55" s="71"/>
      <c r="I55" s="107" t="s">
        <v>265</v>
      </c>
      <c r="J55" s="71"/>
      <c r="K55" s="71"/>
      <c r="L55" s="71"/>
      <c r="M55" s="72"/>
      <c r="N55" s="108" t="s">
        <v>65</v>
      </c>
      <c r="O55" s="72"/>
      <c r="P55" s="109">
        <v>15000.0</v>
      </c>
      <c r="Q55" s="71"/>
      <c r="R55" s="110">
        <v>0.0</v>
      </c>
      <c r="S55" s="72"/>
      <c r="T55" s="111" t="s">
        <v>66</v>
      </c>
      <c r="U55" s="72"/>
      <c r="V55" s="112" t="s">
        <v>79</v>
      </c>
      <c r="W55" s="71"/>
      <c r="X55" s="72"/>
      <c r="Y55" s="112" t="s">
        <v>68</v>
      </c>
      <c r="Z55" s="72"/>
      <c r="AA55" s="75"/>
      <c r="AB55" s="75"/>
      <c r="AC55" s="75"/>
      <c r="AD55" s="75"/>
      <c r="AE55" s="75"/>
      <c r="AF55" s="75"/>
      <c r="AG55" s="75"/>
      <c r="AH55" s="75"/>
      <c r="AI55" s="75"/>
      <c r="AJ55" s="75"/>
      <c r="AK55" s="75"/>
      <c r="AL55" s="75"/>
      <c r="AM55" s="75"/>
      <c r="AN55" s="75"/>
      <c r="AO55" s="75"/>
      <c r="AP55" s="75"/>
      <c r="AQ55" s="75"/>
      <c r="AR55" s="75"/>
      <c r="AS55" s="75"/>
    </row>
    <row r="56" ht="16.5" customHeight="1" outlineLevel="1">
      <c r="A56" s="75"/>
      <c r="B56" s="105" t="s">
        <v>269</v>
      </c>
      <c r="C56" s="106">
        <v>46199.55535027778</v>
      </c>
      <c r="D56" s="72"/>
      <c r="E56" s="107" t="s">
        <v>7</v>
      </c>
      <c r="F56" s="71"/>
      <c r="G56" s="107" t="s">
        <v>63</v>
      </c>
      <c r="H56" s="71"/>
      <c r="I56" s="107" t="s">
        <v>270</v>
      </c>
      <c r="J56" s="71"/>
      <c r="K56" s="71"/>
      <c r="L56" s="71"/>
      <c r="M56" s="72"/>
      <c r="N56" s="108" t="s">
        <v>65</v>
      </c>
      <c r="O56" s="72"/>
      <c r="P56" s="109">
        <v>30000.0</v>
      </c>
      <c r="Q56" s="71"/>
      <c r="R56" s="110">
        <v>0.0</v>
      </c>
      <c r="S56" s="72"/>
      <c r="T56" s="111" t="s">
        <v>66</v>
      </c>
      <c r="U56" s="72"/>
      <c r="V56" s="112" t="s">
        <v>67</v>
      </c>
      <c r="W56" s="71"/>
      <c r="X56" s="72"/>
      <c r="Y56" s="112" t="s">
        <v>68</v>
      </c>
      <c r="Z56" s="72"/>
      <c r="AA56" s="75"/>
      <c r="AB56" s="75"/>
      <c r="AC56" s="75"/>
      <c r="AD56" s="75"/>
      <c r="AE56" s="75"/>
      <c r="AF56" s="75"/>
      <c r="AG56" s="75"/>
      <c r="AH56" s="75"/>
      <c r="AI56" s="75"/>
      <c r="AJ56" s="75"/>
      <c r="AK56" s="75"/>
      <c r="AL56" s="75"/>
      <c r="AM56" s="75"/>
      <c r="AN56" s="75"/>
      <c r="AO56" s="75"/>
      <c r="AP56" s="75"/>
      <c r="AQ56" s="75"/>
      <c r="AR56" s="75"/>
      <c r="AS56" s="75"/>
    </row>
    <row r="57" ht="16.5" customHeight="1" outlineLevel="1">
      <c r="A57" s="75"/>
      <c r="B57" s="105" t="s">
        <v>276</v>
      </c>
      <c r="C57" s="106">
        <v>46198.68348561342</v>
      </c>
      <c r="D57" s="72"/>
      <c r="E57" s="107" t="s">
        <v>7</v>
      </c>
      <c r="F57" s="71"/>
      <c r="G57" s="107" t="s">
        <v>63</v>
      </c>
      <c r="H57" s="71"/>
      <c r="I57" s="107" t="s">
        <v>148</v>
      </c>
      <c r="J57" s="71"/>
      <c r="K57" s="71"/>
      <c r="L57" s="71"/>
      <c r="M57" s="72"/>
      <c r="N57" s="108" t="s">
        <v>65</v>
      </c>
      <c r="O57" s="72"/>
      <c r="P57" s="109">
        <v>50000.0</v>
      </c>
      <c r="Q57" s="71"/>
      <c r="R57" s="110">
        <v>0.0</v>
      </c>
      <c r="S57" s="72"/>
      <c r="T57" s="111" t="s">
        <v>66</v>
      </c>
      <c r="U57" s="72"/>
      <c r="V57" s="112" t="s">
        <v>79</v>
      </c>
      <c r="W57" s="71"/>
      <c r="X57" s="72"/>
      <c r="Y57" s="112" t="s">
        <v>68</v>
      </c>
      <c r="Z57" s="72"/>
      <c r="AA57" s="75"/>
      <c r="AB57" s="75"/>
      <c r="AC57" s="75"/>
      <c r="AD57" s="75"/>
      <c r="AE57" s="75"/>
      <c r="AF57" s="75"/>
      <c r="AG57" s="75"/>
      <c r="AH57" s="75"/>
      <c r="AI57" s="75"/>
      <c r="AJ57" s="75"/>
      <c r="AK57" s="75"/>
      <c r="AL57" s="75"/>
      <c r="AM57" s="75"/>
      <c r="AN57" s="75"/>
      <c r="AO57" s="75"/>
      <c r="AP57" s="75"/>
      <c r="AQ57" s="75"/>
      <c r="AR57" s="75"/>
      <c r="AS57" s="75"/>
    </row>
    <row r="58" ht="16.5" customHeight="1" outlineLevel="1">
      <c r="A58" s="75"/>
      <c r="B58" s="105" t="s">
        <v>284</v>
      </c>
      <c r="C58" s="106">
        <v>46198.66044717593</v>
      </c>
      <c r="D58" s="72"/>
      <c r="E58" s="107" t="s">
        <v>76</v>
      </c>
      <c r="F58" s="71"/>
      <c r="G58" s="107" t="s">
        <v>77</v>
      </c>
      <c r="H58" s="71"/>
      <c r="I58" s="107" t="s">
        <v>286</v>
      </c>
      <c r="J58" s="71"/>
      <c r="K58" s="71"/>
      <c r="L58" s="71"/>
      <c r="M58" s="72"/>
      <c r="N58" s="108" t="s">
        <v>65</v>
      </c>
      <c r="O58" s="72"/>
      <c r="P58" s="109">
        <v>42500.0</v>
      </c>
      <c r="Q58" s="71"/>
      <c r="R58" s="110">
        <v>0.0</v>
      </c>
      <c r="S58" s="72"/>
      <c r="T58" s="111" t="s">
        <v>66</v>
      </c>
      <c r="U58" s="72"/>
      <c r="V58" s="112" t="s">
        <v>79</v>
      </c>
      <c r="W58" s="71"/>
      <c r="X58" s="72"/>
      <c r="Y58" s="112" t="s">
        <v>68</v>
      </c>
      <c r="Z58" s="72"/>
      <c r="AA58" s="75"/>
      <c r="AB58" s="75"/>
      <c r="AC58" s="75"/>
      <c r="AD58" s="75"/>
      <c r="AE58" s="75"/>
      <c r="AF58" s="75"/>
      <c r="AG58" s="75"/>
      <c r="AH58" s="75"/>
      <c r="AI58" s="75"/>
      <c r="AJ58" s="75"/>
      <c r="AK58" s="75"/>
      <c r="AL58" s="75"/>
      <c r="AM58" s="75"/>
      <c r="AN58" s="75"/>
      <c r="AO58" s="75"/>
      <c r="AP58" s="75"/>
      <c r="AQ58" s="75"/>
      <c r="AR58" s="75"/>
      <c r="AS58" s="75"/>
    </row>
    <row r="59" ht="16.5" customHeight="1" outlineLevel="1">
      <c r="A59" s="75"/>
      <c r="B59" s="105" t="s">
        <v>291</v>
      </c>
      <c r="C59" s="106">
        <v>46198.65785528935</v>
      </c>
      <c r="D59" s="72"/>
      <c r="E59" s="107" t="s">
        <v>7</v>
      </c>
      <c r="F59" s="71"/>
      <c r="G59" s="107" t="s">
        <v>63</v>
      </c>
      <c r="H59" s="71"/>
      <c r="I59" s="107" t="s">
        <v>293</v>
      </c>
      <c r="J59" s="71"/>
      <c r="K59" s="71"/>
      <c r="L59" s="71"/>
      <c r="M59" s="72"/>
      <c r="N59" s="108" t="s">
        <v>65</v>
      </c>
      <c r="O59" s="72"/>
      <c r="P59" s="109">
        <v>35000.0</v>
      </c>
      <c r="Q59" s="71"/>
      <c r="R59" s="110">
        <v>0.0</v>
      </c>
      <c r="S59" s="72"/>
      <c r="T59" s="111" t="s">
        <v>66</v>
      </c>
      <c r="U59" s="72"/>
      <c r="V59" s="112" t="s">
        <v>79</v>
      </c>
      <c r="W59" s="71"/>
      <c r="X59" s="72"/>
      <c r="Y59" s="112" t="s">
        <v>68</v>
      </c>
      <c r="Z59" s="72"/>
      <c r="AA59" s="75"/>
      <c r="AB59" s="75"/>
      <c r="AC59" s="75"/>
      <c r="AD59" s="75"/>
      <c r="AE59" s="75"/>
      <c r="AF59" s="75"/>
      <c r="AG59" s="75"/>
      <c r="AH59" s="75"/>
      <c r="AI59" s="75"/>
      <c r="AJ59" s="75"/>
      <c r="AK59" s="75"/>
      <c r="AL59" s="75"/>
      <c r="AM59" s="75"/>
      <c r="AN59" s="75"/>
      <c r="AO59" s="75"/>
      <c r="AP59" s="75"/>
      <c r="AQ59" s="75"/>
      <c r="AR59" s="75"/>
      <c r="AS59" s="75"/>
    </row>
    <row r="60" ht="16.5" customHeight="1" outlineLevel="1">
      <c r="A60" s="75"/>
      <c r="B60" s="105" t="s">
        <v>297</v>
      </c>
      <c r="C60" s="106">
        <v>46198.58645952547</v>
      </c>
      <c r="D60" s="72"/>
      <c r="E60" s="107" t="s">
        <v>76</v>
      </c>
      <c r="F60" s="71"/>
      <c r="G60" s="107" t="s">
        <v>77</v>
      </c>
      <c r="H60" s="71"/>
      <c r="I60" s="107" t="s">
        <v>286</v>
      </c>
      <c r="J60" s="71"/>
      <c r="K60" s="71"/>
      <c r="L60" s="71"/>
      <c r="M60" s="72"/>
      <c r="N60" s="108" t="s">
        <v>65</v>
      </c>
      <c r="O60" s="72"/>
      <c r="P60" s="109">
        <v>10000.0</v>
      </c>
      <c r="Q60" s="71"/>
      <c r="R60" s="110">
        <v>0.0</v>
      </c>
      <c r="S60" s="72"/>
      <c r="T60" s="111" t="s">
        <v>66</v>
      </c>
      <c r="U60" s="72"/>
      <c r="V60" s="112" t="s">
        <v>79</v>
      </c>
      <c r="W60" s="71"/>
      <c r="X60" s="72"/>
      <c r="Y60" s="112" t="s">
        <v>68</v>
      </c>
      <c r="Z60" s="72"/>
      <c r="AA60" s="75"/>
      <c r="AB60" s="75"/>
      <c r="AC60" s="75"/>
      <c r="AD60" s="75"/>
      <c r="AE60" s="75"/>
      <c r="AF60" s="75"/>
      <c r="AG60" s="75"/>
      <c r="AH60" s="75"/>
      <c r="AI60" s="75"/>
      <c r="AJ60" s="75"/>
      <c r="AK60" s="75"/>
      <c r="AL60" s="75"/>
      <c r="AM60" s="75"/>
      <c r="AN60" s="75"/>
      <c r="AO60" s="75"/>
      <c r="AP60" s="75"/>
      <c r="AQ60" s="75"/>
      <c r="AR60" s="75"/>
      <c r="AS60" s="75"/>
    </row>
    <row r="61" ht="16.5" customHeight="1" outlineLevel="1">
      <c r="A61" s="75"/>
      <c r="B61" s="105" t="s">
        <v>302</v>
      </c>
      <c r="C61" s="106">
        <v>46198.584204328705</v>
      </c>
      <c r="D61" s="72"/>
      <c r="E61" s="107" t="s">
        <v>7</v>
      </c>
      <c r="F61" s="71"/>
      <c r="G61" s="107" t="s">
        <v>63</v>
      </c>
      <c r="H61" s="71"/>
      <c r="I61" s="107" t="s">
        <v>148</v>
      </c>
      <c r="J61" s="71"/>
      <c r="K61" s="71"/>
      <c r="L61" s="71"/>
      <c r="M61" s="72"/>
      <c r="N61" s="108" t="s">
        <v>65</v>
      </c>
      <c r="O61" s="72"/>
      <c r="P61" s="109">
        <v>20000.0</v>
      </c>
      <c r="Q61" s="71"/>
      <c r="R61" s="110">
        <v>0.0</v>
      </c>
      <c r="S61" s="72"/>
      <c r="T61" s="111" t="s">
        <v>66</v>
      </c>
      <c r="U61" s="72"/>
      <c r="V61" s="112" t="s">
        <v>79</v>
      </c>
      <c r="W61" s="71"/>
      <c r="X61" s="72"/>
      <c r="Y61" s="112" t="s">
        <v>68</v>
      </c>
      <c r="Z61" s="72"/>
      <c r="AA61" s="75"/>
      <c r="AB61" s="75"/>
      <c r="AC61" s="75"/>
      <c r="AD61" s="75"/>
      <c r="AE61" s="75"/>
      <c r="AF61" s="75"/>
      <c r="AG61" s="75"/>
      <c r="AH61" s="75"/>
      <c r="AI61" s="75"/>
      <c r="AJ61" s="75"/>
      <c r="AK61" s="75"/>
      <c r="AL61" s="75"/>
      <c r="AM61" s="75"/>
      <c r="AN61" s="75"/>
      <c r="AO61" s="75"/>
      <c r="AP61" s="75"/>
      <c r="AQ61" s="75"/>
      <c r="AR61" s="75"/>
      <c r="AS61" s="75"/>
    </row>
    <row r="62" ht="16.5" customHeight="1" outlineLevel="1">
      <c r="A62" s="75"/>
      <c r="B62" s="105" t="s">
        <v>308</v>
      </c>
      <c r="C62" s="106">
        <v>46194.765445474535</v>
      </c>
      <c r="D62" s="72"/>
      <c r="E62" s="107" t="s">
        <v>76</v>
      </c>
      <c r="F62" s="71"/>
      <c r="G62" s="107" t="s">
        <v>77</v>
      </c>
      <c r="H62" s="71"/>
      <c r="I62" s="107" t="s">
        <v>309</v>
      </c>
      <c r="J62" s="71"/>
      <c r="K62" s="71"/>
      <c r="L62" s="71"/>
      <c r="M62" s="72"/>
      <c r="N62" s="108" t="s">
        <v>65</v>
      </c>
      <c r="O62" s="72"/>
      <c r="P62" s="109">
        <v>25000.0</v>
      </c>
      <c r="Q62" s="71"/>
      <c r="R62" s="110">
        <v>0.0</v>
      </c>
      <c r="S62" s="72"/>
      <c r="T62" s="111" t="s">
        <v>66</v>
      </c>
      <c r="U62" s="72"/>
      <c r="V62" s="112" t="s">
        <v>79</v>
      </c>
      <c r="W62" s="71"/>
      <c r="X62" s="72"/>
      <c r="Y62" s="112" t="s">
        <v>68</v>
      </c>
      <c r="Z62" s="72"/>
      <c r="AA62" s="75"/>
      <c r="AB62" s="75"/>
      <c r="AC62" s="75"/>
      <c r="AD62" s="75"/>
      <c r="AE62" s="75"/>
      <c r="AF62" s="75"/>
      <c r="AG62" s="75"/>
      <c r="AH62" s="75"/>
      <c r="AI62" s="75"/>
      <c r="AJ62" s="75"/>
      <c r="AK62" s="75"/>
      <c r="AL62" s="75"/>
      <c r="AM62" s="75"/>
      <c r="AN62" s="75"/>
      <c r="AO62" s="75"/>
      <c r="AP62" s="75"/>
      <c r="AQ62" s="75"/>
      <c r="AR62" s="75"/>
      <c r="AS62" s="75"/>
    </row>
    <row r="63" ht="16.5" customHeight="1" outlineLevel="1">
      <c r="A63" s="75"/>
      <c r="B63" s="105" t="s">
        <v>311</v>
      </c>
      <c r="C63" s="106">
        <v>46194.76393976852</v>
      </c>
      <c r="D63" s="72"/>
      <c r="E63" s="107" t="s">
        <v>7</v>
      </c>
      <c r="F63" s="71"/>
      <c r="G63" s="107" t="s">
        <v>63</v>
      </c>
      <c r="H63" s="71"/>
      <c r="I63" s="107" t="s">
        <v>148</v>
      </c>
      <c r="J63" s="71"/>
      <c r="K63" s="71"/>
      <c r="L63" s="71"/>
      <c r="M63" s="72"/>
      <c r="N63" s="108" t="s">
        <v>65</v>
      </c>
      <c r="O63" s="72"/>
      <c r="P63" s="109">
        <v>50000.0</v>
      </c>
      <c r="Q63" s="71"/>
      <c r="R63" s="110">
        <v>0.0</v>
      </c>
      <c r="S63" s="72"/>
      <c r="T63" s="111" t="s">
        <v>66</v>
      </c>
      <c r="U63" s="72"/>
      <c r="V63" s="112" t="s">
        <v>79</v>
      </c>
      <c r="W63" s="71"/>
      <c r="X63" s="72"/>
      <c r="Y63" s="112" t="s">
        <v>68</v>
      </c>
      <c r="Z63" s="72"/>
      <c r="AA63" s="75"/>
      <c r="AB63" s="75"/>
      <c r="AC63" s="75"/>
      <c r="AD63" s="75"/>
      <c r="AE63" s="75"/>
      <c r="AF63" s="75"/>
      <c r="AG63" s="75"/>
      <c r="AH63" s="75"/>
      <c r="AI63" s="75"/>
      <c r="AJ63" s="75"/>
      <c r="AK63" s="75"/>
      <c r="AL63" s="75"/>
      <c r="AM63" s="75"/>
      <c r="AN63" s="75"/>
      <c r="AO63" s="75"/>
      <c r="AP63" s="75"/>
      <c r="AQ63" s="75"/>
      <c r="AR63" s="75"/>
      <c r="AS63" s="75"/>
    </row>
    <row r="64" ht="16.5" customHeight="1" outlineLevel="1">
      <c r="A64" s="75"/>
      <c r="B64" s="105" t="s">
        <v>315</v>
      </c>
      <c r="C64" s="106">
        <v>46193.50595623843</v>
      </c>
      <c r="D64" s="72"/>
      <c r="E64" s="107" t="s">
        <v>76</v>
      </c>
      <c r="F64" s="71"/>
      <c r="G64" s="107" t="s">
        <v>77</v>
      </c>
      <c r="H64" s="71"/>
      <c r="I64" s="107" t="s">
        <v>316</v>
      </c>
      <c r="J64" s="71"/>
      <c r="K64" s="71"/>
      <c r="L64" s="71"/>
      <c r="M64" s="72"/>
      <c r="N64" s="108" t="s">
        <v>65</v>
      </c>
      <c r="O64" s="72"/>
      <c r="P64" s="109">
        <v>75000.0</v>
      </c>
      <c r="Q64" s="71"/>
      <c r="R64" s="110">
        <v>0.0</v>
      </c>
      <c r="S64" s="72"/>
      <c r="T64" s="111" t="s">
        <v>66</v>
      </c>
      <c r="U64" s="72"/>
      <c r="V64" s="112" t="s">
        <v>79</v>
      </c>
      <c r="W64" s="71"/>
      <c r="X64" s="72"/>
      <c r="Y64" s="112" t="s">
        <v>68</v>
      </c>
      <c r="Z64" s="72"/>
      <c r="AA64" s="75"/>
      <c r="AB64" s="75"/>
      <c r="AC64" s="75"/>
      <c r="AD64" s="75"/>
      <c r="AE64" s="75"/>
      <c r="AF64" s="75"/>
      <c r="AG64" s="75"/>
      <c r="AH64" s="75"/>
      <c r="AI64" s="75"/>
      <c r="AJ64" s="75"/>
      <c r="AK64" s="75"/>
      <c r="AL64" s="75"/>
      <c r="AM64" s="75"/>
      <c r="AN64" s="75"/>
      <c r="AO64" s="75"/>
      <c r="AP64" s="75"/>
      <c r="AQ64" s="75"/>
      <c r="AR64" s="75"/>
      <c r="AS64" s="75"/>
    </row>
    <row r="65" ht="16.5" customHeight="1" outlineLevel="1">
      <c r="A65" s="75"/>
      <c r="B65" s="105" t="s">
        <v>318</v>
      </c>
      <c r="C65" s="106">
        <v>46193.5038775</v>
      </c>
      <c r="D65" s="72"/>
      <c r="E65" s="107" t="s">
        <v>7</v>
      </c>
      <c r="F65" s="71"/>
      <c r="G65" s="107" t="s">
        <v>63</v>
      </c>
      <c r="H65" s="71"/>
      <c r="I65" s="107" t="s">
        <v>148</v>
      </c>
      <c r="J65" s="71"/>
      <c r="K65" s="71"/>
      <c r="L65" s="71"/>
      <c r="M65" s="72"/>
      <c r="N65" s="108" t="s">
        <v>65</v>
      </c>
      <c r="O65" s="72"/>
      <c r="P65" s="109">
        <v>50000.0</v>
      </c>
      <c r="Q65" s="71"/>
      <c r="R65" s="110">
        <v>0.0</v>
      </c>
      <c r="S65" s="72"/>
      <c r="T65" s="111" t="s">
        <v>66</v>
      </c>
      <c r="U65" s="72"/>
      <c r="V65" s="112" t="s">
        <v>79</v>
      </c>
      <c r="W65" s="71"/>
      <c r="X65" s="72"/>
      <c r="Y65" s="112" t="s">
        <v>68</v>
      </c>
      <c r="Z65" s="72"/>
      <c r="AA65" s="75"/>
      <c r="AB65" s="75"/>
      <c r="AC65" s="75"/>
      <c r="AD65" s="75"/>
      <c r="AE65" s="75"/>
      <c r="AF65" s="75"/>
      <c r="AG65" s="75"/>
      <c r="AH65" s="75"/>
      <c r="AI65" s="75"/>
      <c r="AJ65" s="75"/>
      <c r="AK65" s="75"/>
      <c r="AL65" s="75"/>
      <c r="AM65" s="75"/>
      <c r="AN65" s="75"/>
      <c r="AO65" s="75"/>
      <c r="AP65" s="75"/>
      <c r="AQ65" s="75"/>
      <c r="AR65" s="75"/>
      <c r="AS65" s="75"/>
    </row>
    <row r="66" ht="16.5" customHeight="1" outlineLevel="1">
      <c r="A66" s="75"/>
      <c r="B66" s="105" t="s">
        <v>324</v>
      </c>
      <c r="C66" s="106">
        <v>46193.50073759259</v>
      </c>
      <c r="D66" s="72"/>
      <c r="E66" s="107" t="s">
        <v>7</v>
      </c>
      <c r="F66" s="71"/>
      <c r="G66" s="107" t="s">
        <v>63</v>
      </c>
      <c r="H66" s="71"/>
      <c r="I66" s="107" t="s">
        <v>325</v>
      </c>
      <c r="J66" s="71"/>
      <c r="K66" s="71"/>
      <c r="L66" s="71"/>
      <c r="M66" s="72"/>
      <c r="N66" s="108" t="s">
        <v>65</v>
      </c>
      <c r="O66" s="72"/>
      <c r="P66" s="109">
        <v>100000.0</v>
      </c>
      <c r="Q66" s="71"/>
      <c r="R66" s="110">
        <v>0.0</v>
      </c>
      <c r="S66" s="72"/>
      <c r="T66" s="111" t="s">
        <v>66</v>
      </c>
      <c r="U66" s="72"/>
      <c r="V66" s="112" t="s">
        <v>79</v>
      </c>
      <c r="W66" s="71"/>
      <c r="X66" s="72"/>
      <c r="Y66" s="112" t="s">
        <v>68</v>
      </c>
      <c r="Z66" s="72"/>
      <c r="AA66" s="75"/>
      <c r="AB66" s="75"/>
      <c r="AC66" s="75"/>
      <c r="AD66" s="75"/>
      <c r="AE66" s="75"/>
      <c r="AF66" s="75"/>
      <c r="AG66" s="75"/>
      <c r="AH66" s="75"/>
      <c r="AI66" s="75"/>
      <c r="AJ66" s="75"/>
      <c r="AK66" s="75"/>
      <c r="AL66" s="75"/>
      <c r="AM66" s="75"/>
      <c r="AN66" s="75"/>
      <c r="AO66" s="75"/>
      <c r="AP66" s="75"/>
      <c r="AQ66" s="75"/>
      <c r="AR66" s="75"/>
      <c r="AS66" s="75"/>
    </row>
    <row r="67" ht="16.5" customHeight="1" outlineLevel="1">
      <c r="A67" s="75"/>
      <c r="B67" s="105" t="s">
        <v>330</v>
      </c>
      <c r="C67" s="106">
        <v>46190.63576449074</v>
      </c>
      <c r="D67" s="72"/>
      <c r="E67" s="107" t="s">
        <v>76</v>
      </c>
      <c r="F67" s="71"/>
      <c r="G67" s="107" t="s">
        <v>77</v>
      </c>
      <c r="H67" s="71"/>
      <c r="I67" s="107" t="s">
        <v>331</v>
      </c>
      <c r="J67" s="71"/>
      <c r="K67" s="71"/>
      <c r="L67" s="71"/>
      <c r="M67" s="72"/>
      <c r="N67" s="108" t="s">
        <v>65</v>
      </c>
      <c r="O67" s="72"/>
      <c r="P67" s="109">
        <v>100000.0</v>
      </c>
      <c r="Q67" s="71"/>
      <c r="R67" s="110">
        <v>0.0</v>
      </c>
      <c r="S67" s="72"/>
      <c r="T67" s="111" t="s">
        <v>66</v>
      </c>
      <c r="U67" s="72"/>
      <c r="V67" s="112" t="s">
        <v>79</v>
      </c>
      <c r="W67" s="71"/>
      <c r="X67" s="72"/>
      <c r="Y67" s="112" t="s">
        <v>68</v>
      </c>
      <c r="Z67" s="72"/>
      <c r="AA67" s="75"/>
      <c r="AB67" s="75"/>
      <c r="AC67" s="75"/>
      <c r="AD67" s="75"/>
      <c r="AE67" s="75"/>
      <c r="AF67" s="75"/>
      <c r="AG67" s="75"/>
      <c r="AH67" s="75"/>
      <c r="AI67" s="75"/>
      <c r="AJ67" s="75"/>
      <c r="AK67" s="75"/>
      <c r="AL67" s="75"/>
      <c r="AM67" s="75"/>
      <c r="AN67" s="75"/>
      <c r="AO67" s="75"/>
      <c r="AP67" s="75"/>
      <c r="AQ67" s="75"/>
      <c r="AR67" s="75"/>
      <c r="AS67" s="75"/>
    </row>
    <row r="68" ht="16.5" customHeight="1" outlineLevel="1">
      <c r="A68" s="75"/>
      <c r="B68" s="105" t="s">
        <v>336</v>
      </c>
      <c r="C68" s="106">
        <v>46190.634360173615</v>
      </c>
      <c r="D68" s="72"/>
      <c r="E68" s="107" t="s">
        <v>7</v>
      </c>
      <c r="F68" s="71"/>
      <c r="G68" s="107" t="s">
        <v>63</v>
      </c>
      <c r="H68" s="71"/>
      <c r="I68" s="107" t="s">
        <v>337</v>
      </c>
      <c r="J68" s="71"/>
      <c r="K68" s="71"/>
      <c r="L68" s="71"/>
      <c r="M68" s="72"/>
      <c r="N68" s="108" t="s">
        <v>65</v>
      </c>
      <c r="O68" s="72"/>
      <c r="P68" s="109">
        <v>200000.0</v>
      </c>
      <c r="Q68" s="71"/>
      <c r="R68" s="110">
        <v>0.0</v>
      </c>
      <c r="S68" s="72"/>
      <c r="T68" s="111" t="s">
        <v>66</v>
      </c>
      <c r="U68" s="72"/>
      <c r="V68" s="112" t="s">
        <v>79</v>
      </c>
      <c r="W68" s="71"/>
      <c r="X68" s="72"/>
      <c r="Y68" s="112" t="s">
        <v>68</v>
      </c>
      <c r="Z68" s="72"/>
      <c r="AA68" s="75"/>
      <c r="AB68" s="75"/>
      <c r="AC68" s="75"/>
      <c r="AD68" s="75"/>
      <c r="AE68" s="75"/>
      <c r="AF68" s="75"/>
      <c r="AG68" s="75"/>
      <c r="AH68" s="75"/>
      <c r="AI68" s="75"/>
      <c r="AJ68" s="75"/>
      <c r="AK68" s="75"/>
      <c r="AL68" s="75"/>
      <c r="AM68" s="75"/>
      <c r="AN68" s="75"/>
      <c r="AO68" s="75"/>
      <c r="AP68" s="75"/>
      <c r="AQ68" s="75"/>
      <c r="AR68" s="75"/>
      <c r="AS68" s="75"/>
    </row>
    <row r="69" ht="16.5" customHeight="1" outlineLevel="1">
      <c r="A69" s="75"/>
      <c r="B69" s="105" t="s">
        <v>339</v>
      </c>
      <c r="C69" s="106">
        <v>46187.765203159724</v>
      </c>
      <c r="D69" s="72"/>
      <c r="E69" s="107" t="s">
        <v>76</v>
      </c>
      <c r="F69" s="71"/>
      <c r="G69" s="107" t="s">
        <v>77</v>
      </c>
      <c r="H69" s="71"/>
      <c r="I69" s="107" t="s">
        <v>341</v>
      </c>
      <c r="J69" s="71"/>
      <c r="K69" s="71"/>
      <c r="L69" s="71"/>
      <c r="M69" s="72"/>
      <c r="N69" s="108" t="s">
        <v>65</v>
      </c>
      <c r="O69" s="72"/>
      <c r="P69" s="109">
        <v>30000.0</v>
      </c>
      <c r="Q69" s="71"/>
      <c r="R69" s="110">
        <v>0.0</v>
      </c>
      <c r="S69" s="72"/>
      <c r="T69" s="111" t="s">
        <v>66</v>
      </c>
      <c r="U69" s="72"/>
      <c r="V69" s="112" t="s">
        <v>79</v>
      </c>
      <c r="W69" s="71"/>
      <c r="X69" s="72"/>
      <c r="Y69" s="112" t="s">
        <v>68</v>
      </c>
      <c r="Z69" s="72"/>
      <c r="AA69" s="75"/>
      <c r="AB69" s="75"/>
      <c r="AC69" s="75"/>
      <c r="AD69" s="75"/>
      <c r="AE69" s="75"/>
      <c r="AF69" s="75"/>
      <c r="AG69" s="75"/>
      <c r="AH69" s="75"/>
      <c r="AI69" s="75"/>
      <c r="AJ69" s="75"/>
      <c r="AK69" s="75"/>
      <c r="AL69" s="75"/>
      <c r="AM69" s="75"/>
      <c r="AN69" s="75"/>
      <c r="AO69" s="75"/>
      <c r="AP69" s="75"/>
      <c r="AQ69" s="75"/>
      <c r="AR69" s="75"/>
      <c r="AS69" s="75"/>
    </row>
    <row r="70" ht="16.5" customHeight="1" outlineLevel="1">
      <c r="A70" s="75"/>
      <c r="B70" s="105" t="s">
        <v>350</v>
      </c>
      <c r="C70" s="106">
        <v>46187.764377071755</v>
      </c>
      <c r="D70" s="72"/>
      <c r="E70" s="107" t="s">
        <v>7</v>
      </c>
      <c r="F70" s="71"/>
      <c r="G70" s="107" t="s">
        <v>63</v>
      </c>
      <c r="H70" s="71"/>
      <c r="I70" s="107" t="s">
        <v>351</v>
      </c>
      <c r="J70" s="71"/>
      <c r="K70" s="71"/>
      <c r="L70" s="71"/>
      <c r="M70" s="72"/>
      <c r="N70" s="108" t="s">
        <v>65</v>
      </c>
      <c r="O70" s="72"/>
      <c r="P70" s="109">
        <v>60000.0</v>
      </c>
      <c r="Q70" s="71"/>
      <c r="R70" s="110">
        <v>0.0</v>
      </c>
      <c r="S70" s="72"/>
      <c r="T70" s="111" t="s">
        <v>66</v>
      </c>
      <c r="U70" s="72"/>
      <c r="V70" s="112" t="s">
        <v>67</v>
      </c>
      <c r="W70" s="71"/>
      <c r="X70" s="72"/>
      <c r="Y70" s="112" t="s">
        <v>68</v>
      </c>
      <c r="Z70" s="72"/>
      <c r="AA70" s="75"/>
      <c r="AB70" s="75"/>
      <c r="AC70" s="75"/>
      <c r="AD70" s="75"/>
      <c r="AE70" s="75"/>
      <c r="AF70" s="75"/>
      <c r="AG70" s="75"/>
      <c r="AH70" s="75"/>
      <c r="AI70" s="75"/>
      <c r="AJ70" s="75"/>
      <c r="AK70" s="75"/>
      <c r="AL70" s="75"/>
      <c r="AM70" s="75"/>
      <c r="AN70" s="75"/>
      <c r="AO70" s="75"/>
      <c r="AP70" s="75"/>
      <c r="AQ70" s="75"/>
      <c r="AR70" s="75"/>
      <c r="AS70" s="75"/>
    </row>
    <row r="71" ht="16.5" customHeight="1" outlineLevel="1">
      <c r="A71" s="75"/>
      <c r="B71" s="105" t="s">
        <v>355</v>
      </c>
      <c r="C71" s="106">
        <v>46183.710868993054</v>
      </c>
      <c r="D71" s="72"/>
      <c r="E71" s="107" t="s">
        <v>76</v>
      </c>
      <c r="F71" s="71"/>
      <c r="G71" s="107" t="s">
        <v>77</v>
      </c>
      <c r="H71" s="71"/>
      <c r="I71" s="107" t="s">
        <v>356</v>
      </c>
      <c r="J71" s="71"/>
      <c r="K71" s="71"/>
      <c r="L71" s="71"/>
      <c r="M71" s="72"/>
      <c r="N71" s="108" t="s">
        <v>65</v>
      </c>
      <c r="O71" s="72"/>
      <c r="P71" s="109">
        <v>55000.0</v>
      </c>
      <c r="Q71" s="71"/>
      <c r="R71" s="110">
        <v>0.0</v>
      </c>
      <c r="S71" s="72"/>
      <c r="T71" s="111" t="s">
        <v>66</v>
      </c>
      <c r="U71" s="72"/>
      <c r="V71" s="112" t="s">
        <v>79</v>
      </c>
      <c r="W71" s="71"/>
      <c r="X71" s="72"/>
      <c r="Y71" s="112" t="s">
        <v>68</v>
      </c>
      <c r="Z71" s="72"/>
      <c r="AA71" s="75"/>
      <c r="AB71" s="75"/>
      <c r="AC71" s="75"/>
      <c r="AD71" s="75"/>
      <c r="AE71" s="75"/>
      <c r="AF71" s="75"/>
      <c r="AG71" s="75"/>
      <c r="AH71" s="75"/>
      <c r="AI71" s="75"/>
      <c r="AJ71" s="75"/>
      <c r="AK71" s="75"/>
      <c r="AL71" s="75"/>
      <c r="AM71" s="75"/>
      <c r="AN71" s="75"/>
      <c r="AO71" s="75"/>
      <c r="AP71" s="75"/>
      <c r="AQ71" s="75"/>
      <c r="AR71" s="75"/>
      <c r="AS71" s="75"/>
    </row>
    <row r="72" ht="16.5" customHeight="1" outlineLevel="1">
      <c r="A72" s="75"/>
      <c r="B72" s="105" t="s">
        <v>359</v>
      </c>
      <c r="C72" s="106">
        <v>46183.70927861111</v>
      </c>
      <c r="D72" s="72"/>
      <c r="E72" s="107" t="s">
        <v>7</v>
      </c>
      <c r="F72" s="71"/>
      <c r="G72" s="107" t="s">
        <v>63</v>
      </c>
      <c r="H72" s="71"/>
      <c r="I72" s="107" t="s">
        <v>363</v>
      </c>
      <c r="J72" s="71"/>
      <c r="K72" s="71"/>
      <c r="L72" s="71"/>
      <c r="M72" s="72"/>
      <c r="N72" s="108" t="s">
        <v>65</v>
      </c>
      <c r="O72" s="72"/>
      <c r="P72" s="109">
        <v>110000.0</v>
      </c>
      <c r="Q72" s="71"/>
      <c r="R72" s="110">
        <v>0.0</v>
      </c>
      <c r="S72" s="72"/>
      <c r="T72" s="111" t="s">
        <v>66</v>
      </c>
      <c r="U72" s="72"/>
      <c r="V72" s="112" t="s">
        <v>79</v>
      </c>
      <c r="W72" s="71"/>
      <c r="X72" s="72"/>
      <c r="Y72" s="112" t="s">
        <v>68</v>
      </c>
      <c r="Z72" s="72"/>
      <c r="AA72" s="75"/>
      <c r="AB72" s="75"/>
      <c r="AC72" s="75"/>
      <c r="AD72" s="75"/>
      <c r="AE72" s="75"/>
      <c r="AF72" s="75"/>
      <c r="AG72" s="75"/>
      <c r="AH72" s="75"/>
      <c r="AI72" s="75"/>
      <c r="AJ72" s="75"/>
      <c r="AK72" s="75"/>
      <c r="AL72" s="75"/>
      <c r="AM72" s="75"/>
      <c r="AN72" s="75"/>
      <c r="AO72" s="75"/>
      <c r="AP72" s="75"/>
      <c r="AQ72" s="75"/>
      <c r="AR72" s="75"/>
      <c r="AS72" s="75"/>
    </row>
    <row r="73" ht="16.5" customHeight="1" outlineLevel="1">
      <c r="A73" s="75"/>
      <c r="B73" s="105" t="s">
        <v>367</v>
      </c>
      <c r="C73" s="106">
        <v>46181.870954074075</v>
      </c>
      <c r="D73" s="72"/>
      <c r="E73" s="107" t="s">
        <v>76</v>
      </c>
      <c r="F73" s="71"/>
      <c r="G73" s="107" t="s">
        <v>77</v>
      </c>
      <c r="H73" s="71"/>
      <c r="I73" s="107" t="s">
        <v>369</v>
      </c>
      <c r="J73" s="71"/>
      <c r="K73" s="71"/>
      <c r="L73" s="71"/>
      <c r="M73" s="72"/>
      <c r="N73" s="108" t="s">
        <v>65</v>
      </c>
      <c r="O73" s="72"/>
      <c r="P73" s="109">
        <v>50000.0</v>
      </c>
      <c r="Q73" s="71"/>
      <c r="R73" s="110">
        <v>0.0</v>
      </c>
      <c r="S73" s="72"/>
      <c r="T73" s="111" t="s">
        <v>66</v>
      </c>
      <c r="U73" s="72"/>
      <c r="V73" s="112" t="s">
        <v>79</v>
      </c>
      <c r="W73" s="71"/>
      <c r="X73" s="72"/>
      <c r="Y73" s="112" t="s">
        <v>68</v>
      </c>
      <c r="Z73" s="72"/>
      <c r="AA73" s="75"/>
      <c r="AB73" s="75"/>
      <c r="AC73" s="75"/>
      <c r="AD73" s="75"/>
      <c r="AE73" s="75"/>
      <c r="AF73" s="75"/>
      <c r="AG73" s="75"/>
      <c r="AH73" s="75"/>
      <c r="AI73" s="75"/>
      <c r="AJ73" s="75"/>
      <c r="AK73" s="75"/>
      <c r="AL73" s="75"/>
      <c r="AM73" s="75"/>
      <c r="AN73" s="75"/>
      <c r="AO73" s="75"/>
      <c r="AP73" s="75"/>
      <c r="AQ73" s="75"/>
      <c r="AR73" s="75"/>
      <c r="AS73" s="75"/>
    </row>
    <row r="74" ht="16.5" customHeight="1" outlineLevel="1">
      <c r="A74" s="75"/>
      <c r="B74" s="105" t="s">
        <v>374</v>
      </c>
      <c r="C74" s="106">
        <v>46181.869281562496</v>
      </c>
      <c r="D74" s="72"/>
      <c r="E74" s="107" t="s">
        <v>7</v>
      </c>
      <c r="F74" s="71"/>
      <c r="G74" s="107" t="s">
        <v>63</v>
      </c>
      <c r="H74" s="71"/>
      <c r="I74" s="107" t="s">
        <v>375</v>
      </c>
      <c r="J74" s="71"/>
      <c r="K74" s="71"/>
      <c r="L74" s="71"/>
      <c r="M74" s="72"/>
      <c r="N74" s="108" t="s">
        <v>65</v>
      </c>
      <c r="O74" s="72"/>
      <c r="P74" s="109">
        <v>100000.0</v>
      </c>
      <c r="Q74" s="71"/>
      <c r="R74" s="110">
        <v>0.0</v>
      </c>
      <c r="S74" s="72"/>
      <c r="T74" s="111" t="s">
        <v>66</v>
      </c>
      <c r="U74" s="72"/>
      <c r="V74" s="112" t="s">
        <v>79</v>
      </c>
      <c r="W74" s="71"/>
      <c r="X74" s="72"/>
      <c r="Y74" s="112" t="s">
        <v>68</v>
      </c>
      <c r="Z74" s="72"/>
      <c r="AA74" s="75"/>
      <c r="AB74" s="75"/>
      <c r="AC74" s="75"/>
      <c r="AD74" s="75"/>
      <c r="AE74" s="75"/>
      <c r="AF74" s="75"/>
      <c r="AG74" s="75"/>
      <c r="AH74" s="75"/>
      <c r="AI74" s="75"/>
      <c r="AJ74" s="75"/>
      <c r="AK74" s="75"/>
      <c r="AL74" s="75"/>
      <c r="AM74" s="75"/>
      <c r="AN74" s="75"/>
      <c r="AO74" s="75"/>
      <c r="AP74" s="75"/>
      <c r="AQ74" s="75"/>
      <c r="AR74" s="75"/>
      <c r="AS74" s="75"/>
    </row>
    <row r="75" ht="16.5" customHeight="1" outlineLevel="1">
      <c r="A75" s="75"/>
      <c r="B75" s="105" t="s">
        <v>380</v>
      </c>
      <c r="C75" s="106">
        <v>46179.81743005787</v>
      </c>
      <c r="D75" s="72"/>
      <c r="E75" s="107" t="s">
        <v>7</v>
      </c>
      <c r="F75" s="71"/>
      <c r="G75" s="107" t="s">
        <v>382</v>
      </c>
      <c r="H75" s="71"/>
      <c r="I75" s="107" t="s">
        <v>383</v>
      </c>
      <c r="J75" s="71"/>
      <c r="K75" s="71"/>
      <c r="L75" s="71"/>
      <c r="M75" s="72"/>
      <c r="N75" s="108" t="s">
        <v>65</v>
      </c>
      <c r="O75" s="72"/>
      <c r="P75" s="109">
        <v>205000.0</v>
      </c>
      <c r="Q75" s="71"/>
      <c r="R75" s="110">
        <v>0.0</v>
      </c>
      <c r="S75" s="72"/>
      <c r="T75" s="111" t="s">
        <v>66</v>
      </c>
      <c r="U75" s="72"/>
      <c r="V75" s="112" t="s">
        <v>79</v>
      </c>
      <c r="W75" s="71"/>
      <c r="X75" s="72"/>
      <c r="Y75" s="112" t="s">
        <v>68</v>
      </c>
      <c r="Z75" s="72"/>
      <c r="AA75" s="75"/>
      <c r="AB75" s="75"/>
      <c r="AC75" s="75"/>
      <c r="AD75" s="75"/>
      <c r="AE75" s="75"/>
      <c r="AF75" s="75"/>
      <c r="AG75" s="75"/>
      <c r="AH75" s="75"/>
      <c r="AI75" s="75"/>
      <c r="AJ75" s="75"/>
      <c r="AK75" s="75"/>
      <c r="AL75" s="75"/>
      <c r="AM75" s="75"/>
      <c r="AN75" s="75"/>
      <c r="AO75" s="75"/>
      <c r="AP75" s="75"/>
      <c r="AQ75" s="75"/>
      <c r="AR75" s="75"/>
      <c r="AS75" s="75"/>
    </row>
    <row r="76" ht="16.5" customHeight="1" outlineLevel="1">
      <c r="A76" s="75"/>
      <c r="B76" s="105" t="s">
        <v>385</v>
      </c>
      <c r="C76" s="106">
        <v>46177.71332009259</v>
      </c>
      <c r="D76" s="72"/>
      <c r="E76" s="107" t="s">
        <v>7</v>
      </c>
      <c r="F76" s="71"/>
      <c r="G76" s="107" t="s">
        <v>185</v>
      </c>
      <c r="H76" s="71"/>
      <c r="I76" s="107" t="s">
        <v>186</v>
      </c>
      <c r="J76" s="71"/>
      <c r="K76" s="71"/>
      <c r="L76" s="71"/>
      <c r="M76" s="72"/>
      <c r="N76" s="108" t="s">
        <v>65</v>
      </c>
      <c r="O76" s="72"/>
      <c r="P76" s="109">
        <v>27500.0</v>
      </c>
      <c r="Q76" s="71"/>
      <c r="R76" s="110">
        <v>0.0</v>
      </c>
      <c r="S76" s="72"/>
      <c r="T76" s="111" t="s">
        <v>66</v>
      </c>
      <c r="U76" s="72"/>
      <c r="V76" s="112" t="s">
        <v>79</v>
      </c>
      <c r="W76" s="71"/>
      <c r="X76" s="72"/>
      <c r="Y76" s="112" t="s">
        <v>68</v>
      </c>
      <c r="Z76" s="72"/>
      <c r="AA76" s="75"/>
      <c r="AB76" s="75"/>
      <c r="AC76" s="75"/>
      <c r="AD76" s="75"/>
      <c r="AE76" s="75"/>
      <c r="AF76" s="75"/>
      <c r="AG76" s="75"/>
      <c r="AH76" s="75"/>
      <c r="AI76" s="75"/>
      <c r="AJ76" s="75"/>
      <c r="AK76" s="75"/>
      <c r="AL76" s="75"/>
      <c r="AM76" s="75"/>
      <c r="AN76" s="75"/>
      <c r="AO76" s="75"/>
      <c r="AP76" s="75"/>
      <c r="AQ76" s="75"/>
      <c r="AR76" s="75"/>
      <c r="AS76" s="75"/>
    </row>
    <row r="77" ht="16.5" customHeight="1" outlineLevel="1">
      <c r="A77" s="75"/>
      <c r="B77" s="105" t="s">
        <v>392</v>
      </c>
      <c r="C77" s="106">
        <v>46177.587319212966</v>
      </c>
      <c r="D77" s="72"/>
      <c r="E77" s="107" t="s">
        <v>76</v>
      </c>
      <c r="F77" s="71"/>
      <c r="G77" s="107" t="s">
        <v>77</v>
      </c>
      <c r="H77" s="71"/>
      <c r="I77" s="107" t="s">
        <v>393</v>
      </c>
      <c r="J77" s="71"/>
      <c r="K77" s="71"/>
      <c r="L77" s="71"/>
      <c r="M77" s="72"/>
      <c r="N77" s="108" t="s">
        <v>65</v>
      </c>
      <c r="O77" s="72"/>
      <c r="P77" s="109">
        <v>50000.0</v>
      </c>
      <c r="Q77" s="71"/>
      <c r="R77" s="110">
        <v>0.0</v>
      </c>
      <c r="S77" s="72"/>
      <c r="T77" s="111" t="s">
        <v>88</v>
      </c>
      <c r="U77" s="72"/>
      <c r="V77" s="112" t="s">
        <v>79</v>
      </c>
      <c r="W77" s="71"/>
      <c r="X77" s="72"/>
      <c r="Y77" s="112" t="s">
        <v>68</v>
      </c>
      <c r="Z77" s="72"/>
      <c r="AA77" s="75"/>
      <c r="AB77" s="75"/>
      <c r="AC77" s="75"/>
      <c r="AD77" s="75"/>
      <c r="AE77" s="75"/>
      <c r="AF77" s="75"/>
      <c r="AG77" s="75"/>
      <c r="AH77" s="75"/>
      <c r="AI77" s="75"/>
      <c r="AJ77" s="75"/>
      <c r="AK77" s="75"/>
      <c r="AL77" s="75"/>
      <c r="AM77" s="75"/>
      <c r="AN77" s="75"/>
      <c r="AO77" s="75"/>
      <c r="AP77" s="75"/>
      <c r="AQ77" s="75"/>
      <c r="AR77" s="75"/>
      <c r="AS77" s="75"/>
    </row>
    <row r="78" ht="16.5" customHeight="1" outlineLevel="1">
      <c r="A78" s="75"/>
      <c r="B78" s="105" t="s">
        <v>397</v>
      </c>
      <c r="C78" s="106">
        <v>46177.58586293981</v>
      </c>
      <c r="D78" s="72"/>
      <c r="E78" s="107" t="s">
        <v>7</v>
      </c>
      <c r="F78" s="71"/>
      <c r="G78" s="107" t="s">
        <v>63</v>
      </c>
      <c r="H78" s="71"/>
      <c r="I78" s="107" t="s">
        <v>399</v>
      </c>
      <c r="J78" s="71"/>
      <c r="K78" s="71"/>
      <c r="L78" s="71"/>
      <c r="M78" s="72"/>
      <c r="N78" s="108" t="s">
        <v>65</v>
      </c>
      <c r="O78" s="72"/>
      <c r="P78" s="109">
        <v>100000.0</v>
      </c>
      <c r="Q78" s="71"/>
      <c r="R78" s="110">
        <v>0.0</v>
      </c>
      <c r="S78" s="72"/>
      <c r="T78" s="111" t="s">
        <v>88</v>
      </c>
      <c r="U78" s="72"/>
      <c r="V78" s="112" t="s">
        <v>79</v>
      </c>
      <c r="W78" s="71"/>
      <c r="X78" s="72"/>
      <c r="Y78" s="112" t="s">
        <v>68</v>
      </c>
      <c r="Z78" s="72"/>
      <c r="AA78" s="75"/>
      <c r="AB78" s="75"/>
      <c r="AC78" s="75"/>
      <c r="AD78" s="75"/>
      <c r="AE78" s="75"/>
      <c r="AF78" s="75"/>
      <c r="AG78" s="75"/>
      <c r="AH78" s="75"/>
      <c r="AI78" s="75"/>
      <c r="AJ78" s="75"/>
      <c r="AK78" s="75"/>
      <c r="AL78" s="75"/>
      <c r="AM78" s="75"/>
      <c r="AN78" s="75"/>
      <c r="AO78" s="75"/>
      <c r="AP78" s="75"/>
      <c r="AQ78" s="75"/>
      <c r="AR78" s="75"/>
      <c r="AS78" s="75"/>
    </row>
    <row r="79" ht="16.5" customHeight="1" outlineLevel="1">
      <c r="A79" s="75"/>
      <c r="B79" s="105" t="s">
        <v>404</v>
      </c>
      <c r="C79" s="106">
        <v>46176.99842037037</v>
      </c>
      <c r="D79" s="72"/>
      <c r="E79" s="107" t="s">
        <v>76</v>
      </c>
      <c r="F79" s="71"/>
      <c r="G79" s="107" t="s">
        <v>77</v>
      </c>
      <c r="H79" s="71"/>
      <c r="I79" s="107" t="s">
        <v>406</v>
      </c>
      <c r="J79" s="71"/>
      <c r="K79" s="71"/>
      <c r="L79" s="71"/>
      <c r="M79" s="72"/>
      <c r="N79" s="108" t="s">
        <v>65</v>
      </c>
      <c r="O79" s="72"/>
      <c r="P79" s="109">
        <v>17500.0</v>
      </c>
      <c r="Q79" s="71"/>
      <c r="R79" s="110">
        <v>0.0</v>
      </c>
      <c r="S79" s="72"/>
      <c r="T79" s="111" t="s">
        <v>88</v>
      </c>
      <c r="U79" s="72"/>
      <c r="V79" s="112" t="s">
        <v>79</v>
      </c>
      <c r="W79" s="71"/>
      <c r="X79" s="72"/>
      <c r="Y79" s="112" t="s">
        <v>68</v>
      </c>
      <c r="Z79" s="72"/>
      <c r="AA79" s="75"/>
      <c r="AB79" s="75"/>
      <c r="AC79" s="75"/>
      <c r="AD79" s="75"/>
      <c r="AE79" s="75"/>
      <c r="AF79" s="75"/>
      <c r="AG79" s="75"/>
      <c r="AH79" s="75"/>
      <c r="AI79" s="75"/>
      <c r="AJ79" s="75"/>
      <c r="AK79" s="75"/>
      <c r="AL79" s="75"/>
      <c r="AM79" s="75"/>
      <c r="AN79" s="75"/>
      <c r="AO79" s="75"/>
      <c r="AP79" s="75"/>
      <c r="AQ79" s="75"/>
      <c r="AR79" s="75"/>
      <c r="AS79" s="75"/>
    </row>
    <row r="80" ht="16.5" customHeight="1" outlineLevel="1">
      <c r="A80" s="75"/>
      <c r="B80" s="105" t="s">
        <v>411</v>
      </c>
      <c r="C80" s="106">
        <v>46176.99647618056</v>
      </c>
      <c r="D80" s="72"/>
      <c r="E80" s="107" t="s">
        <v>7</v>
      </c>
      <c r="F80" s="71"/>
      <c r="G80" s="107" t="s">
        <v>63</v>
      </c>
      <c r="H80" s="71"/>
      <c r="I80" s="107" t="s">
        <v>412</v>
      </c>
      <c r="J80" s="71"/>
      <c r="K80" s="71"/>
      <c r="L80" s="71"/>
      <c r="M80" s="72"/>
      <c r="N80" s="108" t="s">
        <v>65</v>
      </c>
      <c r="O80" s="72"/>
      <c r="P80" s="109">
        <v>35000.0</v>
      </c>
      <c r="Q80" s="71"/>
      <c r="R80" s="110">
        <v>0.0</v>
      </c>
      <c r="S80" s="72"/>
      <c r="T80" s="111" t="s">
        <v>88</v>
      </c>
      <c r="U80" s="72"/>
      <c r="V80" s="112" t="s">
        <v>79</v>
      </c>
      <c r="W80" s="71"/>
      <c r="X80" s="72"/>
      <c r="Y80" s="112" t="s">
        <v>68</v>
      </c>
      <c r="Z80" s="72"/>
      <c r="AA80" s="75"/>
      <c r="AB80" s="75"/>
      <c r="AC80" s="75"/>
      <c r="AD80" s="75"/>
      <c r="AE80" s="75"/>
      <c r="AF80" s="75"/>
      <c r="AG80" s="75"/>
      <c r="AH80" s="75"/>
      <c r="AI80" s="75"/>
      <c r="AJ80" s="75"/>
      <c r="AK80" s="75"/>
      <c r="AL80" s="75"/>
      <c r="AM80" s="75"/>
      <c r="AN80" s="75"/>
      <c r="AO80" s="75"/>
      <c r="AP80" s="75"/>
      <c r="AQ80" s="75"/>
      <c r="AR80" s="75"/>
      <c r="AS80" s="75"/>
    </row>
    <row r="81" ht="16.5" customHeight="1" outlineLevel="1">
      <c r="A81" s="75"/>
      <c r="B81" s="105" t="s">
        <v>415</v>
      </c>
      <c r="C81" s="106">
        <v>46176.99202791667</v>
      </c>
      <c r="D81" s="72"/>
      <c r="E81" s="107" t="s">
        <v>76</v>
      </c>
      <c r="F81" s="71"/>
      <c r="G81" s="107" t="s">
        <v>77</v>
      </c>
      <c r="H81" s="71"/>
      <c r="I81" s="107" t="s">
        <v>406</v>
      </c>
      <c r="J81" s="71"/>
      <c r="K81" s="71"/>
      <c r="L81" s="71"/>
      <c r="M81" s="72"/>
      <c r="N81" s="108" t="s">
        <v>65</v>
      </c>
      <c r="O81" s="72"/>
      <c r="P81" s="109">
        <v>220000.0</v>
      </c>
      <c r="Q81" s="71"/>
      <c r="R81" s="110">
        <v>0.0</v>
      </c>
      <c r="S81" s="72"/>
      <c r="T81" s="111" t="s">
        <v>66</v>
      </c>
      <c r="U81" s="72"/>
      <c r="V81" s="112" t="s">
        <v>79</v>
      </c>
      <c r="W81" s="71"/>
      <c r="X81" s="72"/>
      <c r="Y81" s="112" t="s">
        <v>68</v>
      </c>
      <c r="Z81" s="72"/>
      <c r="AA81" s="75"/>
      <c r="AB81" s="75"/>
      <c r="AC81" s="75"/>
      <c r="AD81" s="75"/>
      <c r="AE81" s="75"/>
      <c r="AF81" s="75"/>
      <c r="AG81" s="75"/>
      <c r="AH81" s="75"/>
      <c r="AI81" s="75"/>
      <c r="AJ81" s="75"/>
      <c r="AK81" s="75"/>
      <c r="AL81" s="75"/>
      <c r="AM81" s="75"/>
      <c r="AN81" s="75"/>
      <c r="AO81" s="75"/>
      <c r="AP81" s="75"/>
      <c r="AQ81" s="75"/>
      <c r="AR81" s="75"/>
      <c r="AS81" s="75"/>
    </row>
    <row r="82" ht="16.5" customHeight="1" outlineLevel="1">
      <c r="A82" s="75"/>
      <c r="B82" s="105" t="s">
        <v>421</v>
      </c>
      <c r="C82" s="106">
        <v>46176.99008699074</v>
      </c>
      <c r="D82" s="72"/>
      <c r="E82" s="107" t="s">
        <v>7</v>
      </c>
      <c r="F82" s="71"/>
      <c r="G82" s="107" t="s">
        <v>63</v>
      </c>
      <c r="H82" s="71"/>
      <c r="I82" s="107" t="s">
        <v>424</v>
      </c>
      <c r="J82" s="71"/>
      <c r="K82" s="71"/>
      <c r="L82" s="71"/>
      <c r="M82" s="72"/>
      <c r="N82" s="108" t="s">
        <v>65</v>
      </c>
      <c r="O82" s="72"/>
      <c r="P82" s="109">
        <v>40000.0</v>
      </c>
      <c r="Q82" s="71"/>
      <c r="R82" s="110">
        <v>0.0</v>
      </c>
      <c r="S82" s="72"/>
      <c r="T82" s="111" t="s">
        <v>66</v>
      </c>
      <c r="U82" s="72"/>
      <c r="V82" s="112" t="s">
        <v>67</v>
      </c>
      <c r="W82" s="71"/>
      <c r="X82" s="72"/>
      <c r="Y82" s="112" t="s">
        <v>68</v>
      </c>
      <c r="Z82" s="72"/>
      <c r="AA82" s="75"/>
      <c r="AB82" s="75"/>
      <c r="AC82" s="75"/>
      <c r="AD82" s="75"/>
      <c r="AE82" s="75"/>
      <c r="AF82" s="75"/>
      <c r="AG82" s="75"/>
      <c r="AH82" s="75"/>
      <c r="AI82" s="75"/>
      <c r="AJ82" s="75"/>
      <c r="AK82" s="75"/>
      <c r="AL82" s="75"/>
      <c r="AM82" s="75"/>
      <c r="AN82" s="75"/>
      <c r="AO82" s="75"/>
      <c r="AP82" s="75"/>
      <c r="AQ82" s="75"/>
      <c r="AR82" s="75"/>
      <c r="AS82" s="75"/>
    </row>
    <row r="83" ht="16.5" customHeight="1" outlineLevel="1">
      <c r="A83" s="75"/>
      <c r="B83" s="105" t="s">
        <v>429</v>
      </c>
      <c r="C83" s="106">
        <v>46176.988080104165</v>
      </c>
      <c r="D83" s="72"/>
      <c r="E83" s="107" t="s">
        <v>7</v>
      </c>
      <c r="F83" s="71"/>
      <c r="G83" s="107" t="s">
        <v>63</v>
      </c>
      <c r="H83" s="71"/>
      <c r="I83" s="107" t="s">
        <v>148</v>
      </c>
      <c r="J83" s="71"/>
      <c r="K83" s="71"/>
      <c r="L83" s="71"/>
      <c r="M83" s="72"/>
      <c r="N83" s="108" t="s">
        <v>65</v>
      </c>
      <c r="O83" s="72"/>
      <c r="P83" s="109">
        <v>50000.0</v>
      </c>
      <c r="Q83" s="71"/>
      <c r="R83" s="110">
        <v>0.0</v>
      </c>
      <c r="S83" s="72"/>
      <c r="T83" s="111" t="s">
        <v>66</v>
      </c>
      <c r="U83" s="72"/>
      <c r="V83" s="112" t="s">
        <v>79</v>
      </c>
      <c r="W83" s="71"/>
      <c r="X83" s="72"/>
      <c r="Y83" s="112" t="s">
        <v>68</v>
      </c>
      <c r="Z83" s="72"/>
      <c r="AA83" s="75"/>
      <c r="AB83" s="75"/>
      <c r="AC83" s="75"/>
      <c r="AD83" s="75"/>
      <c r="AE83" s="75"/>
      <c r="AF83" s="75"/>
      <c r="AG83" s="75"/>
      <c r="AH83" s="75"/>
      <c r="AI83" s="75"/>
      <c r="AJ83" s="75"/>
      <c r="AK83" s="75"/>
      <c r="AL83" s="75"/>
      <c r="AM83" s="75"/>
      <c r="AN83" s="75"/>
      <c r="AO83" s="75"/>
      <c r="AP83" s="75"/>
      <c r="AQ83" s="75"/>
      <c r="AR83" s="75"/>
      <c r="AS83" s="75"/>
    </row>
    <row r="84" ht="16.5" customHeight="1" outlineLevel="1">
      <c r="A84" s="75"/>
      <c r="B84" s="105" t="s">
        <v>435</v>
      </c>
      <c r="C84" s="106">
        <v>46176.986199363426</v>
      </c>
      <c r="D84" s="72"/>
      <c r="E84" s="107" t="s">
        <v>7</v>
      </c>
      <c r="F84" s="71"/>
      <c r="G84" s="107" t="s">
        <v>63</v>
      </c>
      <c r="H84" s="71"/>
      <c r="I84" s="107" t="s">
        <v>438</v>
      </c>
      <c r="J84" s="71"/>
      <c r="K84" s="71"/>
      <c r="L84" s="71"/>
      <c r="M84" s="72"/>
      <c r="N84" s="108" t="s">
        <v>65</v>
      </c>
      <c r="O84" s="72"/>
      <c r="P84" s="109">
        <v>350000.0</v>
      </c>
      <c r="Q84" s="71"/>
      <c r="R84" s="110">
        <v>0.0</v>
      </c>
      <c r="S84" s="72"/>
      <c r="T84" s="111" t="s">
        <v>66</v>
      </c>
      <c r="U84" s="72"/>
      <c r="V84" s="112" t="s">
        <v>79</v>
      </c>
      <c r="W84" s="71"/>
      <c r="X84" s="72"/>
      <c r="Y84" s="112" t="s">
        <v>68</v>
      </c>
      <c r="Z84" s="72"/>
      <c r="AA84" s="75"/>
      <c r="AB84" s="75"/>
      <c r="AC84" s="75"/>
      <c r="AD84" s="75"/>
      <c r="AE84" s="75"/>
      <c r="AF84" s="75"/>
      <c r="AG84" s="75"/>
      <c r="AH84" s="75"/>
      <c r="AI84" s="75"/>
      <c r="AJ84" s="75"/>
      <c r="AK84" s="75"/>
      <c r="AL84" s="75"/>
      <c r="AM84" s="75"/>
      <c r="AN84" s="75"/>
      <c r="AO84" s="75"/>
      <c r="AP84" s="75"/>
      <c r="AQ84" s="75"/>
      <c r="AR84" s="75"/>
      <c r="AS84" s="75"/>
    </row>
    <row r="85" ht="16.5" customHeight="1" outlineLevel="1">
      <c r="A85" s="75"/>
      <c r="B85" s="105" t="s">
        <v>442</v>
      </c>
      <c r="C85" s="106">
        <v>46175.40420942129</v>
      </c>
      <c r="D85" s="72"/>
      <c r="E85" s="107" t="s">
        <v>76</v>
      </c>
      <c r="F85" s="71"/>
      <c r="G85" s="107" t="s">
        <v>77</v>
      </c>
      <c r="H85" s="71"/>
      <c r="I85" s="107" t="s">
        <v>444</v>
      </c>
      <c r="J85" s="71"/>
      <c r="K85" s="71"/>
      <c r="L85" s="71"/>
      <c r="M85" s="72"/>
      <c r="N85" s="108" t="s">
        <v>65</v>
      </c>
      <c r="O85" s="72"/>
      <c r="P85" s="109">
        <v>45000.0</v>
      </c>
      <c r="Q85" s="71"/>
      <c r="R85" s="110">
        <v>0.0</v>
      </c>
      <c r="S85" s="72"/>
      <c r="T85" s="111" t="s">
        <v>66</v>
      </c>
      <c r="U85" s="72"/>
      <c r="V85" s="112" t="s">
        <v>79</v>
      </c>
      <c r="W85" s="71"/>
      <c r="X85" s="72"/>
      <c r="Y85" s="112" t="s">
        <v>68</v>
      </c>
      <c r="Z85" s="72"/>
      <c r="AA85" s="75"/>
      <c r="AB85" s="75"/>
      <c r="AC85" s="75"/>
      <c r="AD85" s="75"/>
      <c r="AE85" s="75"/>
      <c r="AF85" s="75"/>
      <c r="AG85" s="75"/>
      <c r="AH85" s="75"/>
      <c r="AI85" s="75"/>
      <c r="AJ85" s="75"/>
      <c r="AK85" s="75"/>
      <c r="AL85" s="75"/>
      <c r="AM85" s="75"/>
      <c r="AN85" s="75"/>
      <c r="AO85" s="75"/>
      <c r="AP85" s="75"/>
      <c r="AQ85" s="75"/>
      <c r="AR85" s="75"/>
      <c r="AS85" s="75"/>
    </row>
    <row r="86" ht="16.5" customHeight="1" outlineLevel="1">
      <c r="A86" s="75"/>
      <c r="B86" s="105" t="s">
        <v>449</v>
      </c>
      <c r="C86" s="106">
        <v>46175.40207677083</v>
      </c>
      <c r="D86" s="72"/>
      <c r="E86" s="107" t="s">
        <v>7</v>
      </c>
      <c r="F86" s="71"/>
      <c r="G86" s="107" t="s">
        <v>63</v>
      </c>
      <c r="H86" s="71"/>
      <c r="I86" s="107" t="s">
        <v>451</v>
      </c>
      <c r="J86" s="71"/>
      <c r="K86" s="71"/>
      <c r="L86" s="71"/>
      <c r="M86" s="72"/>
      <c r="N86" s="108" t="s">
        <v>65</v>
      </c>
      <c r="O86" s="72"/>
      <c r="P86" s="109">
        <v>60000.0</v>
      </c>
      <c r="Q86" s="71"/>
      <c r="R86" s="110">
        <v>0.0</v>
      </c>
      <c r="S86" s="72"/>
      <c r="T86" s="111" t="s">
        <v>66</v>
      </c>
      <c r="U86" s="72"/>
      <c r="V86" s="112" t="s">
        <v>79</v>
      </c>
      <c r="W86" s="71"/>
      <c r="X86" s="72"/>
      <c r="Y86" s="112" t="s">
        <v>68</v>
      </c>
      <c r="Z86" s="72"/>
      <c r="AA86" s="75"/>
      <c r="AB86" s="75"/>
      <c r="AC86" s="75"/>
      <c r="AD86" s="75"/>
      <c r="AE86" s="75"/>
      <c r="AF86" s="75"/>
      <c r="AG86" s="75"/>
      <c r="AH86" s="75"/>
      <c r="AI86" s="75"/>
      <c r="AJ86" s="75"/>
      <c r="AK86" s="75"/>
      <c r="AL86" s="75"/>
      <c r="AM86" s="75"/>
      <c r="AN86" s="75"/>
      <c r="AO86" s="75"/>
      <c r="AP86" s="75"/>
      <c r="AQ86" s="75"/>
      <c r="AR86" s="75"/>
      <c r="AS86" s="75"/>
    </row>
    <row r="87" ht="16.5" customHeight="1" outlineLevel="1">
      <c r="A87" s="75"/>
      <c r="B87" s="105" t="s">
        <v>458</v>
      </c>
      <c r="C87" s="106">
        <v>46175.39975405093</v>
      </c>
      <c r="D87" s="72"/>
      <c r="E87" s="107" t="s">
        <v>7</v>
      </c>
      <c r="F87" s="71"/>
      <c r="G87" s="107" t="s">
        <v>63</v>
      </c>
      <c r="H87" s="71"/>
      <c r="I87" s="107" t="s">
        <v>459</v>
      </c>
      <c r="J87" s="71"/>
      <c r="K87" s="71"/>
      <c r="L87" s="71"/>
      <c r="M87" s="72"/>
      <c r="N87" s="108" t="s">
        <v>65</v>
      </c>
      <c r="O87" s="72"/>
      <c r="P87" s="109">
        <v>30000.0</v>
      </c>
      <c r="Q87" s="71"/>
      <c r="R87" s="110">
        <v>0.0</v>
      </c>
      <c r="S87" s="72"/>
      <c r="T87" s="111" t="s">
        <v>66</v>
      </c>
      <c r="U87" s="72"/>
      <c r="V87" s="112" t="s">
        <v>79</v>
      </c>
      <c r="W87" s="71"/>
      <c r="X87" s="72"/>
      <c r="Y87" s="112" t="s">
        <v>68</v>
      </c>
      <c r="Z87" s="72"/>
      <c r="AA87" s="75"/>
      <c r="AB87" s="75"/>
      <c r="AC87" s="75"/>
      <c r="AD87" s="75"/>
      <c r="AE87" s="75"/>
      <c r="AF87" s="75"/>
      <c r="AG87" s="75"/>
      <c r="AH87" s="75"/>
      <c r="AI87" s="75"/>
      <c r="AJ87" s="75"/>
      <c r="AK87" s="75"/>
      <c r="AL87" s="75"/>
      <c r="AM87" s="75"/>
      <c r="AN87" s="75"/>
      <c r="AO87" s="75"/>
      <c r="AP87" s="75"/>
      <c r="AQ87" s="75"/>
      <c r="AR87" s="75"/>
      <c r="AS87" s="75"/>
    </row>
    <row r="88" ht="16.5" customHeight="1" outlineLevel="1">
      <c r="A88" s="75"/>
      <c r="B88" s="105" t="s">
        <v>463</v>
      </c>
      <c r="C88" s="106">
        <v>46174.66724400463</v>
      </c>
      <c r="D88" s="72"/>
      <c r="E88" s="107" t="s">
        <v>76</v>
      </c>
      <c r="F88" s="71"/>
      <c r="G88" s="107" t="s">
        <v>77</v>
      </c>
      <c r="H88" s="71"/>
      <c r="I88" s="107" t="s">
        <v>468</v>
      </c>
      <c r="J88" s="71"/>
      <c r="K88" s="71"/>
      <c r="L88" s="71"/>
      <c r="M88" s="72"/>
      <c r="N88" s="108" t="s">
        <v>65</v>
      </c>
      <c r="O88" s="72"/>
      <c r="P88" s="109">
        <v>60000.0</v>
      </c>
      <c r="Q88" s="71"/>
      <c r="R88" s="110">
        <v>0.0</v>
      </c>
      <c r="S88" s="72"/>
      <c r="T88" s="111" t="s">
        <v>66</v>
      </c>
      <c r="U88" s="72"/>
      <c r="V88" s="112" t="s">
        <v>79</v>
      </c>
      <c r="W88" s="71"/>
      <c r="X88" s="72"/>
      <c r="Y88" s="112" t="s">
        <v>68</v>
      </c>
      <c r="Z88" s="72"/>
      <c r="AA88" s="75"/>
      <c r="AB88" s="75"/>
      <c r="AC88" s="75"/>
      <c r="AD88" s="75"/>
      <c r="AE88" s="75"/>
      <c r="AF88" s="75"/>
      <c r="AG88" s="75"/>
      <c r="AH88" s="75"/>
      <c r="AI88" s="75"/>
      <c r="AJ88" s="75"/>
      <c r="AK88" s="75"/>
      <c r="AL88" s="75"/>
      <c r="AM88" s="75"/>
      <c r="AN88" s="75"/>
      <c r="AO88" s="75"/>
      <c r="AP88" s="75"/>
      <c r="AQ88" s="75"/>
      <c r="AR88" s="75"/>
      <c r="AS88" s="75"/>
    </row>
    <row r="89" ht="16.5" customHeight="1" outlineLevel="1">
      <c r="A89" s="75"/>
      <c r="B89" s="105" t="s">
        <v>478</v>
      </c>
      <c r="C89" s="106">
        <v>46174.66160127315</v>
      </c>
      <c r="D89" s="72"/>
      <c r="E89" s="107" t="s">
        <v>7</v>
      </c>
      <c r="F89" s="71"/>
      <c r="G89" s="107" t="s">
        <v>63</v>
      </c>
      <c r="H89" s="71"/>
      <c r="I89" s="107" t="s">
        <v>480</v>
      </c>
      <c r="J89" s="71"/>
      <c r="K89" s="71"/>
      <c r="L89" s="71"/>
      <c r="M89" s="72"/>
      <c r="N89" s="108" t="s">
        <v>65</v>
      </c>
      <c r="O89" s="72"/>
      <c r="P89" s="109">
        <v>20000.0</v>
      </c>
      <c r="Q89" s="71"/>
      <c r="R89" s="110">
        <v>0.0</v>
      </c>
      <c r="S89" s="72"/>
      <c r="T89" s="111" t="s">
        <v>66</v>
      </c>
      <c r="U89" s="72"/>
      <c r="V89" s="112" t="s">
        <v>67</v>
      </c>
      <c r="W89" s="71"/>
      <c r="X89" s="72"/>
      <c r="Y89" s="112" t="s">
        <v>68</v>
      </c>
      <c r="Z89" s="72"/>
      <c r="AA89" s="75"/>
      <c r="AB89" s="75"/>
      <c r="AC89" s="75"/>
      <c r="AD89" s="75"/>
      <c r="AE89" s="75"/>
      <c r="AF89" s="75"/>
      <c r="AG89" s="75"/>
      <c r="AH89" s="75"/>
      <c r="AI89" s="75"/>
      <c r="AJ89" s="75"/>
      <c r="AK89" s="75"/>
      <c r="AL89" s="75"/>
      <c r="AM89" s="75"/>
      <c r="AN89" s="75"/>
      <c r="AO89" s="75"/>
      <c r="AP89" s="75"/>
      <c r="AQ89" s="75"/>
      <c r="AR89" s="75"/>
      <c r="AS89" s="75"/>
    </row>
    <row r="90" ht="16.5" customHeight="1" outlineLevel="1">
      <c r="A90" s="75"/>
      <c r="B90" s="105" t="s">
        <v>486</v>
      </c>
      <c r="C90" s="106">
        <v>46174.66037813657</v>
      </c>
      <c r="D90" s="72"/>
      <c r="E90" s="107" t="s">
        <v>7</v>
      </c>
      <c r="F90" s="71"/>
      <c r="G90" s="107" t="s">
        <v>63</v>
      </c>
      <c r="H90" s="71"/>
      <c r="I90" s="107" t="s">
        <v>488</v>
      </c>
      <c r="J90" s="71"/>
      <c r="K90" s="71"/>
      <c r="L90" s="71"/>
      <c r="M90" s="72"/>
      <c r="N90" s="108" t="s">
        <v>65</v>
      </c>
      <c r="O90" s="72"/>
      <c r="P90" s="109">
        <v>100000.0</v>
      </c>
      <c r="Q90" s="71"/>
      <c r="R90" s="110">
        <v>0.0</v>
      </c>
      <c r="S90" s="72"/>
      <c r="T90" s="111" t="s">
        <v>66</v>
      </c>
      <c r="U90" s="72"/>
      <c r="V90" s="112" t="s">
        <v>67</v>
      </c>
      <c r="W90" s="71"/>
      <c r="X90" s="72"/>
      <c r="Y90" s="112" t="s">
        <v>68</v>
      </c>
      <c r="Z90" s="72"/>
      <c r="AA90" s="75"/>
      <c r="AB90" s="75"/>
      <c r="AC90" s="75"/>
      <c r="AD90" s="75"/>
      <c r="AE90" s="75"/>
      <c r="AF90" s="75"/>
      <c r="AG90" s="75"/>
      <c r="AH90" s="75"/>
      <c r="AI90" s="75"/>
      <c r="AJ90" s="75"/>
      <c r="AK90" s="75"/>
      <c r="AL90" s="75"/>
      <c r="AM90" s="75"/>
      <c r="AN90" s="75"/>
      <c r="AO90" s="75"/>
      <c r="AP90" s="75"/>
      <c r="AQ90" s="75"/>
      <c r="AR90" s="75"/>
      <c r="AS90" s="75"/>
    </row>
    <row r="91" ht="16.5" customHeight="1" outlineLevel="1">
      <c r="A91" s="75"/>
      <c r="B91" s="105" t="s">
        <v>493</v>
      </c>
      <c r="C91" s="106">
        <v>46172.77307802084</v>
      </c>
      <c r="D91" s="72"/>
      <c r="E91" s="107" t="s">
        <v>76</v>
      </c>
      <c r="F91" s="71"/>
      <c r="G91" s="107" t="s">
        <v>77</v>
      </c>
      <c r="H91" s="71"/>
      <c r="I91" s="107" t="s">
        <v>495</v>
      </c>
      <c r="J91" s="71"/>
      <c r="K91" s="71"/>
      <c r="L91" s="71"/>
      <c r="M91" s="72"/>
      <c r="N91" s="108" t="s">
        <v>65</v>
      </c>
      <c r="O91" s="72"/>
      <c r="P91" s="109">
        <v>45000.0</v>
      </c>
      <c r="Q91" s="71"/>
      <c r="R91" s="110">
        <v>0.0</v>
      </c>
      <c r="S91" s="72"/>
      <c r="T91" s="111" t="s">
        <v>66</v>
      </c>
      <c r="U91" s="72"/>
      <c r="V91" s="112" t="s">
        <v>79</v>
      </c>
      <c r="W91" s="71"/>
      <c r="X91" s="72"/>
      <c r="Y91" s="112" t="s">
        <v>68</v>
      </c>
      <c r="Z91" s="72"/>
      <c r="AA91" s="75"/>
      <c r="AB91" s="75"/>
      <c r="AC91" s="75"/>
      <c r="AD91" s="75"/>
      <c r="AE91" s="75"/>
      <c r="AF91" s="75"/>
      <c r="AG91" s="75"/>
      <c r="AH91" s="75"/>
      <c r="AI91" s="75"/>
      <c r="AJ91" s="75"/>
      <c r="AK91" s="75"/>
      <c r="AL91" s="75"/>
      <c r="AM91" s="75"/>
      <c r="AN91" s="75"/>
      <c r="AO91" s="75"/>
      <c r="AP91" s="75"/>
      <c r="AQ91" s="75"/>
      <c r="AR91" s="75"/>
      <c r="AS91" s="75"/>
    </row>
    <row r="92" ht="16.5" customHeight="1" outlineLevel="1">
      <c r="A92" s="75"/>
      <c r="B92" s="105" t="s">
        <v>502</v>
      </c>
      <c r="C92" s="106">
        <v>46172.77209650463</v>
      </c>
      <c r="D92" s="72"/>
      <c r="E92" s="107" t="s">
        <v>7</v>
      </c>
      <c r="F92" s="71"/>
      <c r="G92" s="107" t="s">
        <v>63</v>
      </c>
      <c r="H92" s="71"/>
      <c r="I92" s="107" t="s">
        <v>504</v>
      </c>
      <c r="J92" s="71"/>
      <c r="K92" s="71"/>
      <c r="L92" s="71"/>
      <c r="M92" s="72"/>
      <c r="N92" s="108" t="s">
        <v>65</v>
      </c>
      <c r="O92" s="72"/>
      <c r="P92" s="109">
        <v>90000.0</v>
      </c>
      <c r="Q92" s="71"/>
      <c r="R92" s="110">
        <v>0.0</v>
      </c>
      <c r="S92" s="72"/>
      <c r="T92" s="111" t="s">
        <v>66</v>
      </c>
      <c r="U92" s="72"/>
      <c r="V92" s="112" t="s">
        <v>79</v>
      </c>
      <c r="W92" s="71"/>
      <c r="X92" s="72"/>
      <c r="Y92" s="112" t="s">
        <v>68</v>
      </c>
      <c r="Z92" s="72"/>
      <c r="AA92" s="75"/>
      <c r="AB92" s="75"/>
      <c r="AC92" s="75"/>
      <c r="AD92" s="75"/>
      <c r="AE92" s="75"/>
      <c r="AF92" s="75"/>
      <c r="AG92" s="75"/>
      <c r="AH92" s="75"/>
      <c r="AI92" s="75"/>
      <c r="AJ92" s="75"/>
      <c r="AK92" s="75"/>
      <c r="AL92" s="75"/>
      <c r="AM92" s="75"/>
      <c r="AN92" s="75"/>
      <c r="AO92" s="75"/>
      <c r="AP92" s="75"/>
      <c r="AQ92" s="75"/>
      <c r="AR92" s="75"/>
      <c r="AS92" s="75"/>
    </row>
    <row r="93" ht="16.5" customHeight="1" outlineLevel="1">
      <c r="A93" s="75"/>
      <c r="B93" s="105" t="s">
        <v>511</v>
      </c>
      <c r="C93" s="106">
        <v>46170.40003362269</v>
      </c>
      <c r="D93" s="72"/>
      <c r="E93" s="107" t="s">
        <v>76</v>
      </c>
      <c r="F93" s="71"/>
      <c r="G93" s="107" t="s">
        <v>77</v>
      </c>
      <c r="H93" s="71"/>
      <c r="I93" s="107" t="s">
        <v>512</v>
      </c>
      <c r="J93" s="71"/>
      <c r="K93" s="71"/>
      <c r="L93" s="71"/>
      <c r="M93" s="72"/>
      <c r="N93" s="108" t="s">
        <v>65</v>
      </c>
      <c r="O93" s="72"/>
      <c r="P93" s="109">
        <v>15000.0</v>
      </c>
      <c r="Q93" s="71"/>
      <c r="R93" s="110">
        <v>0.0</v>
      </c>
      <c r="S93" s="72"/>
      <c r="T93" s="111" t="s">
        <v>66</v>
      </c>
      <c r="U93" s="72"/>
      <c r="V93" s="112" t="s">
        <v>79</v>
      </c>
      <c r="W93" s="71"/>
      <c r="X93" s="72"/>
      <c r="Y93" s="112" t="s">
        <v>68</v>
      </c>
      <c r="Z93" s="72"/>
      <c r="AA93" s="75"/>
      <c r="AB93" s="75"/>
      <c r="AC93" s="75"/>
      <c r="AD93" s="75"/>
      <c r="AE93" s="75"/>
      <c r="AF93" s="75"/>
      <c r="AG93" s="75"/>
      <c r="AH93" s="75"/>
      <c r="AI93" s="75"/>
      <c r="AJ93" s="75"/>
      <c r="AK93" s="75"/>
      <c r="AL93" s="75"/>
      <c r="AM93" s="75"/>
      <c r="AN93" s="75"/>
      <c r="AO93" s="75"/>
      <c r="AP93" s="75"/>
      <c r="AQ93" s="75"/>
      <c r="AR93" s="75"/>
      <c r="AS93" s="75"/>
    </row>
    <row r="94" ht="16.5" customHeight="1" outlineLevel="1">
      <c r="A94" s="75"/>
      <c r="B94" s="105" t="s">
        <v>515</v>
      </c>
      <c r="C94" s="106">
        <v>46170.39793107639</v>
      </c>
      <c r="D94" s="72"/>
      <c r="E94" s="107" t="s">
        <v>7</v>
      </c>
      <c r="F94" s="71"/>
      <c r="G94" s="107" t="s">
        <v>63</v>
      </c>
      <c r="H94" s="71"/>
      <c r="I94" s="107" t="s">
        <v>517</v>
      </c>
      <c r="J94" s="71"/>
      <c r="K94" s="71"/>
      <c r="L94" s="71"/>
      <c r="M94" s="72"/>
      <c r="N94" s="108" t="s">
        <v>65</v>
      </c>
      <c r="O94" s="72"/>
      <c r="P94" s="109">
        <v>30000.0</v>
      </c>
      <c r="Q94" s="71"/>
      <c r="R94" s="110">
        <v>0.0</v>
      </c>
      <c r="S94" s="72"/>
      <c r="T94" s="111" t="s">
        <v>66</v>
      </c>
      <c r="U94" s="72"/>
      <c r="V94" s="112" t="s">
        <v>79</v>
      </c>
      <c r="W94" s="71"/>
      <c r="X94" s="72"/>
      <c r="Y94" s="112" t="s">
        <v>68</v>
      </c>
      <c r="Z94" s="72"/>
      <c r="AA94" s="75"/>
      <c r="AB94" s="75"/>
      <c r="AC94" s="75"/>
      <c r="AD94" s="75"/>
      <c r="AE94" s="75"/>
      <c r="AF94" s="75"/>
      <c r="AG94" s="75"/>
      <c r="AH94" s="75"/>
      <c r="AI94" s="75"/>
      <c r="AJ94" s="75"/>
      <c r="AK94" s="75"/>
      <c r="AL94" s="75"/>
      <c r="AM94" s="75"/>
      <c r="AN94" s="75"/>
      <c r="AO94" s="75"/>
      <c r="AP94" s="75"/>
      <c r="AQ94" s="75"/>
      <c r="AR94" s="75"/>
      <c r="AS94" s="75"/>
    </row>
    <row r="95" ht="16.5" customHeight="1" outlineLevel="1">
      <c r="A95" s="75"/>
      <c r="B95" s="105" t="s">
        <v>524</v>
      </c>
      <c r="C95" s="106">
        <v>46168.00190940972</v>
      </c>
      <c r="D95" s="72"/>
      <c r="E95" s="107" t="s">
        <v>76</v>
      </c>
      <c r="F95" s="71"/>
      <c r="G95" s="107" t="s">
        <v>77</v>
      </c>
      <c r="H95" s="71"/>
      <c r="I95" s="107" t="s">
        <v>527</v>
      </c>
      <c r="J95" s="71"/>
      <c r="K95" s="71"/>
      <c r="L95" s="71"/>
      <c r="M95" s="72"/>
      <c r="N95" s="108" t="s">
        <v>65</v>
      </c>
      <c r="O95" s="72"/>
      <c r="P95" s="109">
        <v>15000.0</v>
      </c>
      <c r="Q95" s="71"/>
      <c r="R95" s="110">
        <v>0.0</v>
      </c>
      <c r="S95" s="72"/>
      <c r="T95" s="111" t="s">
        <v>66</v>
      </c>
      <c r="U95" s="72"/>
      <c r="V95" s="112" t="s">
        <v>79</v>
      </c>
      <c r="W95" s="71"/>
      <c r="X95" s="72"/>
      <c r="Y95" s="112" t="s">
        <v>68</v>
      </c>
      <c r="Z95" s="72"/>
      <c r="AA95" s="75"/>
      <c r="AB95" s="75"/>
      <c r="AC95" s="75"/>
      <c r="AD95" s="75"/>
      <c r="AE95" s="75"/>
      <c r="AF95" s="75"/>
      <c r="AG95" s="75"/>
      <c r="AH95" s="75"/>
      <c r="AI95" s="75"/>
      <c r="AJ95" s="75"/>
      <c r="AK95" s="75"/>
      <c r="AL95" s="75"/>
      <c r="AM95" s="75"/>
      <c r="AN95" s="75"/>
      <c r="AO95" s="75"/>
      <c r="AP95" s="75"/>
      <c r="AQ95" s="75"/>
      <c r="AR95" s="75"/>
      <c r="AS95" s="75"/>
    </row>
    <row r="96" ht="16.5" customHeight="1" outlineLevel="1">
      <c r="A96" s="75"/>
      <c r="B96" s="105" t="s">
        <v>531</v>
      </c>
      <c r="C96" s="106">
        <v>46168.00090431713</v>
      </c>
      <c r="D96" s="72"/>
      <c r="E96" s="107" t="s">
        <v>7</v>
      </c>
      <c r="F96" s="71"/>
      <c r="G96" s="107" t="s">
        <v>63</v>
      </c>
      <c r="H96" s="71"/>
      <c r="I96" s="107" t="s">
        <v>533</v>
      </c>
      <c r="J96" s="71"/>
      <c r="K96" s="71"/>
      <c r="L96" s="71"/>
      <c r="M96" s="72"/>
      <c r="N96" s="108" t="s">
        <v>65</v>
      </c>
      <c r="O96" s="72"/>
      <c r="P96" s="109">
        <v>30000.0</v>
      </c>
      <c r="Q96" s="71"/>
      <c r="R96" s="110">
        <v>0.0</v>
      </c>
      <c r="S96" s="72"/>
      <c r="T96" s="111" t="s">
        <v>66</v>
      </c>
      <c r="U96" s="72"/>
      <c r="V96" s="112" t="s">
        <v>67</v>
      </c>
      <c r="W96" s="71"/>
      <c r="X96" s="72"/>
      <c r="Y96" s="112" t="s">
        <v>68</v>
      </c>
      <c r="Z96" s="72"/>
      <c r="AA96" s="75"/>
      <c r="AB96" s="75"/>
      <c r="AC96" s="75"/>
      <c r="AD96" s="75"/>
      <c r="AE96" s="75"/>
      <c r="AF96" s="75"/>
      <c r="AG96" s="75"/>
      <c r="AH96" s="75"/>
      <c r="AI96" s="75"/>
      <c r="AJ96" s="75"/>
      <c r="AK96" s="75"/>
      <c r="AL96" s="75"/>
      <c r="AM96" s="75"/>
      <c r="AN96" s="75"/>
      <c r="AO96" s="75"/>
      <c r="AP96" s="75"/>
      <c r="AQ96" s="75"/>
      <c r="AR96" s="75"/>
      <c r="AS96" s="75"/>
    </row>
    <row r="97" ht="16.5" customHeight="1" outlineLevel="1">
      <c r="A97" s="75"/>
      <c r="B97" s="105" t="s">
        <v>537</v>
      </c>
      <c r="C97" s="106">
        <v>46162.6610384838</v>
      </c>
      <c r="D97" s="72"/>
      <c r="E97" s="107" t="s">
        <v>76</v>
      </c>
      <c r="F97" s="71"/>
      <c r="G97" s="107" t="s">
        <v>77</v>
      </c>
      <c r="H97" s="71"/>
      <c r="I97" s="107" t="s">
        <v>539</v>
      </c>
      <c r="J97" s="71"/>
      <c r="K97" s="71"/>
      <c r="L97" s="71"/>
      <c r="M97" s="72"/>
      <c r="N97" s="108" t="s">
        <v>65</v>
      </c>
      <c r="O97" s="72"/>
      <c r="P97" s="109">
        <v>15000.0</v>
      </c>
      <c r="Q97" s="71"/>
      <c r="R97" s="110">
        <v>0.0</v>
      </c>
      <c r="S97" s="72"/>
      <c r="T97" s="111" t="s">
        <v>66</v>
      </c>
      <c r="U97" s="72"/>
      <c r="V97" s="112" t="s">
        <v>79</v>
      </c>
      <c r="W97" s="71"/>
      <c r="X97" s="72"/>
      <c r="Y97" s="112" t="s">
        <v>68</v>
      </c>
      <c r="Z97" s="72"/>
      <c r="AA97" s="75"/>
      <c r="AB97" s="75"/>
      <c r="AC97" s="75"/>
      <c r="AD97" s="75"/>
      <c r="AE97" s="75"/>
      <c r="AF97" s="75"/>
      <c r="AG97" s="75"/>
      <c r="AH97" s="75"/>
      <c r="AI97" s="75"/>
      <c r="AJ97" s="75"/>
      <c r="AK97" s="75"/>
      <c r="AL97" s="75"/>
      <c r="AM97" s="75"/>
      <c r="AN97" s="75"/>
      <c r="AO97" s="75"/>
      <c r="AP97" s="75"/>
      <c r="AQ97" s="75"/>
      <c r="AR97" s="75"/>
      <c r="AS97" s="75"/>
    </row>
    <row r="98" ht="16.5" customHeight="1" outlineLevel="1">
      <c r="A98" s="75"/>
      <c r="B98" s="105" t="s">
        <v>545</v>
      </c>
      <c r="C98" s="106">
        <v>46162.63211997686</v>
      </c>
      <c r="D98" s="72"/>
      <c r="E98" s="107" t="s">
        <v>7</v>
      </c>
      <c r="F98" s="71"/>
      <c r="G98" s="107" t="s">
        <v>63</v>
      </c>
      <c r="H98" s="71"/>
      <c r="I98" s="107" t="s">
        <v>548</v>
      </c>
      <c r="J98" s="71"/>
      <c r="K98" s="71"/>
      <c r="L98" s="71"/>
      <c r="M98" s="72"/>
      <c r="N98" s="108" t="s">
        <v>65</v>
      </c>
      <c r="O98" s="72"/>
      <c r="P98" s="109">
        <v>30000.0</v>
      </c>
      <c r="Q98" s="71"/>
      <c r="R98" s="110">
        <v>0.0</v>
      </c>
      <c r="S98" s="72"/>
      <c r="T98" s="111" t="s">
        <v>66</v>
      </c>
      <c r="U98" s="72"/>
      <c r="V98" s="112" t="s">
        <v>67</v>
      </c>
      <c r="W98" s="71"/>
      <c r="X98" s="72"/>
      <c r="Y98" s="112" t="s">
        <v>68</v>
      </c>
      <c r="Z98" s="72"/>
      <c r="AA98" s="75"/>
      <c r="AB98" s="75"/>
      <c r="AC98" s="75"/>
      <c r="AD98" s="75"/>
      <c r="AE98" s="75"/>
      <c r="AF98" s="75"/>
      <c r="AG98" s="75"/>
      <c r="AH98" s="75"/>
      <c r="AI98" s="75"/>
      <c r="AJ98" s="75"/>
      <c r="AK98" s="75"/>
      <c r="AL98" s="75"/>
      <c r="AM98" s="75"/>
      <c r="AN98" s="75"/>
      <c r="AO98" s="75"/>
      <c r="AP98" s="75"/>
      <c r="AQ98" s="75"/>
      <c r="AR98" s="75"/>
      <c r="AS98" s="75"/>
    </row>
    <row r="99" ht="16.5" customHeight="1" outlineLevel="1">
      <c r="A99" s="75"/>
      <c r="B99" s="105" t="s">
        <v>555</v>
      </c>
      <c r="C99" s="106">
        <v>46160.82972896991</v>
      </c>
      <c r="D99" s="72"/>
      <c r="E99" s="107" t="s">
        <v>76</v>
      </c>
      <c r="F99" s="71"/>
      <c r="G99" s="107" t="s">
        <v>77</v>
      </c>
      <c r="H99" s="71"/>
      <c r="I99" s="107" t="s">
        <v>556</v>
      </c>
      <c r="J99" s="71"/>
      <c r="K99" s="71"/>
      <c r="L99" s="71"/>
      <c r="M99" s="72"/>
      <c r="N99" s="108" t="s">
        <v>65</v>
      </c>
      <c r="O99" s="72"/>
      <c r="P99" s="109">
        <v>18500.0</v>
      </c>
      <c r="Q99" s="71"/>
      <c r="R99" s="110">
        <v>0.0</v>
      </c>
      <c r="S99" s="72"/>
      <c r="T99" s="111" t="s">
        <v>88</v>
      </c>
      <c r="U99" s="72"/>
      <c r="V99" s="112" t="s">
        <v>79</v>
      </c>
      <c r="W99" s="71"/>
      <c r="X99" s="72"/>
      <c r="Y99" s="112" t="s">
        <v>68</v>
      </c>
      <c r="Z99" s="72"/>
      <c r="AA99" s="75"/>
      <c r="AB99" s="75"/>
      <c r="AC99" s="75"/>
      <c r="AD99" s="75"/>
      <c r="AE99" s="75"/>
      <c r="AF99" s="75"/>
      <c r="AG99" s="75"/>
      <c r="AH99" s="75"/>
      <c r="AI99" s="75"/>
      <c r="AJ99" s="75"/>
      <c r="AK99" s="75"/>
      <c r="AL99" s="75"/>
      <c r="AM99" s="75"/>
      <c r="AN99" s="75"/>
      <c r="AO99" s="75"/>
      <c r="AP99" s="75"/>
      <c r="AQ99" s="75"/>
      <c r="AR99" s="75"/>
      <c r="AS99" s="75"/>
    </row>
    <row r="100" ht="16.5" customHeight="1" outlineLevel="1">
      <c r="A100" s="75"/>
      <c r="B100" s="105" t="s">
        <v>558</v>
      </c>
      <c r="C100" s="106">
        <v>46160.82658415509</v>
      </c>
      <c r="D100" s="72"/>
      <c r="E100" s="107" t="s">
        <v>7</v>
      </c>
      <c r="F100" s="71"/>
      <c r="G100" s="107" t="s">
        <v>63</v>
      </c>
      <c r="H100" s="71"/>
      <c r="I100" s="107" t="s">
        <v>560</v>
      </c>
      <c r="J100" s="71"/>
      <c r="K100" s="71"/>
      <c r="L100" s="71"/>
      <c r="M100" s="72"/>
      <c r="N100" s="108" t="s">
        <v>65</v>
      </c>
      <c r="O100" s="72"/>
      <c r="P100" s="109">
        <v>37000.0</v>
      </c>
      <c r="Q100" s="71"/>
      <c r="R100" s="110">
        <v>0.0</v>
      </c>
      <c r="S100" s="72"/>
      <c r="T100" s="111" t="s">
        <v>88</v>
      </c>
      <c r="U100" s="72"/>
      <c r="V100" s="112" t="s">
        <v>79</v>
      </c>
      <c r="W100" s="71"/>
      <c r="X100" s="72"/>
      <c r="Y100" s="112" t="s">
        <v>68</v>
      </c>
      <c r="Z100" s="72"/>
      <c r="AA100" s="75"/>
      <c r="AB100" s="75"/>
      <c r="AC100" s="75"/>
      <c r="AD100" s="75"/>
      <c r="AE100" s="75"/>
      <c r="AF100" s="75"/>
      <c r="AG100" s="75"/>
      <c r="AH100" s="75"/>
      <c r="AI100" s="75"/>
      <c r="AJ100" s="75"/>
      <c r="AK100" s="75"/>
      <c r="AL100" s="75"/>
      <c r="AM100" s="75"/>
      <c r="AN100" s="75"/>
      <c r="AO100" s="75"/>
      <c r="AP100" s="75"/>
      <c r="AQ100" s="75"/>
      <c r="AR100" s="75"/>
      <c r="AS100" s="75"/>
    </row>
    <row r="101" ht="16.5" customHeight="1" outlineLevel="1">
      <c r="A101" s="75"/>
      <c r="B101" s="105" t="s">
        <v>566</v>
      </c>
      <c r="C101" s="106">
        <v>46159.08131412037</v>
      </c>
      <c r="D101" s="72"/>
      <c r="E101" s="107" t="s">
        <v>76</v>
      </c>
      <c r="F101" s="71"/>
      <c r="G101" s="107" t="s">
        <v>77</v>
      </c>
      <c r="H101" s="71"/>
      <c r="I101" s="107" t="s">
        <v>570</v>
      </c>
      <c r="J101" s="71"/>
      <c r="K101" s="71"/>
      <c r="L101" s="71"/>
      <c r="M101" s="72"/>
      <c r="N101" s="108" t="s">
        <v>65</v>
      </c>
      <c r="O101" s="72"/>
      <c r="P101" s="109">
        <v>15000.0</v>
      </c>
      <c r="Q101" s="71"/>
      <c r="R101" s="110">
        <v>0.0</v>
      </c>
      <c r="S101" s="72"/>
      <c r="T101" s="111" t="s">
        <v>66</v>
      </c>
      <c r="U101" s="72"/>
      <c r="V101" s="112" t="s">
        <v>79</v>
      </c>
      <c r="W101" s="71"/>
      <c r="X101" s="72"/>
      <c r="Y101" s="112" t="s">
        <v>68</v>
      </c>
      <c r="Z101" s="72"/>
      <c r="AA101" s="75"/>
      <c r="AB101" s="75"/>
      <c r="AC101" s="75"/>
      <c r="AD101" s="75"/>
      <c r="AE101" s="75"/>
      <c r="AF101" s="75"/>
      <c r="AG101" s="75"/>
      <c r="AH101" s="75"/>
      <c r="AI101" s="75"/>
      <c r="AJ101" s="75"/>
      <c r="AK101" s="75"/>
      <c r="AL101" s="75"/>
      <c r="AM101" s="75"/>
      <c r="AN101" s="75"/>
      <c r="AO101" s="75"/>
      <c r="AP101" s="75"/>
      <c r="AQ101" s="75"/>
      <c r="AR101" s="75"/>
      <c r="AS101" s="75"/>
    </row>
    <row r="102" ht="16.5" customHeight="1" outlineLevel="1">
      <c r="A102" s="75"/>
      <c r="B102" s="105" t="s">
        <v>576</v>
      </c>
      <c r="C102" s="106">
        <v>46159.07996337963</v>
      </c>
      <c r="D102" s="72"/>
      <c r="E102" s="107" t="s">
        <v>7</v>
      </c>
      <c r="F102" s="71"/>
      <c r="G102" s="107" t="s">
        <v>63</v>
      </c>
      <c r="H102" s="71"/>
      <c r="I102" s="107" t="s">
        <v>517</v>
      </c>
      <c r="J102" s="71"/>
      <c r="K102" s="71"/>
      <c r="L102" s="71"/>
      <c r="M102" s="72"/>
      <c r="N102" s="108" t="s">
        <v>65</v>
      </c>
      <c r="O102" s="72"/>
      <c r="P102" s="109">
        <v>30000.0</v>
      </c>
      <c r="Q102" s="71"/>
      <c r="R102" s="110">
        <v>0.0</v>
      </c>
      <c r="S102" s="72"/>
      <c r="T102" s="111" t="s">
        <v>66</v>
      </c>
      <c r="U102" s="72"/>
      <c r="V102" s="112" t="s">
        <v>79</v>
      </c>
      <c r="W102" s="71"/>
      <c r="X102" s="72"/>
      <c r="Y102" s="112" t="s">
        <v>68</v>
      </c>
      <c r="Z102" s="72"/>
      <c r="AA102" s="75"/>
      <c r="AB102" s="75"/>
      <c r="AC102" s="75"/>
      <c r="AD102" s="75"/>
      <c r="AE102" s="75"/>
      <c r="AF102" s="75"/>
      <c r="AG102" s="75"/>
      <c r="AH102" s="75"/>
      <c r="AI102" s="75"/>
      <c r="AJ102" s="75"/>
      <c r="AK102" s="75"/>
      <c r="AL102" s="75"/>
      <c r="AM102" s="75"/>
      <c r="AN102" s="75"/>
      <c r="AO102" s="75"/>
      <c r="AP102" s="75"/>
      <c r="AQ102" s="75"/>
      <c r="AR102" s="75"/>
      <c r="AS102" s="75"/>
    </row>
    <row r="103" ht="16.5" customHeight="1" outlineLevel="1">
      <c r="A103" s="75"/>
      <c r="B103" s="105" t="s">
        <v>581</v>
      </c>
      <c r="C103" s="106">
        <v>46158.699015833336</v>
      </c>
      <c r="D103" s="72"/>
      <c r="E103" s="107" t="s">
        <v>76</v>
      </c>
      <c r="F103" s="71"/>
      <c r="G103" s="107" t="s">
        <v>77</v>
      </c>
      <c r="H103" s="71"/>
      <c r="I103" s="107" t="s">
        <v>583</v>
      </c>
      <c r="J103" s="71"/>
      <c r="K103" s="71"/>
      <c r="L103" s="71"/>
      <c r="M103" s="72"/>
      <c r="N103" s="108" t="s">
        <v>65</v>
      </c>
      <c r="O103" s="72"/>
      <c r="P103" s="109">
        <v>30000.0</v>
      </c>
      <c r="Q103" s="71"/>
      <c r="R103" s="110">
        <v>0.0</v>
      </c>
      <c r="S103" s="72"/>
      <c r="T103" s="111" t="s">
        <v>66</v>
      </c>
      <c r="U103" s="72"/>
      <c r="V103" s="112" t="s">
        <v>79</v>
      </c>
      <c r="W103" s="71"/>
      <c r="X103" s="72"/>
      <c r="Y103" s="112" t="s">
        <v>68</v>
      </c>
      <c r="Z103" s="72"/>
      <c r="AA103" s="75"/>
      <c r="AB103" s="75"/>
      <c r="AC103" s="75"/>
      <c r="AD103" s="75"/>
      <c r="AE103" s="75"/>
      <c r="AF103" s="75"/>
      <c r="AG103" s="75"/>
      <c r="AH103" s="75"/>
      <c r="AI103" s="75"/>
      <c r="AJ103" s="75"/>
      <c r="AK103" s="75"/>
      <c r="AL103" s="75"/>
      <c r="AM103" s="75"/>
      <c r="AN103" s="75"/>
      <c r="AO103" s="75"/>
      <c r="AP103" s="75"/>
      <c r="AQ103" s="75"/>
      <c r="AR103" s="75"/>
      <c r="AS103" s="75"/>
    </row>
    <row r="104" ht="16.5" customHeight="1" outlineLevel="1">
      <c r="A104" s="75"/>
      <c r="B104" s="105" t="s">
        <v>587</v>
      </c>
      <c r="C104" s="106">
        <v>46158.69559258102</v>
      </c>
      <c r="D104" s="72"/>
      <c r="E104" s="107" t="s">
        <v>7</v>
      </c>
      <c r="F104" s="71"/>
      <c r="G104" s="107" t="s">
        <v>63</v>
      </c>
      <c r="H104" s="71"/>
      <c r="I104" s="107" t="s">
        <v>589</v>
      </c>
      <c r="J104" s="71"/>
      <c r="K104" s="71"/>
      <c r="L104" s="71"/>
      <c r="M104" s="72"/>
      <c r="N104" s="108" t="s">
        <v>65</v>
      </c>
      <c r="O104" s="72"/>
      <c r="P104" s="109">
        <v>60000.0</v>
      </c>
      <c r="Q104" s="71"/>
      <c r="R104" s="110">
        <v>0.0</v>
      </c>
      <c r="S104" s="72"/>
      <c r="T104" s="111" t="s">
        <v>66</v>
      </c>
      <c r="U104" s="72"/>
      <c r="V104" s="112" t="s">
        <v>67</v>
      </c>
      <c r="W104" s="71"/>
      <c r="X104" s="72"/>
      <c r="Y104" s="112" t="s">
        <v>68</v>
      </c>
      <c r="Z104" s="72"/>
      <c r="AA104" s="75"/>
      <c r="AB104" s="75"/>
      <c r="AC104" s="75"/>
      <c r="AD104" s="75"/>
      <c r="AE104" s="75"/>
      <c r="AF104" s="75"/>
      <c r="AG104" s="75"/>
      <c r="AH104" s="75"/>
      <c r="AI104" s="75"/>
      <c r="AJ104" s="75"/>
      <c r="AK104" s="75"/>
      <c r="AL104" s="75"/>
      <c r="AM104" s="75"/>
      <c r="AN104" s="75"/>
      <c r="AO104" s="75"/>
      <c r="AP104" s="75"/>
      <c r="AQ104" s="75"/>
      <c r="AR104" s="75"/>
      <c r="AS104" s="75"/>
    </row>
    <row r="105" ht="16.5" customHeight="1" outlineLevel="1">
      <c r="A105" s="75"/>
      <c r="B105" s="105" t="s">
        <v>596</v>
      </c>
      <c r="C105" s="106">
        <v>46158.61626203704</v>
      </c>
      <c r="D105" s="72"/>
      <c r="E105" s="107" t="s">
        <v>76</v>
      </c>
      <c r="F105" s="71"/>
      <c r="G105" s="107" t="s">
        <v>77</v>
      </c>
      <c r="H105" s="71"/>
      <c r="I105" s="107" t="s">
        <v>583</v>
      </c>
      <c r="J105" s="71"/>
      <c r="K105" s="71"/>
      <c r="L105" s="71"/>
      <c r="M105" s="72"/>
      <c r="N105" s="108" t="s">
        <v>601</v>
      </c>
      <c r="O105" s="72"/>
      <c r="P105" s="109">
        <v>25000.0</v>
      </c>
      <c r="Q105" s="71"/>
      <c r="R105" s="110">
        <v>0.0</v>
      </c>
      <c r="S105" s="72"/>
      <c r="T105" s="111" t="s">
        <v>66</v>
      </c>
      <c r="U105" s="72"/>
      <c r="V105" s="112" t="s">
        <v>79</v>
      </c>
      <c r="W105" s="71"/>
      <c r="X105" s="72"/>
      <c r="Y105" s="112" t="s">
        <v>68</v>
      </c>
      <c r="Z105" s="72"/>
      <c r="AA105" s="75"/>
      <c r="AB105" s="75"/>
      <c r="AC105" s="75"/>
      <c r="AD105" s="75"/>
      <c r="AE105" s="75"/>
      <c r="AF105" s="75"/>
      <c r="AG105" s="75"/>
      <c r="AH105" s="75"/>
      <c r="AI105" s="75"/>
      <c r="AJ105" s="75"/>
      <c r="AK105" s="75"/>
      <c r="AL105" s="75"/>
      <c r="AM105" s="75"/>
      <c r="AN105" s="75"/>
      <c r="AO105" s="75"/>
      <c r="AP105" s="75"/>
      <c r="AQ105" s="75"/>
      <c r="AR105" s="75"/>
      <c r="AS105" s="75"/>
    </row>
    <row r="106" ht="16.5" customHeight="1" outlineLevel="1">
      <c r="A106" s="75"/>
      <c r="B106" s="105" t="s">
        <v>603</v>
      </c>
      <c r="C106" s="106">
        <v>46158.61190509259</v>
      </c>
      <c r="D106" s="72"/>
      <c r="E106" s="107" t="s">
        <v>7</v>
      </c>
      <c r="F106" s="71"/>
      <c r="G106" s="107" t="s">
        <v>63</v>
      </c>
      <c r="H106" s="71"/>
      <c r="I106" s="107" t="s">
        <v>548</v>
      </c>
      <c r="J106" s="71"/>
      <c r="K106" s="71"/>
      <c r="L106" s="71"/>
      <c r="M106" s="72"/>
      <c r="N106" s="108" t="s">
        <v>65</v>
      </c>
      <c r="O106" s="72"/>
      <c r="P106" s="109">
        <v>50000.0</v>
      </c>
      <c r="Q106" s="71"/>
      <c r="R106" s="110">
        <v>0.0</v>
      </c>
      <c r="S106" s="72"/>
      <c r="T106" s="111" t="s">
        <v>66</v>
      </c>
      <c r="U106" s="72"/>
      <c r="V106" s="112" t="s">
        <v>67</v>
      </c>
      <c r="W106" s="71"/>
      <c r="X106" s="72"/>
      <c r="Y106" s="112" t="s">
        <v>68</v>
      </c>
      <c r="Z106" s="72"/>
      <c r="AA106" s="75"/>
      <c r="AB106" s="75"/>
      <c r="AC106" s="75"/>
      <c r="AD106" s="75"/>
      <c r="AE106" s="75"/>
      <c r="AF106" s="75"/>
      <c r="AG106" s="75"/>
      <c r="AH106" s="75"/>
      <c r="AI106" s="75"/>
      <c r="AJ106" s="75"/>
      <c r="AK106" s="75"/>
      <c r="AL106" s="75"/>
      <c r="AM106" s="75"/>
      <c r="AN106" s="75"/>
      <c r="AO106" s="75"/>
      <c r="AP106" s="75"/>
      <c r="AQ106" s="75"/>
      <c r="AR106" s="75"/>
      <c r="AS106" s="75"/>
    </row>
    <row r="107" ht="16.5" customHeight="1" outlineLevel="1">
      <c r="A107" s="75"/>
      <c r="B107" s="105" t="s">
        <v>609</v>
      </c>
      <c r="C107" s="106">
        <v>46155.669760185185</v>
      </c>
      <c r="D107" s="72"/>
      <c r="E107" s="107" t="s">
        <v>76</v>
      </c>
      <c r="F107" s="71"/>
      <c r="G107" s="107" t="s">
        <v>77</v>
      </c>
      <c r="H107" s="71"/>
      <c r="I107" s="107" t="s">
        <v>611</v>
      </c>
      <c r="J107" s="71"/>
      <c r="K107" s="71"/>
      <c r="L107" s="71"/>
      <c r="M107" s="72"/>
      <c r="N107" s="108" t="s">
        <v>65</v>
      </c>
      <c r="O107" s="72"/>
      <c r="P107" s="109">
        <v>25000.0</v>
      </c>
      <c r="Q107" s="71"/>
      <c r="R107" s="110">
        <v>0.0</v>
      </c>
      <c r="S107" s="72"/>
      <c r="T107" s="111" t="s">
        <v>66</v>
      </c>
      <c r="U107" s="72"/>
      <c r="V107" s="112" t="s">
        <v>79</v>
      </c>
      <c r="W107" s="71"/>
      <c r="X107" s="72"/>
      <c r="Y107" s="112" t="s">
        <v>68</v>
      </c>
      <c r="Z107" s="72"/>
      <c r="AA107" s="75"/>
      <c r="AB107" s="75"/>
      <c r="AC107" s="75"/>
      <c r="AD107" s="75"/>
      <c r="AE107" s="75"/>
      <c r="AF107" s="75"/>
      <c r="AG107" s="75"/>
      <c r="AH107" s="75"/>
      <c r="AI107" s="75"/>
      <c r="AJ107" s="75"/>
      <c r="AK107" s="75"/>
      <c r="AL107" s="75"/>
      <c r="AM107" s="75"/>
      <c r="AN107" s="75"/>
      <c r="AO107" s="75"/>
      <c r="AP107" s="75"/>
      <c r="AQ107" s="75"/>
      <c r="AR107" s="75"/>
      <c r="AS107" s="75"/>
    </row>
    <row r="108" ht="16.5" customHeight="1" outlineLevel="1">
      <c r="A108" s="75"/>
      <c r="B108" s="105" t="s">
        <v>617</v>
      </c>
      <c r="C108" s="106">
        <v>46155.58241725694</v>
      </c>
      <c r="D108" s="72"/>
      <c r="E108" s="107" t="s">
        <v>7</v>
      </c>
      <c r="F108" s="71"/>
      <c r="G108" s="107" t="s">
        <v>63</v>
      </c>
      <c r="H108" s="71"/>
      <c r="I108" s="107" t="s">
        <v>548</v>
      </c>
      <c r="J108" s="71"/>
      <c r="K108" s="71"/>
      <c r="L108" s="71"/>
      <c r="M108" s="72"/>
      <c r="N108" s="108" t="s">
        <v>65</v>
      </c>
      <c r="O108" s="72"/>
      <c r="P108" s="109">
        <v>50000.0</v>
      </c>
      <c r="Q108" s="71"/>
      <c r="R108" s="110">
        <v>0.0</v>
      </c>
      <c r="S108" s="72"/>
      <c r="T108" s="111" t="s">
        <v>66</v>
      </c>
      <c r="U108" s="72"/>
      <c r="V108" s="112" t="s">
        <v>67</v>
      </c>
      <c r="W108" s="71"/>
      <c r="X108" s="72"/>
      <c r="Y108" s="112" t="s">
        <v>68</v>
      </c>
      <c r="Z108" s="72"/>
      <c r="AA108" s="75"/>
      <c r="AB108" s="75"/>
      <c r="AC108" s="75"/>
      <c r="AD108" s="75"/>
      <c r="AE108" s="75"/>
      <c r="AF108" s="75"/>
      <c r="AG108" s="75"/>
      <c r="AH108" s="75"/>
      <c r="AI108" s="75"/>
      <c r="AJ108" s="75"/>
      <c r="AK108" s="75"/>
      <c r="AL108" s="75"/>
      <c r="AM108" s="75"/>
      <c r="AN108" s="75"/>
      <c r="AO108" s="75"/>
      <c r="AP108" s="75"/>
      <c r="AQ108" s="75"/>
      <c r="AR108" s="75"/>
      <c r="AS108" s="75"/>
    </row>
    <row r="109" ht="16.5" customHeight="1" outlineLevel="1">
      <c r="A109" s="75"/>
      <c r="B109" s="105" t="s">
        <v>622</v>
      </c>
      <c r="C109" s="106">
        <v>46149.75064262732</v>
      </c>
      <c r="D109" s="72"/>
      <c r="E109" s="107" t="s">
        <v>76</v>
      </c>
      <c r="F109" s="71"/>
      <c r="G109" s="107" t="s">
        <v>77</v>
      </c>
      <c r="H109" s="71"/>
      <c r="I109" s="107" t="s">
        <v>625</v>
      </c>
      <c r="J109" s="71"/>
      <c r="K109" s="71"/>
      <c r="L109" s="71"/>
      <c r="M109" s="72"/>
      <c r="N109" s="108" t="s">
        <v>65</v>
      </c>
      <c r="O109" s="72"/>
      <c r="P109" s="109">
        <v>25000.0</v>
      </c>
      <c r="Q109" s="71"/>
      <c r="R109" s="110">
        <v>0.0</v>
      </c>
      <c r="S109" s="72"/>
      <c r="T109" s="111" t="s">
        <v>66</v>
      </c>
      <c r="U109" s="72"/>
      <c r="V109" s="112" t="s">
        <v>79</v>
      </c>
      <c r="W109" s="71"/>
      <c r="X109" s="72"/>
      <c r="Y109" s="112" t="s">
        <v>68</v>
      </c>
      <c r="Z109" s="72"/>
      <c r="AA109" s="75"/>
      <c r="AB109" s="75"/>
      <c r="AC109" s="75"/>
      <c r="AD109" s="75"/>
      <c r="AE109" s="75"/>
      <c r="AF109" s="75"/>
      <c r="AG109" s="75"/>
      <c r="AH109" s="75"/>
      <c r="AI109" s="75"/>
      <c r="AJ109" s="75"/>
      <c r="AK109" s="75"/>
      <c r="AL109" s="75"/>
      <c r="AM109" s="75"/>
      <c r="AN109" s="75"/>
      <c r="AO109" s="75"/>
      <c r="AP109" s="75"/>
      <c r="AQ109" s="75"/>
      <c r="AR109" s="75"/>
      <c r="AS109" s="75"/>
    </row>
    <row r="110" ht="16.5" customHeight="1" outlineLevel="1">
      <c r="A110" s="75"/>
      <c r="B110" s="105" t="s">
        <v>638</v>
      </c>
      <c r="C110" s="106">
        <v>46149.74913993056</v>
      </c>
      <c r="D110" s="72"/>
      <c r="E110" s="107" t="s">
        <v>7</v>
      </c>
      <c r="F110" s="71"/>
      <c r="G110" s="107" t="s">
        <v>63</v>
      </c>
      <c r="H110" s="71"/>
      <c r="I110" s="107" t="s">
        <v>640</v>
      </c>
      <c r="J110" s="71"/>
      <c r="K110" s="71"/>
      <c r="L110" s="71"/>
      <c r="M110" s="72"/>
      <c r="N110" s="108" t="s">
        <v>65</v>
      </c>
      <c r="O110" s="72"/>
      <c r="P110" s="109">
        <v>50000.0</v>
      </c>
      <c r="Q110" s="71"/>
      <c r="R110" s="110">
        <v>0.0</v>
      </c>
      <c r="S110" s="72"/>
      <c r="T110" s="111" t="s">
        <v>66</v>
      </c>
      <c r="U110" s="72"/>
      <c r="V110" s="112" t="s">
        <v>67</v>
      </c>
      <c r="W110" s="71"/>
      <c r="X110" s="72"/>
      <c r="Y110" s="112" t="s">
        <v>68</v>
      </c>
      <c r="Z110" s="72"/>
      <c r="AA110" s="75"/>
      <c r="AB110" s="75"/>
      <c r="AC110" s="75"/>
      <c r="AD110" s="75"/>
      <c r="AE110" s="75"/>
      <c r="AF110" s="75"/>
      <c r="AG110" s="75"/>
      <c r="AH110" s="75"/>
      <c r="AI110" s="75"/>
      <c r="AJ110" s="75"/>
      <c r="AK110" s="75"/>
      <c r="AL110" s="75"/>
      <c r="AM110" s="75"/>
      <c r="AN110" s="75"/>
      <c r="AO110" s="75"/>
      <c r="AP110" s="75"/>
      <c r="AQ110" s="75"/>
      <c r="AR110" s="75"/>
      <c r="AS110" s="75"/>
    </row>
    <row r="111" ht="16.5" customHeight="1" outlineLevel="1">
      <c r="A111" s="75"/>
      <c r="B111" s="105" t="s">
        <v>647</v>
      </c>
      <c r="C111" s="106">
        <v>46148.531934328705</v>
      </c>
      <c r="D111" s="72"/>
      <c r="E111" s="107" t="s">
        <v>76</v>
      </c>
      <c r="F111" s="71"/>
      <c r="G111" s="107" t="s">
        <v>77</v>
      </c>
      <c r="H111" s="71"/>
      <c r="I111" s="107" t="s">
        <v>653</v>
      </c>
      <c r="J111" s="71"/>
      <c r="K111" s="71"/>
      <c r="L111" s="71"/>
      <c r="M111" s="72"/>
      <c r="N111" s="108" t="s">
        <v>65</v>
      </c>
      <c r="O111" s="72"/>
      <c r="P111" s="109">
        <v>20000.0</v>
      </c>
      <c r="Q111" s="71"/>
      <c r="R111" s="110">
        <v>0.0</v>
      </c>
      <c r="S111" s="72"/>
      <c r="T111" s="111" t="s">
        <v>66</v>
      </c>
      <c r="U111" s="72"/>
      <c r="V111" s="112" t="s">
        <v>79</v>
      </c>
      <c r="W111" s="71"/>
      <c r="X111" s="72"/>
      <c r="Y111" s="112" t="s">
        <v>68</v>
      </c>
      <c r="Z111" s="72"/>
      <c r="AA111" s="75"/>
      <c r="AB111" s="75"/>
      <c r="AC111" s="75"/>
      <c r="AD111" s="75"/>
      <c r="AE111" s="75"/>
      <c r="AF111" s="75"/>
      <c r="AG111" s="75"/>
      <c r="AH111" s="75"/>
      <c r="AI111" s="75"/>
      <c r="AJ111" s="75"/>
      <c r="AK111" s="75"/>
      <c r="AL111" s="75"/>
      <c r="AM111" s="75"/>
      <c r="AN111" s="75"/>
      <c r="AO111" s="75"/>
      <c r="AP111" s="75"/>
      <c r="AQ111" s="75"/>
      <c r="AR111" s="75"/>
      <c r="AS111" s="75"/>
    </row>
    <row r="112" ht="16.5" customHeight="1" outlineLevel="1">
      <c r="A112" s="75"/>
      <c r="B112" s="105" t="s">
        <v>657</v>
      </c>
      <c r="C112" s="106">
        <v>46148.53028826389</v>
      </c>
      <c r="D112" s="72"/>
      <c r="E112" s="107" t="s">
        <v>7</v>
      </c>
      <c r="F112" s="71"/>
      <c r="G112" s="107" t="s">
        <v>63</v>
      </c>
      <c r="H112" s="71"/>
      <c r="I112" s="107" t="s">
        <v>658</v>
      </c>
      <c r="J112" s="71"/>
      <c r="K112" s="71"/>
      <c r="L112" s="71"/>
      <c r="M112" s="72"/>
      <c r="N112" s="108" t="s">
        <v>65</v>
      </c>
      <c r="O112" s="72"/>
      <c r="P112" s="109">
        <v>40000.0</v>
      </c>
      <c r="Q112" s="71"/>
      <c r="R112" s="110">
        <v>0.0</v>
      </c>
      <c r="S112" s="72"/>
      <c r="T112" s="111" t="s">
        <v>66</v>
      </c>
      <c r="U112" s="72"/>
      <c r="V112" s="112" t="s">
        <v>67</v>
      </c>
      <c r="W112" s="71"/>
      <c r="X112" s="72"/>
      <c r="Y112" s="112" t="s">
        <v>68</v>
      </c>
      <c r="Z112" s="72"/>
      <c r="AA112" s="75"/>
      <c r="AB112" s="75"/>
      <c r="AC112" s="75"/>
      <c r="AD112" s="75"/>
      <c r="AE112" s="75"/>
      <c r="AF112" s="75"/>
      <c r="AG112" s="75"/>
      <c r="AH112" s="75"/>
      <c r="AI112" s="75"/>
      <c r="AJ112" s="75"/>
      <c r="AK112" s="75"/>
      <c r="AL112" s="75"/>
      <c r="AM112" s="75"/>
      <c r="AN112" s="75"/>
      <c r="AO112" s="75"/>
      <c r="AP112" s="75"/>
      <c r="AQ112" s="75"/>
      <c r="AR112" s="75"/>
      <c r="AS112" s="75"/>
    </row>
    <row r="113" ht="16.5" customHeight="1" outlineLevel="1">
      <c r="A113" s="75"/>
      <c r="B113" s="105" t="s">
        <v>662</v>
      </c>
      <c r="C113" s="106">
        <v>46148.52989065972</v>
      </c>
      <c r="D113" s="72"/>
      <c r="E113" s="107" t="s">
        <v>7</v>
      </c>
      <c r="F113" s="71"/>
      <c r="G113" s="107" t="s">
        <v>63</v>
      </c>
      <c r="H113" s="71"/>
      <c r="I113" s="107" t="s">
        <v>658</v>
      </c>
      <c r="J113" s="71"/>
      <c r="K113" s="71"/>
      <c r="L113" s="71"/>
      <c r="M113" s="72"/>
      <c r="N113" s="108" t="s">
        <v>65</v>
      </c>
      <c r="O113" s="72"/>
      <c r="P113" s="109">
        <v>40000.0</v>
      </c>
      <c r="Q113" s="71"/>
      <c r="R113" s="110">
        <v>0.0</v>
      </c>
      <c r="S113" s="72"/>
      <c r="T113" s="111" t="s">
        <v>66</v>
      </c>
      <c r="U113" s="72"/>
      <c r="V113" s="112" t="s">
        <v>665</v>
      </c>
      <c r="W113" s="71"/>
      <c r="X113" s="72"/>
      <c r="Y113" s="112" t="s">
        <v>666</v>
      </c>
      <c r="Z113" s="72"/>
      <c r="AA113" s="75"/>
      <c r="AB113" s="75"/>
      <c r="AC113" s="75"/>
      <c r="AD113" s="75"/>
      <c r="AE113" s="75"/>
      <c r="AF113" s="75"/>
      <c r="AG113" s="75"/>
      <c r="AH113" s="75"/>
      <c r="AI113" s="75"/>
      <c r="AJ113" s="75"/>
      <c r="AK113" s="75"/>
      <c r="AL113" s="75"/>
      <c r="AM113" s="75"/>
      <c r="AN113" s="75"/>
      <c r="AO113" s="75"/>
      <c r="AP113" s="75"/>
      <c r="AQ113" s="75"/>
      <c r="AR113" s="75"/>
      <c r="AS113" s="75"/>
    </row>
    <row r="114" ht="16.5" customHeight="1" outlineLevel="1">
      <c r="A114" s="75"/>
      <c r="B114" s="105" t="s">
        <v>669</v>
      </c>
      <c r="C114" s="106">
        <v>46148.492448159726</v>
      </c>
      <c r="D114" s="72"/>
      <c r="E114" s="107" t="s">
        <v>7</v>
      </c>
      <c r="F114" s="71"/>
      <c r="G114" s="107" t="s">
        <v>185</v>
      </c>
      <c r="H114" s="71"/>
      <c r="I114" s="107" t="s">
        <v>186</v>
      </c>
      <c r="J114" s="71"/>
      <c r="K114" s="71"/>
      <c r="L114" s="71"/>
      <c r="M114" s="72"/>
      <c r="N114" s="108" t="s">
        <v>65</v>
      </c>
      <c r="O114" s="72"/>
      <c r="P114" s="109">
        <v>27500.0</v>
      </c>
      <c r="Q114" s="71"/>
      <c r="R114" s="110">
        <v>0.0</v>
      </c>
      <c r="S114" s="72"/>
      <c r="T114" s="111" t="s">
        <v>66</v>
      </c>
      <c r="U114" s="72"/>
      <c r="V114" s="112" t="s">
        <v>79</v>
      </c>
      <c r="W114" s="71"/>
      <c r="X114" s="72"/>
      <c r="Y114" s="112" t="s">
        <v>68</v>
      </c>
      <c r="Z114" s="72"/>
      <c r="AA114" s="75"/>
      <c r="AB114" s="75"/>
      <c r="AC114" s="75"/>
      <c r="AD114" s="75"/>
      <c r="AE114" s="75"/>
      <c r="AF114" s="75"/>
      <c r="AG114" s="75"/>
      <c r="AH114" s="75"/>
      <c r="AI114" s="75"/>
      <c r="AJ114" s="75"/>
      <c r="AK114" s="75"/>
      <c r="AL114" s="75"/>
      <c r="AM114" s="75"/>
      <c r="AN114" s="75"/>
      <c r="AO114" s="75"/>
      <c r="AP114" s="75"/>
      <c r="AQ114" s="75"/>
      <c r="AR114" s="75"/>
      <c r="AS114" s="75"/>
    </row>
    <row r="115" ht="16.5" customHeight="1" outlineLevel="1">
      <c r="A115" s="75"/>
      <c r="B115" s="105" t="s">
        <v>674</v>
      </c>
      <c r="C115" s="106">
        <v>46146.37354890046</v>
      </c>
      <c r="D115" s="72"/>
      <c r="E115" s="107" t="s">
        <v>76</v>
      </c>
      <c r="F115" s="71"/>
      <c r="G115" s="107" t="s">
        <v>77</v>
      </c>
      <c r="H115" s="71"/>
      <c r="I115" s="107" t="s">
        <v>675</v>
      </c>
      <c r="J115" s="71"/>
      <c r="K115" s="71"/>
      <c r="L115" s="71"/>
      <c r="M115" s="72"/>
      <c r="N115" s="108" t="s">
        <v>65</v>
      </c>
      <c r="O115" s="72"/>
      <c r="P115" s="109">
        <v>25000.0</v>
      </c>
      <c r="Q115" s="71"/>
      <c r="R115" s="110">
        <v>0.0</v>
      </c>
      <c r="S115" s="72"/>
      <c r="T115" s="111" t="s">
        <v>66</v>
      </c>
      <c r="U115" s="72"/>
      <c r="V115" s="112" t="s">
        <v>79</v>
      </c>
      <c r="W115" s="71"/>
      <c r="X115" s="72"/>
      <c r="Y115" s="112" t="s">
        <v>68</v>
      </c>
      <c r="Z115" s="72"/>
      <c r="AA115" s="75"/>
      <c r="AB115" s="75"/>
      <c r="AC115" s="75"/>
      <c r="AD115" s="75"/>
      <c r="AE115" s="75"/>
      <c r="AF115" s="75"/>
      <c r="AG115" s="75"/>
      <c r="AH115" s="75"/>
      <c r="AI115" s="75"/>
      <c r="AJ115" s="75"/>
      <c r="AK115" s="75"/>
      <c r="AL115" s="75"/>
      <c r="AM115" s="75"/>
      <c r="AN115" s="75"/>
      <c r="AO115" s="75"/>
      <c r="AP115" s="75"/>
      <c r="AQ115" s="75"/>
      <c r="AR115" s="75"/>
      <c r="AS115" s="75"/>
    </row>
    <row r="116" ht="16.5" customHeight="1" outlineLevel="1">
      <c r="A116" s="75"/>
      <c r="B116" s="105" t="s">
        <v>676</v>
      </c>
      <c r="C116" s="106">
        <v>46146.36793100694</v>
      </c>
      <c r="D116" s="72"/>
      <c r="E116" s="107" t="s">
        <v>7</v>
      </c>
      <c r="F116" s="71"/>
      <c r="G116" s="107" t="s">
        <v>63</v>
      </c>
      <c r="H116" s="71"/>
      <c r="I116" s="107" t="s">
        <v>678</v>
      </c>
      <c r="J116" s="71"/>
      <c r="K116" s="71"/>
      <c r="L116" s="71"/>
      <c r="M116" s="72"/>
      <c r="N116" s="108" t="s">
        <v>65</v>
      </c>
      <c r="O116" s="72"/>
      <c r="P116" s="109">
        <v>50000.0</v>
      </c>
      <c r="Q116" s="71"/>
      <c r="R116" s="110">
        <v>0.0</v>
      </c>
      <c r="S116" s="72"/>
      <c r="T116" s="111" t="s">
        <v>66</v>
      </c>
      <c r="U116" s="72"/>
      <c r="V116" s="112" t="s">
        <v>67</v>
      </c>
      <c r="W116" s="71"/>
      <c r="X116" s="72"/>
      <c r="Y116" s="112" t="s">
        <v>68</v>
      </c>
      <c r="Z116" s="72"/>
      <c r="AA116" s="75"/>
      <c r="AB116" s="75"/>
      <c r="AC116" s="75"/>
      <c r="AD116" s="75"/>
      <c r="AE116" s="75"/>
      <c r="AF116" s="75"/>
      <c r="AG116" s="75"/>
      <c r="AH116" s="75"/>
      <c r="AI116" s="75"/>
      <c r="AJ116" s="75"/>
      <c r="AK116" s="75"/>
      <c r="AL116" s="75"/>
      <c r="AM116" s="75"/>
      <c r="AN116" s="75"/>
      <c r="AO116" s="75"/>
      <c r="AP116" s="75"/>
      <c r="AQ116" s="75"/>
      <c r="AR116" s="75"/>
      <c r="AS116" s="75"/>
    </row>
    <row r="117" ht="16.5" customHeight="1" outlineLevel="1">
      <c r="A117" s="75"/>
      <c r="B117" s="105" t="s">
        <v>683</v>
      </c>
      <c r="C117" s="106">
        <v>46144.89152233796</v>
      </c>
      <c r="D117" s="72"/>
      <c r="E117" s="107" t="s">
        <v>76</v>
      </c>
      <c r="F117" s="71"/>
      <c r="G117" s="107" t="s">
        <v>77</v>
      </c>
      <c r="H117" s="71"/>
      <c r="I117" s="107" t="s">
        <v>684</v>
      </c>
      <c r="J117" s="71"/>
      <c r="K117" s="71"/>
      <c r="L117" s="71"/>
      <c r="M117" s="72"/>
      <c r="N117" s="108" t="s">
        <v>65</v>
      </c>
      <c r="O117" s="72"/>
      <c r="P117" s="109">
        <v>20000.0</v>
      </c>
      <c r="Q117" s="71"/>
      <c r="R117" s="110">
        <v>0.0</v>
      </c>
      <c r="S117" s="72"/>
      <c r="T117" s="111" t="s">
        <v>66</v>
      </c>
      <c r="U117" s="72"/>
      <c r="V117" s="112" t="s">
        <v>79</v>
      </c>
      <c r="W117" s="71"/>
      <c r="X117" s="72"/>
      <c r="Y117" s="112" t="s">
        <v>68</v>
      </c>
      <c r="Z117" s="72"/>
      <c r="AA117" s="75"/>
      <c r="AB117" s="75"/>
      <c r="AC117" s="75"/>
      <c r="AD117" s="75"/>
      <c r="AE117" s="75"/>
      <c r="AF117" s="75"/>
      <c r="AG117" s="75"/>
      <c r="AH117" s="75"/>
      <c r="AI117" s="75"/>
      <c r="AJ117" s="75"/>
      <c r="AK117" s="75"/>
      <c r="AL117" s="75"/>
      <c r="AM117" s="75"/>
      <c r="AN117" s="75"/>
      <c r="AO117" s="75"/>
      <c r="AP117" s="75"/>
      <c r="AQ117" s="75"/>
      <c r="AR117" s="75"/>
      <c r="AS117" s="75"/>
    </row>
    <row r="118" ht="16.5" customHeight="1" outlineLevel="1">
      <c r="A118" s="75"/>
      <c r="B118" s="105" t="s">
        <v>690</v>
      </c>
      <c r="C118" s="106">
        <v>46144.89070421296</v>
      </c>
      <c r="D118" s="72"/>
      <c r="E118" s="107" t="s">
        <v>7</v>
      </c>
      <c r="F118" s="71"/>
      <c r="G118" s="107" t="s">
        <v>63</v>
      </c>
      <c r="H118" s="71"/>
      <c r="I118" s="107" t="s">
        <v>693</v>
      </c>
      <c r="J118" s="71"/>
      <c r="K118" s="71"/>
      <c r="L118" s="71"/>
      <c r="M118" s="72"/>
      <c r="N118" s="108" t="s">
        <v>65</v>
      </c>
      <c r="O118" s="72"/>
      <c r="P118" s="109">
        <v>40000.0</v>
      </c>
      <c r="Q118" s="71"/>
      <c r="R118" s="110">
        <v>0.0</v>
      </c>
      <c r="S118" s="72"/>
      <c r="T118" s="111" t="s">
        <v>66</v>
      </c>
      <c r="U118" s="72"/>
      <c r="V118" s="112" t="s">
        <v>67</v>
      </c>
      <c r="W118" s="71"/>
      <c r="X118" s="72"/>
      <c r="Y118" s="112" t="s">
        <v>68</v>
      </c>
      <c r="Z118" s="72"/>
      <c r="AA118" s="75"/>
      <c r="AB118" s="75"/>
      <c r="AC118" s="75"/>
      <c r="AD118" s="75"/>
      <c r="AE118" s="75"/>
      <c r="AF118" s="75"/>
      <c r="AG118" s="75"/>
      <c r="AH118" s="75"/>
      <c r="AI118" s="75"/>
      <c r="AJ118" s="75"/>
      <c r="AK118" s="75"/>
      <c r="AL118" s="75"/>
      <c r="AM118" s="75"/>
      <c r="AN118" s="75"/>
      <c r="AO118" s="75"/>
      <c r="AP118" s="75"/>
      <c r="AQ118" s="75"/>
      <c r="AR118" s="75"/>
      <c r="AS118" s="75"/>
    </row>
    <row r="119" ht="16.5" customHeight="1" outlineLevel="1">
      <c r="A119" s="75"/>
      <c r="B119" s="105" t="s">
        <v>703</v>
      </c>
      <c r="C119" s="106">
        <v>46142.972243854165</v>
      </c>
      <c r="D119" s="72"/>
      <c r="E119" s="107" t="s">
        <v>76</v>
      </c>
      <c r="F119" s="71"/>
      <c r="G119" s="107" t="s">
        <v>77</v>
      </c>
      <c r="H119" s="71"/>
      <c r="I119" s="107" t="s">
        <v>705</v>
      </c>
      <c r="J119" s="71"/>
      <c r="K119" s="71"/>
      <c r="L119" s="71"/>
      <c r="M119" s="72"/>
      <c r="N119" s="108" t="s">
        <v>65</v>
      </c>
      <c r="O119" s="72"/>
      <c r="P119" s="109">
        <v>20000.0</v>
      </c>
      <c r="Q119" s="71"/>
      <c r="R119" s="110">
        <v>0.0</v>
      </c>
      <c r="S119" s="72"/>
      <c r="T119" s="111" t="s">
        <v>66</v>
      </c>
      <c r="U119" s="72"/>
      <c r="V119" s="112" t="s">
        <v>79</v>
      </c>
      <c r="W119" s="71"/>
      <c r="X119" s="72"/>
      <c r="Y119" s="112" t="s">
        <v>68</v>
      </c>
      <c r="Z119" s="72"/>
      <c r="AA119" s="75"/>
      <c r="AB119" s="75"/>
      <c r="AC119" s="75"/>
      <c r="AD119" s="75"/>
      <c r="AE119" s="75"/>
      <c r="AF119" s="75"/>
      <c r="AG119" s="75"/>
      <c r="AH119" s="75"/>
      <c r="AI119" s="75"/>
      <c r="AJ119" s="75"/>
      <c r="AK119" s="75"/>
      <c r="AL119" s="75"/>
      <c r="AM119" s="75"/>
      <c r="AN119" s="75"/>
      <c r="AO119" s="75"/>
      <c r="AP119" s="75"/>
      <c r="AQ119" s="75"/>
      <c r="AR119" s="75"/>
      <c r="AS119" s="75"/>
    </row>
    <row r="120" ht="16.5" customHeight="1" outlineLevel="1">
      <c r="A120" s="75"/>
      <c r="B120" s="105" t="s">
        <v>709</v>
      </c>
      <c r="C120" s="106">
        <v>46142.97097804398</v>
      </c>
      <c r="D120" s="72"/>
      <c r="E120" s="107" t="s">
        <v>7</v>
      </c>
      <c r="F120" s="71"/>
      <c r="G120" s="107" t="s">
        <v>63</v>
      </c>
      <c r="H120" s="71"/>
      <c r="I120" s="107" t="s">
        <v>710</v>
      </c>
      <c r="J120" s="71"/>
      <c r="K120" s="71"/>
      <c r="L120" s="71"/>
      <c r="M120" s="72"/>
      <c r="N120" s="108" t="s">
        <v>65</v>
      </c>
      <c r="O120" s="72"/>
      <c r="P120" s="109">
        <v>40000.0</v>
      </c>
      <c r="Q120" s="71"/>
      <c r="R120" s="110">
        <v>0.0</v>
      </c>
      <c r="S120" s="72"/>
      <c r="T120" s="111" t="s">
        <v>66</v>
      </c>
      <c r="U120" s="72"/>
      <c r="V120" s="112" t="s">
        <v>67</v>
      </c>
      <c r="W120" s="71"/>
      <c r="X120" s="72"/>
      <c r="Y120" s="112" t="s">
        <v>68</v>
      </c>
      <c r="Z120" s="72"/>
      <c r="AA120" s="75"/>
      <c r="AB120" s="75"/>
      <c r="AC120" s="75"/>
      <c r="AD120" s="75"/>
      <c r="AE120" s="75"/>
      <c r="AF120" s="75"/>
      <c r="AG120" s="75"/>
      <c r="AH120" s="75"/>
      <c r="AI120" s="75"/>
      <c r="AJ120" s="75"/>
      <c r="AK120" s="75"/>
      <c r="AL120" s="75"/>
      <c r="AM120" s="75"/>
      <c r="AN120" s="75"/>
      <c r="AO120" s="75"/>
      <c r="AP120" s="75"/>
      <c r="AQ120" s="75"/>
      <c r="AR120" s="75"/>
      <c r="AS120" s="75"/>
    </row>
    <row r="121" ht="16.5" customHeight="1" outlineLevel="1">
      <c r="A121" s="75"/>
      <c r="B121" s="105" t="s">
        <v>715</v>
      </c>
      <c r="C121" s="106">
        <v>46139.45205841435</v>
      </c>
      <c r="D121" s="72"/>
      <c r="E121" s="107" t="s">
        <v>76</v>
      </c>
      <c r="F121" s="71"/>
      <c r="G121" s="107" t="s">
        <v>77</v>
      </c>
      <c r="H121" s="71"/>
      <c r="I121" s="107" t="s">
        <v>718</v>
      </c>
      <c r="J121" s="71"/>
      <c r="K121" s="71"/>
      <c r="L121" s="71"/>
      <c r="M121" s="72"/>
      <c r="N121" s="108" t="s">
        <v>65</v>
      </c>
      <c r="O121" s="72"/>
      <c r="P121" s="109">
        <v>60000.0</v>
      </c>
      <c r="Q121" s="71"/>
      <c r="R121" s="110">
        <v>0.0</v>
      </c>
      <c r="S121" s="72"/>
      <c r="T121" s="111" t="s">
        <v>66</v>
      </c>
      <c r="U121" s="72"/>
      <c r="V121" s="112" t="s">
        <v>79</v>
      </c>
      <c r="W121" s="71"/>
      <c r="X121" s="72"/>
      <c r="Y121" s="112" t="s">
        <v>68</v>
      </c>
      <c r="Z121" s="72"/>
      <c r="AA121" s="75"/>
      <c r="AB121" s="75"/>
      <c r="AC121" s="75"/>
      <c r="AD121" s="75"/>
      <c r="AE121" s="75"/>
      <c r="AF121" s="75"/>
      <c r="AG121" s="75"/>
      <c r="AH121" s="75"/>
      <c r="AI121" s="75"/>
      <c r="AJ121" s="75"/>
      <c r="AK121" s="75"/>
      <c r="AL121" s="75"/>
      <c r="AM121" s="75"/>
      <c r="AN121" s="75"/>
      <c r="AO121" s="75"/>
      <c r="AP121" s="75"/>
      <c r="AQ121" s="75"/>
      <c r="AR121" s="75"/>
      <c r="AS121" s="75"/>
    </row>
    <row r="122" ht="16.5" customHeight="1" outlineLevel="1">
      <c r="A122" s="75"/>
      <c r="B122" s="105" t="s">
        <v>727</v>
      </c>
      <c r="C122" s="106">
        <v>46139.44829270833</v>
      </c>
      <c r="D122" s="72"/>
      <c r="E122" s="107" t="s">
        <v>7</v>
      </c>
      <c r="F122" s="71"/>
      <c r="G122" s="107" t="s">
        <v>63</v>
      </c>
      <c r="H122" s="71"/>
      <c r="I122" s="107" t="s">
        <v>730</v>
      </c>
      <c r="J122" s="71"/>
      <c r="K122" s="71"/>
      <c r="L122" s="71"/>
      <c r="M122" s="72"/>
      <c r="N122" s="108" t="s">
        <v>65</v>
      </c>
      <c r="O122" s="72"/>
      <c r="P122" s="109">
        <v>120000.0</v>
      </c>
      <c r="Q122" s="71"/>
      <c r="R122" s="110">
        <v>0.0</v>
      </c>
      <c r="S122" s="72"/>
      <c r="T122" s="111" t="s">
        <v>66</v>
      </c>
      <c r="U122" s="72"/>
      <c r="V122" s="112" t="s">
        <v>79</v>
      </c>
      <c r="W122" s="71"/>
      <c r="X122" s="72"/>
      <c r="Y122" s="112" t="s">
        <v>68</v>
      </c>
      <c r="Z122" s="72"/>
      <c r="AA122" s="75"/>
      <c r="AB122" s="75"/>
      <c r="AC122" s="75"/>
      <c r="AD122" s="75"/>
      <c r="AE122" s="75"/>
      <c r="AF122" s="75"/>
      <c r="AG122" s="75"/>
      <c r="AH122" s="75"/>
      <c r="AI122" s="75"/>
      <c r="AJ122" s="75"/>
      <c r="AK122" s="75"/>
      <c r="AL122" s="75"/>
      <c r="AM122" s="75"/>
      <c r="AN122" s="75"/>
      <c r="AO122" s="75"/>
      <c r="AP122" s="75"/>
      <c r="AQ122" s="75"/>
      <c r="AR122" s="75"/>
      <c r="AS122" s="75"/>
    </row>
    <row r="123" ht="16.5" customHeight="1" outlineLevel="1">
      <c r="A123" s="75"/>
      <c r="B123" s="105" t="s">
        <v>733</v>
      </c>
      <c r="C123" s="106">
        <v>46132.82317478009</v>
      </c>
      <c r="D123" s="72"/>
      <c r="E123" s="107" t="s">
        <v>76</v>
      </c>
      <c r="F123" s="71"/>
      <c r="G123" s="107" t="s">
        <v>77</v>
      </c>
      <c r="H123" s="71"/>
      <c r="I123" s="107" t="s">
        <v>734</v>
      </c>
      <c r="J123" s="71"/>
      <c r="K123" s="71"/>
      <c r="L123" s="71"/>
      <c r="M123" s="72"/>
      <c r="N123" s="108" t="s">
        <v>65</v>
      </c>
      <c r="O123" s="72"/>
      <c r="P123" s="109">
        <v>150000.0</v>
      </c>
      <c r="Q123" s="71"/>
      <c r="R123" s="110">
        <v>0.0</v>
      </c>
      <c r="S123" s="72"/>
      <c r="T123" s="111" t="s">
        <v>66</v>
      </c>
      <c r="U123" s="72"/>
      <c r="V123" s="112" t="s">
        <v>79</v>
      </c>
      <c r="W123" s="71"/>
      <c r="X123" s="72"/>
      <c r="Y123" s="112" t="s">
        <v>68</v>
      </c>
      <c r="Z123" s="72"/>
      <c r="AA123" s="75"/>
      <c r="AB123" s="75"/>
      <c r="AC123" s="75"/>
      <c r="AD123" s="75"/>
      <c r="AE123" s="75"/>
      <c r="AF123" s="75"/>
      <c r="AG123" s="75"/>
      <c r="AH123" s="75"/>
      <c r="AI123" s="75"/>
      <c r="AJ123" s="75"/>
      <c r="AK123" s="75"/>
      <c r="AL123" s="75"/>
      <c r="AM123" s="75"/>
      <c r="AN123" s="75"/>
      <c r="AO123" s="75"/>
      <c r="AP123" s="75"/>
      <c r="AQ123" s="75"/>
      <c r="AR123" s="75"/>
      <c r="AS123" s="75"/>
    </row>
    <row r="124" ht="16.5" customHeight="1" outlineLevel="1">
      <c r="A124" s="75"/>
      <c r="B124" s="105" t="s">
        <v>738</v>
      </c>
      <c r="C124" s="106">
        <v>46132.82240211805</v>
      </c>
      <c r="D124" s="72"/>
      <c r="E124" s="107" t="s">
        <v>76</v>
      </c>
      <c r="F124" s="71"/>
      <c r="G124" s="107" t="s">
        <v>77</v>
      </c>
      <c r="H124" s="71"/>
      <c r="I124" s="107" t="s">
        <v>734</v>
      </c>
      <c r="J124" s="71"/>
      <c r="K124" s="71"/>
      <c r="L124" s="71"/>
      <c r="M124" s="72"/>
      <c r="N124" s="108" t="s">
        <v>65</v>
      </c>
      <c r="O124" s="72"/>
      <c r="P124" s="109">
        <v>140000.0</v>
      </c>
      <c r="Q124" s="71"/>
      <c r="R124" s="110">
        <v>0.0</v>
      </c>
      <c r="S124" s="72"/>
      <c r="T124" s="111" t="s">
        <v>88</v>
      </c>
      <c r="U124" s="72"/>
      <c r="V124" s="112" t="s">
        <v>79</v>
      </c>
      <c r="W124" s="71"/>
      <c r="X124" s="72"/>
      <c r="Y124" s="112" t="s">
        <v>68</v>
      </c>
      <c r="Z124" s="72"/>
      <c r="AA124" s="75"/>
      <c r="AB124" s="75"/>
      <c r="AC124" s="75"/>
      <c r="AD124" s="75"/>
      <c r="AE124" s="75"/>
      <c r="AF124" s="75"/>
      <c r="AG124" s="75"/>
      <c r="AH124" s="75"/>
      <c r="AI124" s="75"/>
      <c r="AJ124" s="75"/>
      <c r="AK124" s="75"/>
      <c r="AL124" s="75"/>
      <c r="AM124" s="75"/>
      <c r="AN124" s="75"/>
      <c r="AO124" s="75"/>
      <c r="AP124" s="75"/>
      <c r="AQ124" s="75"/>
      <c r="AR124" s="75"/>
      <c r="AS124" s="75"/>
    </row>
    <row r="125" ht="16.5" customHeight="1" outlineLevel="1">
      <c r="A125" s="75"/>
      <c r="B125" s="105" t="s">
        <v>744</v>
      </c>
      <c r="C125" s="106">
        <v>46132.82149657408</v>
      </c>
      <c r="D125" s="72"/>
      <c r="E125" s="107" t="s">
        <v>7</v>
      </c>
      <c r="F125" s="71"/>
      <c r="G125" s="107" t="s">
        <v>63</v>
      </c>
      <c r="H125" s="71"/>
      <c r="I125" s="107" t="s">
        <v>748</v>
      </c>
      <c r="J125" s="71"/>
      <c r="K125" s="71"/>
      <c r="L125" s="71"/>
      <c r="M125" s="72"/>
      <c r="N125" s="108" t="s">
        <v>65</v>
      </c>
      <c r="O125" s="72"/>
      <c r="P125" s="109">
        <v>280000.0</v>
      </c>
      <c r="Q125" s="71"/>
      <c r="R125" s="110">
        <v>0.0</v>
      </c>
      <c r="S125" s="72"/>
      <c r="T125" s="111" t="s">
        <v>88</v>
      </c>
      <c r="U125" s="72"/>
      <c r="V125" s="112" t="s">
        <v>79</v>
      </c>
      <c r="W125" s="71"/>
      <c r="X125" s="72"/>
      <c r="Y125" s="112" t="s">
        <v>68</v>
      </c>
      <c r="Z125" s="72"/>
      <c r="AA125" s="75"/>
      <c r="AB125" s="75"/>
      <c r="AC125" s="75"/>
      <c r="AD125" s="75"/>
      <c r="AE125" s="75"/>
      <c r="AF125" s="75"/>
      <c r="AG125" s="75"/>
      <c r="AH125" s="75"/>
      <c r="AI125" s="75"/>
      <c r="AJ125" s="75"/>
      <c r="AK125" s="75"/>
      <c r="AL125" s="75"/>
      <c r="AM125" s="75"/>
      <c r="AN125" s="75"/>
      <c r="AO125" s="75"/>
      <c r="AP125" s="75"/>
      <c r="AQ125" s="75"/>
      <c r="AR125" s="75"/>
      <c r="AS125" s="75"/>
    </row>
    <row r="126" ht="16.5" customHeight="1" outlineLevel="1">
      <c r="A126" s="75"/>
      <c r="B126" s="105" t="s">
        <v>753</v>
      </c>
      <c r="C126" s="106">
        <v>46132.82038586806</v>
      </c>
      <c r="D126" s="72"/>
      <c r="E126" s="107" t="s">
        <v>7</v>
      </c>
      <c r="F126" s="71"/>
      <c r="G126" s="107" t="s">
        <v>63</v>
      </c>
      <c r="H126" s="71"/>
      <c r="I126" s="107" t="s">
        <v>755</v>
      </c>
      <c r="J126" s="71"/>
      <c r="K126" s="71"/>
      <c r="L126" s="71"/>
      <c r="M126" s="72"/>
      <c r="N126" s="108" t="s">
        <v>65</v>
      </c>
      <c r="O126" s="72"/>
      <c r="P126" s="109">
        <v>300000.0</v>
      </c>
      <c r="Q126" s="71"/>
      <c r="R126" s="110">
        <v>0.0</v>
      </c>
      <c r="S126" s="72"/>
      <c r="T126" s="111" t="s">
        <v>66</v>
      </c>
      <c r="U126" s="72"/>
      <c r="V126" s="112" t="s">
        <v>79</v>
      </c>
      <c r="W126" s="71"/>
      <c r="X126" s="72"/>
      <c r="Y126" s="112" t="s">
        <v>68</v>
      </c>
      <c r="Z126" s="72"/>
      <c r="AA126" s="75"/>
      <c r="AB126" s="75"/>
      <c r="AC126" s="75"/>
      <c r="AD126" s="75"/>
      <c r="AE126" s="75"/>
      <c r="AF126" s="75"/>
      <c r="AG126" s="75"/>
      <c r="AH126" s="75"/>
      <c r="AI126" s="75"/>
      <c r="AJ126" s="75"/>
      <c r="AK126" s="75"/>
      <c r="AL126" s="75"/>
      <c r="AM126" s="75"/>
      <c r="AN126" s="75"/>
      <c r="AO126" s="75"/>
      <c r="AP126" s="75"/>
      <c r="AQ126" s="75"/>
      <c r="AR126" s="75"/>
      <c r="AS126" s="75"/>
    </row>
    <row r="127" ht="16.5" customHeight="1" outlineLevel="1">
      <c r="A127" s="75"/>
      <c r="B127" s="105" t="s">
        <v>759</v>
      </c>
      <c r="C127" s="106">
        <v>46131.872023240736</v>
      </c>
      <c r="D127" s="72"/>
      <c r="E127" s="107" t="s">
        <v>7</v>
      </c>
      <c r="F127" s="71"/>
      <c r="G127" s="107" t="s">
        <v>77</v>
      </c>
      <c r="H127" s="71"/>
      <c r="I127" s="107" t="s">
        <v>760</v>
      </c>
      <c r="J127" s="71"/>
      <c r="K127" s="71"/>
      <c r="L127" s="71"/>
      <c r="M127" s="72"/>
      <c r="N127" s="108" t="s">
        <v>761</v>
      </c>
      <c r="O127" s="72"/>
      <c r="P127" s="109">
        <v>75000.0</v>
      </c>
      <c r="Q127" s="71"/>
      <c r="R127" s="110">
        <v>0.0</v>
      </c>
      <c r="S127" s="72"/>
      <c r="T127" s="111" t="s">
        <v>66</v>
      </c>
      <c r="U127" s="72"/>
      <c r="V127" s="112" t="s">
        <v>79</v>
      </c>
      <c r="W127" s="71"/>
      <c r="X127" s="72"/>
      <c r="Y127" s="112" t="s">
        <v>68</v>
      </c>
      <c r="Z127" s="72"/>
      <c r="AA127" s="75"/>
      <c r="AB127" s="75"/>
      <c r="AC127" s="75"/>
      <c r="AD127" s="75"/>
      <c r="AE127" s="75"/>
      <c r="AF127" s="75"/>
      <c r="AG127" s="75"/>
      <c r="AH127" s="75"/>
      <c r="AI127" s="75"/>
      <c r="AJ127" s="75"/>
      <c r="AK127" s="75"/>
      <c r="AL127" s="75"/>
      <c r="AM127" s="75"/>
      <c r="AN127" s="75"/>
      <c r="AO127" s="75"/>
      <c r="AP127" s="75"/>
      <c r="AQ127" s="75"/>
      <c r="AR127" s="75"/>
      <c r="AS127" s="75"/>
    </row>
    <row r="128" ht="16.5" customHeight="1" outlineLevel="1">
      <c r="A128" s="75"/>
      <c r="B128" s="105" t="s">
        <v>765</v>
      </c>
      <c r="C128" s="106">
        <v>46129.66553966435</v>
      </c>
      <c r="D128" s="72"/>
      <c r="E128" s="107" t="s">
        <v>76</v>
      </c>
      <c r="F128" s="71"/>
      <c r="G128" s="107" t="s">
        <v>77</v>
      </c>
      <c r="H128" s="71"/>
      <c r="I128" s="107" t="s">
        <v>767</v>
      </c>
      <c r="J128" s="71"/>
      <c r="K128" s="71"/>
      <c r="L128" s="71"/>
      <c r="M128" s="72"/>
      <c r="N128" s="108" t="s">
        <v>65</v>
      </c>
      <c r="O128" s="72"/>
      <c r="P128" s="109">
        <v>25000.0</v>
      </c>
      <c r="Q128" s="71"/>
      <c r="R128" s="110">
        <v>0.0</v>
      </c>
      <c r="S128" s="72"/>
      <c r="T128" s="111" t="s">
        <v>88</v>
      </c>
      <c r="U128" s="72"/>
      <c r="V128" s="112" t="s">
        <v>79</v>
      </c>
      <c r="W128" s="71"/>
      <c r="X128" s="72"/>
      <c r="Y128" s="112" t="s">
        <v>68</v>
      </c>
      <c r="Z128" s="72"/>
      <c r="AA128" s="75"/>
      <c r="AB128" s="75"/>
      <c r="AC128" s="75"/>
      <c r="AD128" s="75"/>
      <c r="AE128" s="75"/>
      <c r="AF128" s="75"/>
      <c r="AG128" s="75"/>
      <c r="AH128" s="75"/>
      <c r="AI128" s="75"/>
      <c r="AJ128" s="75"/>
      <c r="AK128" s="75"/>
      <c r="AL128" s="75"/>
      <c r="AM128" s="75"/>
      <c r="AN128" s="75"/>
      <c r="AO128" s="75"/>
      <c r="AP128" s="75"/>
      <c r="AQ128" s="75"/>
      <c r="AR128" s="75"/>
      <c r="AS128" s="75"/>
    </row>
    <row r="129" ht="16.5" customHeight="1" outlineLevel="1">
      <c r="A129" s="75"/>
      <c r="B129" s="105" t="s">
        <v>768</v>
      </c>
      <c r="C129" s="106">
        <v>46129.66402829861</v>
      </c>
      <c r="D129" s="72"/>
      <c r="E129" s="107" t="s">
        <v>7</v>
      </c>
      <c r="F129" s="71"/>
      <c r="G129" s="107" t="s">
        <v>63</v>
      </c>
      <c r="H129" s="71"/>
      <c r="I129" s="107" t="s">
        <v>770</v>
      </c>
      <c r="J129" s="71"/>
      <c r="K129" s="71"/>
      <c r="L129" s="71"/>
      <c r="M129" s="72"/>
      <c r="N129" s="108" t="s">
        <v>65</v>
      </c>
      <c r="O129" s="72"/>
      <c r="P129" s="109">
        <v>50000.0</v>
      </c>
      <c r="Q129" s="71"/>
      <c r="R129" s="110">
        <v>0.0</v>
      </c>
      <c r="S129" s="72"/>
      <c r="T129" s="111" t="s">
        <v>88</v>
      </c>
      <c r="U129" s="72"/>
      <c r="V129" s="112" t="s">
        <v>79</v>
      </c>
      <c r="W129" s="71"/>
      <c r="X129" s="72"/>
      <c r="Y129" s="112" t="s">
        <v>68</v>
      </c>
      <c r="Z129" s="72"/>
      <c r="AA129" s="75"/>
      <c r="AB129" s="75"/>
      <c r="AC129" s="75"/>
      <c r="AD129" s="75"/>
      <c r="AE129" s="75"/>
      <c r="AF129" s="75"/>
      <c r="AG129" s="75"/>
      <c r="AH129" s="75"/>
      <c r="AI129" s="75"/>
      <c r="AJ129" s="75"/>
      <c r="AK129" s="75"/>
      <c r="AL129" s="75"/>
      <c r="AM129" s="75"/>
      <c r="AN129" s="75"/>
      <c r="AO129" s="75"/>
      <c r="AP129" s="75"/>
      <c r="AQ129" s="75"/>
      <c r="AR129" s="75"/>
      <c r="AS129" s="75"/>
    </row>
    <row r="130" ht="16.5" customHeight="1" outlineLevel="1">
      <c r="A130" s="75"/>
      <c r="B130" s="105" t="s">
        <v>774</v>
      </c>
      <c r="C130" s="106">
        <v>46123.94984015047</v>
      </c>
      <c r="D130" s="72"/>
      <c r="E130" s="107" t="s">
        <v>76</v>
      </c>
      <c r="F130" s="71"/>
      <c r="G130" s="107" t="s">
        <v>77</v>
      </c>
      <c r="H130" s="71"/>
      <c r="I130" s="107" t="s">
        <v>776</v>
      </c>
      <c r="J130" s="71"/>
      <c r="K130" s="71"/>
      <c r="L130" s="71"/>
      <c r="M130" s="72"/>
      <c r="N130" s="108" t="s">
        <v>65</v>
      </c>
      <c r="O130" s="72"/>
      <c r="P130" s="109">
        <v>177500.0</v>
      </c>
      <c r="Q130" s="71"/>
      <c r="R130" s="110">
        <v>0.0</v>
      </c>
      <c r="S130" s="72"/>
      <c r="T130" s="111" t="s">
        <v>66</v>
      </c>
      <c r="U130" s="72"/>
      <c r="V130" s="112" t="s">
        <v>79</v>
      </c>
      <c r="W130" s="71"/>
      <c r="X130" s="72"/>
      <c r="Y130" s="112" t="s">
        <v>68</v>
      </c>
      <c r="Z130" s="72"/>
      <c r="AA130" s="75"/>
      <c r="AB130" s="75"/>
      <c r="AC130" s="75"/>
      <c r="AD130" s="75"/>
      <c r="AE130" s="75"/>
      <c r="AF130" s="75"/>
      <c r="AG130" s="75"/>
      <c r="AH130" s="75"/>
      <c r="AI130" s="75"/>
      <c r="AJ130" s="75"/>
      <c r="AK130" s="75"/>
      <c r="AL130" s="75"/>
      <c r="AM130" s="75"/>
      <c r="AN130" s="75"/>
      <c r="AO130" s="75"/>
      <c r="AP130" s="75"/>
      <c r="AQ130" s="75"/>
      <c r="AR130" s="75"/>
      <c r="AS130" s="75"/>
    </row>
    <row r="131" ht="16.5" customHeight="1" outlineLevel="1">
      <c r="A131" s="75"/>
      <c r="B131" s="105" t="s">
        <v>780</v>
      </c>
      <c r="C131" s="106">
        <v>46123.948673182866</v>
      </c>
      <c r="D131" s="72"/>
      <c r="E131" s="107" t="s">
        <v>7</v>
      </c>
      <c r="F131" s="71"/>
      <c r="G131" s="107" t="s">
        <v>63</v>
      </c>
      <c r="H131" s="71"/>
      <c r="I131" s="107" t="s">
        <v>783</v>
      </c>
      <c r="J131" s="71"/>
      <c r="K131" s="71"/>
      <c r="L131" s="71"/>
      <c r="M131" s="72"/>
      <c r="N131" s="108" t="s">
        <v>65</v>
      </c>
      <c r="O131" s="72"/>
      <c r="P131" s="109">
        <v>135000.0</v>
      </c>
      <c r="Q131" s="71"/>
      <c r="R131" s="110">
        <v>0.0</v>
      </c>
      <c r="S131" s="72"/>
      <c r="T131" s="111" t="s">
        <v>66</v>
      </c>
      <c r="U131" s="72"/>
      <c r="V131" s="112" t="s">
        <v>79</v>
      </c>
      <c r="W131" s="71"/>
      <c r="X131" s="72"/>
      <c r="Y131" s="112" t="s">
        <v>68</v>
      </c>
      <c r="Z131" s="72"/>
      <c r="AA131" s="75"/>
      <c r="AB131" s="75"/>
      <c r="AC131" s="75"/>
      <c r="AD131" s="75"/>
      <c r="AE131" s="75"/>
      <c r="AF131" s="75"/>
      <c r="AG131" s="75"/>
      <c r="AH131" s="75"/>
      <c r="AI131" s="75"/>
      <c r="AJ131" s="75"/>
      <c r="AK131" s="75"/>
      <c r="AL131" s="75"/>
      <c r="AM131" s="75"/>
      <c r="AN131" s="75"/>
      <c r="AO131" s="75"/>
      <c r="AP131" s="75"/>
      <c r="AQ131" s="75"/>
      <c r="AR131" s="75"/>
      <c r="AS131" s="75"/>
    </row>
    <row r="132" ht="16.5" customHeight="1" outlineLevel="1">
      <c r="A132" s="75"/>
      <c r="B132" s="105" t="s">
        <v>785</v>
      </c>
      <c r="C132" s="106">
        <v>46123.947989189815</v>
      </c>
      <c r="D132" s="72"/>
      <c r="E132" s="107" t="s">
        <v>7</v>
      </c>
      <c r="F132" s="71"/>
      <c r="G132" s="107" t="s">
        <v>63</v>
      </c>
      <c r="H132" s="71"/>
      <c r="I132" s="107" t="s">
        <v>788</v>
      </c>
      <c r="J132" s="71"/>
      <c r="K132" s="71"/>
      <c r="L132" s="71"/>
      <c r="M132" s="72"/>
      <c r="N132" s="108" t="s">
        <v>65</v>
      </c>
      <c r="O132" s="72"/>
      <c r="P132" s="109">
        <v>40000.0</v>
      </c>
      <c r="Q132" s="71"/>
      <c r="R132" s="110">
        <v>0.0</v>
      </c>
      <c r="S132" s="72"/>
      <c r="T132" s="111" t="s">
        <v>66</v>
      </c>
      <c r="U132" s="72"/>
      <c r="V132" s="112" t="s">
        <v>79</v>
      </c>
      <c r="W132" s="71"/>
      <c r="X132" s="72"/>
      <c r="Y132" s="112" t="s">
        <v>68</v>
      </c>
      <c r="Z132" s="72"/>
      <c r="AA132" s="75"/>
      <c r="AB132" s="75"/>
      <c r="AC132" s="75"/>
      <c r="AD132" s="75"/>
      <c r="AE132" s="75"/>
      <c r="AF132" s="75"/>
      <c r="AG132" s="75"/>
      <c r="AH132" s="75"/>
      <c r="AI132" s="75"/>
      <c r="AJ132" s="75"/>
      <c r="AK132" s="75"/>
      <c r="AL132" s="75"/>
      <c r="AM132" s="75"/>
      <c r="AN132" s="75"/>
      <c r="AO132" s="75"/>
      <c r="AP132" s="75"/>
      <c r="AQ132" s="75"/>
      <c r="AR132" s="75"/>
      <c r="AS132" s="75"/>
    </row>
    <row r="133" ht="16.5" customHeight="1" outlineLevel="1">
      <c r="A133" s="75"/>
      <c r="B133" s="105" t="s">
        <v>795</v>
      </c>
      <c r="C133" s="106">
        <v>46123.94708900463</v>
      </c>
      <c r="D133" s="72"/>
      <c r="E133" s="107" t="s">
        <v>7</v>
      </c>
      <c r="F133" s="71"/>
      <c r="G133" s="107" t="s">
        <v>63</v>
      </c>
      <c r="H133" s="71"/>
      <c r="I133" s="107" t="s">
        <v>796</v>
      </c>
      <c r="J133" s="71"/>
      <c r="K133" s="71"/>
      <c r="L133" s="71"/>
      <c r="M133" s="72"/>
      <c r="N133" s="108" t="s">
        <v>65</v>
      </c>
      <c r="O133" s="72"/>
      <c r="P133" s="109">
        <v>180000.0</v>
      </c>
      <c r="Q133" s="71"/>
      <c r="R133" s="110">
        <v>0.0</v>
      </c>
      <c r="S133" s="72"/>
      <c r="T133" s="111" t="s">
        <v>66</v>
      </c>
      <c r="U133" s="72"/>
      <c r="V133" s="112" t="s">
        <v>79</v>
      </c>
      <c r="W133" s="71"/>
      <c r="X133" s="72"/>
      <c r="Y133" s="112" t="s">
        <v>68</v>
      </c>
      <c r="Z133" s="72"/>
      <c r="AA133" s="75"/>
      <c r="AB133" s="75"/>
      <c r="AC133" s="75"/>
      <c r="AD133" s="75"/>
      <c r="AE133" s="75"/>
      <c r="AF133" s="75"/>
      <c r="AG133" s="75"/>
      <c r="AH133" s="75"/>
      <c r="AI133" s="75"/>
      <c r="AJ133" s="75"/>
      <c r="AK133" s="75"/>
      <c r="AL133" s="75"/>
      <c r="AM133" s="75"/>
      <c r="AN133" s="75"/>
      <c r="AO133" s="75"/>
      <c r="AP133" s="75"/>
      <c r="AQ133" s="75"/>
      <c r="AR133" s="75"/>
      <c r="AS133" s="75"/>
    </row>
    <row r="134" ht="16.5" customHeight="1" outlineLevel="1">
      <c r="A134" s="75"/>
      <c r="B134" s="105" t="s">
        <v>801</v>
      </c>
      <c r="C134" s="106">
        <v>46122.7443678125</v>
      </c>
      <c r="D134" s="72"/>
      <c r="E134" s="107" t="s">
        <v>76</v>
      </c>
      <c r="F134" s="71"/>
      <c r="G134" s="107" t="s">
        <v>804</v>
      </c>
      <c r="H134" s="71"/>
      <c r="I134" s="107" t="s">
        <v>806</v>
      </c>
      <c r="J134" s="71"/>
      <c r="K134" s="71"/>
      <c r="L134" s="71"/>
      <c r="M134" s="72"/>
      <c r="N134" s="108" t="s">
        <v>807</v>
      </c>
      <c r="O134" s="72"/>
      <c r="P134" s="109">
        <v>27400.0</v>
      </c>
      <c r="Q134" s="71"/>
      <c r="R134" s="110">
        <v>0.0</v>
      </c>
      <c r="S134" s="72"/>
      <c r="T134" s="111" t="s">
        <v>88</v>
      </c>
      <c r="U134" s="72"/>
      <c r="V134" s="112" t="s">
        <v>79</v>
      </c>
      <c r="W134" s="71"/>
      <c r="X134" s="72"/>
      <c r="Y134" s="112" t="s">
        <v>68</v>
      </c>
      <c r="Z134" s="72"/>
      <c r="AA134" s="75"/>
      <c r="AB134" s="75"/>
      <c r="AC134" s="75"/>
      <c r="AD134" s="75"/>
      <c r="AE134" s="75"/>
      <c r="AF134" s="75"/>
      <c r="AG134" s="75"/>
      <c r="AH134" s="75"/>
      <c r="AI134" s="75"/>
      <c r="AJ134" s="75"/>
      <c r="AK134" s="75"/>
      <c r="AL134" s="75"/>
      <c r="AM134" s="75"/>
      <c r="AN134" s="75"/>
      <c r="AO134" s="75"/>
      <c r="AP134" s="75"/>
      <c r="AQ134" s="75"/>
      <c r="AR134" s="75"/>
      <c r="AS134" s="75"/>
    </row>
    <row r="135" ht="16.5" customHeight="1" outlineLevel="1">
      <c r="A135" s="75"/>
      <c r="B135" s="105" t="s">
        <v>810</v>
      </c>
      <c r="C135" s="106">
        <v>46122.670077523144</v>
      </c>
      <c r="D135" s="72"/>
      <c r="E135" s="107" t="s">
        <v>76</v>
      </c>
      <c r="F135" s="71"/>
      <c r="G135" s="107" t="s">
        <v>811</v>
      </c>
      <c r="H135" s="71"/>
      <c r="I135" s="107" t="s">
        <v>812</v>
      </c>
      <c r="J135" s="71"/>
      <c r="K135" s="71"/>
      <c r="L135" s="71"/>
      <c r="M135" s="72"/>
      <c r="N135" s="108" t="s">
        <v>65</v>
      </c>
      <c r="O135" s="72"/>
      <c r="P135" s="109">
        <v>10000.0</v>
      </c>
      <c r="Q135" s="71"/>
      <c r="R135" s="110">
        <v>0.0</v>
      </c>
      <c r="S135" s="72"/>
      <c r="T135" s="111" t="s">
        <v>88</v>
      </c>
      <c r="U135" s="72"/>
      <c r="V135" s="112" t="s">
        <v>79</v>
      </c>
      <c r="W135" s="71"/>
      <c r="X135" s="72"/>
      <c r="Y135" s="112" t="s">
        <v>68</v>
      </c>
      <c r="Z135" s="72"/>
      <c r="AA135" s="75"/>
      <c r="AB135" s="75"/>
      <c r="AC135" s="75"/>
      <c r="AD135" s="75"/>
      <c r="AE135" s="75"/>
      <c r="AF135" s="75"/>
      <c r="AG135" s="75"/>
      <c r="AH135" s="75"/>
      <c r="AI135" s="75"/>
      <c r="AJ135" s="75"/>
      <c r="AK135" s="75"/>
      <c r="AL135" s="75"/>
      <c r="AM135" s="75"/>
      <c r="AN135" s="75"/>
      <c r="AO135" s="75"/>
      <c r="AP135" s="75"/>
      <c r="AQ135" s="75"/>
      <c r="AR135" s="75"/>
      <c r="AS135" s="75"/>
    </row>
    <row r="136" ht="16.5" customHeight="1" outlineLevel="1">
      <c r="A136" s="75"/>
      <c r="B136" s="105" t="s">
        <v>817</v>
      </c>
      <c r="C136" s="106">
        <v>46120.370655879626</v>
      </c>
      <c r="D136" s="72"/>
      <c r="E136" s="107" t="s">
        <v>7</v>
      </c>
      <c r="F136" s="71"/>
      <c r="G136" s="107" t="s">
        <v>77</v>
      </c>
      <c r="H136" s="71"/>
      <c r="I136" s="107" t="s">
        <v>820</v>
      </c>
      <c r="J136" s="71"/>
      <c r="K136" s="71"/>
      <c r="L136" s="71"/>
      <c r="M136" s="72"/>
      <c r="N136" s="108" t="s">
        <v>65</v>
      </c>
      <c r="O136" s="72"/>
      <c r="P136" s="109">
        <v>15000.0</v>
      </c>
      <c r="Q136" s="71"/>
      <c r="R136" s="110">
        <v>0.0</v>
      </c>
      <c r="S136" s="72"/>
      <c r="T136" s="111" t="s">
        <v>66</v>
      </c>
      <c r="U136" s="72"/>
      <c r="V136" s="112" t="s">
        <v>67</v>
      </c>
      <c r="W136" s="71"/>
      <c r="X136" s="72"/>
      <c r="Y136" s="112" t="s">
        <v>68</v>
      </c>
      <c r="Z136" s="72"/>
      <c r="AA136" s="75"/>
      <c r="AB136" s="75"/>
      <c r="AC136" s="75"/>
      <c r="AD136" s="75"/>
      <c r="AE136" s="75"/>
      <c r="AF136" s="75"/>
      <c r="AG136" s="75"/>
      <c r="AH136" s="75"/>
      <c r="AI136" s="75"/>
      <c r="AJ136" s="75"/>
      <c r="AK136" s="75"/>
      <c r="AL136" s="75"/>
      <c r="AM136" s="75"/>
      <c r="AN136" s="75"/>
      <c r="AO136" s="75"/>
      <c r="AP136" s="75"/>
      <c r="AQ136" s="75"/>
      <c r="AR136" s="75"/>
      <c r="AS136" s="75"/>
    </row>
    <row r="137" ht="16.5" customHeight="1" outlineLevel="1">
      <c r="A137" s="75"/>
      <c r="B137" s="105" t="s">
        <v>823</v>
      </c>
      <c r="C137" s="106">
        <v>46119.65075475695</v>
      </c>
      <c r="D137" s="72"/>
      <c r="E137" s="107" t="s">
        <v>76</v>
      </c>
      <c r="F137" s="71"/>
      <c r="G137" s="107" t="s">
        <v>804</v>
      </c>
      <c r="H137" s="71"/>
      <c r="I137" s="107" t="s">
        <v>825</v>
      </c>
      <c r="J137" s="71"/>
      <c r="K137" s="71"/>
      <c r="L137" s="71"/>
      <c r="M137" s="72"/>
      <c r="N137" s="108" t="s">
        <v>826</v>
      </c>
      <c r="O137" s="72"/>
      <c r="P137" s="109">
        <v>10000.0</v>
      </c>
      <c r="Q137" s="71"/>
      <c r="R137" s="110">
        <v>0.0</v>
      </c>
      <c r="S137" s="72"/>
      <c r="T137" s="111" t="s">
        <v>88</v>
      </c>
      <c r="U137" s="72"/>
      <c r="V137" s="112" t="s">
        <v>79</v>
      </c>
      <c r="W137" s="71"/>
      <c r="X137" s="72"/>
      <c r="Y137" s="112" t="s">
        <v>68</v>
      </c>
      <c r="Z137" s="72"/>
      <c r="AA137" s="75"/>
      <c r="AB137" s="75"/>
      <c r="AC137" s="75"/>
      <c r="AD137" s="75"/>
      <c r="AE137" s="75"/>
      <c r="AF137" s="75"/>
      <c r="AG137" s="75"/>
      <c r="AH137" s="75"/>
      <c r="AI137" s="75"/>
      <c r="AJ137" s="75"/>
      <c r="AK137" s="75"/>
      <c r="AL137" s="75"/>
      <c r="AM137" s="75"/>
      <c r="AN137" s="75"/>
      <c r="AO137" s="75"/>
      <c r="AP137" s="75"/>
      <c r="AQ137" s="75"/>
      <c r="AR137" s="75"/>
      <c r="AS137" s="75"/>
    </row>
    <row r="138" ht="16.5" customHeight="1" outlineLevel="1">
      <c r="A138" s="75"/>
      <c r="B138" s="105" t="s">
        <v>828</v>
      </c>
      <c r="C138" s="106">
        <v>46117.06159722222</v>
      </c>
      <c r="D138" s="72"/>
      <c r="E138" s="107" t="s">
        <v>76</v>
      </c>
      <c r="F138" s="71"/>
      <c r="G138" s="107" t="s">
        <v>77</v>
      </c>
      <c r="H138" s="71"/>
      <c r="I138" s="107" t="s">
        <v>829</v>
      </c>
      <c r="J138" s="71"/>
      <c r="K138" s="71"/>
      <c r="L138" s="71"/>
      <c r="M138" s="72"/>
      <c r="N138" s="108" t="s">
        <v>65</v>
      </c>
      <c r="O138" s="72"/>
      <c r="P138" s="109">
        <v>42500.0</v>
      </c>
      <c r="Q138" s="71"/>
      <c r="R138" s="110">
        <v>0.0</v>
      </c>
      <c r="S138" s="72"/>
      <c r="T138" s="111" t="s">
        <v>66</v>
      </c>
      <c r="U138" s="72"/>
      <c r="V138" s="112" t="s">
        <v>79</v>
      </c>
      <c r="W138" s="71"/>
      <c r="X138" s="72"/>
      <c r="Y138" s="112" t="s">
        <v>68</v>
      </c>
      <c r="Z138" s="72"/>
      <c r="AA138" s="75"/>
      <c r="AB138" s="75"/>
      <c r="AC138" s="75"/>
      <c r="AD138" s="75"/>
      <c r="AE138" s="75"/>
      <c r="AF138" s="75"/>
      <c r="AG138" s="75"/>
      <c r="AH138" s="75"/>
      <c r="AI138" s="75"/>
      <c r="AJ138" s="75"/>
      <c r="AK138" s="75"/>
      <c r="AL138" s="75"/>
      <c r="AM138" s="75"/>
      <c r="AN138" s="75"/>
      <c r="AO138" s="75"/>
      <c r="AP138" s="75"/>
      <c r="AQ138" s="75"/>
      <c r="AR138" s="75"/>
      <c r="AS138" s="75"/>
    </row>
    <row r="139" ht="16.5" customHeight="1" outlineLevel="1">
      <c r="A139" s="75"/>
      <c r="B139" s="105" t="s">
        <v>833</v>
      </c>
      <c r="C139" s="106">
        <v>46117.06081273148</v>
      </c>
      <c r="D139" s="72"/>
      <c r="E139" s="107" t="s">
        <v>7</v>
      </c>
      <c r="F139" s="71"/>
      <c r="G139" s="107" t="s">
        <v>63</v>
      </c>
      <c r="H139" s="71"/>
      <c r="I139" s="107" t="s">
        <v>835</v>
      </c>
      <c r="J139" s="71"/>
      <c r="K139" s="71"/>
      <c r="L139" s="71"/>
      <c r="M139" s="72"/>
      <c r="N139" s="108" t="s">
        <v>65</v>
      </c>
      <c r="O139" s="72"/>
      <c r="P139" s="109">
        <v>85000.0</v>
      </c>
      <c r="Q139" s="71"/>
      <c r="R139" s="110">
        <v>0.0</v>
      </c>
      <c r="S139" s="72"/>
      <c r="T139" s="111" t="s">
        <v>66</v>
      </c>
      <c r="U139" s="72"/>
      <c r="V139" s="112" t="s">
        <v>79</v>
      </c>
      <c r="W139" s="71"/>
      <c r="X139" s="72"/>
      <c r="Y139" s="112" t="s">
        <v>68</v>
      </c>
      <c r="Z139" s="72"/>
      <c r="AA139" s="75"/>
      <c r="AB139" s="75"/>
      <c r="AC139" s="75"/>
      <c r="AD139" s="75"/>
      <c r="AE139" s="75"/>
      <c r="AF139" s="75"/>
      <c r="AG139" s="75"/>
      <c r="AH139" s="75"/>
      <c r="AI139" s="75"/>
      <c r="AJ139" s="75"/>
      <c r="AK139" s="75"/>
      <c r="AL139" s="75"/>
      <c r="AM139" s="75"/>
      <c r="AN139" s="75"/>
      <c r="AO139" s="75"/>
      <c r="AP139" s="75"/>
      <c r="AQ139" s="75"/>
      <c r="AR139" s="75"/>
      <c r="AS139" s="75"/>
    </row>
    <row r="140" ht="16.5" customHeight="1" outlineLevel="1">
      <c r="A140" s="75"/>
      <c r="B140" s="105" t="s">
        <v>840</v>
      </c>
      <c r="C140" s="106">
        <v>46117.05678265046</v>
      </c>
      <c r="D140" s="72"/>
      <c r="E140" s="107" t="s">
        <v>7</v>
      </c>
      <c r="F140" s="71"/>
      <c r="G140" s="107" t="s">
        <v>842</v>
      </c>
      <c r="H140" s="71"/>
      <c r="I140" s="107" t="s">
        <v>844</v>
      </c>
      <c r="J140" s="71"/>
      <c r="K140" s="71"/>
      <c r="L140" s="71"/>
      <c r="M140" s="72"/>
      <c r="N140" s="108" t="s">
        <v>65</v>
      </c>
      <c r="O140" s="72"/>
      <c r="P140" s="109">
        <v>45000.0</v>
      </c>
      <c r="Q140" s="71"/>
      <c r="R140" s="110">
        <v>0.0</v>
      </c>
      <c r="S140" s="72"/>
      <c r="T140" s="111" t="s">
        <v>88</v>
      </c>
      <c r="U140" s="72"/>
      <c r="V140" s="112" t="s">
        <v>79</v>
      </c>
      <c r="W140" s="71"/>
      <c r="X140" s="72"/>
      <c r="Y140" s="112" t="s">
        <v>68</v>
      </c>
      <c r="Z140" s="72"/>
      <c r="AA140" s="75"/>
      <c r="AB140" s="75"/>
      <c r="AC140" s="75"/>
      <c r="AD140" s="75"/>
      <c r="AE140" s="75"/>
      <c r="AF140" s="75"/>
      <c r="AG140" s="75"/>
      <c r="AH140" s="75"/>
      <c r="AI140" s="75"/>
      <c r="AJ140" s="75"/>
      <c r="AK140" s="75"/>
      <c r="AL140" s="75"/>
      <c r="AM140" s="75"/>
      <c r="AN140" s="75"/>
      <c r="AO140" s="75"/>
      <c r="AP140" s="75"/>
      <c r="AQ140" s="75"/>
      <c r="AR140" s="75"/>
      <c r="AS140" s="75"/>
    </row>
    <row r="141" ht="16.5" customHeight="1" outlineLevel="1">
      <c r="A141" s="75"/>
      <c r="B141" s="105" t="s">
        <v>847</v>
      </c>
      <c r="C141" s="106">
        <v>46114.670065185186</v>
      </c>
      <c r="D141" s="72"/>
      <c r="E141" s="107" t="s">
        <v>7</v>
      </c>
      <c r="F141" s="71"/>
      <c r="G141" s="107" t="s">
        <v>185</v>
      </c>
      <c r="H141" s="71"/>
      <c r="I141" s="107" t="s">
        <v>186</v>
      </c>
      <c r="J141" s="71"/>
      <c r="K141" s="71"/>
      <c r="L141" s="71"/>
      <c r="M141" s="72"/>
      <c r="N141" s="108" t="s">
        <v>65</v>
      </c>
      <c r="O141" s="72"/>
      <c r="P141" s="109">
        <v>27500.0</v>
      </c>
      <c r="Q141" s="71"/>
      <c r="R141" s="110">
        <v>0.0</v>
      </c>
      <c r="S141" s="72"/>
      <c r="T141" s="111" t="s">
        <v>88</v>
      </c>
      <c r="U141" s="72"/>
      <c r="V141" s="112" t="s">
        <v>79</v>
      </c>
      <c r="W141" s="71"/>
      <c r="X141" s="72"/>
      <c r="Y141" s="112" t="s">
        <v>68</v>
      </c>
      <c r="Z141" s="72"/>
      <c r="AA141" s="75"/>
      <c r="AB141" s="75"/>
      <c r="AC141" s="75"/>
      <c r="AD141" s="75"/>
      <c r="AE141" s="75"/>
      <c r="AF141" s="75"/>
      <c r="AG141" s="75"/>
      <c r="AH141" s="75"/>
      <c r="AI141" s="75"/>
      <c r="AJ141" s="75"/>
      <c r="AK141" s="75"/>
      <c r="AL141" s="75"/>
      <c r="AM141" s="75"/>
      <c r="AN141" s="75"/>
      <c r="AO141" s="75"/>
      <c r="AP141" s="75"/>
      <c r="AQ141" s="75"/>
      <c r="AR141" s="75"/>
      <c r="AS141" s="75"/>
    </row>
    <row r="142" ht="16.5" customHeight="1" outlineLevel="1">
      <c r="A142" s="75"/>
      <c r="B142" s="105" t="s">
        <v>854</v>
      </c>
      <c r="C142" s="106">
        <v>46113.906352453705</v>
      </c>
      <c r="D142" s="72"/>
      <c r="E142" s="107" t="s">
        <v>76</v>
      </c>
      <c r="F142" s="71"/>
      <c r="G142" s="107" t="s">
        <v>77</v>
      </c>
      <c r="H142" s="71"/>
      <c r="I142" s="107" t="s">
        <v>855</v>
      </c>
      <c r="J142" s="71"/>
      <c r="K142" s="71"/>
      <c r="L142" s="71"/>
      <c r="M142" s="72"/>
      <c r="N142" s="108" t="s">
        <v>65</v>
      </c>
      <c r="O142" s="72"/>
      <c r="P142" s="109">
        <v>50000.0</v>
      </c>
      <c r="Q142" s="71"/>
      <c r="R142" s="110">
        <v>0.0</v>
      </c>
      <c r="S142" s="72"/>
      <c r="T142" s="111" t="s">
        <v>66</v>
      </c>
      <c r="U142" s="72"/>
      <c r="V142" s="112" t="s">
        <v>79</v>
      </c>
      <c r="W142" s="71"/>
      <c r="X142" s="72"/>
      <c r="Y142" s="112" t="s">
        <v>68</v>
      </c>
      <c r="Z142" s="72"/>
      <c r="AA142" s="75"/>
      <c r="AB142" s="75"/>
      <c r="AC142" s="75"/>
      <c r="AD142" s="75"/>
      <c r="AE142" s="75"/>
      <c r="AF142" s="75"/>
      <c r="AG142" s="75"/>
      <c r="AH142" s="75"/>
      <c r="AI142" s="75"/>
      <c r="AJ142" s="75"/>
      <c r="AK142" s="75"/>
      <c r="AL142" s="75"/>
      <c r="AM142" s="75"/>
      <c r="AN142" s="75"/>
      <c r="AO142" s="75"/>
      <c r="AP142" s="75"/>
      <c r="AQ142" s="75"/>
      <c r="AR142" s="75"/>
      <c r="AS142" s="75"/>
    </row>
    <row r="143" ht="16.5" customHeight="1" outlineLevel="1">
      <c r="A143" s="75"/>
      <c r="B143" s="105" t="s">
        <v>859</v>
      </c>
      <c r="C143" s="106">
        <v>46113.75379429398</v>
      </c>
      <c r="D143" s="72"/>
      <c r="E143" s="107" t="s">
        <v>7</v>
      </c>
      <c r="F143" s="71"/>
      <c r="G143" s="107" t="s">
        <v>63</v>
      </c>
      <c r="H143" s="71"/>
      <c r="I143" s="107" t="s">
        <v>860</v>
      </c>
      <c r="J143" s="71"/>
      <c r="K143" s="71"/>
      <c r="L143" s="71"/>
      <c r="M143" s="72"/>
      <c r="N143" s="108" t="s">
        <v>65</v>
      </c>
      <c r="O143" s="72"/>
      <c r="P143" s="109">
        <v>100000.0</v>
      </c>
      <c r="Q143" s="71"/>
      <c r="R143" s="110">
        <v>0.0</v>
      </c>
      <c r="S143" s="72"/>
      <c r="T143" s="111" t="s">
        <v>66</v>
      </c>
      <c r="U143" s="72"/>
      <c r="V143" s="112" t="s">
        <v>79</v>
      </c>
      <c r="W143" s="71"/>
      <c r="X143" s="72"/>
      <c r="Y143" s="112" t="s">
        <v>68</v>
      </c>
      <c r="Z143" s="72"/>
      <c r="AA143" s="75"/>
      <c r="AB143" s="75"/>
      <c r="AC143" s="75"/>
      <c r="AD143" s="75"/>
      <c r="AE143" s="75"/>
      <c r="AF143" s="75"/>
      <c r="AG143" s="75"/>
      <c r="AH143" s="75"/>
      <c r="AI143" s="75"/>
      <c r="AJ143" s="75"/>
      <c r="AK143" s="75"/>
      <c r="AL143" s="75"/>
      <c r="AM143" s="75"/>
      <c r="AN143" s="75"/>
      <c r="AO143" s="75"/>
      <c r="AP143" s="75"/>
      <c r="AQ143" s="75"/>
      <c r="AR143" s="75"/>
      <c r="AS143" s="75"/>
    </row>
    <row r="144" ht="16.5" customHeight="1" outlineLevel="1">
      <c r="A144" s="75"/>
      <c r="B144" s="105" t="s">
        <v>864</v>
      </c>
      <c r="C144" s="106">
        <v>46113.40662376158</v>
      </c>
      <c r="D144" s="72"/>
      <c r="E144" s="107" t="s">
        <v>76</v>
      </c>
      <c r="F144" s="71"/>
      <c r="G144" s="107" t="s">
        <v>77</v>
      </c>
      <c r="H144" s="71"/>
      <c r="I144" s="107" t="s">
        <v>855</v>
      </c>
      <c r="J144" s="71"/>
      <c r="K144" s="71"/>
      <c r="L144" s="71"/>
      <c r="M144" s="72"/>
      <c r="N144" s="108" t="s">
        <v>65</v>
      </c>
      <c r="O144" s="72"/>
      <c r="P144" s="109">
        <v>80000.0</v>
      </c>
      <c r="Q144" s="71"/>
      <c r="R144" s="110">
        <v>0.0</v>
      </c>
      <c r="S144" s="72"/>
      <c r="T144" s="111" t="s">
        <v>66</v>
      </c>
      <c r="U144" s="72"/>
      <c r="V144" s="112" t="s">
        <v>79</v>
      </c>
      <c r="W144" s="71"/>
      <c r="X144" s="72"/>
      <c r="Y144" s="112" t="s">
        <v>68</v>
      </c>
      <c r="Z144" s="72"/>
      <c r="AA144" s="75"/>
      <c r="AB144" s="75"/>
      <c r="AC144" s="75"/>
      <c r="AD144" s="75"/>
      <c r="AE144" s="75"/>
      <c r="AF144" s="75"/>
      <c r="AG144" s="75"/>
      <c r="AH144" s="75"/>
      <c r="AI144" s="75"/>
      <c r="AJ144" s="75"/>
      <c r="AK144" s="75"/>
      <c r="AL144" s="75"/>
      <c r="AM144" s="75"/>
      <c r="AN144" s="75"/>
      <c r="AO144" s="75"/>
      <c r="AP144" s="75"/>
      <c r="AQ144" s="75"/>
      <c r="AR144" s="75"/>
      <c r="AS144" s="75"/>
    </row>
    <row r="145" ht="16.5" customHeight="1" outlineLevel="1">
      <c r="A145" s="75"/>
      <c r="B145" s="105" t="s">
        <v>867</v>
      </c>
      <c r="C145" s="106">
        <v>46113.40541340278</v>
      </c>
      <c r="D145" s="72"/>
      <c r="E145" s="107" t="s">
        <v>7</v>
      </c>
      <c r="F145" s="71"/>
      <c r="G145" s="107" t="s">
        <v>63</v>
      </c>
      <c r="H145" s="71"/>
      <c r="I145" s="107" t="s">
        <v>869</v>
      </c>
      <c r="J145" s="71"/>
      <c r="K145" s="71"/>
      <c r="L145" s="71"/>
      <c r="M145" s="72"/>
      <c r="N145" s="108" t="s">
        <v>65</v>
      </c>
      <c r="O145" s="72"/>
      <c r="P145" s="109">
        <v>160000.0</v>
      </c>
      <c r="Q145" s="71"/>
      <c r="R145" s="110">
        <v>0.0</v>
      </c>
      <c r="S145" s="72"/>
      <c r="T145" s="111" t="s">
        <v>66</v>
      </c>
      <c r="U145" s="72"/>
      <c r="V145" s="112" t="s">
        <v>79</v>
      </c>
      <c r="W145" s="71"/>
      <c r="X145" s="72"/>
      <c r="Y145" s="112" t="s">
        <v>68</v>
      </c>
      <c r="Z145" s="72"/>
      <c r="AA145" s="75"/>
      <c r="AB145" s="75"/>
      <c r="AC145" s="75"/>
      <c r="AD145" s="75"/>
      <c r="AE145" s="75"/>
      <c r="AF145" s="75"/>
      <c r="AG145" s="75"/>
      <c r="AH145" s="75"/>
      <c r="AI145" s="75"/>
      <c r="AJ145" s="75"/>
      <c r="AK145" s="75"/>
      <c r="AL145" s="75"/>
      <c r="AM145" s="75"/>
      <c r="AN145" s="75"/>
      <c r="AO145" s="75"/>
      <c r="AP145" s="75"/>
      <c r="AQ145" s="75"/>
      <c r="AR145" s="75"/>
      <c r="AS145" s="75"/>
    </row>
    <row r="146" ht="16.5" customHeight="1" outlineLevel="1">
      <c r="A146" s="75"/>
      <c r="B146" s="105" t="s">
        <v>873</v>
      </c>
      <c r="C146" s="106">
        <v>46110.77094069445</v>
      </c>
      <c r="D146" s="72"/>
      <c r="E146" s="107" t="s">
        <v>76</v>
      </c>
      <c r="F146" s="71"/>
      <c r="G146" s="107" t="s">
        <v>77</v>
      </c>
      <c r="H146" s="71"/>
      <c r="I146" s="107" t="s">
        <v>877</v>
      </c>
      <c r="J146" s="71"/>
      <c r="K146" s="71"/>
      <c r="L146" s="71"/>
      <c r="M146" s="72"/>
      <c r="N146" s="108" t="s">
        <v>65</v>
      </c>
      <c r="O146" s="72"/>
      <c r="P146" s="109">
        <v>30000.0</v>
      </c>
      <c r="Q146" s="71"/>
      <c r="R146" s="110">
        <v>0.0</v>
      </c>
      <c r="S146" s="72"/>
      <c r="T146" s="111" t="s">
        <v>66</v>
      </c>
      <c r="U146" s="72"/>
      <c r="V146" s="112" t="s">
        <v>79</v>
      </c>
      <c r="W146" s="71"/>
      <c r="X146" s="72"/>
      <c r="Y146" s="112" t="s">
        <v>68</v>
      </c>
      <c r="Z146" s="72"/>
      <c r="AA146" s="75"/>
      <c r="AB146" s="75"/>
      <c r="AC146" s="75"/>
      <c r="AD146" s="75"/>
      <c r="AE146" s="75"/>
      <c r="AF146" s="75"/>
      <c r="AG146" s="75"/>
      <c r="AH146" s="75"/>
      <c r="AI146" s="75"/>
      <c r="AJ146" s="75"/>
      <c r="AK146" s="75"/>
      <c r="AL146" s="75"/>
      <c r="AM146" s="75"/>
      <c r="AN146" s="75"/>
      <c r="AO146" s="75"/>
      <c r="AP146" s="75"/>
      <c r="AQ146" s="75"/>
      <c r="AR146" s="75"/>
      <c r="AS146" s="75"/>
    </row>
    <row r="147" ht="16.5" customHeight="1" outlineLevel="1">
      <c r="A147" s="75"/>
      <c r="B147" s="105" t="s">
        <v>882</v>
      </c>
      <c r="C147" s="106">
        <v>46110.770455555554</v>
      </c>
      <c r="D147" s="72"/>
      <c r="E147" s="107" t="s">
        <v>7</v>
      </c>
      <c r="F147" s="71"/>
      <c r="G147" s="107" t="s">
        <v>63</v>
      </c>
      <c r="H147" s="71"/>
      <c r="I147" s="107" t="s">
        <v>883</v>
      </c>
      <c r="J147" s="71"/>
      <c r="K147" s="71"/>
      <c r="L147" s="71"/>
      <c r="M147" s="72"/>
      <c r="N147" s="108" t="s">
        <v>65</v>
      </c>
      <c r="O147" s="72"/>
      <c r="P147" s="109">
        <v>60000.0</v>
      </c>
      <c r="Q147" s="71"/>
      <c r="R147" s="110">
        <v>0.0</v>
      </c>
      <c r="S147" s="72"/>
      <c r="T147" s="111" t="s">
        <v>66</v>
      </c>
      <c r="U147" s="72"/>
      <c r="V147" s="112" t="s">
        <v>67</v>
      </c>
      <c r="W147" s="71"/>
      <c r="X147" s="72"/>
      <c r="Y147" s="112" t="s">
        <v>68</v>
      </c>
      <c r="Z147" s="72"/>
      <c r="AA147" s="75"/>
      <c r="AB147" s="75"/>
      <c r="AC147" s="75"/>
      <c r="AD147" s="75"/>
      <c r="AE147" s="75"/>
      <c r="AF147" s="75"/>
      <c r="AG147" s="75"/>
      <c r="AH147" s="75"/>
      <c r="AI147" s="75"/>
      <c r="AJ147" s="75"/>
      <c r="AK147" s="75"/>
      <c r="AL147" s="75"/>
      <c r="AM147" s="75"/>
      <c r="AN147" s="75"/>
      <c r="AO147" s="75"/>
      <c r="AP147" s="75"/>
      <c r="AQ147" s="75"/>
      <c r="AR147" s="75"/>
      <c r="AS147" s="75"/>
    </row>
    <row r="148" ht="16.5" customHeight="1" outlineLevel="1">
      <c r="A148" s="75"/>
      <c r="B148" s="105" t="s">
        <v>887</v>
      </c>
      <c r="C148" s="106">
        <v>46110.76465369213</v>
      </c>
      <c r="D148" s="72"/>
      <c r="E148" s="107" t="s">
        <v>76</v>
      </c>
      <c r="F148" s="71"/>
      <c r="G148" s="107" t="s">
        <v>77</v>
      </c>
      <c r="H148" s="71"/>
      <c r="I148" s="107" t="s">
        <v>877</v>
      </c>
      <c r="J148" s="71"/>
      <c r="K148" s="71"/>
      <c r="L148" s="71"/>
      <c r="M148" s="72"/>
      <c r="N148" s="108" t="s">
        <v>65</v>
      </c>
      <c r="O148" s="72"/>
      <c r="P148" s="109">
        <v>90000.0</v>
      </c>
      <c r="Q148" s="71"/>
      <c r="R148" s="110">
        <v>0.0</v>
      </c>
      <c r="S148" s="72"/>
      <c r="T148" s="111" t="s">
        <v>66</v>
      </c>
      <c r="U148" s="72"/>
      <c r="V148" s="112" t="s">
        <v>79</v>
      </c>
      <c r="W148" s="71"/>
      <c r="X148" s="72"/>
      <c r="Y148" s="112" t="s">
        <v>68</v>
      </c>
      <c r="Z148" s="72"/>
      <c r="AA148" s="75"/>
      <c r="AB148" s="75"/>
      <c r="AC148" s="75"/>
      <c r="AD148" s="75"/>
      <c r="AE148" s="75"/>
      <c r="AF148" s="75"/>
      <c r="AG148" s="75"/>
      <c r="AH148" s="75"/>
      <c r="AI148" s="75"/>
      <c r="AJ148" s="75"/>
      <c r="AK148" s="75"/>
      <c r="AL148" s="75"/>
      <c r="AM148" s="75"/>
      <c r="AN148" s="75"/>
      <c r="AO148" s="75"/>
      <c r="AP148" s="75"/>
      <c r="AQ148" s="75"/>
      <c r="AR148" s="75"/>
      <c r="AS148" s="75"/>
    </row>
    <row r="149" ht="16.5" customHeight="1" outlineLevel="1">
      <c r="A149" s="75"/>
      <c r="B149" s="105" t="s">
        <v>892</v>
      </c>
      <c r="C149" s="106">
        <v>46110.763837199076</v>
      </c>
      <c r="D149" s="72"/>
      <c r="E149" s="107" t="s">
        <v>7</v>
      </c>
      <c r="F149" s="71"/>
      <c r="G149" s="107" t="s">
        <v>63</v>
      </c>
      <c r="H149" s="71"/>
      <c r="I149" s="107" t="s">
        <v>894</v>
      </c>
      <c r="J149" s="71"/>
      <c r="K149" s="71"/>
      <c r="L149" s="71"/>
      <c r="M149" s="72"/>
      <c r="N149" s="108" t="s">
        <v>65</v>
      </c>
      <c r="O149" s="72"/>
      <c r="P149" s="109">
        <v>80000.0</v>
      </c>
      <c r="Q149" s="71"/>
      <c r="R149" s="110">
        <v>0.0</v>
      </c>
      <c r="S149" s="72"/>
      <c r="T149" s="111" t="s">
        <v>66</v>
      </c>
      <c r="U149" s="72"/>
      <c r="V149" s="112" t="s">
        <v>79</v>
      </c>
      <c r="W149" s="71"/>
      <c r="X149" s="72"/>
      <c r="Y149" s="112" t="s">
        <v>68</v>
      </c>
      <c r="Z149" s="72"/>
      <c r="AA149" s="75"/>
      <c r="AB149" s="75"/>
      <c r="AC149" s="75"/>
      <c r="AD149" s="75"/>
      <c r="AE149" s="75"/>
      <c r="AF149" s="75"/>
      <c r="AG149" s="75"/>
      <c r="AH149" s="75"/>
      <c r="AI149" s="75"/>
      <c r="AJ149" s="75"/>
      <c r="AK149" s="75"/>
      <c r="AL149" s="75"/>
      <c r="AM149" s="75"/>
      <c r="AN149" s="75"/>
      <c r="AO149" s="75"/>
      <c r="AP149" s="75"/>
      <c r="AQ149" s="75"/>
      <c r="AR149" s="75"/>
      <c r="AS149" s="75"/>
    </row>
    <row r="150" ht="16.5" customHeight="1" outlineLevel="1">
      <c r="A150" s="75"/>
      <c r="B150" s="105" t="s">
        <v>895</v>
      </c>
      <c r="C150" s="106">
        <v>46110.76311960648</v>
      </c>
      <c r="D150" s="72"/>
      <c r="E150" s="107" t="s">
        <v>7</v>
      </c>
      <c r="F150" s="71"/>
      <c r="G150" s="107" t="s">
        <v>63</v>
      </c>
      <c r="H150" s="71"/>
      <c r="I150" s="107" t="s">
        <v>899</v>
      </c>
      <c r="J150" s="71"/>
      <c r="K150" s="71"/>
      <c r="L150" s="71"/>
      <c r="M150" s="72"/>
      <c r="N150" s="108" t="s">
        <v>65</v>
      </c>
      <c r="O150" s="72"/>
      <c r="P150" s="109">
        <v>100000.0</v>
      </c>
      <c r="Q150" s="71"/>
      <c r="R150" s="110">
        <v>0.0</v>
      </c>
      <c r="S150" s="72"/>
      <c r="T150" s="111" t="s">
        <v>66</v>
      </c>
      <c r="U150" s="72"/>
      <c r="V150" s="112" t="s">
        <v>67</v>
      </c>
      <c r="W150" s="71"/>
      <c r="X150" s="72"/>
      <c r="Y150" s="112" t="s">
        <v>68</v>
      </c>
      <c r="Z150" s="72"/>
      <c r="AA150" s="75"/>
      <c r="AB150" s="75"/>
      <c r="AC150" s="75"/>
      <c r="AD150" s="75"/>
      <c r="AE150" s="75"/>
      <c r="AF150" s="75"/>
      <c r="AG150" s="75"/>
      <c r="AH150" s="75"/>
      <c r="AI150" s="75"/>
      <c r="AJ150" s="75"/>
      <c r="AK150" s="75"/>
      <c r="AL150" s="75"/>
      <c r="AM150" s="75"/>
      <c r="AN150" s="75"/>
      <c r="AO150" s="75"/>
      <c r="AP150" s="75"/>
      <c r="AQ150" s="75"/>
      <c r="AR150" s="75"/>
      <c r="AS150" s="75"/>
    </row>
    <row r="151" ht="16.5" customHeight="1" outlineLevel="1">
      <c r="A151" s="75"/>
      <c r="B151" s="105" t="s">
        <v>902</v>
      </c>
      <c r="C151" s="106">
        <v>46109.47224342593</v>
      </c>
      <c r="D151" s="72"/>
      <c r="E151" s="107" t="s">
        <v>76</v>
      </c>
      <c r="F151" s="71"/>
      <c r="G151" s="107" t="s">
        <v>77</v>
      </c>
      <c r="H151" s="71"/>
      <c r="I151" s="107" t="s">
        <v>904</v>
      </c>
      <c r="J151" s="71"/>
      <c r="K151" s="71"/>
      <c r="L151" s="71"/>
      <c r="M151" s="72"/>
      <c r="N151" s="108" t="s">
        <v>65</v>
      </c>
      <c r="O151" s="72"/>
      <c r="P151" s="109">
        <v>20000.0</v>
      </c>
      <c r="Q151" s="71"/>
      <c r="R151" s="110">
        <v>0.0</v>
      </c>
      <c r="S151" s="72"/>
      <c r="T151" s="111" t="s">
        <v>66</v>
      </c>
      <c r="U151" s="72"/>
      <c r="V151" s="112" t="s">
        <v>79</v>
      </c>
      <c r="W151" s="71"/>
      <c r="X151" s="72"/>
      <c r="Y151" s="112" t="s">
        <v>68</v>
      </c>
      <c r="Z151" s="72"/>
      <c r="AA151" s="75"/>
      <c r="AB151" s="75"/>
      <c r="AC151" s="75"/>
      <c r="AD151" s="75"/>
      <c r="AE151" s="75"/>
      <c r="AF151" s="75"/>
      <c r="AG151" s="75"/>
      <c r="AH151" s="75"/>
      <c r="AI151" s="75"/>
      <c r="AJ151" s="75"/>
      <c r="AK151" s="75"/>
      <c r="AL151" s="75"/>
      <c r="AM151" s="75"/>
      <c r="AN151" s="75"/>
      <c r="AO151" s="75"/>
      <c r="AP151" s="75"/>
      <c r="AQ151" s="75"/>
      <c r="AR151" s="75"/>
      <c r="AS151" s="75"/>
    </row>
    <row r="152" ht="16.5" customHeight="1" outlineLevel="1">
      <c r="A152" s="75"/>
      <c r="B152" s="105" t="s">
        <v>908</v>
      </c>
      <c r="C152" s="106">
        <v>46109.45189635416</v>
      </c>
      <c r="D152" s="72"/>
      <c r="E152" s="107" t="s">
        <v>7</v>
      </c>
      <c r="F152" s="71"/>
      <c r="G152" s="107" t="s">
        <v>63</v>
      </c>
      <c r="H152" s="71"/>
      <c r="I152" s="107" t="s">
        <v>910</v>
      </c>
      <c r="J152" s="71"/>
      <c r="K152" s="71"/>
      <c r="L152" s="71"/>
      <c r="M152" s="72"/>
      <c r="N152" s="108" t="s">
        <v>65</v>
      </c>
      <c r="O152" s="72"/>
      <c r="P152" s="109">
        <v>40000.0</v>
      </c>
      <c r="Q152" s="71"/>
      <c r="R152" s="110">
        <v>0.0</v>
      </c>
      <c r="S152" s="72"/>
      <c r="T152" s="111" t="s">
        <v>66</v>
      </c>
      <c r="U152" s="72"/>
      <c r="V152" s="112" t="s">
        <v>67</v>
      </c>
      <c r="W152" s="71"/>
      <c r="X152" s="72"/>
      <c r="Y152" s="112" t="s">
        <v>68</v>
      </c>
      <c r="Z152" s="72"/>
      <c r="AA152" s="75"/>
      <c r="AB152" s="75"/>
      <c r="AC152" s="75"/>
      <c r="AD152" s="75"/>
      <c r="AE152" s="75"/>
      <c r="AF152" s="75"/>
      <c r="AG152" s="75"/>
      <c r="AH152" s="75"/>
      <c r="AI152" s="75"/>
      <c r="AJ152" s="75"/>
      <c r="AK152" s="75"/>
      <c r="AL152" s="75"/>
      <c r="AM152" s="75"/>
      <c r="AN152" s="75"/>
      <c r="AO152" s="75"/>
      <c r="AP152" s="75"/>
      <c r="AQ152" s="75"/>
      <c r="AR152" s="75"/>
      <c r="AS152" s="75"/>
    </row>
    <row r="153" ht="16.5" customHeight="1" outlineLevel="1">
      <c r="A153" s="75"/>
      <c r="B153" s="105" t="s">
        <v>913</v>
      </c>
      <c r="C153" s="106">
        <v>46109.450336828704</v>
      </c>
      <c r="D153" s="72"/>
      <c r="E153" s="107" t="s">
        <v>76</v>
      </c>
      <c r="F153" s="71"/>
      <c r="G153" s="107" t="s">
        <v>811</v>
      </c>
      <c r="H153" s="71"/>
      <c r="I153" s="107" t="s">
        <v>812</v>
      </c>
      <c r="J153" s="71"/>
      <c r="K153" s="71"/>
      <c r="L153" s="71"/>
      <c r="M153" s="72"/>
      <c r="N153" s="108" t="s">
        <v>65</v>
      </c>
      <c r="O153" s="72"/>
      <c r="P153" s="109">
        <v>12000.0</v>
      </c>
      <c r="Q153" s="71"/>
      <c r="R153" s="110">
        <v>0.0</v>
      </c>
      <c r="S153" s="72"/>
      <c r="T153" s="111" t="s">
        <v>66</v>
      </c>
      <c r="U153" s="72"/>
      <c r="V153" s="112" t="s">
        <v>79</v>
      </c>
      <c r="W153" s="71"/>
      <c r="X153" s="72"/>
      <c r="Y153" s="112" t="s">
        <v>68</v>
      </c>
      <c r="Z153" s="72"/>
      <c r="AA153" s="75"/>
      <c r="AB153" s="75"/>
      <c r="AC153" s="75"/>
      <c r="AD153" s="75"/>
      <c r="AE153" s="75"/>
      <c r="AF153" s="75"/>
      <c r="AG153" s="75"/>
      <c r="AH153" s="75"/>
      <c r="AI153" s="75"/>
      <c r="AJ153" s="75"/>
      <c r="AK153" s="75"/>
      <c r="AL153" s="75"/>
      <c r="AM153" s="75"/>
      <c r="AN153" s="75"/>
      <c r="AO153" s="75"/>
      <c r="AP153" s="75"/>
      <c r="AQ153" s="75"/>
      <c r="AR153" s="75"/>
      <c r="AS153" s="75"/>
    </row>
    <row r="154" ht="16.5" customHeight="1" outlineLevel="1">
      <c r="A154" s="75"/>
      <c r="B154" s="105" t="s">
        <v>918</v>
      </c>
      <c r="C154" s="106">
        <v>46106.70603927084</v>
      </c>
      <c r="D154" s="72"/>
      <c r="E154" s="107" t="s">
        <v>76</v>
      </c>
      <c r="F154" s="71"/>
      <c r="G154" s="107" t="s">
        <v>77</v>
      </c>
      <c r="H154" s="71"/>
      <c r="I154" s="107" t="s">
        <v>919</v>
      </c>
      <c r="J154" s="71"/>
      <c r="K154" s="71"/>
      <c r="L154" s="71"/>
      <c r="M154" s="72"/>
      <c r="N154" s="108" t="s">
        <v>65</v>
      </c>
      <c r="O154" s="72"/>
      <c r="P154" s="109">
        <v>47500.0</v>
      </c>
      <c r="Q154" s="71"/>
      <c r="R154" s="110">
        <v>0.0</v>
      </c>
      <c r="S154" s="72"/>
      <c r="T154" s="111" t="s">
        <v>66</v>
      </c>
      <c r="U154" s="72"/>
      <c r="V154" s="112" t="s">
        <v>79</v>
      </c>
      <c r="W154" s="71"/>
      <c r="X154" s="72"/>
      <c r="Y154" s="112" t="s">
        <v>68</v>
      </c>
      <c r="Z154" s="72"/>
      <c r="AA154" s="75"/>
      <c r="AB154" s="75"/>
      <c r="AC154" s="75"/>
      <c r="AD154" s="75"/>
      <c r="AE154" s="75"/>
      <c r="AF154" s="75"/>
      <c r="AG154" s="75"/>
      <c r="AH154" s="75"/>
      <c r="AI154" s="75"/>
      <c r="AJ154" s="75"/>
      <c r="AK154" s="75"/>
      <c r="AL154" s="75"/>
      <c r="AM154" s="75"/>
      <c r="AN154" s="75"/>
      <c r="AO154" s="75"/>
      <c r="AP154" s="75"/>
      <c r="AQ154" s="75"/>
      <c r="AR154" s="75"/>
      <c r="AS154" s="75"/>
    </row>
    <row r="155" ht="16.5" customHeight="1" outlineLevel="1">
      <c r="A155" s="75"/>
      <c r="B155" s="105" t="s">
        <v>923</v>
      </c>
      <c r="C155" s="106">
        <v>46106.705020312496</v>
      </c>
      <c r="D155" s="72"/>
      <c r="E155" s="107" t="s">
        <v>7</v>
      </c>
      <c r="F155" s="71"/>
      <c r="G155" s="107" t="s">
        <v>63</v>
      </c>
      <c r="H155" s="71"/>
      <c r="I155" s="107" t="s">
        <v>926</v>
      </c>
      <c r="J155" s="71"/>
      <c r="K155" s="71"/>
      <c r="L155" s="71"/>
      <c r="M155" s="72"/>
      <c r="N155" s="108" t="s">
        <v>65</v>
      </c>
      <c r="O155" s="72"/>
      <c r="P155" s="109">
        <v>95000.0</v>
      </c>
      <c r="Q155" s="71"/>
      <c r="R155" s="110">
        <v>0.0</v>
      </c>
      <c r="S155" s="72"/>
      <c r="T155" s="111" t="s">
        <v>66</v>
      </c>
      <c r="U155" s="72"/>
      <c r="V155" s="112" t="s">
        <v>79</v>
      </c>
      <c r="W155" s="71"/>
      <c r="X155" s="72"/>
      <c r="Y155" s="112" t="s">
        <v>68</v>
      </c>
      <c r="Z155" s="72"/>
      <c r="AA155" s="75"/>
      <c r="AB155" s="75"/>
      <c r="AC155" s="75"/>
      <c r="AD155" s="75"/>
      <c r="AE155" s="75"/>
      <c r="AF155" s="75"/>
      <c r="AG155" s="75"/>
      <c r="AH155" s="75"/>
      <c r="AI155" s="75"/>
      <c r="AJ155" s="75"/>
      <c r="AK155" s="75"/>
      <c r="AL155" s="75"/>
      <c r="AM155" s="75"/>
      <c r="AN155" s="75"/>
      <c r="AO155" s="75"/>
      <c r="AP155" s="75"/>
      <c r="AQ155" s="75"/>
      <c r="AR155" s="75"/>
      <c r="AS155" s="75"/>
    </row>
    <row r="156" ht="16.5" customHeight="1" outlineLevel="1">
      <c r="A156" s="75"/>
      <c r="B156" s="105" t="s">
        <v>930</v>
      </c>
      <c r="C156" s="106">
        <v>46105.01496998842</v>
      </c>
      <c r="D156" s="72"/>
      <c r="E156" s="107" t="s">
        <v>76</v>
      </c>
      <c r="F156" s="71"/>
      <c r="G156" s="107" t="s">
        <v>77</v>
      </c>
      <c r="H156" s="71"/>
      <c r="I156" s="107" t="s">
        <v>933</v>
      </c>
      <c r="J156" s="71"/>
      <c r="K156" s="71"/>
      <c r="L156" s="71"/>
      <c r="M156" s="72"/>
      <c r="N156" s="108" t="s">
        <v>65</v>
      </c>
      <c r="O156" s="72"/>
      <c r="P156" s="109">
        <v>42500.0</v>
      </c>
      <c r="Q156" s="71"/>
      <c r="R156" s="110">
        <v>0.0</v>
      </c>
      <c r="S156" s="72"/>
      <c r="T156" s="111" t="s">
        <v>66</v>
      </c>
      <c r="U156" s="72"/>
      <c r="V156" s="112" t="s">
        <v>79</v>
      </c>
      <c r="W156" s="71"/>
      <c r="X156" s="72"/>
      <c r="Y156" s="112" t="s">
        <v>68</v>
      </c>
      <c r="Z156" s="72"/>
      <c r="AA156" s="75"/>
      <c r="AB156" s="75"/>
      <c r="AC156" s="75"/>
      <c r="AD156" s="75"/>
      <c r="AE156" s="75"/>
      <c r="AF156" s="75"/>
      <c r="AG156" s="75"/>
      <c r="AH156" s="75"/>
      <c r="AI156" s="75"/>
      <c r="AJ156" s="75"/>
      <c r="AK156" s="75"/>
      <c r="AL156" s="75"/>
      <c r="AM156" s="75"/>
      <c r="AN156" s="75"/>
      <c r="AO156" s="75"/>
      <c r="AP156" s="75"/>
      <c r="AQ156" s="75"/>
      <c r="AR156" s="75"/>
      <c r="AS156" s="75"/>
    </row>
    <row r="157" ht="16.5" customHeight="1" outlineLevel="1">
      <c r="A157" s="75"/>
      <c r="B157" s="105" t="s">
        <v>938</v>
      </c>
      <c r="C157" s="106">
        <v>46105.01362488426</v>
      </c>
      <c r="D157" s="72"/>
      <c r="E157" s="107" t="s">
        <v>7</v>
      </c>
      <c r="F157" s="71"/>
      <c r="G157" s="107" t="s">
        <v>63</v>
      </c>
      <c r="H157" s="71"/>
      <c r="I157" s="107" t="s">
        <v>940</v>
      </c>
      <c r="J157" s="71"/>
      <c r="K157" s="71"/>
      <c r="L157" s="71"/>
      <c r="M157" s="72"/>
      <c r="N157" s="108" t="s">
        <v>65</v>
      </c>
      <c r="O157" s="72"/>
      <c r="P157" s="109">
        <v>85000.0</v>
      </c>
      <c r="Q157" s="71"/>
      <c r="R157" s="110">
        <v>0.0</v>
      </c>
      <c r="S157" s="72"/>
      <c r="T157" s="111" t="s">
        <v>66</v>
      </c>
      <c r="U157" s="72"/>
      <c r="V157" s="112" t="s">
        <v>79</v>
      </c>
      <c r="W157" s="71"/>
      <c r="X157" s="72"/>
      <c r="Y157" s="112" t="s">
        <v>68</v>
      </c>
      <c r="Z157" s="72"/>
      <c r="AA157" s="75"/>
      <c r="AB157" s="75"/>
      <c r="AC157" s="75"/>
      <c r="AD157" s="75"/>
      <c r="AE157" s="75"/>
      <c r="AF157" s="75"/>
      <c r="AG157" s="75"/>
      <c r="AH157" s="75"/>
      <c r="AI157" s="75"/>
      <c r="AJ157" s="75"/>
      <c r="AK157" s="75"/>
      <c r="AL157" s="75"/>
      <c r="AM157" s="75"/>
      <c r="AN157" s="75"/>
      <c r="AO157" s="75"/>
      <c r="AP157" s="75"/>
      <c r="AQ157" s="75"/>
      <c r="AR157" s="75"/>
      <c r="AS157" s="75"/>
    </row>
    <row r="158" ht="16.5" customHeight="1" outlineLevel="1">
      <c r="A158" s="75"/>
      <c r="B158" s="105" t="s">
        <v>945</v>
      </c>
      <c r="C158" s="106">
        <v>46103.6102333912</v>
      </c>
      <c r="D158" s="72"/>
      <c r="E158" s="107" t="s">
        <v>76</v>
      </c>
      <c r="F158" s="71"/>
      <c r="G158" s="107" t="s">
        <v>77</v>
      </c>
      <c r="H158" s="71"/>
      <c r="I158" s="107" t="s">
        <v>946</v>
      </c>
      <c r="J158" s="71"/>
      <c r="K158" s="71"/>
      <c r="L158" s="71"/>
      <c r="M158" s="72"/>
      <c r="N158" s="108" t="s">
        <v>65</v>
      </c>
      <c r="O158" s="72"/>
      <c r="P158" s="109">
        <v>50000.0</v>
      </c>
      <c r="Q158" s="71"/>
      <c r="R158" s="110">
        <v>0.0</v>
      </c>
      <c r="S158" s="72"/>
      <c r="T158" s="111" t="s">
        <v>66</v>
      </c>
      <c r="U158" s="72"/>
      <c r="V158" s="112" t="s">
        <v>79</v>
      </c>
      <c r="W158" s="71"/>
      <c r="X158" s="72"/>
      <c r="Y158" s="112" t="s">
        <v>68</v>
      </c>
      <c r="Z158" s="72"/>
      <c r="AA158" s="75"/>
      <c r="AB158" s="75"/>
      <c r="AC158" s="75"/>
      <c r="AD158" s="75"/>
      <c r="AE158" s="75"/>
      <c r="AF158" s="75"/>
      <c r="AG158" s="75"/>
      <c r="AH158" s="75"/>
      <c r="AI158" s="75"/>
      <c r="AJ158" s="75"/>
      <c r="AK158" s="75"/>
      <c r="AL158" s="75"/>
      <c r="AM158" s="75"/>
      <c r="AN158" s="75"/>
      <c r="AO158" s="75"/>
      <c r="AP158" s="75"/>
      <c r="AQ158" s="75"/>
      <c r="AR158" s="75"/>
      <c r="AS158" s="75"/>
    </row>
    <row r="159" ht="16.5" customHeight="1" outlineLevel="1">
      <c r="A159" s="75"/>
      <c r="B159" s="105" t="s">
        <v>952</v>
      </c>
      <c r="C159" s="106">
        <v>46103.56400193287</v>
      </c>
      <c r="D159" s="72"/>
      <c r="E159" s="107" t="s">
        <v>7</v>
      </c>
      <c r="F159" s="71"/>
      <c r="G159" s="107" t="s">
        <v>63</v>
      </c>
      <c r="H159" s="71"/>
      <c r="I159" s="107" t="s">
        <v>955</v>
      </c>
      <c r="J159" s="71"/>
      <c r="K159" s="71"/>
      <c r="L159" s="71"/>
      <c r="M159" s="72"/>
      <c r="N159" s="108" t="s">
        <v>65</v>
      </c>
      <c r="O159" s="72"/>
      <c r="P159" s="109">
        <v>100000.0</v>
      </c>
      <c r="Q159" s="71"/>
      <c r="R159" s="110">
        <v>0.0</v>
      </c>
      <c r="S159" s="72"/>
      <c r="T159" s="111" t="s">
        <v>66</v>
      </c>
      <c r="U159" s="72"/>
      <c r="V159" s="112" t="s">
        <v>79</v>
      </c>
      <c r="W159" s="71"/>
      <c r="X159" s="72"/>
      <c r="Y159" s="112" t="s">
        <v>68</v>
      </c>
      <c r="Z159" s="72"/>
      <c r="AA159" s="75"/>
      <c r="AB159" s="75"/>
      <c r="AC159" s="75"/>
      <c r="AD159" s="75"/>
      <c r="AE159" s="75"/>
      <c r="AF159" s="75"/>
      <c r="AG159" s="75"/>
      <c r="AH159" s="75"/>
      <c r="AI159" s="75"/>
      <c r="AJ159" s="75"/>
      <c r="AK159" s="75"/>
      <c r="AL159" s="75"/>
      <c r="AM159" s="75"/>
      <c r="AN159" s="75"/>
      <c r="AO159" s="75"/>
      <c r="AP159" s="75"/>
      <c r="AQ159" s="75"/>
      <c r="AR159" s="75"/>
      <c r="AS159" s="75"/>
    </row>
    <row r="160" ht="16.5" customHeight="1" outlineLevel="1">
      <c r="A160" s="75"/>
      <c r="B160" s="105" t="s">
        <v>958</v>
      </c>
      <c r="C160" s="106">
        <v>46103.50310047454</v>
      </c>
      <c r="D160" s="72"/>
      <c r="E160" s="107" t="s">
        <v>7</v>
      </c>
      <c r="F160" s="71"/>
      <c r="G160" s="107" t="s">
        <v>77</v>
      </c>
      <c r="H160" s="71"/>
      <c r="I160" s="107" t="s">
        <v>961</v>
      </c>
      <c r="J160" s="71"/>
      <c r="K160" s="71"/>
      <c r="L160" s="71"/>
      <c r="M160" s="72"/>
      <c r="N160" s="108" t="s">
        <v>65</v>
      </c>
      <c r="O160" s="72"/>
      <c r="P160" s="109">
        <v>20000.0</v>
      </c>
      <c r="Q160" s="71"/>
      <c r="R160" s="110">
        <v>0.0</v>
      </c>
      <c r="S160" s="72"/>
      <c r="T160" s="111" t="s">
        <v>66</v>
      </c>
      <c r="U160" s="72"/>
      <c r="V160" s="112" t="s">
        <v>67</v>
      </c>
      <c r="W160" s="71"/>
      <c r="X160" s="72"/>
      <c r="Y160" s="112" t="s">
        <v>68</v>
      </c>
      <c r="Z160" s="72"/>
      <c r="AA160" s="75"/>
      <c r="AB160" s="75"/>
      <c r="AC160" s="75"/>
      <c r="AD160" s="75"/>
      <c r="AE160" s="75"/>
      <c r="AF160" s="75"/>
      <c r="AG160" s="75"/>
      <c r="AH160" s="75"/>
      <c r="AI160" s="75"/>
      <c r="AJ160" s="75"/>
      <c r="AK160" s="75"/>
      <c r="AL160" s="75"/>
      <c r="AM160" s="75"/>
      <c r="AN160" s="75"/>
      <c r="AO160" s="75"/>
      <c r="AP160" s="75"/>
      <c r="AQ160" s="75"/>
      <c r="AR160" s="75"/>
      <c r="AS160" s="75"/>
    </row>
    <row r="161" ht="16.5" customHeight="1" outlineLevel="1">
      <c r="A161" s="75"/>
      <c r="B161" s="105" t="s">
        <v>964</v>
      </c>
      <c r="C161" s="106">
        <v>46102.537268935186</v>
      </c>
      <c r="D161" s="72"/>
      <c r="E161" s="107" t="s">
        <v>76</v>
      </c>
      <c r="F161" s="71"/>
      <c r="G161" s="107" t="s">
        <v>811</v>
      </c>
      <c r="H161" s="71"/>
      <c r="I161" s="107" t="s">
        <v>965</v>
      </c>
      <c r="J161" s="71"/>
      <c r="K161" s="71"/>
      <c r="L161" s="71"/>
      <c r="M161" s="72"/>
      <c r="N161" s="108" t="s">
        <v>967</v>
      </c>
      <c r="O161" s="72"/>
      <c r="P161" s="109">
        <v>27500.0</v>
      </c>
      <c r="Q161" s="71"/>
      <c r="R161" s="110">
        <v>0.0</v>
      </c>
      <c r="S161" s="72"/>
      <c r="T161" s="111" t="s">
        <v>66</v>
      </c>
      <c r="U161" s="72"/>
      <c r="V161" s="112" t="s">
        <v>665</v>
      </c>
      <c r="W161" s="71"/>
      <c r="X161" s="72"/>
      <c r="Y161" s="112" t="s">
        <v>666</v>
      </c>
      <c r="Z161" s="72"/>
      <c r="AA161" s="75"/>
      <c r="AB161" s="75"/>
      <c r="AC161" s="75"/>
      <c r="AD161" s="75"/>
      <c r="AE161" s="75"/>
      <c r="AF161" s="75"/>
      <c r="AG161" s="75"/>
      <c r="AH161" s="75"/>
      <c r="AI161" s="75"/>
      <c r="AJ161" s="75"/>
      <c r="AK161" s="75"/>
      <c r="AL161" s="75"/>
      <c r="AM161" s="75"/>
      <c r="AN161" s="75"/>
      <c r="AO161" s="75"/>
      <c r="AP161" s="75"/>
      <c r="AQ161" s="75"/>
      <c r="AR161" s="75"/>
      <c r="AS161" s="75"/>
    </row>
    <row r="162" ht="16.5" customHeight="1" outlineLevel="1">
      <c r="A162" s="75"/>
      <c r="B162" s="105" t="s">
        <v>970</v>
      </c>
      <c r="C162" s="106">
        <v>46102.535986504634</v>
      </c>
      <c r="D162" s="72"/>
      <c r="E162" s="107" t="s">
        <v>76</v>
      </c>
      <c r="F162" s="71"/>
      <c r="G162" s="107" t="s">
        <v>811</v>
      </c>
      <c r="H162" s="71"/>
      <c r="I162" s="107" t="s">
        <v>965</v>
      </c>
      <c r="J162" s="71"/>
      <c r="K162" s="71"/>
      <c r="L162" s="71"/>
      <c r="M162" s="72"/>
      <c r="N162" s="108" t="s">
        <v>967</v>
      </c>
      <c r="O162" s="72"/>
      <c r="P162" s="109">
        <v>27500.0</v>
      </c>
      <c r="Q162" s="71"/>
      <c r="R162" s="110">
        <v>0.0</v>
      </c>
      <c r="S162" s="72"/>
      <c r="T162" s="111" t="s">
        <v>66</v>
      </c>
      <c r="U162" s="72"/>
      <c r="V162" s="112" t="s">
        <v>79</v>
      </c>
      <c r="W162" s="71"/>
      <c r="X162" s="72"/>
      <c r="Y162" s="112" t="s">
        <v>68</v>
      </c>
      <c r="Z162" s="72"/>
      <c r="AA162" s="75"/>
      <c r="AB162" s="75"/>
      <c r="AC162" s="75"/>
      <c r="AD162" s="75"/>
      <c r="AE162" s="75"/>
      <c r="AF162" s="75"/>
      <c r="AG162" s="75"/>
      <c r="AH162" s="75"/>
      <c r="AI162" s="75"/>
      <c r="AJ162" s="75"/>
      <c r="AK162" s="75"/>
      <c r="AL162" s="75"/>
      <c r="AM162" s="75"/>
      <c r="AN162" s="75"/>
      <c r="AO162" s="75"/>
      <c r="AP162" s="75"/>
      <c r="AQ162" s="75"/>
      <c r="AR162" s="75"/>
      <c r="AS162" s="75"/>
    </row>
    <row r="163" ht="16.5" customHeight="1" outlineLevel="1">
      <c r="A163" s="75"/>
      <c r="B163" s="105" t="s">
        <v>975</v>
      </c>
      <c r="C163" s="106">
        <v>46102.532931319445</v>
      </c>
      <c r="D163" s="72"/>
      <c r="E163" s="107" t="s">
        <v>7</v>
      </c>
      <c r="F163" s="71"/>
      <c r="G163" s="107" t="s">
        <v>77</v>
      </c>
      <c r="H163" s="71"/>
      <c r="I163" s="107" t="s">
        <v>978</v>
      </c>
      <c r="J163" s="71"/>
      <c r="K163" s="71"/>
      <c r="L163" s="71"/>
      <c r="M163" s="72"/>
      <c r="N163" s="108" t="s">
        <v>65</v>
      </c>
      <c r="O163" s="72"/>
      <c r="P163" s="109">
        <v>20000.0</v>
      </c>
      <c r="Q163" s="71"/>
      <c r="R163" s="110">
        <v>0.0</v>
      </c>
      <c r="S163" s="72"/>
      <c r="T163" s="111" t="s">
        <v>66</v>
      </c>
      <c r="U163" s="72"/>
      <c r="V163" s="112" t="s">
        <v>67</v>
      </c>
      <c r="W163" s="71"/>
      <c r="X163" s="72"/>
      <c r="Y163" s="112" t="s">
        <v>68</v>
      </c>
      <c r="Z163" s="72"/>
      <c r="AA163" s="75"/>
      <c r="AB163" s="75"/>
      <c r="AC163" s="75"/>
      <c r="AD163" s="75"/>
      <c r="AE163" s="75"/>
      <c r="AF163" s="75"/>
      <c r="AG163" s="75"/>
      <c r="AH163" s="75"/>
      <c r="AI163" s="75"/>
      <c r="AJ163" s="75"/>
      <c r="AK163" s="75"/>
      <c r="AL163" s="75"/>
      <c r="AM163" s="75"/>
      <c r="AN163" s="75"/>
      <c r="AO163" s="75"/>
      <c r="AP163" s="75"/>
      <c r="AQ163" s="75"/>
      <c r="AR163" s="75"/>
      <c r="AS163" s="75"/>
    </row>
    <row r="164" ht="16.5" customHeight="1" outlineLevel="1">
      <c r="A164" s="75"/>
      <c r="B164" s="105" t="s">
        <v>981</v>
      </c>
      <c r="C164" s="106">
        <v>46102.53239716435</v>
      </c>
      <c r="D164" s="72"/>
      <c r="E164" s="107" t="s">
        <v>7</v>
      </c>
      <c r="F164" s="71"/>
      <c r="G164" s="107" t="s">
        <v>77</v>
      </c>
      <c r="H164" s="71"/>
      <c r="I164" s="107" t="s">
        <v>982</v>
      </c>
      <c r="J164" s="71"/>
      <c r="K164" s="71"/>
      <c r="L164" s="71"/>
      <c r="M164" s="72"/>
      <c r="N164" s="108" t="s">
        <v>65</v>
      </c>
      <c r="O164" s="72"/>
      <c r="P164" s="109">
        <v>20000.0</v>
      </c>
      <c r="Q164" s="71"/>
      <c r="R164" s="110">
        <v>0.0</v>
      </c>
      <c r="S164" s="72"/>
      <c r="T164" s="111" t="s">
        <v>66</v>
      </c>
      <c r="U164" s="72"/>
      <c r="V164" s="112" t="s">
        <v>67</v>
      </c>
      <c r="W164" s="71"/>
      <c r="X164" s="72"/>
      <c r="Y164" s="112" t="s">
        <v>68</v>
      </c>
      <c r="Z164" s="72"/>
      <c r="AA164" s="75"/>
      <c r="AB164" s="75"/>
      <c r="AC164" s="75"/>
      <c r="AD164" s="75"/>
      <c r="AE164" s="75"/>
      <c r="AF164" s="75"/>
      <c r="AG164" s="75"/>
      <c r="AH164" s="75"/>
      <c r="AI164" s="75"/>
      <c r="AJ164" s="75"/>
      <c r="AK164" s="75"/>
      <c r="AL164" s="75"/>
      <c r="AM164" s="75"/>
      <c r="AN164" s="75"/>
      <c r="AO164" s="75"/>
      <c r="AP164" s="75"/>
      <c r="AQ164" s="75"/>
      <c r="AR164" s="75"/>
      <c r="AS164" s="75"/>
    </row>
    <row r="165" ht="16.5" customHeight="1" outlineLevel="1">
      <c r="A165" s="75"/>
      <c r="B165" s="105" t="s">
        <v>986</v>
      </c>
      <c r="C165" s="106">
        <v>46101.98233324074</v>
      </c>
      <c r="D165" s="72"/>
      <c r="E165" s="107" t="s">
        <v>76</v>
      </c>
      <c r="F165" s="71"/>
      <c r="G165" s="107" t="s">
        <v>804</v>
      </c>
      <c r="H165" s="71"/>
      <c r="I165" s="107" t="s">
        <v>987</v>
      </c>
      <c r="J165" s="71"/>
      <c r="K165" s="71"/>
      <c r="L165" s="71"/>
      <c r="M165" s="72"/>
      <c r="N165" s="108" t="s">
        <v>807</v>
      </c>
      <c r="O165" s="72"/>
      <c r="P165" s="109">
        <v>16927.0</v>
      </c>
      <c r="Q165" s="71"/>
      <c r="R165" s="110">
        <v>0.0</v>
      </c>
      <c r="S165" s="72"/>
      <c r="T165" s="111" t="s">
        <v>66</v>
      </c>
      <c r="U165" s="72"/>
      <c r="V165" s="112" t="s">
        <v>79</v>
      </c>
      <c r="W165" s="71"/>
      <c r="X165" s="72"/>
      <c r="Y165" s="112" t="s">
        <v>68</v>
      </c>
      <c r="Z165" s="72"/>
      <c r="AA165" s="75"/>
      <c r="AB165" s="75"/>
      <c r="AC165" s="75"/>
      <c r="AD165" s="75"/>
      <c r="AE165" s="75"/>
      <c r="AF165" s="75"/>
      <c r="AG165" s="75"/>
      <c r="AH165" s="75"/>
      <c r="AI165" s="75"/>
      <c r="AJ165" s="75"/>
      <c r="AK165" s="75"/>
      <c r="AL165" s="75"/>
      <c r="AM165" s="75"/>
      <c r="AN165" s="75"/>
      <c r="AO165" s="75"/>
      <c r="AP165" s="75"/>
      <c r="AQ165" s="75"/>
      <c r="AR165" s="75"/>
      <c r="AS165" s="75"/>
    </row>
    <row r="166" ht="16.5" customHeight="1" outlineLevel="1">
      <c r="A166" s="75"/>
      <c r="B166" s="105" t="s">
        <v>991</v>
      </c>
      <c r="C166" s="106">
        <v>46101.9807868287</v>
      </c>
      <c r="D166" s="72"/>
      <c r="E166" s="107" t="s">
        <v>7</v>
      </c>
      <c r="F166" s="71"/>
      <c r="G166" s="107" t="s">
        <v>77</v>
      </c>
      <c r="H166" s="71"/>
      <c r="I166" s="107" t="s">
        <v>993</v>
      </c>
      <c r="J166" s="71"/>
      <c r="K166" s="71"/>
      <c r="L166" s="71"/>
      <c r="M166" s="72"/>
      <c r="N166" s="108" t="s">
        <v>65</v>
      </c>
      <c r="O166" s="72"/>
      <c r="P166" s="109">
        <v>25000.0</v>
      </c>
      <c r="Q166" s="71"/>
      <c r="R166" s="110">
        <v>0.0</v>
      </c>
      <c r="S166" s="72"/>
      <c r="T166" s="111" t="s">
        <v>66</v>
      </c>
      <c r="U166" s="72"/>
      <c r="V166" s="112" t="s">
        <v>79</v>
      </c>
      <c r="W166" s="71"/>
      <c r="X166" s="72"/>
      <c r="Y166" s="112" t="s">
        <v>68</v>
      </c>
      <c r="Z166" s="72"/>
      <c r="AA166" s="75"/>
      <c r="AB166" s="75"/>
      <c r="AC166" s="75"/>
      <c r="AD166" s="75"/>
      <c r="AE166" s="75"/>
      <c r="AF166" s="75"/>
      <c r="AG166" s="75"/>
      <c r="AH166" s="75"/>
      <c r="AI166" s="75"/>
      <c r="AJ166" s="75"/>
      <c r="AK166" s="75"/>
      <c r="AL166" s="75"/>
      <c r="AM166" s="75"/>
      <c r="AN166" s="75"/>
      <c r="AO166" s="75"/>
      <c r="AP166" s="75"/>
      <c r="AQ166" s="75"/>
      <c r="AR166" s="75"/>
      <c r="AS166" s="75"/>
    </row>
    <row r="167" ht="16.5" customHeight="1" outlineLevel="1">
      <c r="A167" s="75"/>
      <c r="B167" s="105" t="s">
        <v>995</v>
      </c>
      <c r="C167" s="106">
        <v>46101.35312179398</v>
      </c>
      <c r="D167" s="72"/>
      <c r="E167" s="107" t="s">
        <v>7</v>
      </c>
      <c r="F167" s="71"/>
      <c r="G167" s="107" t="s">
        <v>77</v>
      </c>
      <c r="H167" s="71"/>
      <c r="I167" s="107" t="s">
        <v>996</v>
      </c>
      <c r="J167" s="71"/>
      <c r="K167" s="71"/>
      <c r="L167" s="71"/>
      <c r="M167" s="72"/>
      <c r="N167" s="108" t="s">
        <v>65</v>
      </c>
      <c r="O167" s="72"/>
      <c r="P167" s="109">
        <v>40000.0</v>
      </c>
      <c r="Q167" s="71"/>
      <c r="R167" s="110">
        <v>0.0</v>
      </c>
      <c r="S167" s="72"/>
      <c r="T167" s="111" t="s">
        <v>88</v>
      </c>
      <c r="U167" s="72"/>
      <c r="V167" s="112" t="s">
        <v>79</v>
      </c>
      <c r="W167" s="71"/>
      <c r="X167" s="72"/>
      <c r="Y167" s="112" t="s">
        <v>68</v>
      </c>
      <c r="Z167" s="72"/>
      <c r="AA167" s="75"/>
      <c r="AB167" s="75"/>
      <c r="AC167" s="75"/>
      <c r="AD167" s="75"/>
      <c r="AE167" s="75"/>
      <c r="AF167" s="75"/>
      <c r="AG167" s="75"/>
      <c r="AH167" s="75"/>
      <c r="AI167" s="75"/>
      <c r="AJ167" s="75"/>
      <c r="AK167" s="75"/>
      <c r="AL167" s="75"/>
      <c r="AM167" s="75"/>
      <c r="AN167" s="75"/>
      <c r="AO167" s="75"/>
      <c r="AP167" s="75"/>
      <c r="AQ167" s="75"/>
      <c r="AR167" s="75"/>
      <c r="AS167" s="75"/>
    </row>
    <row r="168" ht="16.5" customHeight="1" outlineLevel="1">
      <c r="A168" s="75"/>
      <c r="B168" s="105" t="s">
        <v>1000</v>
      </c>
      <c r="C168" s="106">
        <v>46101.352708148144</v>
      </c>
      <c r="D168" s="72"/>
      <c r="E168" s="107" t="s">
        <v>7</v>
      </c>
      <c r="F168" s="71"/>
      <c r="G168" s="107" t="s">
        <v>77</v>
      </c>
      <c r="H168" s="71"/>
      <c r="I168" s="107" t="s">
        <v>996</v>
      </c>
      <c r="J168" s="71"/>
      <c r="K168" s="71"/>
      <c r="L168" s="71"/>
      <c r="M168" s="72"/>
      <c r="N168" s="108" t="s">
        <v>65</v>
      </c>
      <c r="O168" s="72"/>
      <c r="P168" s="109">
        <v>54000.0</v>
      </c>
      <c r="Q168" s="71"/>
      <c r="R168" s="110">
        <v>0.0</v>
      </c>
      <c r="S168" s="72"/>
      <c r="T168" s="111" t="s">
        <v>66</v>
      </c>
      <c r="U168" s="72"/>
      <c r="V168" s="112" t="s">
        <v>79</v>
      </c>
      <c r="W168" s="71"/>
      <c r="X168" s="72"/>
      <c r="Y168" s="112" t="s">
        <v>68</v>
      </c>
      <c r="Z168" s="72"/>
      <c r="AA168" s="75"/>
      <c r="AB168" s="75"/>
      <c r="AC168" s="75"/>
      <c r="AD168" s="75"/>
      <c r="AE168" s="75"/>
      <c r="AF168" s="75"/>
      <c r="AG168" s="75"/>
      <c r="AH168" s="75"/>
      <c r="AI168" s="75"/>
      <c r="AJ168" s="75"/>
      <c r="AK168" s="75"/>
      <c r="AL168" s="75"/>
      <c r="AM168" s="75"/>
      <c r="AN168" s="75"/>
      <c r="AO168" s="75"/>
      <c r="AP168" s="75"/>
      <c r="AQ168" s="75"/>
      <c r="AR168" s="75"/>
      <c r="AS168" s="75"/>
    </row>
    <row r="169" ht="16.5" customHeight="1" outlineLevel="1">
      <c r="A169" s="75"/>
      <c r="B169" s="105" t="s">
        <v>1005</v>
      </c>
      <c r="C169" s="106">
        <v>46099.92306664352</v>
      </c>
      <c r="D169" s="72"/>
      <c r="E169" s="107" t="s">
        <v>7</v>
      </c>
      <c r="F169" s="71"/>
      <c r="G169" s="107" t="s">
        <v>77</v>
      </c>
      <c r="H169" s="71"/>
      <c r="I169" s="107" t="s">
        <v>1006</v>
      </c>
      <c r="J169" s="71"/>
      <c r="K169" s="71"/>
      <c r="L169" s="71"/>
      <c r="M169" s="72"/>
      <c r="N169" s="108" t="s">
        <v>65</v>
      </c>
      <c r="O169" s="72"/>
      <c r="P169" s="109">
        <v>30000.0</v>
      </c>
      <c r="Q169" s="71"/>
      <c r="R169" s="110">
        <v>0.0</v>
      </c>
      <c r="S169" s="72"/>
      <c r="T169" s="111" t="s">
        <v>88</v>
      </c>
      <c r="U169" s="72"/>
      <c r="V169" s="112" t="s">
        <v>79</v>
      </c>
      <c r="W169" s="71"/>
      <c r="X169" s="72"/>
      <c r="Y169" s="112" t="s">
        <v>68</v>
      </c>
      <c r="Z169" s="72"/>
      <c r="AA169" s="75"/>
      <c r="AB169" s="75"/>
      <c r="AC169" s="75"/>
      <c r="AD169" s="75"/>
      <c r="AE169" s="75"/>
      <c r="AF169" s="75"/>
      <c r="AG169" s="75"/>
      <c r="AH169" s="75"/>
      <c r="AI169" s="75"/>
      <c r="AJ169" s="75"/>
      <c r="AK169" s="75"/>
      <c r="AL169" s="75"/>
      <c r="AM169" s="75"/>
      <c r="AN169" s="75"/>
      <c r="AO169" s="75"/>
      <c r="AP169" s="75"/>
      <c r="AQ169" s="75"/>
      <c r="AR169" s="75"/>
      <c r="AS169" s="75"/>
    </row>
    <row r="170" ht="16.5" customHeight="1" outlineLevel="1">
      <c r="A170" s="75"/>
      <c r="B170" s="105" t="s">
        <v>1008</v>
      </c>
      <c r="C170" s="106">
        <v>46093.63535585648</v>
      </c>
      <c r="D170" s="72"/>
      <c r="E170" s="107" t="s">
        <v>76</v>
      </c>
      <c r="F170" s="71"/>
      <c r="G170" s="107" t="s">
        <v>804</v>
      </c>
      <c r="H170" s="71"/>
      <c r="I170" s="107" t="s">
        <v>1009</v>
      </c>
      <c r="J170" s="71"/>
      <c r="K170" s="71"/>
      <c r="L170" s="71"/>
      <c r="M170" s="72"/>
      <c r="N170" s="108" t="s">
        <v>1011</v>
      </c>
      <c r="O170" s="72"/>
      <c r="P170" s="109">
        <v>230000.0</v>
      </c>
      <c r="Q170" s="71"/>
      <c r="R170" s="110">
        <v>0.0</v>
      </c>
      <c r="S170" s="72"/>
      <c r="T170" s="111" t="s">
        <v>88</v>
      </c>
      <c r="U170" s="72"/>
      <c r="V170" s="112" t="s">
        <v>79</v>
      </c>
      <c r="W170" s="71"/>
      <c r="X170" s="72"/>
      <c r="Y170" s="112" t="s">
        <v>68</v>
      </c>
      <c r="Z170" s="72"/>
      <c r="AA170" s="75"/>
      <c r="AB170" s="75"/>
      <c r="AC170" s="75"/>
      <c r="AD170" s="75"/>
      <c r="AE170" s="75"/>
      <c r="AF170" s="75"/>
      <c r="AG170" s="75"/>
      <c r="AH170" s="75"/>
      <c r="AI170" s="75"/>
      <c r="AJ170" s="75"/>
      <c r="AK170" s="75"/>
      <c r="AL170" s="75"/>
      <c r="AM170" s="75"/>
      <c r="AN170" s="75"/>
      <c r="AO170" s="75"/>
      <c r="AP170" s="75"/>
      <c r="AQ170" s="75"/>
      <c r="AR170" s="75"/>
      <c r="AS170" s="75"/>
    </row>
    <row r="171" ht="16.5" customHeight="1" outlineLevel="1">
      <c r="A171" s="75"/>
      <c r="B171" s="105" t="s">
        <v>1014</v>
      </c>
      <c r="C171" s="106">
        <v>46092.25769641204</v>
      </c>
      <c r="D171" s="72"/>
      <c r="E171" s="107" t="s">
        <v>76</v>
      </c>
      <c r="F171" s="71"/>
      <c r="G171" s="107" t="s">
        <v>804</v>
      </c>
      <c r="H171" s="71"/>
      <c r="I171" s="107" t="s">
        <v>1016</v>
      </c>
      <c r="J171" s="71"/>
      <c r="K171" s="71"/>
      <c r="L171" s="71"/>
      <c r="M171" s="72"/>
      <c r="N171" s="108" t="s">
        <v>1011</v>
      </c>
      <c r="O171" s="72"/>
      <c r="P171" s="109">
        <v>235638.0</v>
      </c>
      <c r="Q171" s="71"/>
      <c r="R171" s="110">
        <v>0.0</v>
      </c>
      <c r="S171" s="72"/>
      <c r="T171" s="111" t="s">
        <v>66</v>
      </c>
      <c r="U171" s="72"/>
      <c r="V171" s="112" t="s">
        <v>79</v>
      </c>
      <c r="W171" s="71"/>
      <c r="X171" s="72"/>
      <c r="Y171" s="112" t="s">
        <v>68</v>
      </c>
      <c r="Z171" s="72"/>
      <c r="AA171" s="75"/>
      <c r="AB171" s="75"/>
      <c r="AC171" s="75"/>
      <c r="AD171" s="75"/>
      <c r="AE171" s="75"/>
      <c r="AF171" s="75"/>
      <c r="AG171" s="75"/>
      <c r="AH171" s="75"/>
      <c r="AI171" s="75"/>
      <c r="AJ171" s="75"/>
      <c r="AK171" s="75"/>
      <c r="AL171" s="75"/>
      <c r="AM171" s="75"/>
      <c r="AN171" s="75"/>
      <c r="AO171" s="75"/>
      <c r="AP171" s="75"/>
      <c r="AQ171" s="75"/>
      <c r="AR171" s="75"/>
      <c r="AS171" s="75"/>
    </row>
    <row r="172" ht="16.5" customHeight="1" outlineLevel="1">
      <c r="A172" s="75"/>
      <c r="B172" s="105" t="s">
        <v>1022</v>
      </c>
      <c r="C172" s="106">
        <v>46084.85206065972</v>
      </c>
      <c r="D172" s="72"/>
      <c r="E172" s="107" t="s">
        <v>76</v>
      </c>
      <c r="F172" s="71"/>
      <c r="G172" s="107" t="s">
        <v>804</v>
      </c>
      <c r="H172" s="71"/>
      <c r="I172" s="107" t="s">
        <v>1024</v>
      </c>
      <c r="J172" s="71"/>
      <c r="K172" s="71"/>
      <c r="L172" s="71"/>
      <c r="M172" s="72"/>
      <c r="N172" s="108" t="s">
        <v>807</v>
      </c>
      <c r="O172" s="72"/>
      <c r="P172" s="109">
        <v>50000.0</v>
      </c>
      <c r="Q172" s="71"/>
      <c r="R172" s="110">
        <v>0.0</v>
      </c>
      <c r="S172" s="72"/>
      <c r="T172" s="111" t="s">
        <v>88</v>
      </c>
      <c r="U172" s="72"/>
      <c r="V172" s="112" t="s">
        <v>79</v>
      </c>
      <c r="W172" s="71"/>
      <c r="X172" s="72"/>
      <c r="Y172" s="112" t="s">
        <v>68</v>
      </c>
      <c r="Z172" s="72"/>
      <c r="AA172" s="75"/>
      <c r="AB172" s="75"/>
      <c r="AC172" s="75"/>
      <c r="AD172" s="75"/>
      <c r="AE172" s="75"/>
      <c r="AF172" s="75"/>
      <c r="AG172" s="75"/>
      <c r="AH172" s="75"/>
      <c r="AI172" s="75"/>
      <c r="AJ172" s="75"/>
      <c r="AK172" s="75"/>
      <c r="AL172" s="75"/>
      <c r="AM172" s="75"/>
      <c r="AN172" s="75"/>
      <c r="AO172" s="75"/>
      <c r="AP172" s="75"/>
      <c r="AQ172" s="75"/>
      <c r="AR172" s="75"/>
      <c r="AS172" s="75"/>
    </row>
    <row r="173" ht="16.5" customHeight="1" outlineLevel="1">
      <c r="A173" s="75"/>
      <c r="B173" s="105"/>
      <c r="C173" s="106"/>
      <c r="D173" s="72"/>
      <c r="E173" s="107"/>
      <c r="F173" s="71"/>
      <c r="G173" s="107"/>
      <c r="H173" s="71"/>
      <c r="I173" s="107"/>
      <c r="J173" s="71"/>
      <c r="K173" s="71"/>
      <c r="L173" s="71"/>
      <c r="M173" s="72"/>
      <c r="N173" s="108"/>
      <c r="O173" s="72"/>
      <c r="P173" s="109"/>
      <c r="Q173" s="71"/>
      <c r="R173" s="110"/>
      <c r="S173" s="72"/>
      <c r="T173" s="111"/>
      <c r="U173" s="72"/>
      <c r="V173" s="112"/>
      <c r="W173" s="71"/>
      <c r="X173" s="72"/>
      <c r="Y173" s="112"/>
      <c r="Z173" s="72"/>
      <c r="AA173" s="75"/>
      <c r="AB173" s="75"/>
      <c r="AC173" s="75"/>
      <c r="AD173" s="75"/>
      <c r="AE173" s="75"/>
      <c r="AF173" s="75"/>
      <c r="AG173" s="75"/>
      <c r="AH173" s="75"/>
      <c r="AI173" s="75"/>
      <c r="AJ173" s="75"/>
      <c r="AK173" s="75"/>
      <c r="AL173" s="75"/>
      <c r="AM173" s="75"/>
      <c r="AN173" s="75"/>
      <c r="AO173" s="75"/>
      <c r="AP173" s="75"/>
      <c r="AQ173" s="75"/>
      <c r="AR173" s="75"/>
      <c r="AS173" s="75"/>
    </row>
    <row r="174" ht="16.5" customHeight="1" outlineLevel="1">
      <c r="A174" s="75"/>
      <c r="B174" s="105"/>
      <c r="C174" s="106"/>
      <c r="D174" s="72"/>
      <c r="E174" s="107"/>
      <c r="F174" s="71"/>
      <c r="G174" s="107"/>
      <c r="H174" s="71"/>
      <c r="I174" s="107"/>
      <c r="J174" s="71"/>
      <c r="K174" s="71"/>
      <c r="L174" s="71"/>
      <c r="M174" s="72"/>
      <c r="N174" s="108"/>
      <c r="O174" s="72"/>
      <c r="P174" s="109"/>
      <c r="Q174" s="71"/>
      <c r="R174" s="110"/>
      <c r="S174" s="72"/>
      <c r="T174" s="111"/>
      <c r="U174" s="72"/>
      <c r="V174" s="112"/>
      <c r="W174" s="71"/>
      <c r="X174" s="72"/>
      <c r="Y174" s="112"/>
      <c r="Z174" s="72"/>
      <c r="AA174" s="75"/>
      <c r="AB174" s="75"/>
      <c r="AC174" s="75"/>
      <c r="AD174" s="75"/>
      <c r="AE174" s="75"/>
      <c r="AF174" s="75"/>
      <c r="AG174" s="75"/>
      <c r="AH174" s="75"/>
      <c r="AI174" s="75"/>
      <c r="AJ174" s="75"/>
      <c r="AK174" s="75"/>
      <c r="AL174" s="75"/>
      <c r="AM174" s="75"/>
      <c r="AN174" s="75"/>
      <c r="AO174" s="75"/>
      <c r="AP174" s="75"/>
      <c r="AQ174" s="75"/>
      <c r="AR174" s="75"/>
      <c r="AS174" s="75"/>
    </row>
    <row r="175" ht="16.5" customHeight="1" outlineLevel="1">
      <c r="A175" s="75"/>
      <c r="B175" s="105"/>
      <c r="C175" s="106"/>
      <c r="D175" s="72"/>
      <c r="E175" s="107"/>
      <c r="F175" s="71"/>
      <c r="G175" s="107"/>
      <c r="H175" s="71"/>
      <c r="I175" s="107"/>
      <c r="J175" s="71"/>
      <c r="K175" s="71"/>
      <c r="L175" s="71"/>
      <c r="M175" s="72"/>
      <c r="N175" s="108"/>
      <c r="O175" s="72"/>
      <c r="P175" s="109"/>
      <c r="Q175" s="71"/>
      <c r="R175" s="110"/>
      <c r="S175" s="72"/>
      <c r="T175" s="111"/>
      <c r="U175" s="72"/>
      <c r="V175" s="112"/>
      <c r="W175" s="71"/>
      <c r="X175" s="72"/>
      <c r="Y175" s="112"/>
      <c r="Z175" s="72"/>
      <c r="AA175" s="75"/>
      <c r="AB175" s="75"/>
      <c r="AC175" s="75"/>
      <c r="AD175" s="75"/>
      <c r="AE175" s="75"/>
      <c r="AF175" s="75"/>
      <c r="AG175" s="75"/>
      <c r="AH175" s="75"/>
      <c r="AI175" s="75"/>
      <c r="AJ175" s="75"/>
      <c r="AK175" s="75"/>
      <c r="AL175" s="75"/>
      <c r="AM175" s="75"/>
      <c r="AN175" s="75"/>
      <c r="AO175" s="75"/>
      <c r="AP175" s="75"/>
      <c r="AQ175" s="75"/>
      <c r="AR175" s="75"/>
      <c r="AS175" s="75"/>
    </row>
    <row r="176" ht="16.5" customHeight="1" outlineLevel="1">
      <c r="A176" s="75"/>
      <c r="B176" s="105"/>
      <c r="C176" s="106"/>
      <c r="D176" s="72"/>
      <c r="E176" s="107"/>
      <c r="F176" s="71"/>
      <c r="G176" s="107"/>
      <c r="H176" s="71"/>
      <c r="I176" s="107"/>
      <c r="J176" s="71"/>
      <c r="K176" s="71"/>
      <c r="L176" s="71"/>
      <c r="M176" s="72"/>
      <c r="N176" s="108"/>
      <c r="O176" s="72"/>
      <c r="P176" s="109"/>
      <c r="Q176" s="71"/>
      <c r="R176" s="110"/>
      <c r="S176" s="72"/>
      <c r="T176" s="111"/>
      <c r="U176" s="72"/>
      <c r="V176" s="112"/>
      <c r="W176" s="71"/>
      <c r="X176" s="72"/>
      <c r="Y176" s="112"/>
      <c r="Z176" s="72"/>
      <c r="AA176" s="75"/>
      <c r="AB176" s="75"/>
      <c r="AC176" s="75"/>
      <c r="AD176" s="75"/>
      <c r="AE176" s="75"/>
      <c r="AF176" s="75"/>
      <c r="AG176" s="75"/>
      <c r="AH176" s="75"/>
      <c r="AI176" s="75"/>
      <c r="AJ176" s="75"/>
      <c r="AK176" s="75"/>
      <c r="AL176" s="75"/>
      <c r="AM176" s="75"/>
      <c r="AN176" s="75"/>
      <c r="AO176" s="75"/>
      <c r="AP176" s="75"/>
      <c r="AQ176" s="75"/>
      <c r="AR176" s="75"/>
      <c r="AS176" s="75"/>
    </row>
    <row r="177" ht="16.5" customHeight="1" outlineLevel="1">
      <c r="A177" s="75"/>
      <c r="B177" s="105"/>
      <c r="C177" s="106"/>
      <c r="D177" s="72"/>
      <c r="E177" s="107"/>
      <c r="F177" s="71"/>
      <c r="G177" s="107"/>
      <c r="H177" s="71"/>
      <c r="I177" s="107"/>
      <c r="J177" s="71"/>
      <c r="K177" s="71"/>
      <c r="L177" s="71"/>
      <c r="M177" s="72"/>
      <c r="N177" s="108"/>
      <c r="O177" s="72"/>
      <c r="P177" s="109"/>
      <c r="Q177" s="71"/>
      <c r="R177" s="110"/>
      <c r="S177" s="72"/>
      <c r="T177" s="111"/>
      <c r="U177" s="72"/>
      <c r="V177" s="112"/>
      <c r="W177" s="71"/>
      <c r="X177" s="72"/>
      <c r="Y177" s="112"/>
      <c r="Z177" s="72"/>
      <c r="AA177" s="75"/>
      <c r="AB177" s="75"/>
      <c r="AC177" s="75"/>
      <c r="AD177" s="75"/>
      <c r="AE177" s="75"/>
      <c r="AF177" s="75"/>
      <c r="AG177" s="75"/>
      <c r="AH177" s="75"/>
      <c r="AI177" s="75"/>
      <c r="AJ177" s="75"/>
      <c r="AK177" s="75"/>
      <c r="AL177" s="75"/>
      <c r="AM177" s="75"/>
      <c r="AN177" s="75"/>
      <c r="AO177" s="75"/>
      <c r="AP177" s="75"/>
      <c r="AQ177" s="75"/>
      <c r="AR177" s="75"/>
      <c r="AS177" s="75"/>
    </row>
    <row r="178" ht="16.5" customHeight="1" outlineLevel="1">
      <c r="A178" s="75"/>
      <c r="B178" s="105"/>
      <c r="C178" s="106"/>
      <c r="D178" s="72"/>
      <c r="E178" s="107"/>
      <c r="F178" s="71"/>
      <c r="G178" s="107"/>
      <c r="H178" s="71"/>
      <c r="I178" s="107"/>
      <c r="J178" s="71"/>
      <c r="K178" s="71"/>
      <c r="L178" s="71"/>
      <c r="M178" s="72"/>
      <c r="N178" s="108"/>
      <c r="O178" s="72"/>
      <c r="P178" s="109"/>
      <c r="Q178" s="71"/>
      <c r="R178" s="110"/>
      <c r="S178" s="72"/>
      <c r="T178" s="111"/>
      <c r="U178" s="72"/>
      <c r="V178" s="112"/>
      <c r="W178" s="71"/>
      <c r="X178" s="72"/>
      <c r="Y178" s="112"/>
      <c r="Z178" s="72"/>
      <c r="AA178" s="75"/>
      <c r="AB178" s="75"/>
      <c r="AC178" s="75"/>
      <c r="AD178" s="75"/>
      <c r="AE178" s="75"/>
      <c r="AF178" s="75"/>
      <c r="AG178" s="75"/>
      <c r="AH178" s="75"/>
      <c r="AI178" s="75"/>
      <c r="AJ178" s="75"/>
      <c r="AK178" s="75"/>
      <c r="AL178" s="75"/>
      <c r="AM178" s="75"/>
      <c r="AN178" s="75"/>
      <c r="AO178" s="75"/>
      <c r="AP178" s="75"/>
      <c r="AQ178" s="75"/>
      <c r="AR178" s="75"/>
      <c r="AS178" s="75"/>
    </row>
    <row r="179" ht="16.5" customHeight="1" outlineLevel="1">
      <c r="A179" s="75"/>
      <c r="B179" s="105"/>
      <c r="C179" s="106"/>
      <c r="D179" s="72"/>
      <c r="E179" s="107"/>
      <c r="F179" s="71"/>
      <c r="G179" s="107"/>
      <c r="H179" s="71"/>
      <c r="I179" s="107"/>
      <c r="J179" s="71"/>
      <c r="K179" s="71"/>
      <c r="L179" s="71"/>
      <c r="M179" s="72"/>
      <c r="N179" s="108"/>
      <c r="O179" s="72"/>
      <c r="P179" s="109"/>
      <c r="Q179" s="71"/>
      <c r="R179" s="110"/>
      <c r="S179" s="72"/>
      <c r="T179" s="111"/>
      <c r="U179" s="72"/>
      <c r="V179" s="112"/>
      <c r="W179" s="71"/>
      <c r="X179" s="72"/>
      <c r="Y179" s="112"/>
      <c r="Z179" s="72"/>
      <c r="AA179" s="75"/>
      <c r="AB179" s="75"/>
      <c r="AC179" s="75"/>
      <c r="AD179" s="75"/>
      <c r="AE179" s="75"/>
      <c r="AF179" s="75"/>
      <c r="AG179" s="75"/>
      <c r="AH179" s="75"/>
      <c r="AI179" s="75"/>
      <c r="AJ179" s="75"/>
      <c r="AK179" s="75"/>
      <c r="AL179" s="75"/>
      <c r="AM179" s="75"/>
      <c r="AN179" s="75"/>
      <c r="AO179" s="75"/>
      <c r="AP179" s="75"/>
      <c r="AQ179" s="75"/>
      <c r="AR179" s="75"/>
      <c r="AS179" s="75"/>
    </row>
    <row r="180" ht="16.5" customHeight="1" outlineLevel="1">
      <c r="A180" s="75"/>
      <c r="B180" s="105"/>
      <c r="C180" s="106"/>
      <c r="D180" s="72"/>
      <c r="E180" s="107"/>
      <c r="F180" s="71"/>
      <c r="G180" s="107"/>
      <c r="H180" s="71"/>
      <c r="I180" s="107"/>
      <c r="J180" s="71"/>
      <c r="K180" s="71"/>
      <c r="L180" s="71"/>
      <c r="M180" s="72"/>
      <c r="N180" s="108"/>
      <c r="O180" s="72"/>
      <c r="P180" s="109"/>
      <c r="Q180" s="71"/>
      <c r="R180" s="110"/>
      <c r="S180" s="72"/>
      <c r="T180" s="111"/>
      <c r="U180" s="72"/>
      <c r="V180" s="112"/>
      <c r="W180" s="71"/>
      <c r="X180" s="72"/>
      <c r="Y180" s="112"/>
      <c r="Z180" s="72"/>
      <c r="AA180" s="75"/>
      <c r="AB180" s="75"/>
      <c r="AC180" s="75"/>
      <c r="AD180" s="75"/>
      <c r="AE180" s="75"/>
      <c r="AF180" s="75"/>
      <c r="AG180" s="75"/>
      <c r="AH180" s="75"/>
      <c r="AI180" s="75"/>
      <c r="AJ180" s="75"/>
      <c r="AK180" s="75"/>
      <c r="AL180" s="75"/>
      <c r="AM180" s="75"/>
      <c r="AN180" s="75"/>
      <c r="AO180" s="75"/>
      <c r="AP180" s="75"/>
      <c r="AQ180" s="75"/>
      <c r="AR180" s="75"/>
      <c r="AS180" s="75"/>
    </row>
    <row r="181" ht="16.5" customHeight="1" outlineLevel="1">
      <c r="A181" s="75"/>
      <c r="B181" s="105"/>
      <c r="C181" s="106"/>
      <c r="D181" s="72"/>
      <c r="E181" s="107"/>
      <c r="F181" s="71"/>
      <c r="G181" s="107"/>
      <c r="H181" s="71"/>
      <c r="I181" s="107"/>
      <c r="J181" s="71"/>
      <c r="K181" s="71"/>
      <c r="L181" s="71"/>
      <c r="M181" s="72"/>
      <c r="N181" s="108"/>
      <c r="O181" s="72"/>
      <c r="P181" s="109"/>
      <c r="Q181" s="71"/>
      <c r="R181" s="110"/>
      <c r="S181" s="72"/>
      <c r="T181" s="111"/>
      <c r="U181" s="72"/>
      <c r="V181" s="112"/>
      <c r="W181" s="71"/>
      <c r="X181" s="72"/>
      <c r="Y181" s="112"/>
      <c r="Z181" s="72"/>
      <c r="AA181" s="75"/>
      <c r="AB181" s="75"/>
      <c r="AC181" s="75"/>
      <c r="AD181" s="75"/>
      <c r="AE181" s="75"/>
      <c r="AF181" s="75"/>
      <c r="AG181" s="75"/>
      <c r="AH181" s="75"/>
      <c r="AI181" s="75"/>
      <c r="AJ181" s="75"/>
      <c r="AK181" s="75"/>
      <c r="AL181" s="75"/>
      <c r="AM181" s="75"/>
      <c r="AN181" s="75"/>
      <c r="AO181" s="75"/>
      <c r="AP181" s="75"/>
      <c r="AQ181" s="75"/>
      <c r="AR181" s="75"/>
      <c r="AS181" s="75"/>
    </row>
    <row r="182" ht="16.5" customHeight="1" outlineLevel="1">
      <c r="A182" s="75"/>
      <c r="B182" s="105"/>
      <c r="C182" s="106"/>
      <c r="D182" s="72"/>
      <c r="E182" s="107"/>
      <c r="F182" s="71"/>
      <c r="G182" s="107"/>
      <c r="H182" s="71"/>
      <c r="I182" s="107"/>
      <c r="J182" s="71"/>
      <c r="K182" s="71"/>
      <c r="L182" s="71"/>
      <c r="M182" s="72"/>
      <c r="N182" s="108"/>
      <c r="O182" s="72"/>
      <c r="P182" s="109"/>
      <c r="Q182" s="71"/>
      <c r="R182" s="110"/>
      <c r="S182" s="72"/>
      <c r="T182" s="111"/>
      <c r="U182" s="72"/>
      <c r="V182" s="112"/>
      <c r="W182" s="71"/>
      <c r="X182" s="72"/>
      <c r="Y182" s="112"/>
      <c r="Z182" s="72"/>
      <c r="AA182" s="75"/>
      <c r="AB182" s="75"/>
      <c r="AC182" s="75"/>
      <c r="AD182" s="75"/>
      <c r="AE182" s="75"/>
      <c r="AF182" s="75"/>
      <c r="AG182" s="75"/>
      <c r="AH182" s="75"/>
      <c r="AI182" s="75"/>
      <c r="AJ182" s="75"/>
      <c r="AK182" s="75"/>
      <c r="AL182" s="75"/>
      <c r="AM182" s="75"/>
      <c r="AN182" s="75"/>
      <c r="AO182" s="75"/>
      <c r="AP182" s="75"/>
      <c r="AQ182" s="75"/>
      <c r="AR182" s="75"/>
      <c r="AS182" s="75"/>
    </row>
    <row r="183" ht="16.5" customHeight="1" outlineLevel="1">
      <c r="A183" s="75"/>
      <c r="B183" s="105"/>
      <c r="C183" s="106"/>
      <c r="D183" s="72"/>
      <c r="E183" s="107"/>
      <c r="F183" s="71"/>
      <c r="G183" s="107"/>
      <c r="H183" s="71"/>
      <c r="I183" s="107"/>
      <c r="J183" s="71"/>
      <c r="K183" s="71"/>
      <c r="L183" s="71"/>
      <c r="M183" s="72"/>
      <c r="N183" s="108"/>
      <c r="O183" s="72"/>
      <c r="P183" s="109"/>
      <c r="Q183" s="71"/>
      <c r="R183" s="110"/>
      <c r="S183" s="72"/>
      <c r="T183" s="111"/>
      <c r="U183" s="72"/>
      <c r="V183" s="112"/>
      <c r="W183" s="71"/>
      <c r="X183" s="72"/>
      <c r="Y183" s="112"/>
      <c r="Z183" s="72"/>
      <c r="AA183" s="75"/>
      <c r="AB183" s="75"/>
      <c r="AC183" s="75"/>
      <c r="AD183" s="75"/>
      <c r="AE183" s="75"/>
      <c r="AF183" s="75"/>
      <c r="AG183" s="75"/>
      <c r="AH183" s="75"/>
      <c r="AI183" s="75"/>
      <c r="AJ183" s="75"/>
      <c r="AK183" s="75"/>
      <c r="AL183" s="75"/>
      <c r="AM183" s="75"/>
      <c r="AN183" s="75"/>
      <c r="AO183" s="75"/>
      <c r="AP183" s="75"/>
      <c r="AQ183" s="75"/>
      <c r="AR183" s="75"/>
      <c r="AS183" s="75"/>
    </row>
    <row r="184" ht="16.5" customHeight="1" outlineLevel="1">
      <c r="A184" s="75"/>
      <c r="B184" s="105"/>
      <c r="C184" s="106"/>
      <c r="D184" s="72"/>
      <c r="E184" s="107"/>
      <c r="F184" s="71"/>
      <c r="G184" s="107"/>
      <c r="H184" s="71"/>
      <c r="I184" s="107"/>
      <c r="J184" s="71"/>
      <c r="K184" s="71"/>
      <c r="L184" s="71"/>
      <c r="M184" s="72"/>
      <c r="N184" s="108"/>
      <c r="O184" s="72"/>
      <c r="P184" s="109"/>
      <c r="Q184" s="71"/>
      <c r="R184" s="110"/>
      <c r="S184" s="72"/>
      <c r="T184" s="111"/>
      <c r="U184" s="72"/>
      <c r="V184" s="112"/>
      <c r="W184" s="71"/>
      <c r="X184" s="72"/>
      <c r="Y184" s="112"/>
      <c r="Z184" s="72"/>
      <c r="AA184" s="75"/>
      <c r="AB184" s="75"/>
      <c r="AC184" s="75"/>
      <c r="AD184" s="75"/>
      <c r="AE184" s="75"/>
      <c r="AF184" s="75"/>
      <c r="AG184" s="75"/>
      <c r="AH184" s="75"/>
      <c r="AI184" s="75"/>
      <c r="AJ184" s="75"/>
      <c r="AK184" s="75"/>
      <c r="AL184" s="75"/>
      <c r="AM184" s="75"/>
      <c r="AN184" s="75"/>
      <c r="AO184" s="75"/>
      <c r="AP184" s="75"/>
      <c r="AQ184" s="75"/>
      <c r="AR184" s="75"/>
      <c r="AS184" s="75"/>
    </row>
    <row r="185" ht="16.5" customHeight="1" outlineLevel="1">
      <c r="A185" s="75"/>
      <c r="B185" s="105"/>
      <c r="C185" s="106"/>
      <c r="D185" s="72"/>
      <c r="E185" s="107"/>
      <c r="F185" s="71"/>
      <c r="G185" s="107"/>
      <c r="H185" s="71"/>
      <c r="I185" s="107"/>
      <c r="J185" s="71"/>
      <c r="K185" s="71"/>
      <c r="L185" s="71"/>
      <c r="M185" s="72"/>
      <c r="N185" s="108"/>
      <c r="O185" s="72"/>
      <c r="P185" s="109"/>
      <c r="Q185" s="71"/>
      <c r="R185" s="110"/>
      <c r="S185" s="72"/>
      <c r="T185" s="111"/>
      <c r="U185" s="72"/>
      <c r="V185" s="112"/>
      <c r="W185" s="71"/>
      <c r="X185" s="72"/>
      <c r="Y185" s="112"/>
      <c r="Z185" s="72"/>
      <c r="AA185" s="75"/>
      <c r="AB185" s="75"/>
      <c r="AC185" s="75"/>
      <c r="AD185" s="75"/>
      <c r="AE185" s="75"/>
      <c r="AF185" s="75"/>
      <c r="AG185" s="75"/>
      <c r="AH185" s="75"/>
      <c r="AI185" s="75"/>
      <c r="AJ185" s="75"/>
      <c r="AK185" s="75"/>
      <c r="AL185" s="75"/>
      <c r="AM185" s="75"/>
      <c r="AN185" s="75"/>
      <c r="AO185" s="75"/>
      <c r="AP185" s="75"/>
      <c r="AQ185" s="75"/>
      <c r="AR185" s="75"/>
      <c r="AS185" s="75"/>
    </row>
    <row r="186" ht="16.5" customHeight="1" outlineLevel="1">
      <c r="A186" s="75"/>
      <c r="B186" s="105"/>
      <c r="C186" s="106"/>
      <c r="D186" s="72"/>
      <c r="E186" s="107"/>
      <c r="F186" s="71"/>
      <c r="G186" s="107"/>
      <c r="H186" s="71"/>
      <c r="I186" s="107"/>
      <c r="J186" s="71"/>
      <c r="K186" s="71"/>
      <c r="L186" s="71"/>
      <c r="M186" s="72"/>
      <c r="N186" s="108"/>
      <c r="O186" s="72"/>
      <c r="P186" s="109"/>
      <c r="Q186" s="71"/>
      <c r="R186" s="110"/>
      <c r="S186" s="72"/>
      <c r="T186" s="111"/>
      <c r="U186" s="72"/>
      <c r="V186" s="112"/>
      <c r="W186" s="71"/>
      <c r="X186" s="72"/>
      <c r="Y186" s="112"/>
      <c r="Z186" s="72"/>
      <c r="AA186" s="75"/>
      <c r="AB186" s="75"/>
      <c r="AC186" s="75"/>
      <c r="AD186" s="75"/>
      <c r="AE186" s="75"/>
      <c r="AF186" s="75"/>
      <c r="AG186" s="75"/>
      <c r="AH186" s="75"/>
      <c r="AI186" s="75"/>
      <c r="AJ186" s="75"/>
      <c r="AK186" s="75"/>
      <c r="AL186" s="75"/>
      <c r="AM186" s="75"/>
      <c r="AN186" s="75"/>
      <c r="AO186" s="75"/>
      <c r="AP186" s="75"/>
      <c r="AQ186" s="75"/>
      <c r="AR186" s="75"/>
      <c r="AS186" s="75"/>
    </row>
    <row r="187" ht="16.5" customHeight="1" outlineLevel="1">
      <c r="A187" s="75"/>
      <c r="B187" s="105"/>
      <c r="C187" s="106"/>
      <c r="D187" s="72"/>
      <c r="E187" s="107"/>
      <c r="F187" s="71"/>
      <c r="G187" s="107"/>
      <c r="H187" s="71"/>
      <c r="I187" s="107"/>
      <c r="J187" s="71"/>
      <c r="K187" s="71"/>
      <c r="L187" s="71"/>
      <c r="M187" s="72"/>
      <c r="N187" s="108"/>
      <c r="O187" s="72"/>
      <c r="P187" s="109"/>
      <c r="Q187" s="71"/>
      <c r="R187" s="110"/>
      <c r="S187" s="72"/>
      <c r="T187" s="111"/>
      <c r="U187" s="72"/>
      <c r="V187" s="112"/>
      <c r="W187" s="71"/>
      <c r="X187" s="72"/>
      <c r="Y187" s="112"/>
      <c r="Z187" s="72"/>
      <c r="AA187" s="75"/>
      <c r="AB187" s="75"/>
      <c r="AC187" s="75"/>
      <c r="AD187" s="75"/>
      <c r="AE187" s="75"/>
      <c r="AF187" s="75"/>
      <c r="AG187" s="75"/>
      <c r="AH187" s="75"/>
      <c r="AI187" s="75"/>
      <c r="AJ187" s="75"/>
      <c r="AK187" s="75"/>
      <c r="AL187" s="75"/>
      <c r="AM187" s="75"/>
      <c r="AN187" s="75"/>
      <c r="AO187" s="75"/>
      <c r="AP187" s="75"/>
      <c r="AQ187" s="75"/>
      <c r="AR187" s="75"/>
      <c r="AS187" s="75"/>
    </row>
    <row r="188" ht="16.5" customHeight="1" outlineLevel="1">
      <c r="A188" s="75"/>
      <c r="B188" s="105"/>
      <c r="C188" s="106"/>
      <c r="D188" s="72"/>
      <c r="E188" s="107"/>
      <c r="F188" s="71"/>
      <c r="G188" s="107"/>
      <c r="H188" s="71"/>
      <c r="I188" s="107"/>
      <c r="J188" s="71"/>
      <c r="K188" s="71"/>
      <c r="L188" s="71"/>
      <c r="M188" s="72"/>
      <c r="N188" s="108"/>
      <c r="O188" s="72"/>
      <c r="P188" s="109"/>
      <c r="Q188" s="71"/>
      <c r="R188" s="110"/>
      <c r="S188" s="72"/>
      <c r="T188" s="111"/>
      <c r="U188" s="72"/>
      <c r="V188" s="112"/>
      <c r="W188" s="71"/>
      <c r="X188" s="72"/>
      <c r="Y188" s="112"/>
      <c r="Z188" s="72"/>
      <c r="AA188" s="75"/>
      <c r="AB188" s="75"/>
      <c r="AC188" s="75"/>
      <c r="AD188" s="75"/>
      <c r="AE188" s="75"/>
      <c r="AF188" s="75"/>
      <c r="AG188" s="75"/>
      <c r="AH188" s="75"/>
      <c r="AI188" s="75"/>
      <c r="AJ188" s="75"/>
      <c r="AK188" s="75"/>
      <c r="AL188" s="75"/>
      <c r="AM188" s="75"/>
      <c r="AN188" s="75"/>
      <c r="AO188" s="75"/>
      <c r="AP188" s="75"/>
      <c r="AQ188" s="75"/>
      <c r="AR188" s="75"/>
      <c r="AS188" s="75"/>
    </row>
    <row r="189" ht="16.5" customHeight="1" outlineLevel="1">
      <c r="A189" s="75"/>
      <c r="B189" s="105"/>
      <c r="C189" s="106"/>
      <c r="D189" s="72"/>
      <c r="E189" s="107"/>
      <c r="F189" s="71"/>
      <c r="G189" s="107"/>
      <c r="H189" s="71"/>
      <c r="I189" s="107"/>
      <c r="J189" s="71"/>
      <c r="K189" s="71"/>
      <c r="L189" s="71"/>
      <c r="M189" s="72"/>
      <c r="N189" s="108"/>
      <c r="O189" s="72"/>
      <c r="P189" s="109"/>
      <c r="Q189" s="71"/>
      <c r="R189" s="110"/>
      <c r="S189" s="72"/>
      <c r="T189" s="111"/>
      <c r="U189" s="72"/>
      <c r="V189" s="112"/>
      <c r="W189" s="71"/>
      <c r="X189" s="72"/>
      <c r="Y189" s="112"/>
      <c r="Z189" s="72"/>
      <c r="AA189" s="75"/>
      <c r="AB189" s="75"/>
      <c r="AC189" s="75"/>
      <c r="AD189" s="75"/>
      <c r="AE189" s="75"/>
      <c r="AF189" s="75"/>
      <c r="AG189" s="75"/>
      <c r="AH189" s="75"/>
      <c r="AI189" s="75"/>
      <c r="AJ189" s="75"/>
      <c r="AK189" s="75"/>
      <c r="AL189" s="75"/>
      <c r="AM189" s="75"/>
      <c r="AN189" s="75"/>
      <c r="AO189" s="75"/>
      <c r="AP189" s="75"/>
      <c r="AQ189" s="75"/>
      <c r="AR189" s="75"/>
      <c r="AS189" s="75"/>
    </row>
    <row r="190" ht="16.5" customHeight="1" outlineLevel="1">
      <c r="A190" s="75"/>
      <c r="B190" s="105"/>
      <c r="C190" s="106"/>
      <c r="D190" s="72"/>
      <c r="E190" s="107"/>
      <c r="F190" s="71"/>
      <c r="G190" s="107"/>
      <c r="H190" s="71"/>
      <c r="I190" s="107"/>
      <c r="J190" s="71"/>
      <c r="K190" s="71"/>
      <c r="L190" s="71"/>
      <c r="M190" s="72"/>
      <c r="N190" s="108"/>
      <c r="O190" s="72"/>
      <c r="P190" s="109"/>
      <c r="Q190" s="71"/>
      <c r="R190" s="110"/>
      <c r="S190" s="72"/>
      <c r="T190" s="111"/>
      <c r="U190" s="72"/>
      <c r="V190" s="112"/>
      <c r="W190" s="71"/>
      <c r="X190" s="72"/>
      <c r="Y190" s="112"/>
      <c r="Z190" s="72"/>
      <c r="AA190" s="75"/>
      <c r="AB190" s="75"/>
      <c r="AC190" s="75"/>
      <c r="AD190" s="75"/>
      <c r="AE190" s="75"/>
      <c r="AF190" s="75"/>
      <c r="AG190" s="75"/>
      <c r="AH190" s="75"/>
      <c r="AI190" s="75"/>
      <c r="AJ190" s="75"/>
      <c r="AK190" s="75"/>
      <c r="AL190" s="75"/>
      <c r="AM190" s="75"/>
      <c r="AN190" s="75"/>
      <c r="AO190" s="75"/>
      <c r="AP190" s="75"/>
      <c r="AQ190" s="75"/>
      <c r="AR190" s="75"/>
      <c r="AS190" s="75"/>
    </row>
    <row r="191" ht="16.5" customHeight="1" outlineLevel="1">
      <c r="A191" s="75"/>
      <c r="B191" s="105"/>
      <c r="C191" s="106"/>
      <c r="D191" s="72"/>
      <c r="E191" s="107"/>
      <c r="F191" s="71"/>
      <c r="G191" s="107"/>
      <c r="H191" s="71"/>
      <c r="I191" s="107"/>
      <c r="J191" s="71"/>
      <c r="K191" s="71"/>
      <c r="L191" s="71"/>
      <c r="M191" s="72"/>
      <c r="N191" s="108"/>
      <c r="O191" s="72"/>
      <c r="P191" s="109"/>
      <c r="Q191" s="71"/>
      <c r="R191" s="110"/>
      <c r="S191" s="72"/>
      <c r="T191" s="111"/>
      <c r="U191" s="72"/>
      <c r="V191" s="112"/>
      <c r="W191" s="71"/>
      <c r="X191" s="72"/>
      <c r="Y191" s="112"/>
      <c r="Z191" s="72"/>
      <c r="AA191" s="75"/>
      <c r="AB191" s="75"/>
      <c r="AC191" s="75"/>
      <c r="AD191" s="75"/>
      <c r="AE191" s="75"/>
      <c r="AF191" s="75"/>
      <c r="AG191" s="75"/>
      <c r="AH191" s="75"/>
      <c r="AI191" s="75"/>
      <c r="AJ191" s="75"/>
      <c r="AK191" s="75"/>
      <c r="AL191" s="75"/>
      <c r="AM191" s="75"/>
      <c r="AN191" s="75"/>
      <c r="AO191" s="75"/>
      <c r="AP191" s="75"/>
      <c r="AQ191" s="75"/>
      <c r="AR191" s="75"/>
      <c r="AS191" s="75"/>
    </row>
    <row r="192" ht="16.5" customHeight="1" outlineLevel="1">
      <c r="A192" s="75"/>
      <c r="B192" s="105"/>
      <c r="C192" s="106"/>
      <c r="D192" s="72"/>
      <c r="E192" s="107"/>
      <c r="F192" s="71"/>
      <c r="G192" s="107"/>
      <c r="H192" s="71"/>
      <c r="I192" s="107"/>
      <c r="J192" s="71"/>
      <c r="K192" s="71"/>
      <c r="L192" s="71"/>
      <c r="M192" s="72"/>
      <c r="N192" s="108"/>
      <c r="O192" s="72"/>
      <c r="P192" s="109"/>
      <c r="Q192" s="71"/>
      <c r="R192" s="110"/>
      <c r="S192" s="72"/>
      <c r="T192" s="111"/>
      <c r="U192" s="72"/>
      <c r="V192" s="112"/>
      <c r="W192" s="71"/>
      <c r="X192" s="72"/>
      <c r="Y192" s="112"/>
      <c r="Z192" s="72"/>
      <c r="AA192" s="75"/>
      <c r="AB192" s="75"/>
      <c r="AC192" s="75"/>
      <c r="AD192" s="75"/>
      <c r="AE192" s="75"/>
      <c r="AF192" s="75"/>
      <c r="AG192" s="75"/>
      <c r="AH192" s="75"/>
      <c r="AI192" s="75"/>
      <c r="AJ192" s="75"/>
      <c r="AK192" s="75"/>
      <c r="AL192" s="75"/>
      <c r="AM192" s="75"/>
      <c r="AN192" s="75"/>
      <c r="AO192" s="75"/>
      <c r="AP192" s="75"/>
      <c r="AQ192" s="75"/>
      <c r="AR192" s="75"/>
      <c r="AS192" s="75"/>
    </row>
    <row r="193" ht="16.5" customHeight="1" outlineLevel="1">
      <c r="A193" s="75"/>
      <c r="B193" s="105"/>
      <c r="C193" s="106"/>
      <c r="D193" s="72"/>
      <c r="E193" s="107"/>
      <c r="F193" s="71"/>
      <c r="G193" s="107"/>
      <c r="H193" s="71"/>
      <c r="I193" s="107"/>
      <c r="J193" s="71"/>
      <c r="K193" s="71"/>
      <c r="L193" s="71"/>
      <c r="M193" s="72"/>
      <c r="N193" s="108"/>
      <c r="O193" s="72"/>
      <c r="P193" s="109"/>
      <c r="Q193" s="71"/>
      <c r="R193" s="110"/>
      <c r="S193" s="72"/>
      <c r="T193" s="111"/>
      <c r="U193" s="72"/>
      <c r="V193" s="112"/>
      <c r="W193" s="71"/>
      <c r="X193" s="72"/>
      <c r="Y193" s="112"/>
      <c r="Z193" s="72"/>
      <c r="AA193" s="75"/>
      <c r="AB193" s="75"/>
      <c r="AC193" s="75"/>
      <c r="AD193" s="75"/>
      <c r="AE193" s="75"/>
      <c r="AF193" s="75"/>
      <c r="AG193" s="75"/>
      <c r="AH193" s="75"/>
      <c r="AI193" s="75"/>
      <c r="AJ193" s="75"/>
      <c r="AK193" s="75"/>
      <c r="AL193" s="75"/>
      <c r="AM193" s="75"/>
      <c r="AN193" s="75"/>
      <c r="AO193" s="75"/>
      <c r="AP193" s="75"/>
      <c r="AQ193" s="75"/>
      <c r="AR193" s="75"/>
      <c r="AS193" s="75"/>
    </row>
    <row r="194" ht="16.5" customHeight="1" outlineLevel="1">
      <c r="A194" s="75"/>
      <c r="B194" s="105"/>
      <c r="C194" s="106"/>
      <c r="D194" s="72"/>
      <c r="E194" s="107"/>
      <c r="F194" s="71"/>
      <c r="G194" s="107"/>
      <c r="H194" s="71"/>
      <c r="I194" s="107"/>
      <c r="J194" s="71"/>
      <c r="K194" s="71"/>
      <c r="L194" s="71"/>
      <c r="M194" s="72"/>
      <c r="N194" s="108"/>
      <c r="O194" s="72"/>
      <c r="P194" s="109"/>
      <c r="Q194" s="71"/>
      <c r="R194" s="110"/>
      <c r="S194" s="72"/>
      <c r="T194" s="111"/>
      <c r="U194" s="72"/>
      <c r="V194" s="112"/>
      <c r="W194" s="71"/>
      <c r="X194" s="72"/>
      <c r="Y194" s="112"/>
      <c r="Z194" s="72"/>
      <c r="AA194" s="75"/>
      <c r="AB194" s="75"/>
      <c r="AC194" s="75"/>
      <c r="AD194" s="75"/>
      <c r="AE194" s="75"/>
      <c r="AF194" s="75"/>
      <c r="AG194" s="75"/>
      <c r="AH194" s="75"/>
      <c r="AI194" s="75"/>
      <c r="AJ194" s="75"/>
      <c r="AK194" s="75"/>
      <c r="AL194" s="75"/>
      <c r="AM194" s="75"/>
      <c r="AN194" s="75"/>
      <c r="AO194" s="75"/>
      <c r="AP194" s="75"/>
      <c r="AQ194" s="75"/>
      <c r="AR194" s="75"/>
      <c r="AS194" s="75"/>
    </row>
    <row r="195" ht="16.5" customHeight="1" outlineLevel="1">
      <c r="A195" s="75"/>
      <c r="B195" s="105"/>
      <c r="C195" s="106"/>
      <c r="D195" s="72"/>
      <c r="E195" s="107"/>
      <c r="F195" s="71"/>
      <c r="G195" s="107"/>
      <c r="H195" s="71"/>
      <c r="I195" s="107"/>
      <c r="J195" s="71"/>
      <c r="K195" s="71"/>
      <c r="L195" s="71"/>
      <c r="M195" s="72"/>
      <c r="N195" s="108"/>
      <c r="O195" s="72"/>
      <c r="P195" s="109"/>
      <c r="Q195" s="71"/>
      <c r="R195" s="110"/>
      <c r="S195" s="72"/>
      <c r="T195" s="111"/>
      <c r="U195" s="72"/>
      <c r="V195" s="112"/>
      <c r="W195" s="71"/>
      <c r="X195" s="72"/>
      <c r="Y195" s="112"/>
      <c r="Z195" s="72"/>
      <c r="AA195" s="75"/>
      <c r="AB195" s="75"/>
      <c r="AC195" s="75"/>
      <c r="AD195" s="75"/>
      <c r="AE195" s="75"/>
      <c r="AF195" s="75"/>
      <c r="AG195" s="75"/>
      <c r="AH195" s="75"/>
      <c r="AI195" s="75"/>
      <c r="AJ195" s="75"/>
      <c r="AK195" s="75"/>
      <c r="AL195" s="75"/>
      <c r="AM195" s="75"/>
      <c r="AN195" s="75"/>
      <c r="AO195" s="75"/>
      <c r="AP195" s="75"/>
      <c r="AQ195" s="75"/>
      <c r="AR195" s="75"/>
      <c r="AS195" s="75"/>
    </row>
    <row r="196" ht="16.5" customHeight="1" outlineLevel="1">
      <c r="A196" s="75"/>
      <c r="B196" s="105"/>
      <c r="C196" s="106"/>
      <c r="D196" s="72"/>
      <c r="E196" s="107"/>
      <c r="F196" s="71"/>
      <c r="G196" s="107"/>
      <c r="H196" s="71"/>
      <c r="I196" s="107"/>
      <c r="J196" s="71"/>
      <c r="K196" s="71"/>
      <c r="L196" s="71"/>
      <c r="M196" s="72"/>
      <c r="N196" s="108"/>
      <c r="O196" s="72"/>
      <c r="P196" s="109"/>
      <c r="Q196" s="71"/>
      <c r="R196" s="110"/>
      <c r="S196" s="72"/>
      <c r="T196" s="111"/>
      <c r="U196" s="72"/>
      <c r="V196" s="112"/>
      <c r="W196" s="71"/>
      <c r="X196" s="72"/>
      <c r="Y196" s="112"/>
      <c r="Z196" s="72"/>
      <c r="AA196" s="75"/>
      <c r="AB196" s="75"/>
      <c r="AC196" s="75"/>
      <c r="AD196" s="75"/>
      <c r="AE196" s="75"/>
      <c r="AF196" s="75"/>
      <c r="AG196" s="75"/>
      <c r="AH196" s="75"/>
      <c r="AI196" s="75"/>
      <c r="AJ196" s="75"/>
      <c r="AK196" s="75"/>
      <c r="AL196" s="75"/>
      <c r="AM196" s="75"/>
      <c r="AN196" s="75"/>
      <c r="AO196" s="75"/>
      <c r="AP196" s="75"/>
      <c r="AQ196" s="75"/>
      <c r="AR196" s="75"/>
      <c r="AS196" s="75"/>
    </row>
    <row r="197" ht="16.5" customHeight="1" outlineLevel="1">
      <c r="A197" s="75"/>
      <c r="B197" s="105"/>
      <c r="C197" s="106"/>
      <c r="D197" s="72"/>
      <c r="E197" s="107"/>
      <c r="F197" s="71"/>
      <c r="G197" s="107"/>
      <c r="H197" s="71"/>
      <c r="I197" s="107"/>
      <c r="J197" s="71"/>
      <c r="K197" s="71"/>
      <c r="L197" s="71"/>
      <c r="M197" s="72"/>
      <c r="N197" s="108"/>
      <c r="O197" s="72"/>
      <c r="P197" s="109"/>
      <c r="Q197" s="71"/>
      <c r="R197" s="110"/>
      <c r="S197" s="72"/>
      <c r="T197" s="111"/>
      <c r="U197" s="72"/>
      <c r="V197" s="112"/>
      <c r="W197" s="71"/>
      <c r="X197" s="72"/>
      <c r="Y197" s="112"/>
      <c r="Z197" s="72"/>
      <c r="AA197" s="75"/>
      <c r="AB197" s="75"/>
      <c r="AC197" s="75"/>
      <c r="AD197" s="75"/>
      <c r="AE197" s="75"/>
      <c r="AF197" s="75"/>
      <c r="AG197" s="75"/>
      <c r="AH197" s="75"/>
      <c r="AI197" s="75"/>
      <c r="AJ197" s="75"/>
      <c r="AK197" s="75"/>
      <c r="AL197" s="75"/>
      <c r="AM197" s="75"/>
      <c r="AN197" s="75"/>
      <c r="AO197" s="75"/>
      <c r="AP197" s="75"/>
      <c r="AQ197" s="75"/>
      <c r="AR197" s="75"/>
      <c r="AS197" s="75"/>
    </row>
    <row r="198" ht="16.5" customHeight="1" outlineLevel="1">
      <c r="A198" s="75"/>
      <c r="B198" s="105"/>
      <c r="C198" s="106"/>
      <c r="D198" s="72"/>
      <c r="E198" s="107"/>
      <c r="F198" s="71"/>
      <c r="G198" s="107"/>
      <c r="H198" s="71"/>
      <c r="I198" s="107"/>
      <c r="J198" s="71"/>
      <c r="K198" s="71"/>
      <c r="L198" s="71"/>
      <c r="M198" s="72"/>
      <c r="N198" s="108"/>
      <c r="O198" s="72"/>
      <c r="P198" s="109"/>
      <c r="Q198" s="71"/>
      <c r="R198" s="110"/>
      <c r="S198" s="72"/>
      <c r="T198" s="111"/>
      <c r="U198" s="72"/>
      <c r="V198" s="112"/>
      <c r="W198" s="71"/>
      <c r="X198" s="72"/>
      <c r="Y198" s="112"/>
      <c r="Z198" s="72"/>
      <c r="AA198" s="75"/>
      <c r="AB198" s="75"/>
      <c r="AC198" s="75"/>
      <c r="AD198" s="75"/>
      <c r="AE198" s="75"/>
      <c r="AF198" s="75"/>
      <c r="AG198" s="75"/>
      <c r="AH198" s="75"/>
      <c r="AI198" s="75"/>
      <c r="AJ198" s="75"/>
      <c r="AK198" s="75"/>
      <c r="AL198" s="75"/>
      <c r="AM198" s="75"/>
      <c r="AN198" s="75"/>
      <c r="AO198" s="75"/>
      <c r="AP198" s="75"/>
      <c r="AQ198" s="75"/>
      <c r="AR198" s="75"/>
      <c r="AS198" s="75"/>
    </row>
    <row r="199" ht="16.5" customHeight="1" outlineLevel="1">
      <c r="A199" s="75"/>
      <c r="B199" s="105"/>
      <c r="C199" s="106"/>
      <c r="D199" s="72"/>
      <c r="E199" s="107"/>
      <c r="F199" s="71"/>
      <c r="G199" s="107"/>
      <c r="H199" s="71"/>
      <c r="I199" s="107"/>
      <c r="J199" s="71"/>
      <c r="K199" s="71"/>
      <c r="L199" s="71"/>
      <c r="M199" s="72"/>
      <c r="N199" s="108"/>
      <c r="O199" s="72"/>
      <c r="P199" s="109"/>
      <c r="Q199" s="71"/>
      <c r="R199" s="110"/>
      <c r="S199" s="72"/>
      <c r="T199" s="111"/>
      <c r="U199" s="72"/>
      <c r="V199" s="112"/>
      <c r="W199" s="71"/>
      <c r="X199" s="72"/>
      <c r="Y199" s="112"/>
      <c r="Z199" s="72"/>
      <c r="AA199" s="75"/>
      <c r="AB199" s="75"/>
      <c r="AC199" s="75"/>
      <c r="AD199" s="75"/>
      <c r="AE199" s="75"/>
      <c r="AF199" s="75"/>
      <c r="AG199" s="75"/>
      <c r="AH199" s="75"/>
      <c r="AI199" s="75"/>
      <c r="AJ199" s="75"/>
      <c r="AK199" s="75"/>
      <c r="AL199" s="75"/>
      <c r="AM199" s="75"/>
      <c r="AN199" s="75"/>
      <c r="AO199" s="75"/>
      <c r="AP199" s="75"/>
      <c r="AQ199" s="75"/>
      <c r="AR199" s="75"/>
      <c r="AS199" s="75"/>
    </row>
    <row r="200" ht="16.5" customHeight="1" outlineLevel="1">
      <c r="A200" s="75"/>
      <c r="B200" s="105"/>
      <c r="C200" s="106"/>
      <c r="D200" s="72"/>
      <c r="E200" s="107"/>
      <c r="F200" s="71"/>
      <c r="G200" s="107"/>
      <c r="H200" s="71"/>
      <c r="I200" s="107"/>
      <c r="J200" s="71"/>
      <c r="K200" s="71"/>
      <c r="L200" s="71"/>
      <c r="M200" s="72"/>
      <c r="N200" s="108"/>
      <c r="O200" s="72"/>
      <c r="P200" s="109"/>
      <c r="Q200" s="71"/>
      <c r="R200" s="110"/>
      <c r="S200" s="72"/>
      <c r="T200" s="111"/>
      <c r="U200" s="72"/>
      <c r="V200" s="112"/>
      <c r="W200" s="71"/>
      <c r="X200" s="72"/>
      <c r="Y200" s="112"/>
      <c r="Z200" s="72"/>
      <c r="AA200" s="75"/>
      <c r="AB200" s="75"/>
      <c r="AC200" s="75"/>
      <c r="AD200" s="75"/>
      <c r="AE200" s="75"/>
      <c r="AF200" s="75"/>
      <c r="AG200" s="75"/>
      <c r="AH200" s="75"/>
      <c r="AI200" s="75"/>
      <c r="AJ200" s="75"/>
      <c r="AK200" s="75"/>
      <c r="AL200" s="75"/>
      <c r="AM200" s="75"/>
      <c r="AN200" s="75"/>
      <c r="AO200" s="75"/>
      <c r="AP200" s="75"/>
      <c r="AQ200" s="75"/>
      <c r="AR200" s="75"/>
      <c r="AS200" s="75"/>
    </row>
    <row r="201" ht="16.5" customHeight="1" outlineLevel="1">
      <c r="A201" s="75"/>
      <c r="B201" s="105"/>
      <c r="C201" s="106"/>
      <c r="D201" s="72"/>
      <c r="E201" s="107"/>
      <c r="F201" s="71"/>
      <c r="G201" s="107"/>
      <c r="H201" s="71"/>
      <c r="I201" s="107"/>
      <c r="J201" s="71"/>
      <c r="K201" s="71"/>
      <c r="L201" s="71"/>
      <c r="M201" s="72"/>
      <c r="N201" s="108"/>
      <c r="O201" s="72"/>
      <c r="P201" s="109"/>
      <c r="Q201" s="71"/>
      <c r="R201" s="110"/>
      <c r="S201" s="72"/>
      <c r="T201" s="111"/>
      <c r="U201" s="72"/>
      <c r="V201" s="112"/>
      <c r="W201" s="71"/>
      <c r="X201" s="72"/>
      <c r="Y201" s="112"/>
      <c r="Z201" s="72"/>
      <c r="AA201" s="75"/>
      <c r="AB201" s="75"/>
      <c r="AC201" s="75"/>
      <c r="AD201" s="75"/>
      <c r="AE201" s="75"/>
      <c r="AF201" s="75"/>
      <c r="AG201" s="75"/>
      <c r="AH201" s="75"/>
      <c r="AI201" s="75"/>
      <c r="AJ201" s="75"/>
      <c r="AK201" s="75"/>
      <c r="AL201" s="75"/>
      <c r="AM201" s="75"/>
      <c r="AN201" s="75"/>
      <c r="AO201" s="75"/>
      <c r="AP201" s="75"/>
      <c r="AQ201" s="75"/>
      <c r="AR201" s="75"/>
      <c r="AS201" s="75"/>
    </row>
    <row r="202" ht="16.5" customHeight="1" outlineLevel="1">
      <c r="A202" s="75"/>
      <c r="B202" s="105"/>
      <c r="C202" s="106"/>
      <c r="D202" s="72"/>
      <c r="E202" s="107"/>
      <c r="F202" s="71"/>
      <c r="G202" s="107"/>
      <c r="H202" s="71"/>
      <c r="I202" s="107"/>
      <c r="J202" s="71"/>
      <c r="K202" s="71"/>
      <c r="L202" s="71"/>
      <c r="M202" s="72"/>
      <c r="N202" s="108"/>
      <c r="O202" s="72"/>
      <c r="P202" s="109"/>
      <c r="Q202" s="71"/>
      <c r="R202" s="110"/>
      <c r="S202" s="72"/>
      <c r="T202" s="111"/>
      <c r="U202" s="72"/>
      <c r="V202" s="112"/>
      <c r="W202" s="71"/>
      <c r="X202" s="72"/>
      <c r="Y202" s="112"/>
      <c r="Z202" s="72"/>
      <c r="AA202" s="75"/>
      <c r="AB202" s="75"/>
      <c r="AC202" s="75"/>
      <c r="AD202" s="75"/>
      <c r="AE202" s="75"/>
      <c r="AF202" s="75"/>
      <c r="AG202" s="75"/>
      <c r="AH202" s="75"/>
      <c r="AI202" s="75"/>
      <c r="AJ202" s="75"/>
      <c r="AK202" s="75"/>
      <c r="AL202" s="75"/>
      <c r="AM202" s="75"/>
      <c r="AN202" s="75"/>
      <c r="AO202" s="75"/>
      <c r="AP202" s="75"/>
      <c r="AQ202" s="75"/>
      <c r="AR202" s="75"/>
      <c r="AS202" s="75"/>
    </row>
    <row r="203" ht="16.5" customHeight="1" outlineLevel="1">
      <c r="A203" s="75"/>
      <c r="B203" s="105"/>
      <c r="C203" s="106"/>
      <c r="D203" s="72"/>
      <c r="E203" s="107"/>
      <c r="F203" s="71"/>
      <c r="G203" s="107"/>
      <c r="H203" s="71"/>
      <c r="I203" s="107"/>
      <c r="J203" s="71"/>
      <c r="K203" s="71"/>
      <c r="L203" s="71"/>
      <c r="M203" s="72"/>
      <c r="N203" s="108"/>
      <c r="O203" s="72"/>
      <c r="P203" s="109"/>
      <c r="Q203" s="71"/>
      <c r="R203" s="110"/>
      <c r="S203" s="72"/>
      <c r="T203" s="111"/>
      <c r="U203" s="72"/>
      <c r="V203" s="112"/>
      <c r="W203" s="71"/>
      <c r="X203" s="72"/>
      <c r="Y203" s="112"/>
      <c r="Z203" s="72"/>
      <c r="AA203" s="75"/>
      <c r="AB203" s="75"/>
      <c r="AC203" s="75"/>
      <c r="AD203" s="75"/>
      <c r="AE203" s="75"/>
      <c r="AF203" s="75"/>
      <c r="AG203" s="75"/>
      <c r="AH203" s="75"/>
      <c r="AI203" s="75"/>
      <c r="AJ203" s="75"/>
      <c r="AK203" s="75"/>
      <c r="AL203" s="75"/>
      <c r="AM203" s="75"/>
      <c r="AN203" s="75"/>
      <c r="AO203" s="75"/>
      <c r="AP203" s="75"/>
      <c r="AQ203" s="75"/>
      <c r="AR203" s="75"/>
      <c r="AS203" s="75"/>
    </row>
    <row r="204" ht="16.5" customHeight="1" outlineLevel="1">
      <c r="A204" s="75"/>
      <c r="B204" s="105"/>
      <c r="C204" s="106"/>
      <c r="D204" s="72"/>
      <c r="E204" s="107"/>
      <c r="F204" s="71"/>
      <c r="G204" s="107"/>
      <c r="H204" s="71"/>
      <c r="I204" s="107"/>
      <c r="J204" s="71"/>
      <c r="K204" s="71"/>
      <c r="L204" s="71"/>
      <c r="M204" s="72"/>
      <c r="N204" s="108"/>
      <c r="O204" s="72"/>
      <c r="P204" s="109"/>
      <c r="Q204" s="71"/>
      <c r="R204" s="110"/>
      <c r="S204" s="72"/>
      <c r="T204" s="111"/>
      <c r="U204" s="72"/>
      <c r="V204" s="112"/>
      <c r="W204" s="71"/>
      <c r="X204" s="72"/>
      <c r="Y204" s="112"/>
      <c r="Z204" s="72"/>
      <c r="AA204" s="75"/>
      <c r="AB204" s="75"/>
      <c r="AC204" s="75"/>
      <c r="AD204" s="75"/>
      <c r="AE204" s="75"/>
      <c r="AF204" s="75"/>
      <c r="AG204" s="75"/>
      <c r="AH204" s="75"/>
      <c r="AI204" s="75"/>
      <c r="AJ204" s="75"/>
      <c r="AK204" s="75"/>
      <c r="AL204" s="75"/>
      <c r="AM204" s="75"/>
      <c r="AN204" s="75"/>
      <c r="AO204" s="75"/>
      <c r="AP204" s="75"/>
      <c r="AQ204" s="75"/>
      <c r="AR204" s="75"/>
      <c r="AS204" s="75"/>
    </row>
    <row r="205" ht="16.5" customHeight="1" outlineLevel="1">
      <c r="A205" s="75"/>
      <c r="B205" s="105"/>
      <c r="C205" s="106"/>
      <c r="D205" s="72"/>
      <c r="E205" s="107"/>
      <c r="F205" s="71"/>
      <c r="G205" s="107"/>
      <c r="H205" s="71"/>
      <c r="I205" s="107"/>
      <c r="J205" s="71"/>
      <c r="K205" s="71"/>
      <c r="L205" s="71"/>
      <c r="M205" s="72"/>
      <c r="N205" s="108"/>
      <c r="O205" s="72"/>
      <c r="P205" s="109"/>
      <c r="Q205" s="71"/>
      <c r="R205" s="110"/>
      <c r="S205" s="72"/>
      <c r="T205" s="111"/>
      <c r="U205" s="72"/>
      <c r="V205" s="112"/>
      <c r="W205" s="71"/>
      <c r="X205" s="72"/>
      <c r="Y205" s="112"/>
      <c r="Z205" s="72"/>
      <c r="AA205" s="75"/>
      <c r="AB205" s="75"/>
      <c r="AC205" s="75"/>
      <c r="AD205" s="75"/>
      <c r="AE205" s="75"/>
      <c r="AF205" s="75"/>
      <c r="AG205" s="75"/>
      <c r="AH205" s="75"/>
      <c r="AI205" s="75"/>
      <c r="AJ205" s="75"/>
      <c r="AK205" s="75"/>
      <c r="AL205" s="75"/>
      <c r="AM205" s="75"/>
      <c r="AN205" s="75"/>
      <c r="AO205" s="75"/>
      <c r="AP205" s="75"/>
      <c r="AQ205" s="75"/>
      <c r="AR205" s="75"/>
      <c r="AS205" s="75"/>
    </row>
    <row r="206" ht="16.5" customHeight="1" outlineLevel="1">
      <c r="A206" s="75"/>
      <c r="B206" s="105"/>
      <c r="C206" s="106"/>
      <c r="D206" s="72"/>
      <c r="E206" s="107"/>
      <c r="F206" s="71"/>
      <c r="G206" s="107"/>
      <c r="H206" s="71"/>
      <c r="I206" s="107"/>
      <c r="J206" s="71"/>
      <c r="K206" s="71"/>
      <c r="L206" s="71"/>
      <c r="M206" s="72"/>
      <c r="N206" s="108"/>
      <c r="O206" s="72"/>
      <c r="P206" s="109"/>
      <c r="Q206" s="71"/>
      <c r="R206" s="110"/>
      <c r="S206" s="72"/>
      <c r="T206" s="111"/>
      <c r="U206" s="72"/>
      <c r="V206" s="112"/>
      <c r="W206" s="71"/>
      <c r="X206" s="72"/>
      <c r="Y206" s="112"/>
      <c r="Z206" s="72"/>
      <c r="AA206" s="75"/>
      <c r="AB206" s="75"/>
      <c r="AC206" s="75"/>
      <c r="AD206" s="75"/>
      <c r="AE206" s="75"/>
      <c r="AF206" s="75"/>
      <c r="AG206" s="75"/>
      <c r="AH206" s="75"/>
      <c r="AI206" s="75"/>
      <c r="AJ206" s="75"/>
      <c r="AK206" s="75"/>
      <c r="AL206" s="75"/>
      <c r="AM206" s="75"/>
      <c r="AN206" s="75"/>
      <c r="AO206" s="75"/>
      <c r="AP206" s="75"/>
      <c r="AQ206" s="75"/>
      <c r="AR206" s="75"/>
      <c r="AS206" s="75"/>
    </row>
    <row r="207" ht="16.5" customHeight="1" outlineLevel="1">
      <c r="A207" s="75"/>
      <c r="B207" s="105"/>
      <c r="C207" s="106"/>
      <c r="D207" s="72"/>
      <c r="E207" s="107"/>
      <c r="F207" s="71"/>
      <c r="G207" s="107"/>
      <c r="H207" s="71"/>
      <c r="I207" s="107"/>
      <c r="J207" s="71"/>
      <c r="K207" s="71"/>
      <c r="L207" s="71"/>
      <c r="M207" s="72"/>
      <c r="N207" s="108"/>
      <c r="O207" s="72"/>
      <c r="P207" s="109"/>
      <c r="Q207" s="71"/>
      <c r="R207" s="110"/>
      <c r="S207" s="72"/>
      <c r="T207" s="111"/>
      <c r="U207" s="72"/>
      <c r="V207" s="112"/>
      <c r="W207" s="71"/>
      <c r="X207" s="72"/>
      <c r="Y207" s="112"/>
      <c r="Z207" s="72"/>
      <c r="AA207" s="75"/>
      <c r="AB207" s="75"/>
      <c r="AC207" s="75"/>
      <c r="AD207" s="75"/>
      <c r="AE207" s="75"/>
      <c r="AF207" s="75"/>
      <c r="AG207" s="75"/>
      <c r="AH207" s="75"/>
      <c r="AI207" s="75"/>
      <c r="AJ207" s="75"/>
      <c r="AK207" s="75"/>
      <c r="AL207" s="75"/>
      <c r="AM207" s="75"/>
      <c r="AN207" s="75"/>
      <c r="AO207" s="75"/>
      <c r="AP207" s="75"/>
      <c r="AQ207" s="75"/>
      <c r="AR207" s="75"/>
      <c r="AS207" s="75"/>
    </row>
    <row r="208" ht="16.5" customHeight="1" outlineLevel="1">
      <c r="A208" s="75"/>
      <c r="B208" s="105"/>
      <c r="C208" s="106"/>
      <c r="D208" s="72"/>
      <c r="E208" s="107"/>
      <c r="F208" s="71"/>
      <c r="G208" s="107"/>
      <c r="H208" s="71"/>
      <c r="I208" s="107"/>
      <c r="J208" s="71"/>
      <c r="K208" s="71"/>
      <c r="L208" s="71"/>
      <c r="M208" s="72"/>
      <c r="N208" s="108"/>
      <c r="O208" s="72"/>
      <c r="P208" s="109"/>
      <c r="Q208" s="71"/>
      <c r="R208" s="110"/>
      <c r="S208" s="72"/>
      <c r="T208" s="111"/>
      <c r="U208" s="72"/>
      <c r="V208" s="112"/>
      <c r="W208" s="71"/>
      <c r="X208" s="72"/>
      <c r="Y208" s="112"/>
      <c r="Z208" s="72"/>
      <c r="AA208" s="75"/>
      <c r="AB208" s="75"/>
      <c r="AC208" s="75"/>
      <c r="AD208" s="75"/>
      <c r="AE208" s="75"/>
      <c r="AF208" s="75"/>
      <c r="AG208" s="75"/>
      <c r="AH208" s="75"/>
      <c r="AI208" s="75"/>
      <c r="AJ208" s="75"/>
      <c r="AK208" s="75"/>
      <c r="AL208" s="75"/>
      <c r="AM208" s="75"/>
      <c r="AN208" s="75"/>
      <c r="AO208" s="75"/>
      <c r="AP208" s="75"/>
      <c r="AQ208" s="75"/>
      <c r="AR208" s="75"/>
      <c r="AS208" s="75"/>
    </row>
    <row r="209" ht="16.5" customHeight="1" outlineLevel="1">
      <c r="A209" s="75"/>
      <c r="B209" s="105"/>
      <c r="C209" s="106"/>
      <c r="D209" s="72"/>
      <c r="E209" s="107"/>
      <c r="F209" s="71"/>
      <c r="G209" s="107"/>
      <c r="H209" s="71"/>
      <c r="I209" s="107"/>
      <c r="J209" s="71"/>
      <c r="K209" s="71"/>
      <c r="L209" s="71"/>
      <c r="M209" s="72"/>
      <c r="N209" s="108"/>
      <c r="O209" s="72"/>
      <c r="P209" s="109"/>
      <c r="Q209" s="71"/>
      <c r="R209" s="110"/>
      <c r="S209" s="72"/>
      <c r="T209" s="111"/>
      <c r="U209" s="72"/>
      <c r="V209" s="112"/>
      <c r="W209" s="71"/>
      <c r="X209" s="72"/>
      <c r="Y209" s="112"/>
      <c r="Z209" s="72"/>
      <c r="AA209" s="75"/>
      <c r="AB209" s="75"/>
      <c r="AC209" s="75"/>
      <c r="AD209" s="75"/>
      <c r="AE209" s="75"/>
      <c r="AF209" s="75"/>
      <c r="AG209" s="75"/>
      <c r="AH209" s="75"/>
      <c r="AI209" s="75"/>
      <c r="AJ209" s="75"/>
      <c r="AK209" s="75"/>
      <c r="AL209" s="75"/>
      <c r="AM209" s="75"/>
      <c r="AN209" s="75"/>
      <c r="AO209" s="75"/>
      <c r="AP209" s="75"/>
      <c r="AQ209" s="75"/>
      <c r="AR209" s="75"/>
      <c r="AS209" s="75"/>
    </row>
    <row r="210" ht="16.5" customHeight="1" outlineLevel="1">
      <c r="A210" s="75"/>
      <c r="B210" s="105"/>
      <c r="C210" s="106"/>
      <c r="D210" s="72"/>
      <c r="E210" s="107"/>
      <c r="F210" s="71"/>
      <c r="G210" s="107"/>
      <c r="H210" s="71"/>
      <c r="I210" s="107"/>
      <c r="J210" s="71"/>
      <c r="K210" s="71"/>
      <c r="L210" s="71"/>
      <c r="M210" s="72"/>
      <c r="N210" s="108"/>
      <c r="O210" s="72"/>
      <c r="P210" s="109"/>
      <c r="Q210" s="71"/>
      <c r="R210" s="110"/>
      <c r="S210" s="72"/>
      <c r="T210" s="111"/>
      <c r="U210" s="72"/>
      <c r="V210" s="112"/>
      <c r="W210" s="71"/>
      <c r="X210" s="72"/>
      <c r="Y210" s="112"/>
      <c r="Z210" s="72"/>
      <c r="AA210" s="75"/>
      <c r="AB210" s="75"/>
      <c r="AC210" s="75"/>
      <c r="AD210" s="75"/>
      <c r="AE210" s="75"/>
      <c r="AF210" s="75"/>
      <c r="AG210" s="75"/>
      <c r="AH210" s="75"/>
      <c r="AI210" s="75"/>
      <c r="AJ210" s="75"/>
      <c r="AK210" s="75"/>
      <c r="AL210" s="75"/>
      <c r="AM210" s="75"/>
      <c r="AN210" s="75"/>
      <c r="AO210" s="75"/>
      <c r="AP210" s="75"/>
      <c r="AQ210" s="75"/>
      <c r="AR210" s="75"/>
      <c r="AS210" s="75"/>
    </row>
    <row r="211" ht="16.5" customHeight="1" outlineLevel="1">
      <c r="A211" s="75"/>
      <c r="B211" s="105"/>
      <c r="C211" s="106"/>
      <c r="D211" s="72"/>
      <c r="E211" s="107"/>
      <c r="F211" s="71"/>
      <c r="G211" s="107"/>
      <c r="H211" s="71"/>
      <c r="I211" s="107"/>
      <c r="J211" s="71"/>
      <c r="K211" s="71"/>
      <c r="L211" s="71"/>
      <c r="M211" s="72"/>
      <c r="N211" s="108"/>
      <c r="O211" s="72"/>
      <c r="P211" s="109"/>
      <c r="Q211" s="71"/>
      <c r="R211" s="110"/>
      <c r="S211" s="72"/>
      <c r="T211" s="111"/>
      <c r="U211" s="72"/>
      <c r="V211" s="112"/>
      <c r="W211" s="71"/>
      <c r="X211" s="72"/>
      <c r="Y211" s="112"/>
      <c r="Z211" s="72"/>
      <c r="AA211" s="75"/>
      <c r="AB211" s="75"/>
      <c r="AC211" s="75"/>
      <c r="AD211" s="75"/>
      <c r="AE211" s="75"/>
      <c r="AF211" s="75"/>
      <c r="AG211" s="75"/>
      <c r="AH211" s="75"/>
      <c r="AI211" s="75"/>
      <c r="AJ211" s="75"/>
      <c r="AK211" s="75"/>
      <c r="AL211" s="75"/>
      <c r="AM211" s="75"/>
      <c r="AN211" s="75"/>
      <c r="AO211" s="75"/>
      <c r="AP211" s="75"/>
      <c r="AQ211" s="75"/>
      <c r="AR211" s="75"/>
      <c r="AS211" s="75"/>
    </row>
    <row r="212" ht="16.5" customHeight="1" outlineLevel="1">
      <c r="A212" s="75"/>
      <c r="B212" s="105"/>
      <c r="C212" s="106"/>
      <c r="D212" s="72"/>
      <c r="E212" s="107"/>
      <c r="F212" s="71"/>
      <c r="G212" s="107"/>
      <c r="H212" s="71"/>
      <c r="I212" s="107"/>
      <c r="J212" s="71"/>
      <c r="K212" s="71"/>
      <c r="L212" s="71"/>
      <c r="M212" s="72"/>
      <c r="N212" s="108"/>
      <c r="O212" s="72"/>
      <c r="P212" s="109"/>
      <c r="Q212" s="71"/>
      <c r="R212" s="110"/>
      <c r="S212" s="72"/>
      <c r="T212" s="111"/>
      <c r="U212" s="72"/>
      <c r="V212" s="112"/>
      <c r="W212" s="71"/>
      <c r="X212" s="72"/>
      <c r="Y212" s="112"/>
      <c r="Z212" s="72"/>
      <c r="AA212" s="75"/>
      <c r="AB212" s="75"/>
      <c r="AC212" s="75"/>
      <c r="AD212" s="75"/>
      <c r="AE212" s="75"/>
      <c r="AF212" s="75"/>
      <c r="AG212" s="75"/>
      <c r="AH212" s="75"/>
      <c r="AI212" s="75"/>
      <c r="AJ212" s="75"/>
      <c r="AK212" s="75"/>
      <c r="AL212" s="75"/>
      <c r="AM212" s="75"/>
      <c r="AN212" s="75"/>
      <c r="AO212" s="75"/>
      <c r="AP212" s="75"/>
      <c r="AQ212" s="75"/>
      <c r="AR212" s="75"/>
      <c r="AS212" s="75"/>
    </row>
    <row r="213" ht="16.5" customHeight="1" outlineLevel="1">
      <c r="A213" s="75"/>
      <c r="B213" s="105"/>
      <c r="C213" s="106"/>
      <c r="D213" s="72"/>
      <c r="E213" s="107"/>
      <c r="F213" s="71"/>
      <c r="G213" s="107"/>
      <c r="H213" s="71"/>
      <c r="I213" s="107"/>
      <c r="J213" s="71"/>
      <c r="K213" s="71"/>
      <c r="L213" s="71"/>
      <c r="M213" s="72"/>
      <c r="N213" s="108"/>
      <c r="O213" s="72"/>
      <c r="P213" s="109"/>
      <c r="Q213" s="71"/>
      <c r="R213" s="110"/>
      <c r="S213" s="72"/>
      <c r="T213" s="111"/>
      <c r="U213" s="72"/>
      <c r="V213" s="112"/>
      <c r="W213" s="71"/>
      <c r="X213" s="72"/>
      <c r="Y213" s="112"/>
      <c r="Z213" s="72"/>
      <c r="AA213" s="75"/>
      <c r="AB213" s="75"/>
      <c r="AC213" s="75"/>
      <c r="AD213" s="75"/>
      <c r="AE213" s="75"/>
      <c r="AF213" s="75"/>
      <c r="AG213" s="75"/>
      <c r="AH213" s="75"/>
      <c r="AI213" s="75"/>
      <c r="AJ213" s="75"/>
      <c r="AK213" s="75"/>
      <c r="AL213" s="75"/>
      <c r="AM213" s="75"/>
      <c r="AN213" s="75"/>
      <c r="AO213" s="75"/>
      <c r="AP213" s="75"/>
      <c r="AQ213" s="75"/>
      <c r="AR213" s="75"/>
      <c r="AS213" s="75"/>
    </row>
    <row r="214" ht="16.5" customHeight="1" outlineLevel="1">
      <c r="A214" s="75"/>
      <c r="B214" s="105"/>
      <c r="C214" s="106"/>
      <c r="D214" s="72"/>
      <c r="E214" s="107"/>
      <c r="F214" s="71"/>
      <c r="G214" s="107"/>
      <c r="H214" s="71"/>
      <c r="I214" s="107"/>
      <c r="J214" s="71"/>
      <c r="K214" s="71"/>
      <c r="L214" s="71"/>
      <c r="M214" s="72"/>
      <c r="N214" s="108"/>
      <c r="O214" s="72"/>
      <c r="P214" s="109"/>
      <c r="Q214" s="71"/>
      <c r="R214" s="110"/>
      <c r="S214" s="72"/>
      <c r="T214" s="111"/>
      <c r="U214" s="72"/>
      <c r="V214" s="112"/>
      <c r="W214" s="71"/>
      <c r="X214" s="72"/>
      <c r="Y214" s="112"/>
      <c r="Z214" s="72"/>
      <c r="AA214" s="75"/>
      <c r="AB214" s="75"/>
      <c r="AC214" s="75"/>
      <c r="AD214" s="75"/>
      <c r="AE214" s="75"/>
      <c r="AF214" s="75"/>
      <c r="AG214" s="75"/>
      <c r="AH214" s="75"/>
      <c r="AI214" s="75"/>
      <c r="AJ214" s="75"/>
      <c r="AK214" s="75"/>
      <c r="AL214" s="75"/>
      <c r="AM214" s="75"/>
      <c r="AN214" s="75"/>
      <c r="AO214" s="75"/>
      <c r="AP214" s="75"/>
      <c r="AQ214" s="75"/>
      <c r="AR214" s="75"/>
      <c r="AS214" s="75"/>
    </row>
    <row r="215" ht="16.5" customHeight="1" outlineLevel="1">
      <c r="A215" s="75"/>
      <c r="B215" s="105"/>
      <c r="C215" s="106"/>
      <c r="D215" s="72"/>
      <c r="E215" s="107"/>
      <c r="F215" s="71"/>
      <c r="G215" s="107"/>
      <c r="H215" s="71"/>
      <c r="I215" s="107"/>
      <c r="J215" s="71"/>
      <c r="K215" s="71"/>
      <c r="L215" s="71"/>
      <c r="M215" s="72"/>
      <c r="N215" s="108"/>
      <c r="O215" s="72"/>
      <c r="P215" s="109"/>
      <c r="Q215" s="71"/>
      <c r="R215" s="110"/>
      <c r="S215" s="72"/>
      <c r="T215" s="111"/>
      <c r="U215" s="72"/>
      <c r="V215" s="112"/>
      <c r="W215" s="71"/>
      <c r="X215" s="72"/>
      <c r="Y215" s="112"/>
      <c r="Z215" s="72"/>
      <c r="AA215" s="75"/>
      <c r="AB215" s="75"/>
      <c r="AC215" s="75"/>
      <c r="AD215" s="75"/>
      <c r="AE215" s="75"/>
      <c r="AF215" s="75"/>
      <c r="AG215" s="75"/>
      <c r="AH215" s="75"/>
      <c r="AI215" s="75"/>
      <c r="AJ215" s="75"/>
      <c r="AK215" s="75"/>
      <c r="AL215" s="75"/>
      <c r="AM215" s="75"/>
      <c r="AN215" s="75"/>
      <c r="AO215" s="75"/>
      <c r="AP215" s="75"/>
      <c r="AQ215" s="75"/>
      <c r="AR215" s="75"/>
      <c r="AS215" s="75"/>
    </row>
    <row r="216" ht="16.5" customHeight="1" outlineLevel="1">
      <c r="A216" s="75"/>
      <c r="B216" s="105"/>
      <c r="C216" s="106"/>
      <c r="D216" s="72"/>
      <c r="E216" s="107"/>
      <c r="F216" s="71"/>
      <c r="G216" s="107"/>
      <c r="H216" s="71"/>
      <c r="I216" s="107"/>
      <c r="J216" s="71"/>
      <c r="K216" s="71"/>
      <c r="L216" s="71"/>
      <c r="M216" s="72"/>
      <c r="N216" s="108"/>
      <c r="O216" s="72"/>
      <c r="P216" s="109"/>
      <c r="Q216" s="71"/>
      <c r="R216" s="110"/>
      <c r="S216" s="72"/>
      <c r="T216" s="111"/>
      <c r="U216" s="72"/>
      <c r="V216" s="112"/>
      <c r="W216" s="71"/>
      <c r="X216" s="72"/>
      <c r="Y216" s="112"/>
      <c r="Z216" s="72"/>
      <c r="AA216" s="75"/>
      <c r="AB216" s="75"/>
      <c r="AC216" s="75"/>
      <c r="AD216" s="75"/>
      <c r="AE216" s="75"/>
      <c r="AF216" s="75"/>
      <c r="AG216" s="75"/>
      <c r="AH216" s="75"/>
      <c r="AI216" s="75"/>
      <c r="AJ216" s="75"/>
      <c r="AK216" s="75"/>
      <c r="AL216" s="75"/>
      <c r="AM216" s="75"/>
      <c r="AN216" s="75"/>
      <c r="AO216" s="75"/>
      <c r="AP216" s="75"/>
      <c r="AQ216" s="75"/>
      <c r="AR216" s="75"/>
      <c r="AS216" s="75"/>
    </row>
    <row r="217" ht="16.5" customHeight="1" outlineLevel="1">
      <c r="A217" s="75"/>
      <c r="B217" s="105"/>
      <c r="C217" s="106"/>
      <c r="D217" s="72"/>
      <c r="E217" s="107"/>
      <c r="F217" s="71"/>
      <c r="G217" s="107"/>
      <c r="H217" s="71"/>
      <c r="I217" s="107"/>
      <c r="J217" s="71"/>
      <c r="K217" s="71"/>
      <c r="L217" s="71"/>
      <c r="M217" s="72"/>
      <c r="N217" s="108"/>
      <c r="O217" s="72"/>
      <c r="P217" s="109"/>
      <c r="Q217" s="71"/>
      <c r="R217" s="110"/>
      <c r="S217" s="72"/>
      <c r="T217" s="111"/>
      <c r="U217" s="72"/>
      <c r="V217" s="112"/>
      <c r="W217" s="71"/>
      <c r="X217" s="72"/>
      <c r="Y217" s="112"/>
      <c r="Z217" s="72"/>
      <c r="AA217" s="75"/>
      <c r="AB217" s="75"/>
      <c r="AC217" s="75"/>
      <c r="AD217" s="75"/>
      <c r="AE217" s="75"/>
      <c r="AF217" s="75"/>
      <c r="AG217" s="75"/>
      <c r="AH217" s="75"/>
      <c r="AI217" s="75"/>
      <c r="AJ217" s="75"/>
      <c r="AK217" s="75"/>
      <c r="AL217" s="75"/>
      <c r="AM217" s="75"/>
      <c r="AN217" s="75"/>
      <c r="AO217" s="75"/>
      <c r="AP217" s="75"/>
      <c r="AQ217" s="75"/>
      <c r="AR217" s="75"/>
      <c r="AS217" s="75"/>
    </row>
    <row r="218" ht="16.5" customHeight="1" outlineLevel="1">
      <c r="A218" s="75"/>
      <c r="B218" s="105"/>
      <c r="C218" s="106"/>
      <c r="D218" s="72"/>
      <c r="E218" s="107"/>
      <c r="F218" s="71"/>
      <c r="G218" s="107"/>
      <c r="H218" s="71"/>
      <c r="I218" s="107"/>
      <c r="J218" s="71"/>
      <c r="K218" s="71"/>
      <c r="L218" s="71"/>
      <c r="M218" s="72"/>
      <c r="N218" s="108"/>
      <c r="O218" s="72"/>
      <c r="P218" s="109"/>
      <c r="Q218" s="71"/>
      <c r="R218" s="110"/>
      <c r="S218" s="72"/>
      <c r="T218" s="111"/>
      <c r="U218" s="72"/>
      <c r="V218" s="112"/>
      <c r="W218" s="71"/>
      <c r="X218" s="72"/>
      <c r="Y218" s="112"/>
      <c r="Z218" s="72"/>
      <c r="AA218" s="75"/>
      <c r="AB218" s="75"/>
      <c r="AC218" s="75"/>
      <c r="AD218" s="75"/>
      <c r="AE218" s="75"/>
      <c r="AF218" s="75"/>
      <c r="AG218" s="75"/>
      <c r="AH218" s="75"/>
      <c r="AI218" s="75"/>
      <c r="AJ218" s="75"/>
      <c r="AK218" s="75"/>
      <c r="AL218" s="75"/>
      <c r="AM218" s="75"/>
      <c r="AN218" s="75"/>
      <c r="AO218" s="75"/>
      <c r="AP218" s="75"/>
      <c r="AQ218" s="75"/>
      <c r="AR218" s="75"/>
      <c r="AS218" s="75"/>
    </row>
    <row r="219" ht="16.5" customHeight="1" outlineLevel="1">
      <c r="A219" s="75"/>
      <c r="B219" s="105"/>
      <c r="C219" s="106"/>
      <c r="D219" s="72"/>
      <c r="E219" s="107"/>
      <c r="F219" s="71"/>
      <c r="G219" s="107"/>
      <c r="H219" s="71"/>
      <c r="I219" s="107"/>
      <c r="J219" s="71"/>
      <c r="K219" s="71"/>
      <c r="L219" s="71"/>
      <c r="M219" s="72"/>
      <c r="N219" s="108"/>
      <c r="O219" s="72"/>
      <c r="P219" s="109"/>
      <c r="Q219" s="71"/>
      <c r="R219" s="110"/>
      <c r="S219" s="72"/>
      <c r="T219" s="111"/>
      <c r="U219" s="72"/>
      <c r="V219" s="112"/>
      <c r="W219" s="71"/>
      <c r="X219" s="72"/>
      <c r="Y219" s="112"/>
      <c r="Z219" s="72"/>
      <c r="AA219" s="75"/>
      <c r="AB219" s="75"/>
      <c r="AC219" s="75"/>
      <c r="AD219" s="75"/>
      <c r="AE219" s="75"/>
      <c r="AF219" s="75"/>
      <c r="AG219" s="75"/>
      <c r="AH219" s="75"/>
      <c r="AI219" s="75"/>
      <c r="AJ219" s="75"/>
      <c r="AK219" s="75"/>
      <c r="AL219" s="75"/>
      <c r="AM219" s="75"/>
      <c r="AN219" s="75"/>
      <c r="AO219" s="75"/>
      <c r="AP219" s="75"/>
      <c r="AQ219" s="75"/>
      <c r="AR219" s="75"/>
      <c r="AS219" s="75"/>
    </row>
    <row r="220" ht="16.5" customHeight="1" outlineLevel="1">
      <c r="A220" s="75"/>
      <c r="B220" s="105"/>
      <c r="C220" s="106"/>
      <c r="D220" s="72"/>
      <c r="E220" s="107"/>
      <c r="F220" s="71"/>
      <c r="G220" s="107"/>
      <c r="H220" s="71"/>
      <c r="I220" s="107"/>
      <c r="J220" s="71"/>
      <c r="K220" s="71"/>
      <c r="L220" s="71"/>
      <c r="M220" s="72"/>
      <c r="N220" s="108"/>
      <c r="O220" s="72"/>
      <c r="P220" s="109"/>
      <c r="Q220" s="71"/>
      <c r="R220" s="110"/>
      <c r="S220" s="72"/>
      <c r="T220" s="111"/>
      <c r="U220" s="72"/>
      <c r="V220" s="112"/>
      <c r="W220" s="71"/>
      <c r="X220" s="72"/>
      <c r="Y220" s="112"/>
      <c r="Z220" s="72"/>
      <c r="AA220" s="75"/>
      <c r="AB220" s="75"/>
      <c r="AC220" s="75"/>
      <c r="AD220" s="75"/>
      <c r="AE220" s="75"/>
      <c r="AF220" s="75"/>
      <c r="AG220" s="75"/>
      <c r="AH220" s="75"/>
      <c r="AI220" s="75"/>
      <c r="AJ220" s="75"/>
      <c r="AK220" s="75"/>
      <c r="AL220" s="75"/>
      <c r="AM220" s="75"/>
      <c r="AN220" s="75"/>
      <c r="AO220" s="75"/>
      <c r="AP220" s="75"/>
      <c r="AQ220" s="75"/>
      <c r="AR220" s="75"/>
      <c r="AS220" s="75"/>
    </row>
    <row r="221" ht="16.5" customHeight="1" outlineLevel="1">
      <c r="A221" s="75"/>
      <c r="B221" s="105"/>
      <c r="C221" s="106"/>
      <c r="D221" s="72"/>
      <c r="E221" s="107"/>
      <c r="F221" s="71"/>
      <c r="G221" s="107"/>
      <c r="H221" s="71"/>
      <c r="I221" s="107"/>
      <c r="J221" s="71"/>
      <c r="K221" s="71"/>
      <c r="L221" s="71"/>
      <c r="M221" s="72"/>
      <c r="N221" s="108"/>
      <c r="O221" s="72"/>
      <c r="P221" s="109"/>
      <c r="Q221" s="71"/>
      <c r="R221" s="110"/>
      <c r="S221" s="72"/>
      <c r="T221" s="111"/>
      <c r="U221" s="72"/>
      <c r="V221" s="112"/>
      <c r="W221" s="71"/>
      <c r="X221" s="72"/>
      <c r="Y221" s="112"/>
      <c r="Z221" s="72"/>
      <c r="AA221" s="75"/>
      <c r="AB221" s="75"/>
      <c r="AC221" s="75"/>
      <c r="AD221" s="75"/>
      <c r="AE221" s="75"/>
      <c r="AF221" s="75"/>
      <c r="AG221" s="75"/>
      <c r="AH221" s="75"/>
      <c r="AI221" s="75"/>
      <c r="AJ221" s="75"/>
      <c r="AK221" s="75"/>
      <c r="AL221" s="75"/>
      <c r="AM221" s="75"/>
      <c r="AN221" s="75"/>
      <c r="AO221" s="75"/>
      <c r="AP221" s="75"/>
      <c r="AQ221" s="75"/>
      <c r="AR221" s="75"/>
      <c r="AS221" s="75"/>
    </row>
    <row r="222" ht="16.5" customHeight="1" outlineLevel="1">
      <c r="A222" s="75"/>
      <c r="B222" s="105"/>
      <c r="C222" s="106"/>
      <c r="D222" s="72"/>
      <c r="E222" s="107"/>
      <c r="F222" s="71"/>
      <c r="G222" s="107"/>
      <c r="H222" s="71"/>
      <c r="I222" s="107"/>
      <c r="J222" s="71"/>
      <c r="K222" s="71"/>
      <c r="L222" s="71"/>
      <c r="M222" s="72"/>
      <c r="N222" s="108"/>
      <c r="O222" s="72"/>
      <c r="P222" s="109"/>
      <c r="Q222" s="71"/>
      <c r="R222" s="110"/>
      <c r="S222" s="72"/>
      <c r="T222" s="111"/>
      <c r="U222" s="72"/>
      <c r="V222" s="112"/>
      <c r="W222" s="71"/>
      <c r="X222" s="72"/>
      <c r="Y222" s="112"/>
      <c r="Z222" s="72"/>
      <c r="AA222" s="75"/>
      <c r="AB222" s="75"/>
      <c r="AC222" s="75"/>
      <c r="AD222" s="75"/>
      <c r="AE222" s="75"/>
      <c r="AF222" s="75"/>
      <c r="AG222" s="75"/>
      <c r="AH222" s="75"/>
      <c r="AI222" s="75"/>
      <c r="AJ222" s="75"/>
      <c r="AK222" s="75"/>
      <c r="AL222" s="75"/>
      <c r="AM222" s="75"/>
      <c r="AN222" s="75"/>
      <c r="AO222" s="75"/>
      <c r="AP222" s="75"/>
      <c r="AQ222" s="75"/>
      <c r="AR222" s="75"/>
      <c r="AS222" s="75"/>
    </row>
    <row r="223" ht="16.5" customHeight="1" outlineLevel="1">
      <c r="A223" s="75"/>
      <c r="B223" s="105"/>
      <c r="C223" s="106"/>
      <c r="D223" s="72"/>
      <c r="E223" s="107"/>
      <c r="F223" s="71"/>
      <c r="G223" s="107"/>
      <c r="H223" s="71"/>
      <c r="I223" s="107"/>
      <c r="J223" s="71"/>
      <c r="K223" s="71"/>
      <c r="L223" s="71"/>
      <c r="M223" s="72"/>
      <c r="N223" s="108"/>
      <c r="O223" s="72"/>
      <c r="P223" s="109"/>
      <c r="Q223" s="71"/>
      <c r="R223" s="110"/>
      <c r="S223" s="72"/>
      <c r="T223" s="111"/>
      <c r="U223" s="72"/>
      <c r="V223" s="112"/>
      <c r="W223" s="71"/>
      <c r="X223" s="72"/>
      <c r="Y223" s="112"/>
      <c r="Z223" s="72"/>
      <c r="AA223" s="75"/>
      <c r="AB223" s="75"/>
      <c r="AC223" s="75"/>
      <c r="AD223" s="75"/>
      <c r="AE223" s="75"/>
      <c r="AF223" s="75"/>
      <c r="AG223" s="75"/>
      <c r="AH223" s="75"/>
      <c r="AI223" s="75"/>
      <c r="AJ223" s="75"/>
      <c r="AK223" s="75"/>
      <c r="AL223" s="75"/>
      <c r="AM223" s="75"/>
      <c r="AN223" s="75"/>
      <c r="AO223" s="75"/>
      <c r="AP223" s="75"/>
      <c r="AQ223" s="75"/>
      <c r="AR223" s="75"/>
      <c r="AS223" s="75"/>
    </row>
    <row r="224" ht="16.5" customHeight="1" outlineLevel="1">
      <c r="A224" s="75"/>
      <c r="B224" s="105"/>
      <c r="C224" s="106"/>
      <c r="D224" s="72"/>
      <c r="E224" s="107"/>
      <c r="F224" s="71"/>
      <c r="G224" s="107"/>
      <c r="H224" s="71"/>
      <c r="I224" s="107"/>
      <c r="J224" s="71"/>
      <c r="K224" s="71"/>
      <c r="L224" s="71"/>
      <c r="M224" s="72"/>
      <c r="N224" s="108"/>
      <c r="O224" s="72"/>
      <c r="P224" s="109"/>
      <c r="Q224" s="71"/>
      <c r="R224" s="110"/>
      <c r="S224" s="72"/>
      <c r="T224" s="111"/>
      <c r="U224" s="72"/>
      <c r="V224" s="112"/>
      <c r="W224" s="71"/>
      <c r="X224" s="72"/>
      <c r="Y224" s="112"/>
      <c r="Z224" s="72"/>
      <c r="AA224" s="75"/>
      <c r="AB224" s="75"/>
      <c r="AC224" s="75"/>
      <c r="AD224" s="75"/>
      <c r="AE224" s="75"/>
      <c r="AF224" s="75"/>
      <c r="AG224" s="75"/>
      <c r="AH224" s="75"/>
      <c r="AI224" s="75"/>
      <c r="AJ224" s="75"/>
      <c r="AK224" s="75"/>
      <c r="AL224" s="75"/>
      <c r="AM224" s="75"/>
      <c r="AN224" s="75"/>
      <c r="AO224" s="75"/>
      <c r="AP224" s="75"/>
      <c r="AQ224" s="75"/>
      <c r="AR224" s="75"/>
      <c r="AS224" s="75"/>
    </row>
    <row r="225" ht="16.5" customHeight="1" outlineLevel="1">
      <c r="A225" s="75"/>
      <c r="B225" s="105"/>
      <c r="C225" s="106"/>
      <c r="D225" s="72"/>
      <c r="E225" s="107"/>
      <c r="F225" s="71"/>
      <c r="G225" s="107"/>
      <c r="H225" s="71"/>
      <c r="I225" s="107"/>
      <c r="J225" s="71"/>
      <c r="K225" s="71"/>
      <c r="L225" s="71"/>
      <c r="M225" s="72"/>
      <c r="N225" s="108"/>
      <c r="O225" s="72"/>
      <c r="P225" s="109"/>
      <c r="Q225" s="71"/>
      <c r="R225" s="110"/>
      <c r="S225" s="72"/>
      <c r="T225" s="111"/>
      <c r="U225" s="72"/>
      <c r="V225" s="112"/>
      <c r="W225" s="71"/>
      <c r="X225" s="72"/>
      <c r="Y225" s="112"/>
      <c r="Z225" s="72"/>
      <c r="AA225" s="75"/>
      <c r="AB225" s="75"/>
      <c r="AC225" s="75"/>
      <c r="AD225" s="75"/>
      <c r="AE225" s="75"/>
      <c r="AF225" s="75"/>
      <c r="AG225" s="75"/>
      <c r="AH225" s="75"/>
      <c r="AI225" s="75"/>
      <c r="AJ225" s="75"/>
      <c r="AK225" s="75"/>
      <c r="AL225" s="75"/>
      <c r="AM225" s="75"/>
      <c r="AN225" s="75"/>
      <c r="AO225" s="75"/>
      <c r="AP225" s="75"/>
      <c r="AQ225" s="75"/>
      <c r="AR225" s="75"/>
      <c r="AS225" s="75"/>
    </row>
    <row r="226" ht="16.5" customHeight="1" outlineLevel="1">
      <c r="A226" s="75"/>
      <c r="B226" s="105"/>
      <c r="C226" s="106"/>
      <c r="D226" s="72"/>
      <c r="E226" s="107"/>
      <c r="F226" s="71"/>
      <c r="G226" s="107"/>
      <c r="H226" s="71"/>
      <c r="I226" s="107"/>
      <c r="J226" s="71"/>
      <c r="K226" s="71"/>
      <c r="L226" s="71"/>
      <c r="M226" s="72"/>
      <c r="N226" s="108"/>
      <c r="O226" s="72"/>
      <c r="P226" s="109"/>
      <c r="Q226" s="71"/>
      <c r="R226" s="110"/>
      <c r="S226" s="72"/>
      <c r="T226" s="111"/>
      <c r="U226" s="72"/>
      <c r="V226" s="112"/>
      <c r="W226" s="71"/>
      <c r="X226" s="72"/>
      <c r="Y226" s="112"/>
      <c r="Z226" s="72"/>
      <c r="AA226" s="75"/>
      <c r="AB226" s="75"/>
      <c r="AC226" s="75"/>
      <c r="AD226" s="75"/>
      <c r="AE226" s="75"/>
      <c r="AF226" s="75"/>
      <c r="AG226" s="75"/>
      <c r="AH226" s="75"/>
      <c r="AI226" s="75"/>
      <c r="AJ226" s="75"/>
      <c r="AK226" s="75"/>
      <c r="AL226" s="75"/>
      <c r="AM226" s="75"/>
      <c r="AN226" s="75"/>
      <c r="AO226" s="75"/>
      <c r="AP226" s="75"/>
      <c r="AQ226" s="75"/>
      <c r="AR226" s="75"/>
      <c r="AS226" s="75"/>
    </row>
    <row r="227" ht="16.5" customHeight="1" outlineLevel="1">
      <c r="A227" s="75"/>
      <c r="B227" s="105"/>
      <c r="C227" s="106"/>
      <c r="D227" s="72"/>
      <c r="E227" s="107"/>
      <c r="F227" s="71"/>
      <c r="G227" s="107"/>
      <c r="H227" s="71"/>
      <c r="I227" s="107"/>
      <c r="J227" s="71"/>
      <c r="K227" s="71"/>
      <c r="L227" s="71"/>
      <c r="M227" s="72"/>
      <c r="N227" s="108"/>
      <c r="O227" s="72"/>
      <c r="P227" s="109"/>
      <c r="Q227" s="71"/>
      <c r="R227" s="110"/>
      <c r="S227" s="72"/>
      <c r="T227" s="111"/>
      <c r="U227" s="72"/>
      <c r="V227" s="112"/>
      <c r="W227" s="71"/>
      <c r="X227" s="72"/>
      <c r="Y227" s="112"/>
      <c r="Z227" s="72"/>
      <c r="AA227" s="75"/>
      <c r="AB227" s="75"/>
      <c r="AC227" s="75"/>
      <c r="AD227" s="75"/>
      <c r="AE227" s="75"/>
      <c r="AF227" s="75"/>
      <c r="AG227" s="75"/>
      <c r="AH227" s="75"/>
      <c r="AI227" s="75"/>
      <c r="AJ227" s="75"/>
      <c r="AK227" s="75"/>
      <c r="AL227" s="75"/>
      <c r="AM227" s="75"/>
      <c r="AN227" s="75"/>
      <c r="AO227" s="75"/>
      <c r="AP227" s="75"/>
      <c r="AQ227" s="75"/>
      <c r="AR227" s="75"/>
      <c r="AS227" s="75"/>
    </row>
    <row r="228" ht="16.5" customHeight="1" outlineLevel="1">
      <c r="A228" s="75"/>
      <c r="B228" s="105"/>
      <c r="C228" s="106"/>
      <c r="D228" s="72"/>
      <c r="E228" s="107"/>
      <c r="F228" s="71"/>
      <c r="G228" s="107"/>
      <c r="H228" s="71"/>
      <c r="I228" s="107"/>
      <c r="J228" s="71"/>
      <c r="K228" s="71"/>
      <c r="L228" s="71"/>
      <c r="M228" s="72"/>
      <c r="N228" s="108"/>
      <c r="O228" s="72"/>
      <c r="P228" s="109"/>
      <c r="Q228" s="71"/>
      <c r="R228" s="110"/>
      <c r="S228" s="72"/>
      <c r="T228" s="111"/>
      <c r="U228" s="72"/>
      <c r="V228" s="112"/>
      <c r="W228" s="71"/>
      <c r="X228" s="72"/>
      <c r="Y228" s="112"/>
      <c r="Z228" s="72"/>
      <c r="AA228" s="75"/>
      <c r="AB228" s="75"/>
      <c r="AC228" s="75"/>
      <c r="AD228" s="75"/>
      <c r="AE228" s="75"/>
      <c r="AF228" s="75"/>
      <c r="AG228" s="75"/>
      <c r="AH228" s="75"/>
      <c r="AI228" s="75"/>
      <c r="AJ228" s="75"/>
      <c r="AK228" s="75"/>
      <c r="AL228" s="75"/>
      <c r="AM228" s="75"/>
      <c r="AN228" s="75"/>
      <c r="AO228" s="75"/>
      <c r="AP228" s="75"/>
      <c r="AQ228" s="75"/>
      <c r="AR228" s="75"/>
      <c r="AS228" s="75"/>
    </row>
    <row r="229" ht="16.5" customHeight="1" outlineLevel="1">
      <c r="A229" s="75"/>
      <c r="B229" s="105"/>
      <c r="C229" s="106"/>
      <c r="D229" s="72"/>
      <c r="E229" s="107"/>
      <c r="F229" s="71"/>
      <c r="G229" s="107"/>
      <c r="H229" s="71"/>
      <c r="I229" s="107"/>
      <c r="J229" s="71"/>
      <c r="K229" s="71"/>
      <c r="L229" s="71"/>
      <c r="M229" s="72"/>
      <c r="N229" s="108"/>
      <c r="O229" s="72"/>
      <c r="P229" s="109"/>
      <c r="Q229" s="71"/>
      <c r="R229" s="110"/>
      <c r="S229" s="72"/>
      <c r="T229" s="111"/>
      <c r="U229" s="72"/>
      <c r="V229" s="112"/>
      <c r="W229" s="71"/>
      <c r="X229" s="72"/>
      <c r="Y229" s="112"/>
      <c r="Z229" s="72"/>
      <c r="AA229" s="75"/>
      <c r="AB229" s="75"/>
      <c r="AC229" s="75"/>
      <c r="AD229" s="75"/>
      <c r="AE229" s="75"/>
      <c r="AF229" s="75"/>
      <c r="AG229" s="75"/>
      <c r="AH229" s="75"/>
      <c r="AI229" s="75"/>
      <c r="AJ229" s="75"/>
      <c r="AK229" s="75"/>
      <c r="AL229" s="75"/>
      <c r="AM229" s="75"/>
      <c r="AN229" s="75"/>
      <c r="AO229" s="75"/>
      <c r="AP229" s="75"/>
      <c r="AQ229" s="75"/>
      <c r="AR229" s="75"/>
      <c r="AS229" s="75"/>
    </row>
    <row r="230" ht="16.5" customHeight="1" outlineLevel="1">
      <c r="A230" s="75"/>
      <c r="B230" s="105"/>
      <c r="C230" s="106"/>
      <c r="D230" s="72"/>
      <c r="E230" s="107"/>
      <c r="F230" s="71"/>
      <c r="G230" s="107"/>
      <c r="H230" s="71"/>
      <c r="I230" s="107"/>
      <c r="J230" s="71"/>
      <c r="K230" s="71"/>
      <c r="L230" s="71"/>
      <c r="M230" s="72"/>
      <c r="N230" s="108"/>
      <c r="O230" s="72"/>
      <c r="P230" s="109"/>
      <c r="Q230" s="71"/>
      <c r="R230" s="110"/>
      <c r="S230" s="72"/>
      <c r="T230" s="111"/>
      <c r="U230" s="72"/>
      <c r="V230" s="112"/>
      <c r="W230" s="71"/>
      <c r="X230" s="72"/>
      <c r="Y230" s="112"/>
      <c r="Z230" s="72"/>
      <c r="AA230" s="75"/>
      <c r="AB230" s="75"/>
      <c r="AC230" s="75"/>
      <c r="AD230" s="75"/>
      <c r="AE230" s="75"/>
      <c r="AF230" s="75"/>
      <c r="AG230" s="75"/>
      <c r="AH230" s="75"/>
      <c r="AI230" s="75"/>
      <c r="AJ230" s="75"/>
      <c r="AK230" s="75"/>
      <c r="AL230" s="75"/>
      <c r="AM230" s="75"/>
      <c r="AN230" s="75"/>
      <c r="AO230" s="75"/>
      <c r="AP230" s="75"/>
      <c r="AQ230" s="75"/>
      <c r="AR230" s="75"/>
      <c r="AS230" s="75"/>
    </row>
    <row r="231" ht="16.5" customHeight="1" outlineLevel="1">
      <c r="A231" s="75"/>
      <c r="B231" s="105"/>
      <c r="C231" s="106"/>
      <c r="D231" s="72"/>
      <c r="E231" s="107"/>
      <c r="F231" s="71"/>
      <c r="G231" s="107"/>
      <c r="H231" s="71"/>
      <c r="I231" s="107"/>
      <c r="J231" s="71"/>
      <c r="K231" s="71"/>
      <c r="L231" s="71"/>
      <c r="M231" s="72"/>
      <c r="N231" s="108"/>
      <c r="O231" s="72"/>
      <c r="P231" s="109"/>
      <c r="Q231" s="71"/>
      <c r="R231" s="110"/>
      <c r="S231" s="72"/>
      <c r="T231" s="111"/>
      <c r="U231" s="72"/>
      <c r="V231" s="112"/>
      <c r="W231" s="71"/>
      <c r="X231" s="72"/>
      <c r="Y231" s="112"/>
      <c r="Z231" s="72"/>
      <c r="AA231" s="75"/>
      <c r="AB231" s="75"/>
      <c r="AC231" s="75"/>
      <c r="AD231" s="75"/>
      <c r="AE231" s="75"/>
      <c r="AF231" s="75"/>
      <c r="AG231" s="75"/>
      <c r="AH231" s="75"/>
      <c r="AI231" s="75"/>
      <c r="AJ231" s="75"/>
      <c r="AK231" s="75"/>
      <c r="AL231" s="75"/>
      <c r="AM231" s="75"/>
      <c r="AN231" s="75"/>
      <c r="AO231" s="75"/>
      <c r="AP231" s="75"/>
      <c r="AQ231" s="75"/>
      <c r="AR231" s="75"/>
      <c r="AS231" s="75"/>
    </row>
    <row r="232" ht="16.5" customHeight="1" outlineLevel="1">
      <c r="A232" s="75"/>
      <c r="B232" s="105"/>
      <c r="C232" s="106"/>
      <c r="D232" s="72"/>
      <c r="E232" s="107"/>
      <c r="F232" s="71"/>
      <c r="G232" s="107"/>
      <c r="H232" s="71"/>
      <c r="I232" s="107"/>
      <c r="J232" s="71"/>
      <c r="K232" s="71"/>
      <c r="L232" s="71"/>
      <c r="M232" s="72"/>
      <c r="N232" s="108"/>
      <c r="O232" s="72"/>
      <c r="P232" s="109"/>
      <c r="Q232" s="71"/>
      <c r="R232" s="110"/>
      <c r="S232" s="72"/>
      <c r="T232" s="111"/>
      <c r="U232" s="72"/>
      <c r="V232" s="112"/>
      <c r="W232" s="71"/>
      <c r="X232" s="72"/>
      <c r="Y232" s="112"/>
      <c r="Z232" s="72"/>
      <c r="AA232" s="75"/>
      <c r="AB232" s="75"/>
      <c r="AC232" s="75"/>
      <c r="AD232" s="75"/>
      <c r="AE232" s="75"/>
      <c r="AF232" s="75"/>
      <c r="AG232" s="75"/>
      <c r="AH232" s="75"/>
      <c r="AI232" s="75"/>
      <c r="AJ232" s="75"/>
      <c r="AK232" s="75"/>
      <c r="AL232" s="75"/>
      <c r="AM232" s="75"/>
      <c r="AN232" s="75"/>
      <c r="AO232" s="75"/>
      <c r="AP232" s="75"/>
      <c r="AQ232" s="75"/>
      <c r="AR232" s="75"/>
      <c r="AS232" s="75"/>
    </row>
    <row r="233" ht="16.5" customHeight="1" outlineLevel="1">
      <c r="A233" s="75"/>
      <c r="B233" s="105"/>
      <c r="C233" s="106"/>
      <c r="D233" s="72"/>
      <c r="E233" s="107"/>
      <c r="F233" s="71"/>
      <c r="G233" s="107"/>
      <c r="H233" s="71"/>
      <c r="I233" s="107"/>
      <c r="J233" s="71"/>
      <c r="K233" s="71"/>
      <c r="L233" s="71"/>
      <c r="M233" s="72"/>
      <c r="N233" s="108"/>
      <c r="O233" s="72"/>
      <c r="P233" s="109"/>
      <c r="Q233" s="71"/>
      <c r="R233" s="110"/>
      <c r="S233" s="72"/>
      <c r="T233" s="111"/>
      <c r="U233" s="72"/>
      <c r="V233" s="112"/>
      <c r="W233" s="71"/>
      <c r="X233" s="72"/>
      <c r="Y233" s="112"/>
      <c r="Z233" s="72"/>
      <c r="AA233" s="75"/>
      <c r="AB233" s="75"/>
      <c r="AC233" s="75"/>
      <c r="AD233" s="75"/>
      <c r="AE233" s="75"/>
      <c r="AF233" s="75"/>
      <c r="AG233" s="75"/>
      <c r="AH233" s="75"/>
      <c r="AI233" s="75"/>
      <c r="AJ233" s="75"/>
      <c r="AK233" s="75"/>
      <c r="AL233" s="75"/>
      <c r="AM233" s="75"/>
      <c r="AN233" s="75"/>
      <c r="AO233" s="75"/>
      <c r="AP233" s="75"/>
      <c r="AQ233" s="75"/>
      <c r="AR233" s="75"/>
      <c r="AS233" s="75"/>
    </row>
    <row r="234" ht="16.5" customHeight="1" outlineLevel="1">
      <c r="A234" s="75"/>
      <c r="B234" s="105"/>
      <c r="C234" s="106"/>
      <c r="D234" s="72"/>
      <c r="E234" s="107"/>
      <c r="F234" s="71"/>
      <c r="G234" s="107"/>
      <c r="H234" s="71"/>
      <c r="I234" s="107"/>
      <c r="J234" s="71"/>
      <c r="K234" s="71"/>
      <c r="L234" s="71"/>
      <c r="M234" s="72"/>
      <c r="N234" s="108"/>
      <c r="O234" s="72"/>
      <c r="P234" s="109"/>
      <c r="Q234" s="71"/>
      <c r="R234" s="110"/>
      <c r="S234" s="72"/>
      <c r="T234" s="111"/>
      <c r="U234" s="72"/>
      <c r="V234" s="112"/>
      <c r="W234" s="71"/>
      <c r="X234" s="72"/>
      <c r="Y234" s="112"/>
      <c r="Z234" s="72"/>
      <c r="AA234" s="75"/>
      <c r="AB234" s="75"/>
      <c r="AC234" s="75"/>
      <c r="AD234" s="75"/>
      <c r="AE234" s="75"/>
      <c r="AF234" s="75"/>
      <c r="AG234" s="75"/>
      <c r="AH234" s="75"/>
      <c r="AI234" s="75"/>
      <c r="AJ234" s="75"/>
      <c r="AK234" s="75"/>
      <c r="AL234" s="75"/>
      <c r="AM234" s="75"/>
      <c r="AN234" s="75"/>
      <c r="AO234" s="75"/>
      <c r="AP234" s="75"/>
      <c r="AQ234" s="75"/>
      <c r="AR234" s="75"/>
      <c r="AS234" s="75"/>
    </row>
    <row r="235" ht="16.5" customHeight="1" outlineLevel="1">
      <c r="A235" s="75"/>
      <c r="B235" s="105"/>
      <c r="C235" s="106"/>
      <c r="D235" s="72"/>
      <c r="E235" s="107"/>
      <c r="F235" s="71"/>
      <c r="G235" s="107"/>
      <c r="H235" s="71"/>
      <c r="I235" s="107"/>
      <c r="J235" s="71"/>
      <c r="K235" s="71"/>
      <c r="L235" s="71"/>
      <c r="M235" s="72"/>
      <c r="N235" s="108"/>
      <c r="O235" s="72"/>
      <c r="P235" s="109"/>
      <c r="Q235" s="71"/>
      <c r="R235" s="110"/>
      <c r="S235" s="72"/>
      <c r="T235" s="111"/>
      <c r="U235" s="72"/>
      <c r="V235" s="112"/>
      <c r="W235" s="71"/>
      <c r="X235" s="72"/>
      <c r="Y235" s="112"/>
      <c r="Z235" s="72"/>
      <c r="AA235" s="75"/>
      <c r="AB235" s="75"/>
      <c r="AC235" s="75"/>
      <c r="AD235" s="75"/>
      <c r="AE235" s="75"/>
      <c r="AF235" s="75"/>
      <c r="AG235" s="75"/>
      <c r="AH235" s="75"/>
      <c r="AI235" s="75"/>
      <c r="AJ235" s="75"/>
      <c r="AK235" s="75"/>
      <c r="AL235" s="75"/>
      <c r="AM235" s="75"/>
      <c r="AN235" s="75"/>
      <c r="AO235" s="75"/>
      <c r="AP235" s="75"/>
      <c r="AQ235" s="75"/>
      <c r="AR235" s="75"/>
      <c r="AS235" s="75"/>
    </row>
    <row r="236" ht="16.5" customHeight="1" outlineLevel="1">
      <c r="A236" s="75"/>
      <c r="B236" s="105"/>
      <c r="C236" s="106"/>
      <c r="D236" s="72"/>
      <c r="E236" s="107"/>
      <c r="F236" s="71"/>
      <c r="G236" s="107"/>
      <c r="H236" s="71"/>
      <c r="I236" s="107"/>
      <c r="J236" s="71"/>
      <c r="K236" s="71"/>
      <c r="L236" s="71"/>
      <c r="M236" s="72"/>
      <c r="N236" s="108"/>
      <c r="O236" s="72"/>
      <c r="P236" s="109"/>
      <c r="Q236" s="71"/>
      <c r="R236" s="110"/>
      <c r="S236" s="72"/>
      <c r="T236" s="111"/>
      <c r="U236" s="72"/>
      <c r="V236" s="112"/>
      <c r="W236" s="71"/>
      <c r="X236" s="72"/>
      <c r="Y236" s="112"/>
      <c r="Z236" s="72"/>
      <c r="AA236" s="75"/>
      <c r="AB236" s="75"/>
      <c r="AC236" s="75"/>
      <c r="AD236" s="75"/>
      <c r="AE236" s="75"/>
      <c r="AF236" s="75"/>
      <c r="AG236" s="75"/>
      <c r="AH236" s="75"/>
      <c r="AI236" s="75"/>
      <c r="AJ236" s="75"/>
      <c r="AK236" s="75"/>
      <c r="AL236" s="75"/>
      <c r="AM236" s="75"/>
      <c r="AN236" s="75"/>
      <c r="AO236" s="75"/>
      <c r="AP236" s="75"/>
      <c r="AQ236" s="75"/>
      <c r="AR236" s="75"/>
      <c r="AS236" s="75"/>
    </row>
    <row r="237" ht="16.5" customHeight="1" outlineLevel="1">
      <c r="A237" s="75"/>
      <c r="B237" s="105"/>
      <c r="C237" s="106"/>
      <c r="D237" s="72"/>
      <c r="E237" s="107"/>
      <c r="F237" s="71"/>
      <c r="G237" s="107"/>
      <c r="H237" s="71"/>
      <c r="I237" s="107"/>
      <c r="J237" s="71"/>
      <c r="K237" s="71"/>
      <c r="L237" s="71"/>
      <c r="M237" s="72"/>
      <c r="N237" s="108"/>
      <c r="O237" s="72"/>
      <c r="P237" s="109"/>
      <c r="Q237" s="71"/>
      <c r="R237" s="110"/>
      <c r="S237" s="72"/>
      <c r="T237" s="111"/>
      <c r="U237" s="72"/>
      <c r="V237" s="112"/>
      <c r="W237" s="71"/>
      <c r="X237" s="72"/>
      <c r="Y237" s="112"/>
      <c r="Z237" s="72"/>
      <c r="AA237" s="75"/>
      <c r="AB237" s="75"/>
      <c r="AC237" s="75"/>
      <c r="AD237" s="75"/>
      <c r="AE237" s="75"/>
      <c r="AF237" s="75"/>
      <c r="AG237" s="75"/>
      <c r="AH237" s="75"/>
      <c r="AI237" s="75"/>
      <c r="AJ237" s="75"/>
      <c r="AK237" s="75"/>
      <c r="AL237" s="75"/>
      <c r="AM237" s="75"/>
      <c r="AN237" s="75"/>
      <c r="AO237" s="75"/>
      <c r="AP237" s="75"/>
      <c r="AQ237" s="75"/>
      <c r="AR237" s="75"/>
      <c r="AS237" s="75"/>
    </row>
    <row r="238" ht="16.5" customHeight="1" outlineLevel="1">
      <c r="A238" s="75"/>
      <c r="B238" s="105"/>
      <c r="C238" s="106"/>
      <c r="D238" s="72"/>
      <c r="E238" s="107"/>
      <c r="F238" s="71"/>
      <c r="G238" s="107"/>
      <c r="H238" s="71"/>
      <c r="I238" s="107"/>
      <c r="J238" s="71"/>
      <c r="K238" s="71"/>
      <c r="L238" s="71"/>
      <c r="M238" s="72"/>
      <c r="N238" s="108"/>
      <c r="O238" s="72"/>
      <c r="P238" s="109"/>
      <c r="Q238" s="71"/>
      <c r="R238" s="110"/>
      <c r="S238" s="72"/>
      <c r="T238" s="111"/>
      <c r="U238" s="72"/>
      <c r="V238" s="112"/>
      <c r="W238" s="71"/>
      <c r="X238" s="72"/>
      <c r="Y238" s="112"/>
      <c r="Z238" s="72"/>
      <c r="AA238" s="75"/>
      <c r="AB238" s="75"/>
      <c r="AC238" s="75"/>
      <c r="AD238" s="75"/>
      <c r="AE238" s="75"/>
      <c r="AF238" s="75"/>
      <c r="AG238" s="75"/>
      <c r="AH238" s="75"/>
      <c r="AI238" s="75"/>
      <c r="AJ238" s="75"/>
      <c r="AK238" s="75"/>
      <c r="AL238" s="75"/>
      <c r="AM238" s="75"/>
      <c r="AN238" s="75"/>
      <c r="AO238" s="75"/>
      <c r="AP238" s="75"/>
      <c r="AQ238" s="75"/>
      <c r="AR238" s="75"/>
      <c r="AS238" s="75"/>
    </row>
    <row r="239" ht="16.5" customHeight="1" outlineLevel="1">
      <c r="A239" s="75"/>
      <c r="B239" s="105"/>
      <c r="C239" s="106"/>
      <c r="D239" s="72"/>
      <c r="E239" s="107"/>
      <c r="F239" s="71"/>
      <c r="G239" s="107"/>
      <c r="H239" s="71"/>
      <c r="I239" s="107"/>
      <c r="J239" s="71"/>
      <c r="K239" s="71"/>
      <c r="L239" s="71"/>
      <c r="M239" s="72"/>
      <c r="N239" s="108"/>
      <c r="O239" s="72"/>
      <c r="P239" s="109"/>
      <c r="Q239" s="71"/>
      <c r="R239" s="110"/>
      <c r="S239" s="72"/>
      <c r="T239" s="111"/>
      <c r="U239" s="72"/>
      <c r="V239" s="112"/>
      <c r="W239" s="71"/>
      <c r="X239" s="72"/>
      <c r="Y239" s="112"/>
      <c r="Z239" s="72"/>
      <c r="AA239" s="75"/>
      <c r="AB239" s="75"/>
      <c r="AC239" s="75"/>
      <c r="AD239" s="75"/>
      <c r="AE239" s="75"/>
      <c r="AF239" s="75"/>
      <c r="AG239" s="75"/>
      <c r="AH239" s="75"/>
      <c r="AI239" s="75"/>
      <c r="AJ239" s="75"/>
      <c r="AK239" s="75"/>
      <c r="AL239" s="75"/>
      <c r="AM239" s="75"/>
      <c r="AN239" s="75"/>
      <c r="AO239" s="75"/>
      <c r="AP239" s="75"/>
      <c r="AQ239" s="75"/>
      <c r="AR239" s="75"/>
      <c r="AS239" s="75"/>
    </row>
    <row r="240" ht="16.5" customHeight="1" outlineLevel="1">
      <c r="A240" s="75"/>
      <c r="B240" s="105"/>
      <c r="C240" s="106"/>
      <c r="D240" s="72"/>
      <c r="E240" s="107"/>
      <c r="F240" s="71"/>
      <c r="G240" s="107"/>
      <c r="H240" s="71"/>
      <c r="I240" s="107"/>
      <c r="J240" s="71"/>
      <c r="K240" s="71"/>
      <c r="L240" s="71"/>
      <c r="M240" s="72"/>
      <c r="N240" s="108"/>
      <c r="O240" s="72"/>
      <c r="P240" s="109"/>
      <c r="Q240" s="71"/>
      <c r="R240" s="110"/>
      <c r="S240" s="72"/>
      <c r="T240" s="111"/>
      <c r="U240" s="72"/>
      <c r="V240" s="112"/>
      <c r="W240" s="71"/>
      <c r="X240" s="72"/>
      <c r="Y240" s="112"/>
      <c r="Z240" s="72"/>
      <c r="AA240" s="75"/>
      <c r="AB240" s="75"/>
      <c r="AC240" s="75"/>
      <c r="AD240" s="75"/>
      <c r="AE240" s="75"/>
      <c r="AF240" s="75"/>
      <c r="AG240" s="75"/>
      <c r="AH240" s="75"/>
      <c r="AI240" s="75"/>
      <c r="AJ240" s="75"/>
      <c r="AK240" s="75"/>
      <c r="AL240" s="75"/>
      <c r="AM240" s="75"/>
      <c r="AN240" s="75"/>
      <c r="AO240" s="75"/>
      <c r="AP240" s="75"/>
      <c r="AQ240" s="75"/>
      <c r="AR240" s="75"/>
      <c r="AS240" s="75"/>
    </row>
    <row r="241" ht="16.5" customHeight="1" outlineLevel="1">
      <c r="A241" s="75"/>
      <c r="B241" s="105"/>
      <c r="C241" s="106"/>
      <c r="D241" s="72"/>
      <c r="E241" s="107"/>
      <c r="F241" s="71"/>
      <c r="G241" s="107"/>
      <c r="H241" s="71"/>
      <c r="I241" s="107"/>
      <c r="J241" s="71"/>
      <c r="K241" s="71"/>
      <c r="L241" s="71"/>
      <c r="M241" s="72"/>
      <c r="N241" s="108"/>
      <c r="O241" s="72"/>
      <c r="P241" s="109"/>
      <c r="Q241" s="71"/>
      <c r="R241" s="110"/>
      <c r="S241" s="72"/>
      <c r="T241" s="111"/>
      <c r="U241" s="72"/>
      <c r="V241" s="112"/>
      <c r="W241" s="71"/>
      <c r="X241" s="72"/>
      <c r="Y241" s="112"/>
      <c r="Z241" s="72"/>
      <c r="AA241" s="75"/>
      <c r="AB241" s="75"/>
      <c r="AC241" s="75"/>
      <c r="AD241" s="75"/>
      <c r="AE241" s="75"/>
      <c r="AF241" s="75"/>
      <c r="AG241" s="75"/>
      <c r="AH241" s="75"/>
      <c r="AI241" s="75"/>
      <c r="AJ241" s="75"/>
      <c r="AK241" s="75"/>
      <c r="AL241" s="75"/>
      <c r="AM241" s="75"/>
      <c r="AN241" s="75"/>
      <c r="AO241" s="75"/>
      <c r="AP241" s="75"/>
      <c r="AQ241" s="75"/>
      <c r="AR241" s="75"/>
      <c r="AS241" s="75"/>
    </row>
    <row r="242" ht="16.5" customHeight="1" outlineLevel="1">
      <c r="A242" s="75"/>
      <c r="B242" s="105"/>
      <c r="C242" s="106"/>
      <c r="D242" s="72"/>
      <c r="E242" s="107"/>
      <c r="F242" s="71"/>
      <c r="G242" s="107"/>
      <c r="H242" s="71"/>
      <c r="I242" s="107"/>
      <c r="J242" s="71"/>
      <c r="K242" s="71"/>
      <c r="L242" s="71"/>
      <c r="M242" s="72"/>
      <c r="N242" s="108"/>
      <c r="O242" s="72"/>
      <c r="P242" s="109"/>
      <c r="Q242" s="71"/>
      <c r="R242" s="110"/>
      <c r="S242" s="72"/>
      <c r="T242" s="111"/>
      <c r="U242" s="72"/>
      <c r="V242" s="112"/>
      <c r="W242" s="71"/>
      <c r="X242" s="72"/>
      <c r="Y242" s="112"/>
      <c r="Z242" s="72"/>
      <c r="AA242" s="75"/>
      <c r="AB242" s="75"/>
      <c r="AC242" s="75"/>
      <c r="AD242" s="75"/>
      <c r="AE242" s="75"/>
      <c r="AF242" s="75"/>
      <c r="AG242" s="75"/>
      <c r="AH242" s="75"/>
      <c r="AI242" s="75"/>
      <c r="AJ242" s="75"/>
      <c r="AK242" s="75"/>
      <c r="AL242" s="75"/>
      <c r="AM242" s="75"/>
      <c r="AN242" s="75"/>
      <c r="AO242" s="75"/>
      <c r="AP242" s="75"/>
      <c r="AQ242" s="75"/>
      <c r="AR242" s="75"/>
      <c r="AS242" s="75"/>
    </row>
    <row r="243" ht="16.5" customHeight="1" outlineLevel="1">
      <c r="A243" s="75"/>
      <c r="B243" s="105"/>
      <c r="C243" s="106"/>
      <c r="D243" s="72"/>
      <c r="E243" s="107"/>
      <c r="F243" s="71"/>
      <c r="G243" s="107"/>
      <c r="H243" s="71"/>
      <c r="I243" s="107"/>
      <c r="J243" s="71"/>
      <c r="K243" s="71"/>
      <c r="L243" s="71"/>
      <c r="M243" s="72"/>
      <c r="N243" s="108"/>
      <c r="O243" s="72"/>
      <c r="P243" s="109"/>
      <c r="Q243" s="71"/>
      <c r="R243" s="110"/>
      <c r="S243" s="72"/>
      <c r="T243" s="111"/>
      <c r="U243" s="72"/>
      <c r="V243" s="112"/>
      <c r="W243" s="71"/>
      <c r="X243" s="72"/>
      <c r="Y243" s="112"/>
      <c r="Z243" s="72"/>
      <c r="AA243" s="75"/>
      <c r="AB243" s="75"/>
      <c r="AC243" s="75"/>
      <c r="AD243" s="75"/>
      <c r="AE243" s="75"/>
      <c r="AF243" s="75"/>
      <c r="AG243" s="75"/>
      <c r="AH243" s="75"/>
      <c r="AI243" s="75"/>
      <c r="AJ243" s="75"/>
      <c r="AK243" s="75"/>
      <c r="AL243" s="75"/>
      <c r="AM243" s="75"/>
      <c r="AN243" s="75"/>
      <c r="AO243" s="75"/>
      <c r="AP243" s="75"/>
      <c r="AQ243" s="75"/>
      <c r="AR243" s="75"/>
      <c r="AS243" s="75"/>
    </row>
    <row r="244" ht="16.5" customHeight="1" outlineLevel="1">
      <c r="A244" s="75"/>
      <c r="B244" s="105"/>
      <c r="C244" s="106"/>
      <c r="D244" s="72"/>
      <c r="E244" s="107"/>
      <c r="F244" s="71"/>
      <c r="G244" s="107"/>
      <c r="H244" s="71"/>
      <c r="I244" s="107"/>
      <c r="J244" s="71"/>
      <c r="K244" s="71"/>
      <c r="L244" s="71"/>
      <c r="M244" s="72"/>
      <c r="N244" s="108"/>
      <c r="O244" s="72"/>
      <c r="P244" s="109"/>
      <c r="Q244" s="71"/>
      <c r="R244" s="110"/>
      <c r="S244" s="72"/>
      <c r="T244" s="111"/>
      <c r="U244" s="72"/>
      <c r="V244" s="112"/>
      <c r="W244" s="71"/>
      <c r="X244" s="72"/>
      <c r="Y244" s="112"/>
      <c r="Z244" s="72"/>
      <c r="AA244" s="75"/>
      <c r="AB244" s="75"/>
      <c r="AC244" s="75"/>
      <c r="AD244" s="75"/>
      <c r="AE244" s="75"/>
      <c r="AF244" s="75"/>
      <c r="AG244" s="75"/>
      <c r="AH244" s="75"/>
      <c r="AI244" s="75"/>
      <c r="AJ244" s="75"/>
      <c r="AK244" s="75"/>
      <c r="AL244" s="75"/>
      <c r="AM244" s="75"/>
      <c r="AN244" s="75"/>
      <c r="AO244" s="75"/>
      <c r="AP244" s="75"/>
      <c r="AQ244" s="75"/>
      <c r="AR244" s="75"/>
      <c r="AS244" s="75"/>
    </row>
    <row r="245" ht="16.5" customHeight="1" outlineLevel="1">
      <c r="A245" s="75"/>
      <c r="B245" s="105"/>
      <c r="C245" s="106"/>
      <c r="D245" s="72"/>
      <c r="E245" s="107"/>
      <c r="F245" s="71"/>
      <c r="G245" s="107"/>
      <c r="H245" s="71"/>
      <c r="I245" s="107"/>
      <c r="J245" s="71"/>
      <c r="K245" s="71"/>
      <c r="L245" s="71"/>
      <c r="M245" s="72"/>
      <c r="N245" s="108"/>
      <c r="O245" s="72"/>
      <c r="P245" s="109"/>
      <c r="Q245" s="71"/>
      <c r="R245" s="110"/>
      <c r="S245" s="72"/>
      <c r="T245" s="111"/>
      <c r="U245" s="72"/>
      <c r="V245" s="112"/>
      <c r="W245" s="71"/>
      <c r="X245" s="72"/>
      <c r="Y245" s="112"/>
      <c r="Z245" s="72"/>
      <c r="AA245" s="75"/>
      <c r="AB245" s="75"/>
      <c r="AC245" s="75"/>
      <c r="AD245" s="75"/>
      <c r="AE245" s="75"/>
      <c r="AF245" s="75"/>
      <c r="AG245" s="75"/>
      <c r="AH245" s="75"/>
      <c r="AI245" s="75"/>
      <c r="AJ245" s="75"/>
      <c r="AK245" s="75"/>
      <c r="AL245" s="75"/>
      <c r="AM245" s="75"/>
      <c r="AN245" s="75"/>
      <c r="AO245" s="75"/>
      <c r="AP245" s="75"/>
      <c r="AQ245" s="75"/>
      <c r="AR245" s="75"/>
      <c r="AS245" s="75"/>
    </row>
    <row r="246" ht="16.5" customHeight="1" outlineLevel="1">
      <c r="A246" s="75"/>
      <c r="B246" s="105"/>
      <c r="C246" s="106"/>
      <c r="D246" s="72"/>
      <c r="E246" s="107"/>
      <c r="F246" s="71"/>
      <c r="G246" s="107"/>
      <c r="H246" s="71"/>
      <c r="I246" s="107"/>
      <c r="J246" s="71"/>
      <c r="K246" s="71"/>
      <c r="L246" s="71"/>
      <c r="M246" s="72"/>
      <c r="N246" s="108"/>
      <c r="O246" s="72"/>
      <c r="P246" s="109"/>
      <c r="Q246" s="71"/>
      <c r="R246" s="110"/>
      <c r="S246" s="72"/>
      <c r="T246" s="111"/>
      <c r="U246" s="72"/>
      <c r="V246" s="112"/>
      <c r="W246" s="71"/>
      <c r="X246" s="72"/>
      <c r="Y246" s="112"/>
      <c r="Z246" s="72"/>
      <c r="AA246" s="75"/>
      <c r="AB246" s="75"/>
      <c r="AC246" s="75"/>
      <c r="AD246" s="75"/>
      <c r="AE246" s="75"/>
      <c r="AF246" s="75"/>
      <c r="AG246" s="75"/>
      <c r="AH246" s="75"/>
      <c r="AI246" s="75"/>
      <c r="AJ246" s="75"/>
      <c r="AK246" s="75"/>
      <c r="AL246" s="75"/>
      <c r="AM246" s="75"/>
      <c r="AN246" s="75"/>
      <c r="AO246" s="75"/>
      <c r="AP246" s="75"/>
      <c r="AQ246" s="75"/>
      <c r="AR246" s="75"/>
      <c r="AS246" s="75"/>
    </row>
    <row r="247" ht="16.5" customHeight="1" outlineLevel="1">
      <c r="A247" s="75"/>
      <c r="B247" s="105"/>
      <c r="C247" s="106"/>
      <c r="D247" s="72"/>
      <c r="E247" s="107"/>
      <c r="F247" s="71"/>
      <c r="G247" s="107"/>
      <c r="H247" s="71"/>
      <c r="I247" s="107"/>
      <c r="J247" s="71"/>
      <c r="K247" s="71"/>
      <c r="L247" s="71"/>
      <c r="M247" s="72"/>
      <c r="N247" s="108"/>
      <c r="O247" s="72"/>
      <c r="P247" s="109"/>
      <c r="Q247" s="71"/>
      <c r="R247" s="110"/>
      <c r="S247" s="72"/>
      <c r="T247" s="111"/>
      <c r="U247" s="72"/>
      <c r="V247" s="112"/>
      <c r="W247" s="71"/>
      <c r="X247" s="72"/>
      <c r="Y247" s="112"/>
      <c r="Z247" s="72"/>
      <c r="AA247" s="75"/>
      <c r="AB247" s="75"/>
      <c r="AC247" s="75"/>
      <c r="AD247" s="75"/>
      <c r="AE247" s="75"/>
      <c r="AF247" s="75"/>
      <c r="AG247" s="75"/>
      <c r="AH247" s="75"/>
      <c r="AI247" s="75"/>
      <c r="AJ247" s="75"/>
      <c r="AK247" s="75"/>
      <c r="AL247" s="75"/>
      <c r="AM247" s="75"/>
      <c r="AN247" s="75"/>
      <c r="AO247" s="75"/>
      <c r="AP247" s="75"/>
      <c r="AQ247" s="75"/>
      <c r="AR247" s="75"/>
      <c r="AS247" s="75"/>
    </row>
    <row r="248" ht="16.5" customHeight="1" outlineLevel="1">
      <c r="A248" s="75"/>
      <c r="B248" s="105"/>
      <c r="C248" s="106"/>
      <c r="D248" s="72"/>
      <c r="E248" s="107"/>
      <c r="F248" s="71"/>
      <c r="G248" s="107"/>
      <c r="H248" s="71"/>
      <c r="I248" s="107"/>
      <c r="J248" s="71"/>
      <c r="K248" s="71"/>
      <c r="L248" s="71"/>
      <c r="M248" s="72"/>
      <c r="N248" s="108"/>
      <c r="O248" s="72"/>
      <c r="P248" s="109"/>
      <c r="Q248" s="71"/>
      <c r="R248" s="110"/>
      <c r="S248" s="72"/>
      <c r="T248" s="111"/>
      <c r="U248" s="72"/>
      <c r="V248" s="112"/>
      <c r="W248" s="71"/>
      <c r="X248" s="72"/>
      <c r="Y248" s="112"/>
      <c r="Z248" s="72"/>
      <c r="AA248" s="75"/>
      <c r="AB248" s="75"/>
      <c r="AC248" s="75"/>
      <c r="AD248" s="75"/>
      <c r="AE248" s="75"/>
      <c r="AF248" s="75"/>
      <c r="AG248" s="75"/>
      <c r="AH248" s="75"/>
      <c r="AI248" s="75"/>
      <c r="AJ248" s="75"/>
      <c r="AK248" s="75"/>
      <c r="AL248" s="75"/>
      <c r="AM248" s="75"/>
      <c r="AN248" s="75"/>
      <c r="AO248" s="75"/>
      <c r="AP248" s="75"/>
      <c r="AQ248" s="75"/>
      <c r="AR248" s="75"/>
      <c r="AS248" s="75"/>
    </row>
    <row r="249" ht="16.5" customHeight="1" outlineLevel="1">
      <c r="A249" s="75"/>
      <c r="B249" s="105"/>
      <c r="C249" s="106"/>
      <c r="D249" s="72"/>
      <c r="E249" s="107"/>
      <c r="F249" s="71"/>
      <c r="G249" s="107"/>
      <c r="H249" s="71"/>
      <c r="I249" s="107"/>
      <c r="J249" s="71"/>
      <c r="K249" s="71"/>
      <c r="L249" s="71"/>
      <c r="M249" s="72"/>
      <c r="N249" s="108"/>
      <c r="O249" s="72"/>
      <c r="P249" s="109"/>
      <c r="Q249" s="71"/>
      <c r="R249" s="110"/>
      <c r="S249" s="72"/>
      <c r="T249" s="111"/>
      <c r="U249" s="72"/>
      <c r="V249" s="112"/>
      <c r="W249" s="71"/>
      <c r="X249" s="72"/>
      <c r="Y249" s="112"/>
      <c r="Z249" s="72"/>
      <c r="AA249" s="75"/>
      <c r="AB249" s="75"/>
      <c r="AC249" s="75"/>
      <c r="AD249" s="75"/>
      <c r="AE249" s="75"/>
      <c r="AF249" s="75"/>
      <c r="AG249" s="75"/>
      <c r="AH249" s="75"/>
      <c r="AI249" s="75"/>
      <c r="AJ249" s="75"/>
      <c r="AK249" s="75"/>
      <c r="AL249" s="75"/>
      <c r="AM249" s="75"/>
      <c r="AN249" s="75"/>
      <c r="AO249" s="75"/>
      <c r="AP249" s="75"/>
      <c r="AQ249" s="75"/>
      <c r="AR249" s="75"/>
      <c r="AS249" s="75"/>
    </row>
    <row r="250" ht="16.5" customHeight="1" outlineLevel="1">
      <c r="A250" s="75"/>
      <c r="B250" s="105"/>
      <c r="C250" s="106"/>
      <c r="D250" s="72"/>
      <c r="E250" s="107"/>
      <c r="F250" s="71"/>
      <c r="G250" s="107"/>
      <c r="H250" s="71"/>
      <c r="I250" s="107"/>
      <c r="J250" s="71"/>
      <c r="K250" s="71"/>
      <c r="L250" s="71"/>
      <c r="M250" s="72"/>
      <c r="N250" s="108"/>
      <c r="O250" s="72"/>
      <c r="P250" s="109"/>
      <c r="Q250" s="71"/>
      <c r="R250" s="110"/>
      <c r="S250" s="72"/>
      <c r="T250" s="111"/>
      <c r="U250" s="72"/>
      <c r="V250" s="112"/>
      <c r="W250" s="71"/>
      <c r="X250" s="72"/>
      <c r="Y250" s="112"/>
      <c r="Z250" s="72"/>
      <c r="AA250" s="75"/>
      <c r="AB250" s="75"/>
      <c r="AC250" s="75"/>
      <c r="AD250" s="75"/>
      <c r="AE250" s="75"/>
      <c r="AF250" s="75"/>
      <c r="AG250" s="75"/>
      <c r="AH250" s="75"/>
      <c r="AI250" s="75"/>
      <c r="AJ250" s="75"/>
      <c r="AK250" s="75"/>
      <c r="AL250" s="75"/>
      <c r="AM250" s="75"/>
      <c r="AN250" s="75"/>
      <c r="AO250" s="75"/>
      <c r="AP250" s="75"/>
      <c r="AQ250" s="75"/>
      <c r="AR250" s="75"/>
      <c r="AS250" s="75"/>
    </row>
    <row r="251" ht="16.5" customHeight="1" outlineLevel="1">
      <c r="A251" s="75"/>
      <c r="B251" s="105"/>
      <c r="C251" s="106"/>
      <c r="D251" s="72"/>
      <c r="E251" s="107"/>
      <c r="F251" s="71"/>
      <c r="G251" s="107"/>
      <c r="H251" s="71"/>
      <c r="I251" s="107"/>
      <c r="J251" s="71"/>
      <c r="K251" s="71"/>
      <c r="L251" s="71"/>
      <c r="M251" s="72"/>
      <c r="N251" s="108"/>
      <c r="O251" s="72"/>
      <c r="P251" s="109"/>
      <c r="Q251" s="71"/>
      <c r="R251" s="110"/>
      <c r="S251" s="72"/>
      <c r="T251" s="111"/>
      <c r="U251" s="72"/>
      <c r="V251" s="112"/>
      <c r="W251" s="71"/>
      <c r="X251" s="72"/>
      <c r="Y251" s="112"/>
      <c r="Z251" s="72"/>
      <c r="AA251" s="75"/>
      <c r="AB251" s="75"/>
      <c r="AC251" s="75"/>
      <c r="AD251" s="75"/>
      <c r="AE251" s="75"/>
      <c r="AF251" s="75"/>
      <c r="AG251" s="75"/>
      <c r="AH251" s="75"/>
      <c r="AI251" s="75"/>
      <c r="AJ251" s="75"/>
      <c r="AK251" s="75"/>
      <c r="AL251" s="75"/>
      <c r="AM251" s="75"/>
      <c r="AN251" s="75"/>
      <c r="AO251" s="75"/>
      <c r="AP251" s="75"/>
      <c r="AQ251" s="75"/>
      <c r="AR251" s="75"/>
      <c r="AS251" s="75"/>
    </row>
    <row r="252" ht="16.5" customHeight="1" outlineLevel="1">
      <c r="A252" s="75"/>
      <c r="B252" s="105"/>
      <c r="C252" s="106"/>
      <c r="D252" s="72"/>
      <c r="E252" s="107"/>
      <c r="F252" s="71"/>
      <c r="G252" s="107"/>
      <c r="H252" s="71"/>
      <c r="I252" s="107"/>
      <c r="J252" s="71"/>
      <c r="K252" s="71"/>
      <c r="L252" s="71"/>
      <c r="M252" s="72"/>
      <c r="N252" s="108"/>
      <c r="O252" s="72"/>
      <c r="P252" s="109"/>
      <c r="Q252" s="71"/>
      <c r="R252" s="110"/>
      <c r="S252" s="72"/>
      <c r="T252" s="111"/>
      <c r="U252" s="72"/>
      <c r="V252" s="112"/>
      <c r="W252" s="71"/>
      <c r="X252" s="72"/>
      <c r="Y252" s="112"/>
      <c r="Z252" s="72"/>
      <c r="AA252" s="75"/>
      <c r="AB252" s="75"/>
      <c r="AC252" s="75"/>
      <c r="AD252" s="75"/>
      <c r="AE252" s="75"/>
      <c r="AF252" s="75"/>
      <c r="AG252" s="75"/>
      <c r="AH252" s="75"/>
      <c r="AI252" s="75"/>
      <c r="AJ252" s="75"/>
      <c r="AK252" s="75"/>
      <c r="AL252" s="75"/>
      <c r="AM252" s="75"/>
      <c r="AN252" s="75"/>
      <c r="AO252" s="75"/>
      <c r="AP252" s="75"/>
      <c r="AQ252" s="75"/>
      <c r="AR252" s="75"/>
      <c r="AS252" s="75"/>
    </row>
    <row r="253" ht="16.5" customHeight="1" outlineLevel="1">
      <c r="A253" s="75"/>
      <c r="B253" s="105"/>
      <c r="C253" s="106"/>
      <c r="D253" s="72"/>
      <c r="E253" s="107"/>
      <c r="F253" s="71"/>
      <c r="G253" s="107"/>
      <c r="H253" s="71"/>
      <c r="I253" s="107"/>
      <c r="J253" s="71"/>
      <c r="K253" s="71"/>
      <c r="L253" s="71"/>
      <c r="M253" s="72"/>
      <c r="N253" s="108"/>
      <c r="O253" s="72"/>
      <c r="P253" s="109"/>
      <c r="Q253" s="71"/>
      <c r="R253" s="110"/>
      <c r="S253" s="72"/>
      <c r="T253" s="111"/>
      <c r="U253" s="72"/>
      <c r="V253" s="112"/>
      <c r="W253" s="71"/>
      <c r="X253" s="72"/>
      <c r="Y253" s="112"/>
      <c r="Z253" s="72"/>
      <c r="AA253" s="75"/>
      <c r="AB253" s="75"/>
      <c r="AC253" s="75"/>
      <c r="AD253" s="75"/>
      <c r="AE253" s="75"/>
      <c r="AF253" s="75"/>
      <c r="AG253" s="75"/>
      <c r="AH253" s="75"/>
      <c r="AI253" s="75"/>
      <c r="AJ253" s="75"/>
      <c r="AK253" s="75"/>
      <c r="AL253" s="75"/>
      <c r="AM253" s="75"/>
      <c r="AN253" s="75"/>
      <c r="AO253" s="75"/>
      <c r="AP253" s="75"/>
      <c r="AQ253" s="75"/>
      <c r="AR253" s="75"/>
      <c r="AS253" s="75"/>
    </row>
    <row r="254" ht="16.5" customHeight="1" outlineLevel="1">
      <c r="A254" s="75"/>
      <c r="B254" s="105"/>
      <c r="C254" s="106"/>
      <c r="D254" s="72"/>
      <c r="E254" s="107"/>
      <c r="F254" s="71"/>
      <c r="G254" s="107"/>
      <c r="H254" s="71"/>
      <c r="I254" s="107"/>
      <c r="J254" s="71"/>
      <c r="K254" s="71"/>
      <c r="L254" s="71"/>
      <c r="M254" s="72"/>
      <c r="N254" s="108"/>
      <c r="O254" s="72"/>
      <c r="P254" s="109"/>
      <c r="Q254" s="71"/>
      <c r="R254" s="110"/>
      <c r="S254" s="72"/>
      <c r="T254" s="111"/>
      <c r="U254" s="72"/>
      <c r="V254" s="112"/>
      <c r="W254" s="71"/>
      <c r="X254" s="72"/>
      <c r="Y254" s="112"/>
      <c r="Z254" s="72"/>
      <c r="AA254" s="75"/>
      <c r="AB254" s="75"/>
      <c r="AC254" s="75"/>
      <c r="AD254" s="75"/>
      <c r="AE254" s="75"/>
      <c r="AF254" s="75"/>
      <c r="AG254" s="75"/>
      <c r="AH254" s="75"/>
      <c r="AI254" s="75"/>
      <c r="AJ254" s="75"/>
      <c r="AK254" s="75"/>
      <c r="AL254" s="75"/>
      <c r="AM254" s="75"/>
      <c r="AN254" s="75"/>
      <c r="AO254" s="75"/>
      <c r="AP254" s="75"/>
      <c r="AQ254" s="75"/>
      <c r="AR254" s="75"/>
      <c r="AS254" s="75"/>
    </row>
    <row r="255" ht="16.5" customHeight="1" outlineLevel="1">
      <c r="A255" s="75"/>
      <c r="B255" s="105"/>
      <c r="C255" s="106"/>
      <c r="D255" s="72"/>
      <c r="E255" s="107"/>
      <c r="F255" s="71"/>
      <c r="G255" s="107"/>
      <c r="H255" s="71"/>
      <c r="I255" s="107"/>
      <c r="J255" s="71"/>
      <c r="K255" s="71"/>
      <c r="L255" s="71"/>
      <c r="M255" s="72"/>
      <c r="N255" s="108"/>
      <c r="O255" s="72"/>
      <c r="P255" s="109"/>
      <c r="Q255" s="71"/>
      <c r="R255" s="110"/>
      <c r="S255" s="72"/>
      <c r="T255" s="111"/>
      <c r="U255" s="72"/>
      <c r="V255" s="112"/>
      <c r="W255" s="71"/>
      <c r="X255" s="72"/>
      <c r="Y255" s="112"/>
      <c r="Z255" s="72"/>
      <c r="AA255" s="75"/>
      <c r="AB255" s="75"/>
      <c r="AC255" s="75"/>
      <c r="AD255" s="75"/>
      <c r="AE255" s="75"/>
      <c r="AF255" s="75"/>
      <c r="AG255" s="75"/>
      <c r="AH255" s="75"/>
      <c r="AI255" s="75"/>
      <c r="AJ255" s="75"/>
      <c r="AK255" s="75"/>
      <c r="AL255" s="75"/>
      <c r="AM255" s="75"/>
      <c r="AN255" s="75"/>
      <c r="AO255" s="75"/>
      <c r="AP255" s="75"/>
      <c r="AQ255" s="75"/>
      <c r="AR255" s="75"/>
      <c r="AS255" s="75"/>
    </row>
    <row r="256" ht="16.5" customHeight="1" outlineLevel="1">
      <c r="A256" s="75"/>
      <c r="B256" s="105"/>
      <c r="C256" s="106"/>
      <c r="D256" s="72"/>
      <c r="E256" s="107"/>
      <c r="F256" s="71"/>
      <c r="G256" s="107"/>
      <c r="H256" s="71"/>
      <c r="I256" s="107"/>
      <c r="J256" s="71"/>
      <c r="K256" s="71"/>
      <c r="L256" s="71"/>
      <c r="M256" s="72"/>
      <c r="N256" s="108"/>
      <c r="O256" s="72"/>
      <c r="P256" s="109"/>
      <c r="Q256" s="71"/>
      <c r="R256" s="110"/>
      <c r="S256" s="72"/>
      <c r="T256" s="111"/>
      <c r="U256" s="72"/>
      <c r="V256" s="112"/>
      <c r="W256" s="71"/>
      <c r="X256" s="72"/>
      <c r="Y256" s="112"/>
      <c r="Z256" s="72"/>
      <c r="AA256" s="75"/>
      <c r="AB256" s="75"/>
      <c r="AC256" s="75"/>
      <c r="AD256" s="75"/>
      <c r="AE256" s="75"/>
      <c r="AF256" s="75"/>
      <c r="AG256" s="75"/>
      <c r="AH256" s="75"/>
      <c r="AI256" s="75"/>
      <c r="AJ256" s="75"/>
      <c r="AK256" s="75"/>
      <c r="AL256" s="75"/>
      <c r="AM256" s="75"/>
      <c r="AN256" s="75"/>
      <c r="AO256" s="75"/>
      <c r="AP256" s="75"/>
      <c r="AQ256" s="75"/>
      <c r="AR256" s="75"/>
      <c r="AS256" s="75"/>
    </row>
    <row r="257" ht="16.5" customHeight="1" outlineLevel="1">
      <c r="A257" s="75"/>
      <c r="B257" s="105"/>
      <c r="C257" s="106"/>
      <c r="D257" s="72"/>
      <c r="E257" s="107"/>
      <c r="F257" s="71"/>
      <c r="G257" s="107"/>
      <c r="H257" s="71"/>
      <c r="I257" s="107"/>
      <c r="J257" s="71"/>
      <c r="K257" s="71"/>
      <c r="L257" s="71"/>
      <c r="M257" s="72"/>
      <c r="N257" s="108"/>
      <c r="O257" s="72"/>
      <c r="P257" s="109"/>
      <c r="Q257" s="71"/>
      <c r="R257" s="110"/>
      <c r="S257" s="72"/>
      <c r="T257" s="111"/>
      <c r="U257" s="72"/>
      <c r="V257" s="112"/>
      <c r="W257" s="71"/>
      <c r="X257" s="72"/>
      <c r="Y257" s="112"/>
      <c r="Z257" s="72"/>
      <c r="AA257" s="75"/>
      <c r="AB257" s="75"/>
      <c r="AC257" s="75"/>
      <c r="AD257" s="75"/>
      <c r="AE257" s="75"/>
      <c r="AF257" s="75"/>
      <c r="AG257" s="75"/>
      <c r="AH257" s="75"/>
      <c r="AI257" s="75"/>
      <c r="AJ257" s="75"/>
      <c r="AK257" s="75"/>
      <c r="AL257" s="75"/>
      <c r="AM257" s="75"/>
      <c r="AN257" s="75"/>
      <c r="AO257" s="75"/>
      <c r="AP257" s="75"/>
      <c r="AQ257" s="75"/>
      <c r="AR257" s="75"/>
      <c r="AS257" s="75"/>
    </row>
    <row r="258" ht="16.5" customHeight="1" outlineLevel="1">
      <c r="A258" s="75"/>
      <c r="B258" s="105"/>
      <c r="C258" s="106"/>
      <c r="D258" s="72"/>
      <c r="E258" s="107"/>
      <c r="F258" s="71"/>
      <c r="G258" s="107"/>
      <c r="H258" s="71"/>
      <c r="I258" s="107"/>
      <c r="J258" s="71"/>
      <c r="K258" s="71"/>
      <c r="L258" s="71"/>
      <c r="M258" s="72"/>
      <c r="N258" s="108"/>
      <c r="O258" s="72"/>
      <c r="P258" s="109"/>
      <c r="Q258" s="71"/>
      <c r="R258" s="110"/>
      <c r="S258" s="72"/>
      <c r="T258" s="111"/>
      <c r="U258" s="72"/>
      <c r="V258" s="112"/>
      <c r="W258" s="71"/>
      <c r="X258" s="72"/>
      <c r="Y258" s="112"/>
      <c r="Z258" s="72"/>
      <c r="AA258" s="75"/>
      <c r="AB258" s="75"/>
      <c r="AC258" s="75"/>
      <c r="AD258" s="75"/>
      <c r="AE258" s="75"/>
      <c r="AF258" s="75"/>
      <c r="AG258" s="75"/>
      <c r="AH258" s="75"/>
      <c r="AI258" s="75"/>
      <c r="AJ258" s="75"/>
      <c r="AK258" s="75"/>
      <c r="AL258" s="75"/>
      <c r="AM258" s="75"/>
      <c r="AN258" s="75"/>
      <c r="AO258" s="75"/>
      <c r="AP258" s="75"/>
      <c r="AQ258" s="75"/>
      <c r="AR258" s="75"/>
      <c r="AS258" s="75"/>
    </row>
    <row r="259" ht="16.5" customHeight="1" outlineLevel="1">
      <c r="A259" s="75"/>
      <c r="B259" s="105"/>
      <c r="C259" s="106"/>
      <c r="D259" s="72"/>
      <c r="E259" s="107"/>
      <c r="F259" s="71"/>
      <c r="G259" s="107"/>
      <c r="H259" s="71"/>
      <c r="I259" s="107"/>
      <c r="J259" s="71"/>
      <c r="K259" s="71"/>
      <c r="L259" s="71"/>
      <c r="M259" s="72"/>
      <c r="N259" s="108"/>
      <c r="O259" s="72"/>
      <c r="P259" s="109"/>
      <c r="Q259" s="71"/>
      <c r="R259" s="110"/>
      <c r="S259" s="72"/>
      <c r="T259" s="111"/>
      <c r="U259" s="72"/>
      <c r="V259" s="112"/>
      <c r="W259" s="71"/>
      <c r="X259" s="72"/>
      <c r="Y259" s="112"/>
      <c r="Z259" s="72"/>
      <c r="AA259" s="75"/>
      <c r="AB259" s="75"/>
      <c r="AC259" s="75"/>
      <c r="AD259" s="75"/>
      <c r="AE259" s="75"/>
      <c r="AF259" s="75"/>
      <c r="AG259" s="75"/>
      <c r="AH259" s="75"/>
      <c r="AI259" s="75"/>
      <c r="AJ259" s="75"/>
      <c r="AK259" s="75"/>
      <c r="AL259" s="75"/>
      <c r="AM259" s="75"/>
      <c r="AN259" s="75"/>
      <c r="AO259" s="75"/>
      <c r="AP259" s="75"/>
      <c r="AQ259" s="75"/>
      <c r="AR259" s="75"/>
      <c r="AS259" s="75"/>
    </row>
    <row r="260" ht="16.5" customHeight="1" outlineLevel="1">
      <c r="A260" s="75"/>
      <c r="B260" s="105"/>
      <c r="C260" s="106"/>
      <c r="D260" s="72"/>
      <c r="E260" s="107"/>
      <c r="F260" s="71"/>
      <c r="G260" s="107"/>
      <c r="H260" s="71"/>
      <c r="I260" s="107"/>
      <c r="J260" s="71"/>
      <c r="K260" s="71"/>
      <c r="L260" s="71"/>
      <c r="M260" s="72"/>
      <c r="N260" s="108"/>
      <c r="O260" s="72"/>
      <c r="P260" s="109"/>
      <c r="Q260" s="71"/>
      <c r="R260" s="110"/>
      <c r="S260" s="72"/>
      <c r="T260" s="111"/>
      <c r="U260" s="72"/>
      <c r="V260" s="112"/>
      <c r="W260" s="71"/>
      <c r="X260" s="72"/>
      <c r="Y260" s="112"/>
      <c r="Z260" s="72"/>
      <c r="AA260" s="75"/>
      <c r="AB260" s="75"/>
      <c r="AC260" s="75"/>
      <c r="AD260" s="75"/>
      <c r="AE260" s="75"/>
      <c r="AF260" s="75"/>
      <c r="AG260" s="75"/>
      <c r="AH260" s="75"/>
      <c r="AI260" s="75"/>
      <c r="AJ260" s="75"/>
      <c r="AK260" s="75"/>
      <c r="AL260" s="75"/>
      <c r="AM260" s="75"/>
      <c r="AN260" s="75"/>
      <c r="AO260" s="75"/>
      <c r="AP260" s="75"/>
      <c r="AQ260" s="75"/>
      <c r="AR260" s="75"/>
      <c r="AS260" s="75"/>
    </row>
    <row r="261" ht="16.5" customHeight="1" outlineLevel="1">
      <c r="A261" s="75"/>
      <c r="B261" s="105"/>
      <c r="C261" s="106"/>
      <c r="D261" s="72"/>
      <c r="E261" s="107"/>
      <c r="F261" s="71"/>
      <c r="G261" s="107"/>
      <c r="H261" s="71"/>
      <c r="I261" s="107"/>
      <c r="J261" s="71"/>
      <c r="K261" s="71"/>
      <c r="L261" s="71"/>
      <c r="M261" s="72"/>
      <c r="N261" s="108"/>
      <c r="O261" s="72"/>
      <c r="P261" s="109"/>
      <c r="Q261" s="71"/>
      <c r="R261" s="110"/>
      <c r="S261" s="72"/>
      <c r="T261" s="111"/>
      <c r="U261" s="72"/>
      <c r="V261" s="112"/>
      <c r="W261" s="71"/>
      <c r="X261" s="72"/>
      <c r="Y261" s="112"/>
      <c r="Z261" s="72"/>
      <c r="AA261" s="75"/>
      <c r="AB261" s="75"/>
      <c r="AC261" s="75"/>
      <c r="AD261" s="75"/>
      <c r="AE261" s="75"/>
      <c r="AF261" s="75"/>
      <c r="AG261" s="75"/>
      <c r="AH261" s="75"/>
      <c r="AI261" s="75"/>
      <c r="AJ261" s="75"/>
      <c r="AK261" s="75"/>
      <c r="AL261" s="75"/>
      <c r="AM261" s="75"/>
      <c r="AN261" s="75"/>
      <c r="AO261" s="75"/>
      <c r="AP261" s="75"/>
      <c r="AQ261" s="75"/>
      <c r="AR261" s="75"/>
      <c r="AS261" s="75"/>
    </row>
    <row r="262" ht="16.5" customHeight="1" outlineLevel="1">
      <c r="A262" s="75"/>
      <c r="B262" s="105"/>
      <c r="C262" s="106"/>
      <c r="D262" s="72"/>
      <c r="E262" s="107"/>
      <c r="F262" s="71"/>
      <c r="G262" s="107"/>
      <c r="H262" s="71"/>
      <c r="I262" s="107"/>
      <c r="J262" s="71"/>
      <c r="K262" s="71"/>
      <c r="L262" s="71"/>
      <c r="M262" s="72"/>
      <c r="N262" s="108"/>
      <c r="O262" s="72"/>
      <c r="P262" s="109"/>
      <c r="Q262" s="71"/>
      <c r="R262" s="110"/>
      <c r="S262" s="72"/>
      <c r="T262" s="111"/>
      <c r="U262" s="72"/>
      <c r="V262" s="112"/>
      <c r="W262" s="71"/>
      <c r="X262" s="72"/>
      <c r="Y262" s="112"/>
      <c r="Z262" s="72"/>
      <c r="AA262" s="75"/>
      <c r="AB262" s="75"/>
      <c r="AC262" s="75"/>
      <c r="AD262" s="75"/>
      <c r="AE262" s="75"/>
      <c r="AF262" s="75"/>
      <c r="AG262" s="75"/>
      <c r="AH262" s="75"/>
      <c r="AI262" s="75"/>
      <c r="AJ262" s="75"/>
      <c r="AK262" s="75"/>
      <c r="AL262" s="75"/>
      <c r="AM262" s="75"/>
      <c r="AN262" s="75"/>
      <c r="AO262" s="75"/>
      <c r="AP262" s="75"/>
      <c r="AQ262" s="75"/>
      <c r="AR262" s="75"/>
      <c r="AS262" s="75"/>
    </row>
    <row r="263" ht="16.5" customHeight="1" outlineLevel="1">
      <c r="A263" s="75"/>
      <c r="B263" s="105"/>
      <c r="C263" s="106"/>
      <c r="D263" s="72"/>
      <c r="E263" s="107"/>
      <c r="F263" s="71"/>
      <c r="G263" s="107"/>
      <c r="H263" s="71"/>
      <c r="I263" s="107"/>
      <c r="J263" s="71"/>
      <c r="K263" s="71"/>
      <c r="L263" s="71"/>
      <c r="M263" s="72"/>
      <c r="N263" s="108"/>
      <c r="O263" s="72"/>
      <c r="P263" s="109"/>
      <c r="Q263" s="71"/>
      <c r="R263" s="110"/>
      <c r="S263" s="72"/>
      <c r="T263" s="111"/>
      <c r="U263" s="72"/>
      <c r="V263" s="112"/>
      <c r="W263" s="71"/>
      <c r="X263" s="72"/>
      <c r="Y263" s="112"/>
      <c r="Z263" s="72"/>
      <c r="AA263" s="75"/>
      <c r="AB263" s="75"/>
      <c r="AC263" s="75"/>
      <c r="AD263" s="75"/>
      <c r="AE263" s="75"/>
      <c r="AF263" s="75"/>
      <c r="AG263" s="75"/>
      <c r="AH263" s="75"/>
      <c r="AI263" s="75"/>
      <c r="AJ263" s="75"/>
      <c r="AK263" s="75"/>
      <c r="AL263" s="75"/>
      <c r="AM263" s="75"/>
      <c r="AN263" s="75"/>
      <c r="AO263" s="75"/>
      <c r="AP263" s="75"/>
      <c r="AQ263" s="75"/>
      <c r="AR263" s="75"/>
      <c r="AS263" s="75"/>
    </row>
    <row r="264" ht="16.5" customHeight="1" outlineLevel="1">
      <c r="A264" s="75"/>
      <c r="B264" s="105"/>
      <c r="C264" s="106"/>
      <c r="D264" s="72"/>
      <c r="E264" s="107"/>
      <c r="F264" s="71"/>
      <c r="G264" s="107"/>
      <c r="H264" s="71"/>
      <c r="I264" s="107"/>
      <c r="J264" s="71"/>
      <c r="K264" s="71"/>
      <c r="L264" s="71"/>
      <c r="M264" s="72"/>
      <c r="N264" s="108"/>
      <c r="O264" s="72"/>
      <c r="P264" s="109"/>
      <c r="Q264" s="71"/>
      <c r="R264" s="110"/>
      <c r="S264" s="72"/>
      <c r="T264" s="111"/>
      <c r="U264" s="72"/>
      <c r="V264" s="112"/>
      <c r="W264" s="71"/>
      <c r="X264" s="72"/>
      <c r="Y264" s="112"/>
      <c r="Z264" s="72"/>
      <c r="AA264" s="75"/>
      <c r="AB264" s="75"/>
      <c r="AC264" s="75"/>
      <c r="AD264" s="75"/>
      <c r="AE264" s="75"/>
      <c r="AF264" s="75"/>
      <c r="AG264" s="75"/>
      <c r="AH264" s="75"/>
      <c r="AI264" s="75"/>
      <c r="AJ264" s="75"/>
      <c r="AK264" s="75"/>
      <c r="AL264" s="75"/>
      <c r="AM264" s="75"/>
      <c r="AN264" s="75"/>
      <c r="AO264" s="75"/>
      <c r="AP264" s="75"/>
      <c r="AQ264" s="75"/>
      <c r="AR264" s="75"/>
      <c r="AS264" s="75"/>
    </row>
    <row r="265" ht="16.5" customHeight="1" outlineLevel="1">
      <c r="A265" s="75"/>
      <c r="B265" s="105"/>
      <c r="C265" s="106"/>
      <c r="D265" s="72"/>
      <c r="E265" s="107"/>
      <c r="F265" s="71"/>
      <c r="G265" s="107"/>
      <c r="H265" s="71"/>
      <c r="I265" s="107"/>
      <c r="J265" s="71"/>
      <c r="K265" s="71"/>
      <c r="L265" s="71"/>
      <c r="M265" s="72"/>
      <c r="N265" s="108"/>
      <c r="O265" s="72"/>
      <c r="P265" s="109"/>
      <c r="Q265" s="71"/>
      <c r="R265" s="110"/>
      <c r="S265" s="72"/>
      <c r="T265" s="111"/>
      <c r="U265" s="72"/>
      <c r="V265" s="112"/>
      <c r="W265" s="71"/>
      <c r="X265" s="72"/>
      <c r="Y265" s="112"/>
      <c r="Z265" s="72"/>
      <c r="AA265" s="75"/>
      <c r="AB265" s="75"/>
      <c r="AC265" s="75"/>
      <c r="AD265" s="75"/>
      <c r="AE265" s="75"/>
      <c r="AF265" s="75"/>
      <c r="AG265" s="75"/>
      <c r="AH265" s="75"/>
      <c r="AI265" s="75"/>
      <c r="AJ265" s="75"/>
      <c r="AK265" s="75"/>
      <c r="AL265" s="75"/>
      <c r="AM265" s="75"/>
      <c r="AN265" s="75"/>
      <c r="AO265" s="75"/>
      <c r="AP265" s="75"/>
      <c r="AQ265" s="75"/>
      <c r="AR265" s="75"/>
      <c r="AS265" s="75"/>
    </row>
    <row r="266" ht="16.5" customHeight="1" outlineLevel="1">
      <c r="A266" s="75"/>
      <c r="B266" s="105"/>
      <c r="C266" s="106"/>
      <c r="D266" s="72"/>
      <c r="E266" s="107"/>
      <c r="F266" s="71"/>
      <c r="G266" s="107"/>
      <c r="H266" s="71"/>
      <c r="I266" s="107"/>
      <c r="J266" s="71"/>
      <c r="K266" s="71"/>
      <c r="L266" s="71"/>
      <c r="M266" s="72"/>
      <c r="N266" s="108"/>
      <c r="O266" s="72"/>
      <c r="P266" s="109"/>
      <c r="Q266" s="71"/>
      <c r="R266" s="110"/>
      <c r="S266" s="72"/>
      <c r="T266" s="111"/>
      <c r="U266" s="72"/>
      <c r="V266" s="112"/>
      <c r="W266" s="71"/>
      <c r="X266" s="72"/>
      <c r="Y266" s="112"/>
      <c r="Z266" s="72"/>
      <c r="AA266" s="75"/>
      <c r="AB266" s="75"/>
      <c r="AC266" s="75"/>
      <c r="AD266" s="75"/>
      <c r="AE266" s="75"/>
      <c r="AF266" s="75"/>
      <c r="AG266" s="75"/>
      <c r="AH266" s="75"/>
      <c r="AI266" s="75"/>
      <c r="AJ266" s="75"/>
      <c r="AK266" s="75"/>
      <c r="AL266" s="75"/>
      <c r="AM266" s="75"/>
      <c r="AN266" s="75"/>
      <c r="AO266" s="75"/>
      <c r="AP266" s="75"/>
      <c r="AQ266" s="75"/>
      <c r="AR266" s="75"/>
      <c r="AS266" s="75"/>
    </row>
    <row r="267" ht="16.5" customHeight="1" outlineLevel="1">
      <c r="A267" s="75"/>
      <c r="B267" s="105"/>
      <c r="C267" s="106"/>
      <c r="D267" s="72"/>
      <c r="E267" s="107"/>
      <c r="F267" s="71"/>
      <c r="G267" s="107"/>
      <c r="H267" s="71"/>
      <c r="I267" s="107"/>
      <c r="J267" s="71"/>
      <c r="K267" s="71"/>
      <c r="L267" s="71"/>
      <c r="M267" s="72"/>
      <c r="N267" s="108"/>
      <c r="O267" s="72"/>
      <c r="P267" s="109"/>
      <c r="Q267" s="71"/>
      <c r="R267" s="110"/>
      <c r="S267" s="72"/>
      <c r="T267" s="111"/>
      <c r="U267" s="72"/>
      <c r="V267" s="112"/>
      <c r="W267" s="71"/>
      <c r="X267" s="72"/>
      <c r="Y267" s="112"/>
      <c r="Z267" s="72"/>
      <c r="AA267" s="75"/>
      <c r="AB267" s="75"/>
      <c r="AC267" s="75"/>
      <c r="AD267" s="75"/>
      <c r="AE267" s="75"/>
      <c r="AF267" s="75"/>
      <c r="AG267" s="75"/>
      <c r="AH267" s="75"/>
      <c r="AI267" s="75"/>
      <c r="AJ267" s="75"/>
      <c r="AK267" s="75"/>
      <c r="AL267" s="75"/>
      <c r="AM267" s="75"/>
      <c r="AN267" s="75"/>
      <c r="AO267" s="75"/>
      <c r="AP267" s="75"/>
      <c r="AQ267" s="75"/>
      <c r="AR267" s="75"/>
      <c r="AS267" s="75"/>
    </row>
    <row r="268" ht="16.5" customHeight="1" outlineLevel="1">
      <c r="A268" s="75"/>
      <c r="B268" s="105"/>
      <c r="C268" s="106"/>
      <c r="D268" s="72"/>
      <c r="E268" s="107"/>
      <c r="F268" s="71"/>
      <c r="G268" s="107"/>
      <c r="H268" s="71"/>
      <c r="I268" s="107"/>
      <c r="J268" s="71"/>
      <c r="K268" s="71"/>
      <c r="L268" s="71"/>
      <c r="M268" s="72"/>
      <c r="N268" s="108"/>
      <c r="O268" s="72"/>
      <c r="P268" s="109"/>
      <c r="Q268" s="71"/>
      <c r="R268" s="110"/>
      <c r="S268" s="72"/>
      <c r="T268" s="111"/>
      <c r="U268" s="72"/>
      <c r="V268" s="112"/>
      <c r="W268" s="71"/>
      <c r="X268" s="72"/>
      <c r="Y268" s="112"/>
      <c r="Z268" s="72"/>
      <c r="AA268" s="75"/>
      <c r="AB268" s="75"/>
      <c r="AC268" s="75"/>
      <c r="AD268" s="75"/>
      <c r="AE268" s="75"/>
      <c r="AF268" s="75"/>
      <c r="AG268" s="75"/>
      <c r="AH268" s="75"/>
      <c r="AI268" s="75"/>
      <c r="AJ268" s="75"/>
      <c r="AK268" s="75"/>
      <c r="AL268" s="75"/>
      <c r="AM268" s="75"/>
      <c r="AN268" s="75"/>
      <c r="AO268" s="75"/>
      <c r="AP268" s="75"/>
      <c r="AQ268" s="75"/>
      <c r="AR268" s="75"/>
      <c r="AS268" s="75"/>
    </row>
    <row r="269" ht="16.5" customHeight="1" outlineLevel="1">
      <c r="A269" s="75"/>
      <c r="B269" s="105"/>
      <c r="C269" s="106"/>
      <c r="D269" s="72"/>
      <c r="E269" s="107"/>
      <c r="F269" s="71"/>
      <c r="G269" s="107"/>
      <c r="H269" s="71"/>
      <c r="I269" s="107"/>
      <c r="J269" s="71"/>
      <c r="K269" s="71"/>
      <c r="L269" s="71"/>
      <c r="M269" s="72"/>
      <c r="N269" s="108"/>
      <c r="O269" s="72"/>
      <c r="P269" s="109"/>
      <c r="Q269" s="71"/>
      <c r="R269" s="110"/>
      <c r="S269" s="72"/>
      <c r="T269" s="111"/>
      <c r="U269" s="72"/>
      <c r="V269" s="112"/>
      <c r="W269" s="71"/>
      <c r="X269" s="72"/>
      <c r="Y269" s="112"/>
      <c r="Z269" s="72"/>
      <c r="AA269" s="75"/>
      <c r="AB269" s="75"/>
      <c r="AC269" s="75"/>
      <c r="AD269" s="75"/>
      <c r="AE269" s="75"/>
      <c r="AF269" s="75"/>
      <c r="AG269" s="75"/>
      <c r="AH269" s="75"/>
      <c r="AI269" s="75"/>
      <c r="AJ269" s="75"/>
      <c r="AK269" s="75"/>
      <c r="AL269" s="75"/>
      <c r="AM269" s="75"/>
      <c r="AN269" s="75"/>
      <c r="AO269" s="75"/>
      <c r="AP269" s="75"/>
      <c r="AQ269" s="75"/>
      <c r="AR269" s="75"/>
      <c r="AS269" s="75"/>
    </row>
    <row r="270" ht="16.5" customHeight="1" outlineLevel="1">
      <c r="A270" s="75"/>
      <c r="B270" s="105"/>
      <c r="C270" s="106"/>
      <c r="D270" s="72"/>
      <c r="E270" s="107"/>
      <c r="F270" s="71"/>
      <c r="G270" s="107"/>
      <c r="H270" s="71"/>
      <c r="I270" s="107"/>
      <c r="J270" s="71"/>
      <c r="K270" s="71"/>
      <c r="L270" s="71"/>
      <c r="M270" s="72"/>
      <c r="N270" s="108"/>
      <c r="O270" s="72"/>
      <c r="P270" s="109"/>
      <c r="Q270" s="71"/>
      <c r="R270" s="110"/>
      <c r="S270" s="72"/>
      <c r="T270" s="111"/>
      <c r="U270" s="72"/>
      <c r="V270" s="112"/>
      <c r="W270" s="71"/>
      <c r="X270" s="72"/>
      <c r="Y270" s="112"/>
      <c r="Z270" s="72"/>
      <c r="AA270" s="75"/>
      <c r="AB270" s="75"/>
      <c r="AC270" s="75"/>
      <c r="AD270" s="75"/>
      <c r="AE270" s="75"/>
      <c r="AF270" s="75"/>
      <c r="AG270" s="75"/>
      <c r="AH270" s="75"/>
      <c r="AI270" s="75"/>
      <c r="AJ270" s="75"/>
      <c r="AK270" s="75"/>
      <c r="AL270" s="75"/>
      <c r="AM270" s="75"/>
      <c r="AN270" s="75"/>
      <c r="AO270" s="75"/>
      <c r="AP270" s="75"/>
      <c r="AQ270" s="75"/>
      <c r="AR270" s="75"/>
      <c r="AS270" s="75"/>
    </row>
    <row r="271" ht="16.5" customHeight="1" outlineLevel="1">
      <c r="A271" s="75"/>
      <c r="B271" s="105"/>
      <c r="C271" s="106"/>
      <c r="D271" s="72"/>
      <c r="E271" s="107"/>
      <c r="F271" s="71"/>
      <c r="G271" s="107"/>
      <c r="H271" s="71"/>
      <c r="I271" s="107"/>
      <c r="J271" s="71"/>
      <c r="K271" s="71"/>
      <c r="L271" s="71"/>
      <c r="M271" s="72"/>
      <c r="N271" s="108"/>
      <c r="O271" s="72"/>
      <c r="P271" s="109"/>
      <c r="Q271" s="71"/>
      <c r="R271" s="110"/>
      <c r="S271" s="72"/>
      <c r="T271" s="111"/>
      <c r="U271" s="72"/>
      <c r="V271" s="112"/>
      <c r="W271" s="71"/>
      <c r="X271" s="72"/>
      <c r="Y271" s="112"/>
      <c r="Z271" s="72"/>
      <c r="AA271" s="75"/>
      <c r="AB271" s="75"/>
      <c r="AC271" s="75"/>
      <c r="AD271" s="75"/>
      <c r="AE271" s="75"/>
      <c r="AF271" s="75"/>
      <c r="AG271" s="75"/>
      <c r="AH271" s="75"/>
      <c r="AI271" s="75"/>
      <c r="AJ271" s="75"/>
      <c r="AK271" s="75"/>
      <c r="AL271" s="75"/>
      <c r="AM271" s="75"/>
      <c r="AN271" s="75"/>
      <c r="AO271" s="75"/>
      <c r="AP271" s="75"/>
      <c r="AQ271" s="75"/>
      <c r="AR271" s="75"/>
      <c r="AS271" s="75"/>
    </row>
    <row r="272" ht="16.5" customHeight="1" outlineLevel="1">
      <c r="A272" s="75"/>
      <c r="B272" s="105"/>
      <c r="C272" s="106"/>
      <c r="D272" s="72"/>
      <c r="E272" s="107"/>
      <c r="F272" s="71"/>
      <c r="G272" s="107"/>
      <c r="H272" s="71"/>
      <c r="I272" s="107"/>
      <c r="J272" s="71"/>
      <c r="K272" s="71"/>
      <c r="L272" s="71"/>
      <c r="M272" s="72"/>
      <c r="N272" s="108"/>
      <c r="O272" s="72"/>
      <c r="P272" s="109"/>
      <c r="Q272" s="71"/>
      <c r="R272" s="110"/>
      <c r="S272" s="72"/>
      <c r="T272" s="111"/>
      <c r="U272" s="72"/>
      <c r="V272" s="112"/>
      <c r="W272" s="71"/>
      <c r="X272" s="72"/>
      <c r="Y272" s="112"/>
      <c r="Z272" s="72"/>
      <c r="AA272" s="75"/>
      <c r="AB272" s="75"/>
      <c r="AC272" s="75"/>
      <c r="AD272" s="75"/>
      <c r="AE272" s="75"/>
      <c r="AF272" s="75"/>
      <c r="AG272" s="75"/>
      <c r="AH272" s="75"/>
      <c r="AI272" s="75"/>
      <c r="AJ272" s="75"/>
      <c r="AK272" s="75"/>
      <c r="AL272" s="75"/>
      <c r="AM272" s="75"/>
      <c r="AN272" s="75"/>
      <c r="AO272" s="75"/>
      <c r="AP272" s="75"/>
      <c r="AQ272" s="75"/>
      <c r="AR272" s="75"/>
      <c r="AS272" s="75"/>
    </row>
    <row r="273" ht="16.5" customHeight="1" outlineLevel="1">
      <c r="A273" s="75"/>
      <c r="B273" s="105"/>
      <c r="C273" s="106"/>
      <c r="D273" s="72"/>
      <c r="E273" s="107"/>
      <c r="F273" s="71"/>
      <c r="G273" s="107"/>
      <c r="H273" s="71"/>
      <c r="I273" s="107"/>
      <c r="J273" s="71"/>
      <c r="K273" s="71"/>
      <c r="L273" s="71"/>
      <c r="M273" s="72"/>
      <c r="N273" s="108"/>
      <c r="O273" s="72"/>
      <c r="P273" s="109"/>
      <c r="Q273" s="71"/>
      <c r="R273" s="110"/>
      <c r="S273" s="72"/>
      <c r="T273" s="111"/>
      <c r="U273" s="72"/>
      <c r="V273" s="112"/>
      <c r="W273" s="71"/>
      <c r="X273" s="72"/>
      <c r="Y273" s="112"/>
      <c r="Z273" s="72"/>
      <c r="AA273" s="75"/>
      <c r="AB273" s="75"/>
      <c r="AC273" s="75"/>
      <c r="AD273" s="75"/>
      <c r="AE273" s="75"/>
      <c r="AF273" s="75"/>
      <c r="AG273" s="75"/>
      <c r="AH273" s="75"/>
      <c r="AI273" s="75"/>
      <c r="AJ273" s="75"/>
      <c r="AK273" s="75"/>
      <c r="AL273" s="75"/>
      <c r="AM273" s="75"/>
      <c r="AN273" s="75"/>
      <c r="AO273" s="75"/>
      <c r="AP273" s="75"/>
      <c r="AQ273" s="75"/>
      <c r="AR273" s="75"/>
      <c r="AS273" s="75"/>
    </row>
    <row r="274" ht="16.5" customHeight="1" outlineLevel="1">
      <c r="A274" s="75"/>
      <c r="B274" s="105"/>
      <c r="C274" s="106"/>
      <c r="D274" s="72"/>
      <c r="E274" s="107"/>
      <c r="F274" s="71"/>
      <c r="G274" s="107"/>
      <c r="H274" s="71"/>
      <c r="I274" s="107"/>
      <c r="J274" s="71"/>
      <c r="K274" s="71"/>
      <c r="L274" s="71"/>
      <c r="M274" s="72"/>
      <c r="N274" s="108"/>
      <c r="O274" s="72"/>
      <c r="P274" s="109"/>
      <c r="Q274" s="71"/>
      <c r="R274" s="110"/>
      <c r="S274" s="72"/>
      <c r="T274" s="111"/>
      <c r="U274" s="72"/>
      <c r="V274" s="112"/>
      <c r="W274" s="71"/>
      <c r="X274" s="72"/>
      <c r="Y274" s="112"/>
      <c r="Z274" s="72"/>
      <c r="AA274" s="75"/>
      <c r="AB274" s="75"/>
      <c r="AC274" s="75"/>
      <c r="AD274" s="75"/>
      <c r="AE274" s="75"/>
      <c r="AF274" s="75"/>
      <c r="AG274" s="75"/>
      <c r="AH274" s="75"/>
      <c r="AI274" s="75"/>
      <c r="AJ274" s="75"/>
      <c r="AK274" s="75"/>
      <c r="AL274" s="75"/>
      <c r="AM274" s="75"/>
      <c r="AN274" s="75"/>
      <c r="AO274" s="75"/>
      <c r="AP274" s="75"/>
      <c r="AQ274" s="75"/>
      <c r="AR274" s="75"/>
      <c r="AS274" s="75"/>
    </row>
    <row r="275" ht="16.5" customHeight="1" outlineLevel="1">
      <c r="A275" s="75"/>
      <c r="B275" s="105"/>
      <c r="C275" s="106"/>
      <c r="D275" s="72"/>
      <c r="E275" s="107"/>
      <c r="F275" s="71"/>
      <c r="G275" s="107"/>
      <c r="H275" s="71"/>
      <c r="I275" s="107"/>
      <c r="J275" s="71"/>
      <c r="K275" s="71"/>
      <c r="L275" s="71"/>
      <c r="M275" s="72"/>
      <c r="N275" s="108"/>
      <c r="O275" s="72"/>
      <c r="P275" s="109"/>
      <c r="Q275" s="71"/>
      <c r="R275" s="110"/>
      <c r="S275" s="72"/>
      <c r="T275" s="111"/>
      <c r="U275" s="72"/>
      <c r="V275" s="112"/>
      <c r="W275" s="71"/>
      <c r="X275" s="72"/>
      <c r="Y275" s="112"/>
      <c r="Z275" s="72"/>
      <c r="AA275" s="75"/>
      <c r="AB275" s="75"/>
      <c r="AC275" s="75"/>
      <c r="AD275" s="75"/>
      <c r="AE275" s="75"/>
      <c r="AF275" s="75"/>
      <c r="AG275" s="75"/>
      <c r="AH275" s="75"/>
      <c r="AI275" s="75"/>
      <c r="AJ275" s="75"/>
      <c r="AK275" s="75"/>
      <c r="AL275" s="75"/>
      <c r="AM275" s="75"/>
      <c r="AN275" s="75"/>
      <c r="AO275" s="75"/>
      <c r="AP275" s="75"/>
      <c r="AQ275" s="75"/>
      <c r="AR275" s="75"/>
      <c r="AS275" s="75"/>
    </row>
    <row r="276" ht="16.5" customHeight="1" outlineLevel="1">
      <c r="A276" s="75"/>
      <c r="B276" s="105"/>
      <c r="C276" s="106"/>
      <c r="D276" s="72"/>
      <c r="E276" s="107"/>
      <c r="F276" s="71"/>
      <c r="G276" s="107"/>
      <c r="H276" s="71"/>
      <c r="I276" s="107"/>
      <c r="J276" s="71"/>
      <c r="K276" s="71"/>
      <c r="L276" s="71"/>
      <c r="M276" s="72"/>
      <c r="N276" s="108"/>
      <c r="O276" s="72"/>
      <c r="P276" s="109"/>
      <c r="Q276" s="71"/>
      <c r="R276" s="110"/>
      <c r="S276" s="72"/>
      <c r="T276" s="111"/>
      <c r="U276" s="72"/>
      <c r="V276" s="112"/>
      <c r="W276" s="71"/>
      <c r="X276" s="72"/>
      <c r="Y276" s="112"/>
      <c r="Z276" s="72"/>
      <c r="AA276" s="75"/>
      <c r="AB276" s="75"/>
      <c r="AC276" s="75"/>
      <c r="AD276" s="75"/>
      <c r="AE276" s="75"/>
      <c r="AF276" s="75"/>
      <c r="AG276" s="75"/>
      <c r="AH276" s="75"/>
      <c r="AI276" s="75"/>
      <c r="AJ276" s="75"/>
      <c r="AK276" s="75"/>
      <c r="AL276" s="75"/>
      <c r="AM276" s="75"/>
      <c r="AN276" s="75"/>
      <c r="AO276" s="75"/>
      <c r="AP276" s="75"/>
      <c r="AQ276" s="75"/>
      <c r="AR276" s="75"/>
      <c r="AS276" s="75"/>
    </row>
    <row r="277" ht="16.5" customHeight="1" outlineLevel="1">
      <c r="A277" s="75"/>
      <c r="B277" s="105"/>
      <c r="C277" s="106"/>
      <c r="D277" s="72"/>
      <c r="E277" s="107"/>
      <c r="F277" s="71"/>
      <c r="G277" s="107"/>
      <c r="H277" s="71"/>
      <c r="I277" s="107"/>
      <c r="J277" s="71"/>
      <c r="K277" s="71"/>
      <c r="L277" s="71"/>
      <c r="M277" s="72"/>
      <c r="N277" s="108"/>
      <c r="O277" s="72"/>
      <c r="P277" s="109"/>
      <c r="Q277" s="71"/>
      <c r="R277" s="110"/>
      <c r="S277" s="72"/>
      <c r="T277" s="111"/>
      <c r="U277" s="72"/>
      <c r="V277" s="112"/>
      <c r="W277" s="71"/>
      <c r="X277" s="72"/>
      <c r="Y277" s="112"/>
      <c r="Z277" s="72"/>
      <c r="AA277" s="75"/>
      <c r="AB277" s="75"/>
      <c r="AC277" s="75"/>
      <c r="AD277" s="75"/>
      <c r="AE277" s="75"/>
      <c r="AF277" s="75"/>
      <c r="AG277" s="75"/>
      <c r="AH277" s="75"/>
      <c r="AI277" s="75"/>
      <c r="AJ277" s="75"/>
      <c r="AK277" s="75"/>
      <c r="AL277" s="75"/>
      <c r="AM277" s="75"/>
      <c r="AN277" s="75"/>
      <c r="AO277" s="75"/>
      <c r="AP277" s="75"/>
      <c r="AQ277" s="75"/>
      <c r="AR277" s="75"/>
      <c r="AS277" s="75"/>
    </row>
    <row r="278" ht="16.5" customHeight="1" outlineLevel="1">
      <c r="A278" s="75"/>
      <c r="B278" s="105"/>
      <c r="C278" s="106"/>
      <c r="D278" s="72"/>
      <c r="E278" s="107"/>
      <c r="F278" s="71"/>
      <c r="G278" s="107"/>
      <c r="H278" s="71"/>
      <c r="I278" s="107"/>
      <c r="J278" s="71"/>
      <c r="K278" s="71"/>
      <c r="L278" s="71"/>
      <c r="M278" s="72"/>
      <c r="N278" s="108"/>
      <c r="O278" s="72"/>
      <c r="P278" s="109"/>
      <c r="Q278" s="71"/>
      <c r="R278" s="110"/>
      <c r="S278" s="72"/>
      <c r="T278" s="111"/>
      <c r="U278" s="72"/>
      <c r="V278" s="112"/>
      <c r="W278" s="71"/>
      <c r="X278" s="72"/>
      <c r="Y278" s="112"/>
      <c r="Z278" s="72"/>
      <c r="AA278" s="75"/>
      <c r="AB278" s="75"/>
      <c r="AC278" s="75"/>
      <c r="AD278" s="75"/>
      <c r="AE278" s="75"/>
      <c r="AF278" s="75"/>
      <c r="AG278" s="75"/>
      <c r="AH278" s="75"/>
      <c r="AI278" s="75"/>
      <c r="AJ278" s="75"/>
      <c r="AK278" s="75"/>
      <c r="AL278" s="75"/>
      <c r="AM278" s="75"/>
      <c r="AN278" s="75"/>
      <c r="AO278" s="75"/>
      <c r="AP278" s="75"/>
      <c r="AQ278" s="75"/>
      <c r="AR278" s="75"/>
      <c r="AS278" s="75"/>
    </row>
    <row r="279" ht="16.5" customHeight="1" outlineLevel="1">
      <c r="A279" s="75"/>
      <c r="B279" s="105"/>
      <c r="C279" s="106"/>
      <c r="D279" s="72"/>
      <c r="E279" s="107"/>
      <c r="F279" s="71"/>
      <c r="G279" s="107"/>
      <c r="H279" s="71"/>
      <c r="I279" s="107"/>
      <c r="J279" s="71"/>
      <c r="K279" s="71"/>
      <c r="L279" s="71"/>
      <c r="M279" s="72"/>
      <c r="N279" s="108"/>
      <c r="O279" s="72"/>
      <c r="P279" s="109"/>
      <c r="Q279" s="71"/>
      <c r="R279" s="110"/>
      <c r="S279" s="72"/>
      <c r="T279" s="111"/>
      <c r="U279" s="72"/>
      <c r="V279" s="112"/>
      <c r="W279" s="71"/>
      <c r="X279" s="72"/>
      <c r="Y279" s="112"/>
      <c r="Z279" s="72"/>
      <c r="AA279" s="75"/>
      <c r="AB279" s="75"/>
      <c r="AC279" s="75"/>
      <c r="AD279" s="75"/>
      <c r="AE279" s="75"/>
      <c r="AF279" s="75"/>
      <c r="AG279" s="75"/>
      <c r="AH279" s="75"/>
      <c r="AI279" s="75"/>
      <c r="AJ279" s="75"/>
      <c r="AK279" s="75"/>
      <c r="AL279" s="75"/>
      <c r="AM279" s="75"/>
      <c r="AN279" s="75"/>
      <c r="AO279" s="75"/>
      <c r="AP279" s="75"/>
      <c r="AQ279" s="75"/>
      <c r="AR279" s="75"/>
      <c r="AS279" s="75"/>
    </row>
    <row r="280" ht="16.5" customHeight="1" outlineLevel="1">
      <c r="A280" s="75"/>
      <c r="B280" s="105"/>
      <c r="C280" s="106"/>
      <c r="D280" s="72"/>
      <c r="E280" s="107"/>
      <c r="F280" s="71"/>
      <c r="G280" s="107"/>
      <c r="H280" s="71"/>
      <c r="I280" s="107"/>
      <c r="J280" s="71"/>
      <c r="K280" s="71"/>
      <c r="L280" s="71"/>
      <c r="M280" s="72"/>
      <c r="N280" s="108"/>
      <c r="O280" s="72"/>
      <c r="P280" s="109"/>
      <c r="Q280" s="71"/>
      <c r="R280" s="110"/>
      <c r="S280" s="72"/>
      <c r="T280" s="111"/>
      <c r="U280" s="72"/>
      <c r="V280" s="112"/>
      <c r="W280" s="71"/>
      <c r="X280" s="72"/>
      <c r="Y280" s="112"/>
      <c r="Z280" s="72"/>
      <c r="AA280" s="75"/>
      <c r="AB280" s="75"/>
      <c r="AC280" s="75"/>
      <c r="AD280" s="75"/>
      <c r="AE280" s="75"/>
      <c r="AF280" s="75"/>
      <c r="AG280" s="75"/>
      <c r="AH280" s="75"/>
      <c r="AI280" s="75"/>
      <c r="AJ280" s="75"/>
      <c r="AK280" s="75"/>
      <c r="AL280" s="75"/>
      <c r="AM280" s="75"/>
      <c r="AN280" s="75"/>
      <c r="AO280" s="75"/>
      <c r="AP280" s="75"/>
      <c r="AQ280" s="75"/>
      <c r="AR280" s="75"/>
      <c r="AS280" s="75"/>
    </row>
    <row r="281" ht="16.5" customHeight="1" outlineLevel="1">
      <c r="A281" s="75"/>
      <c r="B281" s="105"/>
      <c r="C281" s="106"/>
      <c r="D281" s="72"/>
      <c r="E281" s="107"/>
      <c r="F281" s="71"/>
      <c r="G281" s="107"/>
      <c r="H281" s="71"/>
      <c r="I281" s="107"/>
      <c r="J281" s="71"/>
      <c r="K281" s="71"/>
      <c r="L281" s="71"/>
      <c r="M281" s="72"/>
      <c r="N281" s="108"/>
      <c r="O281" s="72"/>
      <c r="P281" s="109"/>
      <c r="Q281" s="71"/>
      <c r="R281" s="110"/>
      <c r="S281" s="72"/>
      <c r="T281" s="111"/>
      <c r="U281" s="72"/>
      <c r="V281" s="112"/>
      <c r="W281" s="71"/>
      <c r="X281" s="72"/>
      <c r="Y281" s="112"/>
      <c r="Z281" s="72"/>
      <c r="AA281" s="75"/>
      <c r="AB281" s="75"/>
      <c r="AC281" s="75"/>
      <c r="AD281" s="75"/>
      <c r="AE281" s="75"/>
      <c r="AF281" s="75"/>
      <c r="AG281" s="75"/>
      <c r="AH281" s="75"/>
      <c r="AI281" s="75"/>
      <c r="AJ281" s="75"/>
      <c r="AK281" s="75"/>
      <c r="AL281" s="75"/>
      <c r="AM281" s="75"/>
      <c r="AN281" s="75"/>
      <c r="AO281" s="75"/>
      <c r="AP281" s="75"/>
      <c r="AQ281" s="75"/>
      <c r="AR281" s="75"/>
      <c r="AS281" s="75"/>
    </row>
    <row r="282" ht="16.5" customHeight="1" outlineLevel="1">
      <c r="A282" s="75"/>
      <c r="B282" s="105"/>
      <c r="C282" s="106"/>
      <c r="D282" s="72"/>
      <c r="E282" s="107"/>
      <c r="F282" s="71"/>
      <c r="G282" s="107"/>
      <c r="H282" s="71"/>
      <c r="I282" s="107"/>
      <c r="J282" s="71"/>
      <c r="K282" s="71"/>
      <c r="L282" s="71"/>
      <c r="M282" s="72"/>
      <c r="N282" s="108"/>
      <c r="O282" s="72"/>
      <c r="P282" s="109"/>
      <c r="Q282" s="71"/>
      <c r="R282" s="110"/>
      <c r="S282" s="72"/>
      <c r="T282" s="111"/>
      <c r="U282" s="72"/>
      <c r="V282" s="112"/>
      <c r="W282" s="71"/>
      <c r="X282" s="72"/>
      <c r="Y282" s="112"/>
      <c r="Z282" s="72"/>
      <c r="AA282" s="75"/>
      <c r="AB282" s="75"/>
      <c r="AC282" s="75"/>
      <c r="AD282" s="75"/>
      <c r="AE282" s="75"/>
      <c r="AF282" s="75"/>
      <c r="AG282" s="75"/>
      <c r="AH282" s="75"/>
      <c r="AI282" s="75"/>
      <c r="AJ282" s="75"/>
      <c r="AK282" s="75"/>
      <c r="AL282" s="75"/>
      <c r="AM282" s="75"/>
      <c r="AN282" s="75"/>
      <c r="AO282" s="75"/>
      <c r="AP282" s="75"/>
      <c r="AQ282" s="75"/>
      <c r="AR282" s="75"/>
      <c r="AS282" s="75"/>
    </row>
    <row r="283" ht="16.5" customHeight="1" outlineLevel="1">
      <c r="A283" s="75"/>
      <c r="B283" s="105"/>
      <c r="C283" s="106"/>
      <c r="D283" s="72"/>
      <c r="E283" s="107"/>
      <c r="F283" s="71"/>
      <c r="G283" s="107"/>
      <c r="H283" s="71"/>
      <c r="I283" s="107"/>
      <c r="J283" s="71"/>
      <c r="K283" s="71"/>
      <c r="L283" s="71"/>
      <c r="M283" s="72"/>
      <c r="N283" s="108"/>
      <c r="O283" s="72"/>
      <c r="P283" s="109"/>
      <c r="Q283" s="71"/>
      <c r="R283" s="110"/>
      <c r="S283" s="72"/>
      <c r="T283" s="111"/>
      <c r="U283" s="72"/>
      <c r="V283" s="112"/>
      <c r="W283" s="71"/>
      <c r="X283" s="72"/>
      <c r="Y283" s="112"/>
      <c r="Z283" s="72"/>
      <c r="AA283" s="75"/>
      <c r="AB283" s="75"/>
      <c r="AC283" s="75"/>
      <c r="AD283" s="75"/>
      <c r="AE283" s="75"/>
      <c r="AF283" s="75"/>
      <c r="AG283" s="75"/>
      <c r="AH283" s="75"/>
      <c r="AI283" s="75"/>
      <c r="AJ283" s="75"/>
      <c r="AK283" s="75"/>
      <c r="AL283" s="75"/>
      <c r="AM283" s="75"/>
      <c r="AN283" s="75"/>
      <c r="AO283" s="75"/>
      <c r="AP283" s="75"/>
      <c r="AQ283" s="75"/>
      <c r="AR283" s="75"/>
      <c r="AS283" s="75"/>
    </row>
    <row r="284" ht="16.5" customHeight="1" outlineLevel="1">
      <c r="A284" s="75"/>
      <c r="B284" s="105"/>
      <c r="C284" s="106"/>
      <c r="D284" s="72"/>
      <c r="E284" s="107"/>
      <c r="F284" s="71"/>
      <c r="G284" s="107"/>
      <c r="H284" s="71"/>
      <c r="I284" s="107"/>
      <c r="J284" s="71"/>
      <c r="K284" s="71"/>
      <c r="L284" s="71"/>
      <c r="M284" s="72"/>
      <c r="N284" s="108"/>
      <c r="O284" s="72"/>
      <c r="P284" s="109"/>
      <c r="Q284" s="71"/>
      <c r="R284" s="110"/>
      <c r="S284" s="72"/>
      <c r="T284" s="111"/>
      <c r="U284" s="72"/>
      <c r="V284" s="112"/>
      <c r="W284" s="71"/>
      <c r="X284" s="72"/>
      <c r="Y284" s="112"/>
      <c r="Z284" s="72"/>
      <c r="AA284" s="75"/>
      <c r="AB284" s="75"/>
      <c r="AC284" s="75"/>
      <c r="AD284" s="75"/>
      <c r="AE284" s="75"/>
      <c r="AF284" s="75"/>
      <c r="AG284" s="75"/>
      <c r="AH284" s="75"/>
      <c r="AI284" s="75"/>
      <c r="AJ284" s="75"/>
      <c r="AK284" s="75"/>
      <c r="AL284" s="75"/>
      <c r="AM284" s="75"/>
      <c r="AN284" s="75"/>
      <c r="AO284" s="75"/>
      <c r="AP284" s="75"/>
      <c r="AQ284" s="75"/>
      <c r="AR284" s="75"/>
      <c r="AS284" s="75"/>
    </row>
    <row r="285" ht="16.5" customHeight="1" outlineLevel="1">
      <c r="A285" s="75"/>
      <c r="B285" s="105"/>
      <c r="C285" s="106"/>
      <c r="D285" s="72"/>
      <c r="E285" s="107"/>
      <c r="F285" s="71"/>
      <c r="G285" s="107"/>
      <c r="H285" s="71"/>
      <c r="I285" s="107"/>
      <c r="J285" s="71"/>
      <c r="K285" s="71"/>
      <c r="L285" s="71"/>
      <c r="M285" s="72"/>
      <c r="N285" s="108"/>
      <c r="O285" s="72"/>
      <c r="P285" s="109"/>
      <c r="Q285" s="71"/>
      <c r="R285" s="110"/>
      <c r="S285" s="72"/>
      <c r="T285" s="111"/>
      <c r="U285" s="72"/>
      <c r="V285" s="112"/>
      <c r="W285" s="71"/>
      <c r="X285" s="72"/>
      <c r="Y285" s="112"/>
      <c r="Z285" s="72"/>
      <c r="AA285" s="75"/>
      <c r="AB285" s="75"/>
      <c r="AC285" s="75"/>
      <c r="AD285" s="75"/>
      <c r="AE285" s="75"/>
      <c r="AF285" s="75"/>
      <c r="AG285" s="75"/>
      <c r="AH285" s="75"/>
      <c r="AI285" s="75"/>
      <c r="AJ285" s="75"/>
      <c r="AK285" s="75"/>
      <c r="AL285" s="75"/>
      <c r="AM285" s="75"/>
      <c r="AN285" s="75"/>
      <c r="AO285" s="75"/>
      <c r="AP285" s="75"/>
      <c r="AQ285" s="75"/>
      <c r="AR285" s="75"/>
      <c r="AS285" s="75"/>
    </row>
    <row r="286" ht="16.5" customHeight="1" outlineLevel="1">
      <c r="A286" s="75"/>
      <c r="B286" s="105"/>
      <c r="C286" s="106"/>
      <c r="D286" s="72"/>
      <c r="E286" s="107"/>
      <c r="F286" s="71"/>
      <c r="G286" s="107"/>
      <c r="H286" s="71"/>
      <c r="I286" s="107"/>
      <c r="J286" s="71"/>
      <c r="K286" s="71"/>
      <c r="L286" s="71"/>
      <c r="M286" s="72"/>
      <c r="N286" s="108"/>
      <c r="O286" s="72"/>
      <c r="P286" s="109"/>
      <c r="Q286" s="71"/>
      <c r="R286" s="110"/>
      <c r="S286" s="72"/>
      <c r="T286" s="111"/>
      <c r="U286" s="72"/>
      <c r="V286" s="112"/>
      <c r="W286" s="71"/>
      <c r="X286" s="72"/>
      <c r="Y286" s="112"/>
      <c r="Z286" s="72"/>
      <c r="AA286" s="75"/>
      <c r="AB286" s="75"/>
      <c r="AC286" s="75"/>
      <c r="AD286" s="75"/>
      <c r="AE286" s="75"/>
      <c r="AF286" s="75"/>
      <c r="AG286" s="75"/>
      <c r="AH286" s="75"/>
      <c r="AI286" s="75"/>
      <c r="AJ286" s="75"/>
      <c r="AK286" s="75"/>
      <c r="AL286" s="75"/>
      <c r="AM286" s="75"/>
      <c r="AN286" s="75"/>
      <c r="AO286" s="75"/>
      <c r="AP286" s="75"/>
      <c r="AQ286" s="75"/>
      <c r="AR286" s="75"/>
      <c r="AS286" s="75"/>
    </row>
    <row r="287" ht="16.5" customHeight="1" outlineLevel="1">
      <c r="A287" s="75"/>
      <c r="B287" s="105"/>
      <c r="C287" s="106"/>
      <c r="D287" s="72"/>
      <c r="E287" s="107"/>
      <c r="F287" s="71"/>
      <c r="G287" s="107"/>
      <c r="H287" s="71"/>
      <c r="I287" s="107"/>
      <c r="J287" s="71"/>
      <c r="K287" s="71"/>
      <c r="L287" s="71"/>
      <c r="M287" s="72"/>
      <c r="N287" s="108"/>
      <c r="O287" s="72"/>
      <c r="P287" s="109"/>
      <c r="Q287" s="71"/>
      <c r="R287" s="110"/>
      <c r="S287" s="72"/>
      <c r="T287" s="111"/>
      <c r="U287" s="72"/>
      <c r="V287" s="112"/>
      <c r="W287" s="71"/>
      <c r="X287" s="72"/>
      <c r="Y287" s="112"/>
      <c r="Z287" s="72"/>
      <c r="AA287" s="75"/>
      <c r="AB287" s="75"/>
      <c r="AC287" s="75"/>
      <c r="AD287" s="75"/>
      <c r="AE287" s="75"/>
      <c r="AF287" s="75"/>
      <c r="AG287" s="75"/>
      <c r="AH287" s="75"/>
      <c r="AI287" s="75"/>
      <c r="AJ287" s="75"/>
      <c r="AK287" s="75"/>
      <c r="AL287" s="75"/>
      <c r="AM287" s="75"/>
      <c r="AN287" s="75"/>
      <c r="AO287" s="75"/>
      <c r="AP287" s="75"/>
      <c r="AQ287" s="75"/>
      <c r="AR287" s="75"/>
      <c r="AS287" s="75"/>
    </row>
    <row r="288" ht="16.5" customHeight="1" outlineLevel="1">
      <c r="A288" s="75"/>
      <c r="B288" s="105"/>
      <c r="C288" s="106"/>
      <c r="D288" s="72"/>
      <c r="E288" s="107"/>
      <c r="F288" s="71"/>
      <c r="G288" s="107"/>
      <c r="H288" s="71"/>
      <c r="I288" s="107"/>
      <c r="J288" s="71"/>
      <c r="K288" s="71"/>
      <c r="L288" s="71"/>
      <c r="M288" s="72"/>
      <c r="N288" s="108"/>
      <c r="O288" s="72"/>
      <c r="P288" s="109"/>
      <c r="Q288" s="71"/>
      <c r="R288" s="110"/>
      <c r="S288" s="72"/>
      <c r="T288" s="111"/>
      <c r="U288" s="72"/>
      <c r="V288" s="112"/>
      <c r="W288" s="71"/>
      <c r="X288" s="72"/>
      <c r="Y288" s="112"/>
      <c r="Z288" s="72"/>
      <c r="AA288" s="75"/>
      <c r="AB288" s="75"/>
      <c r="AC288" s="75"/>
      <c r="AD288" s="75"/>
      <c r="AE288" s="75"/>
      <c r="AF288" s="75"/>
      <c r="AG288" s="75"/>
      <c r="AH288" s="75"/>
      <c r="AI288" s="75"/>
      <c r="AJ288" s="75"/>
      <c r="AK288" s="75"/>
      <c r="AL288" s="75"/>
      <c r="AM288" s="75"/>
      <c r="AN288" s="75"/>
      <c r="AO288" s="75"/>
      <c r="AP288" s="75"/>
      <c r="AQ288" s="75"/>
      <c r="AR288" s="75"/>
      <c r="AS288" s="75"/>
    </row>
    <row r="289" ht="16.5" customHeight="1" outlineLevel="1">
      <c r="A289" s="75"/>
      <c r="B289" s="105"/>
      <c r="C289" s="106"/>
      <c r="D289" s="72"/>
      <c r="E289" s="107"/>
      <c r="F289" s="71"/>
      <c r="G289" s="107"/>
      <c r="H289" s="71"/>
      <c r="I289" s="107"/>
      <c r="J289" s="71"/>
      <c r="K289" s="71"/>
      <c r="L289" s="71"/>
      <c r="M289" s="72"/>
      <c r="N289" s="108"/>
      <c r="O289" s="72"/>
      <c r="P289" s="109"/>
      <c r="Q289" s="71"/>
      <c r="R289" s="110"/>
      <c r="S289" s="72"/>
      <c r="T289" s="111"/>
      <c r="U289" s="72"/>
      <c r="V289" s="112"/>
      <c r="W289" s="71"/>
      <c r="X289" s="72"/>
      <c r="Y289" s="112"/>
      <c r="Z289" s="72"/>
      <c r="AA289" s="75"/>
      <c r="AB289" s="75"/>
      <c r="AC289" s="75"/>
      <c r="AD289" s="75"/>
      <c r="AE289" s="75"/>
      <c r="AF289" s="75"/>
      <c r="AG289" s="75"/>
      <c r="AH289" s="75"/>
      <c r="AI289" s="75"/>
      <c r="AJ289" s="75"/>
      <c r="AK289" s="75"/>
      <c r="AL289" s="75"/>
      <c r="AM289" s="75"/>
      <c r="AN289" s="75"/>
      <c r="AO289" s="75"/>
      <c r="AP289" s="75"/>
      <c r="AQ289" s="75"/>
      <c r="AR289" s="75"/>
      <c r="AS289" s="75"/>
    </row>
    <row r="290" ht="16.5" customHeight="1" outlineLevel="1">
      <c r="A290" s="75"/>
      <c r="B290" s="105"/>
      <c r="C290" s="106"/>
      <c r="D290" s="72"/>
      <c r="E290" s="107"/>
      <c r="F290" s="71"/>
      <c r="G290" s="107"/>
      <c r="H290" s="71"/>
      <c r="I290" s="107"/>
      <c r="J290" s="71"/>
      <c r="K290" s="71"/>
      <c r="L290" s="71"/>
      <c r="M290" s="72"/>
      <c r="N290" s="108"/>
      <c r="O290" s="72"/>
      <c r="P290" s="109"/>
      <c r="Q290" s="71"/>
      <c r="R290" s="110"/>
      <c r="S290" s="72"/>
      <c r="T290" s="111"/>
      <c r="U290" s="72"/>
      <c r="V290" s="112"/>
      <c r="W290" s="71"/>
      <c r="X290" s="72"/>
      <c r="Y290" s="112"/>
      <c r="Z290" s="72"/>
      <c r="AA290" s="75"/>
      <c r="AB290" s="75"/>
      <c r="AC290" s="75"/>
      <c r="AD290" s="75"/>
      <c r="AE290" s="75"/>
      <c r="AF290" s="75"/>
      <c r="AG290" s="75"/>
      <c r="AH290" s="75"/>
      <c r="AI290" s="75"/>
      <c r="AJ290" s="75"/>
      <c r="AK290" s="75"/>
      <c r="AL290" s="75"/>
      <c r="AM290" s="75"/>
      <c r="AN290" s="75"/>
      <c r="AO290" s="75"/>
      <c r="AP290" s="75"/>
      <c r="AQ290" s="75"/>
      <c r="AR290" s="75"/>
      <c r="AS290" s="75"/>
    </row>
    <row r="291" ht="16.5" customHeight="1" outlineLevel="1">
      <c r="A291" s="75"/>
      <c r="B291" s="105"/>
      <c r="C291" s="106"/>
      <c r="D291" s="72"/>
      <c r="E291" s="107"/>
      <c r="F291" s="71"/>
      <c r="G291" s="107"/>
      <c r="H291" s="71"/>
      <c r="I291" s="107"/>
      <c r="J291" s="71"/>
      <c r="K291" s="71"/>
      <c r="L291" s="71"/>
      <c r="M291" s="72"/>
      <c r="N291" s="108"/>
      <c r="O291" s="72"/>
      <c r="P291" s="109"/>
      <c r="Q291" s="71"/>
      <c r="R291" s="110"/>
      <c r="S291" s="72"/>
      <c r="T291" s="111"/>
      <c r="U291" s="72"/>
      <c r="V291" s="112"/>
      <c r="W291" s="71"/>
      <c r="X291" s="72"/>
      <c r="Y291" s="112"/>
      <c r="Z291" s="72"/>
      <c r="AA291" s="75"/>
      <c r="AB291" s="75"/>
      <c r="AC291" s="75"/>
      <c r="AD291" s="75"/>
      <c r="AE291" s="75"/>
      <c r="AF291" s="75"/>
      <c r="AG291" s="75"/>
      <c r="AH291" s="75"/>
      <c r="AI291" s="75"/>
      <c r="AJ291" s="75"/>
      <c r="AK291" s="75"/>
      <c r="AL291" s="75"/>
      <c r="AM291" s="75"/>
      <c r="AN291" s="75"/>
      <c r="AO291" s="75"/>
      <c r="AP291" s="75"/>
      <c r="AQ291" s="75"/>
      <c r="AR291" s="75"/>
      <c r="AS291" s="75"/>
    </row>
    <row r="292" ht="16.5" customHeight="1" outlineLevel="1">
      <c r="A292" s="75"/>
      <c r="B292" s="105"/>
      <c r="C292" s="106"/>
      <c r="D292" s="72"/>
      <c r="E292" s="107"/>
      <c r="F292" s="71"/>
      <c r="G292" s="107"/>
      <c r="H292" s="71"/>
      <c r="I292" s="107"/>
      <c r="J292" s="71"/>
      <c r="K292" s="71"/>
      <c r="L292" s="71"/>
      <c r="M292" s="72"/>
      <c r="N292" s="108"/>
      <c r="O292" s="72"/>
      <c r="P292" s="109"/>
      <c r="Q292" s="71"/>
      <c r="R292" s="110"/>
      <c r="S292" s="72"/>
      <c r="T292" s="111"/>
      <c r="U292" s="72"/>
      <c r="V292" s="112"/>
      <c r="W292" s="71"/>
      <c r="X292" s="72"/>
      <c r="Y292" s="112"/>
      <c r="Z292" s="72"/>
      <c r="AA292" s="75"/>
      <c r="AB292" s="75"/>
      <c r="AC292" s="75"/>
      <c r="AD292" s="75"/>
      <c r="AE292" s="75"/>
      <c r="AF292" s="75"/>
      <c r="AG292" s="75"/>
      <c r="AH292" s="75"/>
      <c r="AI292" s="75"/>
      <c r="AJ292" s="75"/>
      <c r="AK292" s="75"/>
      <c r="AL292" s="75"/>
      <c r="AM292" s="75"/>
      <c r="AN292" s="75"/>
      <c r="AO292" s="75"/>
      <c r="AP292" s="75"/>
      <c r="AQ292" s="75"/>
      <c r="AR292" s="75"/>
      <c r="AS292" s="75"/>
    </row>
    <row r="293" ht="16.5" customHeight="1" outlineLevel="1">
      <c r="A293" s="75"/>
      <c r="B293" s="105"/>
      <c r="C293" s="106"/>
      <c r="D293" s="72"/>
      <c r="E293" s="107"/>
      <c r="F293" s="71"/>
      <c r="G293" s="107"/>
      <c r="H293" s="71"/>
      <c r="I293" s="107"/>
      <c r="J293" s="71"/>
      <c r="K293" s="71"/>
      <c r="L293" s="71"/>
      <c r="M293" s="72"/>
      <c r="N293" s="108"/>
      <c r="O293" s="72"/>
      <c r="P293" s="109"/>
      <c r="Q293" s="71"/>
      <c r="R293" s="110"/>
      <c r="S293" s="72"/>
      <c r="T293" s="111"/>
      <c r="U293" s="72"/>
      <c r="V293" s="112"/>
      <c r="W293" s="71"/>
      <c r="X293" s="72"/>
      <c r="Y293" s="112"/>
      <c r="Z293" s="72"/>
      <c r="AA293" s="75"/>
      <c r="AB293" s="75"/>
      <c r="AC293" s="75"/>
      <c r="AD293" s="75"/>
      <c r="AE293" s="75"/>
      <c r="AF293" s="75"/>
      <c r="AG293" s="75"/>
      <c r="AH293" s="75"/>
      <c r="AI293" s="75"/>
      <c r="AJ293" s="75"/>
      <c r="AK293" s="75"/>
      <c r="AL293" s="75"/>
      <c r="AM293" s="75"/>
      <c r="AN293" s="75"/>
      <c r="AO293" s="75"/>
      <c r="AP293" s="75"/>
      <c r="AQ293" s="75"/>
      <c r="AR293" s="75"/>
      <c r="AS293" s="75"/>
    </row>
    <row r="294" ht="16.5" customHeight="1" outlineLevel="1">
      <c r="A294" s="75"/>
      <c r="B294" s="105"/>
      <c r="C294" s="106"/>
      <c r="D294" s="72"/>
      <c r="E294" s="107"/>
      <c r="F294" s="71"/>
      <c r="G294" s="107"/>
      <c r="H294" s="71"/>
      <c r="I294" s="107"/>
      <c r="J294" s="71"/>
      <c r="K294" s="71"/>
      <c r="L294" s="71"/>
      <c r="M294" s="72"/>
      <c r="N294" s="108"/>
      <c r="O294" s="72"/>
      <c r="P294" s="109"/>
      <c r="Q294" s="71"/>
      <c r="R294" s="110"/>
      <c r="S294" s="72"/>
      <c r="T294" s="111"/>
      <c r="U294" s="72"/>
      <c r="V294" s="112"/>
      <c r="W294" s="71"/>
      <c r="X294" s="72"/>
      <c r="Y294" s="112"/>
      <c r="Z294" s="72"/>
      <c r="AA294" s="75"/>
      <c r="AB294" s="75"/>
      <c r="AC294" s="75"/>
      <c r="AD294" s="75"/>
      <c r="AE294" s="75"/>
      <c r="AF294" s="75"/>
      <c r="AG294" s="75"/>
      <c r="AH294" s="75"/>
      <c r="AI294" s="75"/>
      <c r="AJ294" s="75"/>
      <c r="AK294" s="75"/>
      <c r="AL294" s="75"/>
      <c r="AM294" s="75"/>
      <c r="AN294" s="75"/>
      <c r="AO294" s="75"/>
      <c r="AP294" s="75"/>
      <c r="AQ294" s="75"/>
      <c r="AR294" s="75"/>
      <c r="AS294" s="75"/>
    </row>
    <row r="295" ht="16.5" customHeight="1" outlineLevel="1">
      <c r="A295" s="75"/>
      <c r="B295" s="105"/>
      <c r="C295" s="106"/>
      <c r="D295" s="72"/>
      <c r="E295" s="107"/>
      <c r="F295" s="71"/>
      <c r="G295" s="107"/>
      <c r="H295" s="71"/>
      <c r="I295" s="107"/>
      <c r="J295" s="71"/>
      <c r="K295" s="71"/>
      <c r="L295" s="71"/>
      <c r="M295" s="72"/>
      <c r="N295" s="108"/>
      <c r="O295" s="72"/>
      <c r="P295" s="109"/>
      <c r="Q295" s="71"/>
      <c r="R295" s="110"/>
      <c r="S295" s="72"/>
      <c r="T295" s="111"/>
      <c r="U295" s="72"/>
      <c r="V295" s="112"/>
      <c r="W295" s="71"/>
      <c r="X295" s="72"/>
      <c r="Y295" s="112"/>
      <c r="Z295" s="72"/>
      <c r="AA295" s="75"/>
      <c r="AB295" s="75"/>
      <c r="AC295" s="75"/>
      <c r="AD295" s="75"/>
      <c r="AE295" s="75"/>
      <c r="AF295" s="75"/>
      <c r="AG295" s="75"/>
      <c r="AH295" s="75"/>
      <c r="AI295" s="75"/>
      <c r="AJ295" s="75"/>
      <c r="AK295" s="75"/>
      <c r="AL295" s="75"/>
      <c r="AM295" s="75"/>
      <c r="AN295" s="75"/>
      <c r="AO295" s="75"/>
      <c r="AP295" s="75"/>
      <c r="AQ295" s="75"/>
      <c r="AR295" s="75"/>
      <c r="AS295" s="75"/>
    </row>
    <row r="296" ht="16.5" customHeight="1" outlineLevel="1">
      <c r="A296" s="75"/>
      <c r="B296" s="105"/>
      <c r="C296" s="106"/>
      <c r="D296" s="72"/>
      <c r="E296" s="107"/>
      <c r="F296" s="71"/>
      <c r="G296" s="107"/>
      <c r="H296" s="71"/>
      <c r="I296" s="107"/>
      <c r="J296" s="71"/>
      <c r="K296" s="71"/>
      <c r="L296" s="71"/>
      <c r="M296" s="72"/>
      <c r="N296" s="108"/>
      <c r="O296" s="72"/>
      <c r="P296" s="109"/>
      <c r="Q296" s="71"/>
      <c r="R296" s="110"/>
      <c r="S296" s="72"/>
      <c r="T296" s="111"/>
      <c r="U296" s="72"/>
      <c r="V296" s="112"/>
      <c r="W296" s="71"/>
      <c r="X296" s="72"/>
      <c r="Y296" s="112"/>
      <c r="Z296" s="72"/>
      <c r="AA296" s="75"/>
      <c r="AB296" s="75"/>
      <c r="AC296" s="75"/>
      <c r="AD296" s="75"/>
      <c r="AE296" s="75"/>
      <c r="AF296" s="75"/>
      <c r="AG296" s="75"/>
      <c r="AH296" s="75"/>
      <c r="AI296" s="75"/>
      <c r="AJ296" s="75"/>
      <c r="AK296" s="75"/>
      <c r="AL296" s="75"/>
      <c r="AM296" s="75"/>
      <c r="AN296" s="75"/>
      <c r="AO296" s="75"/>
      <c r="AP296" s="75"/>
      <c r="AQ296" s="75"/>
      <c r="AR296" s="75"/>
      <c r="AS296" s="75"/>
    </row>
    <row r="297" ht="16.5" customHeight="1" outlineLevel="1">
      <c r="A297" s="75"/>
      <c r="B297" s="105"/>
      <c r="C297" s="106"/>
      <c r="D297" s="72"/>
      <c r="E297" s="107"/>
      <c r="F297" s="71"/>
      <c r="G297" s="107"/>
      <c r="H297" s="71"/>
      <c r="I297" s="107"/>
      <c r="J297" s="71"/>
      <c r="K297" s="71"/>
      <c r="L297" s="71"/>
      <c r="M297" s="72"/>
      <c r="N297" s="108"/>
      <c r="O297" s="72"/>
      <c r="P297" s="109"/>
      <c r="Q297" s="71"/>
      <c r="R297" s="110"/>
      <c r="S297" s="72"/>
      <c r="T297" s="111"/>
      <c r="U297" s="72"/>
      <c r="V297" s="112"/>
      <c r="W297" s="71"/>
      <c r="X297" s="72"/>
      <c r="Y297" s="112"/>
      <c r="Z297" s="72"/>
      <c r="AA297" s="75"/>
      <c r="AB297" s="75"/>
      <c r="AC297" s="75"/>
      <c r="AD297" s="75"/>
      <c r="AE297" s="75"/>
      <c r="AF297" s="75"/>
      <c r="AG297" s="75"/>
      <c r="AH297" s="75"/>
      <c r="AI297" s="75"/>
      <c r="AJ297" s="75"/>
      <c r="AK297" s="75"/>
      <c r="AL297" s="75"/>
      <c r="AM297" s="75"/>
      <c r="AN297" s="75"/>
      <c r="AO297" s="75"/>
      <c r="AP297" s="75"/>
      <c r="AQ297" s="75"/>
      <c r="AR297" s="75"/>
      <c r="AS297" s="75"/>
    </row>
    <row r="298" ht="16.5" customHeight="1" outlineLevel="1">
      <c r="A298" s="75"/>
      <c r="B298" s="105"/>
      <c r="C298" s="106"/>
      <c r="D298" s="72"/>
      <c r="E298" s="107"/>
      <c r="F298" s="71"/>
      <c r="G298" s="107"/>
      <c r="H298" s="71"/>
      <c r="I298" s="107"/>
      <c r="J298" s="71"/>
      <c r="K298" s="71"/>
      <c r="L298" s="71"/>
      <c r="M298" s="72"/>
      <c r="N298" s="108"/>
      <c r="O298" s="72"/>
      <c r="P298" s="109"/>
      <c r="Q298" s="71"/>
      <c r="R298" s="110"/>
      <c r="S298" s="72"/>
      <c r="T298" s="111"/>
      <c r="U298" s="72"/>
      <c r="V298" s="112"/>
      <c r="W298" s="71"/>
      <c r="X298" s="72"/>
      <c r="Y298" s="112"/>
      <c r="Z298" s="72"/>
      <c r="AA298" s="75"/>
      <c r="AB298" s="75"/>
      <c r="AC298" s="75"/>
      <c r="AD298" s="75"/>
      <c r="AE298" s="75"/>
      <c r="AF298" s="75"/>
      <c r="AG298" s="75"/>
      <c r="AH298" s="75"/>
      <c r="AI298" s="75"/>
      <c r="AJ298" s="75"/>
      <c r="AK298" s="75"/>
      <c r="AL298" s="75"/>
      <c r="AM298" s="75"/>
      <c r="AN298" s="75"/>
      <c r="AO298" s="75"/>
      <c r="AP298" s="75"/>
      <c r="AQ298" s="75"/>
      <c r="AR298" s="75"/>
      <c r="AS298" s="75"/>
    </row>
    <row r="299" ht="16.5" customHeight="1" outlineLevel="1">
      <c r="A299" s="75"/>
      <c r="B299" s="105"/>
      <c r="C299" s="106"/>
      <c r="D299" s="72"/>
      <c r="E299" s="107"/>
      <c r="F299" s="71"/>
      <c r="G299" s="107"/>
      <c r="H299" s="71"/>
      <c r="I299" s="107"/>
      <c r="J299" s="71"/>
      <c r="K299" s="71"/>
      <c r="L299" s="71"/>
      <c r="M299" s="72"/>
      <c r="N299" s="108"/>
      <c r="O299" s="72"/>
      <c r="P299" s="109"/>
      <c r="Q299" s="71"/>
      <c r="R299" s="110"/>
      <c r="S299" s="72"/>
      <c r="T299" s="111"/>
      <c r="U299" s="72"/>
      <c r="V299" s="112"/>
      <c r="W299" s="71"/>
      <c r="X299" s="72"/>
      <c r="Y299" s="112"/>
      <c r="Z299" s="72"/>
      <c r="AA299" s="75"/>
      <c r="AB299" s="75"/>
      <c r="AC299" s="75"/>
      <c r="AD299" s="75"/>
      <c r="AE299" s="75"/>
      <c r="AF299" s="75"/>
      <c r="AG299" s="75"/>
      <c r="AH299" s="75"/>
      <c r="AI299" s="75"/>
      <c r="AJ299" s="75"/>
      <c r="AK299" s="75"/>
      <c r="AL299" s="75"/>
      <c r="AM299" s="75"/>
      <c r="AN299" s="75"/>
      <c r="AO299" s="75"/>
      <c r="AP299" s="75"/>
      <c r="AQ299" s="75"/>
      <c r="AR299" s="75"/>
      <c r="AS299" s="75"/>
    </row>
    <row r="300" ht="16.5" customHeight="1" outlineLevel="1">
      <c r="A300" s="75"/>
      <c r="B300" s="105"/>
      <c r="C300" s="106"/>
      <c r="D300" s="72"/>
      <c r="E300" s="107"/>
      <c r="F300" s="71"/>
      <c r="G300" s="107"/>
      <c r="H300" s="71"/>
      <c r="I300" s="107"/>
      <c r="J300" s="71"/>
      <c r="K300" s="71"/>
      <c r="L300" s="71"/>
      <c r="M300" s="72"/>
      <c r="N300" s="108"/>
      <c r="O300" s="72"/>
      <c r="P300" s="109"/>
      <c r="Q300" s="71"/>
      <c r="R300" s="110"/>
      <c r="S300" s="72"/>
      <c r="T300" s="111"/>
      <c r="U300" s="72"/>
      <c r="V300" s="112"/>
      <c r="W300" s="71"/>
      <c r="X300" s="72"/>
      <c r="Y300" s="112"/>
      <c r="Z300" s="72"/>
      <c r="AA300" s="75"/>
      <c r="AB300" s="75"/>
      <c r="AC300" s="75"/>
      <c r="AD300" s="75"/>
      <c r="AE300" s="75"/>
      <c r="AF300" s="75"/>
      <c r="AG300" s="75"/>
      <c r="AH300" s="75"/>
      <c r="AI300" s="75"/>
      <c r="AJ300" s="75"/>
      <c r="AK300" s="75"/>
      <c r="AL300" s="75"/>
      <c r="AM300" s="75"/>
      <c r="AN300" s="75"/>
      <c r="AO300" s="75"/>
      <c r="AP300" s="75"/>
      <c r="AQ300" s="75"/>
      <c r="AR300" s="75"/>
      <c r="AS300" s="75"/>
    </row>
    <row r="301" ht="16.5" customHeight="1" outlineLevel="1">
      <c r="A301" s="75"/>
      <c r="B301" s="105"/>
      <c r="C301" s="106"/>
      <c r="D301" s="72"/>
      <c r="E301" s="107"/>
      <c r="F301" s="71"/>
      <c r="G301" s="107"/>
      <c r="H301" s="71"/>
      <c r="I301" s="107"/>
      <c r="J301" s="71"/>
      <c r="K301" s="71"/>
      <c r="L301" s="71"/>
      <c r="M301" s="72"/>
      <c r="N301" s="108"/>
      <c r="O301" s="72"/>
      <c r="P301" s="109"/>
      <c r="Q301" s="71"/>
      <c r="R301" s="110"/>
      <c r="S301" s="72"/>
      <c r="T301" s="111"/>
      <c r="U301" s="72"/>
      <c r="V301" s="112"/>
      <c r="W301" s="71"/>
      <c r="X301" s="72"/>
      <c r="Y301" s="112"/>
      <c r="Z301" s="72"/>
      <c r="AA301" s="75"/>
      <c r="AB301" s="75"/>
      <c r="AC301" s="75"/>
      <c r="AD301" s="75"/>
      <c r="AE301" s="75"/>
      <c r="AF301" s="75"/>
      <c r="AG301" s="75"/>
      <c r="AH301" s="75"/>
      <c r="AI301" s="75"/>
      <c r="AJ301" s="75"/>
      <c r="AK301" s="75"/>
      <c r="AL301" s="75"/>
      <c r="AM301" s="75"/>
      <c r="AN301" s="75"/>
      <c r="AO301" s="75"/>
      <c r="AP301" s="75"/>
      <c r="AQ301" s="75"/>
      <c r="AR301" s="75"/>
      <c r="AS301" s="75"/>
    </row>
    <row r="302" ht="16.5" customHeight="1" outlineLevel="1">
      <c r="A302" s="75"/>
      <c r="B302" s="105"/>
      <c r="C302" s="106"/>
      <c r="D302" s="72"/>
      <c r="E302" s="107"/>
      <c r="F302" s="71"/>
      <c r="G302" s="107"/>
      <c r="H302" s="71"/>
      <c r="I302" s="107"/>
      <c r="J302" s="71"/>
      <c r="K302" s="71"/>
      <c r="L302" s="71"/>
      <c r="M302" s="72"/>
      <c r="N302" s="108"/>
      <c r="O302" s="72"/>
      <c r="P302" s="109"/>
      <c r="Q302" s="71"/>
      <c r="R302" s="110"/>
      <c r="S302" s="72"/>
      <c r="T302" s="111"/>
      <c r="U302" s="72"/>
      <c r="V302" s="112"/>
      <c r="W302" s="71"/>
      <c r="X302" s="72"/>
      <c r="Y302" s="112"/>
      <c r="Z302" s="72"/>
      <c r="AA302" s="75"/>
      <c r="AB302" s="75"/>
      <c r="AC302" s="75"/>
      <c r="AD302" s="75"/>
      <c r="AE302" s="75"/>
      <c r="AF302" s="75"/>
      <c r="AG302" s="75"/>
      <c r="AH302" s="75"/>
      <c r="AI302" s="75"/>
      <c r="AJ302" s="75"/>
      <c r="AK302" s="75"/>
      <c r="AL302" s="75"/>
      <c r="AM302" s="75"/>
      <c r="AN302" s="75"/>
      <c r="AO302" s="75"/>
      <c r="AP302" s="75"/>
      <c r="AQ302" s="75"/>
      <c r="AR302" s="75"/>
      <c r="AS302" s="75"/>
    </row>
    <row r="303" ht="16.5" customHeight="1" outlineLevel="1">
      <c r="A303" s="75"/>
      <c r="B303" s="105"/>
      <c r="C303" s="106"/>
      <c r="D303" s="72"/>
      <c r="E303" s="107"/>
      <c r="F303" s="71"/>
      <c r="G303" s="107"/>
      <c r="H303" s="71"/>
      <c r="I303" s="107"/>
      <c r="J303" s="71"/>
      <c r="K303" s="71"/>
      <c r="L303" s="71"/>
      <c r="M303" s="72"/>
      <c r="N303" s="108"/>
      <c r="O303" s="72"/>
      <c r="P303" s="109"/>
      <c r="Q303" s="71"/>
      <c r="R303" s="110"/>
      <c r="S303" s="72"/>
      <c r="T303" s="111"/>
      <c r="U303" s="72"/>
      <c r="V303" s="112"/>
      <c r="W303" s="71"/>
      <c r="X303" s="72"/>
      <c r="Y303" s="112"/>
      <c r="Z303" s="72"/>
      <c r="AA303" s="75"/>
      <c r="AB303" s="75"/>
      <c r="AC303" s="75"/>
      <c r="AD303" s="75"/>
      <c r="AE303" s="75"/>
      <c r="AF303" s="75"/>
      <c r="AG303" s="75"/>
      <c r="AH303" s="75"/>
      <c r="AI303" s="75"/>
      <c r="AJ303" s="75"/>
      <c r="AK303" s="75"/>
      <c r="AL303" s="75"/>
      <c r="AM303" s="75"/>
      <c r="AN303" s="75"/>
      <c r="AO303" s="75"/>
      <c r="AP303" s="75"/>
      <c r="AQ303" s="75"/>
      <c r="AR303" s="75"/>
      <c r="AS303" s="75"/>
    </row>
    <row r="304" ht="16.5" customHeight="1" outlineLevel="1">
      <c r="A304" s="75"/>
      <c r="B304" s="105"/>
      <c r="C304" s="106"/>
      <c r="D304" s="72"/>
      <c r="E304" s="107"/>
      <c r="F304" s="71"/>
      <c r="G304" s="107"/>
      <c r="H304" s="71"/>
      <c r="I304" s="107"/>
      <c r="J304" s="71"/>
      <c r="K304" s="71"/>
      <c r="L304" s="71"/>
      <c r="M304" s="72"/>
      <c r="N304" s="108"/>
      <c r="O304" s="72"/>
      <c r="P304" s="109"/>
      <c r="Q304" s="71"/>
      <c r="R304" s="110"/>
      <c r="S304" s="72"/>
      <c r="T304" s="111"/>
      <c r="U304" s="72"/>
      <c r="V304" s="112"/>
      <c r="W304" s="71"/>
      <c r="X304" s="72"/>
      <c r="Y304" s="112"/>
      <c r="Z304" s="72"/>
      <c r="AA304" s="75"/>
      <c r="AB304" s="75"/>
      <c r="AC304" s="75"/>
      <c r="AD304" s="75"/>
      <c r="AE304" s="75"/>
      <c r="AF304" s="75"/>
      <c r="AG304" s="75"/>
      <c r="AH304" s="75"/>
      <c r="AI304" s="75"/>
      <c r="AJ304" s="75"/>
      <c r="AK304" s="75"/>
      <c r="AL304" s="75"/>
      <c r="AM304" s="75"/>
      <c r="AN304" s="75"/>
      <c r="AO304" s="75"/>
      <c r="AP304" s="75"/>
      <c r="AQ304" s="75"/>
      <c r="AR304" s="75"/>
      <c r="AS304" s="75"/>
    </row>
    <row r="305" ht="16.5" customHeight="1" outlineLevel="1">
      <c r="A305" s="75"/>
      <c r="B305" s="105"/>
      <c r="C305" s="106"/>
      <c r="D305" s="72"/>
      <c r="E305" s="107"/>
      <c r="F305" s="71"/>
      <c r="G305" s="107"/>
      <c r="H305" s="71"/>
      <c r="I305" s="107"/>
      <c r="J305" s="71"/>
      <c r="K305" s="71"/>
      <c r="L305" s="71"/>
      <c r="M305" s="72"/>
      <c r="N305" s="108"/>
      <c r="O305" s="72"/>
      <c r="P305" s="109"/>
      <c r="Q305" s="71"/>
      <c r="R305" s="110"/>
      <c r="S305" s="72"/>
      <c r="T305" s="111"/>
      <c r="U305" s="72"/>
      <c r="V305" s="112"/>
      <c r="W305" s="71"/>
      <c r="X305" s="72"/>
      <c r="Y305" s="112"/>
      <c r="Z305" s="72"/>
      <c r="AA305" s="75"/>
      <c r="AB305" s="75"/>
      <c r="AC305" s="75"/>
      <c r="AD305" s="75"/>
      <c r="AE305" s="75"/>
      <c r="AF305" s="75"/>
      <c r="AG305" s="75"/>
      <c r="AH305" s="75"/>
      <c r="AI305" s="75"/>
      <c r="AJ305" s="75"/>
      <c r="AK305" s="75"/>
      <c r="AL305" s="75"/>
      <c r="AM305" s="75"/>
      <c r="AN305" s="75"/>
      <c r="AO305" s="75"/>
      <c r="AP305" s="75"/>
      <c r="AQ305" s="75"/>
      <c r="AR305" s="75"/>
      <c r="AS305" s="75"/>
    </row>
    <row r="306" ht="16.5" customHeight="1" outlineLevel="1">
      <c r="A306" s="75"/>
      <c r="B306" s="105"/>
      <c r="C306" s="106"/>
      <c r="D306" s="72"/>
      <c r="E306" s="107"/>
      <c r="F306" s="71"/>
      <c r="G306" s="107"/>
      <c r="H306" s="71"/>
      <c r="I306" s="107"/>
      <c r="J306" s="71"/>
      <c r="K306" s="71"/>
      <c r="L306" s="71"/>
      <c r="M306" s="72"/>
      <c r="N306" s="108"/>
      <c r="O306" s="72"/>
      <c r="P306" s="109"/>
      <c r="Q306" s="71"/>
      <c r="R306" s="110"/>
      <c r="S306" s="72"/>
      <c r="T306" s="111"/>
      <c r="U306" s="72"/>
      <c r="V306" s="112"/>
      <c r="W306" s="71"/>
      <c r="X306" s="72"/>
      <c r="Y306" s="112"/>
      <c r="Z306" s="72"/>
      <c r="AA306" s="75"/>
      <c r="AB306" s="75"/>
      <c r="AC306" s="75"/>
      <c r="AD306" s="75"/>
      <c r="AE306" s="75"/>
      <c r="AF306" s="75"/>
      <c r="AG306" s="75"/>
      <c r="AH306" s="75"/>
      <c r="AI306" s="75"/>
      <c r="AJ306" s="75"/>
      <c r="AK306" s="75"/>
      <c r="AL306" s="75"/>
      <c r="AM306" s="75"/>
      <c r="AN306" s="75"/>
      <c r="AO306" s="75"/>
      <c r="AP306" s="75"/>
      <c r="AQ306" s="75"/>
      <c r="AR306" s="75"/>
      <c r="AS306" s="75"/>
    </row>
    <row r="307" ht="16.5" customHeight="1" outlineLevel="1">
      <c r="A307" s="75"/>
      <c r="B307" s="105"/>
      <c r="C307" s="106"/>
      <c r="D307" s="72"/>
      <c r="E307" s="107"/>
      <c r="F307" s="71"/>
      <c r="G307" s="107"/>
      <c r="H307" s="71"/>
      <c r="I307" s="107"/>
      <c r="J307" s="71"/>
      <c r="K307" s="71"/>
      <c r="L307" s="71"/>
      <c r="M307" s="72"/>
      <c r="N307" s="108"/>
      <c r="O307" s="72"/>
      <c r="P307" s="109"/>
      <c r="Q307" s="71"/>
      <c r="R307" s="110"/>
      <c r="S307" s="72"/>
      <c r="T307" s="111"/>
      <c r="U307" s="72"/>
      <c r="V307" s="112"/>
      <c r="W307" s="71"/>
      <c r="X307" s="72"/>
      <c r="Y307" s="112"/>
      <c r="Z307" s="72"/>
      <c r="AA307" s="75"/>
      <c r="AB307" s="75"/>
      <c r="AC307" s="75"/>
      <c r="AD307" s="75"/>
      <c r="AE307" s="75"/>
      <c r="AF307" s="75"/>
      <c r="AG307" s="75"/>
      <c r="AH307" s="75"/>
      <c r="AI307" s="75"/>
      <c r="AJ307" s="75"/>
      <c r="AK307" s="75"/>
      <c r="AL307" s="75"/>
      <c r="AM307" s="75"/>
      <c r="AN307" s="75"/>
      <c r="AO307" s="75"/>
      <c r="AP307" s="75"/>
      <c r="AQ307" s="75"/>
      <c r="AR307" s="75"/>
      <c r="AS307" s="75"/>
    </row>
    <row r="308" ht="16.5" customHeight="1" outlineLevel="1">
      <c r="A308" s="75"/>
      <c r="B308" s="105"/>
      <c r="C308" s="106"/>
      <c r="D308" s="72"/>
      <c r="E308" s="107"/>
      <c r="F308" s="71"/>
      <c r="G308" s="107"/>
      <c r="H308" s="71"/>
      <c r="I308" s="107"/>
      <c r="J308" s="71"/>
      <c r="K308" s="71"/>
      <c r="L308" s="71"/>
      <c r="M308" s="72"/>
      <c r="N308" s="108"/>
      <c r="O308" s="72"/>
      <c r="P308" s="109"/>
      <c r="Q308" s="71"/>
      <c r="R308" s="110"/>
      <c r="S308" s="72"/>
      <c r="T308" s="111"/>
      <c r="U308" s="72"/>
      <c r="V308" s="112"/>
      <c r="W308" s="71"/>
      <c r="X308" s="72"/>
      <c r="Y308" s="112"/>
      <c r="Z308" s="72"/>
      <c r="AA308" s="75"/>
      <c r="AB308" s="75"/>
      <c r="AC308" s="75"/>
      <c r="AD308" s="75"/>
      <c r="AE308" s="75"/>
      <c r="AF308" s="75"/>
      <c r="AG308" s="75"/>
      <c r="AH308" s="75"/>
      <c r="AI308" s="75"/>
      <c r="AJ308" s="75"/>
      <c r="AK308" s="75"/>
      <c r="AL308" s="75"/>
      <c r="AM308" s="75"/>
      <c r="AN308" s="75"/>
      <c r="AO308" s="75"/>
      <c r="AP308" s="75"/>
      <c r="AQ308" s="75"/>
      <c r="AR308" s="75"/>
      <c r="AS308" s="75"/>
    </row>
    <row r="309" ht="16.5" customHeight="1" outlineLevel="1">
      <c r="A309" s="75"/>
      <c r="B309" s="105"/>
      <c r="C309" s="106"/>
      <c r="D309" s="72"/>
      <c r="E309" s="107"/>
      <c r="F309" s="71"/>
      <c r="G309" s="107"/>
      <c r="H309" s="71"/>
      <c r="I309" s="107"/>
      <c r="J309" s="71"/>
      <c r="K309" s="71"/>
      <c r="L309" s="71"/>
      <c r="M309" s="72"/>
      <c r="N309" s="108"/>
      <c r="O309" s="72"/>
      <c r="P309" s="109"/>
      <c r="Q309" s="71"/>
      <c r="R309" s="110"/>
      <c r="S309" s="72"/>
      <c r="T309" s="111"/>
      <c r="U309" s="72"/>
      <c r="V309" s="112"/>
      <c r="W309" s="71"/>
      <c r="X309" s="72"/>
      <c r="Y309" s="112"/>
      <c r="Z309" s="72"/>
      <c r="AA309" s="75"/>
      <c r="AB309" s="75"/>
      <c r="AC309" s="75"/>
      <c r="AD309" s="75"/>
      <c r="AE309" s="75"/>
      <c r="AF309" s="75"/>
      <c r="AG309" s="75"/>
      <c r="AH309" s="75"/>
      <c r="AI309" s="75"/>
      <c r="AJ309" s="75"/>
      <c r="AK309" s="75"/>
      <c r="AL309" s="75"/>
      <c r="AM309" s="75"/>
      <c r="AN309" s="75"/>
      <c r="AO309" s="75"/>
      <c r="AP309" s="75"/>
      <c r="AQ309" s="75"/>
      <c r="AR309" s="75"/>
      <c r="AS309" s="75"/>
    </row>
    <row r="310" ht="16.5" customHeight="1" outlineLevel="1">
      <c r="A310" s="75"/>
      <c r="B310" s="105"/>
      <c r="C310" s="106"/>
      <c r="D310" s="72"/>
      <c r="E310" s="107"/>
      <c r="F310" s="71"/>
      <c r="G310" s="107"/>
      <c r="H310" s="71"/>
      <c r="I310" s="107"/>
      <c r="J310" s="71"/>
      <c r="K310" s="71"/>
      <c r="L310" s="71"/>
      <c r="M310" s="72"/>
      <c r="N310" s="108"/>
      <c r="O310" s="72"/>
      <c r="P310" s="109"/>
      <c r="Q310" s="71"/>
      <c r="R310" s="110"/>
      <c r="S310" s="72"/>
      <c r="T310" s="111"/>
      <c r="U310" s="72"/>
      <c r="V310" s="112"/>
      <c r="W310" s="71"/>
      <c r="X310" s="72"/>
      <c r="Y310" s="112"/>
      <c r="Z310" s="72"/>
      <c r="AA310" s="75"/>
      <c r="AB310" s="75"/>
      <c r="AC310" s="75"/>
      <c r="AD310" s="75"/>
      <c r="AE310" s="75"/>
      <c r="AF310" s="75"/>
      <c r="AG310" s="75"/>
      <c r="AH310" s="75"/>
      <c r="AI310" s="75"/>
      <c r="AJ310" s="75"/>
      <c r="AK310" s="75"/>
      <c r="AL310" s="75"/>
      <c r="AM310" s="75"/>
      <c r="AN310" s="75"/>
      <c r="AO310" s="75"/>
      <c r="AP310" s="75"/>
      <c r="AQ310" s="75"/>
      <c r="AR310" s="75"/>
      <c r="AS310" s="75"/>
    </row>
    <row r="311" ht="16.5" customHeight="1" outlineLevel="1">
      <c r="A311" s="75"/>
      <c r="B311" s="105"/>
      <c r="C311" s="106"/>
      <c r="D311" s="72"/>
      <c r="E311" s="107"/>
      <c r="F311" s="71"/>
      <c r="G311" s="107"/>
      <c r="H311" s="71"/>
      <c r="I311" s="107"/>
      <c r="J311" s="71"/>
      <c r="K311" s="71"/>
      <c r="L311" s="71"/>
      <c r="M311" s="72"/>
      <c r="N311" s="108"/>
      <c r="O311" s="72"/>
      <c r="P311" s="109"/>
      <c r="Q311" s="71"/>
      <c r="R311" s="110"/>
      <c r="S311" s="72"/>
      <c r="T311" s="111"/>
      <c r="U311" s="72"/>
      <c r="V311" s="112"/>
      <c r="W311" s="71"/>
      <c r="X311" s="72"/>
      <c r="Y311" s="112"/>
      <c r="Z311" s="72"/>
      <c r="AA311" s="75"/>
      <c r="AB311" s="75"/>
      <c r="AC311" s="75"/>
      <c r="AD311" s="75"/>
      <c r="AE311" s="75"/>
      <c r="AF311" s="75"/>
      <c r="AG311" s="75"/>
      <c r="AH311" s="75"/>
      <c r="AI311" s="75"/>
      <c r="AJ311" s="75"/>
      <c r="AK311" s="75"/>
      <c r="AL311" s="75"/>
      <c r="AM311" s="75"/>
      <c r="AN311" s="75"/>
      <c r="AO311" s="75"/>
      <c r="AP311" s="75"/>
      <c r="AQ311" s="75"/>
      <c r="AR311" s="75"/>
      <c r="AS311" s="75"/>
    </row>
    <row r="312" ht="16.5" customHeight="1" outlineLevel="1">
      <c r="A312" s="75"/>
      <c r="B312" s="105"/>
      <c r="C312" s="106"/>
      <c r="D312" s="72"/>
      <c r="E312" s="107"/>
      <c r="F312" s="71"/>
      <c r="G312" s="107"/>
      <c r="H312" s="71"/>
      <c r="I312" s="107"/>
      <c r="J312" s="71"/>
      <c r="K312" s="71"/>
      <c r="L312" s="71"/>
      <c r="M312" s="72"/>
      <c r="N312" s="108"/>
      <c r="O312" s="72"/>
      <c r="P312" s="109"/>
      <c r="Q312" s="71"/>
      <c r="R312" s="110"/>
      <c r="S312" s="72"/>
      <c r="T312" s="111"/>
      <c r="U312" s="72"/>
      <c r="V312" s="112"/>
      <c r="W312" s="71"/>
      <c r="X312" s="72"/>
      <c r="Y312" s="112"/>
      <c r="Z312" s="72"/>
      <c r="AA312" s="75"/>
      <c r="AB312" s="75"/>
      <c r="AC312" s="75"/>
      <c r="AD312" s="75"/>
      <c r="AE312" s="75"/>
      <c r="AF312" s="75"/>
      <c r="AG312" s="75"/>
      <c r="AH312" s="75"/>
      <c r="AI312" s="75"/>
      <c r="AJ312" s="75"/>
      <c r="AK312" s="75"/>
      <c r="AL312" s="75"/>
      <c r="AM312" s="75"/>
      <c r="AN312" s="75"/>
      <c r="AO312" s="75"/>
      <c r="AP312" s="75"/>
      <c r="AQ312" s="75"/>
      <c r="AR312" s="75"/>
      <c r="AS312" s="75"/>
    </row>
    <row r="313" ht="16.5" customHeight="1" outlineLevel="1">
      <c r="A313" s="75"/>
      <c r="B313" s="105"/>
      <c r="C313" s="106"/>
      <c r="D313" s="72"/>
      <c r="E313" s="107"/>
      <c r="F313" s="71"/>
      <c r="G313" s="107"/>
      <c r="H313" s="71"/>
      <c r="I313" s="107"/>
      <c r="J313" s="71"/>
      <c r="K313" s="71"/>
      <c r="L313" s="71"/>
      <c r="M313" s="72"/>
      <c r="N313" s="108"/>
      <c r="O313" s="72"/>
      <c r="P313" s="109"/>
      <c r="Q313" s="71"/>
      <c r="R313" s="110"/>
      <c r="S313" s="72"/>
      <c r="T313" s="111"/>
      <c r="U313" s="72"/>
      <c r="V313" s="112"/>
      <c r="W313" s="71"/>
      <c r="X313" s="72"/>
      <c r="Y313" s="112"/>
      <c r="Z313" s="72"/>
      <c r="AA313" s="75"/>
      <c r="AB313" s="75"/>
      <c r="AC313" s="75"/>
      <c r="AD313" s="75"/>
      <c r="AE313" s="75"/>
      <c r="AF313" s="75"/>
      <c r="AG313" s="75"/>
      <c r="AH313" s="75"/>
      <c r="AI313" s="75"/>
      <c r="AJ313" s="75"/>
      <c r="AK313" s="75"/>
      <c r="AL313" s="75"/>
      <c r="AM313" s="75"/>
      <c r="AN313" s="75"/>
      <c r="AO313" s="75"/>
      <c r="AP313" s="75"/>
      <c r="AQ313" s="75"/>
      <c r="AR313" s="75"/>
      <c r="AS313" s="75"/>
    </row>
    <row r="314" ht="16.5" customHeight="1" outlineLevel="1">
      <c r="A314" s="75"/>
      <c r="B314" s="105"/>
      <c r="C314" s="106"/>
      <c r="D314" s="72"/>
      <c r="E314" s="107"/>
      <c r="F314" s="71"/>
      <c r="G314" s="107"/>
      <c r="H314" s="71"/>
      <c r="I314" s="107"/>
      <c r="J314" s="71"/>
      <c r="K314" s="71"/>
      <c r="L314" s="71"/>
      <c r="M314" s="72"/>
      <c r="N314" s="108"/>
      <c r="O314" s="72"/>
      <c r="P314" s="109"/>
      <c r="Q314" s="71"/>
      <c r="R314" s="110"/>
      <c r="S314" s="72"/>
      <c r="T314" s="111"/>
      <c r="U314" s="72"/>
      <c r="V314" s="112"/>
      <c r="W314" s="71"/>
      <c r="X314" s="72"/>
      <c r="Y314" s="112"/>
      <c r="Z314" s="72"/>
      <c r="AA314" s="75"/>
      <c r="AB314" s="75"/>
      <c r="AC314" s="75"/>
      <c r="AD314" s="75"/>
      <c r="AE314" s="75"/>
      <c r="AF314" s="75"/>
      <c r="AG314" s="75"/>
      <c r="AH314" s="75"/>
      <c r="AI314" s="75"/>
      <c r="AJ314" s="75"/>
      <c r="AK314" s="75"/>
      <c r="AL314" s="75"/>
      <c r="AM314" s="75"/>
      <c r="AN314" s="75"/>
      <c r="AO314" s="75"/>
      <c r="AP314" s="75"/>
      <c r="AQ314" s="75"/>
      <c r="AR314" s="75"/>
      <c r="AS314" s="75"/>
    </row>
    <row r="315" ht="16.5" customHeight="1" outlineLevel="1">
      <c r="A315" s="75"/>
      <c r="B315" s="105"/>
      <c r="C315" s="106"/>
      <c r="D315" s="72"/>
      <c r="E315" s="107"/>
      <c r="F315" s="71"/>
      <c r="G315" s="107"/>
      <c r="H315" s="71"/>
      <c r="I315" s="107"/>
      <c r="J315" s="71"/>
      <c r="K315" s="71"/>
      <c r="L315" s="71"/>
      <c r="M315" s="72"/>
      <c r="N315" s="108"/>
      <c r="O315" s="72"/>
      <c r="P315" s="109"/>
      <c r="Q315" s="71"/>
      <c r="R315" s="110"/>
      <c r="S315" s="72"/>
      <c r="T315" s="111"/>
      <c r="U315" s="72"/>
      <c r="V315" s="112"/>
      <c r="W315" s="71"/>
      <c r="X315" s="72"/>
      <c r="Y315" s="112"/>
      <c r="Z315" s="72"/>
      <c r="AA315" s="75"/>
      <c r="AB315" s="75"/>
      <c r="AC315" s="75"/>
      <c r="AD315" s="75"/>
      <c r="AE315" s="75"/>
      <c r="AF315" s="75"/>
      <c r="AG315" s="75"/>
      <c r="AH315" s="75"/>
      <c r="AI315" s="75"/>
      <c r="AJ315" s="75"/>
      <c r="AK315" s="75"/>
      <c r="AL315" s="75"/>
      <c r="AM315" s="75"/>
      <c r="AN315" s="75"/>
      <c r="AO315" s="75"/>
      <c r="AP315" s="75"/>
      <c r="AQ315" s="75"/>
      <c r="AR315" s="75"/>
      <c r="AS315" s="75"/>
    </row>
    <row r="316" ht="16.5" customHeight="1" outlineLevel="1">
      <c r="A316" s="75"/>
      <c r="B316" s="105"/>
      <c r="C316" s="106"/>
      <c r="D316" s="72"/>
      <c r="E316" s="107"/>
      <c r="F316" s="71"/>
      <c r="G316" s="107"/>
      <c r="H316" s="71"/>
      <c r="I316" s="107"/>
      <c r="J316" s="71"/>
      <c r="K316" s="71"/>
      <c r="L316" s="71"/>
      <c r="M316" s="72"/>
      <c r="N316" s="108"/>
      <c r="O316" s="72"/>
      <c r="P316" s="109"/>
      <c r="Q316" s="71"/>
      <c r="R316" s="110"/>
      <c r="S316" s="72"/>
      <c r="T316" s="111"/>
      <c r="U316" s="72"/>
      <c r="V316" s="112"/>
      <c r="W316" s="71"/>
      <c r="X316" s="72"/>
      <c r="Y316" s="112"/>
      <c r="Z316" s="72"/>
      <c r="AA316" s="75"/>
      <c r="AB316" s="75"/>
      <c r="AC316" s="75"/>
      <c r="AD316" s="75"/>
      <c r="AE316" s="75"/>
      <c r="AF316" s="75"/>
      <c r="AG316" s="75"/>
      <c r="AH316" s="75"/>
      <c r="AI316" s="75"/>
      <c r="AJ316" s="75"/>
      <c r="AK316" s="75"/>
      <c r="AL316" s="75"/>
      <c r="AM316" s="75"/>
      <c r="AN316" s="75"/>
      <c r="AO316" s="75"/>
      <c r="AP316" s="75"/>
      <c r="AQ316" s="75"/>
      <c r="AR316" s="75"/>
      <c r="AS316" s="75"/>
    </row>
    <row r="317" ht="16.5" customHeight="1" outlineLevel="1">
      <c r="A317" s="75"/>
      <c r="B317" s="105"/>
      <c r="C317" s="106"/>
      <c r="D317" s="72"/>
      <c r="E317" s="107"/>
      <c r="F317" s="71"/>
      <c r="G317" s="107"/>
      <c r="H317" s="71"/>
      <c r="I317" s="107"/>
      <c r="J317" s="71"/>
      <c r="K317" s="71"/>
      <c r="L317" s="71"/>
      <c r="M317" s="72"/>
      <c r="N317" s="108"/>
      <c r="O317" s="72"/>
      <c r="P317" s="109"/>
      <c r="Q317" s="71"/>
      <c r="R317" s="110"/>
      <c r="S317" s="72"/>
      <c r="T317" s="111"/>
      <c r="U317" s="72"/>
      <c r="V317" s="112"/>
      <c r="W317" s="71"/>
      <c r="X317" s="72"/>
      <c r="Y317" s="112"/>
      <c r="Z317" s="72"/>
      <c r="AA317" s="75"/>
      <c r="AB317" s="75"/>
      <c r="AC317" s="75"/>
      <c r="AD317" s="75"/>
      <c r="AE317" s="75"/>
      <c r="AF317" s="75"/>
      <c r="AG317" s="75"/>
      <c r="AH317" s="75"/>
      <c r="AI317" s="75"/>
      <c r="AJ317" s="75"/>
      <c r="AK317" s="75"/>
      <c r="AL317" s="75"/>
      <c r="AM317" s="75"/>
      <c r="AN317" s="75"/>
      <c r="AO317" s="75"/>
      <c r="AP317" s="75"/>
      <c r="AQ317" s="75"/>
      <c r="AR317" s="75"/>
      <c r="AS317" s="75"/>
    </row>
    <row r="318" ht="16.5" customHeight="1" outlineLevel="1">
      <c r="A318" s="75"/>
      <c r="B318" s="105"/>
      <c r="C318" s="106"/>
      <c r="D318" s="72"/>
      <c r="E318" s="107"/>
      <c r="F318" s="71"/>
      <c r="G318" s="107"/>
      <c r="H318" s="71"/>
      <c r="I318" s="107"/>
      <c r="J318" s="71"/>
      <c r="K318" s="71"/>
      <c r="L318" s="71"/>
      <c r="M318" s="72"/>
      <c r="N318" s="108"/>
      <c r="O318" s="72"/>
      <c r="P318" s="109"/>
      <c r="Q318" s="71"/>
      <c r="R318" s="110"/>
      <c r="S318" s="72"/>
      <c r="T318" s="111"/>
      <c r="U318" s="72"/>
      <c r="V318" s="112"/>
      <c r="W318" s="71"/>
      <c r="X318" s="72"/>
      <c r="Y318" s="112"/>
      <c r="Z318" s="72"/>
      <c r="AA318" s="75"/>
      <c r="AB318" s="75"/>
      <c r="AC318" s="75"/>
      <c r="AD318" s="75"/>
      <c r="AE318" s="75"/>
      <c r="AF318" s="75"/>
      <c r="AG318" s="75"/>
      <c r="AH318" s="75"/>
      <c r="AI318" s="75"/>
      <c r="AJ318" s="75"/>
      <c r="AK318" s="75"/>
      <c r="AL318" s="75"/>
      <c r="AM318" s="75"/>
      <c r="AN318" s="75"/>
      <c r="AO318" s="75"/>
      <c r="AP318" s="75"/>
      <c r="AQ318" s="75"/>
      <c r="AR318" s="75"/>
      <c r="AS318" s="75"/>
    </row>
    <row r="319" ht="16.5" customHeight="1" outlineLevel="1">
      <c r="A319" s="75"/>
      <c r="B319" s="105"/>
      <c r="C319" s="106"/>
      <c r="D319" s="72"/>
      <c r="E319" s="107"/>
      <c r="F319" s="71"/>
      <c r="G319" s="107"/>
      <c r="H319" s="71"/>
      <c r="I319" s="107"/>
      <c r="J319" s="71"/>
      <c r="K319" s="71"/>
      <c r="L319" s="71"/>
      <c r="M319" s="72"/>
      <c r="N319" s="108"/>
      <c r="O319" s="72"/>
      <c r="P319" s="109"/>
      <c r="Q319" s="71"/>
      <c r="R319" s="110"/>
      <c r="S319" s="72"/>
      <c r="T319" s="111"/>
      <c r="U319" s="72"/>
      <c r="V319" s="112"/>
      <c r="W319" s="71"/>
      <c r="X319" s="72"/>
      <c r="Y319" s="112"/>
      <c r="Z319" s="72"/>
      <c r="AA319" s="75"/>
      <c r="AB319" s="75"/>
      <c r="AC319" s="75"/>
      <c r="AD319" s="75"/>
      <c r="AE319" s="75"/>
      <c r="AF319" s="75"/>
      <c r="AG319" s="75"/>
      <c r="AH319" s="75"/>
      <c r="AI319" s="75"/>
      <c r="AJ319" s="75"/>
      <c r="AK319" s="75"/>
      <c r="AL319" s="75"/>
      <c r="AM319" s="75"/>
      <c r="AN319" s="75"/>
      <c r="AO319" s="75"/>
      <c r="AP319" s="75"/>
      <c r="AQ319" s="75"/>
      <c r="AR319" s="75"/>
      <c r="AS319" s="75"/>
    </row>
    <row r="320" ht="16.5" customHeight="1" outlineLevel="1">
      <c r="A320" s="75"/>
      <c r="B320" s="105"/>
      <c r="C320" s="106"/>
      <c r="D320" s="72"/>
      <c r="E320" s="107"/>
      <c r="F320" s="71"/>
      <c r="G320" s="107"/>
      <c r="H320" s="71"/>
      <c r="I320" s="107"/>
      <c r="J320" s="71"/>
      <c r="K320" s="71"/>
      <c r="L320" s="71"/>
      <c r="M320" s="72"/>
      <c r="N320" s="108"/>
      <c r="O320" s="72"/>
      <c r="P320" s="109"/>
      <c r="Q320" s="71"/>
      <c r="R320" s="110"/>
      <c r="S320" s="72"/>
      <c r="T320" s="111"/>
      <c r="U320" s="72"/>
      <c r="V320" s="112"/>
      <c r="W320" s="71"/>
      <c r="X320" s="72"/>
      <c r="Y320" s="112"/>
      <c r="Z320" s="72"/>
      <c r="AA320" s="75"/>
      <c r="AB320" s="75"/>
      <c r="AC320" s="75"/>
      <c r="AD320" s="75"/>
      <c r="AE320" s="75"/>
      <c r="AF320" s="75"/>
      <c r="AG320" s="75"/>
      <c r="AH320" s="75"/>
      <c r="AI320" s="75"/>
      <c r="AJ320" s="75"/>
      <c r="AK320" s="75"/>
      <c r="AL320" s="75"/>
      <c r="AM320" s="75"/>
      <c r="AN320" s="75"/>
      <c r="AO320" s="75"/>
      <c r="AP320" s="75"/>
      <c r="AQ320" s="75"/>
      <c r="AR320" s="75"/>
      <c r="AS320" s="75"/>
    </row>
    <row r="321" ht="16.5" customHeight="1" outlineLevel="1">
      <c r="A321" s="75"/>
      <c r="B321" s="105"/>
      <c r="C321" s="106"/>
      <c r="D321" s="72"/>
      <c r="E321" s="107"/>
      <c r="F321" s="71"/>
      <c r="G321" s="107"/>
      <c r="H321" s="71"/>
      <c r="I321" s="107"/>
      <c r="J321" s="71"/>
      <c r="K321" s="71"/>
      <c r="L321" s="71"/>
      <c r="M321" s="72"/>
      <c r="N321" s="108"/>
      <c r="O321" s="72"/>
      <c r="P321" s="109"/>
      <c r="Q321" s="71"/>
      <c r="R321" s="110"/>
      <c r="S321" s="72"/>
      <c r="T321" s="111"/>
      <c r="U321" s="72"/>
      <c r="V321" s="112"/>
      <c r="W321" s="71"/>
      <c r="X321" s="72"/>
      <c r="Y321" s="112"/>
      <c r="Z321" s="72"/>
      <c r="AA321" s="75"/>
      <c r="AB321" s="75"/>
      <c r="AC321" s="75"/>
      <c r="AD321" s="75"/>
      <c r="AE321" s="75"/>
      <c r="AF321" s="75"/>
      <c r="AG321" s="75"/>
      <c r="AH321" s="75"/>
      <c r="AI321" s="75"/>
      <c r="AJ321" s="75"/>
      <c r="AK321" s="75"/>
      <c r="AL321" s="75"/>
      <c r="AM321" s="75"/>
      <c r="AN321" s="75"/>
      <c r="AO321" s="75"/>
      <c r="AP321" s="75"/>
      <c r="AQ321" s="75"/>
      <c r="AR321" s="75"/>
      <c r="AS321" s="75"/>
    </row>
    <row r="322" ht="16.5" customHeight="1" outlineLevel="1">
      <c r="A322" s="75"/>
      <c r="B322" s="105"/>
      <c r="C322" s="106"/>
      <c r="D322" s="72"/>
      <c r="E322" s="107"/>
      <c r="F322" s="71"/>
      <c r="G322" s="107"/>
      <c r="H322" s="71"/>
      <c r="I322" s="107"/>
      <c r="J322" s="71"/>
      <c r="K322" s="71"/>
      <c r="L322" s="71"/>
      <c r="M322" s="72"/>
      <c r="N322" s="108"/>
      <c r="O322" s="72"/>
      <c r="P322" s="109"/>
      <c r="Q322" s="71"/>
      <c r="R322" s="110"/>
      <c r="S322" s="72"/>
      <c r="T322" s="111"/>
      <c r="U322" s="72"/>
      <c r="V322" s="112"/>
      <c r="W322" s="71"/>
      <c r="X322" s="72"/>
      <c r="Y322" s="112"/>
      <c r="Z322" s="72"/>
      <c r="AA322" s="75"/>
      <c r="AB322" s="75"/>
      <c r="AC322" s="75"/>
      <c r="AD322" s="75"/>
      <c r="AE322" s="75"/>
      <c r="AF322" s="75"/>
      <c r="AG322" s="75"/>
      <c r="AH322" s="75"/>
      <c r="AI322" s="75"/>
      <c r="AJ322" s="75"/>
      <c r="AK322" s="75"/>
      <c r="AL322" s="75"/>
      <c r="AM322" s="75"/>
      <c r="AN322" s="75"/>
      <c r="AO322" s="75"/>
      <c r="AP322" s="75"/>
      <c r="AQ322" s="75"/>
      <c r="AR322" s="75"/>
      <c r="AS322" s="75"/>
    </row>
    <row r="323" ht="16.5" customHeight="1" outlineLevel="1">
      <c r="A323" s="75"/>
      <c r="B323" s="105"/>
      <c r="C323" s="106"/>
      <c r="D323" s="72"/>
      <c r="E323" s="107"/>
      <c r="F323" s="71"/>
      <c r="G323" s="107"/>
      <c r="H323" s="71"/>
      <c r="I323" s="107"/>
      <c r="J323" s="71"/>
      <c r="K323" s="71"/>
      <c r="L323" s="71"/>
      <c r="M323" s="72"/>
      <c r="N323" s="108"/>
      <c r="O323" s="72"/>
      <c r="P323" s="109"/>
      <c r="Q323" s="71"/>
      <c r="R323" s="110"/>
      <c r="S323" s="72"/>
      <c r="T323" s="111"/>
      <c r="U323" s="72"/>
      <c r="V323" s="112"/>
      <c r="W323" s="71"/>
      <c r="X323" s="72"/>
      <c r="Y323" s="112"/>
      <c r="Z323" s="72"/>
      <c r="AA323" s="75"/>
      <c r="AB323" s="75"/>
      <c r="AC323" s="75"/>
      <c r="AD323" s="75"/>
      <c r="AE323" s="75"/>
      <c r="AF323" s="75"/>
      <c r="AG323" s="75"/>
      <c r="AH323" s="75"/>
      <c r="AI323" s="75"/>
      <c r="AJ323" s="75"/>
      <c r="AK323" s="75"/>
      <c r="AL323" s="75"/>
      <c r="AM323" s="75"/>
      <c r="AN323" s="75"/>
      <c r="AO323" s="75"/>
      <c r="AP323" s="75"/>
      <c r="AQ323" s="75"/>
      <c r="AR323" s="75"/>
      <c r="AS323" s="75"/>
    </row>
    <row r="324" ht="16.5" customHeight="1" outlineLevel="1">
      <c r="A324" s="75"/>
      <c r="B324" s="105"/>
      <c r="C324" s="106"/>
      <c r="D324" s="72"/>
      <c r="E324" s="107"/>
      <c r="F324" s="71"/>
      <c r="G324" s="107"/>
      <c r="H324" s="71"/>
      <c r="I324" s="107"/>
      <c r="J324" s="71"/>
      <c r="K324" s="71"/>
      <c r="L324" s="71"/>
      <c r="M324" s="72"/>
      <c r="N324" s="108"/>
      <c r="O324" s="72"/>
      <c r="P324" s="109"/>
      <c r="Q324" s="71"/>
      <c r="R324" s="110"/>
      <c r="S324" s="72"/>
      <c r="T324" s="111"/>
      <c r="U324" s="72"/>
      <c r="V324" s="112"/>
      <c r="W324" s="71"/>
      <c r="X324" s="72"/>
      <c r="Y324" s="112"/>
      <c r="Z324" s="72"/>
      <c r="AA324" s="75"/>
      <c r="AB324" s="75"/>
      <c r="AC324" s="75"/>
      <c r="AD324" s="75"/>
      <c r="AE324" s="75"/>
      <c r="AF324" s="75"/>
      <c r="AG324" s="75"/>
      <c r="AH324" s="75"/>
      <c r="AI324" s="75"/>
      <c r="AJ324" s="75"/>
      <c r="AK324" s="75"/>
      <c r="AL324" s="75"/>
      <c r="AM324" s="75"/>
      <c r="AN324" s="75"/>
      <c r="AO324" s="75"/>
      <c r="AP324" s="75"/>
      <c r="AQ324" s="75"/>
      <c r="AR324" s="75"/>
      <c r="AS324" s="75"/>
    </row>
    <row r="325" ht="16.5" customHeight="1" outlineLevel="1">
      <c r="A325" s="75"/>
      <c r="B325" s="105"/>
      <c r="C325" s="106"/>
      <c r="D325" s="72"/>
      <c r="E325" s="107"/>
      <c r="F325" s="71"/>
      <c r="G325" s="107"/>
      <c r="H325" s="71"/>
      <c r="I325" s="107"/>
      <c r="J325" s="71"/>
      <c r="K325" s="71"/>
      <c r="L325" s="71"/>
      <c r="M325" s="72"/>
      <c r="N325" s="108"/>
      <c r="O325" s="72"/>
      <c r="P325" s="109"/>
      <c r="Q325" s="71"/>
      <c r="R325" s="110"/>
      <c r="S325" s="72"/>
      <c r="T325" s="111"/>
      <c r="U325" s="72"/>
      <c r="V325" s="112"/>
      <c r="W325" s="71"/>
      <c r="X325" s="72"/>
      <c r="Y325" s="112"/>
      <c r="Z325" s="72"/>
      <c r="AA325" s="75"/>
      <c r="AB325" s="75"/>
      <c r="AC325" s="75"/>
      <c r="AD325" s="75"/>
      <c r="AE325" s="75"/>
      <c r="AF325" s="75"/>
      <c r="AG325" s="75"/>
      <c r="AH325" s="75"/>
      <c r="AI325" s="75"/>
      <c r="AJ325" s="75"/>
      <c r="AK325" s="75"/>
      <c r="AL325" s="75"/>
      <c r="AM325" s="75"/>
      <c r="AN325" s="75"/>
      <c r="AO325" s="75"/>
      <c r="AP325" s="75"/>
      <c r="AQ325" s="75"/>
      <c r="AR325" s="75"/>
      <c r="AS325" s="75"/>
    </row>
    <row r="326" ht="16.5" customHeight="1" outlineLevel="1">
      <c r="A326" s="75"/>
      <c r="B326" s="105"/>
      <c r="C326" s="106"/>
      <c r="D326" s="72"/>
      <c r="E326" s="107"/>
      <c r="F326" s="71"/>
      <c r="G326" s="107"/>
      <c r="H326" s="71"/>
      <c r="I326" s="107"/>
      <c r="J326" s="71"/>
      <c r="K326" s="71"/>
      <c r="L326" s="71"/>
      <c r="M326" s="72"/>
      <c r="N326" s="108"/>
      <c r="O326" s="72"/>
      <c r="P326" s="109"/>
      <c r="Q326" s="71"/>
      <c r="R326" s="110"/>
      <c r="S326" s="72"/>
      <c r="T326" s="111"/>
      <c r="U326" s="72"/>
      <c r="V326" s="112"/>
      <c r="W326" s="71"/>
      <c r="X326" s="72"/>
      <c r="Y326" s="112"/>
      <c r="Z326" s="72"/>
      <c r="AA326" s="75"/>
      <c r="AB326" s="75"/>
      <c r="AC326" s="75"/>
      <c r="AD326" s="75"/>
      <c r="AE326" s="75"/>
      <c r="AF326" s="75"/>
      <c r="AG326" s="75"/>
      <c r="AH326" s="75"/>
      <c r="AI326" s="75"/>
      <c r="AJ326" s="75"/>
      <c r="AK326" s="75"/>
      <c r="AL326" s="75"/>
      <c r="AM326" s="75"/>
      <c r="AN326" s="75"/>
      <c r="AO326" s="75"/>
      <c r="AP326" s="75"/>
      <c r="AQ326" s="75"/>
      <c r="AR326" s="75"/>
      <c r="AS326" s="75"/>
    </row>
    <row r="327" ht="16.5" customHeight="1" outlineLevel="1">
      <c r="A327" s="75"/>
      <c r="B327" s="105"/>
      <c r="C327" s="106"/>
      <c r="D327" s="72"/>
      <c r="E327" s="107"/>
      <c r="F327" s="71"/>
      <c r="G327" s="107"/>
      <c r="H327" s="71"/>
      <c r="I327" s="107"/>
      <c r="J327" s="71"/>
      <c r="K327" s="71"/>
      <c r="L327" s="71"/>
      <c r="M327" s="72"/>
      <c r="N327" s="108"/>
      <c r="O327" s="72"/>
      <c r="P327" s="109"/>
      <c r="Q327" s="71"/>
      <c r="R327" s="110"/>
      <c r="S327" s="72"/>
      <c r="T327" s="111"/>
      <c r="U327" s="72"/>
      <c r="V327" s="112"/>
      <c r="W327" s="71"/>
      <c r="X327" s="72"/>
      <c r="Y327" s="112"/>
      <c r="Z327" s="72"/>
      <c r="AA327" s="75"/>
      <c r="AB327" s="75"/>
      <c r="AC327" s="75"/>
      <c r="AD327" s="75"/>
      <c r="AE327" s="75"/>
      <c r="AF327" s="75"/>
      <c r="AG327" s="75"/>
      <c r="AH327" s="75"/>
      <c r="AI327" s="75"/>
      <c r="AJ327" s="75"/>
      <c r="AK327" s="75"/>
      <c r="AL327" s="75"/>
      <c r="AM327" s="75"/>
      <c r="AN327" s="75"/>
      <c r="AO327" s="75"/>
      <c r="AP327" s="75"/>
      <c r="AQ327" s="75"/>
      <c r="AR327" s="75"/>
      <c r="AS327" s="75"/>
    </row>
    <row r="328" ht="16.5" customHeight="1" outlineLevel="1">
      <c r="A328" s="75"/>
      <c r="B328" s="105"/>
      <c r="C328" s="106"/>
      <c r="D328" s="72"/>
      <c r="E328" s="107"/>
      <c r="F328" s="71"/>
      <c r="G328" s="107"/>
      <c r="H328" s="71"/>
      <c r="I328" s="107"/>
      <c r="J328" s="71"/>
      <c r="K328" s="71"/>
      <c r="L328" s="71"/>
      <c r="M328" s="72"/>
      <c r="N328" s="108"/>
      <c r="O328" s="72"/>
      <c r="P328" s="109"/>
      <c r="Q328" s="71"/>
      <c r="R328" s="110"/>
      <c r="S328" s="72"/>
      <c r="T328" s="111"/>
      <c r="U328" s="72"/>
      <c r="V328" s="112"/>
      <c r="W328" s="71"/>
      <c r="X328" s="72"/>
      <c r="Y328" s="112"/>
      <c r="Z328" s="72"/>
      <c r="AA328" s="75"/>
      <c r="AB328" s="75"/>
      <c r="AC328" s="75"/>
      <c r="AD328" s="75"/>
      <c r="AE328" s="75"/>
      <c r="AF328" s="75"/>
      <c r="AG328" s="75"/>
      <c r="AH328" s="75"/>
      <c r="AI328" s="75"/>
      <c r="AJ328" s="75"/>
      <c r="AK328" s="75"/>
      <c r="AL328" s="75"/>
      <c r="AM328" s="75"/>
      <c r="AN328" s="75"/>
      <c r="AO328" s="75"/>
      <c r="AP328" s="75"/>
      <c r="AQ328" s="75"/>
      <c r="AR328" s="75"/>
      <c r="AS328" s="75"/>
    </row>
    <row r="329" ht="16.5" customHeight="1" outlineLevel="1">
      <c r="A329" s="75"/>
      <c r="B329" s="105"/>
      <c r="C329" s="106"/>
      <c r="D329" s="72"/>
      <c r="E329" s="107"/>
      <c r="F329" s="71"/>
      <c r="G329" s="107"/>
      <c r="H329" s="71"/>
      <c r="I329" s="107"/>
      <c r="J329" s="71"/>
      <c r="K329" s="71"/>
      <c r="L329" s="71"/>
      <c r="M329" s="72"/>
      <c r="N329" s="108"/>
      <c r="O329" s="72"/>
      <c r="P329" s="109"/>
      <c r="Q329" s="71"/>
      <c r="R329" s="110"/>
      <c r="S329" s="72"/>
      <c r="T329" s="111"/>
      <c r="U329" s="72"/>
      <c r="V329" s="112"/>
      <c r="W329" s="71"/>
      <c r="X329" s="72"/>
      <c r="Y329" s="112"/>
      <c r="Z329" s="72"/>
      <c r="AA329" s="75"/>
      <c r="AB329" s="75"/>
      <c r="AC329" s="75"/>
      <c r="AD329" s="75"/>
      <c r="AE329" s="75"/>
      <c r="AF329" s="75"/>
      <c r="AG329" s="75"/>
      <c r="AH329" s="75"/>
      <c r="AI329" s="75"/>
      <c r="AJ329" s="75"/>
      <c r="AK329" s="75"/>
      <c r="AL329" s="75"/>
      <c r="AM329" s="75"/>
      <c r="AN329" s="75"/>
      <c r="AO329" s="75"/>
      <c r="AP329" s="75"/>
      <c r="AQ329" s="75"/>
      <c r="AR329" s="75"/>
      <c r="AS329" s="75"/>
    </row>
    <row r="330" ht="16.5" customHeight="1" outlineLevel="1">
      <c r="A330" s="75"/>
      <c r="B330" s="105"/>
      <c r="C330" s="106"/>
      <c r="D330" s="72"/>
      <c r="E330" s="107"/>
      <c r="F330" s="71"/>
      <c r="G330" s="107"/>
      <c r="H330" s="71"/>
      <c r="I330" s="107"/>
      <c r="J330" s="71"/>
      <c r="K330" s="71"/>
      <c r="L330" s="71"/>
      <c r="M330" s="72"/>
      <c r="N330" s="108"/>
      <c r="O330" s="72"/>
      <c r="P330" s="109"/>
      <c r="Q330" s="71"/>
      <c r="R330" s="110"/>
      <c r="S330" s="72"/>
      <c r="T330" s="111"/>
      <c r="U330" s="72"/>
      <c r="V330" s="112"/>
      <c r="W330" s="71"/>
      <c r="X330" s="72"/>
      <c r="Y330" s="112"/>
      <c r="Z330" s="72"/>
      <c r="AA330" s="75"/>
      <c r="AB330" s="75"/>
      <c r="AC330" s="75"/>
      <c r="AD330" s="75"/>
      <c r="AE330" s="75"/>
      <c r="AF330" s="75"/>
      <c r="AG330" s="75"/>
      <c r="AH330" s="75"/>
      <c r="AI330" s="75"/>
      <c r="AJ330" s="75"/>
      <c r="AK330" s="75"/>
      <c r="AL330" s="75"/>
      <c r="AM330" s="75"/>
      <c r="AN330" s="75"/>
      <c r="AO330" s="75"/>
      <c r="AP330" s="75"/>
      <c r="AQ330" s="75"/>
      <c r="AR330" s="75"/>
      <c r="AS330" s="75"/>
    </row>
    <row r="331" ht="16.5" customHeight="1" outlineLevel="1">
      <c r="A331" s="75"/>
      <c r="B331" s="105"/>
      <c r="C331" s="106"/>
      <c r="D331" s="72"/>
      <c r="E331" s="107"/>
      <c r="F331" s="71"/>
      <c r="G331" s="107"/>
      <c r="H331" s="71"/>
      <c r="I331" s="107"/>
      <c r="J331" s="71"/>
      <c r="K331" s="71"/>
      <c r="L331" s="71"/>
      <c r="M331" s="72"/>
      <c r="N331" s="108"/>
      <c r="O331" s="72"/>
      <c r="P331" s="109"/>
      <c r="Q331" s="71"/>
      <c r="R331" s="110"/>
      <c r="S331" s="72"/>
      <c r="T331" s="111"/>
      <c r="U331" s="72"/>
      <c r="V331" s="112"/>
      <c r="W331" s="71"/>
      <c r="X331" s="72"/>
      <c r="Y331" s="112"/>
      <c r="Z331" s="72"/>
      <c r="AA331" s="75"/>
      <c r="AB331" s="75"/>
      <c r="AC331" s="75"/>
      <c r="AD331" s="75"/>
      <c r="AE331" s="75"/>
      <c r="AF331" s="75"/>
      <c r="AG331" s="75"/>
      <c r="AH331" s="75"/>
      <c r="AI331" s="75"/>
      <c r="AJ331" s="75"/>
      <c r="AK331" s="75"/>
      <c r="AL331" s="75"/>
      <c r="AM331" s="75"/>
      <c r="AN331" s="75"/>
      <c r="AO331" s="75"/>
      <c r="AP331" s="75"/>
      <c r="AQ331" s="75"/>
      <c r="AR331" s="75"/>
      <c r="AS331" s="75"/>
    </row>
    <row r="332" ht="16.5" customHeight="1" outlineLevel="1">
      <c r="A332" s="75"/>
      <c r="B332" s="105"/>
      <c r="C332" s="106"/>
      <c r="D332" s="72"/>
      <c r="E332" s="107"/>
      <c r="F332" s="71"/>
      <c r="G332" s="107"/>
      <c r="H332" s="71"/>
      <c r="I332" s="107"/>
      <c r="J332" s="71"/>
      <c r="K332" s="71"/>
      <c r="L332" s="71"/>
      <c r="M332" s="72"/>
      <c r="N332" s="108"/>
      <c r="O332" s="72"/>
      <c r="P332" s="109"/>
      <c r="Q332" s="71"/>
      <c r="R332" s="110"/>
      <c r="S332" s="72"/>
      <c r="T332" s="111"/>
      <c r="U332" s="72"/>
      <c r="V332" s="112"/>
      <c r="W332" s="71"/>
      <c r="X332" s="72"/>
      <c r="Y332" s="112"/>
      <c r="Z332" s="72"/>
      <c r="AA332" s="75"/>
      <c r="AB332" s="75"/>
      <c r="AC332" s="75"/>
      <c r="AD332" s="75"/>
      <c r="AE332" s="75"/>
      <c r="AF332" s="75"/>
      <c r="AG332" s="75"/>
      <c r="AH332" s="75"/>
      <c r="AI332" s="75"/>
      <c r="AJ332" s="75"/>
      <c r="AK332" s="75"/>
      <c r="AL332" s="75"/>
      <c r="AM332" s="75"/>
      <c r="AN332" s="75"/>
      <c r="AO332" s="75"/>
      <c r="AP332" s="75"/>
      <c r="AQ332" s="75"/>
      <c r="AR332" s="75"/>
      <c r="AS332" s="75"/>
    </row>
    <row r="333" ht="16.5" customHeight="1" outlineLevel="1">
      <c r="A333" s="75"/>
      <c r="B333" s="105"/>
      <c r="C333" s="106"/>
      <c r="D333" s="72"/>
      <c r="E333" s="107"/>
      <c r="F333" s="71"/>
      <c r="G333" s="107"/>
      <c r="H333" s="71"/>
      <c r="I333" s="107"/>
      <c r="J333" s="71"/>
      <c r="K333" s="71"/>
      <c r="L333" s="71"/>
      <c r="M333" s="72"/>
      <c r="N333" s="108"/>
      <c r="O333" s="72"/>
      <c r="P333" s="109"/>
      <c r="Q333" s="71"/>
      <c r="R333" s="110"/>
      <c r="S333" s="72"/>
      <c r="T333" s="111"/>
      <c r="U333" s="72"/>
      <c r="V333" s="112"/>
      <c r="W333" s="71"/>
      <c r="X333" s="72"/>
      <c r="Y333" s="112"/>
      <c r="Z333" s="72"/>
      <c r="AA333" s="75"/>
      <c r="AB333" s="75"/>
      <c r="AC333" s="75"/>
      <c r="AD333" s="75"/>
      <c r="AE333" s="75"/>
      <c r="AF333" s="75"/>
      <c r="AG333" s="75"/>
      <c r="AH333" s="75"/>
      <c r="AI333" s="75"/>
      <c r="AJ333" s="75"/>
      <c r="AK333" s="75"/>
      <c r="AL333" s="75"/>
      <c r="AM333" s="75"/>
      <c r="AN333" s="75"/>
      <c r="AO333" s="75"/>
      <c r="AP333" s="75"/>
      <c r="AQ333" s="75"/>
      <c r="AR333" s="75"/>
      <c r="AS333" s="75"/>
    </row>
    <row r="334" ht="16.5" customHeight="1" outlineLevel="1">
      <c r="A334" s="75"/>
      <c r="B334" s="105"/>
      <c r="C334" s="106"/>
      <c r="D334" s="72"/>
      <c r="E334" s="107"/>
      <c r="F334" s="71"/>
      <c r="G334" s="107"/>
      <c r="H334" s="71"/>
      <c r="I334" s="107"/>
      <c r="J334" s="71"/>
      <c r="K334" s="71"/>
      <c r="L334" s="71"/>
      <c r="M334" s="72"/>
      <c r="N334" s="108"/>
      <c r="O334" s="72"/>
      <c r="P334" s="109"/>
      <c r="Q334" s="71"/>
      <c r="R334" s="110"/>
      <c r="S334" s="72"/>
      <c r="T334" s="111"/>
      <c r="U334" s="72"/>
      <c r="V334" s="112"/>
      <c r="W334" s="71"/>
      <c r="X334" s="72"/>
      <c r="Y334" s="112"/>
      <c r="Z334" s="72"/>
      <c r="AA334" s="75"/>
      <c r="AB334" s="75"/>
      <c r="AC334" s="75"/>
      <c r="AD334" s="75"/>
      <c r="AE334" s="75"/>
      <c r="AF334" s="75"/>
      <c r="AG334" s="75"/>
      <c r="AH334" s="75"/>
      <c r="AI334" s="75"/>
      <c r="AJ334" s="75"/>
      <c r="AK334" s="75"/>
      <c r="AL334" s="75"/>
      <c r="AM334" s="75"/>
      <c r="AN334" s="75"/>
      <c r="AO334" s="75"/>
      <c r="AP334" s="75"/>
      <c r="AQ334" s="75"/>
      <c r="AR334" s="75"/>
      <c r="AS334" s="75"/>
    </row>
    <row r="335" ht="16.5" customHeight="1" outlineLevel="1">
      <c r="A335" s="75"/>
      <c r="B335" s="105"/>
      <c r="C335" s="106"/>
      <c r="D335" s="72"/>
      <c r="E335" s="107"/>
      <c r="F335" s="71"/>
      <c r="G335" s="107"/>
      <c r="H335" s="71"/>
      <c r="I335" s="107"/>
      <c r="J335" s="71"/>
      <c r="K335" s="71"/>
      <c r="L335" s="71"/>
      <c r="M335" s="72"/>
      <c r="N335" s="108"/>
      <c r="O335" s="72"/>
      <c r="P335" s="109"/>
      <c r="Q335" s="71"/>
      <c r="R335" s="110"/>
      <c r="S335" s="72"/>
      <c r="T335" s="111"/>
      <c r="U335" s="72"/>
      <c r="V335" s="112"/>
      <c r="W335" s="71"/>
      <c r="X335" s="72"/>
      <c r="Y335" s="112"/>
      <c r="Z335" s="72"/>
      <c r="AA335" s="75"/>
      <c r="AB335" s="75"/>
      <c r="AC335" s="75"/>
      <c r="AD335" s="75"/>
      <c r="AE335" s="75"/>
      <c r="AF335" s="75"/>
      <c r="AG335" s="75"/>
      <c r="AH335" s="75"/>
      <c r="AI335" s="75"/>
      <c r="AJ335" s="75"/>
      <c r="AK335" s="75"/>
      <c r="AL335" s="75"/>
      <c r="AM335" s="75"/>
      <c r="AN335" s="75"/>
      <c r="AO335" s="75"/>
      <c r="AP335" s="75"/>
      <c r="AQ335" s="75"/>
      <c r="AR335" s="75"/>
      <c r="AS335" s="75"/>
    </row>
    <row r="336" ht="16.5" customHeight="1" outlineLevel="1">
      <c r="A336" s="75"/>
      <c r="B336" s="105"/>
      <c r="C336" s="106"/>
      <c r="D336" s="72"/>
      <c r="E336" s="107"/>
      <c r="F336" s="71"/>
      <c r="G336" s="107"/>
      <c r="H336" s="71"/>
      <c r="I336" s="107"/>
      <c r="J336" s="71"/>
      <c r="K336" s="71"/>
      <c r="L336" s="71"/>
      <c r="M336" s="72"/>
      <c r="N336" s="108"/>
      <c r="O336" s="72"/>
      <c r="P336" s="109"/>
      <c r="Q336" s="71"/>
      <c r="R336" s="110"/>
      <c r="S336" s="72"/>
      <c r="T336" s="111"/>
      <c r="U336" s="72"/>
      <c r="V336" s="112"/>
      <c r="W336" s="71"/>
      <c r="X336" s="72"/>
      <c r="Y336" s="112"/>
      <c r="Z336" s="72"/>
      <c r="AA336" s="75"/>
      <c r="AB336" s="75"/>
      <c r="AC336" s="75"/>
      <c r="AD336" s="75"/>
      <c r="AE336" s="75"/>
      <c r="AF336" s="75"/>
      <c r="AG336" s="75"/>
      <c r="AH336" s="75"/>
      <c r="AI336" s="75"/>
      <c r="AJ336" s="75"/>
      <c r="AK336" s="75"/>
      <c r="AL336" s="75"/>
      <c r="AM336" s="75"/>
      <c r="AN336" s="75"/>
      <c r="AO336" s="75"/>
      <c r="AP336" s="75"/>
      <c r="AQ336" s="75"/>
      <c r="AR336" s="75"/>
      <c r="AS336" s="75"/>
    </row>
    <row r="337" ht="16.5" customHeight="1" outlineLevel="1">
      <c r="A337" s="75"/>
      <c r="B337" s="105"/>
      <c r="C337" s="106"/>
      <c r="D337" s="72"/>
      <c r="E337" s="107"/>
      <c r="F337" s="71"/>
      <c r="G337" s="107"/>
      <c r="H337" s="71"/>
      <c r="I337" s="107"/>
      <c r="J337" s="71"/>
      <c r="K337" s="71"/>
      <c r="L337" s="71"/>
      <c r="M337" s="72"/>
      <c r="N337" s="108"/>
      <c r="O337" s="72"/>
      <c r="P337" s="109"/>
      <c r="Q337" s="71"/>
      <c r="R337" s="110"/>
      <c r="S337" s="72"/>
      <c r="T337" s="111"/>
      <c r="U337" s="72"/>
      <c r="V337" s="112"/>
      <c r="W337" s="71"/>
      <c r="X337" s="72"/>
      <c r="Y337" s="112"/>
      <c r="Z337" s="72"/>
      <c r="AA337" s="75"/>
      <c r="AB337" s="75"/>
      <c r="AC337" s="75"/>
      <c r="AD337" s="75"/>
      <c r="AE337" s="75"/>
      <c r="AF337" s="75"/>
      <c r="AG337" s="75"/>
      <c r="AH337" s="75"/>
      <c r="AI337" s="75"/>
      <c r="AJ337" s="75"/>
      <c r="AK337" s="75"/>
      <c r="AL337" s="75"/>
      <c r="AM337" s="75"/>
      <c r="AN337" s="75"/>
      <c r="AO337" s="75"/>
      <c r="AP337" s="75"/>
      <c r="AQ337" s="75"/>
      <c r="AR337" s="75"/>
      <c r="AS337" s="75"/>
    </row>
    <row r="338" ht="16.5" customHeight="1" outlineLevel="1">
      <c r="A338" s="75"/>
      <c r="B338" s="105"/>
      <c r="C338" s="106"/>
      <c r="D338" s="72"/>
      <c r="E338" s="107"/>
      <c r="F338" s="71"/>
      <c r="G338" s="107"/>
      <c r="H338" s="71"/>
      <c r="I338" s="107"/>
      <c r="J338" s="71"/>
      <c r="K338" s="71"/>
      <c r="L338" s="71"/>
      <c r="M338" s="72"/>
      <c r="N338" s="108"/>
      <c r="O338" s="72"/>
      <c r="P338" s="109"/>
      <c r="Q338" s="71"/>
      <c r="R338" s="110"/>
      <c r="S338" s="72"/>
      <c r="T338" s="111"/>
      <c r="U338" s="72"/>
      <c r="V338" s="112"/>
      <c r="W338" s="71"/>
      <c r="X338" s="72"/>
      <c r="Y338" s="112"/>
      <c r="Z338" s="72"/>
      <c r="AA338" s="75"/>
      <c r="AB338" s="75"/>
      <c r="AC338" s="75"/>
      <c r="AD338" s="75"/>
      <c r="AE338" s="75"/>
      <c r="AF338" s="75"/>
      <c r="AG338" s="75"/>
      <c r="AH338" s="75"/>
      <c r="AI338" s="75"/>
      <c r="AJ338" s="75"/>
      <c r="AK338" s="75"/>
      <c r="AL338" s="75"/>
      <c r="AM338" s="75"/>
      <c r="AN338" s="75"/>
      <c r="AO338" s="75"/>
      <c r="AP338" s="75"/>
      <c r="AQ338" s="75"/>
      <c r="AR338" s="75"/>
      <c r="AS338" s="75"/>
    </row>
    <row r="339" ht="16.5" customHeight="1" outlineLevel="1">
      <c r="A339" s="75"/>
      <c r="B339" s="105"/>
      <c r="C339" s="106"/>
      <c r="D339" s="72"/>
      <c r="E339" s="107"/>
      <c r="F339" s="71"/>
      <c r="G339" s="107"/>
      <c r="H339" s="71"/>
      <c r="I339" s="107"/>
      <c r="J339" s="71"/>
      <c r="K339" s="71"/>
      <c r="L339" s="71"/>
      <c r="M339" s="72"/>
      <c r="N339" s="108"/>
      <c r="O339" s="72"/>
      <c r="P339" s="109"/>
      <c r="Q339" s="71"/>
      <c r="R339" s="110"/>
      <c r="S339" s="72"/>
      <c r="T339" s="111"/>
      <c r="U339" s="72"/>
      <c r="V339" s="112"/>
      <c r="W339" s="71"/>
      <c r="X339" s="72"/>
      <c r="Y339" s="112"/>
      <c r="Z339" s="72"/>
      <c r="AA339" s="75"/>
      <c r="AB339" s="75"/>
      <c r="AC339" s="75"/>
      <c r="AD339" s="75"/>
      <c r="AE339" s="75"/>
      <c r="AF339" s="75"/>
      <c r="AG339" s="75"/>
      <c r="AH339" s="75"/>
      <c r="AI339" s="75"/>
      <c r="AJ339" s="75"/>
      <c r="AK339" s="75"/>
      <c r="AL339" s="75"/>
      <c r="AM339" s="75"/>
      <c r="AN339" s="75"/>
      <c r="AO339" s="75"/>
      <c r="AP339" s="75"/>
      <c r="AQ339" s="75"/>
      <c r="AR339" s="75"/>
      <c r="AS339" s="75"/>
    </row>
    <row r="340" ht="16.5" customHeight="1" outlineLevel="1">
      <c r="A340" s="75"/>
      <c r="B340" s="105"/>
      <c r="C340" s="106"/>
      <c r="D340" s="72"/>
      <c r="E340" s="107"/>
      <c r="F340" s="71"/>
      <c r="G340" s="107"/>
      <c r="H340" s="71"/>
      <c r="I340" s="107"/>
      <c r="J340" s="71"/>
      <c r="K340" s="71"/>
      <c r="L340" s="71"/>
      <c r="M340" s="72"/>
      <c r="N340" s="108"/>
      <c r="O340" s="72"/>
      <c r="P340" s="109"/>
      <c r="Q340" s="71"/>
      <c r="R340" s="110"/>
      <c r="S340" s="72"/>
      <c r="T340" s="111"/>
      <c r="U340" s="72"/>
      <c r="V340" s="112"/>
      <c r="W340" s="71"/>
      <c r="X340" s="72"/>
      <c r="Y340" s="112"/>
      <c r="Z340" s="72"/>
      <c r="AA340" s="75"/>
      <c r="AB340" s="75"/>
      <c r="AC340" s="75"/>
      <c r="AD340" s="75"/>
      <c r="AE340" s="75"/>
      <c r="AF340" s="75"/>
      <c r="AG340" s="75"/>
      <c r="AH340" s="75"/>
      <c r="AI340" s="75"/>
      <c r="AJ340" s="75"/>
      <c r="AK340" s="75"/>
      <c r="AL340" s="75"/>
      <c r="AM340" s="75"/>
      <c r="AN340" s="75"/>
      <c r="AO340" s="75"/>
      <c r="AP340" s="75"/>
      <c r="AQ340" s="75"/>
      <c r="AR340" s="75"/>
      <c r="AS340" s="75"/>
    </row>
    <row r="341" ht="16.5" customHeight="1" outlineLevel="1">
      <c r="A341" s="75"/>
      <c r="B341" s="105"/>
      <c r="C341" s="106"/>
      <c r="D341" s="72"/>
      <c r="E341" s="107"/>
      <c r="F341" s="71"/>
      <c r="G341" s="107"/>
      <c r="H341" s="71"/>
      <c r="I341" s="107"/>
      <c r="J341" s="71"/>
      <c r="K341" s="71"/>
      <c r="L341" s="71"/>
      <c r="M341" s="72"/>
      <c r="N341" s="108"/>
      <c r="O341" s="72"/>
      <c r="P341" s="109"/>
      <c r="Q341" s="71"/>
      <c r="R341" s="110"/>
      <c r="S341" s="72"/>
      <c r="T341" s="111"/>
      <c r="U341" s="72"/>
      <c r="V341" s="112"/>
      <c r="W341" s="71"/>
      <c r="X341" s="72"/>
      <c r="Y341" s="112"/>
      <c r="Z341" s="72"/>
      <c r="AA341" s="75"/>
      <c r="AB341" s="75"/>
      <c r="AC341" s="75"/>
      <c r="AD341" s="75"/>
      <c r="AE341" s="75"/>
      <c r="AF341" s="75"/>
      <c r="AG341" s="75"/>
      <c r="AH341" s="75"/>
      <c r="AI341" s="75"/>
      <c r="AJ341" s="75"/>
      <c r="AK341" s="75"/>
      <c r="AL341" s="75"/>
      <c r="AM341" s="75"/>
      <c r="AN341" s="75"/>
      <c r="AO341" s="75"/>
      <c r="AP341" s="75"/>
      <c r="AQ341" s="75"/>
      <c r="AR341" s="75"/>
      <c r="AS341" s="75"/>
    </row>
    <row r="342" ht="16.5" customHeight="1" outlineLevel="1">
      <c r="A342" s="75"/>
      <c r="B342" s="105"/>
      <c r="C342" s="106"/>
      <c r="D342" s="72"/>
      <c r="E342" s="107"/>
      <c r="F342" s="71"/>
      <c r="G342" s="107"/>
      <c r="H342" s="71"/>
      <c r="I342" s="107"/>
      <c r="J342" s="71"/>
      <c r="K342" s="71"/>
      <c r="L342" s="71"/>
      <c r="M342" s="72"/>
      <c r="N342" s="108"/>
      <c r="O342" s="72"/>
      <c r="P342" s="109"/>
      <c r="Q342" s="71"/>
      <c r="R342" s="110"/>
      <c r="S342" s="72"/>
      <c r="T342" s="111"/>
      <c r="U342" s="72"/>
      <c r="V342" s="112"/>
      <c r="W342" s="71"/>
      <c r="X342" s="72"/>
      <c r="Y342" s="112"/>
      <c r="Z342" s="72"/>
      <c r="AA342" s="75"/>
      <c r="AB342" s="75"/>
      <c r="AC342" s="75"/>
      <c r="AD342" s="75"/>
      <c r="AE342" s="75"/>
      <c r="AF342" s="75"/>
      <c r="AG342" s="75"/>
      <c r="AH342" s="75"/>
      <c r="AI342" s="75"/>
      <c r="AJ342" s="75"/>
      <c r="AK342" s="75"/>
      <c r="AL342" s="75"/>
      <c r="AM342" s="75"/>
      <c r="AN342" s="75"/>
      <c r="AO342" s="75"/>
      <c r="AP342" s="75"/>
      <c r="AQ342" s="75"/>
      <c r="AR342" s="75"/>
      <c r="AS342" s="75"/>
    </row>
    <row r="343" ht="16.5" customHeight="1" outlineLevel="1">
      <c r="A343" s="75"/>
      <c r="B343" s="105"/>
      <c r="C343" s="106"/>
      <c r="D343" s="72"/>
      <c r="E343" s="107"/>
      <c r="F343" s="71"/>
      <c r="G343" s="107"/>
      <c r="H343" s="71"/>
      <c r="I343" s="107"/>
      <c r="J343" s="71"/>
      <c r="K343" s="71"/>
      <c r="L343" s="71"/>
      <c r="M343" s="72"/>
      <c r="N343" s="108"/>
      <c r="O343" s="72"/>
      <c r="P343" s="109"/>
      <c r="Q343" s="71"/>
      <c r="R343" s="110"/>
      <c r="S343" s="72"/>
      <c r="T343" s="111"/>
      <c r="U343" s="72"/>
      <c r="V343" s="112"/>
      <c r="W343" s="71"/>
      <c r="X343" s="72"/>
      <c r="Y343" s="112"/>
      <c r="Z343" s="72"/>
      <c r="AA343" s="75"/>
      <c r="AB343" s="75"/>
      <c r="AC343" s="75"/>
      <c r="AD343" s="75"/>
      <c r="AE343" s="75"/>
      <c r="AF343" s="75"/>
      <c r="AG343" s="75"/>
      <c r="AH343" s="75"/>
      <c r="AI343" s="75"/>
      <c r="AJ343" s="75"/>
      <c r="AK343" s="75"/>
      <c r="AL343" s="75"/>
      <c r="AM343" s="75"/>
      <c r="AN343" s="75"/>
      <c r="AO343" s="75"/>
      <c r="AP343" s="75"/>
      <c r="AQ343" s="75"/>
      <c r="AR343" s="75"/>
      <c r="AS343" s="75"/>
    </row>
    <row r="344" ht="16.5" customHeight="1" outlineLevel="1">
      <c r="A344" s="75"/>
      <c r="B344" s="105"/>
      <c r="C344" s="106"/>
      <c r="D344" s="72"/>
      <c r="E344" s="107"/>
      <c r="F344" s="71"/>
      <c r="G344" s="107"/>
      <c r="H344" s="71"/>
      <c r="I344" s="107"/>
      <c r="J344" s="71"/>
      <c r="K344" s="71"/>
      <c r="L344" s="71"/>
      <c r="M344" s="72"/>
      <c r="N344" s="108"/>
      <c r="O344" s="72"/>
      <c r="P344" s="109"/>
      <c r="Q344" s="71"/>
      <c r="R344" s="110"/>
      <c r="S344" s="72"/>
      <c r="T344" s="111"/>
      <c r="U344" s="72"/>
      <c r="V344" s="112"/>
      <c r="W344" s="71"/>
      <c r="X344" s="72"/>
      <c r="Y344" s="112"/>
      <c r="Z344" s="72"/>
      <c r="AA344" s="75"/>
      <c r="AB344" s="75"/>
      <c r="AC344" s="75"/>
      <c r="AD344" s="75"/>
      <c r="AE344" s="75"/>
      <c r="AF344" s="75"/>
      <c r="AG344" s="75"/>
      <c r="AH344" s="75"/>
      <c r="AI344" s="75"/>
      <c r="AJ344" s="75"/>
      <c r="AK344" s="75"/>
      <c r="AL344" s="75"/>
      <c r="AM344" s="75"/>
      <c r="AN344" s="75"/>
      <c r="AO344" s="75"/>
      <c r="AP344" s="75"/>
      <c r="AQ344" s="75"/>
      <c r="AR344" s="75"/>
      <c r="AS344" s="75"/>
    </row>
    <row r="345" ht="16.5" customHeight="1" outlineLevel="1">
      <c r="A345" s="75"/>
      <c r="B345" s="105"/>
      <c r="C345" s="106"/>
      <c r="D345" s="72"/>
      <c r="E345" s="107"/>
      <c r="F345" s="71"/>
      <c r="G345" s="107"/>
      <c r="H345" s="71"/>
      <c r="I345" s="107"/>
      <c r="J345" s="71"/>
      <c r="K345" s="71"/>
      <c r="L345" s="71"/>
      <c r="M345" s="72"/>
      <c r="N345" s="108"/>
      <c r="O345" s="72"/>
      <c r="P345" s="109"/>
      <c r="Q345" s="71"/>
      <c r="R345" s="110"/>
      <c r="S345" s="72"/>
      <c r="T345" s="111"/>
      <c r="U345" s="72"/>
      <c r="V345" s="112"/>
      <c r="W345" s="71"/>
      <c r="X345" s="72"/>
      <c r="Y345" s="112"/>
      <c r="Z345" s="72"/>
      <c r="AA345" s="75"/>
      <c r="AB345" s="75"/>
      <c r="AC345" s="75"/>
      <c r="AD345" s="75"/>
      <c r="AE345" s="75"/>
      <c r="AF345" s="75"/>
      <c r="AG345" s="75"/>
      <c r="AH345" s="75"/>
      <c r="AI345" s="75"/>
      <c r="AJ345" s="75"/>
      <c r="AK345" s="75"/>
      <c r="AL345" s="75"/>
      <c r="AM345" s="75"/>
      <c r="AN345" s="75"/>
      <c r="AO345" s="75"/>
      <c r="AP345" s="75"/>
      <c r="AQ345" s="75"/>
      <c r="AR345" s="75"/>
      <c r="AS345" s="75"/>
    </row>
    <row r="346" ht="16.5" customHeight="1" outlineLevel="1">
      <c r="A346" s="75"/>
      <c r="B346" s="105"/>
      <c r="C346" s="106"/>
      <c r="D346" s="72"/>
      <c r="E346" s="107"/>
      <c r="F346" s="71"/>
      <c r="G346" s="107"/>
      <c r="H346" s="71"/>
      <c r="I346" s="107"/>
      <c r="J346" s="71"/>
      <c r="K346" s="71"/>
      <c r="L346" s="71"/>
      <c r="M346" s="72"/>
      <c r="N346" s="108"/>
      <c r="O346" s="72"/>
      <c r="P346" s="109"/>
      <c r="Q346" s="71"/>
      <c r="R346" s="110"/>
      <c r="S346" s="72"/>
      <c r="T346" s="111"/>
      <c r="U346" s="72"/>
      <c r="V346" s="112"/>
      <c r="W346" s="71"/>
      <c r="X346" s="72"/>
      <c r="Y346" s="112"/>
      <c r="Z346" s="72"/>
      <c r="AA346" s="75"/>
      <c r="AB346" s="75"/>
      <c r="AC346" s="75"/>
      <c r="AD346" s="75"/>
      <c r="AE346" s="75"/>
      <c r="AF346" s="75"/>
      <c r="AG346" s="75"/>
      <c r="AH346" s="75"/>
      <c r="AI346" s="75"/>
      <c r="AJ346" s="75"/>
      <c r="AK346" s="75"/>
      <c r="AL346" s="75"/>
      <c r="AM346" s="75"/>
      <c r="AN346" s="75"/>
      <c r="AO346" s="75"/>
      <c r="AP346" s="75"/>
      <c r="AQ346" s="75"/>
      <c r="AR346" s="75"/>
      <c r="AS346" s="75"/>
    </row>
    <row r="347" ht="16.5" customHeight="1" outlineLevel="1">
      <c r="A347" s="75"/>
      <c r="B347" s="105"/>
      <c r="C347" s="106"/>
      <c r="D347" s="72"/>
      <c r="E347" s="107"/>
      <c r="F347" s="71"/>
      <c r="G347" s="107"/>
      <c r="H347" s="71"/>
      <c r="I347" s="107"/>
      <c r="J347" s="71"/>
      <c r="K347" s="71"/>
      <c r="L347" s="71"/>
      <c r="M347" s="72"/>
      <c r="N347" s="108"/>
      <c r="O347" s="72"/>
      <c r="P347" s="109"/>
      <c r="Q347" s="71"/>
      <c r="R347" s="110"/>
      <c r="S347" s="72"/>
      <c r="T347" s="111"/>
      <c r="U347" s="72"/>
      <c r="V347" s="112"/>
      <c r="W347" s="71"/>
      <c r="X347" s="72"/>
      <c r="Y347" s="112"/>
      <c r="Z347" s="72"/>
      <c r="AA347" s="75"/>
      <c r="AB347" s="75"/>
      <c r="AC347" s="75"/>
      <c r="AD347" s="75"/>
      <c r="AE347" s="75"/>
      <c r="AF347" s="75"/>
      <c r="AG347" s="75"/>
      <c r="AH347" s="75"/>
      <c r="AI347" s="75"/>
      <c r="AJ347" s="75"/>
      <c r="AK347" s="75"/>
      <c r="AL347" s="75"/>
      <c r="AM347" s="75"/>
      <c r="AN347" s="75"/>
      <c r="AO347" s="75"/>
      <c r="AP347" s="75"/>
      <c r="AQ347" s="75"/>
      <c r="AR347" s="75"/>
      <c r="AS347" s="75"/>
    </row>
    <row r="348" ht="16.5" customHeight="1" outlineLevel="1">
      <c r="A348" s="75"/>
      <c r="B348" s="105"/>
      <c r="C348" s="106"/>
      <c r="D348" s="72"/>
      <c r="E348" s="107"/>
      <c r="F348" s="71"/>
      <c r="G348" s="107"/>
      <c r="H348" s="71"/>
      <c r="I348" s="107"/>
      <c r="J348" s="71"/>
      <c r="K348" s="71"/>
      <c r="L348" s="71"/>
      <c r="M348" s="72"/>
      <c r="N348" s="108"/>
      <c r="O348" s="72"/>
      <c r="P348" s="109"/>
      <c r="Q348" s="71"/>
      <c r="R348" s="110"/>
      <c r="S348" s="72"/>
      <c r="T348" s="111"/>
      <c r="U348" s="72"/>
      <c r="V348" s="112"/>
      <c r="W348" s="71"/>
      <c r="X348" s="72"/>
      <c r="Y348" s="112"/>
      <c r="Z348" s="72"/>
      <c r="AA348" s="75"/>
      <c r="AB348" s="75"/>
      <c r="AC348" s="75"/>
      <c r="AD348" s="75"/>
      <c r="AE348" s="75"/>
      <c r="AF348" s="75"/>
      <c r="AG348" s="75"/>
      <c r="AH348" s="75"/>
      <c r="AI348" s="75"/>
      <c r="AJ348" s="75"/>
      <c r="AK348" s="75"/>
      <c r="AL348" s="75"/>
      <c r="AM348" s="75"/>
      <c r="AN348" s="75"/>
      <c r="AO348" s="75"/>
      <c r="AP348" s="75"/>
      <c r="AQ348" s="75"/>
      <c r="AR348" s="75"/>
      <c r="AS348" s="75"/>
    </row>
    <row r="349" ht="16.5" customHeight="1" outlineLevel="1">
      <c r="A349" s="75"/>
      <c r="B349" s="105"/>
      <c r="C349" s="106"/>
      <c r="D349" s="72"/>
      <c r="E349" s="107"/>
      <c r="F349" s="71"/>
      <c r="G349" s="107"/>
      <c r="H349" s="71"/>
      <c r="I349" s="107"/>
      <c r="J349" s="71"/>
      <c r="K349" s="71"/>
      <c r="L349" s="71"/>
      <c r="M349" s="72"/>
      <c r="N349" s="108"/>
      <c r="O349" s="72"/>
      <c r="P349" s="109"/>
      <c r="Q349" s="71"/>
      <c r="R349" s="110"/>
      <c r="S349" s="72"/>
      <c r="T349" s="111"/>
      <c r="U349" s="72"/>
      <c r="V349" s="112"/>
      <c r="W349" s="71"/>
      <c r="X349" s="72"/>
      <c r="Y349" s="112"/>
      <c r="Z349" s="72"/>
      <c r="AA349" s="75"/>
      <c r="AB349" s="75"/>
      <c r="AC349" s="75"/>
      <c r="AD349" s="75"/>
      <c r="AE349" s="75"/>
      <c r="AF349" s="75"/>
      <c r="AG349" s="75"/>
      <c r="AH349" s="75"/>
      <c r="AI349" s="75"/>
      <c r="AJ349" s="75"/>
      <c r="AK349" s="75"/>
      <c r="AL349" s="75"/>
      <c r="AM349" s="75"/>
      <c r="AN349" s="75"/>
      <c r="AO349" s="75"/>
      <c r="AP349" s="75"/>
      <c r="AQ349" s="75"/>
      <c r="AR349" s="75"/>
      <c r="AS349" s="75"/>
    </row>
    <row r="350" ht="16.5" customHeight="1" outlineLevel="1">
      <c r="A350" s="75"/>
      <c r="B350" s="105"/>
      <c r="C350" s="106"/>
      <c r="D350" s="72"/>
      <c r="E350" s="107"/>
      <c r="F350" s="71"/>
      <c r="G350" s="107"/>
      <c r="H350" s="71"/>
      <c r="I350" s="107"/>
      <c r="J350" s="71"/>
      <c r="K350" s="71"/>
      <c r="L350" s="71"/>
      <c r="M350" s="72"/>
      <c r="N350" s="108"/>
      <c r="O350" s="72"/>
      <c r="P350" s="109"/>
      <c r="Q350" s="71"/>
      <c r="R350" s="110"/>
      <c r="S350" s="72"/>
      <c r="T350" s="111"/>
      <c r="U350" s="72"/>
      <c r="V350" s="112"/>
      <c r="W350" s="71"/>
      <c r="X350" s="72"/>
      <c r="Y350" s="112"/>
      <c r="Z350" s="72"/>
      <c r="AA350" s="75"/>
      <c r="AB350" s="75"/>
      <c r="AC350" s="75"/>
      <c r="AD350" s="75"/>
      <c r="AE350" s="75"/>
      <c r="AF350" s="75"/>
      <c r="AG350" s="75"/>
      <c r="AH350" s="75"/>
      <c r="AI350" s="75"/>
      <c r="AJ350" s="75"/>
      <c r="AK350" s="75"/>
      <c r="AL350" s="75"/>
      <c r="AM350" s="75"/>
      <c r="AN350" s="75"/>
      <c r="AO350" s="75"/>
      <c r="AP350" s="75"/>
      <c r="AQ350" s="75"/>
      <c r="AR350" s="75"/>
      <c r="AS350" s="75"/>
    </row>
    <row r="351" ht="16.5" customHeight="1" outlineLevel="1">
      <c r="A351" s="75"/>
      <c r="B351" s="105"/>
      <c r="C351" s="106"/>
      <c r="D351" s="72"/>
      <c r="E351" s="107"/>
      <c r="F351" s="71"/>
      <c r="G351" s="107"/>
      <c r="H351" s="71"/>
      <c r="I351" s="107"/>
      <c r="J351" s="71"/>
      <c r="K351" s="71"/>
      <c r="L351" s="71"/>
      <c r="M351" s="72"/>
      <c r="N351" s="108"/>
      <c r="O351" s="72"/>
      <c r="P351" s="109"/>
      <c r="Q351" s="71"/>
      <c r="R351" s="110"/>
      <c r="S351" s="72"/>
      <c r="T351" s="111"/>
      <c r="U351" s="72"/>
      <c r="V351" s="112"/>
      <c r="W351" s="71"/>
      <c r="X351" s="72"/>
      <c r="Y351" s="112"/>
      <c r="Z351" s="72"/>
      <c r="AA351" s="75"/>
      <c r="AB351" s="75"/>
      <c r="AC351" s="75"/>
      <c r="AD351" s="75"/>
      <c r="AE351" s="75"/>
      <c r="AF351" s="75"/>
      <c r="AG351" s="75"/>
      <c r="AH351" s="75"/>
      <c r="AI351" s="75"/>
      <c r="AJ351" s="75"/>
      <c r="AK351" s="75"/>
      <c r="AL351" s="75"/>
      <c r="AM351" s="75"/>
      <c r="AN351" s="75"/>
      <c r="AO351" s="75"/>
      <c r="AP351" s="75"/>
      <c r="AQ351" s="75"/>
      <c r="AR351" s="75"/>
      <c r="AS351" s="75"/>
    </row>
    <row r="352" ht="16.5" customHeight="1" outlineLevel="1">
      <c r="A352" s="75"/>
      <c r="B352" s="105"/>
      <c r="C352" s="106"/>
      <c r="D352" s="72"/>
      <c r="E352" s="107"/>
      <c r="F352" s="71"/>
      <c r="G352" s="107"/>
      <c r="H352" s="71"/>
      <c r="I352" s="107"/>
      <c r="J352" s="71"/>
      <c r="K352" s="71"/>
      <c r="L352" s="71"/>
      <c r="M352" s="72"/>
      <c r="N352" s="108"/>
      <c r="O352" s="72"/>
      <c r="P352" s="109"/>
      <c r="Q352" s="71"/>
      <c r="R352" s="110"/>
      <c r="S352" s="72"/>
      <c r="T352" s="111"/>
      <c r="U352" s="72"/>
      <c r="V352" s="112"/>
      <c r="W352" s="71"/>
      <c r="X352" s="72"/>
      <c r="Y352" s="112"/>
      <c r="Z352" s="72"/>
      <c r="AA352" s="75"/>
      <c r="AB352" s="75"/>
      <c r="AC352" s="75"/>
      <c r="AD352" s="75"/>
      <c r="AE352" s="75"/>
      <c r="AF352" s="75"/>
      <c r="AG352" s="75"/>
      <c r="AH352" s="75"/>
      <c r="AI352" s="75"/>
      <c r="AJ352" s="75"/>
      <c r="AK352" s="75"/>
      <c r="AL352" s="75"/>
      <c r="AM352" s="75"/>
      <c r="AN352" s="75"/>
      <c r="AO352" s="75"/>
      <c r="AP352" s="75"/>
      <c r="AQ352" s="75"/>
      <c r="AR352" s="75"/>
      <c r="AS352" s="75"/>
    </row>
    <row r="353" ht="16.5" customHeight="1" outlineLevel="1">
      <c r="A353" s="75"/>
      <c r="B353" s="105"/>
      <c r="C353" s="106"/>
      <c r="D353" s="72"/>
      <c r="E353" s="107"/>
      <c r="F353" s="71"/>
      <c r="G353" s="107"/>
      <c r="H353" s="71"/>
      <c r="I353" s="107"/>
      <c r="J353" s="71"/>
      <c r="K353" s="71"/>
      <c r="L353" s="71"/>
      <c r="M353" s="72"/>
      <c r="N353" s="108"/>
      <c r="O353" s="72"/>
      <c r="P353" s="109"/>
      <c r="Q353" s="71"/>
      <c r="R353" s="110"/>
      <c r="S353" s="72"/>
      <c r="T353" s="111"/>
      <c r="U353" s="72"/>
      <c r="V353" s="112"/>
      <c r="W353" s="71"/>
      <c r="X353" s="72"/>
      <c r="Y353" s="112"/>
      <c r="Z353" s="72"/>
      <c r="AA353" s="75"/>
      <c r="AB353" s="75"/>
      <c r="AC353" s="75"/>
      <c r="AD353" s="75"/>
      <c r="AE353" s="75"/>
      <c r="AF353" s="75"/>
      <c r="AG353" s="75"/>
      <c r="AH353" s="75"/>
      <c r="AI353" s="75"/>
      <c r="AJ353" s="75"/>
      <c r="AK353" s="75"/>
      <c r="AL353" s="75"/>
      <c r="AM353" s="75"/>
      <c r="AN353" s="75"/>
      <c r="AO353" s="75"/>
      <c r="AP353" s="75"/>
      <c r="AQ353" s="75"/>
      <c r="AR353" s="75"/>
      <c r="AS353" s="75"/>
    </row>
    <row r="354" ht="16.5" customHeight="1" outlineLevel="1">
      <c r="A354" s="75"/>
      <c r="B354" s="105"/>
      <c r="C354" s="106"/>
      <c r="D354" s="72"/>
      <c r="E354" s="107"/>
      <c r="F354" s="71"/>
      <c r="G354" s="107"/>
      <c r="H354" s="71"/>
      <c r="I354" s="107"/>
      <c r="J354" s="71"/>
      <c r="K354" s="71"/>
      <c r="L354" s="71"/>
      <c r="M354" s="72"/>
      <c r="N354" s="108"/>
      <c r="O354" s="72"/>
      <c r="P354" s="109"/>
      <c r="Q354" s="71"/>
      <c r="R354" s="110"/>
      <c r="S354" s="72"/>
      <c r="T354" s="111"/>
      <c r="U354" s="72"/>
      <c r="V354" s="112"/>
      <c r="W354" s="71"/>
      <c r="X354" s="72"/>
      <c r="Y354" s="112"/>
      <c r="Z354" s="72"/>
      <c r="AA354" s="75"/>
      <c r="AB354" s="75"/>
      <c r="AC354" s="75"/>
      <c r="AD354" s="75"/>
      <c r="AE354" s="75"/>
      <c r="AF354" s="75"/>
      <c r="AG354" s="75"/>
      <c r="AH354" s="75"/>
      <c r="AI354" s="75"/>
      <c r="AJ354" s="75"/>
      <c r="AK354" s="75"/>
      <c r="AL354" s="75"/>
      <c r="AM354" s="75"/>
      <c r="AN354" s="75"/>
      <c r="AO354" s="75"/>
      <c r="AP354" s="75"/>
      <c r="AQ354" s="75"/>
      <c r="AR354" s="75"/>
      <c r="AS354" s="75"/>
    </row>
    <row r="355" ht="16.5" customHeight="1" outlineLevel="1">
      <c r="A355" s="75"/>
      <c r="B355" s="105"/>
      <c r="C355" s="106"/>
      <c r="D355" s="72"/>
      <c r="E355" s="107"/>
      <c r="F355" s="71"/>
      <c r="G355" s="107"/>
      <c r="H355" s="71"/>
      <c r="I355" s="107"/>
      <c r="J355" s="71"/>
      <c r="K355" s="71"/>
      <c r="L355" s="71"/>
      <c r="M355" s="72"/>
      <c r="N355" s="108"/>
      <c r="O355" s="72"/>
      <c r="P355" s="109"/>
      <c r="Q355" s="71"/>
      <c r="R355" s="110"/>
      <c r="S355" s="72"/>
      <c r="T355" s="111"/>
      <c r="U355" s="72"/>
      <c r="V355" s="112"/>
      <c r="W355" s="71"/>
      <c r="X355" s="72"/>
      <c r="Y355" s="112"/>
      <c r="Z355" s="72"/>
      <c r="AA355" s="75"/>
      <c r="AB355" s="75"/>
      <c r="AC355" s="75"/>
      <c r="AD355" s="75"/>
      <c r="AE355" s="75"/>
      <c r="AF355" s="75"/>
      <c r="AG355" s="75"/>
      <c r="AH355" s="75"/>
      <c r="AI355" s="75"/>
      <c r="AJ355" s="75"/>
      <c r="AK355" s="75"/>
      <c r="AL355" s="75"/>
      <c r="AM355" s="75"/>
      <c r="AN355" s="75"/>
      <c r="AO355" s="75"/>
      <c r="AP355" s="75"/>
      <c r="AQ355" s="75"/>
      <c r="AR355" s="75"/>
      <c r="AS355" s="75"/>
    </row>
    <row r="356" ht="16.5" customHeight="1" outlineLevel="1">
      <c r="A356" s="75"/>
      <c r="B356" s="105"/>
      <c r="C356" s="106"/>
      <c r="D356" s="72"/>
      <c r="E356" s="107"/>
      <c r="F356" s="71"/>
      <c r="G356" s="107"/>
      <c r="H356" s="71"/>
      <c r="I356" s="107"/>
      <c r="J356" s="71"/>
      <c r="K356" s="71"/>
      <c r="L356" s="71"/>
      <c r="M356" s="72"/>
      <c r="N356" s="108"/>
      <c r="O356" s="72"/>
      <c r="P356" s="109"/>
      <c r="Q356" s="71"/>
      <c r="R356" s="110"/>
      <c r="S356" s="72"/>
      <c r="T356" s="111"/>
      <c r="U356" s="72"/>
      <c r="V356" s="112"/>
      <c r="W356" s="71"/>
      <c r="X356" s="72"/>
      <c r="Y356" s="112"/>
      <c r="Z356" s="72"/>
      <c r="AA356" s="75"/>
      <c r="AB356" s="75"/>
      <c r="AC356" s="75"/>
      <c r="AD356" s="75"/>
      <c r="AE356" s="75"/>
      <c r="AF356" s="75"/>
      <c r="AG356" s="75"/>
      <c r="AH356" s="75"/>
      <c r="AI356" s="75"/>
      <c r="AJ356" s="75"/>
      <c r="AK356" s="75"/>
      <c r="AL356" s="75"/>
      <c r="AM356" s="75"/>
      <c r="AN356" s="75"/>
      <c r="AO356" s="75"/>
      <c r="AP356" s="75"/>
      <c r="AQ356" s="75"/>
      <c r="AR356" s="75"/>
      <c r="AS356" s="75"/>
    </row>
    <row r="357" ht="16.5" customHeight="1" outlineLevel="1">
      <c r="A357" s="75"/>
      <c r="B357" s="105"/>
      <c r="C357" s="106"/>
      <c r="D357" s="72"/>
      <c r="E357" s="107"/>
      <c r="F357" s="71"/>
      <c r="G357" s="107"/>
      <c r="H357" s="71"/>
      <c r="I357" s="107"/>
      <c r="J357" s="71"/>
      <c r="K357" s="71"/>
      <c r="L357" s="71"/>
      <c r="M357" s="72"/>
      <c r="N357" s="108"/>
      <c r="O357" s="72"/>
      <c r="P357" s="109"/>
      <c r="Q357" s="71"/>
      <c r="R357" s="110"/>
      <c r="S357" s="72"/>
      <c r="T357" s="111"/>
      <c r="U357" s="72"/>
      <c r="V357" s="112"/>
      <c r="W357" s="71"/>
      <c r="X357" s="72"/>
      <c r="Y357" s="112"/>
      <c r="Z357" s="72"/>
      <c r="AA357" s="75"/>
      <c r="AB357" s="75"/>
      <c r="AC357" s="75"/>
      <c r="AD357" s="75"/>
      <c r="AE357" s="75"/>
      <c r="AF357" s="75"/>
      <c r="AG357" s="75"/>
      <c r="AH357" s="75"/>
      <c r="AI357" s="75"/>
      <c r="AJ357" s="75"/>
      <c r="AK357" s="75"/>
      <c r="AL357" s="75"/>
      <c r="AM357" s="75"/>
      <c r="AN357" s="75"/>
      <c r="AO357" s="75"/>
      <c r="AP357" s="75"/>
      <c r="AQ357" s="75"/>
      <c r="AR357" s="75"/>
      <c r="AS357" s="75"/>
    </row>
    <row r="358" ht="16.5" customHeight="1" outlineLevel="1">
      <c r="A358" s="75"/>
      <c r="B358" s="105"/>
      <c r="C358" s="106"/>
      <c r="D358" s="72"/>
      <c r="E358" s="107"/>
      <c r="F358" s="71"/>
      <c r="G358" s="107"/>
      <c r="H358" s="71"/>
      <c r="I358" s="107"/>
      <c r="J358" s="71"/>
      <c r="K358" s="71"/>
      <c r="L358" s="71"/>
      <c r="M358" s="72"/>
      <c r="N358" s="108"/>
      <c r="O358" s="72"/>
      <c r="P358" s="109"/>
      <c r="Q358" s="71"/>
      <c r="R358" s="110"/>
      <c r="S358" s="72"/>
      <c r="T358" s="111"/>
      <c r="U358" s="72"/>
      <c r="V358" s="112"/>
      <c r="W358" s="71"/>
      <c r="X358" s="72"/>
      <c r="Y358" s="112"/>
      <c r="Z358" s="72"/>
      <c r="AA358" s="75"/>
      <c r="AB358" s="75"/>
      <c r="AC358" s="75"/>
      <c r="AD358" s="75"/>
      <c r="AE358" s="75"/>
      <c r="AF358" s="75"/>
      <c r="AG358" s="75"/>
      <c r="AH358" s="75"/>
      <c r="AI358" s="75"/>
      <c r="AJ358" s="75"/>
      <c r="AK358" s="75"/>
      <c r="AL358" s="75"/>
      <c r="AM358" s="75"/>
      <c r="AN358" s="75"/>
      <c r="AO358" s="75"/>
      <c r="AP358" s="75"/>
      <c r="AQ358" s="75"/>
      <c r="AR358" s="75"/>
      <c r="AS358" s="75"/>
    </row>
    <row r="359" ht="16.5" customHeight="1" outlineLevel="1">
      <c r="A359" s="75"/>
      <c r="B359" s="105"/>
      <c r="C359" s="106"/>
      <c r="D359" s="72"/>
      <c r="E359" s="107"/>
      <c r="F359" s="71"/>
      <c r="G359" s="107"/>
      <c r="H359" s="71"/>
      <c r="I359" s="107"/>
      <c r="J359" s="71"/>
      <c r="K359" s="71"/>
      <c r="L359" s="71"/>
      <c r="M359" s="72"/>
      <c r="N359" s="108"/>
      <c r="O359" s="72"/>
      <c r="P359" s="109"/>
      <c r="Q359" s="71"/>
      <c r="R359" s="110"/>
      <c r="S359" s="72"/>
      <c r="T359" s="111"/>
      <c r="U359" s="72"/>
      <c r="V359" s="112"/>
      <c r="W359" s="71"/>
      <c r="X359" s="72"/>
      <c r="Y359" s="112"/>
      <c r="Z359" s="72"/>
      <c r="AA359" s="75"/>
      <c r="AB359" s="75"/>
      <c r="AC359" s="75"/>
      <c r="AD359" s="75"/>
      <c r="AE359" s="75"/>
      <c r="AF359" s="75"/>
      <c r="AG359" s="75"/>
      <c r="AH359" s="75"/>
      <c r="AI359" s="75"/>
      <c r="AJ359" s="75"/>
      <c r="AK359" s="75"/>
      <c r="AL359" s="75"/>
      <c r="AM359" s="75"/>
      <c r="AN359" s="75"/>
      <c r="AO359" s="75"/>
      <c r="AP359" s="75"/>
      <c r="AQ359" s="75"/>
      <c r="AR359" s="75"/>
      <c r="AS359" s="75"/>
    </row>
    <row r="360" ht="16.5" customHeight="1" outlineLevel="1">
      <c r="A360" s="75"/>
      <c r="B360" s="105"/>
      <c r="C360" s="106"/>
      <c r="D360" s="72"/>
      <c r="E360" s="107"/>
      <c r="F360" s="71"/>
      <c r="G360" s="107"/>
      <c r="H360" s="71"/>
      <c r="I360" s="107"/>
      <c r="J360" s="71"/>
      <c r="K360" s="71"/>
      <c r="L360" s="71"/>
      <c r="M360" s="72"/>
      <c r="N360" s="108"/>
      <c r="O360" s="72"/>
      <c r="P360" s="109"/>
      <c r="Q360" s="71"/>
      <c r="R360" s="110"/>
      <c r="S360" s="72"/>
      <c r="T360" s="111"/>
      <c r="U360" s="72"/>
      <c r="V360" s="112"/>
      <c r="W360" s="71"/>
      <c r="X360" s="72"/>
      <c r="Y360" s="112"/>
      <c r="Z360" s="72"/>
      <c r="AA360" s="75"/>
      <c r="AB360" s="75"/>
      <c r="AC360" s="75"/>
      <c r="AD360" s="75"/>
      <c r="AE360" s="75"/>
      <c r="AF360" s="75"/>
      <c r="AG360" s="75"/>
      <c r="AH360" s="75"/>
      <c r="AI360" s="75"/>
      <c r="AJ360" s="75"/>
      <c r="AK360" s="75"/>
      <c r="AL360" s="75"/>
      <c r="AM360" s="75"/>
      <c r="AN360" s="75"/>
      <c r="AO360" s="75"/>
      <c r="AP360" s="75"/>
      <c r="AQ360" s="75"/>
      <c r="AR360" s="75"/>
      <c r="AS360" s="75"/>
    </row>
    <row r="361" ht="16.5" customHeight="1" outlineLevel="1">
      <c r="A361" s="75"/>
      <c r="B361" s="105"/>
      <c r="C361" s="106"/>
      <c r="D361" s="72"/>
      <c r="E361" s="107"/>
      <c r="F361" s="71"/>
      <c r="G361" s="107"/>
      <c r="H361" s="71"/>
      <c r="I361" s="107"/>
      <c r="J361" s="71"/>
      <c r="K361" s="71"/>
      <c r="L361" s="71"/>
      <c r="M361" s="72"/>
      <c r="N361" s="108"/>
      <c r="O361" s="72"/>
      <c r="P361" s="109"/>
      <c r="Q361" s="71"/>
      <c r="R361" s="110"/>
      <c r="S361" s="72"/>
      <c r="T361" s="111"/>
      <c r="U361" s="72"/>
      <c r="V361" s="112"/>
      <c r="W361" s="71"/>
      <c r="X361" s="72"/>
      <c r="Y361" s="112"/>
      <c r="Z361" s="72"/>
      <c r="AA361" s="75"/>
      <c r="AB361" s="75"/>
      <c r="AC361" s="75"/>
      <c r="AD361" s="75"/>
      <c r="AE361" s="75"/>
      <c r="AF361" s="75"/>
      <c r="AG361" s="75"/>
      <c r="AH361" s="75"/>
      <c r="AI361" s="75"/>
      <c r="AJ361" s="75"/>
      <c r="AK361" s="75"/>
      <c r="AL361" s="75"/>
      <c r="AM361" s="75"/>
      <c r="AN361" s="75"/>
      <c r="AO361" s="75"/>
      <c r="AP361" s="75"/>
      <c r="AQ361" s="75"/>
      <c r="AR361" s="75"/>
      <c r="AS361" s="75"/>
    </row>
    <row r="362" ht="16.5" customHeight="1" outlineLevel="1">
      <c r="A362" s="75"/>
      <c r="B362" s="105"/>
      <c r="C362" s="106"/>
      <c r="D362" s="72"/>
      <c r="E362" s="107"/>
      <c r="F362" s="71"/>
      <c r="G362" s="107"/>
      <c r="H362" s="71"/>
      <c r="I362" s="107"/>
      <c r="J362" s="71"/>
      <c r="K362" s="71"/>
      <c r="L362" s="71"/>
      <c r="M362" s="72"/>
      <c r="N362" s="108"/>
      <c r="O362" s="72"/>
      <c r="P362" s="109"/>
      <c r="Q362" s="71"/>
      <c r="R362" s="110"/>
      <c r="S362" s="72"/>
      <c r="T362" s="111"/>
      <c r="U362" s="72"/>
      <c r="V362" s="112"/>
      <c r="W362" s="71"/>
      <c r="X362" s="72"/>
      <c r="Y362" s="112"/>
      <c r="Z362" s="72"/>
      <c r="AA362" s="75"/>
      <c r="AB362" s="75"/>
      <c r="AC362" s="75"/>
      <c r="AD362" s="75"/>
      <c r="AE362" s="75"/>
      <c r="AF362" s="75"/>
      <c r="AG362" s="75"/>
      <c r="AH362" s="75"/>
      <c r="AI362" s="75"/>
      <c r="AJ362" s="75"/>
      <c r="AK362" s="75"/>
      <c r="AL362" s="75"/>
      <c r="AM362" s="75"/>
      <c r="AN362" s="75"/>
      <c r="AO362" s="75"/>
      <c r="AP362" s="75"/>
      <c r="AQ362" s="75"/>
      <c r="AR362" s="75"/>
      <c r="AS362" s="75"/>
    </row>
    <row r="363" ht="16.5" customHeight="1" outlineLevel="1">
      <c r="A363" s="75"/>
      <c r="B363" s="105"/>
      <c r="C363" s="106"/>
      <c r="D363" s="72"/>
      <c r="E363" s="107"/>
      <c r="F363" s="71"/>
      <c r="G363" s="107"/>
      <c r="H363" s="71"/>
      <c r="I363" s="107"/>
      <c r="J363" s="71"/>
      <c r="K363" s="71"/>
      <c r="L363" s="71"/>
      <c r="M363" s="72"/>
      <c r="N363" s="108"/>
      <c r="O363" s="72"/>
      <c r="P363" s="109"/>
      <c r="Q363" s="71"/>
      <c r="R363" s="110"/>
      <c r="S363" s="72"/>
      <c r="T363" s="111"/>
      <c r="U363" s="72"/>
      <c r="V363" s="112"/>
      <c r="W363" s="71"/>
      <c r="X363" s="72"/>
      <c r="Y363" s="112"/>
      <c r="Z363" s="72"/>
      <c r="AA363" s="75"/>
      <c r="AB363" s="75"/>
      <c r="AC363" s="75"/>
      <c r="AD363" s="75"/>
      <c r="AE363" s="75"/>
      <c r="AF363" s="75"/>
      <c r="AG363" s="75"/>
      <c r="AH363" s="75"/>
      <c r="AI363" s="75"/>
      <c r="AJ363" s="75"/>
      <c r="AK363" s="75"/>
      <c r="AL363" s="75"/>
      <c r="AM363" s="75"/>
      <c r="AN363" s="75"/>
      <c r="AO363" s="75"/>
      <c r="AP363" s="75"/>
      <c r="AQ363" s="75"/>
      <c r="AR363" s="75"/>
      <c r="AS363" s="75"/>
    </row>
    <row r="364" ht="16.5" customHeight="1" outlineLevel="1">
      <c r="A364" s="75"/>
      <c r="B364" s="105"/>
      <c r="C364" s="106"/>
      <c r="D364" s="72"/>
      <c r="E364" s="107"/>
      <c r="F364" s="71"/>
      <c r="G364" s="107"/>
      <c r="H364" s="71"/>
      <c r="I364" s="107"/>
      <c r="J364" s="71"/>
      <c r="K364" s="71"/>
      <c r="L364" s="71"/>
      <c r="M364" s="72"/>
      <c r="N364" s="108"/>
      <c r="O364" s="72"/>
      <c r="P364" s="109"/>
      <c r="Q364" s="71"/>
      <c r="R364" s="110"/>
      <c r="S364" s="72"/>
      <c r="T364" s="111"/>
      <c r="U364" s="72"/>
      <c r="V364" s="112"/>
      <c r="W364" s="71"/>
      <c r="X364" s="72"/>
      <c r="Y364" s="112"/>
      <c r="Z364" s="72"/>
      <c r="AA364" s="75"/>
      <c r="AB364" s="75"/>
      <c r="AC364" s="75"/>
      <c r="AD364" s="75"/>
      <c r="AE364" s="75"/>
      <c r="AF364" s="75"/>
      <c r="AG364" s="75"/>
      <c r="AH364" s="75"/>
      <c r="AI364" s="75"/>
      <c r="AJ364" s="75"/>
      <c r="AK364" s="75"/>
      <c r="AL364" s="75"/>
      <c r="AM364" s="75"/>
      <c r="AN364" s="75"/>
      <c r="AO364" s="75"/>
      <c r="AP364" s="75"/>
      <c r="AQ364" s="75"/>
      <c r="AR364" s="75"/>
      <c r="AS364" s="75"/>
    </row>
    <row r="365" ht="16.5" customHeight="1" outlineLevel="1">
      <c r="A365" s="75"/>
      <c r="B365" s="105"/>
      <c r="C365" s="106"/>
      <c r="D365" s="72"/>
      <c r="E365" s="107"/>
      <c r="F365" s="71"/>
      <c r="G365" s="107"/>
      <c r="H365" s="71"/>
      <c r="I365" s="107"/>
      <c r="J365" s="71"/>
      <c r="K365" s="71"/>
      <c r="L365" s="71"/>
      <c r="M365" s="72"/>
      <c r="N365" s="108"/>
      <c r="O365" s="72"/>
      <c r="P365" s="109"/>
      <c r="Q365" s="71"/>
      <c r="R365" s="110"/>
      <c r="S365" s="72"/>
      <c r="T365" s="111"/>
      <c r="U365" s="72"/>
      <c r="V365" s="112"/>
      <c r="W365" s="71"/>
      <c r="X365" s="72"/>
      <c r="Y365" s="112"/>
      <c r="Z365" s="72"/>
      <c r="AA365" s="75"/>
      <c r="AB365" s="75"/>
      <c r="AC365" s="75"/>
      <c r="AD365" s="75"/>
      <c r="AE365" s="75"/>
      <c r="AF365" s="75"/>
      <c r="AG365" s="75"/>
      <c r="AH365" s="75"/>
      <c r="AI365" s="75"/>
      <c r="AJ365" s="75"/>
      <c r="AK365" s="75"/>
      <c r="AL365" s="75"/>
      <c r="AM365" s="75"/>
      <c r="AN365" s="75"/>
      <c r="AO365" s="75"/>
      <c r="AP365" s="75"/>
      <c r="AQ365" s="75"/>
      <c r="AR365" s="75"/>
      <c r="AS365" s="75"/>
    </row>
    <row r="366" ht="16.5" customHeight="1" outlineLevel="1">
      <c r="A366" s="75"/>
      <c r="B366" s="105"/>
      <c r="C366" s="106"/>
      <c r="D366" s="72"/>
      <c r="E366" s="107"/>
      <c r="F366" s="71"/>
      <c r="G366" s="107"/>
      <c r="H366" s="71"/>
      <c r="I366" s="107"/>
      <c r="J366" s="71"/>
      <c r="K366" s="71"/>
      <c r="L366" s="71"/>
      <c r="M366" s="72"/>
      <c r="N366" s="108"/>
      <c r="O366" s="72"/>
      <c r="P366" s="109"/>
      <c r="Q366" s="71"/>
      <c r="R366" s="110"/>
      <c r="S366" s="72"/>
      <c r="T366" s="111"/>
      <c r="U366" s="72"/>
      <c r="V366" s="112"/>
      <c r="W366" s="71"/>
      <c r="X366" s="72"/>
      <c r="Y366" s="112"/>
      <c r="Z366" s="72"/>
      <c r="AA366" s="75"/>
      <c r="AB366" s="75"/>
      <c r="AC366" s="75"/>
      <c r="AD366" s="75"/>
      <c r="AE366" s="75"/>
      <c r="AF366" s="75"/>
      <c r="AG366" s="75"/>
      <c r="AH366" s="75"/>
      <c r="AI366" s="75"/>
      <c r="AJ366" s="75"/>
      <c r="AK366" s="75"/>
      <c r="AL366" s="75"/>
      <c r="AM366" s="75"/>
      <c r="AN366" s="75"/>
      <c r="AO366" s="75"/>
      <c r="AP366" s="75"/>
      <c r="AQ366" s="75"/>
      <c r="AR366" s="75"/>
      <c r="AS366" s="75"/>
    </row>
    <row r="367" ht="16.5" customHeight="1" outlineLevel="1">
      <c r="A367" s="75"/>
      <c r="B367" s="105"/>
      <c r="C367" s="106"/>
      <c r="D367" s="72"/>
      <c r="E367" s="107"/>
      <c r="F367" s="71"/>
      <c r="G367" s="107"/>
      <c r="H367" s="71"/>
      <c r="I367" s="107"/>
      <c r="J367" s="71"/>
      <c r="K367" s="71"/>
      <c r="L367" s="71"/>
      <c r="M367" s="72"/>
      <c r="N367" s="108"/>
      <c r="O367" s="72"/>
      <c r="P367" s="109"/>
      <c r="Q367" s="71"/>
      <c r="R367" s="110"/>
      <c r="S367" s="72"/>
      <c r="T367" s="111"/>
      <c r="U367" s="72"/>
      <c r="V367" s="112"/>
      <c r="W367" s="71"/>
      <c r="X367" s="72"/>
      <c r="Y367" s="112"/>
      <c r="Z367" s="72"/>
      <c r="AA367" s="75"/>
      <c r="AB367" s="75"/>
      <c r="AC367" s="75"/>
      <c r="AD367" s="75"/>
      <c r="AE367" s="75"/>
      <c r="AF367" s="75"/>
      <c r="AG367" s="75"/>
      <c r="AH367" s="75"/>
      <c r="AI367" s="75"/>
      <c r="AJ367" s="75"/>
      <c r="AK367" s="75"/>
      <c r="AL367" s="75"/>
      <c r="AM367" s="75"/>
      <c r="AN367" s="75"/>
      <c r="AO367" s="75"/>
      <c r="AP367" s="75"/>
      <c r="AQ367" s="75"/>
      <c r="AR367" s="75"/>
      <c r="AS367" s="75"/>
    </row>
    <row r="368" ht="16.5" customHeight="1" outlineLevel="1">
      <c r="A368" s="75"/>
      <c r="B368" s="105"/>
      <c r="C368" s="106"/>
      <c r="D368" s="72"/>
      <c r="E368" s="107"/>
      <c r="F368" s="71"/>
      <c r="G368" s="107"/>
      <c r="H368" s="71"/>
      <c r="I368" s="107"/>
      <c r="J368" s="71"/>
      <c r="K368" s="71"/>
      <c r="L368" s="71"/>
      <c r="M368" s="72"/>
      <c r="N368" s="108"/>
      <c r="O368" s="72"/>
      <c r="P368" s="109"/>
      <c r="Q368" s="71"/>
      <c r="R368" s="110"/>
      <c r="S368" s="72"/>
      <c r="T368" s="111"/>
      <c r="U368" s="72"/>
      <c r="V368" s="112"/>
      <c r="W368" s="71"/>
      <c r="X368" s="72"/>
      <c r="Y368" s="112"/>
      <c r="Z368" s="72"/>
      <c r="AA368" s="75"/>
      <c r="AB368" s="75"/>
      <c r="AC368" s="75"/>
      <c r="AD368" s="75"/>
      <c r="AE368" s="75"/>
      <c r="AF368" s="75"/>
      <c r="AG368" s="75"/>
      <c r="AH368" s="75"/>
      <c r="AI368" s="75"/>
      <c r="AJ368" s="75"/>
      <c r="AK368" s="75"/>
      <c r="AL368" s="75"/>
      <c r="AM368" s="75"/>
      <c r="AN368" s="75"/>
      <c r="AO368" s="75"/>
      <c r="AP368" s="75"/>
      <c r="AQ368" s="75"/>
      <c r="AR368" s="75"/>
      <c r="AS368" s="75"/>
    </row>
    <row r="369" ht="16.5" customHeight="1" outlineLevel="1">
      <c r="A369" s="75"/>
      <c r="B369" s="105"/>
      <c r="C369" s="106"/>
      <c r="D369" s="72"/>
      <c r="E369" s="107"/>
      <c r="F369" s="71"/>
      <c r="G369" s="107"/>
      <c r="H369" s="71"/>
      <c r="I369" s="107"/>
      <c r="J369" s="71"/>
      <c r="K369" s="71"/>
      <c r="L369" s="71"/>
      <c r="M369" s="72"/>
      <c r="N369" s="108"/>
      <c r="O369" s="72"/>
      <c r="P369" s="109"/>
      <c r="Q369" s="71"/>
      <c r="R369" s="110"/>
      <c r="S369" s="72"/>
      <c r="T369" s="111"/>
      <c r="U369" s="72"/>
      <c r="V369" s="112"/>
      <c r="W369" s="71"/>
      <c r="X369" s="72"/>
      <c r="Y369" s="112"/>
      <c r="Z369" s="72"/>
      <c r="AA369" s="75"/>
      <c r="AB369" s="75"/>
      <c r="AC369" s="75"/>
      <c r="AD369" s="75"/>
      <c r="AE369" s="75"/>
      <c r="AF369" s="75"/>
      <c r="AG369" s="75"/>
      <c r="AH369" s="75"/>
      <c r="AI369" s="75"/>
      <c r="AJ369" s="75"/>
      <c r="AK369" s="75"/>
      <c r="AL369" s="75"/>
      <c r="AM369" s="75"/>
      <c r="AN369" s="75"/>
      <c r="AO369" s="75"/>
      <c r="AP369" s="75"/>
      <c r="AQ369" s="75"/>
      <c r="AR369" s="75"/>
      <c r="AS369" s="75"/>
    </row>
    <row r="370" ht="16.5" customHeight="1" outlineLevel="1">
      <c r="A370" s="75"/>
      <c r="B370" s="105"/>
      <c r="C370" s="106"/>
      <c r="D370" s="72"/>
      <c r="E370" s="107"/>
      <c r="F370" s="71"/>
      <c r="G370" s="107"/>
      <c r="H370" s="71"/>
      <c r="I370" s="107"/>
      <c r="J370" s="71"/>
      <c r="K370" s="71"/>
      <c r="L370" s="71"/>
      <c r="M370" s="72"/>
      <c r="N370" s="108"/>
      <c r="O370" s="72"/>
      <c r="P370" s="109"/>
      <c r="Q370" s="71"/>
      <c r="R370" s="110"/>
      <c r="S370" s="72"/>
      <c r="T370" s="111"/>
      <c r="U370" s="72"/>
      <c r="V370" s="112"/>
      <c r="W370" s="71"/>
      <c r="X370" s="72"/>
      <c r="Y370" s="112"/>
      <c r="Z370" s="72"/>
      <c r="AA370" s="75"/>
      <c r="AB370" s="75"/>
      <c r="AC370" s="75"/>
      <c r="AD370" s="75"/>
      <c r="AE370" s="75"/>
      <c r="AF370" s="75"/>
      <c r="AG370" s="75"/>
      <c r="AH370" s="75"/>
      <c r="AI370" s="75"/>
      <c r="AJ370" s="75"/>
      <c r="AK370" s="75"/>
      <c r="AL370" s="75"/>
      <c r="AM370" s="75"/>
      <c r="AN370" s="75"/>
      <c r="AO370" s="75"/>
      <c r="AP370" s="75"/>
      <c r="AQ370" s="75"/>
      <c r="AR370" s="75"/>
      <c r="AS370" s="75"/>
    </row>
    <row r="371" ht="16.5" customHeight="1" outlineLevel="1">
      <c r="A371" s="75"/>
      <c r="B371" s="105"/>
      <c r="C371" s="106"/>
      <c r="D371" s="72"/>
      <c r="E371" s="107"/>
      <c r="F371" s="71"/>
      <c r="G371" s="107"/>
      <c r="H371" s="71"/>
      <c r="I371" s="107"/>
      <c r="J371" s="71"/>
      <c r="K371" s="71"/>
      <c r="L371" s="71"/>
      <c r="M371" s="72"/>
      <c r="N371" s="108"/>
      <c r="O371" s="72"/>
      <c r="P371" s="109"/>
      <c r="Q371" s="71"/>
      <c r="R371" s="110"/>
      <c r="S371" s="72"/>
      <c r="T371" s="111"/>
      <c r="U371" s="72"/>
      <c r="V371" s="112"/>
      <c r="W371" s="71"/>
      <c r="X371" s="72"/>
      <c r="Y371" s="112"/>
      <c r="Z371" s="72"/>
      <c r="AA371" s="75"/>
      <c r="AB371" s="75"/>
      <c r="AC371" s="75"/>
      <c r="AD371" s="75"/>
      <c r="AE371" s="75"/>
      <c r="AF371" s="75"/>
      <c r="AG371" s="75"/>
      <c r="AH371" s="75"/>
      <c r="AI371" s="75"/>
      <c r="AJ371" s="75"/>
      <c r="AK371" s="75"/>
      <c r="AL371" s="75"/>
      <c r="AM371" s="75"/>
      <c r="AN371" s="75"/>
      <c r="AO371" s="75"/>
      <c r="AP371" s="75"/>
      <c r="AQ371" s="75"/>
      <c r="AR371" s="75"/>
      <c r="AS371" s="75"/>
    </row>
    <row r="372" ht="16.5" customHeight="1" outlineLevel="1">
      <c r="A372" s="75"/>
      <c r="B372" s="105"/>
      <c r="C372" s="106"/>
      <c r="D372" s="72"/>
      <c r="E372" s="107"/>
      <c r="F372" s="71"/>
      <c r="G372" s="107"/>
      <c r="H372" s="71"/>
      <c r="I372" s="107"/>
      <c r="J372" s="71"/>
      <c r="K372" s="71"/>
      <c r="L372" s="71"/>
      <c r="M372" s="72"/>
      <c r="N372" s="108"/>
      <c r="O372" s="72"/>
      <c r="P372" s="109"/>
      <c r="Q372" s="71"/>
      <c r="R372" s="110"/>
      <c r="S372" s="72"/>
      <c r="T372" s="111"/>
      <c r="U372" s="72"/>
      <c r="V372" s="112"/>
      <c r="W372" s="71"/>
      <c r="X372" s="72"/>
      <c r="Y372" s="112"/>
      <c r="Z372" s="72"/>
      <c r="AA372" s="75"/>
      <c r="AB372" s="75"/>
      <c r="AC372" s="75"/>
      <c r="AD372" s="75"/>
      <c r="AE372" s="75"/>
      <c r="AF372" s="75"/>
      <c r="AG372" s="75"/>
      <c r="AH372" s="75"/>
      <c r="AI372" s="75"/>
      <c r="AJ372" s="75"/>
      <c r="AK372" s="75"/>
      <c r="AL372" s="75"/>
      <c r="AM372" s="75"/>
      <c r="AN372" s="75"/>
      <c r="AO372" s="75"/>
      <c r="AP372" s="75"/>
      <c r="AQ372" s="75"/>
      <c r="AR372" s="75"/>
      <c r="AS372" s="75"/>
    </row>
    <row r="373" ht="16.5" customHeight="1" outlineLevel="1">
      <c r="A373" s="75"/>
      <c r="B373" s="105"/>
      <c r="C373" s="106"/>
      <c r="D373" s="72"/>
      <c r="E373" s="107"/>
      <c r="F373" s="71"/>
      <c r="G373" s="107"/>
      <c r="H373" s="71"/>
      <c r="I373" s="107"/>
      <c r="J373" s="71"/>
      <c r="K373" s="71"/>
      <c r="L373" s="71"/>
      <c r="M373" s="72"/>
      <c r="N373" s="108"/>
      <c r="O373" s="72"/>
      <c r="P373" s="109"/>
      <c r="Q373" s="71"/>
      <c r="R373" s="110"/>
      <c r="S373" s="72"/>
      <c r="T373" s="111"/>
      <c r="U373" s="72"/>
      <c r="V373" s="112"/>
      <c r="W373" s="71"/>
      <c r="X373" s="72"/>
      <c r="Y373" s="112"/>
      <c r="Z373" s="72"/>
      <c r="AA373" s="75"/>
      <c r="AB373" s="75"/>
      <c r="AC373" s="75"/>
      <c r="AD373" s="75"/>
      <c r="AE373" s="75"/>
      <c r="AF373" s="75"/>
      <c r="AG373" s="75"/>
      <c r="AH373" s="75"/>
      <c r="AI373" s="75"/>
      <c r="AJ373" s="75"/>
      <c r="AK373" s="75"/>
      <c r="AL373" s="75"/>
      <c r="AM373" s="75"/>
      <c r="AN373" s="75"/>
      <c r="AO373" s="75"/>
      <c r="AP373" s="75"/>
      <c r="AQ373" s="75"/>
      <c r="AR373" s="75"/>
      <c r="AS373" s="75"/>
    </row>
    <row r="374" ht="16.5" customHeight="1" outlineLevel="1">
      <c r="A374" s="75"/>
      <c r="B374" s="105"/>
      <c r="C374" s="106"/>
      <c r="D374" s="72"/>
      <c r="E374" s="107"/>
      <c r="F374" s="71"/>
      <c r="G374" s="107"/>
      <c r="H374" s="71"/>
      <c r="I374" s="107"/>
      <c r="J374" s="71"/>
      <c r="K374" s="71"/>
      <c r="L374" s="71"/>
      <c r="M374" s="72"/>
      <c r="N374" s="108"/>
      <c r="O374" s="72"/>
      <c r="P374" s="109"/>
      <c r="Q374" s="71"/>
      <c r="R374" s="110"/>
      <c r="S374" s="72"/>
      <c r="T374" s="111"/>
      <c r="U374" s="72"/>
      <c r="V374" s="112"/>
      <c r="W374" s="71"/>
      <c r="X374" s="72"/>
      <c r="Y374" s="112"/>
      <c r="Z374" s="72"/>
      <c r="AA374" s="75"/>
      <c r="AB374" s="75"/>
      <c r="AC374" s="75"/>
      <c r="AD374" s="75"/>
      <c r="AE374" s="75"/>
      <c r="AF374" s="75"/>
      <c r="AG374" s="75"/>
      <c r="AH374" s="75"/>
      <c r="AI374" s="75"/>
      <c r="AJ374" s="75"/>
      <c r="AK374" s="75"/>
      <c r="AL374" s="75"/>
      <c r="AM374" s="75"/>
      <c r="AN374" s="75"/>
      <c r="AO374" s="75"/>
      <c r="AP374" s="75"/>
      <c r="AQ374" s="75"/>
      <c r="AR374" s="75"/>
      <c r="AS374" s="75"/>
    </row>
    <row r="375" ht="16.5" customHeight="1" outlineLevel="1">
      <c r="A375" s="75"/>
      <c r="B375" s="105"/>
      <c r="C375" s="106"/>
      <c r="D375" s="72"/>
      <c r="E375" s="107"/>
      <c r="F375" s="71"/>
      <c r="G375" s="107"/>
      <c r="H375" s="71"/>
      <c r="I375" s="107"/>
      <c r="J375" s="71"/>
      <c r="K375" s="71"/>
      <c r="L375" s="71"/>
      <c r="M375" s="72"/>
      <c r="N375" s="108"/>
      <c r="O375" s="72"/>
      <c r="P375" s="109"/>
      <c r="Q375" s="71"/>
      <c r="R375" s="110"/>
      <c r="S375" s="72"/>
      <c r="T375" s="111"/>
      <c r="U375" s="72"/>
      <c r="V375" s="112"/>
      <c r="W375" s="71"/>
      <c r="X375" s="72"/>
      <c r="Y375" s="112"/>
      <c r="Z375" s="72"/>
      <c r="AA375" s="75"/>
      <c r="AB375" s="75"/>
      <c r="AC375" s="75"/>
      <c r="AD375" s="75"/>
      <c r="AE375" s="75"/>
      <c r="AF375" s="75"/>
      <c r="AG375" s="75"/>
      <c r="AH375" s="75"/>
      <c r="AI375" s="75"/>
      <c r="AJ375" s="75"/>
      <c r="AK375" s="75"/>
      <c r="AL375" s="75"/>
      <c r="AM375" s="75"/>
      <c r="AN375" s="75"/>
      <c r="AO375" s="75"/>
      <c r="AP375" s="75"/>
      <c r="AQ375" s="75"/>
      <c r="AR375" s="75"/>
      <c r="AS375" s="75"/>
    </row>
    <row r="376" ht="16.5" customHeight="1" outlineLevel="1">
      <c r="A376" s="75"/>
      <c r="B376" s="105"/>
      <c r="C376" s="106"/>
      <c r="D376" s="72"/>
      <c r="E376" s="107"/>
      <c r="F376" s="71"/>
      <c r="G376" s="107"/>
      <c r="H376" s="71"/>
      <c r="I376" s="107"/>
      <c r="J376" s="71"/>
      <c r="K376" s="71"/>
      <c r="L376" s="71"/>
      <c r="M376" s="72"/>
      <c r="N376" s="108"/>
      <c r="O376" s="72"/>
      <c r="P376" s="109"/>
      <c r="Q376" s="71"/>
      <c r="R376" s="110"/>
      <c r="S376" s="72"/>
      <c r="T376" s="111"/>
      <c r="U376" s="72"/>
      <c r="V376" s="112"/>
      <c r="W376" s="71"/>
      <c r="X376" s="72"/>
      <c r="Y376" s="112"/>
      <c r="Z376" s="72"/>
      <c r="AA376" s="75"/>
      <c r="AB376" s="75"/>
      <c r="AC376" s="75"/>
      <c r="AD376" s="75"/>
      <c r="AE376" s="75"/>
      <c r="AF376" s="75"/>
      <c r="AG376" s="75"/>
      <c r="AH376" s="75"/>
      <c r="AI376" s="75"/>
      <c r="AJ376" s="75"/>
      <c r="AK376" s="75"/>
      <c r="AL376" s="75"/>
      <c r="AM376" s="75"/>
      <c r="AN376" s="75"/>
      <c r="AO376" s="75"/>
      <c r="AP376" s="75"/>
      <c r="AQ376" s="75"/>
      <c r="AR376" s="75"/>
      <c r="AS376" s="75"/>
    </row>
    <row r="377" ht="16.5" customHeight="1" outlineLevel="1">
      <c r="A377" s="75"/>
      <c r="B377" s="105"/>
      <c r="C377" s="106"/>
      <c r="D377" s="72"/>
      <c r="E377" s="107"/>
      <c r="F377" s="71"/>
      <c r="G377" s="107"/>
      <c r="H377" s="71"/>
      <c r="I377" s="107"/>
      <c r="J377" s="71"/>
      <c r="K377" s="71"/>
      <c r="L377" s="71"/>
      <c r="M377" s="72"/>
      <c r="N377" s="108"/>
      <c r="O377" s="72"/>
      <c r="P377" s="109"/>
      <c r="Q377" s="71"/>
      <c r="R377" s="110"/>
      <c r="S377" s="72"/>
      <c r="T377" s="111"/>
      <c r="U377" s="72"/>
      <c r="V377" s="112"/>
      <c r="W377" s="71"/>
      <c r="X377" s="72"/>
      <c r="Y377" s="112"/>
      <c r="Z377" s="72"/>
      <c r="AA377" s="75"/>
      <c r="AB377" s="75"/>
      <c r="AC377" s="75"/>
      <c r="AD377" s="75"/>
      <c r="AE377" s="75"/>
      <c r="AF377" s="75"/>
      <c r="AG377" s="75"/>
      <c r="AH377" s="75"/>
      <c r="AI377" s="75"/>
      <c r="AJ377" s="75"/>
      <c r="AK377" s="75"/>
      <c r="AL377" s="75"/>
      <c r="AM377" s="75"/>
      <c r="AN377" s="75"/>
      <c r="AO377" s="75"/>
      <c r="AP377" s="75"/>
      <c r="AQ377" s="75"/>
      <c r="AR377" s="75"/>
      <c r="AS377" s="75"/>
    </row>
    <row r="378" ht="16.5" customHeight="1" outlineLevel="1">
      <c r="A378" s="75"/>
      <c r="B378" s="105"/>
      <c r="C378" s="106"/>
      <c r="D378" s="72"/>
      <c r="E378" s="107"/>
      <c r="F378" s="71"/>
      <c r="G378" s="107"/>
      <c r="H378" s="71"/>
      <c r="I378" s="107"/>
      <c r="J378" s="71"/>
      <c r="K378" s="71"/>
      <c r="L378" s="71"/>
      <c r="M378" s="72"/>
      <c r="N378" s="108"/>
      <c r="O378" s="72"/>
      <c r="P378" s="109"/>
      <c r="Q378" s="71"/>
      <c r="R378" s="110"/>
      <c r="S378" s="72"/>
      <c r="T378" s="111"/>
      <c r="U378" s="72"/>
      <c r="V378" s="112"/>
      <c r="W378" s="71"/>
      <c r="X378" s="72"/>
      <c r="Y378" s="112"/>
      <c r="Z378" s="72"/>
      <c r="AA378" s="75"/>
      <c r="AB378" s="75"/>
      <c r="AC378" s="75"/>
      <c r="AD378" s="75"/>
      <c r="AE378" s="75"/>
      <c r="AF378" s="75"/>
      <c r="AG378" s="75"/>
      <c r="AH378" s="75"/>
      <c r="AI378" s="75"/>
      <c r="AJ378" s="75"/>
      <c r="AK378" s="75"/>
      <c r="AL378" s="75"/>
      <c r="AM378" s="75"/>
      <c r="AN378" s="75"/>
      <c r="AO378" s="75"/>
      <c r="AP378" s="75"/>
      <c r="AQ378" s="75"/>
      <c r="AR378" s="75"/>
      <c r="AS378" s="75"/>
    </row>
    <row r="379" ht="16.5" customHeight="1" outlineLevel="1">
      <c r="A379" s="75"/>
      <c r="B379" s="105"/>
      <c r="C379" s="106"/>
      <c r="D379" s="72"/>
      <c r="E379" s="107"/>
      <c r="F379" s="71"/>
      <c r="G379" s="107"/>
      <c r="H379" s="71"/>
      <c r="I379" s="107"/>
      <c r="J379" s="71"/>
      <c r="K379" s="71"/>
      <c r="L379" s="71"/>
      <c r="M379" s="72"/>
      <c r="N379" s="108"/>
      <c r="O379" s="72"/>
      <c r="P379" s="109"/>
      <c r="Q379" s="71"/>
      <c r="R379" s="110"/>
      <c r="S379" s="72"/>
      <c r="T379" s="111"/>
      <c r="U379" s="72"/>
      <c r="V379" s="112"/>
      <c r="W379" s="71"/>
      <c r="X379" s="72"/>
      <c r="Y379" s="112"/>
      <c r="Z379" s="72"/>
      <c r="AA379" s="75"/>
      <c r="AB379" s="75"/>
      <c r="AC379" s="75"/>
      <c r="AD379" s="75"/>
      <c r="AE379" s="75"/>
      <c r="AF379" s="75"/>
      <c r="AG379" s="75"/>
      <c r="AH379" s="75"/>
      <c r="AI379" s="75"/>
      <c r="AJ379" s="75"/>
      <c r="AK379" s="75"/>
      <c r="AL379" s="75"/>
      <c r="AM379" s="75"/>
      <c r="AN379" s="75"/>
      <c r="AO379" s="75"/>
      <c r="AP379" s="75"/>
      <c r="AQ379" s="75"/>
      <c r="AR379" s="75"/>
      <c r="AS379" s="75"/>
    </row>
    <row r="380" ht="16.5" customHeight="1" outlineLevel="1">
      <c r="A380" s="75"/>
      <c r="B380" s="105"/>
      <c r="C380" s="106"/>
      <c r="D380" s="72"/>
      <c r="E380" s="107"/>
      <c r="F380" s="71"/>
      <c r="G380" s="107"/>
      <c r="H380" s="71"/>
      <c r="I380" s="107"/>
      <c r="J380" s="71"/>
      <c r="K380" s="71"/>
      <c r="L380" s="71"/>
      <c r="M380" s="72"/>
      <c r="N380" s="108"/>
      <c r="O380" s="72"/>
      <c r="P380" s="109"/>
      <c r="Q380" s="71"/>
      <c r="R380" s="110"/>
      <c r="S380" s="72"/>
      <c r="T380" s="111"/>
      <c r="U380" s="72"/>
      <c r="V380" s="112"/>
      <c r="W380" s="71"/>
      <c r="X380" s="72"/>
      <c r="Y380" s="112"/>
      <c r="Z380" s="72"/>
      <c r="AA380" s="75"/>
      <c r="AB380" s="75"/>
      <c r="AC380" s="75"/>
      <c r="AD380" s="75"/>
      <c r="AE380" s="75"/>
      <c r="AF380" s="75"/>
      <c r="AG380" s="75"/>
      <c r="AH380" s="75"/>
      <c r="AI380" s="75"/>
      <c r="AJ380" s="75"/>
      <c r="AK380" s="75"/>
      <c r="AL380" s="75"/>
      <c r="AM380" s="75"/>
      <c r="AN380" s="75"/>
      <c r="AO380" s="75"/>
      <c r="AP380" s="75"/>
      <c r="AQ380" s="75"/>
      <c r="AR380" s="75"/>
      <c r="AS380" s="75"/>
    </row>
    <row r="381" ht="16.5" customHeight="1" outlineLevel="1">
      <c r="A381" s="75"/>
      <c r="B381" s="105"/>
      <c r="C381" s="106"/>
      <c r="D381" s="72"/>
      <c r="E381" s="107"/>
      <c r="F381" s="71"/>
      <c r="G381" s="107"/>
      <c r="H381" s="71"/>
      <c r="I381" s="107"/>
      <c r="J381" s="71"/>
      <c r="K381" s="71"/>
      <c r="L381" s="71"/>
      <c r="M381" s="72"/>
      <c r="N381" s="108"/>
      <c r="O381" s="72"/>
      <c r="P381" s="109"/>
      <c r="Q381" s="71"/>
      <c r="R381" s="110"/>
      <c r="S381" s="72"/>
      <c r="T381" s="111"/>
      <c r="U381" s="72"/>
      <c r="V381" s="112"/>
      <c r="W381" s="71"/>
      <c r="X381" s="72"/>
      <c r="Y381" s="112"/>
      <c r="Z381" s="72"/>
      <c r="AA381" s="75"/>
      <c r="AB381" s="75"/>
      <c r="AC381" s="75"/>
      <c r="AD381" s="75"/>
      <c r="AE381" s="75"/>
      <c r="AF381" s="75"/>
      <c r="AG381" s="75"/>
      <c r="AH381" s="75"/>
      <c r="AI381" s="75"/>
      <c r="AJ381" s="75"/>
      <c r="AK381" s="75"/>
      <c r="AL381" s="75"/>
      <c r="AM381" s="75"/>
      <c r="AN381" s="75"/>
      <c r="AO381" s="75"/>
      <c r="AP381" s="75"/>
      <c r="AQ381" s="75"/>
      <c r="AR381" s="75"/>
      <c r="AS381" s="75"/>
    </row>
    <row r="382" ht="16.5" customHeight="1" outlineLevel="1">
      <c r="A382" s="75"/>
      <c r="B382" s="105"/>
      <c r="C382" s="106"/>
      <c r="D382" s="72"/>
      <c r="E382" s="107"/>
      <c r="F382" s="71"/>
      <c r="G382" s="107"/>
      <c r="H382" s="71"/>
      <c r="I382" s="107"/>
      <c r="J382" s="71"/>
      <c r="K382" s="71"/>
      <c r="L382" s="71"/>
      <c r="M382" s="72"/>
      <c r="N382" s="108"/>
      <c r="O382" s="72"/>
      <c r="P382" s="109"/>
      <c r="Q382" s="71"/>
      <c r="R382" s="110"/>
      <c r="S382" s="72"/>
      <c r="T382" s="111"/>
      <c r="U382" s="72"/>
      <c r="V382" s="112"/>
      <c r="W382" s="71"/>
      <c r="X382" s="72"/>
      <c r="Y382" s="112"/>
      <c r="Z382" s="72"/>
      <c r="AA382" s="75"/>
      <c r="AB382" s="75"/>
      <c r="AC382" s="75"/>
      <c r="AD382" s="75"/>
      <c r="AE382" s="75"/>
      <c r="AF382" s="75"/>
      <c r="AG382" s="75"/>
      <c r="AH382" s="75"/>
      <c r="AI382" s="75"/>
      <c r="AJ382" s="75"/>
      <c r="AK382" s="75"/>
      <c r="AL382" s="75"/>
      <c r="AM382" s="75"/>
      <c r="AN382" s="75"/>
      <c r="AO382" s="75"/>
      <c r="AP382" s="75"/>
      <c r="AQ382" s="75"/>
      <c r="AR382" s="75"/>
      <c r="AS382" s="75"/>
    </row>
    <row r="383" ht="16.5" customHeight="1" outlineLevel="1">
      <c r="A383" s="75"/>
      <c r="B383" s="105"/>
      <c r="C383" s="106"/>
      <c r="D383" s="72"/>
      <c r="E383" s="107"/>
      <c r="F383" s="71"/>
      <c r="G383" s="107"/>
      <c r="H383" s="71"/>
      <c r="I383" s="107"/>
      <c r="J383" s="71"/>
      <c r="K383" s="71"/>
      <c r="L383" s="71"/>
      <c r="M383" s="72"/>
      <c r="N383" s="108"/>
      <c r="O383" s="72"/>
      <c r="P383" s="109"/>
      <c r="Q383" s="71"/>
      <c r="R383" s="110"/>
      <c r="S383" s="72"/>
      <c r="T383" s="111"/>
      <c r="U383" s="72"/>
      <c r="V383" s="112"/>
      <c r="W383" s="71"/>
      <c r="X383" s="72"/>
      <c r="Y383" s="112"/>
      <c r="Z383" s="72"/>
      <c r="AA383" s="75"/>
      <c r="AB383" s="75"/>
      <c r="AC383" s="75"/>
      <c r="AD383" s="75"/>
      <c r="AE383" s="75"/>
      <c r="AF383" s="75"/>
      <c r="AG383" s="75"/>
      <c r="AH383" s="75"/>
      <c r="AI383" s="75"/>
      <c r="AJ383" s="75"/>
      <c r="AK383" s="75"/>
      <c r="AL383" s="75"/>
      <c r="AM383" s="75"/>
      <c r="AN383" s="75"/>
      <c r="AO383" s="75"/>
      <c r="AP383" s="75"/>
      <c r="AQ383" s="75"/>
      <c r="AR383" s="75"/>
      <c r="AS383" s="75"/>
    </row>
    <row r="384" ht="16.5" customHeight="1" outlineLevel="1">
      <c r="A384" s="75"/>
      <c r="B384" s="105"/>
      <c r="C384" s="106"/>
      <c r="D384" s="72"/>
      <c r="E384" s="107"/>
      <c r="F384" s="71"/>
      <c r="G384" s="107"/>
      <c r="H384" s="71"/>
      <c r="I384" s="107"/>
      <c r="J384" s="71"/>
      <c r="K384" s="71"/>
      <c r="L384" s="71"/>
      <c r="M384" s="72"/>
      <c r="N384" s="108"/>
      <c r="O384" s="72"/>
      <c r="P384" s="109"/>
      <c r="Q384" s="71"/>
      <c r="R384" s="110"/>
      <c r="S384" s="72"/>
      <c r="T384" s="111"/>
      <c r="U384" s="72"/>
      <c r="V384" s="112"/>
      <c r="W384" s="71"/>
      <c r="X384" s="72"/>
      <c r="Y384" s="112"/>
      <c r="Z384" s="72"/>
      <c r="AA384" s="75"/>
      <c r="AB384" s="75"/>
      <c r="AC384" s="75"/>
      <c r="AD384" s="75"/>
      <c r="AE384" s="75"/>
      <c r="AF384" s="75"/>
      <c r="AG384" s="75"/>
      <c r="AH384" s="75"/>
      <c r="AI384" s="75"/>
      <c r="AJ384" s="75"/>
      <c r="AK384" s="75"/>
      <c r="AL384" s="75"/>
      <c r="AM384" s="75"/>
      <c r="AN384" s="75"/>
      <c r="AO384" s="75"/>
      <c r="AP384" s="75"/>
      <c r="AQ384" s="75"/>
      <c r="AR384" s="75"/>
      <c r="AS384" s="75"/>
    </row>
    <row r="385" ht="16.5" customHeight="1" outlineLevel="1">
      <c r="A385" s="75"/>
      <c r="B385" s="105"/>
      <c r="C385" s="106"/>
      <c r="D385" s="72"/>
      <c r="E385" s="107"/>
      <c r="F385" s="71"/>
      <c r="G385" s="107"/>
      <c r="H385" s="71"/>
      <c r="I385" s="107"/>
      <c r="J385" s="71"/>
      <c r="K385" s="71"/>
      <c r="L385" s="71"/>
      <c r="M385" s="72"/>
      <c r="N385" s="108"/>
      <c r="O385" s="72"/>
      <c r="P385" s="109"/>
      <c r="Q385" s="71"/>
      <c r="R385" s="110"/>
      <c r="S385" s="72"/>
      <c r="T385" s="111"/>
      <c r="U385" s="72"/>
      <c r="V385" s="112"/>
      <c r="W385" s="71"/>
      <c r="X385" s="72"/>
      <c r="Y385" s="112"/>
      <c r="Z385" s="72"/>
      <c r="AA385" s="75"/>
      <c r="AB385" s="75"/>
      <c r="AC385" s="75"/>
      <c r="AD385" s="75"/>
      <c r="AE385" s="75"/>
      <c r="AF385" s="75"/>
      <c r="AG385" s="75"/>
      <c r="AH385" s="75"/>
      <c r="AI385" s="75"/>
      <c r="AJ385" s="75"/>
      <c r="AK385" s="75"/>
      <c r="AL385" s="75"/>
      <c r="AM385" s="75"/>
      <c r="AN385" s="75"/>
      <c r="AO385" s="75"/>
      <c r="AP385" s="75"/>
      <c r="AQ385" s="75"/>
      <c r="AR385" s="75"/>
      <c r="AS385" s="75"/>
    </row>
    <row r="386" ht="16.5" customHeight="1" outlineLevel="1">
      <c r="A386" s="75"/>
      <c r="B386" s="105"/>
      <c r="C386" s="106"/>
      <c r="D386" s="72"/>
      <c r="E386" s="107"/>
      <c r="F386" s="71"/>
      <c r="G386" s="107"/>
      <c r="H386" s="71"/>
      <c r="I386" s="107"/>
      <c r="J386" s="71"/>
      <c r="K386" s="71"/>
      <c r="L386" s="71"/>
      <c r="M386" s="72"/>
      <c r="N386" s="108"/>
      <c r="O386" s="72"/>
      <c r="P386" s="109"/>
      <c r="Q386" s="71"/>
      <c r="R386" s="110"/>
      <c r="S386" s="72"/>
      <c r="T386" s="111"/>
      <c r="U386" s="72"/>
      <c r="V386" s="112"/>
      <c r="W386" s="71"/>
      <c r="X386" s="72"/>
      <c r="Y386" s="112"/>
      <c r="Z386" s="72"/>
      <c r="AA386" s="75"/>
      <c r="AB386" s="75"/>
      <c r="AC386" s="75"/>
      <c r="AD386" s="75"/>
      <c r="AE386" s="75"/>
      <c r="AF386" s="75"/>
      <c r="AG386" s="75"/>
      <c r="AH386" s="75"/>
      <c r="AI386" s="75"/>
      <c r="AJ386" s="75"/>
      <c r="AK386" s="75"/>
      <c r="AL386" s="75"/>
      <c r="AM386" s="75"/>
      <c r="AN386" s="75"/>
      <c r="AO386" s="75"/>
      <c r="AP386" s="75"/>
      <c r="AQ386" s="75"/>
      <c r="AR386" s="75"/>
      <c r="AS386" s="75"/>
    </row>
    <row r="387" ht="16.5" customHeight="1" outlineLevel="1">
      <c r="A387" s="75"/>
      <c r="B387" s="105"/>
      <c r="C387" s="106"/>
      <c r="D387" s="72"/>
      <c r="E387" s="107"/>
      <c r="F387" s="71"/>
      <c r="G387" s="107"/>
      <c r="H387" s="71"/>
      <c r="I387" s="107"/>
      <c r="J387" s="71"/>
      <c r="K387" s="71"/>
      <c r="L387" s="71"/>
      <c r="M387" s="72"/>
      <c r="N387" s="108"/>
      <c r="O387" s="72"/>
      <c r="P387" s="109"/>
      <c r="Q387" s="71"/>
      <c r="R387" s="110"/>
      <c r="S387" s="72"/>
      <c r="T387" s="111"/>
      <c r="U387" s="72"/>
      <c r="V387" s="112"/>
      <c r="W387" s="71"/>
      <c r="X387" s="72"/>
      <c r="Y387" s="112"/>
      <c r="Z387" s="72"/>
      <c r="AA387" s="75"/>
      <c r="AB387" s="75"/>
      <c r="AC387" s="75"/>
      <c r="AD387" s="75"/>
      <c r="AE387" s="75"/>
      <c r="AF387" s="75"/>
      <c r="AG387" s="75"/>
      <c r="AH387" s="75"/>
      <c r="AI387" s="75"/>
      <c r="AJ387" s="75"/>
      <c r="AK387" s="75"/>
      <c r="AL387" s="75"/>
      <c r="AM387" s="75"/>
      <c r="AN387" s="75"/>
      <c r="AO387" s="75"/>
      <c r="AP387" s="75"/>
      <c r="AQ387" s="75"/>
      <c r="AR387" s="75"/>
      <c r="AS387" s="75"/>
    </row>
    <row r="388" ht="16.5" customHeight="1" outlineLevel="1">
      <c r="A388" s="75"/>
      <c r="B388" s="105"/>
      <c r="C388" s="106"/>
      <c r="D388" s="72"/>
      <c r="E388" s="107"/>
      <c r="F388" s="71"/>
      <c r="G388" s="107"/>
      <c r="H388" s="71"/>
      <c r="I388" s="107"/>
      <c r="J388" s="71"/>
      <c r="K388" s="71"/>
      <c r="L388" s="71"/>
      <c r="M388" s="72"/>
      <c r="N388" s="108"/>
      <c r="O388" s="72"/>
      <c r="P388" s="109"/>
      <c r="Q388" s="71"/>
      <c r="R388" s="110"/>
      <c r="S388" s="72"/>
      <c r="T388" s="111"/>
      <c r="U388" s="72"/>
      <c r="V388" s="112"/>
      <c r="W388" s="71"/>
      <c r="X388" s="72"/>
      <c r="Y388" s="112"/>
      <c r="Z388" s="72"/>
      <c r="AA388" s="75"/>
      <c r="AB388" s="75"/>
      <c r="AC388" s="75"/>
      <c r="AD388" s="75"/>
      <c r="AE388" s="75"/>
      <c r="AF388" s="75"/>
      <c r="AG388" s="75"/>
      <c r="AH388" s="75"/>
      <c r="AI388" s="75"/>
      <c r="AJ388" s="75"/>
      <c r="AK388" s="75"/>
      <c r="AL388" s="75"/>
      <c r="AM388" s="75"/>
      <c r="AN388" s="75"/>
      <c r="AO388" s="75"/>
      <c r="AP388" s="75"/>
      <c r="AQ388" s="75"/>
      <c r="AR388" s="75"/>
      <c r="AS388" s="75"/>
    </row>
    <row r="389" ht="16.5" customHeight="1" outlineLevel="1">
      <c r="A389" s="75"/>
      <c r="B389" s="105"/>
      <c r="C389" s="106"/>
      <c r="D389" s="72"/>
      <c r="E389" s="107"/>
      <c r="F389" s="71"/>
      <c r="G389" s="107"/>
      <c r="H389" s="71"/>
      <c r="I389" s="107"/>
      <c r="J389" s="71"/>
      <c r="K389" s="71"/>
      <c r="L389" s="71"/>
      <c r="M389" s="72"/>
      <c r="N389" s="108"/>
      <c r="O389" s="72"/>
      <c r="P389" s="109"/>
      <c r="Q389" s="71"/>
      <c r="R389" s="110"/>
      <c r="S389" s="72"/>
      <c r="T389" s="111"/>
      <c r="U389" s="72"/>
      <c r="V389" s="112"/>
      <c r="W389" s="71"/>
      <c r="X389" s="72"/>
      <c r="Y389" s="112"/>
      <c r="Z389" s="72"/>
      <c r="AA389" s="75"/>
      <c r="AB389" s="75"/>
      <c r="AC389" s="75"/>
      <c r="AD389" s="75"/>
      <c r="AE389" s="75"/>
      <c r="AF389" s="75"/>
      <c r="AG389" s="75"/>
      <c r="AH389" s="75"/>
      <c r="AI389" s="75"/>
      <c r="AJ389" s="75"/>
      <c r="AK389" s="75"/>
      <c r="AL389" s="75"/>
      <c r="AM389" s="75"/>
      <c r="AN389" s="75"/>
      <c r="AO389" s="75"/>
      <c r="AP389" s="75"/>
      <c r="AQ389" s="75"/>
      <c r="AR389" s="75"/>
      <c r="AS389" s="75"/>
    </row>
    <row r="390" ht="16.5" customHeight="1" outlineLevel="1">
      <c r="A390" s="75"/>
      <c r="B390" s="105"/>
      <c r="C390" s="106"/>
      <c r="D390" s="72"/>
      <c r="E390" s="107"/>
      <c r="F390" s="71"/>
      <c r="G390" s="107"/>
      <c r="H390" s="71"/>
      <c r="I390" s="107"/>
      <c r="J390" s="71"/>
      <c r="K390" s="71"/>
      <c r="L390" s="71"/>
      <c r="M390" s="72"/>
      <c r="N390" s="108"/>
      <c r="O390" s="72"/>
      <c r="P390" s="109"/>
      <c r="Q390" s="71"/>
      <c r="R390" s="110"/>
      <c r="S390" s="72"/>
      <c r="T390" s="111"/>
      <c r="U390" s="72"/>
      <c r="V390" s="112"/>
      <c r="W390" s="71"/>
      <c r="X390" s="72"/>
      <c r="Y390" s="112"/>
      <c r="Z390" s="72"/>
      <c r="AA390" s="75"/>
      <c r="AB390" s="75"/>
      <c r="AC390" s="75"/>
      <c r="AD390" s="75"/>
      <c r="AE390" s="75"/>
      <c r="AF390" s="75"/>
      <c r="AG390" s="75"/>
      <c r="AH390" s="75"/>
      <c r="AI390" s="75"/>
      <c r="AJ390" s="75"/>
      <c r="AK390" s="75"/>
      <c r="AL390" s="75"/>
      <c r="AM390" s="75"/>
      <c r="AN390" s="75"/>
      <c r="AO390" s="75"/>
      <c r="AP390" s="75"/>
      <c r="AQ390" s="75"/>
      <c r="AR390" s="75"/>
      <c r="AS390" s="75"/>
    </row>
    <row r="391" ht="16.5" customHeight="1" outlineLevel="1">
      <c r="A391" s="75"/>
      <c r="B391" s="105"/>
      <c r="C391" s="106"/>
      <c r="D391" s="72"/>
      <c r="E391" s="107"/>
      <c r="F391" s="71"/>
      <c r="G391" s="107"/>
      <c r="H391" s="71"/>
      <c r="I391" s="107"/>
      <c r="J391" s="71"/>
      <c r="K391" s="71"/>
      <c r="L391" s="71"/>
      <c r="M391" s="72"/>
      <c r="N391" s="108"/>
      <c r="O391" s="72"/>
      <c r="P391" s="109"/>
      <c r="Q391" s="71"/>
      <c r="R391" s="110"/>
      <c r="S391" s="72"/>
      <c r="T391" s="111"/>
      <c r="U391" s="72"/>
      <c r="V391" s="112"/>
      <c r="W391" s="71"/>
      <c r="X391" s="72"/>
      <c r="Y391" s="112"/>
      <c r="Z391" s="72"/>
      <c r="AA391" s="75"/>
      <c r="AB391" s="75"/>
      <c r="AC391" s="75"/>
      <c r="AD391" s="75"/>
      <c r="AE391" s="75"/>
      <c r="AF391" s="75"/>
      <c r="AG391" s="75"/>
      <c r="AH391" s="75"/>
      <c r="AI391" s="75"/>
      <c r="AJ391" s="75"/>
      <c r="AK391" s="75"/>
      <c r="AL391" s="75"/>
      <c r="AM391" s="75"/>
      <c r="AN391" s="75"/>
      <c r="AO391" s="75"/>
      <c r="AP391" s="75"/>
      <c r="AQ391" s="75"/>
      <c r="AR391" s="75"/>
      <c r="AS391" s="75"/>
    </row>
    <row r="392" ht="16.5" customHeight="1" outlineLevel="1">
      <c r="A392" s="75"/>
      <c r="B392" s="105"/>
      <c r="C392" s="106"/>
      <c r="D392" s="72"/>
      <c r="E392" s="107"/>
      <c r="F392" s="71"/>
      <c r="G392" s="107"/>
      <c r="H392" s="71"/>
      <c r="I392" s="107"/>
      <c r="J392" s="71"/>
      <c r="K392" s="71"/>
      <c r="L392" s="71"/>
      <c r="M392" s="72"/>
      <c r="N392" s="108"/>
      <c r="O392" s="72"/>
      <c r="P392" s="109"/>
      <c r="Q392" s="71"/>
      <c r="R392" s="110"/>
      <c r="S392" s="72"/>
      <c r="T392" s="111"/>
      <c r="U392" s="72"/>
      <c r="V392" s="112"/>
      <c r="W392" s="71"/>
      <c r="X392" s="72"/>
      <c r="Y392" s="112"/>
      <c r="Z392" s="72"/>
      <c r="AA392" s="75"/>
      <c r="AB392" s="75"/>
      <c r="AC392" s="75"/>
      <c r="AD392" s="75"/>
      <c r="AE392" s="75"/>
      <c r="AF392" s="75"/>
      <c r="AG392" s="75"/>
      <c r="AH392" s="75"/>
      <c r="AI392" s="75"/>
      <c r="AJ392" s="75"/>
      <c r="AK392" s="75"/>
      <c r="AL392" s="75"/>
      <c r="AM392" s="75"/>
      <c r="AN392" s="75"/>
      <c r="AO392" s="75"/>
      <c r="AP392" s="75"/>
      <c r="AQ392" s="75"/>
      <c r="AR392" s="75"/>
      <c r="AS392" s="75"/>
    </row>
    <row r="393" ht="16.5" customHeight="1" outlineLevel="1">
      <c r="A393" s="75"/>
      <c r="B393" s="105"/>
      <c r="C393" s="106"/>
      <c r="D393" s="72"/>
      <c r="E393" s="107"/>
      <c r="F393" s="71"/>
      <c r="G393" s="107"/>
      <c r="H393" s="71"/>
      <c r="I393" s="107"/>
      <c r="J393" s="71"/>
      <c r="K393" s="71"/>
      <c r="L393" s="71"/>
      <c r="M393" s="72"/>
      <c r="N393" s="108"/>
      <c r="O393" s="72"/>
      <c r="P393" s="109"/>
      <c r="Q393" s="71"/>
      <c r="R393" s="110"/>
      <c r="S393" s="72"/>
      <c r="T393" s="111"/>
      <c r="U393" s="72"/>
      <c r="V393" s="112"/>
      <c r="W393" s="71"/>
      <c r="X393" s="72"/>
      <c r="Y393" s="112"/>
      <c r="Z393" s="72"/>
      <c r="AA393" s="75"/>
      <c r="AB393" s="75"/>
      <c r="AC393" s="75"/>
      <c r="AD393" s="75"/>
      <c r="AE393" s="75"/>
      <c r="AF393" s="75"/>
      <c r="AG393" s="75"/>
      <c r="AH393" s="75"/>
      <c r="AI393" s="75"/>
      <c r="AJ393" s="75"/>
      <c r="AK393" s="75"/>
      <c r="AL393" s="75"/>
      <c r="AM393" s="75"/>
      <c r="AN393" s="75"/>
      <c r="AO393" s="75"/>
      <c r="AP393" s="75"/>
      <c r="AQ393" s="75"/>
      <c r="AR393" s="75"/>
      <c r="AS393" s="75"/>
    </row>
    <row r="394" ht="16.5" customHeight="1" outlineLevel="1">
      <c r="A394" s="75"/>
      <c r="B394" s="105"/>
      <c r="C394" s="106"/>
      <c r="D394" s="72"/>
      <c r="E394" s="107"/>
      <c r="F394" s="71"/>
      <c r="G394" s="107"/>
      <c r="H394" s="71"/>
      <c r="I394" s="107"/>
      <c r="J394" s="71"/>
      <c r="K394" s="71"/>
      <c r="L394" s="71"/>
      <c r="M394" s="72"/>
      <c r="N394" s="108"/>
      <c r="O394" s="72"/>
      <c r="P394" s="109"/>
      <c r="Q394" s="71"/>
      <c r="R394" s="110"/>
      <c r="S394" s="72"/>
      <c r="T394" s="111"/>
      <c r="U394" s="72"/>
      <c r="V394" s="112"/>
      <c r="W394" s="71"/>
      <c r="X394" s="72"/>
      <c r="Y394" s="112"/>
      <c r="Z394" s="72"/>
      <c r="AA394" s="75"/>
      <c r="AB394" s="75"/>
      <c r="AC394" s="75"/>
      <c r="AD394" s="75"/>
      <c r="AE394" s="75"/>
      <c r="AF394" s="75"/>
      <c r="AG394" s="75"/>
      <c r="AH394" s="75"/>
      <c r="AI394" s="75"/>
      <c r="AJ394" s="75"/>
      <c r="AK394" s="75"/>
      <c r="AL394" s="75"/>
      <c r="AM394" s="75"/>
      <c r="AN394" s="75"/>
      <c r="AO394" s="75"/>
      <c r="AP394" s="75"/>
      <c r="AQ394" s="75"/>
      <c r="AR394" s="75"/>
      <c r="AS394" s="75"/>
    </row>
    <row r="395" ht="16.5" customHeight="1" outlineLevel="1">
      <c r="A395" s="75"/>
      <c r="B395" s="105"/>
      <c r="C395" s="106"/>
      <c r="D395" s="72"/>
      <c r="E395" s="107"/>
      <c r="F395" s="71"/>
      <c r="G395" s="107"/>
      <c r="H395" s="71"/>
      <c r="I395" s="107"/>
      <c r="J395" s="71"/>
      <c r="K395" s="71"/>
      <c r="L395" s="71"/>
      <c r="M395" s="72"/>
      <c r="N395" s="108"/>
      <c r="O395" s="72"/>
      <c r="P395" s="109"/>
      <c r="Q395" s="71"/>
      <c r="R395" s="110"/>
      <c r="S395" s="72"/>
      <c r="T395" s="111"/>
      <c r="U395" s="72"/>
      <c r="V395" s="112"/>
      <c r="W395" s="71"/>
      <c r="X395" s="72"/>
      <c r="Y395" s="112"/>
      <c r="Z395" s="72"/>
      <c r="AA395" s="75"/>
      <c r="AB395" s="75"/>
      <c r="AC395" s="75"/>
      <c r="AD395" s="75"/>
      <c r="AE395" s="75"/>
      <c r="AF395" s="75"/>
      <c r="AG395" s="75"/>
      <c r="AH395" s="75"/>
      <c r="AI395" s="75"/>
      <c r="AJ395" s="75"/>
      <c r="AK395" s="75"/>
      <c r="AL395" s="75"/>
      <c r="AM395" s="75"/>
      <c r="AN395" s="75"/>
      <c r="AO395" s="75"/>
      <c r="AP395" s="75"/>
      <c r="AQ395" s="75"/>
      <c r="AR395" s="75"/>
      <c r="AS395" s="75"/>
    </row>
    <row r="396" ht="16.5" customHeight="1" outlineLevel="1">
      <c r="A396" s="75"/>
      <c r="B396" s="105"/>
      <c r="C396" s="106"/>
      <c r="D396" s="72"/>
      <c r="E396" s="107"/>
      <c r="F396" s="71"/>
      <c r="G396" s="107"/>
      <c r="H396" s="71"/>
      <c r="I396" s="107"/>
      <c r="J396" s="71"/>
      <c r="K396" s="71"/>
      <c r="L396" s="71"/>
      <c r="M396" s="72"/>
      <c r="N396" s="108"/>
      <c r="O396" s="72"/>
      <c r="P396" s="109"/>
      <c r="Q396" s="71"/>
      <c r="R396" s="110"/>
      <c r="S396" s="72"/>
      <c r="T396" s="111"/>
      <c r="U396" s="72"/>
      <c r="V396" s="112"/>
      <c r="W396" s="71"/>
      <c r="X396" s="72"/>
      <c r="Y396" s="112"/>
      <c r="Z396" s="72"/>
      <c r="AA396" s="75"/>
      <c r="AB396" s="75"/>
      <c r="AC396" s="75"/>
      <c r="AD396" s="75"/>
      <c r="AE396" s="75"/>
      <c r="AF396" s="75"/>
      <c r="AG396" s="75"/>
      <c r="AH396" s="75"/>
      <c r="AI396" s="75"/>
      <c r="AJ396" s="75"/>
      <c r="AK396" s="75"/>
      <c r="AL396" s="75"/>
      <c r="AM396" s="75"/>
      <c r="AN396" s="75"/>
      <c r="AO396" s="75"/>
      <c r="AP396" s="75"/>
      <c r="AQ396" s="75"/>
      <c r="AR396" s="75"/>
      <c r="AS396" s="75"/>
    </row>
    <row r="397" ht="16.5" customHeight="1" outlineLevel="1">
      <c r="A397" s="75"/>
      <c r="B397" s="105"/>
      <c r="C397" s="106"/>
      <c r="D397" s="72"/>
      <c r="E397" s="107"/>
      <c r="F397" s="71"/>
      <c r="G397" s="107"/>
      <c r="H397" s="71"/>
      <c r="I397" s="107"/>
      <c r="J397" s="71"/>
      <c r="K397" s="71"/>
      <c r="L397" s="71"/>
      <c r="M397" s="72"/>
      <c r="N397" s="108"/>
      <c r="O397" s="72"/>
      <c r="P397" s="109"/>
      <c r="Q397" s="71"/>
      <c r="R397" s="110"/>
      <c r="S397" s="72"/>
      <c r="T397" s="111"/>
      <c r="U397" s="72"/>
      <c r="V397" s="112"/>
      <c r="W397" s="71"/>
      <c r="X397" s="72"/>
      <c r="Y397" s="112"/>
      <c r="Z397" s="72"/>
      <c r="AA397" s="75"/>
      <c r="AB397" s="75"/>
      <c r="AC397" s="75"/>
      <c r="AD397" s="75"/>
      <c r="AE397" s="75"/>
      <c r="AF397" s="75"/>
      <c r="AG397" s="75"/>
      <c r="AH397" s="75"/>
      <c r="AI397" s="75"/>
      <c r="AJ397" s="75"/>
      <c r="AK397" s="75"/>
      <c r="AL397" s="75"/>
      <c r="AM397" s="75"/>
      <c r="AN397" s="75"/>
      <c r="AO397" s="75"/>
      <c r="AP397" s="75"/>
      <c r="AQ397" s="75"/>
      <c r="AR397" s="75"/>
      <c r="AS397" s="75"/>
    </row>
    <row r="398" ht="16.5" customHeight="1" outlineLevel="1">
      <c r="A398" s="75"/>
      <c r="B398" s="105"/>
      <c r="C398" s="106"/>
      <c r="D398" s="72"/>
      <c r="E398" s="107"/>
      <c r="F398" s="71"/>
      <c r="G398" s="107"/>
      <c r="H398" s="71"/>
      <c r="I398" s="107"/>
      <c r="J398" s="71"/>
      <c r="K398" s="71"/>
      <c r="L398" s="71"/>
      <c r="M398" s="72"/>
      <c r="N398" s="108"/>
      <c r="O398" s="72"/>
      <c r="P398" s="109"/>
      <c r="Q398" s="71"/>
      <c r="R398" s="110"/>
      <c r="S398" s="72"/>
      <c r="T398" s="111"/>
      <c r="U398" s="72"/>
      <c r="V398" s="112"/>
      <c r="W398" s="71"/>
      <c r="X398" s="72"/>
      <c r="Y398" s="112"/>
      <c r="Z398" s="72"/>
      <c r="AA398" s="75"/>
      <c r="AB398" s="75"/>
      <c r="AC398" s="75"/>
      <c r="AD398" s="75"/>
      <c r="AE398" s="75"/>
      <c r="AF398" s="75"/>
      <c r="AG398" s="75"/>
      <c r="AH398" s="75"/>
      <c r="AI398" s="75"/>
      <c r="AJ398" s="75"/>
      <c r="AK398" s="75"/>
      <c r="AL398" s="75"/>
      <c r="AM398" s="75"/>
      <c r="AN398" s="75"/>
      <c r="AO398" s="75"/>
      <c r="AP398" s="75"/>
      <c r="AQ398" s="75"/>
      <c r="AR398" s="75"/>
      <c r="AS398" s="75"/>
    </row>
    <row r="399" ht="16.5" customHeight="1" outlineLevel="1">
      <c r="A399" s="75"/>
      <c r="B399" s="105"/>
      <c r="C399" s="106"/>
      <c r="D399" s="72"/>
      <c r="E399" s="107"/>
      <c r="F399" s="71"/>
      <c r="G399" s="107"/>
      <c r="H399" s="71"/>
      <c r="I399" s="107"/>
      <c r="J399" s="71"/>
      <c r="K399" s="71"/>
      <c r="L399" s="71"/>
      <c r="M399" s="72"/>
      <c r="N399" s="108"/>
      <c r="O399" s="72"/>
      <c r="P399" s="109"/>
      <c r="Q399" s="71"/>
      <c r="R399" s="110"/>
      <c r="S399" s="72"/>
      <c r="T399" s="111"/>
      <c r="U399" s="72"/>
      <c r="V399" s="112"/>
      <c r="W399" s="71"/>
      <c r="X399" s="72"/>
      <c r="Y399" s="112"/>
      <c r="Z399" s="72"/>
      <c r="AA399" s="75"/>
      <c r="AB399" s="75"/>
      <c r="AC399" s="75"/>
      <c r="AD399" s="75"/>
      <c r="AE399" s="75"/>
      <c r="AF399" s="75"/>
      <c r="AG399" s="75"/>
      <c r="AH399" s="75"/>
      <c r="AI399" s="75"/>
      <c r="AJ399" s="75"/>
      <c r="AK399" s="75"/>
      <c r="AL399" s="75"/>
      <c r="AM399" s="75"/>
      <c r="AN399" s="75"/>
      <c r="AO399" s="75"/>
      <c r="AP399" s="75"/>
      <c r="AQ399" s="75"/>
      <c r="AR399" s="75"/>
      <c r="AS399" s="75"/>
    </row>
    <row r="400" ht="16.5" customHeight="1" outlineLevel="1">
      <c r="A400" s="75"/>
      <c r="B400" s="105"/>
      <c r="C400" s="106"/>
      <c r="D400" s="72"/>
      <c r="E400" s="107"/>
      <c r="F400" s="71"/>
      <c r="G400" s="107"/>
      <c r="H400" s="71"/>
      <c r="I400" s="107"/>
      <c r="J400" s="71"/>
      <c r="K400" s="71"/>
      <c r="L400" s="71"/>
      <c r="M400" s="72"/>
      <c r="N400" s="108"/>
      <c r="O400" s="72"/>
      <c r="P400" s="109"/>
      <c r="Q400" s="71"/>
      <c r="R400" s="110"/>
      <c r="S400" s="72"/>
      <c r="T400" s="111"/>
      <c r="U400" s="72"/>
      <c r="V400" s="112"/>
      <c r="W400" s="71"/>
      <c r="X400" s="72"/>
      <c r="Y400" s="112"/>
      <c r="Z400" s="72"/>
      <c r="AA400" s="75"/>
      <c r="AB400" s="75"/>
      <c r="AC400" s="75"/>
      <c r="AD400" s="75"/>
      <c r="AE400" s="75"/>
      <c r="AF400" s="75"/>
      <c r="AG400" s="75"/>
      <c r="AH400" s="75"/>
      <c r="AI400" s="75"/>
      <c r="AJ400" s="75"/>
      <c r="AK400" s="75"/>
      <c r="AL400" s="75"/>
      <c r="AM400" s="75"/>
      <c r="AN400" s="75"/>
      <c r="AO400" s="75"/>
      <c r="AP400" s="75"/>
      <c r="AQ400" s="75"/>
      <c r="AR400" s="75"/>
      <c r="AS400" s="75"/>
    </row>
    <row r="401" ht="16.5" customHeight="1" outlineLevel="1">
      <c r="A401" s="75"/>
      <c r="B401" s="105"/>
      <c r="C401" s="106"/>
      <c r="D401" s="72"/>
      <c r="E401" s="107"/>
      <c r="F401" s="71"/>
      <c r="G401" s="107"/>
      <c r="H401" s="71"/>
      <c r="I401" s="107"/>
      <c r="J401" s="71"/>
      <c r="K401" s="71"/>
      <c r="L401" s="71"/>
      <c r="M401" s="72"/>
      <c r="N401" s="108"/>
      <c r="O401" s="72"/>
      <c r="P401" s="109"/>
      <c r="Q401" s="71"/>
      <c r="R401" s="110"/>
      <c r="S401" s="72"/>
      <c r="T401" s="111"/>
      <c r="U401" s="72"/>
      <c r="V401" s="112"/>
      <c r="W401" s="71"/>
      <c r="X401" s="72"/>
      <c r="Y401" s="112"/>
      <c r="Z401" s="72"/>
      <c r="AA401" s="75"/>
      <c r="AB401" s="75"/>
      <c r="AC401" s="75"/>
      <c r="AD401" s="75"/>
      <c r="AE401" s="75"/>
      <c r="AF401" s="75"/>
      <c r="AG401" s="75"/>
      <c r="AH401" s="75"/>
      <c r="AI401" s="75"/>
      <c r="AJ401" s="75"/>
      <c r="AK401" s="75"/>
      <c r="AL401" s="75"/>
      <c r="AM401" s="75"/>
      <c r="AN401" s="75"/>
      <c r="AO401" s="75"/>
      <c r="AP401" s="75"/>
      <c r="AQ401" s="75"/>
      <c r="AR401" s="75"/>
      <c r="AS401" s="75"/>
    </row>
    <row r="402" ht="16.5" customHeight="1" outlineLevel="1">
      <c r="A402" s="75"/>
      <c r="B402" s="105"/>
      <c r="C402" s="106"/>
      <c r="D402" s="72"/>
      <c r="E402" s="107"/>
      <c r="F402" s="71"/>
      <c r="G402" s="107"/>
      <c r="H402" s="71"/>
      <c r="I402" s="107"/>
      <c r="J402" s="71"/>
      <c r="K402" s="71"/>
      <c r="L402" s="71"/>
      <c r="M402" s="72"/>
      <c r="N402" s="108"/>
      <c r="O402" s="72"/>
      <c r="P402" s="109"/>
      <c r="Q402" s="71"/>
      <c r="R402" s="110"/>
      <c r="S402" s="72"/>
      <c r="T402" s="111"/>
      <c r="U402" s="72"/>
      <c r="V402" s="112"/>
      <c r="W402" s="71"/>
      <c r="X402" s="72"/>
      <c r="Y402" s="112"/>
      <c r="Z402" s="72"/>
      <c r="AA402" s="75"/>
      <c r="AB402" s="75"/>
      <c r="AC402" s="75"/>
      <c r="AD402" s="75"/>
      <c r="AE402" s="75"/>
      <c r="AF402" s="75"/>
      <c r="AG402" s="75"/>
      <c r="AH402" s="75"/>
      <c r="AI402" s="75"/>
      <c r="AJ402" s="75"/>
      <c r="AK402" s="75"/>
      <c r="AL402" s="75"/>
      <c r="AM402" s="75"/>
      <c r="AN402" s="75"/>
      <c r="AO402" s="75"/>
      <c r="AP402" s="75"/>
      <c r="AQ402" s="75"/>
      <c r="AR402" s="75"/>
      <c r="AS402" s="75"/>
    </row>
    <row r="403" ht="16.5" customHeight="1" outlineLevel="1">
      <c r="A403" s="75"/>
      <c r="B403" s="105"/>
      <c r="C403" s="106"/>
      <c r="D403" s="72"/>
      <c r="E403" s="107"/>
      <c r="F403" s="71"/>
      <c r="G403" s="107"/>
      <c r="H403" s="71"/>
      <c r="I403" s="107"/>
      <c r="J403" s="71"/>
      <c r="K403" s="71"/>
      <c r="L403" s="71"/>
      <c r="M403" s="72"/>
      <c r="N403" s="108"/>
      <c r="O403" s="72"/>
      <c r="P403" s="109"/>
      <c r="Q403" s="71"/>
      <c r="R403" s="110"/>
      <c r="S403" s="72"/>
      <c r="T403" s="111"/>
      <c r="U403" s="72"/>
      <c r="V403" s="112"/>
      <c r="W403" s="71"/>
      <c r="X403" s="72"/>
      <c r="Y403" s="112"/>
      <c r="Z403" s="72"/>
      <c r="AA403" s="75"/>
      <c r="AB403" s="75"/>
      <c r="AC403" s="75"/>
      <c r="AD403" s="75"/>
      <c r="AE403" s="75"/>
      <c r="AF403" s="75"/>
      <c r="AG403" s="75"/>
      <c r="AH403" s="75"/>
      <c r="AI403" s="75"/>
      <c r="AJ403" s="75"/>
      <c r="AK403" s="75"/>
      <c r="AL403" s="75"/>
      <c r="AM403" s="75"/>
      <c r="AN403" s="75"/>
      <c r="AO403" s="75"/>
      <c r="AP403" s="75"/>
      <c r="AQ403" s="75"/>
      <c r="AR403" s="75"/>
      <c r="AS403" s="75"/>
    </row>
    <row r="404" ht="16.5" customHeight="1" outlineLevel="1">
      <c r="A404" s="75"/>
      <c r="B404" s="105"/>
      <c r="C404" s="106"/>
      <c r="D404" s="72"/>
      <c r="E404" s="107"/>
      <c r="F404" s="71"/>
      <c r="G404" s="107"/>
      <c r="H404" s="71"/>
      <c r="I404" s="107"/>
      <c r="J404" s="71"/>
      <c r="K404" s="71"/>
      <c r="L404" s="71"/>
      <c r="M404" s="72"/>
      <c r="N404" s="108"/>
      <c r="O404" s="72"/>
      <c r="P404" s="109"/>
      <c r="Q404" s="71"/>
      <c r="R404" s="110"/>
      <c r="S404" s="72"/>
      <c r="T404" s="111"/>
      <c r="U404" s="72"/>
      <c r="V404" s="112"/>
      <c r="W404" s="71"/>
      <c r="X404" s="72"/>
      <c r="Y404" s="112"/>
      <c r="Z404" s="72"/>
      <c r="AA404" s="75"/>
      <c r="AB404" s="75"/>
      <c r="AC404" s="75"/>
      <c r="AD404" s="75"/>
      <c r="AE404" s="75"/>
      <c r="AF404" s="75"/>
      <c r="AG404" s="75"/>
      <c r="AH404" s="75"/>
      <c r="AI404" s="75"/>
      <c r="AJ404" s="75"/>
      <c r="AK404" s="75"/>
      <c r="AL404" s="75"/>
      <c r="AM404" s="75"/>
      <c r="AN404" s="75"/>
      <c r="AO404" s="75"/>
      <c r="AP404" s="75"/>
      <c r="AQ404" s="75"/>
      <c r="AR404" s="75"/>
      <c r="AS404" s="75"/>
    </row>
    <row r="405" ht="16.5" customHeight="1" outlineLevel="1">
      <c r="A405" s="75"/>
      <c r="B405" s="105"/>
      <c r="C405" s="106"/>
      <c r="D405" s="72"/>
      <c r="E405" s="107"/>
      <c r="F405" s="71"/>
      <c r="G405" s="107"/>
      <c r="H405" s="71"/>
      <c r="I405" s="107"/>
      <c r="J405" s="71"/>
      <c r="K405" s="71"/>
      <c r="L405" s="71"/>
      <c r="M405" s="72"/>
      <c r="N405" s="108"/>
      <c r="O405" s="72"/>
      <c r="P405" s="109"/>
      <c r="Q405" s="71"/>
      <c r="R405" s="110"/>
      <c r="S405" s="72"/>
      <c r="T405" s="111"/>
      <c r="U405" s="72"/>
      <c r="V405" s="112"/>
      <c r="W405" s="71"/>
      <c r="X405" s="72"/>
      <c r="Y405" s="112"/>
      <c r="Z405" s="72"/>
      <c r="AA405" s="75"/>
      <c r="AB405" s="75"/>
      <c r="AC405" s="75"/>
      <c r="AD405" s="75"/>
      <c r="AE405" s="75"/>
      <c r="AF405" s="75"/>
      <c r="AG405" s="75"/>
      <c r="AH405" s="75"/>
      <c r="AI405" s="75"/>
      <c r="AJ405" s="75"/>
      <c r="AK405" s="75"/>
      <c r="AL405" s="75"/>
      <c r="AM405" s="75"/>
      <c r="AN405" s="75"/>
      <c r="AO405" s="75"/>
      <c r="AP405" s="75"/>
      <c r="AQ405" s="75"/>
      <c r="AR405" s="75"/>
      <c r="AS405" s="75"/>
    </row>
    <row r="406" ht="16.5" customHeight="1" outlineLevel="1">
      <c r="A406" s="75"/>
      <c r="B406" s="105"/>
      <c r="C406" s="106"/>
      <c r="D406" s="72"/>
      <c r="E406" s="107"/>
      <c r="F406" s="71"/>
      <c r="G406" s="107"/>
      <c r="H406" s="71"/>
      <c r="I406" s="107"/>
      <c r="J406" s="71"/>
      <c r="K406" s="71"/>
      <c r="L406" s="71"/>
      <c r="M406" s="72"/>
      <c r="N406" s="108"/>
      <c r="O406" s="72"/>
      <c r="P406" s="109"/>
      <c r="Q406" s="71"/>
      <c r="R406" s="110"/>
      <c r="S406" s="72"/>
      <c r="T406" s="111"/>
      <c r="U406" s="72"/>
      <c r="V406" s="112"/>
      <c r="W406" s="71"/>
      <c r="X406" s="72"/>
      <c r="Y406" s="112"/>
      <c r="Z406" s="72"/>
      <c r="AA406" s="75"/>
      <c r="AB406" s="75"/>
      <c r="AC406" s="75"/>
      <c r="AD406" s="75"/>
      <c r="AE406" s="75"/>
      <c r="AF406" s="75"/>
      <c r="AG406" s="75"/>
      <c r="AH406" s="75"/>
      <c r="AI406" s="75"/>
      <c r="AJ406" s="75"/>
      <c r="AK406" s="75"/>
      <c r="AL406" s="75"/>
      <c r="AM406" s="75"/>
      <c r="AN406" s="75"/>
      <c r="AO406" s="75"/>
      <c r="AP406" s="75"/>
      <c r="AQ406" s="75"/>
      <c r="AR406" s="75"/>
      <c r="AS406" s="75"/>
    </row>
    <row r="407" ht="16.5" customHeight="1" outlineLevel="1">
      <c r="A407" s="75"/>
      <c r="B407" s="105"/>
      <c r="C407" s="106"/>
      <c r="D407" s="72"/>
      <c r="E407" s="107"/>
      <c r="F407" s="71"/>
      <c r="G407" s="107"/>
      <c r="H407" s="71"/>
      <c r="I407" s="107"/>
      <c r="J407" s="71"/>
      <c r="K407" s="71"/>
      <c r="L407" s="71"/>
      <c r="M407" s="72"/>
      <c r="N407" s="108"/>
      <c r="O407" s="72"/>
      <c r="P407" s="109"/>
      <c r="Q407" s="71"/>
      <c r="R407" s="110"/>
      <c r="S407" s="72"/>
      <c r="T407" s="111"/>
      <c r="U407" s="72"/>
      <c r="V407" s="112"/>
      <c r="W407" s="71"/>
      <c r="X407" s="72"/>
      <c r="Y407" s="112"/>
      <c r="Z407" s="72"/>
      <c r="AA407" s="75"/>
      <c r="AB407" s="75"/>
      <c r="AC407" s="75"/>
      <c r="AD407" s="75"/>
      <c r="AE407" s="75"/>
      <c r="AF407" s="75"/>
      <c r="AG407" s="75"/>
      <c r="AH407" s="75"/>
      <c r="AI407" s="75"/>
      <c r="AJ407" s="75"/>
      <c r="AK407" s="75"/>
      <c r="AL407" s="75"/>
      <c r="AM407" s="75"/>
      <c r="AN407" s="75"/>
      <c r="AO407" s="75"/>
      <c r="AP407" s="75"/>
      <c r="AQ407" s="75"/>
      <c r="AR407" s="75"/>
      <c r="AS407" s="75"/>
    </row>
    <row r="408" ht="16.5" customHeight="1" outlineLevel="1">
      <c r="A408" s="75"/>
      <c r="B408" s="105"/>
      <c r="C408" s="106"/>
      <c r="D408" s="72"/>
      <c r="E408" s="107"/>
      <c r="F408" s="71"/>
      <c r="G408" s="107"/>
      <c r="H408" s="71"/>
      <c r="I408" s="107"/>
      <c r="J408" s="71"/>
      <c r="K408" s="71"/>
      <c r="L408" s="71"/>
      <c r="M408" s="72"/>
      <c r="N408" s="108"/>
      <c r="O408" s="72"/>
      <c r="P408" s="109"/>
      <c r="Q408" s="71"/>
      <c r="R408" s="110"/>
      <c r="S408" s="72"/>
      <c r="T408" s="111"/>
      <c r="U408" s="72"/>
      <c r="V408" s="112"/>
      <c r="W408" s="71"/>
      <c r="X408" s="72"/>
      <c r="Y408" s="112"/>
      <c r="Z408" s="72"/>
      <c r="AA408" s="75"/>
      <c r="AB408" s="75"/>
      <c r="AC408" s="75"/>
      <c r="AD408" s="75"/>
      <c r="AE408" s="75"/>
      <c r="AF408" s="75"/>
      <c r="AG408" s="75"/>
      <c r="AH408" s="75"/>
      <c r="AI408" s="75"/>
      <c r="AJ408" s="75"/>
      <c r="AK408" s="75"/>
      <c r="AL408" s="75"/>
      <c r="AM408" s="75"/>
      <c r="AN408" s="75"/>
      <c r="AO408" s="75"/>
      <c r="AP408" s="75"/>
      <c r="AQ408" s="75"/>
      <c r="AR408" s="75"/>
      <c r="AS408" s="75"/>
    </row>
    <row r="409" ht="16.5" customHeight="1" outlineLevel="1">
      <c r="A409" s="75"/>
      <c r="B409" s="105"/>
      <c r="C409" s="106"/>
      <c r="D409" s="72"/>
      <c r="E409" s="107"/>
      <c r="F409" s="71"/>
      <c r="G409" s="107"/>
      <c r="H409" s="71"/>
      <c r="I409" s="107"/>
      <c r="J409" s="71"/>
      <c r="K409" s="71"/>
      <c r="L409" s="71"/>
      <c r="M409" s="72"/>
      <c r="N409" s="108"/>
      <c r="O409" s="72"/>
      <c r="P409" s="109"/>
      <c r="Q409" s="71"/>
      <c r="R409" s="110"/>
      <c r="S409" s="72"/>
      <c r="T409" s="111"/>
      <c r="U409" s="72"/>
      <c r="V409" s="112"/>
      <c r="W409" s="71"/>
      <c r="X409" s="72"/>
      <c r="Y409" s="112"/>
      <c r="Z409" s="72"/>
      <c r="AA409" s="75"/>
      <c r="AB409" s="75"/>
      <c r="AC409" s="75"/>
      <c r="AD409" s="75"/>
      <c r="AE409" s="75"/>
      <c r="AF409" s="75"/>
      <c r="AG409" s="75"/>
      <c r="AH409" s="75"/>
      <c r="AI409" s="75"/>
      <c r="AJ409" s="75"/>
      <c r="AK409" s="75"/>
      <c r="AL409" s="75"/>
      <c r="AM409" s="75"/>
      <c r="AN409" s="75"/>
      <c r="AO409" s="75"/>
      <c r="AP409" s="75"/>
      <c r="AQ409" s="75"/>
      <c r="AR409" s="75"/>
      <c r="AS409" s="75"/>
    </row>
    <row r="410" ht="16.5" customHeight="1" outlineLevel="1">
      <c r="A410" s="75"/>
      <c r="B410" s="105"/>
      <c r="C410" s="106"/>
      <c r="D410" s="72"/>
      <c r="E410" s="107"/>
      <c r="F410" s="71"/>
      <c r="G410" s="107"/>
      <c r="H410" s="71"/>
      <c r="I410" s="107"/>
      <c r="J410" s="71"/>
      <c r="K410" s="71"/>
      <c r="L410" s="71"/>
      <c r="M410" s="72"/>
      <c r="N410" s="108"/>
      <c r="O410" s="72"/>
      <c r="P410" s="109"/>
      <c r="Q410" s="71"/>
      <c r="R410" s="110"/>
      <c r="S410" s="72"/>
      <c r="T410" s="111"/>
      <c r="U410" s="72"/>
      <c r="V410" s="112"/>
      <c r="W410" s="71"/>
      <c r="X410" s="72"/>
      <c r="Y410" s="112"/>
      <c r="Z410" s="72"/>
      <c r="AA410" s="75"/>
      <c r="AB410" s="75"/>
      <c r="AC410" s="75"/>
      <c r="AD410" s="75"/>
      <c r="AE410" s="75"/>
      <c r="AF410" s="75"/>
      <c r="AG410" s="75"/>
      <c r="AH410" s="75"/>
      <c r="AI410" s="75"/>
      <c r="AJ410" s="75"/>
      <c r="AK410" s="75"/>
      <c r="AL410" s="75"/>
      <c r="AM410" s="75"/>
      <c r="AN410" s="75"/>
      <c r="AO410" s="75"/>
      <c r="AP410" s="75"/>
      <c r="AQ410" s="75"/>
      <c r="AR410" s="75"/>
      <c r="AS410" s="75"/>
    </row>
    <row r="411" ht="16.5" customHeight="1" outlineLevel="1">
      <c r="A411" s="75"/>
      <c r="B411" s="105"/>
      <c r="C411" s="106"/>
      <c r="D411" s="72"/>
      <c r="E411" s="107"/>
      <c r="F411" s="71"/>
      <c r="G411" s="107"/>
      <c r="H411" s="71"/>
      <c r="I411" s="107"/>
      <c r="J411" s="71"/>
      <c r="K411" s="71"/>
      <c r="L411" s="71"/>
      <c r="M411" s="72"/>
      <c r="N411" s="108"/>
      <c r="O411" s="72"/>
      <c r="P411" s="109"/>
      <c r="Q411" s="71"/>
      <c r="R411" s="110"/>
      <c r="S411" s="72"/>
      <c r="T411" s="111"/>
      <c r="U411" s="72"/>
      <c r="V411" s="112"/>
      <c r="W411" s="71"/>
      <c r="X411" s="72"/>
      <c r="Y411" s="112"/>
      <c r="Z411" s="72"/>
      <c r="AA411" s="75"/>
      <c r="AB411" s="75"/>
      <c r="AC411" s="75"/>
      <c r="AD411" s="75"/>
      <c r="AE411" s="75"/>
      <c r="AF411" s="75"/>
      <c r="AG411" s="75"/>
      <c r="AH411" s="75"/>
      <c r="AI411" s="75"/>
      <c r="AJ411" s="75"/>
      <c r="AK411" s="75"/>
      <c r="AL411" s="75"/>
      <c r="AM411" s="75"/>
      <c r="AN411" s="75"/>
      <c r="AO411" s="75"/>
      <c r="AP411" s="75"/>
      <c r="AQ411" s="75"/>
      <c r="AR411" s="75"/>
      <c r="AS411" s="75"/>
    </row>
    <row r="412" ht="16.5" customHeight="1" outlineLevel="1">
      <c r="A412" s="75"/>
      <c r="B412" s="105"/>
      <c r="C412" s="106"/>
      <c r="D412" s="72"/>
      <c r="E412" s="107"/>
      <c r="F412" s="71"/>
      <c r="G412" s="107"/>
      <c r="H412" s="71"/>
      <c r="I412" s="107"/>
      <c r="J412" s="71"/>
      <c r="K412" s="71"/>
      <c r="L412" s="71"/>
      <c r="M412" s="72"/>
      <c r="N412" s="108"/>
      <c r="O412" s="72"/>
      <c r="P412" s="109"/>
      <c r="Q412" s="71"/>
      <c r="R412" s="110"/>
      <c r="S412" s="72"/>
      <c r="T412" s="111"/>
      <c r="U412" s="72"/>
      <c r="V412" s="112"/>
      <c r="W412" s="71"/>
      <c r="X412" s="72"/>
      <c r="Y412" s="112"/>
      <c r="Z412" s="72"/>
      <c r="AA412" s="75"/>
      <c r="AB412" s="75"/>
      <c r="AC412" s="75"/>
      <c r="AD412" s="75"/>
      <c r="AE412" s="75"/>
      <c r="AF412" s="75"/>
      <c r="AG412" s="75"/>
      <c r="AH412" s="75"/>
      <c r="AI412" s="75"/>
      <c r="AJ412" s="75"/>
      <c r="AK412" s="75"/>
      <c r="AL412" s="75"/>
      <c r="AM412" s="75"/>
      <c r="AN412" s="75"/>
      <c r="AO412" s="75"/>
      <c r="AP412" s="75"/>
      <c r="AQ412" s="75"/>
      <c r="AR412" s="75"/>
      <c r="AS412" s="75"/>
    </row>
    <row r="413" ht="16.5" customHeight="1" outlineLevel="1">
      <c r="A413" s="75"/>
      <c r="B413" s="105"/>
      <c r="C413" s="106"/>
      <c r="D413" s="72"/>
      <c r="E413" s="107"/>
      <c r="F413" s="71"/>
      <c r="G413" s="107"/>
      <c r="H413" s="71"/>
      <c r="I413" s="107"/>
      <c r="J413" s="71"/>
      <c r="K413" s="71"/>
      <c r="L413" s="71"/>
      <c r="M413" s="72"/>
      <c r="N413" s="108"/>
      <c r="O413" s="72"/>
      <c r="P413" s="109"/>
      <c r="Q413" s="71"/>
      <c r="R413" s="110"/>
      <c r="S413" s="72"/>
      <c r="T413" s="111"/>
      <c r="U413" s="72"/>
      <c r="V413" s="112"/>
      <c r="W413" s="71"/>
      <c r="X413" s="72"/>
      <c r="Y413" s="112"/>
      <c r="Z413" s="72"/>
      <c r="AA413" s="75"/>
      <c r="AB413" s="75"/>
      <c r="AC413" s="75"/>
      <c r="AD413" s="75"/>
      <c r="AE413" s="75"/>
      <c r="AF413" s="75"/>
      <c r="AG413" s="75"/>
      <c r="AH413" s="75"/>
      <c r="AI413" s="75"/>
      <c r="AJ413" s="75"/>
      <c r="AK413" s="75"/>
      <c r="AL413" s="75"/>
      <c r="AM413" s="75"/>
      <c r="AN413" s="75"/>
      <c r="AO413" s="75"/>
      <c r="AP413" s="75"/>
      <c r="AQ413" s="75"/>
      <c r="AR413" s="75"/>
      <c r="AS413" s="75"/>
    </row>
    <row r="414" ht="16.5" customHeight="1" outlineLevel="1">
      <c r="A414" s="75"/>
      <c r="B414" s="105"/>
      <c r="C414" s="106"/>
      <c r="D414" s="72"/>
      <c r="E414" s="107"/>
      <c r="F414" s="71"/>
      <c r="G414" s="107"/>
      <c r="H414" s="71"/>
      <c r="I414" s="107"/>
      <c r="J414" s="71"/>
      <c r="K414" s="71"/>
      <c r="L414" s="71"/>
      <c r="M414" s="72"/>
      <c r="N414" s="108"/>
      <c r="O414" s="72"/>
      <c r="P414" s="109"/>
      <c r="Q414" s="71"/>
      <c r="R414" s="110"/>
      <c r="S414" s="72"/>
      <c r="T414" s="111"/>
      <c r="U414" s="72"/>
      <c r="V414" s="112"/>
      <c r="W414" s="71"/>
      <c r="X414" s="72"/>
      <c r="Y414" s="112"/>
      <c r="Z414" s="72"/>
      <c r="AA414" s="75"/>
      <c r="AB414" s="75"/>
      <c r="AC414" s="75"/>
      <c r="AD414" s="75"/>
      <c r="AE414" s="75"/>
      <c r="AF414" s="75"/>
      <c r="AG414" s="75"/>
      <c r="AH414" s="75"/>
      <c r="AI414" s="75"/>
      <c r="AJ414" s="75"/>
      <c r="AK414" s="75"/>
      <c r="AL414" s="75"/>
      <c r="AM414" s="75"/>
      <c r="AN414" s="75"/>
      <c r="AO414" s="75"/>
      <c r="AP414" s="75"/>
      <c r="AQ414" s="75"/>
      <c r="AR414" s="75"/>
      <c r="AS414" s="75"/>
    </row>
    <row r="415" ht="16.5" customHeight="1" outlineLevel="1">
      <c r="A415" s="75"/>
      <c r="B415" s="105"/>
      <c r="C415" s="106"/>
      <c r="D415" s="72"/>
      <c r="E415" s="107"/>
      <c r="F415" s="71"/>
      <c r="G415" s="107"/>
      <c r="H415" s="71"/>
      <c r="I415" s="107"/>
      <c r="J415" s="71"/>
      <c r="K415" s="71"/>
      <c r="L415" s="71"/>
      <c r="M415" s="72"/>
      <c r="N415" s="108"/>
      <c r="O415" s="72"/>
      <c r="P415" s="109"/>
      <c r="Q415" s="71"/>
      <c r="R415" s="110"/>
      <c r="S415" s="72"/>
      <c r="T415" s="111"/>
      <c r="U415" s="72"/>
      <c r="V415" s="112"/>
      <c r="W415" s="71"/>
      <c r="X415" s="72"/>
      <c r="Y415" s="112"/>
      <c r="Z415" s="72"/>
      <c r="AA415" s="75"/>
      <c r="AB415" s="75"/>
      <c r="AC415" s="75"/>
      <c r="AD415" s="75"/>
      <c r="AE415" s="75"/>
      <c r="AF415" s="75"/>
      <c r="AG415" s="75"/>
      <c r="AH415" s="75"/>
      <c r="AI415" s="75"/>
      <c r="AJ415" s="75"/>
      <c r="AK415" s="75"/>
      <c r="AL415" s="75"/>
      <c r="AM415" s="75"/>
      <c r="AN415" s="75"/>
      <c r="AO415" s="75"/>
      <c r="AP415" s="75"/>
      <c r="AQ415" s="75"/>
      <c r="AR415" s="75"/>
      <c r="AS415" s="75"/>
    </row>
    <row r="416" ht="16.5" customHeight="1" outlineLevel="1">
      <c r="A416" s="75"/>
      <c r="B416" s="105"/>
      <c r="C416" s="106"/>
      <c r="D416" s="72"/>
      <c r="E416" s="107"/>
      <c r="F416" s="71"/>
      <c r="G416" s="107"/>
      <c r="H416" s="71"/>
      <c r="I416" s="107"/>
      <c r="J416" s="71"/>
      <c r="K416" s="71"/>
      <c r="L416" s="71"/>
      <c r="M416" s="72"/>
      <c r="N416" s="108"/>
      <c r="O416" s="72"/>
      <c r="P416" s="109"/>
      <c r="Q416" s="71"/>
      <c r="R416" s="110"/>
      <c r="S416" s="72"/>
      <c r="T416" s="111"/>
      <c r="U416" s="72"/>
      <c r="V416" s="112"/>
      <c r="W416" s="71"/>
      <c r="X416" s="72"/>
      <c r="Y416" s="112"/>
      <c r="Z416" s="72"/>
      <c r="AA416" s="75"/>
      <c r="AB416" s="75"/>
      <c r="AC416" s="75"/>
      <c r="AD416" s="75"/>
      <c r="AE416" s="75"/>
      <c r="AF416" s="75"/>
      <c r="AG416" s="75"/>
      <c r="AH416" s="75"/>
      <c r="AI416" s="75"/>
      <c r="AJ416" s="75"/>
      <c r="AK416" s="75"/>
      <c r="AL416" s="75"/>
      <c r="AM416" s="75"/>
      <c r="AN416" s="75"/>
      <c r="AO416" s="75"/>
      <c r="AP416" s="75"/>
      <c r="AQ416" s="75"/>
      <c r="AR416" s="75"/>
      <c r="AS416" s="75"/>
    </row>
    <row r="417" ht="16.5" customHeight="1" outlineLevel="1">
      <c r="A417" s="75"/>
      <c r="B417" s="105"/>
      <c r="C417" s="106"/>
      <c r="D417" s="72"/>
      <c r="E417" s="107"/>
      <c r="F417" s="71"/>
      <c r="G417" s="107"/>
      <c r="H417" s="71"/>
      <c r="I417" s="107"/>
      <c r="J417" s="71"/>
      <c r="K417" s="71"/>
      <c r="L417" s="71"/>
      <c r="M417" s="72"/>
      <c r="N417" s="108"/>
      <c r="O417" s="72"/>
      <c r="P417" s="109"/>
      <c r="Q417" s="71"/>
      <c r="R417" s="110"/>
      <c r="S417" s="72"/>
      <c r="T417" s="111"/>
      <c r="U417" s="72"/>
      <c r="V417" s="112"/>
      <c r="W417" s="71"/>
      <c r="X417" s="72"/>
      <c r="Y417" s="112"/>
      <c r="Z417" s="72"/>
      <c r="AA417" s="75"/>
      <c r="AB417" s="75"/>
      <c r="AC417" s="75"/>
      <c r="AD417" s="75"/>
      <c r="AE417" s="75"/>
      <c r="AF417" s="75"/>
      <c r="AG417" s="75"/>
      <c r="AH417" s="75"/>
      <c r="AI417" s="75"/>
      <c r="AJ417" s="75"/>
      <c r="AK417" s="75"/>
      <c r="AL417" s="75"/>
      <c r="AM417" s="75"/>
      <c r="AN417" s="75"/>
      <c r="AO417" s="75"/>
      <c r="AP417" s="75"/>
      <c r="AQ417" s="75"/>
      <c r="AR417" s="75"/>
      <c r="AS417" s="75"/>
    </row>
    <row r="418" ht="16.5" customHeight="1" outlineLevel="1">
      <c r="A418" s="75"/>
      <c r="B418" s="105"/>
      <c r="C418" s="106"/>
      <c r="D418" s="72"/>
      <c r="E418" s="107"/>
      <c r="F418" s="71"/>
      <c r="G418" s="107"/>
      <c r="H418" s="71"/>
      <c r="I418" s="107"/>
      <c r="J418" s="71"/>
      <c r="K418" s="71"/>
      <c r="L418" s="71"/>
      <c r="M418" s="72"/>
      <c r="N418" s="108"/>
      <c r="O418" s="72"/>
      <c r="P418" s="109"/>
      <c r="Q418" s="71"/>
      <c r="R418" s="110"/>
      <c r="S418" s="72"/>
      <c r="T418" s="111"/>
      <c r="U418" s="72"/>
      <c r="V418" s="112"/>
      <c r="W418" s="71"/>
      <c r="X418" s="72"/>
      <c r="Y418" s="112"/>
      <c r="Z418" s="72"/>
      <c r="AA418" s="75"/>
      <c r="AB418" s="75"/>
      <c r="AC418" s="75"/>
      <c r="AD418" s="75"/>
      <c r="AE418" s="75"/>
      <c r="AF418" s="75"/>
      <c r="AG418" s="75"/>
      <c r="AH418" s="75"/>
      <c r="AI418" s="75"/>
      <c r="AJ418" s="75"/>
      <c r="AK418" s="75"/>
      <c r="AL418" s="75"/>
      <c r="AM418" s="75"/>
      <c r="AN418" s="75"/>
      <c r="AO418" s="75"/>
      <c r="AP418" s="75"/>
      <c r="AQ418" s="75"/>
      <c r="AR418" s="75"/>
      <c r="AS418" s="75"/>
    </row>
    <row r="419" ht="16.5" customHeight="1" outlineLevel="1">
      <c r="A419" s="75"/>
      <c r="B419" s="105"/>
      <c r="C419" s="106"/>
      <c r="D419" s="72"/>
      <c r="E419" s="107"/>
      <c r="F419" s="71"/>
      <c r="G419" s="107"/>
      <c r="H419" s="71"/>
      <c r="I419" s="107"/>
      <c r="J419" s="71"/>
      <c r="K419" s="71"/>
      <c r="L419" s="71"/>
      <c r="M419" s="72"/>
      <c r="N419" s="108"/>
      <c r="O419" s="72"/>
      <c r="P419" s="109"/>
      <c r="Q419" s="71"/>
      <c r="R419" s="110"/>
      <c r="S419" s="72"/>
      <c r="T419" s="111"/>
      <c r="U419" s="72"/>
      <c r="V419" s="112"/>
      <c r="W419" s="71"/>
      <c r="X419" s="72"/>
      <c r="Y419" s="112"/>
      <c r="Z419" s="72"/>
      <c r="AA419" s="75"/>
      <c r="AB419" s="75"/>
      <c r="AC419" s="75"/>
      <c r="AD419" s="75"/>
      <c r="AE419" s="75"/>
      <c r="AF419" s="75"/>
      <c r="AG419" s="75"/>
      <c r="AH419" s="75"/>
      <c r="AI419" s="75"/>
      <c r="AJ419" s="75"/>
      <c r="AK419" s="75"/>
      <c r="AL419" s="75"/>
      <c r="AM419" s="75"/>
      <c r="AN419" s="75"/>
      <c r="AO419" s="75"/>
      <c r="AP419" s="75"/>
      <c r="AQ419" s="75"/>
      <c r="AR419" s="75"/>
      <c r="AS419" s="75"/>
    </row>
    <row r="420" ht="16.5" customHeight="1" outlineLevel="1">
      <c r="A420" s="75"/>
      <c r="B420" s="105"/>
      <c r="C420" s="106"/>
      <c r="D420" s="72"/>
      <c r="E420" s="107"/>
      <c r="F420" s="71"/>
      <c r="G420" s="107"/>
      <c r="H420" s="71"/>
      <c r="I420" s="107"/>
      <c r="J420" s="71"/>
      <c r="K420" s="71"/>
      <c r="L420" s="71"/>
      <c r="M420" s="72"/>
      <c r="N420" s="108"/>
      <c r="O420" s="72"/>
      <c r="P420" s="109"/>
      <c r="Q420" s="71"/>
      <c r="R420" s="110"/>
      <c r="S420" s="72"/>
      <c r="T420" s="111"/>
      <c r="U420" s="72"/>
      <c r="V420" s="112"/>
      <c r="W420" s="71"/>
      <c r="X420" s="72"/>
      <c r="Y420" s="112"/>
      <c r="Z420" s="72"/>
      <c r="AA420" s="75"/>
      <c r="AB420" s="75"/>
      <c r="AC420" s="75"/>
      <c r="AD420" s="75"/>
      <c r="AE420" s="75"/>
      <c r="AF420" s="75"/>
      <c r="AG420" s="75"/>
      <c r="AH420" s="75"/>
      <c r="AI420" s="75"/>
      <c r="AJ420" s="75"/>
      <c r="AK420" s="75"/>
      <c r="AL420" s="75"/>
      <c r="AM420" s="75"/>
      <c r="AN420" s="75"/>
      <c r="AO420" s="75"/>
      <c r="AP420" s="75"/>
      <c r="AQ420" s="75"/>
      <c r="AR420" s="75"/>
      <c r="AS420" s="75"/>
    </row>
    <row r="421" ht="16.5" customHeight="1" outlineLevel="1">
      <c r="A421" s="75"/>
      <c r="B421" s="105"/>
      <c r="C421" s="106"/>
      <c r="D421" s="72"/>
      <c r="E421" s="107"/>
      <c r="F421" s="71"/>
      <c r="G421" s="107"/>
      <c r="H421" s="71"/>
      <c r="I421" s="107"/>
      <c r="J421" s="71"/>
      <c r="K421" s="71"/>
      <c r="L421" s="71"/>
      <c r="M421" s="72"/>
      <c r="N421" s="108"/>
      <c r="O421" s="72"/>
      <c r="P421" s="109"/>
      <c r="Q421" s="71"/>
      <c r="R421" s="110"/>
      <c r="S421" s="72"/>
      <c r="T421" s="111"/>
      <c r="U421" s="72"/>
      <c r="V421" s="112"/>
      <c r="W421" s="71"/>
      <c r="X421" s="72"/>
      <c r="Y421" s="112"/>
      <c r="Z421" s="72"/>
      <c r="AA421" s="75"/>
      <c r="AB421" s="75"/>
      <c r="AC421" s="75"/>
      <c r="AD421" s="75"/>
      <c r="AE421" s="75"/>
      <c r="AF421" s="75"/>
      <c r="AG421" s="75"/>
      <c r="AH421" s="75"/>
      <c r="AI421" s="75"/>
      <c r="AJ421" s="75"/>
      <c r="AK421" s="75"/>
      <c r="AL421" s="75"/>
      <c r="AM421" s="75"/>
      <c r="AN421" s="75"/>
      <c r="AO421" s="75"/>
      <c r="AP421" s="75"/>
      <c r="AQ421" s="75"/>
      <c r="AR421" s="75"/>
      <c r="AS421" s="75"/>
    </row>
    <row r="422" ht="16.5" customHeight="1" outlineLevel="1">
      <c r="A422" s="75"/>
      <c r="B422" s="105"/>
      <c r="C422" s="106"/>
      <c r="D422" s="72"/>
      <c r="E422" s="107"/>
      <c r="F422" s="71"/>
      <c r="G422" s="107"/>
      <c r="H422" s="71"/>
      <c r="I422" s="107"/>
      <c r="J422" s="71"/>
      <c r="K422" s="71"/>
      <c r="L422" s="71"/>
      <c r="M422" s="72"/>
      <c r="N422" s="108"/>
      <c r="O422" s="72"/>
      <c r="P422" s="109"/>
      <c r="Q422" s="71"/>
      <c r="R422" s="110"/>
      <c r="S422" s="72"/>
      <c r="T422" s="111"/>
      <c r="U422" s="72"/>
      <c r="V422" s="112"/>
      <c r="W422" s="71"/>
      <c r="X422" s="72"/>
      <c r="Y422" s="112"/>
      <c r="Z422" s="72"/>
      <c r="AA422" s="75"/>
      <c r="AB422" s="75"/>
      <c r="AC422" s="75"/>
      <c r="AD422" s="75"/>
      <c r="AE422" s="75"/>
      <c r="AF422" s="75"/>
      <c r="AG422" s="75"/>
      <c r="AH422" s="75"/>
      <c r="AI422" s="75"/>
      <c r="AJ422" s="75"/>
      <c r="AK422" s="75"/>
      <c r="AL422" s="75"/>
      <c r="AM422" s="75"/>
      <c r="AN422" s="75"/>
      <c r="AO422" s="75"/>
      <c r="AP422" s="75"/>
      <c r="AQ422" s="75"/>
      <c r="AR422" s="75"/>
      <c r="AS422" s="75"/>
    </row>
    <row r="423" ht="16.5" customHeight="1" outlineLevel="1">
      <c r="A423" s="75"/>
      <c r="B423" s="105"/>
      <c r="C423" s="106"/>
      <c r="D423" s="72"/>
      <c r="E423" s="107"/>
      <c r="F423" s="71"/>
      <c r="G423" s="107"/>
      <c r="H423" s="71"/>
      <c r="I423" s="107"/>
      <c r="J423" s="71"/>
      <c r="K423" s="71"/>
      <c r="L423" s="71"/>
      <c r="M423" s="72"/>
      <c r="N423" s="108"/>
      <c r="O423" s="72"/>
      <c r="P423" s="109"/>
      <c r="Q423" s="71"/>
      <c r="R423" s="110"/>
      <c r="S423" s="72"/>
      <c r="T423" s="111"/>
      <c r="U423" s="72"/>
      <c r="V423" s="112"/>
      <c r="W423" s="71"/>
      <c r="X423" s="72"/>
      <c r="Y423" s="112"/>
      <c r="Z423" s="72"/>
      <c r="AA423" s="75"/>
      <c r="AB423" s="75"/>
      <c r="AC423" s="75"/>
      <c r="AD423" s="75"/>
      <c r="AE423" s="75"/>
      <c r="AF423" s="75"/>
      <c r="AG423" s="75"/>
      <c r="AH423" s="75"/>
      <c r="AI423" s="75"/>
      <c r="AJ423" s="75"/>
      <c r="AK423" s="75"/>
      <c r="AL423" s="75"/>
      <c r="AM423" s="75"/>
      <c r="AN423" s="75"/>
      <c r="AO423" s="75"/>
      <c r="AP423" s="75"/>
      <c r="AQ423" s="75"/>
      <c r="AR423" s="75"/>
      <c r="AS423" s="75"/>
    </row>
    <row r="424" ht="16.5" customHeight="1" outlineLevel="1">
      <c r="A424" s="75"/>
      <c r="B424" s="105"/>
      <c r="C424" s="106"/>
      <c r="D424" s="72"/>
      <c r="E424" s="107"/>
      <c r="F424" s="71"/>
      <c r="G424" s="107"/>
      <c r="H424" s="71"/>
      <c r="I424" s="107"/>
      <c r="J424" s="71"/>
      <c r="K424" s="71"/>
      <c r="L424" s="71"/>
      <c r="M424" s="72"/>
      <c r="N424" s="108"/>
      <c r="O424" s="72"/>
      <c r="P424" s="109"/>
      <c r="Q424" s="71"/>
      <c r="R424" s="110"/>
      <c r="S424" s="72"/>
      <c r="T424" s="111"/>
      <c r="U424" s="72"/>
      <c r="V424" s="112"/>
      <c r="W424" s="71"/>
      <c r="X424" s="72"/>
      <c r="Y424" s="112"/>
      <c r="Z424" s="72"/>
      <c r="AA424" s="75"/>
      <c r="AB424" s="75"/>
      <c r="AC424" s="75"/>
      <c r="AD424" s="75"/>
      <c r="AE424" s="75"/>
      <c r="AF424" s="75"/>
      <c r="AG424" s="75"/>
      <c r="AH424" s="75"/>
      <c r="AI424" s="75"/>
      <c r="AJ424" s="75"/>
      <c r="AK424" s="75"/>
      <c r="AL424" s="75"/>
      <c r="AM424" s="75"/>
      <c r="AN424" s="75"/>
      <c r="AO424" s="75"/>
      <c r="AP424" s="75"/>
      <c r="AQ424" s="75"/>
      <c r="AR424" s="75"/>
      <c r="AS424" s="75"/>
    </row>
    <row r="425" ht="16.5" customHeight="1" outlineLevel="1">
      <c r="A425" s="75"/>
      <c r="B425" s="105"/>
      <c r="C425" s="106"/>
      <c r="D425" s="72"/>
      <c r="E425" s="107"/>
      <c r="F425" s="71"/>
      <c r="G425" s="107"/>
      <c r="H425" s="71"/>
      <c r="I425" s="107"/>
      <c r="J425" s="71"/>
      <c r="K425" s="71"/>
      <c r="L425" s="71"/>
      <c r="M425" s="72"/>
      <c r="N425" s="108"/>
      <c r="O425" s="72"/>
      <c r="P425" s="109"/>
      <c r="Q425" s="71"/>
      <c r="R425" s="110"/>
      <c r="S425" s="72"/>
      <c r="T425" s="111"/>
      <c r="U425" s="72"/>
      <c r="V425" s="112"/>
      <c r="W425" s="71"/>
      <c r="X425" s="72"/>
      <c r="Y425" s="112"/>
      <c r="Z425" s="72"/>
      <c r="AA425" s="75"/>
      <c r="AB425" s="75"/>
      <c r="AC425" s="75"/>
      <c r="AD425" s="75"/>
      <c r="AE425" s="75"/>
      <c r="AF425" s="75"/>
      <c r="AG425" s="75"/>
      <c r="AH425" s="75"/>
      <c r="AI425" s="75"/>
      <c r="AJ425" s="75"/>
      <c r="AK425" s="75"/>
      <c r="AL425" s="75"/>
      <c r="AM425" s="75"/>
      <c r="AN425" s="75"/>
      <c r="AO425" s="75"/>
      <c r="AP425" s="75"/>
      <c r="AQ425" s="75"/>
      <c r="AR425" s="75"/>
      <c r="AS425" s="75"/>
    </row>
    <row r="426" ht="16.5" customHeight="1" outlineLevel="1">
      <c r="A426" s="75"/>
      <c r="B426" s="105"/>
      <c r="C426" s="106"/>
      <c r="D426" s="72"/>
      <c r="E426" s="107"/>
      <c r="F426" s="71"/>
      <c r="G426" s="107"/>
      <c r="H426" s="71"/>
      <c r="I426" s="107"/>
      <c r="J426" s="71"/>
      <c r="K426" s="71"/>
      <c r="L426" s="71"/>
      <c r="M426" s="72"/>
      <c r="N426" s="108"/>
      <c r="O426" s="72"/>
      <c r="P426" s="109"/>
      <c r="Q426" s="71"/>
      <c r="R426" s="110"/>
      <c r="S426" s="72"/>
      <c r="T426" s="111"/>
      <c r="U426" s="72"/>
      <c r="V426" s="112"/>
      <c r="W426" s="71"/>
      <c r="X426" s="72"/>
      <c r="Y426" s="112"/>
      <c r="Z426" s="72"/>
      <c r="AA426" s="75"/>
      <c r="AB426" s="75"/>
      <c r="AC426" s="75"/>
      <c r="AD426" s="75"/>
      <c r="AE426" s="75"/>
      <c r="AF426" s="75"/>
      <c r="AG426" s="75"/>
      <c r="AH426" s="75"/>
      <c r="AI426" s="75"/>
      <c r="AJ426" s="75"/>
      <c r="AK426" s="75"/>
      <c r="AL426" s="75"/>
      <c r="AM426" s="75"/>
      <c r="AN426" s="75"/>
      <c r="AO426" s="75"/>
      <c r="AP426" s="75"/>
      <c r="AQ426" s="75"/>
      <c r="AR426" s="75"/>
      <c r="AS426" s="75"/>
    </row>
    <row r="427" ht="16.5" customHeight="1" outlineLevel="1">
      <c r="A427" s="75"/>
      <c r="B427" s="105"/>
      <c r="C427" s="106"/>
      <c r="D427" s="72"/>
      <c r="E427" s="107"/>
      <c r="F427" s="71"/>
      <c r="G427" s="107"/>
      <c r="H427" s="71"/>
      <c r="I427" s="107"/>
      <c r="J427" s="71"/>
      <c r="K427" s="71"/>
      <c r="L427" s="71"/>
      <c r="M427" s="72"/>
      <c r="N427" s="108"/>
      <c r="O427" s="72"/>
      <c r="P427" s="109"/>
      <c r="Q427" s="71"/>
      <c r="R427" s="110"/>
      <c r="S427" s="72"/>
      <c r="T427" s="111"/>
      <c r="U427" s="72"/>
      <c r="V427" s="112"/>
      <c r="W427" s="71"/>
      <c r="X427" s="72"/>
      <c r="Y427" s="112"/>
      <c r="Z427" s="72"/>
      <c r="AA427" s="75"/>
      <c r="AB427" s="75"/>
      <c r="AC427" s="75"/>
      <c r="AD427" s="75"/>
      <c r="AE427" s="75"/>
      <c r="AF427" s="75"/>
      <c r="AG427" s="75"/>
      <c r="AH427" s="75"/>
      <c r="AI427" s="75"/>
      <c r="AJ427" s="75"/>
      <c r="AK427" s="75"/>
      <c r="AL427" s="75"/>
      <c r="AM427" s="75"/>
      <c r="AN427" s="75"/>
      <c r="AO427" s="75"/>
      <c r="AP427" s="75"/>
      <c r="AQ427" s="75"/>
      <c r="AR427" s="75"/>
      <c r="AS427" s="75"/>
    </row>
    <row r="428" ht="16.5" customHeight="1" outlineLevel="1">
      <c r="A428" s="75"/>
      <c r="B428" s="105"/>
      <c r="C428" s="106"/>
      <c r="D428" s="72"/>
      <c r="E428" s="107"/>
      <c r="F428" s="71"/>
      <c r="G428" s="107"/>
      <c r="H428" s="71"/>
      <c r="I428" s="107"/>
      <c r="J428" s="71"/>
      <c r="K428" s="71"/>
      <c r="L428" s="71"/>
      <c r="M428" s="72"/>
      <c r="N428" s="108"/>
      <c r="O428" s="72"/>
      <c r="P428" s="109"/>
      <c r="Q428" s="71"/>
      <c r="R428" s="110"/>
      <c r="S428" s="72"/>
      <c r="T428" s="111"/>
      <c r="U428" s="72"/>
      <c r="V428" s="112"/>
      <c r="W428" s="71"/>
      <c r="X428" s="72"/>
      <c r="Y428" s="112"/>
      <c r="Z428" s="72"/>
      <c r="AA428" s="75"/>
      <c r="AB428" s="75"/>
      <c r="AC428" s="75"/>
      <c r="AD428" s="75"/>
      <c r="AE428" s="75"/>
      <c r="AF428" s="75"/>
      <c r="AG428" s="75"/>
      <c r="AH428" s="75"/>
      <c r="AI428" s="75"/>
      <c r="AJ428" s="75"/>
      <c r="AK428" s="75"/>
      <c r="AL428" s="75"/>
      <c r="AM428" s="75"/>
      <c r="AN428" s="75"/>
      <c r="AO428" s="75"/>
      <c r="AP428" s="75"/>
      <c r="AQ428" s="75"/>
      <c r="AR428" s="75"/>
      <c r="AS428" s="75"/>
    </row>
    <row r="429" ht="16.5" customHeight="1" outlineLevel="1">
      <c r="A429" s="75"/>
      <c r="B429" s="105"/>
      <c r="C429" s="106"/>
      <c r="D429" s="72"/>
      <c r="E429" s="107"/>
      <c r="F429" s="71"/>
      <c r="G429" s="107"/>
      <c r="H429" s="71"/>
      <c r="I429" s="107"/>
      <c r="J429" s="71"/>
      <c r="K429" s="71"/>
      <c r="L429" s="71"/>
      <c r="M429" s="72"/>
      <c r="N429" s="108"/>
      <c r="O429" s="72"/>
      <c r="P429" s="109"/>
      <c r="Q429" s="71"/>
      <c r="R429" s="110"/>
      <c r="S429" s="72"/>
      <c r="T429" s="111"/>
      <c r="U429" s="72"/>
      <c r="V429" s="112"/>
      <c r="W429" s="71"/>
      <c r="X429" s="72"/>
      <c r="Y429" s="112"/>
      <c r="Z429" s="72"/>
      <c r="AA429" s="75"/>
      <c r="AB429" s="75"/>
      <c r="AC429" s="75"/>
      <c r="AD429" s="75"/>
      <c r="AE429" s="75"/>
      <c r="AF429" s="75"/>
      <c r="AG429" s="75"/>
      <c r="AH429" s="75"/>
      <c r="AI429" s="75"/>
      <c r="AJ429" s="75"/>
      <c r="AK429" s="75"/>
      <c r="AL429" s="75"/>
      <c r="AM429" s="75"/>
      <c r="AN429" s="75"/>
      <c r="AO429" s="75"/>
      <c r="AP429" s="75"/>
      <c r="AQ429" s="75"/>
      <c r="AR429" s="75"/>
      <c r="AS429" s="75"/>
    </row>
    <row r="430" ht="16.5" customHeight="1" outlineLevel="1">
      <c r="A430" s="75"/>
      <c r="B430" s="105"/>
      <c r="C430" s="106"/>
      <c r="D430" s="72"/>
      <c r="E430" s="107"/>
      <c r="F430" s="71"/>
      <c r="G430" s="107"/>
      <c r="H430" s="71"/>
      <c r="I430" s="107"/>
      <c r="J430" s="71"/>
      <c r="K430" s="71"/>
      <c r="L430" s="71"/>
      <c r="M430" s="72"/>
      <c r="N430" s="108"/>
      <c r="O430" s="72"/>
      <c r="P430" s="109"/>
      <c r="Q430" s="71"/>
      <c r="R430" s="110"/>
      <c r="S430" s="72"/>
      <c r="T430" s="111"/>
      <c r="U430" s="72"/>
      <c r="V430" s="112"/>
      <c r="W430" s="71"/>
      <c r="X430" s="72"/>
      <c r="Y430" s="112"/>
      <c r="Z430" s="72"/>
      <c r="AA430" s="75"/>
      <c r="AB430" s="75"/>
      <c r="AC430" s="75"/>
      <c r="AD430" s="75"/>
      <c r="AE430" s="75"/>
      <c r="AF430" s="75"/>
      <c r="AG430" s="75"/>
      <c r="AH430" s="75"/>
      <c r="AI430" s="75"/>
      <c r="AJ430" s="75"/>
      <c r="AK430" s="75"/>
      <c r="AL430" s="75"/>
      <c r="AM430" s="75"/>
      <c r="AN430" s="75"/>
      <c r="AO430" s="75"/>
      <c r="AP430" s="75"/>
      <c r="AQ430" s="75"/>
      <c r="AR430" s="75"/>
      <c r="AS430" s="75"/>
    </row>
    <row r="431" ht="16.5" customHeight="1" outlineLevel="1">
      <c r="A431" s="75"/>
      <c r="B431" s="105"/>
      <c r="C431" s="106"/>
      <c r="D431" s="72"/>
      <c r="E431" s="107"/>
      <c r="F431" s="71"/>
      <c r="G431" s="107"/>
      <c r="H431" s="71"/>
      <c r="I431" s="107"/>
      <c r="J431" s="71"/>
      <c r="K431" s="71"/>
      <c r="L431" s="71"/>
      <c r="M431" s="72"/>
      <c r="N431" s="108"/>
      <c r="O431" s="72"/>
      <c r="P431" s="109"/>
      <c r="Q431" s="71"/>
      <c r="R431" s="110"/>
      <c r="S431" s="72"/>
      <c r="T431" s="111"/>
      <c r="U431" s="72"/>
      <c r="V431" s="112"/>
      <c r="W431" s="71"/>
      <c r="X431" s="72"/>
      <c r="Y431" s="112"/>
      <c r="Z431" s="72"/>
      <c r="AA431" s="75"/>
      <c r="AB431" s="75"/>
      <c r="AC431" s="75"/>
      <c r="AD431" s="75"/>
      <c r="AE431" s="75"/>
      <c r="AF431" s="75"/>
      <c r="AG431" s="75"/>
      <c r="AH431" s="75"/>
      <c r="AI431" s="75"/>
      <c r="AJ431" s="75"/>
      <c r="AK431" s="75"/>
      <c r="AL431" s="75"/>
      <c r="AM431" s="75"/>
      <c r="AN431" s="75"/>
      <c r="AO431" s="75"/>
      <c r="AP431" s="75"/>
      <c r="AQ431" s="75"/>
      <c r="AR431" s="75"/>
      <c r="AS431" s="75"/>
    </row>
    <row r="432" ht="16.5" customHeight="1" outlineLevel="1">
      <c r="A432" s="75"/>
      <c r="B432" s="105"/>
      <c r="C432" s="106"/>
      <c r="D432" s="72"/>
      <c r="E432" s="107"/>
      <c r="F432" s="71"/>
      <c r="G432" s="107"/>
      <c r="H432" s="71"/>
      <c r="I432" s="107"/>
      <c r="J432" s="71"/>
      <c r="K432" s="71"/>
      <c r="L432" s="71"/>
      <c r="M432" s="72"/>
      <c r="N432" s="108"/>
      <c r="O432" s="72"/>
      <c r="P432" s="109"/>
      <c r="Q432" s="71"/>
      <c r="R432" s="110"/>
      <c r="S432" s="72"/>
      <c r="T432" s="111"/>
      <c r="U432" s="72"/>
      <c r="V432" s="112"/>
      <c r="W432" s="71"/>
      <c r="X432" s="72"/>
      <c r="Y432" s="112"/>
      <c r="Z432" s="72"/>
      <c r="AA432" s="75"/>
      <c r="AB432" s="75"/>
      <c r="AC432" s="75"/>
      <c r="AD432" s="75"/>
      <c r="AE432" s="75"/>
      <c r="AF432" s="75"/>
      <c r="AG432" s="75"/>
      <c r="AH432" s="75"/>
      <c r="AI432" s="75"/>
      <c r="AJ432" s="75"/>
      <c r="AK432" s="75"/>
      <c r="AL432" s="75"/>
      <c r="AM432" s="75"/>
      <c r="AN432" s="75"/>
      <c r="AO432" s="75"/>
      <c r="AP432" s="75"/>
      <c r="AQ432" s="75"/>
      <c r="AR432" s="75"/>
      <c r="AS432" s="75"/>
    </row>
    <row r="433" ht="16.5" customHeight="1" outlineLevel="1">
      <c r="A433" s="75"/>
      <c r="B433" s="105"/>
      <c r="C433" s="106"/>
      <c r="D433" s="72"/>
      <c r="E433" s="107"/>
      <c r="F433" s="71"/>
      <c r="G433" s="107"/>
      <c r="H433" s="71"/>
      <c r="I433" s="107"/>
      <c r="J433" s="71"/>
      <c r="K433" s="71"/>
      <c r="L433" s="71"/>
      <c r="M433" s="72"/>
      <c r="N433" s="108"/>
      <c r="O433" s="72"/>
      <c r="P433" s="109"/>
      <c r="Q433" s="71"/>
      <c r="R433" s="110"/>
      <c r="S433" s="72"/>
      <c r="T433" s="111"/>
      <c r="U433" s="72"/>
      <c r="V433" s="112"/>
      <c r="W433" s="71"/>
      <c r="X433" s="72"/>
      <c r="Y433" s="112"/>
      <c r="Z433" s="72"/>
      <c r="AA433" s="75"/>
      <c r="AB433" s="75"/>
      <c r="AC433" s="75"/>
      <c r="AD433" s="75"/>
      <c r="AE433" s="75"/>
      <c r="AF433" s="75"/>
      <c r="AG433" s="75"/>
      <c r="AH433" s="75"/>
      <c r="AI433" s="75"/>
      <c r="AJ433" s="75"/>
      <c r="AK433" s="75"/>
      <c r="AL433" s="75"/>
      <c r="AM433" s="75"/>
      <c r="AN433" s="75"/>
      <c r="AO433" s="75"/>
      <c r="AP433" s="75"/>
      <c r="AQ433" s="75"/>
      <c r="AR433" s="75"/>
      <c r="AS433" s="75"/>
    </row>
    <row r="434" ht="16.5" customHeight="1" outlineLevel="1">
      <c r="A434" s="75"/>
      <c r="B434" s="105"/>
      <c r="C434" s="106"/>
      <c r="D434" s="72"/>
      <c r="E434" s="107"/>
      <c r="F434" s="71"/>
      <c r="G434" s="107"/>
      <c r="H434" s="71"/>
      <c r="I434" s="107"/>
      <c r="J434" s="71"/>
      <c r="K434" s="71"/>
      <c r="L434" s="71"/>
      <c r="M434" s="72"/>
      <c r="N434" s="108"/>
      <c r="O434" s="72"/>
      <c r="P434" s="109"/>
      <c r="Q434" s="71"/>
      <c r="R434" s="110"/>
      <c r="S434" s="72"/>
      <c r="T434" s="111"/>
      <c r="U434" s="72"/>
      <c r="V434" s="112"/>
      <c r="W434" s="71"/>
      <c r="X434" s="72"/>
      <c r="Y434" s="112"/>
      <c r="Z434" s="72"/>
      <c r="AA434" s="75"/>
      <c r="AB434" s="75"/>
      <c r="AC434" s="75"/>
      <c r="AD434" s="75"/>
      <c r="AE434" s="75"/>
      <c r="AF434" s="75"/>
      <c r="AG434" s="75"/>
      <c r="AH434" s="75"/>
      <c r="AI434" s="75"/>
      <c r="AJ434" s="75"/>
      <c r="AK434" s="75"/>
      <c r="AL434" s="75"/>
      <c r="AM434" s="75"/>
      <c r="AN434" s="75"/>
      <c r="AO434" s="75"/>
      <c r="AP434" s="75"/>
      <c r="AQ434" s="75"/>
      <c r="AR434" s="75"/>
      <c r="AS434" s="75"/>
    </row>
    <row r="435" ht="16.5" customHeight="1" outlineLevel="1">
      <c r="A435" s="75"/>
      <c r="B435" s="105"/>
      <c r="C435" s="106"/>
      <c r="D435" s="72"/>
      <c r="E435" s="107"/>
      <c r="F435" s="71"/>
      <c r="G435" s="107"/>
      <c r="H435" s="71"/>
      <c r="I435" s="107"/>
      <c r="J435" s="71"/>
      <c r="K435" s="71"/>
      <c r="L435" s="71"/>
      <c r="M435" s="72"/>
      <c r="N435" s="108"/>
      <c r="O435" s="72"/>
      <c r="P435" s="109"/>
      <c r="Q435" s="71"/>
      <c r="R435" s="110"/>
      <c r="S435" s="72"/>
      <c r="T435" s="111"/>
      <c r="U435" s="72"/>
      <c r="V435" s="112"/>
      <c r="W435" s="71"/>
      <c r="X435" s="72"/>
      <c r="Y435" s="112"/>
      <c r="Z435" s="72"/>
      <c r="AA435" s="75"/>
      <c r="AB435" s="75"/>
      <c r="AC435" s="75"/>
      <c r="AD435" s="75"/>
      <c r="AE435" s="75"/>
      <c r="AF435" s="75"/>
      <c r="AG435" s="75"/>
      <c r="AH435" s="75"/>
      <c r="AI435" s="75"/>
      <c r="AJ435" s="75"/>
      <c r="AK435" s="75"/>
      <c r="AL435" s="75"/>
      <c r="AM435" s="75"/>
      <c r="AN435" s="75"/>
      <c r="AO435" s="75"/>
      <c r="AP435" s="75"/>
      <c r="AQ435" s="75"/>
      <c r="AR435" s="75"/>
      <c r="AS435" s="75"/>
    </row>
    <row r="436" ht="16.5" customHeight="1" outlineLevel="1">
      <c r="A436" s="75"/>
      <c r="B436" s="105"/>
      <c r="C436" s="106"/>
      <c r="D436" s="72"/>
      <c r="E436" s="107"/>
      <c r="F436" s="71"/>
      <c r="G436" s="107"/>
      <c r="H436" s="71"/>
      <c r="I436" s="107"/>
      <c r="J436" s="71"/>
      <c r="K436" s="71"/>
      <c r="L436" s="71"/>
      <c r="M436" s="72"/>
      <c r="N436" s="108"/>
      <c r="O436" s="72"/>
      <c r="P436" s="109"/>
      <c r="Q436" s="71"/>
      <c r="R436" s="110"/>
      <c r="S436" s="72"/>
      <c r="T436" s="111"/>
      <c r="U436" s="72"/>
      <c r="V436" s="112"/>
      <c r="W436" s="71"/>
      <c r="X436" s="72"/>
      <c r="Y436" s="112"/>
      <c r="Z436" s="72"/>
      <c r="AA436" s="75"/>
      <c r="AB436" s="75"/>
      <c r="AC436" s="75"/>
      <c r="AD436" s="75"/>
      <c r="AE436" s="75"/>
      <c r="AF436" s="75"/>
      <c r="AG436" s="75"/>
      <c r="AH436" s="75"/>
      <c r="AI436" s="75"/>
      <c r="AJ436" s="75"/>
      <c r="AK436" s="75"/>
      <c r="AL436" s="75"/>
      <c r="AM436" s="75"/>
      <c r="AN436" s="75"/>
      <c r="AO436" s="75"/>
      <c r="AP436" s="75"/>
      <c r="AQ436" s="75"/>
      <c r="AR436" s="75"/>
      <c r="AS436" s="75"/>
    </row>
    <row r="437" ht="16.5" customHeight="1" outlineLevel="1">
      <c r="A437" s="75"/>
      <c r="B437" s="105"/>
      <c r="C437" s="106"/>
      <c r="D437" s="72"/>
      <c r="E437" s="107"/>
      <c r="F437" s="71"/>
      <c r="G437" s="107"/>
      <c r="H437" s="71"/>
      <c r="I437" s="107"/>
      <c r="J437" s="71"/>
      <c r="K437" s="71"/>
      <c r="L437" s="71"/>
      <c r="M437" s="72"/>
      <c r="N437" s="108"/>
      <c r="O437" s="72"/>
      <c r="P437" s="109"/>
      <c r="Q437" s="71"/>
      <c r="R437" s="110"/>
      <c r="S437" s="72"/>
      <c r="T437" s="111"/>
      <c r="U437" s="72"/>
      <c r="V437" s="112"/>
      <c r="W437" s="71"/>
      <c r="X437" s="72"/>
      <c r="Y437" s="112"/>
      <c r="Z437" s="72"/>
      <c r="AA437" s="75"/>
      <c r="AB437" s="75"/>
      <c r="AC437" s="75"/>
      <c r="AD437" s="75"/>
      <c r="AE437" s="75"/>
      <c r="AF437" s="75"/>
      <c r="AG437" s="75"/>
      <c r="AH437" s="75"/>
      <c r="AI437" s="75"/>
      <c r="AJ437" s="75"/>
      <c r="AK437" s="75"/>
      <c r="AL437" s="75"/>
      <c r="AM437" s="75"/>
      <c r="AN437" s="75"/>
      <c r="AO437" s="75"/>
      <c r="AP437" s="75"/>
      <c r="AQ437" s="75"/>
      <c r="AR437" s="75"/>
      <c r="AS437" s="75"/>
    </row>
    <row r="438" ht="16.5" customHeight="1" outlineLevel="1">
      <c r="A438" s="75"/>
      <c r="B438" s="105"/>
      <c r="C438" s="106"/>
      <c r="D438" s="72"/>
      <c r="E438" s="107"/>
      <c r="F438" s="71"/>
      <c r="G438" s="107"/>
      <c r="H438" s="71"/>
      <c r="I438" s="107"/>
      <c r="J438" s="71"/>
      <c r="K438" s="71"/>
      <c r="L438" s="71"/>
      <c r="M438" s="72"/>
      <c r="N438" s="108"/>
      <c r="O438" s="72"/>
      <c r="P438" s="109"/>
      <c r="Q438" s="71"/>
      <c r="R438" s="110"/>
      <c r="S438" s="72"/>
      <c r="T438" s="111"/>
      <c r="U438" s="72"/>
      <c r="V438" s="112"/>
      <c r="W438" s="71"/>
      <c r="X438" s="72"/>
      <c r="Y438" s="112"/>
      <c r="Z438" s="72"/>
      <c r="AA438" s="75"/>
      <c r="AB438" s="75"/>
      <c r="AC438" s="75"/>
      <c r="AD438" s="75"/>
      <c r="AE438" s="75"/>
      <c r="AF438" s="75"/>
      <c r="AG438" s="75"/>
      <c r="AH438" s="75"/>
      <c r="AI438" s="75"/>
      <c r="AJ438" s="75"/>
      <c r="AK438" s="75"/>
      <c r="AL438" s="75"/>
      <c r="AM438" s="75"/>
      <c r="AN438" s="75"/>
      <c r="AO438" s="75"/>
      <c r="AP438" s="75"/>
      <c r="AQ438" s="75"/>
      <c r="AR438" s="75"/>
      <c r="AS438" s="75"/>
    </row>
    <row r="439" ht="16.5" customHeight="1" outlineLevel="1">
      <c r="A439" s="75"/>
      <c r="B439" s="105"/>
      <c r="C439" s="106"/>
      <c r="D439" s="72"/>
      <c r="E439" s="107"/>
      <c r="F439" s="71"/>
      <c r="G439" s="107"/>
      <c r="H439" s="71"/>
      <c r="I439" s="107"/>
      <c r="J439" s="71"/>
      <c r="K439" s="71"/>
      <c r="L439" s="71"/>
      <c r="M439" s="72"/>
      <c r="N439" s="108"/>
      <c r="O439" s="72"/>
      <c r="P439" s="109"/>
      <c r="Q439" s="71"/>
      <c r="R439" s="110"/>
      <c r="S439" s="72"/>
      <c r="T439" s="111"/>
      <c r="U439" s="72"/>
      <c r="V439" s="112"/>
      <c r="W439" s="71"/>
      <c r="X439" s="72"/>
      <c r="Y439" s="112"/>
      <c r="Z439" s="72"/>
      <c r="AA439" s="75"/>
      <c r="AB439" s="75"/>
      <c r="AC439" s="75"/>
      <c r="AD439" s="75"/>
      <c r="AE439" s="75"/>
      <c r="AF439" s="75"/>
      <c r="AG439" s="75"/>
      <c r="AH439" s="75"/>
      <c r="AI439" s="75"/>
      <c r="AJ439" s="75"/>
      <c r="AK439" s="75"/>
      <c r="AL439" s="75"/>
      <c r="AM439" s="75"/>
      <c r="AN439" s="75"/>
      <c r="AO439" s="75"/>
      <c r="AP439" s="75"/>
      <c r="AQ439" s="75"/>
      <c r="AR439" s="75"/>
      <c r="AS439" s="75"/>
    </row>
    <row r="440" ht="16.5" customHeight="1" outlineLevel="1">
      <c r="A440" s="75"/>
      <c r="B440" s="105"/>
      <c r="C440" s="106"/>
      <c r="D440" s="72"/>
      <c r="E440" s="107"/>
      <c r="F440" s="71"/>
      <c r="G440" s="107"/>
      <c r="H440" s="71"/>
      <c r="I440" s="107"/>
      <c r="J440" s="71"/>
      <c r="K440" s="71"/>
      <c r="L440" s="71"/>
      <c r="M440" s="72"/>
      <c r="N440" s="108"/>
      <c r="O440" s="72"/>
      <c r="P440" s="109"/>
      <c r="Q440" s="71"/>
      <c r="R440" s="110"/>
      <c r="S440" s="72"/>
      <c r="T440" s="111"/>
      <c r="U440" s="72"/>
      <c r="V440" s="112"/>
      <c r="W440" s="71"/>
      <c r="X440" s="72"/>
      <c r="Y440" s="112"/>
      <c r="Z440" s="72"/>
      <c r="AA440" s="75"/>
      <c r="AB440" s="75"/>
      <c r="AC440" s="75"/>
      <c r="AD440" s="75"/>
      <c r="AE440" s="75"/>
      <c r="AF440" s="75"/>
      <c r="AG440" s="75"/>
      <c r="AH440" s="75"/>
      <c r="AI440" s="75"/>
      <c r="AJ440" s="75"/>
      <c r="AK440" s="75"/>
      <c r="AL440" s="75"/>
      <c r="AM440" s="75"/>
      <c r="AN440" s="75"/>
      <c r="AO440" s="75"/>
      <c r="AP440" s="75"/>
      <c r="AQ440" s="75"/>
      <c r="AR440" s="75"/>
      <c r="AS440" s="75"/>
    </row>
    <row r="441" ht="16.5" customHeight="1" outlineLevel="1">
      <c r="A441" s="75"/>
      <c r="B441" s="105"/>
      <c r="C441" s="106"/>
      <c r="D441" s="72"/>
      <c r="E441" s="107"/>
      <c r="F441" s="71"/>
      <c r="G441" s="107"/>
      <c r="H441" s="71"/>
      <c r="I441" s="107"/>
      <c r="J441" s="71"/>
      <c r="K441" s="71"/>
      <c r="L441" s="71"/>
      <c r="M441" s="72"/>
      <c r="N441" s="108"/>
      <c r="O441" s="72"/>
      <c r="P441" s="109"/>
      <c r="Q441" s="71"/>
      <c r="R441" s="110"/>
      <c r="S441" s="72"/>
      <c r="T441" s="111"/>
      <c r="U441" s="72"/>
      <c r="V441" s="112"/>
      <c r="W441" s="71"/>
      <c r="X441" s="72"/>
      <c r="Y441" s="112"/>
      <c r="Z441" s="72"/>
      <c r="AA441" s="75"/>
      <c r="AB441" s="75"/>
      <c r="AC441" s="75"/>
      <c r="AD441" s="75"/>
      <c r="AE441" s="75"/>
      <c r="AF441" s="75"/>
      <c r="AG441" s="75"/>
      <c r="AH441" s="75"/>
      <c r="AI441" s="75"/>
      <c r="AJ441" s="75"/>
      <c r="AK441" s="75"/>
      <c r="AL441" s="75"/>
      <c r="AM441" s="75"/>
      <c r="AN441" s="75"/>
      <c r="AO441" s="75"/>
      <c r="AP441" s="75"/>
      <c r="AQ441" s="75"/>
      <c r="AR441" s="75"/>
      <c r="AS441" s="75"/>
    </row>
    <row r="442" ht="16.5" customHeight="1" outlineLevel="1">
      <c r="A442" s="75"/>
      <c r="B442" s="105"/>
      <c r="C442" s="106"/>
      <c r="D442" s="72"/>
      <c r="E442" s="107"/>
      <c r="F442" s="71"/>
      <c r="G442" s="107"/>
      <c r="H442" s="71"/>
      <c r="I442" s="107"/>
      <c r="J442" s="71"/>
      <c r="K442" s="71"/>
      <c r="L442" s="71"/>
      <c r="M442" s="72"/>
      <c r="N442" s="108"/>
      <c r="O442" s="72"/>
      <c r="P442" s="109"/>
      <c r="Q442" s="71"/>
      <c r="R442" s="110"/>
      <c r="S442" s="72"/>
      <c r="T442" s="111"/>
      <c r="U442" s="72"/>
      <c r="V442" s="112"/>
      <c r="W442" s="71"/>
      <c r="X442" s="72"/>
      <c r="Y442" s="112"/>
      <c r="Z442" s="72"/>
      <c r="AA442" s="75"/>
      <c r="AB442" s="75"/>
      <c r="AC442" s="75"/>
      <c r="AD442" s="75"/>
      <c r="AE442" s="75"/>
      <c r="AF442" s="75"/>
      <c r="AG442" s="75"/>
      <c r="AH442" s="75"/>
      <c r="AI442" s="75"/>
      <c r="AJ442" s="75"/>
      <c r="AK442" s="75"/>
      <c r="AL442" s="75"/>
      <c r="AM442" s="75"/>
      <c r="AN442" s="75"/>
      <c r="AO442" s="75"/>
      <c r="AP442" s="75"/>
      <c r="AQ442" s="75"/>
      <c r="AR442" s="75"/>
      <c r="AS442" s="75"/>
    </row>
    <row r="443" ht="16.5" customHeight="1" outlineLevel="1">
      <c r="A443" s="75"/>
      <c r="B443" s="105"/>
      <c r="C443" s="106"/>
      <c r="D443" s="72"/>
      <c r="E443" s="107"/>
      <c r="F443" s="71"/>
      <c r="G443" s="107"/>
      <c r="H443" s="71"/>
      <c r="I443" s="107"/>
      <c r="J443" s="71"/>
      <c r="K443" s="71"/>
      <c r="L443" s="71"/>
      <c r="M443" s="72"/>
      <c r="N443" s="108"/>
      <c r="O443" s="72"/>
      <c r="P443" s="109"/>
      <c r="Q443" s="71"/>
      <c r="R443" s="110"/>
      <c r="S443" s="72"/>
      <c r="T443" s="111"/>
      <c r="U443" s="72"/>
      <c r="V443" s="112"/>
      <c r="W443" s="71"/>
      <c r="X443" s="72"/>
      <c r="Y443" s="112"/>
      <c r="Z443" s="72"/>
      <c r="AA443" s="75"/>
      <c r="AB443" s="75"/>
      <c r="AC443" s="75"/>
      <c r="AD443" s="75"/>
      <c r="AE443" s="75"/>
      <c r="AF443" s="75"/>
      <c r="AG443" s="75"/>
      <c r="AH443" s="75"/>
      <c r="AI443" s="75"/>
      <c r="AJ443" s="75"/>
      <c r="AK443" s="75"/>
      <c r="AL443" s="75"/>
      <c r="AM443" s="75"/>
      <c r="AN443" s="75"/>
      <c r="AO443" s="75"/>
      <c r="AP443" s="75"/>
      <c r="AQ443" s="75"/>
      <c r="AR443" s="75"/>
      <c r="AS443" s="75"/>
    </row>
    <row r="444" ht="16.5" customHeight="1" outlineLevel="1">
      <c r="A444" s="75"/>
      <c r="B444" s="105"/>
      <c r="C444" s="106"/>
      <c r="D444" s="72"/>
      <c r="E444" s="107"/>
      <c r="F444" s="71"/>
      <c r="G444" s="107"/>
      <c r="H444" s="71"/>
      <c r="I444" s="107"/>
      <c r="J444" s="71"/>
      <c r="K444" s="71"/>
      <c r="L444" s="71"/>
      <c r="M444" s="72"/>
      <c r="N444" s="108"/>
      <c r="O444" s="72"/>
      <c r="P444" s="109"/>
      <c r="Q444" s="71"/>
      <c r="R444" s="110"/>
      <c r="S444" s="72"/>
      <c r="T444" s="111"/>
      <c r="U444" s="72"/>
      <c r="V444" s="112"/>
      <c r="W444" s="71"/>
      <c r="X444" s="72"/>
      <c r="Y444" s="112"/>
      <c r="Z444" s="72"/>
      <c r="AA444" s="75"/>
      <c r="AB444" s="75"/>
      <c r="AC444" s="75"/>
      <c r="AD444" s="75"/>
      <c r="AE444" s="75"/>
      <c r="AF444" s="75"/>
      <c r="AG444" s="75"/>
      <c r="AH444" s="75"/>
      <c r="AI444" s="75"/>
      <c r="AJ444" s="75"/>
      <c r="AK444" s="75"/>
      <c r="AL444" s="75"/>
      <c r="AM444" s="75"/>
      <c r="AN444" s="75"/>
      <c r="AO444" s="75"/>
      <c r="AP444" s="75"/>
      <c r="AQ444" s="75"/>
      <c r="AR444" s="75"/>
      <c r="AS444" s="75"/>
    </row>
    <row r="445" ht="16.5" customHeight="1" outlineLevel="1">
      <c r="A445" s="75"/>
      <c r="B445" s="105"/>
      <c r="C445" s="106"/>
      <c r="D445" s="72"/>
      <c r="E445" s="107"/>
      <c r="F445" s="71"/>
      <c r="G445" s="107"/>
      <c r="H445" s="71"/>
      <c r="I445" s="107"/>
      <c r="J445" s="71"/>
      <c r="K445" s="71"/>
      <c r="L445" s="71"/>
      <c r="M445" s="72"/>
      <c r="N445" s="108"/>
      <c r="O445" s="72"/>
      <c r="P445" s="109"/>
      <c r="Q445" s="71"/>
      <c r="R445" s="110"/>
      <c r="S445" s="72"/>
      <c r="T445" s="111"/>
      <c r="U445" s="72"/>
      <c r="V445" s="112"/>
      <c r="W445" s="71"/>
      <c r="X445" s="72"/>
      <c r="Y445" s="112"/>
      <c r="Z445" s="72"/>
      <c r="AA445" s="75"/>
      <c r="AB445" s="75"/>
      <c r="AC445" s="75"/>
      <c r="AD445" s="75"/>
      <c r="AE445" s="75"/>
      <c r="AF445" s="75"/>
      <c r="AG445" s="75"/>
      <c r="AH445" s="75"/>
      <c r="AI445" s="75"/>
      <c r="AJ445" s="75"/>
      <c r="AK445" s="75"/>
      <c r="AL445" s="75"/>
      <c r="AM445" s="75"/>
      <c r="AN445" s="75"/>
      <c r="AO445" s="75"/>
      <c r="AP445" s="75"/>
      <c r="AQ445" s="75"/>
      <c r="AR445" s="75"/>
      <c r="AS445" s="75"/>
    </row>
    <row r="446" ht="16.5" customHeight="1" outlineLevel="1">
      <c r="A446" s="75"/>
      <c r="B446" s="105"/>
      <c r="C446" s="106"/>
      <c r="D446" s="72"/>
      <c r="E446" s="107"/>
      <c r="F446" s="71"/>
      <c r="G446" s="107"/>
      <c r="H446" s="71"/>
      <c r="I446" s="107"/>
      <c r="J446" s="71"/>
      <c r="K446" s="71"/>
      <c r="L446" s="71"/>
      <c r="M446" s="72"/>
      <c r="N446" s="108"/>
      <c r="O446" s="72"/>
      <c r="P446" s="109"/>
      <c r="Q446" s="71"/>
      <c r="R446" s="110"/>
      <c r="S446" s="72"/>
      <c r="T446" s="111"/>
      <c r="U446" s="72"/>
      <c r="V446" s="112"/>
      <c r="W446" s="71"/>
      <c r="X446" s="72"/>
      <c r="Y446" s="112"/>
      <c r="Z446" s="72"/>
      <c r="AA446" s="75"/>
      <c r="AB446" s="75"/>
      <c r="AC446" s="75"/>
      <c r="AD446" s="75"/>
      <c r="AE446" s="75"/>
      <c r="AF446" s="75"/>
      <c r="AG446" s="75"/>
      <c r="AH446" s="75"/>
      <c r="AI446" s="75"/>
      <c r="AJ446" s="75"/>
      <c r="AK446" s="75"/>
      <c r="AL446" s="75"/>
      <c r="AM446" s="75"/>
      <c r="AN446" s="75"/>
      <c r="AO446" s="75"/>
      <c r="AP446" s="75"/>
      <c r="AQ446" s="75"/>
      <c r="AR446" s="75"/>
      <c r="AS446" s="75"/>
    </row>
    <row r="447" ht="16.5" customHeight="1" outlineLevel="1">
      <c r="A447" s="75"/>
      <c r="B447" s="105"/>
      <c r="C447" s="106"/>
      <c r="D447" s="72"/>
      <c r="E447" s="107"/>
      <c r="F447" s="71"/>
      <c r="G447" s="107"/>
      <c r="H447" s="71"/>
      <c r="I447" s="107"/>
      <c r="J447" s="71"/>
      <c r="K447" s="71"/>
      <c r="L447" s="71"/>
      <c r="M447" s="72"/>
      <c r="N447" s="108"/>
      <c r="O447" s="72"/>
      <c r="P447" s="109"/>
      <c r="Q447" s="71"/>
      <c r="R447" s="110"/>
      <c r="S447" s="72"/>
      <c r="T447" s="111"/>
      <c r="U447" s="72"/>
      <c r="V447" s="112"/>
      <c r="W447" s="71"/>
      <c r="X447" s="72"/>
      <c r="Y447" s="112"/>
      <c r="Z447" s="72"/>
      <c r="AA447" s="75"/>
      <c r="AB447" s="75"/>
      <c r="AC447" s="75"/>
      <c r="AD447" s="75"/>
      <c r="AE447" s="75"/>
      <c r="AF447" s="75"/>
      <c r="AG447" s="75"/>
      <c r="AH447" s="75"/>
      <c r="AI447" s="75"/>
      <c r="AJ447" s="75"/>
      <c r="AK447" s="75"/>
      <c r="AL447" s="75"/>
      <c r="AM447" s="75"/>
      <c r="AN447" s="75"/>
      <c r="AO447" s="75"/>
      <c r="AP447" s="75"/>
      <c r="AQ447" s="75"/>
      <c r="AR447" s="75"/>
      <c r="AS447" s="75"/>
    </row>
    <row r="448" ht="16.5" customHeight="1" outlineLevel="1">
      <c r="A448" s="75"/>
      <c r="B448" s="105"/>
      <c r="C448" s="106"/>
      <c r="D448" s="72"/>
      <c r="E448" s="107"/>
      <c r="F448" s="71"/>
      <c r="G448" s="107"/>
      <c r="H448" s="71"/>
      <c r="I448" s="107"/>
      <c r="J448" s="71"/>
      <c r="K448" s="71"/>
      <c r="L448" s="71"/>
      <c r="M448" s="72"/>
      <c r="N448" s="108"/>
      <c r="O448" s="72"/>
      <c r="P448" s="109"/>
      <c r="Q448" s="71"/>
      <c r="R448" s="110"/>
      <c r="S448" s="72"/>
      <c r="T448" s="111"/>
      <c r="U448" s="72"/>
      <c r="V448" s="112"/>
      <c r="W448" s="71"/>
      <c r="X448" s="72"/>
      <c r="Y448" s="112"/>
      <c r="Z448" s="72"/>
      <c r="AA448" s="75"/>
      <c r="AB448" s="75"/>
      <c r="AC448" s="75"/>
      <c r="AD448" s="75"/>
      <c r="AE448" s="75"/>
      <c r="AF448" s="75"/>
      <c r="AG448" s="75"/>
      <c r="AH448" s="75"/>
      <c r="AI448" s="75"/>
      <c r="AJ448" s="75"/>
      <c r="AK448" s="75"/>
      <c r="AL448" s="75"/>
      <c r="AM448" s="75"/>
      <c r="AN448" s="75"/>
      <c r="AO448" s="75"/>
      <c r="AP448" s="75"/>
      <c r="AQ448" s="75"/>
      <c r="AR448" s="75"/>
      <c r="AS448" s="75"/>
    </row>
    <row r="449" ht="16.5" customHeight="1" outlineLevel="1">
      <c r="A449" s="75"/>
      <c r="B449" s="105"/>
      <c r="C449" s="106"/>
      <c r="D449" s="72"/>
      <c r="E449" s="107"/>
      <c r="F449" s="71"/>
      <c r="G449" s="107"/>
      <c r="H449" s="71"/>
      <c r="I449" s="107"/>
      <c r="J449" s="71"/>
      <c r="K449" s="71"/>
      <c r="L449" s="71"/>
      <c r="M449" s="72"/>
      <c r="N449" s="108"/>
      <c r="O449" s="72"/>
      <c r="P449" s="109"/>
      <c r="Q449" s="71"/>
      <c r="R449" s="110"/>
      <c r="S449" s="72"/>
      <c r="T449" s="111"/>
      <c r="U449" s="72"/>
      <c r="V449" s="112"/>
      <c r="W449" s="71"/>
      <c r="X449" s="72"/>
      <c r="Y449" s="112"/>
      <c r="Z449" s="72"/>
      <c r="AA449" s="75"/>
      <c r="AB449" s="75"/>
      <c r="AC449" s="75"/>
      <c r="AD449" s="75"/>
      <c r="AE449" s="75"/>
      <c r="AF449" s="75"/>
      <c r="AG449" s="75"/>
      <c r="AH449" s="75"/>
      <c r="AI449" s="75"/>
      <c r="AJ449" s="75"/>
      <c r="AK449" s="75"/>
      <c r="AL449" s="75"/>
      <c r="AM449" s="75"/>
      <c r="AN449" s="75"/>
      <c r="AO449" s="75"/>
      <c r="AP449" s="75"/>
      <c r="AQ449" s="75"/>
      <c r="AR449" s="75"/>
      <c r="AS449" s="75"/>
    </row>
    <row r="450" ht="16.5" customHeight="1" outlineLevel="1">
      <c r="A450" s="75"/>
      <c r="B450" s="105"/>
      <c r="C450" s="106"/>
      <c r="D450" s="72"/>
      <c r="E450" s="107"/>
      <c r="F450" s="71"/>
      <c r="G450" s="107"/>
      <c r="H450" s="71"/>
      <c r="I450" s="107"/>
      <c r="J450" s="71"/>
      <c r="K450" s="71"/>
      <c r="L450" s="71"/>
      <c r="M450" s="72"/>
      <c r="N450" s="108"/>
      <c r="O450" s="72"/>
      <c r="P450" s="109"/>
      <c r="Q450" s="71"/>
      <c r="R450" s="110"/>
      <c r="S450" s="72"/>
      <c r="T450" s="111"/>
      <c r="U450" s="72"/>
      <c r="V450" s="112"/>
      <c r="W450" s="71"/>
      <c r="X450" s="72"/>
      <c r="Y450" s="112"/>
      <c r="Z450" s="72"/>
      <c r="AA450" s="75"/>
      <c r="AB450" s="75"/>
      <c r="AC450" s="75"/>
      <c r="AD450" s="75"/>
      <c r="AE450" s="75"/>
      <c r="AF450" s="75"/>
      <c r="AG450" s="75"/>
      <c r="AH450" s="75"/>
      <c r="AI450" s="75"/>
      <c r="AJ450" s="75"/>
      <c r="AK450" s="75"/>
      <c r="AL450" s="75"/>
      <c r="AM450" s="75"/>
      <c r="AN450" s="75"/>
      <c r="AO450" s="75"/>
      <c r="AP450" s="75"/>
      <c r="AQ450" s="75"/>
      <c r="AR450" s="75"/>
      <c r="AS450" s="75"/>
    </row>
    <row r="451" ht="16.5" customHeight="1" outlineLevel="1">
      <c r="A451" s="75"/>
      <c r="B451" s="105"/>
      <c r="C451" s="106"/>
      <c r="D451" s="72"/>
      <c r="E451" s="107"/>
      <c r="F451" s="71"/>
      <c r="G451" s="107"/>
      <c r="H451" s="71"/>
      <c r="I451" s="107"/>
      <c r="J451" s="71"/>
      <c r="K451" s="71"/>
      <c r="L451" s="71"/>
      <c r="M451" s="72"/>
      <c r="N451" s="108"/>
      <c r="O451" s="72"/>
      <c r="P451" s="109"/>
      <c r="Q451" s="71"/>
      <c r="R451" s="110"/>
      <c r="S451" s="72"/>
      <c r="T451" s="111"/>
      <c r="U451" s="72"/>
      <c r="V451" s="112"/>
      <c r="W451" s="71"/>
      <c r="X451" s="72"/>
      <c r="Y451" s="112"/>
      <c r="Z451" s="72"/>
      <c r="AA451" s="75"/>
      <c r="AB451" s="75"/>
      <c r="AC451" s="75"/>
      <c r="AD451" s="75"/>
      <c r="AE451" s="75"/>
      <c r="AF451" s="75"/>
      <c r="AG451" s="75"/>
      <c r="AH451" s="75"/>
      <c r="AI451" s="75"/>
      <c r="AJ451" s="75"/>
      <c r="AK451" s="75"/>
      <c r="AL451" s="75"/>
      <c r="AM451" s="75"/>
      <c r="AN451" s="75"/>
      <c r="AO451" s="75"/>
      <c r="AP451" s="75"/>
      <c r="AQ451" s="75"/>
      <c r="AR451" s="75"/>
      <c r="AS451" s="75"/>
    </row>
    <row r="452" ht="16.5" customHeight="1" outlineLevel="1">
      <c r="A452" s="75"/>
      <c r="B452" s="105"/>
      <c r="C452" s="106"/>
      <c r="D452" s="72"/>
      <c r="E452" s="107"/>
      <c r="F452" s="71"/>
      <c r="G452" s="107"/>
      <c r="H452" s="71"/>
      <c r="I452" s="107"/>
      <c r="J452" s="71"/>
      <c r="K452" s="71"/>
      <c r="L452" s="71"/>
      <c r="M452" s="72"/>
      <c r="N452" s="108"/>
      <c r="O452" s="72"/>
      <c r="P452" s="109"/>
      <c r="Q452" s="71"/>
      <c r="R452" s="110"/>
      <c r="S452" s="72"/>
      <c r="T452" s="111"/>
      <c r="U452" s="72"/>
      <c r="V452" s="112"/>
      <c r="W452" s="71"/>
      <c r="X452" s="72"/>
      <c r="Y452" s="112"/>
      <c r="Z452" s="72"/>
      <c r="AA452" s="75"/>
      <c r="AB452" s="75"/>
      <c r="AC452" s="75"/>
      <c r="AD452" s="75"/>
      <c r="AE452" s="75"/>
      <c r="AF452" s="75"/>
      <c r="AG452" s="75"/>
      <c r="AH452" s="75"/>
      <c r="AI452" s="75"/>
      <c r="AJ452" s="75"/>
      <c r="AK452" s="75"/>
      <c r="AL452" s="75"/>
      <c r="AM452" s="75"/>
      <c r="AN452" s="75"/>
      <c r="AO452" s="75"/>
      <c r="AP452" s="75"/>
      <c r="AQ452" s="75"/>
      <c r="AR452" s="75"/>
      <c r="AS452" s="75"/>
    </row>
    <row r="453" ht="16.5" customHeight="1" outlineLevel="1">
      <c r="A453" s="75"/>
      <c r="B453" s="105"/>
      <c r="C453" s="106"/>
      <c r="D453" s="72"/>
      <c r="E453" s="107"/>
      <c r="F453" s="71"/>
      <c r="G453" s="107"/>
      <c r="H453" s="71"/>
      <c r="I453" s="107"/>
      <c r="J453" s="71"/>
      <c r="K453" s="71"/>
      <c r="L453" s="71"/>
      <c r="M453" s="72"/>
      <c r="N453" s="108"/>
      <c r="O453" s="72"/>
      <c r="P453" s="109"/>
      <c r="Q453" s="71"/>
      <c r="R453" s="110"/>
      <c r="S453" s="72"/>
      <c r="T453" s="111"/>
      <c r="U453" s="72"/>
      <c r="V453" s="112"/>
      <c r="W453" s="71"/>
      <c r="X453" s="72"/>
      <c r="Y453" s="112"/>
      <c r="Z453" s="72"/>
      <c r="AA453" s="75"/>
      <c r="AB453" s="75"/>
      <c r="AC453" s="75"/>
      <c r="AD453" s="75"/>
      <c r="AE453" s="75"/>
      <c r="AF453" s="75"/>
      <c r="AG453" s="75"/>
      <c r="AH453" s="75"/>
      <c r="AI453" s="75"/>
      <c r="AJ453" s="75"/>
      <c r="AK453" s="75"/>
      <c r="AL453" s="75"/>
      <c r="AM453" s="75"/>
      <c r="AN453" s="75"/>
      <c r="AO453" s="75"/>
      <c r="AP453" s="75"/>
      <c r="AQ453" s="75"/>
      <c r="AR453" s="75"/>
      <c r="AS453" s="75"/>
    </row>
    <row r="454" ht="16.5" customHeight="1" outlineLevel="1">
      <c r="A454" s="75"/>
      <c r="B454" s="105"/>
      <c r="C454" s="106"/>
      <c r="D454" s="72"/>
      <c r="E454" s="107"/>
      <c r="F454" s="71"/>
      <c r="G454" s="107"/>
      <c r="H454" s="71"/>
      <c r="I454" s="107"/>
      <c r="J454" s="71"/>
      <c r="K454" s="71"/>
      <c r="L454" s="71"/>
      <c r="M454" s="72"/>
      <c r="N454" s="108"/>
      <c r="O454" s="72"/>
      <c r="P454" s="109"/>
      <c r="Q454" s="71"/>
      <c r="R454" s="110"/>
      <c r="S454" s="72"/>
      <c r="T454" s="111"/>
      <c r="U454" s="72"/>
      <c r="V454" s="112"/>
      <c r="W454" s="71"/>
      <c r="X454" s="72"/>
      <c r="Y454" s="112"/>
      <c r="Z454" s="72"/>
      <c r="AA454" s="75"/>
      <c r="AB454" s="75"/>
      <c r="AC454" s="75"/>
      <c r="AD454" s="75"/>
      <c r="AE454" s="75"/>
      <c r="AF454" s="75"/>
      <c r="AG454" s="75"/>
      <c r="AH454" s="75"/>
      <c r="AI454" s="75"/>
      <c r="AJ454" s="75"/>
      <c r="AK454" s="75"/>
      <c r="AL454" s="75"/>
      <c r="AM454" s="75"/>
      <c r="AN454" s="75"/>
      <c r="AO454" s="75"/>
      <c r="AP454" s="75"/>
      <c r="AQ454" s="75"/>
      <c r="AR454" s="75"/>
      <c r="AS454" s="75"/>
    </row>
    <row r="455" ht="16.5" customHeight="1" outlineLevel="1">
      <c r="A455" s="75"/>
      <c r="B455" s="105"/>
      <c r="C455" s="106"/>
      <c r="D455" s="72"/>
      <c r="E455" s="107"/>
      <c r="F455" s="71"/>
      <c r="G455" s="107"/>
      <c r="H455" s="71"/>
      <c r="I455" s="107"/>
      <c r="J455" s="71"/>
      <c r="K455" s="71"/>
      <c r="L455" s="71"/>
      <c r="M455" s="72"/>
      <c r="N455" s="108"/>
      <c r="O455" s="72"/>
      <c r="P455" s="109"/>
      <c r="Q455" s="71"/>
      <c r="R455" s="110"/>
      <c r="S455" s="72"/>
      <c r="T455" s="111"/>
      <c r="U455" s="72"/>
      <c r="V455" s="112"/>
      <c r="W455" s="71"/>
      <c r="X455" s="72"/>
      <c r="Y455" s="112"/>
      <c r="Z455" s="72"/>
      <c r="AA455" s="75"/>
      <c r="AB455" s="75"/>
      <c r="AC455" s="75"/>
      <c r="AD455" s="75"/>
      <c r="AE455" s="75"/>
      <c r="AF455" s="75"/>
      <c r="AG455" s="75"/>
      <c r="AH455" s="75"/>
      <c r="AI455" s="75"/>
      <c r="AJ455" s="75"/>
      <c r="AK455" s="75"/>
      <c r="AL455" s="75"/>
      <c r="AM455" s="75"/>
      <c r="AN455" s="75"/>
      <c r="AO455" s="75"/>
      <c r="AP455" s="75"/>
      <c r="AQ455" s="75"/>
      <c r="AR455" s="75"/>
      <c r="AS455" s="75"/>
    </row>
    <row r="456" ht="16.5" customHeight="1" outlineLevel="1">
      <c r="A456" s="75"/>
      <c r="B456" s="105"/>
      <c r="C456" s="106"/>
      <c r="D456" s="72"/>
      <c r="E456" s="107"/>
      <c r="F456" s="71"/>
      <c r="G456" s="107"/>
      <c r="H456" s="71"/>
      <c r="I456" s="107"/>
      <c r="J456" s="71"/>
      <c r="K456" s="71"/>
      <c r="L456" s="71"/>
      <c r="M456" s="72"/>
      <c r="N456" s="108"/>
      <c r="O456" s="72"/>
      <c r="P456" s="109"/>
      <c r="Q456" s="71"/>
      <c r="R456" s="110"/>
      <c r="S456" s="72"/>
      <c r="T456" s="111"/>
      <c r="U456" s="72"/>
      <c r="V456" s="112"/>
      <c r="W456" s="71"/>
      <c r="X456" s="72"/>
      <c r="Y456" s="112"/>
      <c r="Z456" s="72"/>
      <c r="AA456" s="75"/>
      <c r="AB456" s="75"/>
      <c r="AC456" s="75"/>
      <c r="AD456" s="75"/>
      <c r="AE456" s="75"/>
      <c r="AF456" s="75"/>
      <c r="AG456" s="75"/>
      <c r="AH456" s="75"/>
      <c r="AI456" s="75"/>
      <c r="AJ456" s="75"/>
      <c r="AK456" s="75"/>
      <c r="AL456" s="75"/>
      <c r="AM456" s="75"/>
      <c r="AN456" s="75"/>
      <c r="AO456" s="75"/>
      <c r="AP456" s="75"/>
      <c r="AQ456" s="75"/>
      <c r="AR456" s="75"/>
      <c r="AS456" s="75"/>
    </row>
    <row r="457" ht="16.5" customHeight="1" outlineLevel="1">
      <c r="A457" s="75"/>
      <c r="B457" s="105"/>
      <c r="C457" s="106"/>
      <c r="D457" s="72"/>
      <c r="E457" s="107"/>
      <c r="F457" s="71"/>
      <c r="G457" s="107"/>
      <c r="H457" s="71"/>
      <c r="I457" s="107"/>
      <c r="J457" s="71"/>
      <c r="K457" s="71"/>
      <c r="L457" s="71"/>
      <c r="M457" s="72"/>
      <c r="N457" s="108"/>
      <c r="O457" s="72"/>
      <c r="P457" s="109"/>
      <c r="Q457" s="71"/>
      <c r="R457" s="110"/>
      <c r="S457" s="72"/>
      <c r="T457" s="111"/>
      <c r="U457" s="72"/>
      <c r="V457" s="112"/>
      <c r="W457" s="71"/>
      <c r="X457" s="72"/>
      <c r="Y457" s="112"/>
      <c r="Z457" s="72"/>
      <c r="AA457" s="75"/>
      <c r="AB457" s="75"/>
      <c r="AC457" s="75"/>
      <c r="AD457" s="75"/>
      <c r="AE457" s="75"/>
      <c r="AF457" s="75"/>
      <c r="AG457" s="75"/>
      <c r="AH457" s="75"/>
      <c r="AI457" s="75"/>
      <c r="AJ457" s="75"/>
      <c r="AK457" s="75"/>
      <c r="AL457" s="75"/>
      <c r="AM457" s="75"/>
      <c r="AN457" s="75"/>
      <c r="AO457" s="75"/>
      <c r="AP457" s="75"/>
      <c r="AQ457" s="75"/>
      <c r="AR457" s="75"/>
      <c r="AS457" s="75"/>
    </row>
    <row r="458" ht="16.5" customHeight="1" outlineLevel="1">
      <c r="A458" s="75"/>
      <c r="B458" s="105"/>
      <c r="C458" s="106"/>
      <c r="D458" s="72"/>
      <c r="E458" s="107"/>
      <c r="F458" s="71"/>
      <c r="G458" s="107"/>
      <c r="H458" s="71"/>
      <c r="I458" s="107"/>
      <c r="J458" s="71"/>
      <c r="K458" s="71"/>
      <c r="L458" s="71"/>
      <c r="M458" s="72"/>
      <c r="N458" s="108"/>
      <c r="O458" s="72"/>
      <c r="P458" s="109"/>
      <c r="Q458" s="71"/>
      <c r="R458" s="110"/>
      <c r="S458" s="72"/>
      <c r="T458" s="111"/>
      <c r="U458" s="72"/>
      <c r="V458" s="112"/>
      <c r="W458" s="71"/>
      <c r="X458" s="72"/>
      <c r="Y458" s="112"/>
      <c r="Z458" s="72"/>
      <c r="AA458" s="75"/>
      <c r="AB458" s="75"/>
      <c r="AC458" s="75"/>
      <c r="AD458" s="75"/>
      <c r="AE458" s="75"/>
      <c r="AF458" s="75"/>
      <c r="AG458" s="75"/>
      <c r="AH458" s="75"/>
      <c r="AI458" s="75"/>
      <c r="AJ458" s="75"/>
      <c r="AK458" s="75"/>
      <c r="AL458" s="75"/>
      <c r="AM458" s="75"/>
      <c r="AN458" s="75"/>
      <c r="AO458" s="75"/>
      <c r="AP458" s="75"/>
      <c r="AQ458" s="75"/>
      <c r="AR458" s="75"/>
      <c r="AS458" s="75"/>
    </row>
    <row r="459" ht="16.5" customHeight="1" outlineLevel="1">
      <c r="A459" s="75"/>
      <c r="B459" s="105"/>
      <c r="C459" s="106"/>
      <c r="D459" s="72"/>
      <c r="E459" s="107"/>
      <c r="F459" s="71"/>
      <c r="G459" s="107"/>
      <c r="H459" s="71"/>
      <c r="I459" s="107"/>
      <c r="J459" s="71"/>
      <c r="K459" s="71"/>
      <c r="L459" s="71"/>
      <c r="M459" s="72"/>
      <c r="N459" s="108"/>
      <c r="O459" s="72"/>
      <c r="P459" s="109"/>
      <c r="Q459" s="71"/>
      <c r="R459" s="110"/>
      <c r="S459" s="72"/>
      <c r="T459" s="111"/>
      <c r="U459" s="72"/>
      <c r="V459" s="112"/>
      <c r="W459" s="71"/>
      <c r="X459" s="72"/>
      <c r="Y459" s="112"/>
      <c r="Z459" s="72"/>
      <c r="AA459" s="75"/>
      <c r="AB459" s="75"/>
      <c r="AC459" s="75"/>
      <c r="AD459" s="75"/>
      <c r="AE459" s="75"/>
      <c r="AF459" s="75"/>
      <c r="AG459" s="75"/>
      <c r="AH459" s="75"/>
      <c r="AI459" s="75"/>
      <c r="AJ459" s="75"/>
      <c r="AK459" s="75"/>
      <c r="AL459" s="75"/>
      <c r="AM459" s="75"/>
      <c r="AN459" s="75"/>
      <c r="AO459" s="75"/>
      <c r="AP459" s="75"/>
      <c r="AQ459" s="75"/>
      <c r="AR459" s="75"/>
      <c r="AS459" s="75"/>
    </row>
    <row r="460" ht="16.5" customHeight="1" outlineLevel="1">
      <c r="A460" s="75"/>
      <c r="B460" s="105"/>
      <c r="C460" s="106"/>
      <c r="D460" s="72"/>
      <c r="E460" s="107"/>
      <c r="F460" s="71"/>
      <c r="G460" s="107"/>
      <c r="H460" s="71"/>
      <c r="I460" s="107"/>
      <c r="J460" s="71"/>
      <c r="K460" s="71"/>
      <c r="L460" s="71"/>
      <c r="M460" s="72"/>
      <c r="N460" s="108"/>
      <c r="O460" s="72"/>
      <c r="P460" s="109"/>
      <c r="Q460" s="71"/>
      <c r="R460" s="110"/>
      <c r="S460" s="72"/>
      <c r="T460" s="111"/>
      <c r="U460" s="72"/>
      <c r="V460" s="112"/>
      <c r="W460" s="71"/>
      <c r="X460" s="72"/>
      <c r="Y460" s="112"/>
      <c r="Z460" s="72"/>
      <c r="AA460" s="75"/>
      <c r="AB460" s="75"/>
      <c r="AC460" s="75"/>
      <c r="AD460" s="75"/>
      <c r="AE460" s="75"/>
      <c r="AF460" s="75"/>
      <c r="AG460" s="75"/>
      <c r="AH460" s="75"/>
      <c r="AI460" s="75"/>
      <c r="AJ460" s="75"/>
      <c r="AK460" s="75"/>
      <c r="AL460" s="75"/>
      <c r="AM460" s="75"/>
      <c r="AN460" s="75"/>
      <c r="AO460" s="75"/>
      <c r="AP460" s="75"/>
      <c r="AQ460" s="75"/>
      <c r="AR460" s="75"/>
      <c r="AS460" s="75"/>
    </row>
    <row r="461" ht="16.5" customHeight="1" outlineLevel="1">
      <c r="A461" s="75"/>
      <c r="B461" s="105"/>
      <c r="C461" s="106"/>
      <c r="D461" s="72"/>
      <c r="E461" s="107"/>
      <c r="F461" s="71"/>
      <c r="G461" s="107"/>
      <c r="H461" s="71"/>
      <c r="I461" s="107"/>
      <c r="J461" s="71"/>
      <c r="K461" s="71"/>
      <c r="L461" s="71"/>
      <c r="M461" s="72"/>
      <c r="N461" s="108"/>
      <c r="O461" s="72"/>
      <c r="P461" s="109"/>
      <c r="Q461" s="71"/>
      <c r="R461" s="110"/>
      <c r="S461" s="72"/>
      <c r="T461" s="111"/>
      <c r="U461" s="72"/>
      <c r="V461" s="112"/>
      <c r="W461" s="71"/>
      <c r="X461" s="72"/>
      <c r="Y461" s="112"/>
      <c r="Z461" s="72"/>
      <c r="AA461" s="75"/>
      <c r="AB461" s="75"/>
      <c r="AC461" s="75"/>
      <c r="AD461" s="75"/>
      <c r="AE461" s="75"/>
      <c r="AF461" s="75"/>
      <c r="AG461" s="75"/>
      <c r="AH461" s="75"/>
      <c r="AI461" s="75"/>
      <c r="AJ461" s="75"/>
      <c r="AK461" s="75"/>
      <c r="AL461" s="75"/>
      <c r="AM461" s="75"/>
      <c r="AN461" s="75"/>
      <c r="AO461" s="75"/>
      <c r="AP461" s="75"/>
      <c r="AQ461" s="75"/>
      <c r="AR461" s="75"/>
      <c r="AS461" s="75"/>
    </row>
    <row r="462" ht="16.5" customHeight="1" outlineLevel="1">
      <c r="A462" s="75"/>
      <c r="B462" s="105"/>
      <c r="C462" s="106"/>
      <c r="D462" s="72"/>
      <c r="E462" s="107"/>
      <c r="F462" s="71"/>
      <c r="G462" s="107"/>
      <c r="H462" s="71"/>
      <c r="I462" s="107"/>
      <c r="J462" s="71"/>
      <c r="K462" s="71"/>
      <c r="L462" s="71"/>
      <c r="M462" s="72"/>
      <c r="N462" s="108"/>
      <c r="O462" s="72"/>
      <c r="P462" s="109"/>
      <c r="Q462" s="71"/>
      <c r="R462" s="110"/>
      <c r="S462" s="72"/>
      <c r="T462" s="111"/>
      <c r="U462" s="72"/>
      <c r="V462" s="112"/>
      <c r="W462" s="71"/>
      <c r="X462" s="72"/>
      <c r="Y462" s="112"/>
      <c r="Z462" s="72"/>
      <c r="AA462" s="75"/>
      <c r="AB462" s="75"/>
      <c r="AC462" s="75"/>
      <c r="AD462" s="75"/>
      <c r="AE462" s="75"/>
      <c r="AF462" s="75"/>
      <c r="AG462" s="75"/>
      <c r="AH462" s="75"/>
      <c r="AI462" s="75"/>
      <c r="AJ462" s="75"/>
      <c r="AK462" s="75"/>
      <c r="AL462" s="75"/>
      <c r="AM462" s="75"/>
      <c r="AN462" s="75"/>
      <c r="AO462" s="75"/>
      <c r="AP462" s="75"/>
      <c r="AQ462" s="75"/>
      <c r="AR462" s="75"/>
      <c r="AS462" s="75"/>
    </row>
    <row r="463" ht="16.5" customHeight="1" outlineLevel="1">
      <c r="A463" s="75"/>
      <c r="B463" s="105"/>
      <c r="C463" s="106"/>
      <c r="D463" s="72"/>
      <c r="E463" s="107"/>
      <c r="F463" s="71"/>
      <c r="G463" s="107"/>
      <c r="H463" s="71"/>
      <c r="I463" s="107"/>
      <c r="J463" s="71"/>
      <c r="K463" s="71"/>
      <c r="L463" s="71"/>
      <c r="M463" s="72"/>
      <c r="N463" s="108"/>
      <c r="O463" s="72"/>
      <c r="P463" s="109"/>
      <c r="Q463" s="71"/>
      <c r="R463" s="110"/>
      <c r="S463" s="72"/>
      <c r="T463" s="111"/>
      <c r="U463" s="72"/>
      <c r="V463" s="112"/>
      <c r="W463" s="71"/>
      <c r="X463" s="72"/>
      <c r="Y463" s="112"/>
      <c r="Z463" s="72"/>
      <c r="AA463" s="75"/>
      <c r="AB463" s="75"/>
      <c r="AC463" s="75"/>
      <c r="AD463" s="75"/>
      <c r="AE463" s="75"/>
      <c r="AF463" s="75"/>
      <c r="AG463" s="75"/>
      <c r="AH463" s="75"/>
      <c r="AI463" s="75"/>
      <c r="AJ463" s="75"/>
      <c r="AK463" s="75"/>
      <c r="AL463" s="75"/>
      <c r="AM463" s="75"/>
      <c r="AN463" s="75"/>
      <c r="AO463" s="75"/>
      <c r="AP463" s="75"/>
      <c r="AQ463" s="75"/>
      <c r="AR463" s="75"/>
      <c r="AS463" s="75"/>
    </row>
    <row r="464" ht="16.5" customHeight="1" outlineLevel="1">
      <c r="A464" s="75"/>
      <c r="B464" s="105"/>
      <c r="C464" s="106"/>
      <c r="D464" s="72"/>
      <c r="E464" s="107"/>
      <c r="F464" s="71"/>
      <c r="G464" s="107"/>
      <c r="H464" s="71"/>
      <c r="I464" s="107"/>
      <c r="J464" s="71"/>
      <c r="K464" s="71"/>
      <c r="L464" s="71"/>
      <c r="M464" s="72"/>
      <c r="N464" s="108"/>
      <c r="O464" s="72"/>
      <c r="P464" s="109"/>
      <c r="Q464" s="71"/>
      <c r="R464" s="110"/>
      <c r="S464" s="72"/>
      <c r="T464" s="111"/>
      <c r="U464" s="72"/>
      <c r="V464" s="112"/>
      <c r="W464" s="71"/>
      <c r="X464" s="72"/>
      <c r="Y464" s="112"/>
      <c r="Z464" s="72"/>
      <c r="AA464" s="75"/>
      <c r="AB464" s="75"/>
      <c r="AC464" s="75"/>
      <c r="AD464" s="75"/>
      <c r="AE464" s="75"/>
      <c r="AF464" s="75"/>
      <c r="AG464" s="75"/>
      <c r="AH464" s="75"/>
      <c r="AI464" s="75"/>
      <c r="AJ464" s="75"/>
      <c r="AK464" s="75"/>
      <c r="AL464" s="75"/>
      <c r="AM464" s="75"/>
      <c r="AN464" s="75"/>
      <c r="AO464" s="75"/>
      <c r="AP464" s="75"/>
      <c r="AQ464" s="75"/>
      <c r="AR464" s="75"/>
      <c r="AS464" s="75"/>
    </row>
    <row r="465" ht="16.5" customHeight="1" outlineLevel="1">
      <c r="A465" s="75"/>
      <c r="B465" s="105"/>
      <c r="C465" s="106"/>
      <c r="D465" s="72"/>
      <c r="E465" s="107"/>
      <c r="F465" s="71"/>
      <c r="G465" s="107"/>
      <c r="H465" s="71"/>
      <c r="I465" s="107"/>
      <c r="J465" s="71"/>
      <c r="K465" s="71"/>
      <c r="L465" s="71"/>
      <c r="M465" s="72"/>
      <c r="N465" s="108"/>
      <c r="O465" s="72"/>
      <c r="P465" s="109"/>
      <c r="Q465" s="71"/>
      <c r="R465" s="110"/>
      <c r="S465" s="72"/>
      <c r="T465" s="111"/>
      <c r="U465" s="72"/>
      <c r="V465" s="112"/>
      <c r="W465" s="71"/>
      <c r="X465" s="72"/>
      <c r="Y465" s="112"/>
      <c r="Z465" s="72"/>
      <c r="AA465" s="75"/>
      <c r="AB465" s="75"/>
      <c r="AC465" s="75"/>
      <c r="AD465" s="75"/>
      <c r="AE465" s="75"/>
      <c r="AF465" s="75"/>
      <c r="AG465" s="75"/>
      <c r="AH465" s="75"/>
      <c r="AI465" s="75"/>
      <c r="AJ465" s="75"/>
      <c r="AK465" s="75"/>
      <c r="AL465" s="75"/>
      <c r="AM465" s="75"/>
      <c r="AN465" s="75"/>
      <c r="AO465" s="75"/>
      <c r="AP465" s="75"/>
      <c r="AQ465" s="75"/>
      <c r="AR465" s="75"/>
      <c r="AS465" s="75"/>
    </row>
    <row r="466" ht="16.5" customHeight="1" outlineLevel="1">
      <c r="A466" s="75"/>
      <c r="B466" s="105"/>
      <c r="C466" s="106"/>
      <c r="D466" s="72"/>
      <c r="E466" s="107"/>
      <c r="F466" s="71"/>
      <c r="G466" s="107"/>
      <c r="H466" s="71"/>
      <c r="I466" s="107"/>
      <c r="J466" s="71"/>
      <c r="K466" s="71"/>
      <c r="L466" s="71"/>
      <c r="M466" s="72"/>
      <c r="N466" s="108"/>
      <c r="O466" s="72"/>
      <c r="P466" s="109"/>
      <c r="Q466" s="71"/>
      <c r="R466" s="110"/>
      <c r="S466" s="72"/>
      <c r="T466" s="111"/>
      <c r="U466" s="72"/>
      <c r="V466" s="112"/>
      <c r="W466" s="71"/>
      <c r="X466" s="72"/>
      <c r="Y466" s="112"/>
      <c r="Z466" s="72"/>
      <c r="AA466" s="75"/>
      <c r="AB466" s="75"/>
      <c r="AC466" s="75"/>
      <c r="AD466" s="75"/>
      <c r="AE466" s="75"/>
      <c r="AF466" s="75"/>
      <c r="AG466" s="75"/>
      <c r="AH466" s="75"/>
      <c r="AI466" s="75"/>
      <c r="AJ466" s="75"/>
      <c r="AK466" s="75"/>
      <c r="AL466" s="75"/>
      <c r="AM466" s="75"/>
      <c r="AN466" s="75"/>
      <c r="AO466" s="75"/>
      <c r="AP466" s="75"/>
      <c r="AQ466" s="75"/>
      <c r="AR466" s="75"/>
      <c r="AS466" s="75"/>
    </row>
    <row r="467" ht="16.5" customHeight="1" outlineLevel="1">
      <c r="A467" s="75"/>
      <c r="B467" s="105"/>
      <c r="C467" s="106"/>
      <c r="D467" s="72"/>
      <c r="E467" s="107"/>
      <c r="F467" s="71"/>
      <c r="G467" s="107"/>
      <c r="H467" s="71"/>
      <c r="I467" s="107"/>
      <c r="J467" s="71"/>
      <c r="K467" s="71"/>
      <c r="L467" s="71"/>
      <c r="M467" s="72"/>
      <c r="N467" s="108"/>
      <c r="O467" s="72"/>
      <c r="P467" s="109"/>
      <c r="Q467" s="71"/>
      <c r="R467" s="110"/>
      <c r="S467" s="72"/>
      <c r="T467" s="111"/>
      <c r="U467" s="72"/>
      <c r="V467" s="112"/>
      <c r="W467" s="71"/>
      <c r="X467" s="72"/>
      <c r="Y467" s="112"/>
      <c r="Z467" s="72"/>
      <c r="AA467" s="75"/>
      <c r="AB467" s="75"/>
      <c r="AC467" s="75"/>
      <c r="AD467" s="75"/>
      <c r="AE467" s="75"/>
      <c r="AF467" s="75"/>
      <c r="AG467" s="75"/>
      <c r="AH467" s="75"/>
      <c r="AI467" s="75"/>
      <c r="AJ467" s="75"/>
      <c r="AK467" s="75"/>
      <c r="AL467" s="75"/>
      <c r="AM467" s="75"/>
      <c r="AN467" s="75"/>
      <c r="AO467" s="75"/>
      <c r="AP467" s="75"/>
      <c r="AQ467" s="75"/>
      <c r="AR467" s="75"/>
      <c r="AS467" s="75"/>
    </row>
    <row r="468" ht="16.5" customHeight="1" outlineLevel="1">
      <c r="A468" s="75"/>
      <c r="B468" s="105"/>
      <c r="C468" s="106"/>
      <c r="D468" s="72"/>
      <c r="E468" s="107"/>
      <c r="F468" s="71"/>
      <c r="G468" s="107"/>
      <c r="H468" s="71"/>
      <c r="I468" s="107"/>
      <c r="J468" s="71"/>
      <c r="K468" s="71"/>
      <c r="L468" s="71"/>
      <c r="M468" s="72"/>
      <c r="N468" s="108"/>
      <c r="O468" s="72"/>
      <c r="P468" s="109"/>
      <c r="Q468" s="71"/>
      <c r="R468" s="110"/>
      <c r="S468" s="72"/>
      <c r="T468" s="111"/>
      <c r="U468" s="72"/>
      <c r="V468" s="112"/>
      <c r="W468" s="71"/>
      <c r="X468" s="72"/>
      <c r="Y468" s="112"/>
      <c r="Z468" s="72"/>
      <c r="AA468" s="75"/>
      <c r="AB468" s="75"/>
      <c r="AC468" s="75"/>
      <c r="AD468" s="75"/>
      <c r="AE468" s="75"/>
      <c r="AF468" s="75"/>
      <c r="AG468" s="75"/>
      <c r="AH468" s="75"/>
      <c r="AI468" s="75"/>
      <c r="AJ468" s="75"/>
      <c r="AK468" s="75"/>
      <c r="AL468" s="75"/>
      <c r="AM468" s="75"/>
      <c r="AN468" s="75"/>
      <c r="AO468" s="75"/>
      <c r="AP468" s="75"/>
      <c r="AQ468" s="75"/>
      <c r="AR468" s="75"/>
      <c r="AS468" s="75"/>
    </row>
    <row r="469" ht="16.5" customHeight="1" outlineLevel="1">
      <c r="A469" s="75"/>
      <c r="B469" s="105"/>
      <c r="C469" s="106"/>
      <c r="D469" s="72"/>
      <c r="E469" s="107"/>
      <c r="F469" s="71"/>
      <c r="G469" s="107"/>
      <c r="H469" s="71"/>
      <c r="I469" s="107"/>
      <c r="J469" s="71"/>
      <c r="K469" s="71"/>
      <c r="L469" s="71"/>
      <c r="M469" s="72"/>
      <c r="N469" s="108"/>
      <c r="O469" s="72"/>
      <c r="P469" s="109"/>
      <c r="Q469" s="71"/>
      <c r="R469" s="110"/>
      <c r="S469" s="72"/>
      <c r="T469" s="111"/>
      <c r="U469" s="72"/>
      <c r="V469" s="112"/>
      <c r="W469" s="71"/>
      <c r="X469" s="72"/>
      <c r="Y469" s="112"/>
      <c r="Z469" s="72"/>
      <c r="AA469" s="75"/>
      <c r="AB469" s="75"/>
      <c r="AC469" s="75"/>
      <c r="AD469" s="75"/>
      <c r="AE469" s="75"/>
      <c r="AF469" s="75"/>
      <c r="AG469" s="75"/>
      <c r="AH469" s="75"/>
      <c r="AI469" s="75"/>
      <c r="AJ469" s="75"/>
      <c r="AK469" s="75"/>
      <c r="AL469" s="75"/>
      <c r="AM469" s="75"/>
      <c r="AN469" s="75"/>
      <c r="AO469" s="75"/>
      <c r="AP469" s="75"/>
      <c r="AQ469" s="75"/>
      <c r="AR469" s="75"/>
      <c r="AS469" s="75"/>
    </row>
    <row r="470" ht="16.5" customHeight="1" outlineLevel="1">
      <c r="A470" s="75"/>
      <c r="B470" s="105"/>
      <c r="C470" s="106"/>
      <c r="D470" s="72"/>
      <c r="E470" s="107"/>
      <c r="F470" s="71"/>
      <c r="G470" s="107"/>
      <c r="H470" s="71"/>
      <c r="I470" s="107"/>
      <c r="J470" s="71"/>
      <c r="K470" s="71"/>
      <c r="L470" s="71"/>
      <c r="M470" s="72"/>
      <c r="N470" s="108"/>
      <c r="O470" s="72"/>
      <c r="P470" s="109"/>
      <c r="Q470" s="71"/>
      <c r="R470" s="110"/>
      <c r="S470" s="72"/>
      <c r="T470" s="111"/>
      <c r="U470" s="72"/>
      <c r="V470" s="112"/>
      <c r="W470" s="71"/>
      <c r="X470" s="72"/>
      <c r="Y470" s="112"/>
      <c r="Z470" s="72"/>
      <c r="AA470" s="75"/>
      <c r="AB470" s="75"/>
      <c r="AC470" s="75"/>
      <c r="AD470" s="75"/>
      <c r="AE470" s="75"/>
      <c r="AF470" s="75"/>
      <c r="AG470" s="75"/>
      <c r="AH470" s="75"/>
      <c r="AI470" s="75"/>
      <c r="AJ470" s="75"/>
      <c r="AK470" s="75"/>
      <c r="AL470" s="75"/>
      <c r="AM470" s="75"/>
      <c r="AN470" s="75"/>
      <c r="AO470" s="75"/>
      <c r="AP470" s="75"/>
      <c r="AQ470" s="75"/>
      <c r="AR470" s="75"/>
      <c r="AS470" s="75"/>
    </row>
    <row r="471" ht="16.5" customHeight="1" outlineLevel="1">
      <c r="A471" s="75"/>
      <c r="B471" s="105"/>
      <c r="C471" s="106"/>
      <c r="D471" s="72"/>
      <c r="E471" s="107"/>
      <c r="F471" s="71"/>
      <c r="G471" s="107"/>
      <c r="H471" s="71"/>
      <c r="I471" s="107"/>
      <c r="J471" s="71"/>
      <c r="K471" s="71"/>
      <c r="L471" s="71"/>
      <c r="M471" s="72"/>
      <c r="N471" s="108"/>
      <c r="O471" s="72"/>
      <c r="P471" s="109"/>
      <c r="Q471" s="71"/>
      <c r="R471" s="110"/>
      <c r="S471" s="72"/>
      <c r="T471" s="111"/>
      <c r="U471" s="72"/>
      <c r="V471" s="112"/>
      <c r="W471" s="71"/>
      <c r="X471" s="72"/>
      <c r="Y471" s="112"/>
      <c r="Z471" s="72"/>
      <c r="AA471" s="75"/>
      <c r="AB471" s="75"/>
      <c r="AC471" s="75"/>
      <c r="AD471" s="75"/>
      <c r="AE471" s="75"/>
      <c r="AF471" s="75"/>
      <c r="AG471" s="75"/>
      <c r="AH471" s="75"/>
      <c r="AI471" s="75"/>
      <c r="AJ471" s="75"/>
      <c r="AK471" s="75"/>
      <c r="AL471" s="75"/>
      <c r="AM471" s="75"/>
      <c r="AN471" s="75"/>
      <c r="AO471" s="75"/>
      <c r="AP471" s="75"/>
      <c r="AQ471" s="75"/>
      <c r="AR471" s="75"/>
      <c r="AS471" s="75"/>
    </row>
    <row r="472" ht="16.5" customHeight="1" outlineLevel="1">
      <c r="A472" s="75"/>
      <c r="B472" s="105"/>
      <c r="C472" s="106"/>
      <c r="D472" s="72"/>
      <c r="E472" s="107"/>
      <c r="F472" s="71"/>
      <c r="G472" s="107"/>
      <c r="H472" s="71"/>
      <c r="I472" s="107"/>
      <c r="J472" s="71"/>
      <c r="K472" s="71"/>
      <c r="L472" s="71"/>
      <c r="M472" s="72"/>
      <c r="N472" s="108"/>
      <c r="O472" s="72"/>
      <c r="P472" s="109"/>
      <c r="Q472" s="71"/>
      <c r="R472" s="110"/>
      <c r="S472" s="72"/>
      <c r="T472" s="111"/>
      <c r="U472" s="72"/>
      <c r="V472" s="112"/>
      <c r="W472" s="71"/>
      <c r="X472" s="72"/>
      <c r="Y472" s="112"/>
      <c r="Z472" s="72"/>
      <c r="AA472" s="75"/>
      <c r="AB472" s="75"/>
      <c r="AC472" s="75"/>
      <c r="AD472" s="75"/>
      <c r="AE472" s="75"/>
      <c r="AF472" s="75"/>
      <c r="AG472" s="75"/>
      <c r="AH472" s="75"/>
      <c r="AI472" s="75"/>
      <c r="AJ472" s="75"/>
      <c r="AK472" s="75"/>
      <c r="AL472" s="75"/>
      <c r="AM472" s="75"/>
      <c r="AN472" s="75"/>
      <c r="AO472" s="75"/>
      <c r="AP472" s="75"/>
      <c r="AQ472" s="75"/>
      <c r="AR472" s="75"/>
      <c r="AS472" s="75"/>
    </row>
    <row r="473" ht="16.5" customHeight="1" outlineLevel="1">
      <c r="A473" s="75"/>
      <c r="B473" s="105"/>
      <c r="C473" s="106"/>
      <c r="D473" s="72"/>
      <c r="E473" s="107"/>
      <c r="F473" s="71"/>
      <c r="G473" s="107"/>
      <c r="H473" s="71"/>
      <c r="I473" s="107"/>
      <c r="J473" s="71"/>
      <c r="K473" s="71"/>
      <c r="L473" s="71"/>
      <c r="M473" s="72"/>
      <c r="N473" s="108"/>
      <c r="O473" s="72"/>
      <c r="P473" s="109"/>
      <c r="Q473" s="71"/>
      <c r="R473" s="110"/>
      <c r="S473" s="72"/>
      <c r="T473" s="111"/>
      <c r="U473" s="72"/>
      <c r="V473" s="112"/>
      <c r="W473" s="71"/>
      <c r="X473" s="72"/>
      <c r="Y473" s="112"/>
      <c r="Z473" s="72"/>
      <c r="AA473" s="75"/>
      <c r="AB473" s="75"/>
      <c r="AC473" s="75"/>
      <c r="AD473" s="75"/>
      <c r="AE473" s="75"/>
      <c r="AF473" s="75"/>
      <c r="AG473" s="75"/>
      <c r="AH473" s="75"/>
      <c r="AI473" s="75"/>
      <c r="AJ473" s="75"/>
      <c r="AK473" s="75"/>
      <c r="AL473" s="75"/>
      <c r="AM473" s="75"/>
      <c r="AN473" s="75"/>
      <c r="AO473" s="75"/>
      <c r="AP473" s="75"/>
      <c r="AQ473" s="75"/>
      <c r="AR473" s="75"/>
      <c r="AS473" s="75"/>
    </row>
    <row r="474" ht="16.5" customHeight="1" outlineLevel="1">
      <c r="A474" s="75"/>
      <c r="B474" s="105"/>
      <c r="C474" s="106"/>
      <c r="D474" s="72"/>
      <c r="E474" s="107"/>
      <c r="F474" s="71"/>
      <c r="G474" s="107"/>
      <c r="H474" s="71"/>
      <c r="I474" s="107"/>
      <c r="J474" s="71"/>
      <c r="K474" s="71"/>
      <c r="L474" s="71"/>
      <c r="M474" s="72"/>
      <c r="N474" s="108"/>
      <c r="O474" s="72"/>
      <c r="P474" s="109"/>
      <c r="Q474" s="71"/>
      <c r="R474" s="110"/>
      <c r="S474" s="72"/>
      <c r="T474" s="111"/>
      <c r="U474" s="72"/>
      <c r="V474" s="112"/>
      <c r="W474" s="71"/>
      <c r="X474" s="72"/>
      <c r="Y474" s="112"/>
      <c r="Z474" s="72"/>
      <c r="AA474" s="75"/>
      <c r="AB474" s="75"/>
      <c r="AC474" s="75"/>
      <c r="AD474" s="75"/>
      <c r="AE474" s="75"/>
      <c r="AF474" s="75"/>
      <c r="AG474" s="75"/>
      <c r="AH474" s="75"/>
      <c r="AI474" s="75"/>
      <c r="AJ474" s="75"/>
      <c r="AK474" s="75"/>
      <c r="AL474" s="75"/>
      <c r="AM474" s="75"/>
      <c r="AN474" s="75"/>
      <c r="AO474" s="75"/>
      <c r="AP474" s="75"/>
      <c r="AQ474" s="75"/>
      <c r="AR474" s="75"/>
      <c r="AS474" s="75"/>
    </row>
    <row r="475" ht="16.5" customHeight="1" outlineLevel="1">
      <c r="A475" s="75"/>
      <c r="B475" s="105"/>
      <c r="C475" s="106"/>
      <c r="D475" s="72"/>
      <c r="E475" s="107"/>
      <c r="F475" s="71"/>
      <c r="G475" s="107"/>
      <c r="H475" s="71"/>
      <c r="I475" s="107"/>
      <c r="J475" s="71"/>
      <c r="K475" s="71"/>
      <c r="L475" s="71"/>
      <c r="M475" s="72"/>
      <c r="N475" s="108"/>
      <c r="O475" s="72"/>
      <c r="P475" s="109"/>
      <c r="Q475" s="71"/>
      <c r="R475" s="110"/>
      <c r="S475" s="72"/>
      <c r="T475" s="111"/>
      <c r="U475" s="72"/>
      <c r="V475" s="112"/>
      <c r="W475" s="71"/>
      <c r="X475" s="72"/>
      <c r="Y475" s="112"/>
      <c r="Z475" s="72"/>
      <c r="AA475" s="75"/>
      <c r="AB475" s="75"/>
      <c r="AC475" s="75"/>
      <c r="AD475" s="75"/>
      <c r="AE475" s="75"/>
      <c r="AF475" s="75"/>
      <c r="AG475" s="75"/>
      <c r="AH475" s="75"/>
      <c r="AI475" s="75"/>
      <c r="AJ475" s="75"/>
      <c r="AK475" s="75"/>
      <c r="AL475" s="75"/>
      <c r="AM475" s="75"/>
      <c r="AN475" s="75"/>
      <c r="AO475" s="75"/>
      <c r="AP475" s="75"/>
      <c r="AQ475" s="75"/>
      <c r="AR475" s="75"/>
      <c r="AS475" s="75"/>
    </row>
    <row r="476" ht="16.5" customHeight="1" outlineLevel="1">
      <c r="A476" s="75"/>
      <c r="B476" s="105"/>
      <c r="C476" s="106"/>
      <c r="D476" s="72"/>
      <c r="E476" s="107"/>
      <c r="F476" s="71"/>
      <c r="G476" s="107"/>
      <c r="H476" s="71"/>
      <c r="I476" s="107"/>
      <c r="J476" s="71"/>
      <c r="K476" s="71"/>
      <c r="L476" s="71"/>
      <c r="M476" s="72"/>
      <c r="N476" s="108"/>
      <c r="O476" s="72"/>
      <c r="P476" s="109"/>
      <c r="Q476" s="71"/>
      <c r="R476" s="110"/>
      <c r="S476" s="72"/>
      <c r="T476" s="111"/>
      <c r="U476" s="72"/>
      <c r="V476" s="112"/>
      <c r="W476" s="71"/>
      <c r="X476" s="72"/>
      <c r="Y476" s="112"/>
      <c r="Z476" s="72"/>
      <c r="AA476" s="75"/>
      <c r="AB476" s="75"/>
      <c r="AC476" s="75"/>
      <c r="AD476" s="75"/>
      <c r="AE476" s="75"/>
      <c r="AF476" s="75"/>
      <c r="AG476" s="75"/>
      <c r="AH476" s="75"/>
      <c r="AI476" s="75"/>
      <c r="AJ476" s="75"/>
      <c r="AK476" s="75"/>
      <c r="AL476" s="75"/>
      <c r="AM476" s="75"/>
      <c r="AN476" s="75"/>
      <c r="AO476" s="75"/>
      <c r="AP476" s="75"/>
      <c r="AQ476" s="75"/>
      <c r="AR476" s="75"/>
      <c r="AS476" s="75"/>
    </row>
    <row r="477" ht="16.5" customHeight="1" outlineLevel="1">
      <c r="A477" s="75"/>
      <c r="B477" s="105"/>
      <c r="C477" s="106"/>
      <c r="D477" s="72"/>
      <c r="E477" s="107"/>
      <c r="F477" s="71"/>
      <c r="G477" s="107"/>
      <c r="H477" s="71"/>
      <c r="I477" s="107"/>
      <c r="J477" s="71"/>
      <c r="K477" s="71"/>
      <c r="L477" s="71"/>
      <c r="M477" s="72"/>
      <c r="N477" s="108"/>
      <c r="O477" s="72"/>
      <c r="P477" s="109"/>
      <c r="Q477" s="71"/>
      <c r="R477" s="110"/>
      <c r="S477" s="72"/>
      <c r="T477" s="111"/>
      <c r="U477" s="72"/>
      <c r="V477" s="112"/>
      <c r="W477" s="71"/>
      <c r="X477" s="72"/>
      <c r="Y477" s="112"/>
      <c r="Z477" s="72"/>
      <c r="AA477" s="75"/>
      <c r="AB477" s="75"/>
      <c r="AC477" s="75"/>
      <c r="AD477" s="75"/>
      <c r="AE477" s="75"/>
      <c r="AF477" s="75"/>
      <c r="AG477" s="75"/>
      <c r="AH477" s="75"/>
      <c r="AI477" s="75"/>
      <c r="AJ477" s="75"/>
      <c r="AK477" s="75"/>
      <c r="AL477" s="75"/>
      <c r="AM477" s="75"/>
      <c r="AN477" s="75"/>
      <c r="AO477" s="75"/>
      <c r="AP477" s="75"/>
      <c r="AQ477" s="75"/>
      <c r="AR477" s="75"/>
      <c r="AS477" s="75"/>
    </row>
    <row r="478" ht="16.5" customHeight="1" outlineLevel="1">
      <c r="A478" s="75"/>
      <c r="B478" s="105"/>
      <c r="C478" s="106"/>
      <c r="D478" s="72"/>
      <c r="E478" s="107"/>
      <c r="F478" s="71"/>
      <c r="G478" s="107"/>
      <c r="H478" s="71"/>
      <c r="I478" s="107"/>
      <c r="J478" s="71"/>
      <c r="K478" s="71"/>
      <c r="L478" s="71"/>
      <c r="M478" s="72"/>
      <c r="N478" s="108"/>
      <c r="O478" s="72"/>
      <c r="P478" s="109"/>
      <c r="Q478" s="71"/>
      <c r="R478" s="110"/>
      <c r="S478" s="72"/>
      <c r="T478" s="111"/>
      <c r="U478" s="72"/>
      <c r="V478" s="112"/>
      <c r="W478" s="71"/>
      <c r="X478" s="72"/>
      <c r="Y478" s="112"/>
      <c r="Z478" s="72"/>
      <c r="AA478" s="75"/>
      <c r="AB478" s="75"/>
      <c r="AC478" s="75"/>
      <c r="AD478" s="75"/>
      <c r="AE478" s="75"/>
      <c r="AF478" s="75"/>
      <c r="AG478" s="75"/>
      <c r="AH478" s="75"/>
      <c r="AI478" s="75"/>
      <c r="AJ478" s="75"/>
      <c r="AK478" s="75"/>
      <c r="AL478" s="75"/>
      <c r="AM478" s="75"/>
      <c r="AN478" s="75"/>
      <c r="AO478" s="75"/>
      <c r="AP478" s="75"/>
      <c r="AQ478" s="75"/>
      <c r="AR478" s="75"/>
      <c r="AS478" s="75"/>
    </row>
    <row r="479" ht="16.5" customHeight="1" outlineLevel="1">
      <c r="A479" s="75"/>
      <c r="B479" s="105"/>
      <c r="C479" s="106"/>
      <c r="D479" s="72"/>
      <c r="E479" s="107"/>
      <c r="F479" s="71"/>
      <c r="G479" s="107"/>
      <c r="H479" s="71"/>
      <c r="I479" s="107"/>
      <c r="J479" s="71"/>
      <c r="K479" s="71"/>
      <c r="L479" s="71"/>
      <c r="M479" s="72"/>
      <c r="N479" s="108"/>
      <c r="O479" s="72"/>
      <c r="P479" s="109"/>
      <c r="Q479" s="71"/>
      <c r="R479" s="110"/>
      <c r="S479" s="72"/>
      <c r="T479" s="111"/>
      <c r="U479" s="72"/>
      <c r="V479" s="112"/>
      <c r="W479" s="71"/>
      <c r="X479" s="72"/>
      <c r="Y479" s="112"/>
      <c r="Z479" s="72"/>
      <c r="AA479" s="75"/>
      <c r="AB479" s="75"/>
      <c r="AC479" s="75"/>
      <c r="AD479" s="75"/>
      <c r="AE479" s="75"/>
      <c r="AF479" s="75"/>
      <c r="AG479" s="75"/>
      <c r="AH479" s="75"/>
      <c r="AI479" s="75"/>
      <c r="AJ479" s="75"/>
      <c r="AK479" s="75"/>
      <c r="AL479" s="75"/>
      <c r="AM479" s="75"/>
      <c r="AN479" s="75"/>
      <c r="AO479" s="75"/>
      <c r="AP479" s="75"/>
      <c r="AQ479" s="75"/>
      <c r="AR479" s="75"/>
      <c r="AS479" s="75"/>
    </row>
    <row r="480" ht="16.5" customHeight="1" outlineLevel="1">
      <c r="A480" s="75"/>
      <c r="B480" s="105"/>
      <c r="C480" s="106"/>
      <c r="D480" s="72"/>
      <c r="E480" s="107"/>
      <c r="F480" s="71"/>
      <c r="G480" s="107"/>
      <c r="H480" s="71"/>
      <c r="I480" s="107"/>
      <c r="J480" s="71"/>
      <c r="K480" s="71"/>
      <c r="L480" s="71"/>
      <c r="M480" s="72"/>
      <c r="N480" s="108"/>
      <c r="O480" s="72"/>
      <c r="P480" s="109"/>
      <c r="Q480" s="71"/>
      <c r="R480" s="110"/>
      <c r="S480" s="72"/>
      <c r="T480" s="111"/>
      <c r="U480" s="72"/>
      <c r="V480" s="112"/>
      <c r="W480" s="71"/>
      <c r="X480" s="72"/>
      <c r="Y480" s="112"/>
      <c r="Z480" s="72"/>
      <c r="AA480" s="75"/>
      <c r="AB480" s="75"/>
      <c r="AC480" s="75"/>
      <c r="AD480" s="75"/>
      <c r="AE480" s="75"/>
      <c r="AF480" s="75"/>
      <c r="AG480" s="75"/>
      <c r="AH480" s="75"/>
      <c r="AI480" s="75"/>
      <c r="AJ480" s="75"/>
      <c r="AK480" s="75"/>
      <c r="AL480" s="75"/>
      <c r="AM480" s="75"/>
      <c r="AN480" s="75"/>
      <c r="AO480" s="75"/>
      <c r="AP480" s="75"/>
      <c r="AQ480" s="75"/>
      <c r="AR480" s="75"/>
      <c r="AS480" s="75"/>
    </row>
    <row r="481" ht="16.5" customHeight="1" outlineLevel="1">
      <c r="A481" s="75"/>
      <c r="B481" s="105"/>
      <c r="C481" s="106"/>
      <c r="D481" s="72"/>
      <c r="E481" s="107"/>
      <c r="F481" s="71"/>
      <c r="G481" s="107"/>
      <c r="H481" s="71"/>
      <c r="I481" s="107"/>
      <c r="J481" s="71"/>
      <c r="K481" s="71"/>
      <c r="L481" s="71"/>
      <c r="M481" s="72"/>
      <c r="N481" s="108"/>
      <c r="O481" s="72"/>
      <c r="P481" s="109"/>
      <c r="Q481" s="71"/>
      <c r="R481" s="110"/>
      <c r="S481" s="72"/>
      <c r="T481" s="111"/>
      <c r="U481" s="72"/>
      <c r="V481" s="112"/>
      <c r="W481" s="71"/>
      <c r="X481" s="72"/>
      <c r="Y481" s="112"/>
      <c r="Z481" s="72"/>
      <c r="AA481" s="75"/>
      <c r="AB481" s="75"/>
      <c r="AC481" s="75"/>
      <c r="AD481" s="75"/>
      <c r="AE481" s="75"/>
      <c r="AF481" s="75"/>
      <c r="AG481" s="75"/>
      <c r="AH481" s="75"/>
      <c r="AI481" s="75"/>
      <c r="AJ481" s="75"/>
      <c r="AK481" s="75"/>
      <c r="AL481" s="75"/>
      <c r="AM481" s="75"/>
      <c r="AN481" s="75"/>
      <c r="AO481" s="75"/>
      <c r="AP481" s="75"/>
      <c r="AQ481" s="75"/>
      <c r="AR481" s="75"/>
      <c r="AS481" s="75"/>
    </row>
    <row r="482" ht="16.5" customHeight="1" outlineLevel="1">
      <c r="A482" s="75"/>
      <c r="B482" s="105"/>
      <c r="C482" s="106"/>
      <c r="D482" s="72"/>
      <c r="E482" s="107"/>
      <c r="F482" s="71"/>
      <c r="G482" s="107"/>
      <c r="H482" s="71"/>
      <c r="I482" s="107"/>
      <c r="J482" s="71"/>
      <c r="K482" s="71"/>
      <c r="L482" s="71"/>
      <c r="M482" s="72"/>
      <c r="N482" s="108"/>
      <c r="O482" s="72"/>
      <c r="P482" s="109"/>
      <c r="Q482" s="71"/>
      <c r="R482" s="110"/>
      <c r="S482" s="72"/>
      <c r="T482" s="111"/>
      <c r="U482" s="72"/>
      <c r="V482" s="112"/>
      <c r="W482" s="71"/>
      <c r="X482" s="72"/>
      <c r="Y482" s="112"/>
      <c r="Z482" s="72"/>
      <c r="AA482" s="75"/>
      <c r="AB482" s="75"/>
      <c r="AC482" s="75"/>
      <c r="AD482" s="75"/>
      <c r="AE482" s="75"/>
      <c r="AF482" s="75"/>
      <c r="AG482" s="75"/>
      <c r="AH482" s="75"/>
      <c r="AI482" s="75"/>
      <c r="AJ482" s="75"/>
      <c r="AK482" s="75"/>
      <c r="AL482" s="75"/>
      <c r="AM482" s="75"/>
      <c r="AN482" s="75"/>
      <c r="AO482" s="75"/>
      <c r="AP482" s="75"/>
      <c r="AQ482" s="75"/>
      <c r="AR482" s="75"/>
      <c r="AS482" s="75"/>
    </row>
    <row r="483" ht="16.5" customHeight="1" outlineLevel="1">
      <c r="A483" s="75"/>
      <c r="B483" s="105"/>
      <c r="C483" s="106"/>
      <c r="D483" s="72"/>
      <c r="E483" s="107"/>
      <c r="F483" s="71"/>
      <c r="G483" s="107"/>
      <c r="H483" s="71"/>
      <c r="I483" s="107"/>
      <c r="J483" s="71"/>
      <c r="K483" s="71"/>
      <c r="L483" s="71"/>
      <c r="M483" s="72"/>
      <c r="N483" s="108"/>
      <c r="O483" s="72"/>
      <c r="P483" s="109"/>
      <c r="Q483" s="71"/>
      <c r="R483" s="110"/>
      <c r="S483" s="72"/>
      <c r="T483" s="111"/>
      <c r="U483" s="72"/>
      <c r="V483" s="112"/>
      <c r="W483" s="71"/>
      <c r="X483" s="72"/>
      <c r="Y483" s="112"/>
      <c r="Z483" s="72"/>
      <c r="AA483" s="75"/>
      <c r="AB483" s="75"/>
      <c r="AC483" s="75"/>
      <c r="AD483" s="75"/>
      <c r="AE483" s="75"/>
      <c r="AF483" s="75"/>
      <c r="AG483" s="75"/>
      <c r="AH483" s="75"/>
      <c r="AI483" s="75"/>
      <c r="AJ483" s="75"/>
      <c r="AK483" s="75"/>
      <c r="AL483" s="75"/>
      <c r="AM483" s="75"/>
      <c r="AN483" s="75"/>
      <c r="AO483" s="75"/>
      <c r="AP483" s="75"/>
      <c r="AQ483" s="75"/>
      <c r="AR483" s="75"/>
      <c r="AS483" s="75"/>
    </row>
    <row r="484" ht="16.5" customHeight="1" outlineLevel="1">
      <c r="A484" s="75"/>
      <c r="B484" s="105"/>
      <c r="C484" s="106"/>
      <c r="D484" s="72"/>
      <c r="E484" s="107"/>
      <c r="F484" s="71"/>
      <c r="G484" s="107"/>
      <c r="H484" s="71"/>
      <c r="I484" s="107"/>
      <c r="J484" s="71"/>
      <c r="K484" s="71"/>
      <c r="L484" s="71"/>
      <c r="M484" s="72"/>
      <c r="N484" s="108"/>
      <c r="O484" s="72"/>
      <c r="P484" s="109"/>
      <c r="Q484" s="71"/>
      <c r="R484" s="110"/>
      <c r="S484" s="72"/>
      <c r="T484" s="111"/>
      <c r="U484" s="72"/>
      <c r="V484" s="112"/>
      <c r="W484" s="71"/>
      <c r="X484" s="72"/>
      <c r="Y484" s="112"/>
      <c r="Z484" s="72"/>
      <c r="AA484" s="75"/>
      <c r="AB484" s="75"/>
      <c r="AC484" s="75"/>
      <c r="AD484" s="75"/>
      <c r="AE484" s="75"/>
      <c r="AF484" s="75"/>
      <c r="AG484" s="75"/>
      <c r="AH484" s="75"/>
      <c r="AI484" s="75"/>
      <c r="AJ484" s="75"/>
      <c r="AK484" s="75"/>
      <c r="AL484" s="75"/>
      <c r="AM484" s="75"/>
      <c r="AN484" s="75"/>
      <c r="AO484" s="75"/>
      <c r="AP484" s="75"/>
      <c r="AQ484" s="75"/>
      <c r="AR484" s="75"/>
      <c r="AS484" s="75"/>
    </row>
    <row r="485" ht="16.5" customHeight="1" outlineLevel="1">
      <c r="A485" s="75"/>
      <c r="B485" s="105"/>
      <c r="C485" s="106"/>
      <c r="D485" s="72"/>
      <c r="E485" s="107"/>
      <c r="F485" s="71"/>
      <c r="G485" s="107"/>
      <c r="H485" s="71"/>
      <c r="I485" s="107"/>
      <c r="J485" s="71"/>
      <c r="K485" s="71"/>
      <c r="L485" s="71"/>
      <c r="M485" s="72"/>
      <c r="N485" s="108"/>
      <c r="O485" s="72"/>
      <c r="P485" s="109"/>
      <c r="Q485" s="71"/>
      <c r="R485" s="110"/>
      <c r="S485" s="72"/>
      <c r="T485" s="111"/>
      <c r="U485" s="72"/>
      <c r="V485" s="112"/>
      <c r="W485" s="71"/>
      <c r="X485" s="72"/>
      <c r="Y485" s="112"/>
      <c r="Z485" s="72"/>
      <c r="AA485" s="75"/>
      <c r="AB485" s="75"/>
      <c r="AC485" s="75"/>
      <c r="AD485" s="75"/>
      <c r="AE485" s="75"/>
      <c r="AF485" s="75"/>
      <c r="AG485" s="75"/>
      <c r="AH485" s="75"/>
      <c r="AI485" s="75"/>
      <c r="AJ485" s="75"/>
      <c r="AK485" s="75"/>
      <c r="AL485" s="75"/>
      <c r="AM485" s="75"/>
      <c r="AN485" s="75"/>
      <c r="AO485" s="75"/>
      <c r="AP485" s="75"/>
      <c r="AQ485" s="75"/>
      <c r="AR485" s="75"/>
      <c r="AS485" s="75"/>
    </row>
    <row r="486" ht="16.5" customHeight="1" outlineLevel="1">
      <c r="A486" s="75"/>
      <c r="B486" s="105"/>
      <c r="C486" s="106"/>
      <c r="D486" s="72"/>
      <c r="E486" s="107"/>
      <c r="F486" s="71"/>
      <c r="G486" s="107"/>
      <c r="H486" s="71"/>
      <c r="I486" s="107"/>
      <c r="J486" s="71"/>
      <c r="K486" s="71"/>
      <c r="L486" s="71"/>
      <c r="M486" s="72"/>
      <c r="N486" s="108"/>
      <c r="O486" s="72"/>
      <c r="P486" s="109"/>
      <c r="Q486" s="71"/>
      <c r="R486" s="110"/>
      <c r="S486" s="72"/>
      <c r="T486" s="111"/>
      <c r="U486" s="72"/>
      <c r="V486" s="112"/>
      <c r="W486" s="71"/>
      <c r="X486" s="72"/>
      <c r="Y486" s="112"/>
      <c r="Z486" s="72"/>
      <c r="AA486" s="75"/>
      <c r="AB486" s="75"/>
      <c r="AC486" s="75"/>
      <c r="AD486" s="75"/>
      <c r="AE486" s="75"/>
      <c r="AF486" s="75"/>
      <c r="AG486" s="75"/>
      <c r="AH486" s="75"/>
      <c r="AI486" s="75"/>
      <c r="AJ486" s="75"/>
      <c r="AK486" s="75"/>
      <c r="AL486" s="75"/>
      <c r="AM486" s="75"/>
      <c r="AN486" s="75"/>
      <c r="AO486" s="75"/>
      <c r="AP486" s="75"/>
      <c r="AQ486" s="75"/>
      <c r="AR486" s="75"/>
      <c r="AS486" s="75"/>
    </row>
    <row r="487" ht="16.5" customHeight="1" outlineLevel="1">
      <c r="A487" s="75"/>
      <c r="B487" s="105"/>
      <c r="C487" s="106"/>
      <c r="D487" s="72"/>
      <c r="E487" s="107"/>
      <c r="F487" s="71"/>
      <c r="G487" s="107"/>
      <c r="H487" s="71"/>
      <c r="I487" s="107"/>
      <c r="J487" s="71"/>
      <c r="K487" s="71"/>
      <c r="L487" s="71"/>
      <c r="M487" s="72"/>
      <c r="N487" s="108"/>
      <c r="O487" s="72"/>
      <c r="P487" s="109"/>
      <c r="Q487" s="71"/>
      <c r="R487" s="110"/>
      <c r="S487" s="72"/>
      <c r="T487" s="111"/>
      <c r="U487" s="72"/>
      <c r="V487" s="112"/>
      <c r="W487" s="71"/>
      <c r="X487" s="72"/>
      <c r="Y487" s="112"/>
      <c r="Z487" s="72"/>
      <c r="AA487" s="75"/>
      <c r="AB487" s="75"/>
      <c r="AC487" s="75"/>
      <c r="AD487" s="75"/>
      <c r="AE487" s="75"/>
      <c r="AF487" s="75"/>
      <c r="AG487" s="75"/>
      <c r="AH487" s="75"/>
      <c r="AI487" s="75"/>
      <c r="AJ487" s="75"/>
      <c r="AK487" s="75"/>
      <c r="AL487" s="75"/>
      <c r="AM487" s="75"/>
      <c r="AN487" s="75"/>
      <c r="AO487" s="75"/>
      <c r="AP487" s="75"/>
      <c r="AQ487" s="75"/>
      <c r="AR487" s="75"/>
      <c r="AS487" s="75"/>
    </row>
    <row r="488" ht="16.5" customHeight="1" outlineLevel="1">
      <c r="A488" s="75"/>
      <c r="B488" s="105"/>
      <c r="C488" s="106"/>
      <c r="D488" s="72"/>
      <c r="E488" s="107"/>
      <c r="F488" s="71"/>
      <c r="G488" s="107"/>
      <c r="H488" s="71"/>
      <c r="I488" s="107"/>
      <c r="J488" s="71"/>
      <c r="K488" s="71"/>
      <c r="L488" s="71"/>
      <c r="M488" s="72"/>
      <c r="N488" s="108"/>
      <c r="O488" s="72"/>
      <c r="P488" s="109"/>
      <c r="Q488" s="71"/>
      <c r="R488" s="110"/>
      <c r="S488" s="72"/>
      <c r="T488" s="111"/>
      <c r="U488" s="72"/>
      <c r="V488" s="112"/>
      <c r="W488" s="71"/>
      <c r="X488" s="72"/>
      <c r="Y488" s="112"/>
      <c r="Z488" s="72"/>
      <c r="AA488" s="75"/>
      <c r="AB488" s="75"/>
      <c r="AC488" s="75"/>
      <c r="AD488" s="75"/>
      <c r="AE488" s="75"/>
      <c r="AF488" s="75"/>
      <c r="AG488" s="75"/>
      <c r="AH488" s="75"/>
      <c r="AI488" s="75"/>
      <c r="AJ488" s="75"/>
      <c r="AK488" s="75"/>
      <c r="AL488" s="75"/>
      <c r="AM488" s="75"/>
      <c r="AN488" s="75"/>
      <c r="AO488" s="75"/>
      <c r="AP488" s="75"/>
      <c r="AQ488" s="75"/>
      <c r="AR488" s="75"/>
      <c r="AS488" s="75"/>
    </row>
    <row r="489" ht="16.5" customHeight="1" outlineLevel="1">
      <c r="A489" s="75"/>
      <c r="B489" s="105"/>
      <c r="C489" s="106"/>
      <c r="D489" s="72"/>
      <c r="E489" s="107"/>
      <c r="F489" s="71"/>
      <c r="G489" s="107"/>
      <c r="H489" s="71"/>
      <c r="I489" s="107"/>
      <c r="J489" s="71"/>
      <c r="K489" s="71"/>
      <c r="L489" s="71"/>
      <c r="M489" s="72"/>
      <c r="N489" s="108"/>
      <c r="O489" s="72"/>
      <c r="P489" s="109"/>
      <c r="Q489" s="71"/>
      <c r="R489" s="110"/>
      <c r="S489" s="72"/>
      <c r="T489" s="111"/>
      <c r="U489" s="72"/>
      <c r="V489" s="112"/>
      <c r="W489" s="71"/>
      <c r="X489" s="72"/>
      <c r="Y489" s="112"/>
      <c r="Z489" s="72"/>
      <c r="AA489" s="75"/>
      <c r="AB489" s="75"/>
      <c r="AC489" s="75"/>
      <c r="AD489" s="75"/>
      <c r="AE489" s="75"/>
      <c r="AF489" s="75"/>
      <c r="AG489" s="75"/>
      <c r="AH489" s="75"/>
      <c r="AI489" s="75"/>
      <c r="AJ489" s="75"/>
      <c r="AK489" s="75"/>
      <c r="AL489" s="75"/>
      <c r="AM489" s="75"/>
      <c r="AN489" s="75"/>
      <c r="AO489" s="75"/>
      <c r="AP489" s="75"/>
      <c r="AQ489" s="75"/>
      <c r="AR489" s="75"/>
      <c r="AS489" s="75"/>
    </row>
    <row r="490" ht="16.5" customHeight="1" outlineLevel="1">
      <c r="A490" s="75"/>
      <c r="B490" s="105"/>
      <c r="C490" s="106"/>
      <c r="D490" s="72"/>
      <c r="E490" s="107"/>
      <c r="F490" s="71"/>
      <c r="G490" s="107"/>
      <c r="H490" s="71"/>
      <c r="I490" s="107"/>
      <c r="J490" s="71"/>
      <c r="K490" s="71"/>
      <c r="L490" s="71"/>
      <c r="M490" s="72"/>
      <c r="N490" s="108"/>
      <c r="O490" s="72"/>
      <c r="P490" s="109"/>
      <c r="Q490" s="71"/>
      <c r="R490" s="110"/>
      <c r="S490" s="72"/>
      <c r="T490" s="111"/>
      <c r="U490" s="72"/>
      <c r="V490" s="112"/>
      <c r="W490" s="71"/>
      <c r="X490" s="72"/>
      <c r="Y490" s="112"/>
      <c r="Z490" s="72"/>
      <c r="AA490" s="75"/>
      <c r="AB490" s="75"/>
      <c r="AC490" s="75"/>
      <c r="AD490" s="75"/>
      <c r="AE490" s="75"/>
      <c r="AF490" s="75"/>
      <c r="AG490" s="75"/>
      <c r="AH490" s="75"/>
      <c r="AI490" s="75"/>
      <c r="AJ490" s="75"/>
      <c r="AK490" s="75"/>
      <c r="AL490" s="75"/>
      <c r="AM490" s="75"/>
      <c r="AN490" s="75"/>
      <c r="AO490" s="75"/>
      <c r="AP490" s="75"/>
      <c r="AQ490" s="75"/>
      <c r="AR490" s="75"/>
      <c r="AS490" s="75"/>
    </row>
    <row r="491" ht="16.5" customHeight="1" outlineLevel="1">
      <c r="A491" s="75"/>
      <c r="B491" s="105"/>
      <c r="C491" s="106"/>
      <c r="D491" s="72"/>
      <c r="E491" s="107"/>
      <c r="F491" s="71"/>
      <c r="G491" s="107"/>
      <c r="H491" s="71"/>
      <c r="I491" s="107"/>
      <c r="J491" s="71"/>
      <c r="K491" s="71"/>
      <c r="L491" s="71"/>
      <c r="M491" s="72"/>
      <c r="N491" s="108"/>
      <c r="O491" s="72"/>
      <c r="P491" s="109"/>
      <c r="Q491" s="71"/>
      <c r="R491" s="110"/>
      <c r="S491" s="72"/>
      <c r="T491" s="111"/>
      <c r="U491" s="72"/>
      <c r="V491" s="112"/>
      <c r="W491" s="71"/>
      <c r="X491" s="72"/>
      <c r="Y491" s="112"/>
      <c r="Z491" s="72"/>
      <c r="AA491" s="75"/>
      <c r="AB491" s="75"/>
      <c r="AC491" s="75"/>
      <c r="AD491" s="75"/>
      <c r="AE491" s="75"/>
      <c r="AF491" s="75"/>
      <c r="AG491" s="75"/>
      <c r="AH491" s="75"/>
      <c r="AI491" s="75"/>
      <c r="AJ491" s="75"/>
      <c r="AK491" s="75"/>
      <c r="AL491" s="75"/>
      <c r="AM491" s="75"/>
      <c r="AN491" s="75"/>
      <c r="AO491" s="75"/>
      <c r="AP491" s="75"/>
      <c r="AQ491" s="75"/>
      <c r="AR491" s="75"/>
      <c r="AS491" s="75"/>
    </row>
    <row r="492" ht="16.5" customHeight="1" outlineLevel="1">
      <c r="A492" s="75"/>
      <c r="B492" s="105"/>
      <c r="C492" s="106"/>
      <c r="D492" s="72"/>
      <c r="E492" s="107"/>
      <c r="F492" s="71"/>
      <c r="G492" s="107"/>
      <c r="H492" s="71"/>
      <c r="I492" s="107"/>
      <c r="J492" s="71"/>
      <c r="K492" s="71"/>
      <c r="L492" s="71"/>
      <c r="M492" s="72"/>
      <c r="N492" s="108"/>
      <c r="O492" s="72"/>
      <c r="P492" s="109"/>
      <c r="Q492" s="71"/>
      <c r="R492" s="110"/>
      <c r="S492" s="72"/>
      <c r="T492" s="111"/>
      <c r="U492" s="72"/>
      <c r="V492" s="112"/>
      <c r="W492" s="71"/>
      <c r="X492" s="72"/>
      <c r="Y492" s="112"/>
      <c r="Z492" s="72"/>
      <c r="AA492" s="75"/>
      <c r="AB492" s="75"/>
      <c r="AC492" s="75"/>
      <c r="AD492" s="75"/>
      <c r="AE492" s="75"/>
      <c r="AF492" s="75"/>
      <c r="AG492" s="75"/>
      <c r="AH492" s="75"/>
      <c r="AI492" s="75"/>
      <c r="AJ492" s="75"/>
      <c r="AK492" s="75"/>
      <c r="AL492" s="75"/>
      <c r="AM492" s="75"/>
      <c r="AN492" s="75"/>
      <c r="AO492" s="75"/>
      <c r="AP492" s="75"/>
      <c r="AQ492" s="75"/>
      <c r="AR492" s="75"/>
      <c r="AS492" s="75"/>
    </row>
    <row r="493" ht="16.5" customHeight="1" outlineLevel="1">
      <c r="A493" s="75"/>
      <c r="B493" s="105"/>
      <c r="C493" s="106"/>
      <c r="D493" s="72"/>
      <c r="E493" s="107"/>
      <c r="F493" s="71"/>
      <c r="G493" s="107"/>
      <c r="H493" s="71"/>
      <c r="I493" s="107"/>
      <c r="J493" s="71"/>
      <c r="K493" s="71"/>
      <c r="L493" s="71"/>
      <c r="M493" s="72"/>
      <c r="N493" s="108"/>
      <c r="O493" s="72"/>
      <c r="P493" s="109"/>
      <c r="Q493" s="71"/>
      <c r="R493" s="110"/>
      <c r="S493" s="72"/>
      <c r="T493" s="111"/>
      <c r="U493" s="72"/>
      <c r="V493" s="112"/>
      <c r="W493" s="71"/>
      <c r="X493" s="72"/>
      <c r="Y493" s="112"/>
      <c r="Z493" s="72"/>
      <c r="AA493" s="75"/>
      <c r="AB493" s="75"/>
      <c r="AC493" s="75"/>
      <c r="AD493" s="75"/>
      <c r="AE493" s="75"/>
      <c r="AF493" s="75"/>
      <c r="AG493" s="75"/>
      <c r="AH493" s="75"/>
      <c r="AI493" s="75"/>
      <c r="AJ493" s="75"/>
      <c r="AK493" s="75"/>
      <c r="AL493" s="75"/>
      <c r="AM493" s="75"/>
      <c r="AN493" s="75"/>
      <c r="AO493" s="75"/>
      <c r="AP493" s="75"/>
      <c r="AQ493" s="75"/>
      <c r="AR493" s="75"/>
      <c r="AS493" s="75"/>
    </row>
    <row r="494" ht="16.5" customHeight="1" outlineLevel="1">
      <c r="A494" s="75"/>
      <c r="B494" s="105"/>
      <c r="C494" s="106"/>
      <c r="D494" s="72"/>
      <c r="E494" s="107"/>
      <c r="F494" s="71"/>
      <c r="G494" s="107"/>
      <c r="H494" s="71"/>
      <c r="I494" s="107"/>
      <c r="J494" s="71"/>
      <c r="K494" s="71"/>
      <c r="L494" s="71"/>
      <c r="M494" s="72"/>
      <c r="N494" s="108"/>
      <c r="O494" s="72"/>
      <c r="P494" s="109"/>
      <c r="Q494" s="71"/>
      <c r="R494" s="110"/>
      <c r="S494" s="72"/>
      <c r="T494" s="111"/>
      <c r="U494" s="72"/>
      <c r="V494" s="112"/>
      <c r="W494" s="71"/>
      <c r="X494" s="72"/>
      <c r="Y494" s="112"/>
      <c r="Z494" s="72"/>
      <c r="AA494" s="75"/>
      <c r="AB494" s="75"/>
      <c r="AC494" s="75"/>
      <c r="AD494" s="75"/>
      <c r="AE494" s="75"/>
      <c r="AF494" s="75"/>
      <c r="AG494" s="75"/>
      <c r="AH494" s="75"/>
      <c r="AI494" s="75"/>
      <c r="AJ494" s="75"/>
      <c r="AK494" s="75"/>
      <c r="AL494" s="75"/>
      <c r="AM494" s="75"/>
      <c r="AN494" s="75"/>
      <c r="AO494" s="75"/>
      <c r="AP494" s="75"/>
      <c r="AQ494" s="75"/>
      <c r="AR494" s="75"/>
      <c r="AS494" s="75"/>
    </row>
    <row r="495" ht="16.5" customHeight="1" outlineLevel="1">
      <c r="A495" s="75"/>
      <c r="B495" s="105"/>
      <c r="C495" s="106"/>
      <c r="D495" s="72"/>
      <c r="E495" s="107"/>
      <c r="F495" s="71"/>
      <c r="G495" s="107"/>
      <c r="H495" s="71"/>
      <c r="I495" s="107"/>
      <c r="J495" s="71"/>
      <c r="K495" s="71"/>
      <c r="L495" s="71"/>
      <c r="M495" s="72"/>
      <c r="N495" s="108"/>
      <c r="O495" s="72"/>
      <c r="P495" s="109"/>
      <c r="Q495" s="71"/>
      <c r="R495" s="110"/>
      <c r="S495" s="72"/>
      <c r="T495" s="111"/>
      <c r="U495" s="72"/>
      <c r="V495" s="112"/>
      <c r="W495" s="71"/>
      <c r="X495" s="72"/>
      <c r="Y495" s="112"/>
      <c r="Z495" s="72"/>
      <c r="AA495" s="75"/>
      <c r="AB495" s="75"/>
      <c r="AC495" s="75"/>
      <c r="AD495" s="75"/>
      <c r="AE495" s="75"/>
      <c r="AF495" s="75"/>
      <c r="AG495" s="75"/>
      <c r="AH495" s="75"/>
      <c r="AI495" s="75"/>
      <c r="AJ495" s="75"/>
      <c r="AK495" s="75"/>
      <c r="AL495" s="75"/>
      <c r="AM495" s="75"/>
      <c r="AN495" s="75"/>
      <c r="AO495" s="75"/>
      <c r="AP495" s="75"/>
      <c r="AQ495" s="75"/>
      <c r="AR495" s="75"/>
      <c r="AS495" s="75"/>
    </row>
    <row r="496" ht="16.5" customHeight="1" outlineLevel="1">
      <c r="A496" s="75"/>
      <c r="B496" s="105"/>
      <c r="C496" s="106"/>
      <c r="D496" s="72"/>
      <c r="E496" s="107"/>
      <c r="F496" s="71"/>
      <c r="G496" s="107"/>
      <c r="H496" s="71"/>
      <c r="I496" s="107"/>
      <c r="J496" s="71"/>
      <c r="K496" s="71"/>
      <c r="L496" s="71"/>
      <c r="M496" s="72"/>
      <c r="N496" s="108"/>
      <c r="O496" s="72"/>
      <c r="P496" s="109"/>
      <c r="Q496" s="71"/>
      <c r="R496" s="110"/>
      <c r="S496" s="72"/>
      <c r="T496" s="111"/>
      <c r="U496" s="72"/>
      <c r="V496" s="112"/>
      <c r="W496" s="71"/>
      <c r="X496" s="72"/>
      <c r="Y496" s="112"/>
      <c r="Z496" s="72"/>
      <c r="AA496" s="75"/>
      <c r="AB496" s="75"/>
      <c r="AC496" s="75"/>
      <c r="AD496" s="75"/>
      <c r="AE496" s="75"/>
      <c r="AF496" s="75"/>
      <c r="AG496" s="75"/>
      <c r="AH496" s="75"/>
      <c r="AI496" s="75"/>
      <c r="AJ496" s="75"/>
      <c r="AK496" s="75"/>
      <c r="AL496" s="75"/>
      <c r="AM496" s="75"/>
      <c r="AN496" s="75"/>
      <c r="AO496" s="75"/>
      <c r="AP496" s="75"/>
      <c r="AQ496" s="75"/>
      <c r="AR496" s="75"/>
      <c r="AS496" s="75"/>
    </row>
    <row r="497" ht="16.5" customHeight="1" outlineLevel="1">
      <c r="A497" s="75"/>
      <c r="B497" s="105"/>
      <c r="C497" s="106"/>
      <c r="D497" s="72"/>
      <c r="E497" s="107"/>
      <c r="F497" s="71"/>
      <c r="G497" s="107"/>
      <c r="H497" s="71"/>
      <c r="I497" s="107"/>
      <c r="J497" s="71"/>
      <c r="K497" s="71"/>
      <c r="L497" s="71"/>
      <c r="M497" s="72"/>
      <c r="N497" s="108"/>
      <c r="O497" s="72"/>
      <c r="P497" s="109"/>
      <c r="Q497" s="71"/>
      <c r="R497" s="110"/>
      <c r="S497" s="72"/>
      <c r="T497" s="111"/>
      <c r="U497" s="72"/>
      <c r="V497" s="112"/>
      <c r="W497" s="71"/>
      <c r="X497" s="72"/>
      <c r="Y497" s="112"/>
      <c r="Z497" s="72"/>
      <c r="AA497" s="75"/>
      <c r="AB497" s="75"/>
      <c r="AC497" s="75"/>
      <c r="AD497" s="75"/>
      <c r="AE497" s="75"/>
      <c r="AF497" s="75"/>
      <c r="AG497" s="75"/>
      <c r="AH497" s="75"/>
      <c r="AI497" s="75"/>
      <c r="AJ497" s="75"/>
      <c r="AK497" s="75"/>
      <c r="AL497" s="75"/>
      <c r="AM497" s="75"/>
      <c r="AN497" s="75"/>
      <c r="AO497" s="75"/>
      <c r="AP497" s="75"/>
      <c r="AQ497" s="75"/>
      <c r="AR497" s="75"/>
      <c r="AS497" s="75"/>
    </row>
    <row r="498" ht="16.5" customHeight="1" outlineLevel="1">
      <c r="A498" s="75"/>
      <c r="B498" s="105"/>
      <c r="C498" s="106"/>
      <c r="D498" s="72"/>
      <c r="E498" s="107"/>
      <c r="F498" s="71"/>
      <c r="G498" s="107"/>
      <c r="H498" s="71"/>
      <c r="I498" s="107"/>
      <c r="J498" s="71"/>
      <c r="K498" s="71"/>
      <c r="L498" s="71"/>
      <c r="M498" s="72"/>
      <c r="N498" s="108"/>
      <c r="O498" s="72"/>
      <c r="P498" s="109"/>
      <c r="Q498" s="71"/>
      <c r="R498" s="110"/>
      <c r="S498" s="72"/>
      <c r="T498" s="111"/>
      <c r="U498" s="72"/>
      <c r="V498" s="112"/>
      <c r="W498" s="71"/>
      <c r="X498" s="72"/>
      <c r="Y498" s="112"/>
      <c r="Z498" s="72"/>
      <c r="AA498" s="75"/>
      <c r="AB498" s="75"/>
      <c r="AC498" s="75"/>
      <c r="AD498" s="75"/>
      <c r="AE498" s="75"/>
      <c r="AF498" s="75"/>
      <c r="AG498" s="75"/>
      <c r="AH498" s="75"/>
      <c r="AI498" s="75"/>
      <c r="AJ498" s="75"/>
      <c r="AK498" s="75"/>
      <c r="AL498" s="75"/>
      <c r="AM498" s="75"/>
      <c r="AN498" s="75"/>
      <c r="AO498" s="75"/>
      <c r="AP498" s="75"/>
      <c r="AQ498" s="75"/>
      <c r="AR498" s="75"/>
      <c r="AS498" s="75"/>
    </row>
    <row r="499" ht="16.5" customHeight="1" outlineLevel="1">
      <c r="A499" s="75"/>
      <c r="B499" s="105"/>
      <c r="C499" s="106"/>
      <c r="D499" s="72"/>
      <c r="E499" s="107"/>
      <c r="F499" s="71"/>
      <c r="G499" s="107"/>
      <c r="H499" s="71"/>
      <c r="I499" s="107"/>
      <c r="J499" s="71"/>
      <c r="K499" s="71"/>
      <c r="L499" s="71"/>
      <c r="M499" s="72"/>
      <c r="N499" s="108"/>
      <c r="O499" s="72"/>
      <c r="P499" s="109"/>
      <c r="Q499" s="71"/>
      <c r="R499" s="110"/>
      <c r="S499" s="72"/>
      <c r="T499" s="111"/>
      <c r="U499" s="72"/>
      <c r="V499" s="112"/>
      <c r="W499" s="71"/>
      <c r="X499" s="72"/>
      <c r="Y499" s="112"/>
      <c r="Z499" s="72"/>
      <c r="AA499" s="75"/>
      <c r="AB499" s="75"/>
      <c r="AC499" s="75"/>
      <c r="AD499" s="75"/>
      <c r="AE499" s="75"/>
      <c r="AF499" s="75"/>
      <c r="AG499" s="75"/>
      <c r="AH499" s="75"/>
      <c r="AI499" s="75"/>
      <c r="AJ499" s="75"/>
      <c r="AK499" s="75"/>
      <c r="AL499" s="75"/>
      <c r="AM499" s="75"/>
      <c r="AN499" s="75"/>
      <c r="AO499" s="75"/>
      <c r="AP499" s="75"/>
      <c r="AQ499" s="75"/>
      <c r="AR499" s="75"/>
      <c r="AS499" s="75"/>
    </row>
    <row r="500" ht="16.5" customHeight="1" outlineLevel="1">
      <c r="A500" s="75"/>
      <c r="B500" s="105"/>
      <c r="C500" s="106"/>
      <c r="D500" s="72"/>
      <c r="E500" s="107"/>
      <c r="F500" s="71"/>
      <c r="G500" s="107"/>
      <c r="H500" s="71"/>
      <c r="I500" s="107"/>
      <c r="J500" s="71"/>
      <c r="K500" s="71"/>
      <c r="L500" s="71"/>
      <c r="M500" s="72"/>
      <c r="N500" s="108"/>
      <c r="O500" s="72"/>
      <c r="P500" s="109"/>
      <c r="Q500" s="71"/>
      <c r="R500" s="110"/>
      <c r="S500" s="72"/>
      <c r="T500" s="111"/>
      <c r="U500" s="72"/>
      <c r="V500" s="112"/>
      <c r="W500" s="71"/>
      <c r="X500" s="72"/>
      <c r="Y500" s="112"/>
      <c r="Z500" s="72"/>
      <c r="AA500" s="75"/>
      <c r="AB500" s="75"/>
      <c r="AC500" s="75"/>
      <c r="AD500" s="75"/>
      <c r="AE500" s="75"/>
      <c r="AF500" s="75"/>
      <c r="AG500" s="75"/>
      <c r="AH500" s="75"/>
      <c r="AI500" s="75"/>
      <c r="AJ500" s="75"/>
      <c r="AK500" s="75"/>
      <c r="AL500" s="75"/>
      <c r="AM500" s="75"/>
      <c r="AN500" s="75"/>
      <c r="AO500" s="75"/>
      <c r="AP500" s="75"/>
      <c r="AQ500" s="75"/>
      <c r="AR500" s="75"/>
      <c r="AS500" s="75"/>
    </row>
    <row r="501" ht="16.5" customHeight="1" outlineLevel="1">
      <c r="A501" s="75"/>
      <c r="B501" s="105"/>
      <c r="C501" s="106"/>
      <c r="D501" s="72"/>
      <c r="E501" s="107"/>
      <c r="F501" s="71"/>
      <c r="G501" s="107"/>
      <c r="H501" s="71"/>
      <c r="I501" s="107"/>
      <c r="J501" s="71"/>
      <c r="K501" s="71"/>
      <c r="L501" s="71"/>
      <c r="M501" s="72"/>
      <c r="N501" s="108"/>
      <c r="O501" s="72"/>
      <c r="P501" s="109"/>
      <c r="Q501" s="71"/>
      <c r="R501" s="110"/>
      <c r="S501" s="72"/>
      <c r="T501" s="111"/>
      <c r="U501" s="72"/>
      <c r="V501" s="112"/>
      <c r="W501" s="71"/>
      <c r="X501" s="72"/>
      <c r="Y501" s="112"/>
      <c r="Z501" s="72"/>
      <c r="AA501" s="75"/>
      <c r="AB501" s="75"/>
      <c r="AC501" s="75"/>
      <c r="AD501" s="75"/>
      <c r="AE501" s="75"/>
      <c r="AF501" s="75"/>
      <c r="AG501" s="75"/>
      <c r="AH501" s="75"/>
      <c r="AI501" s="75"/>
      <c r="AJ501" s="75"/>
      <c r="AK501" s="75"/>
      <c r="AL501" s="75"/>
      <c r="AM501" s="75"/>
      <c r="AN501" s="75"/>
      <c r="AO501" s="75"/>
      <c r="AP501" s="75"/>
      <c r="AQ501" s="75"/>
      <c r="AR501" s="75"/>
      <c r="AS501" s="75"/>
    </row>
    <row r="502" ht="16.5" customHeight="1" outlineLevel="1">
      <c r="A502" s="75"/>
      <c r="B502" s="105"/>
      <c r="C502" s="106"/>
      <c r="D502" s="72"/>
      <c r="E502" s="107"/>
      <c r="F502" s="71"/>
      <c r="G502" s="107"/>
      <c r="H502" s="71"/>
      <c r="I502" s="107"/>
      <c r="J502" s="71"/>
      <c r="K502" s="71"/>
      <c r="L502" s="71"/>
      <c r="M502" s="72"/>
      <c r="N502" s="108"/>
      <c r="O502" s="72"/>
      <c r="P502" s="109"/>
      <c r="Q502" s="71"/>
      <c r="R502" s="110"/>
      <c r="S502" s="72"/>
      <c r="T502" s="111"/>
      <c r="U502" s="72"/>
      <c r="V502" s="112"/>
      <c r="W502" s="71"/>
      <c r="X502" s="72"/>
      <c r="Y502" s="112"/>
      <c r="Z502" s="72"/>
      <c r="AA502" s="75"/>
      <c r="AB502" s="75"/>
      <c r="AC502" s="75"/>
      <c r="AD502" s="75"/>
      <c r="AE502" s="75"/>
      <c r="AF502" s="75"/>
      <c r="AG502" s="75"/>
      <c r="AH502" s="75"/>
      <c r="AI502" s="75"/>
      <c r="AJ502" s="75"/>
      <c r="AK502" s="75"/>
      <c r="AL502" s="75"/>
      <c r="AM502" s="75"/>
      <c r="AN502" s="75"/>
      <c r="AO502" s="75"/>
      <c r="AP502" s="75"/>
      <c r="AQ502" s="75"/>
      <c r="AR502" s="75"/>
      <c r="AS502" s="75"/>
    </row>
    <row r="503" ht="16.5" customHeight="1" outlineLevel="1">
      <c r="A503" s="75"/>
      <c r="B503" s="105"/>
      <c r="C503" s="106"/>
      <c r="D503" s="72"/>
      <c r="E503" s="107"/>
      <c r="F503" s="71"/>
      <c r="G503" s="107"/>
      <c r="H503" s="71"/>
      <c r="I503" s="107"/>
      <c r="J503" s="71"/>
      <c r="K503" s="71"/>
      <c r="L503" s="71"/>
      <c r="M503" s="72"/>
      <c r="N503" s="108"/>
      <c r="O503" s="72"/>
      <c r="P503" s="109"/>
      <c r="Q503" s="71"/>
      <c r="R503" s="110"/>
      <c r="S503" s="72"/>
      <c r="T503" s="111"/>
      <c r="U503" s="72"/>
      <c r="V503" s="112"/>
      <c r="W503" s="71"/>
      <c r="X503" s="72"/>
      <c r="Y503" s="112"/>
      <c r="Z503" s="72"/>
      <c r="AA503" s="75"/>
      <c r="AB503" s="75"/>
      <c r="AC503" s="75"/>
      <c r="AD503" s="75"/>
      <c r="AE503" s="75"/>
      <c r="AF503" s="75"/>
      <c r="AG503" s="75"/>
      <c r="AH503" s="75"/>
      <c r="AI503" s="75"/>
      <c r="AJ503" s="75"/>
      <c r="AK503" s="75"/>
      <c r="AL503" s="75"/>
      <c r="AM503" s="75"/>
      <c r="AN503" s="75"/>
      <c r="AO503" s="75"/>
      <c r="AP503" s="75"/>
      <c r="AQ503" s="75"/>
      <c r="AR503" s="75"/>
      <c r="AS503" s="75"/>
    </row>
    <row r="504" ht="16.5" customHeight="1" outlineLevel="1">
      <c r="A504" s="75"/>
      <c r="B504" s="105"/>
      <c r="C504" s="106"/>
      <c r="D504" s="72"/>
      <c r="E504" s="107"/>
      <c r="F504" s="71"/>
      <c r="G504" s="107"/>
      <c r="H504" s="71"/>
      <c r="I504" s="107"/>
      <c r="J504" s="71"/>
      <c r="K504" s="71"/>
      <c r="L504" s="71"/>
      <c r="M504" s="72"/>
      <c r="N504" s="108"/>
      <c r="O504" s="72"/>
      <c r="P504" s="109"/>
      <c r="Q504" s="71"/>
      <c r="R504" s="110"/>
      <c r="S504" s="72"/>
      <c r="T504" s="111"/>
      <c r="U504" s="72"/>
      <c r="V504" s="112"/>
      <c r="W504" s="71"/>
      <c r="X504" s="72"/>
      <c r="Y504" s="112"/>
      <c r="Z504" s="72"/>
      <c r="AA504" s="75"/>
      <c r="AB504" s="75"/>
      <c r="AC504" s="75"/>
      <c r="AD504" s="75"/>
      <c r="AE504" s="75"/>
      <c r="AF504" s="75"/>
      <c r="AG504" s="75"/>
      <c r="AH504" s="75"/>
      <c r="AI504" s="75"/>
      <c r="AJ504" s="75"/>
      <c r="AK504" s="75"/>
      <c r="AL504" s="75"/>
      <c r="AM504" s="75"/>
      <c r="AN504" s="75"/>
      <c r="AO504" s="75"/>
      <c r="AP504" s="75"/>
      <c r="AQ504" s="75"/>
      <c r="AR504" s="75"/>
      <c r="AS504" s="75"/>
    </row>
    <row r="505" ht="16.5" customHeight="1" outlineLevel="1">
      <c r="A505" s="75"/>
      <c r="B505" s="105"/>
      <c r="C505" s="106"/>
      <c r="D505" s="72"/>
      <c r="E505" s="107"/>
      <c r="F505" s="71"/>
      <c r="G505" s="107"/>
      <c r="H505" s="71"/>
      <c r="I505" s="107"/>
      <c r="J505" s="71"/>
      <c r="K505" s="71"/>
      <c r="L505" s="71"/>
      <c r="M505" s="72"/>
      <c r="N505" s="108"/>
      <c r="O505" s="72"/>
      <c r="P505" s="109"/>
      <c r="Q505" s="71"/>
      <c r="R505" s="110"/>
      <c r="S505" s="72"/>
      <c r="T505" s="111"/>
      <c r="U505" s="72"/>
      <c r="V505" s="112"/>
      <c r="W505" s="71"/>
      <c r="X505" s="72"/>
      <c r="Y505" s="112"/>
      <c r="Z505" s="72"/>
      <c r="AA505" s="75"/>
      <c r="AB505" s="75"/>
      <c r="AC505" s="75"/>
      <c r="AD505" s="75"/>
      <c r="AE505" s="75"/>
      <c r="AF505" s="75"/>
      <c r="AG505" s="75"/>
      <c r="AH505" s="75"/>
      <c r="AI505" s="75"/>
      <c r="AJ505" s="75"/>
      <c r="AK505" s="75"/>
      <c r="AL505" s="75"/>
      <c r="AM505" s="75"/>
      <c r="AN505" s="75"/>
      <c r="AO505" s="75"/>
      <c r="AP505" s="75"/>
      <c r="AQ505" s="75"/>
      <c r="AR505" s="75"/>
      <c r="AS505" s="75"/>
    </row>
    <row r="506" ht="16.5" customHeight="1" outlineLevel="1">
      <c r="A506" s="75"/>
      <c r="B506" s="105"/>
      <c r="C506" s="106"/>
      <c r="D506" s="72"/>
      <c r="E506" s="107"/>
      <c r="F506" s="71"/>
      <c r="G506" s="107"/>
      <c r="H506" s="71"/>
      <c r="I506" s="107"/>
      <c r="J506" s="71"/>
      <c r="K506" s="71"/>
      <c r="L506" s="71"/>
      <c r="M506" s="72"/>
      <c r="N506" s="108"/>
      <c r="O506" s="72"/>
      <c r="P506" s="109"/>
      <c r="Q506" s="71"/>
      <c r="R506" s="110"/>
      <c r="S506" s="72"/>
      <c r="T506" s="111"/>
      <c r="U506" s="72"/>
      <c r="V506" s="112"/>
      <c r="W506" s="71"/>
      <c r="X506" s="72"/>
      <c r="Y506" s="112"/>
      <c r="Z506" s="72"/>
      <c r="AA506" s="75"/>
      <c r="AB506" s="75"/>
      <c r="AC506" s="75"/>
      <c r="AD506" s="75"/>
      <c r="AE506" s="75"/>
      <c r="AF506" s="75"/>
      <c r="AG506" s="75"/>
      <c r="AH506" s="75"/>
      <c r="AI506" s="75"/>
      <c r="AJ506" s="75"/>
      <c r="AK506" s="75"/>
      <c r="AL506" s="75"/>
      <c r="AM506" s="75"/>
      <c r="AN506" s="75"/>
      <c r="AO506" s="75"/>
      <c r="AP506" s="75"/>
      <c r="AQ506" s="75"/>
      <c r="AR506" s="75"/>
      <c r="AS506" s="75"/>
    </row>
    <row r="507" ht="16.5" customHeight="1" outlineLevel="1">
      <c r="A507" s="75"/>
      <c r="B507" s="105"/>
      <c r="C507" s="106"/>
      <c r="D507" s="72"/>
      <c r="E507" s="107"/>
      <c r="F507" s="71"/>
      <c r="G507" s="107"/>
      <c r="H507" s="71"/>
      <c r="I507" s="107"/>
      <c r="J507" s="71"/>
      <c r="K507" s="71"/>
      <c r="L507" s="71"/>
      <c r="M507" s="72"/>
      <c r="N507" s="108"/>
      <c r="O507" s="72"/>
      <c r="P507" s="109"/>
      <c r="Q507" s="71"/>
      <c r="R507" s="110"/>
      <c r="S507" s="72"/>
      <c r="T507" s="111"/>
      <c r="U507" s="72"/>
      <c r="V507" s="112"/>
      <c r="W507" s="71"/>
      <c r="X507" s="72"/>
      <c r="Y507" s="112"/>
      <c r="Z507" s="72"/>
      <c r="AA507" s="75"/>
      <c r="AB507" s="75"/>
      <c r="AC507" s="75"/>
      <c r="AD507" s="75"/>
      <c r="AE507" s="75"/>
      <c r="AF507" s="75"/>
      <c r="AG507" s="75"/>
      <c r="AH507" s="75"/>
      <c r="AI507" s="75"/>
      <c r="AJ507" s="75"/>
      <c r="AK507" s="75"/>
      <c r="AL507" s="75"/>
      <c r="AM507" s="75"/>
      <c r="AN507" s="75"/>
      <c r="AO507" s="75"/>
      <c r="AP507" s="75"/>
      <c r="AQ507" s="75"/>
      <c r="AR507" s="75"/>
      <c r="AS507" s="75"/>
    </row>
    <row r="508" ht="16.5" customHeight="1" outlineLevel="1">
      <c r="A508" s="75"/>
      <c r="B508" s="105"/>
      <c r="C508" s="106"/>
      <c r="D508" s="72"/>
      <c r="E508" s="107"/>
      <c r="F508" s="71"/>
      <c r="G508" s="107"/>
      <c r="H508" s="71"/>
      <c r="I508" s="107"/>
      <c r="J508" s="71"/>
      <c r="K508" s="71"/>
      <c r="L508" s="71"/>
      <c r="M508" s="72"/>
      <c r="N508" s="108"/>
      <c r="O508" s="72"/>
      <c r="P508" s="109"/>
      <c r="Q508" s="71"/>
      <c r="R508" s="110"/>
      <c r="S508" s="72"/>
      <c r="T508" s="111"/>
      <c r="U508" s="72"/>
      <c r="V508" s="112"/>
      <c r="W508" s="71"/>
      <c r="X508" s="72"/>
      <c r="Y508" s="112"/>
      <c r="Z508" s="72"/>
      <c r="AA508" s="75"/>
      <c r="AB508" s="75"/>
      <c r="AC508" s="75"/>
      <c r="AD508" s="75"/>
      <c r="AE508" s="75"/>
      <c r="AF508" s="75"/>
      <c r="AG508" s="75"/>
      <c r="AH508" s="75"/>
      <c r="AI508" s="75"/>
      <c r="AJ508" s="75"/>
      <c r="AK508" s="75"/>
      <c r="AL508" s="75"/>
      <c r="AM508" s="75"/>
      <c r="AN508" s="75"/>
      <c r="AO508" s="75"/>
      <c r="AP508" s="75"/>
      <c r="AQ508" s="75"/>
      <c r="AR508" s="75"/>
      <c r="AS508" s="75"/>
    </row>
    <row r="509" ht="16.5" customHeight="1" outlineLevel="1">
      <c r="A509" s="75"/>
      <c r="B509" s="105"/>
      <c r="C509" s="106"/>
      <c r="D509" s="72"/>
      <c r="E509" s="107"/>
      <c r="F509" s="71"/>
      <c r="G509" s="107"/>
      <c r="H509" s="71"/>
      <c r="I509" s="107"/>
      <c r="J509" s="71"/>
      <c r="K509" s="71"/>
      <c r="L509" s="71"/>
      <c r="M509" s="72"/>
      <c r="N509" s="108"/>
      <c r="O509" s="72"/>
      <c r="P509" s="109"/>
      <c r="Q509" s="71"/>
      <c r="R509" s="110"/>
      <c r="S509" s="72"/>
      <c r="T509" s="111"/>
      <c r="U509" s="72"/>
      <c r="V509" s="112"/>
      <c r="W509" s="71"/>
      <c r="X509" s="72"/>
      <c r="Y509" s="112"/>
      <c r="Z509" s="72"/>
      <c r="AA509" s="75"/>
      <c r="AB509" s="75"/>
      <c r="AC509" s="75"/>
      <c r="AD509" s="75"/>
      <c r="AE509" s="75"/>
      <c r="AF509" s="75"/>
      <c r="AG509" s="75"/>
      <c r="AH509" s="75"/>
      <c r="AI509" s="75"/>
      <c r="AJ509" s="75"/>
      <c r="AK509" s="75"/>
      <c r="AL509" s="75"/>
      <c r="AM509" s="75"/>
      <c r="AN509" s="75"/>
      <c r="AO509" s="75"/>
      <c r="AP509" s="75"/>
      <c r="AQ509" s="75"/>
      <c r="AR509" s="75"/>
      <c r="AS509" s="75"/>
    </row>
    <row r="510" ht="16.5" customHeight="1" outlineLevel="1">
      <c r="A510" s="75"/>
      <c r="B510" s="105"/>
      <c r="C510" s="106"/>
      <c r="D510" s="72"/>
      <c r="E510" s="107"/>
      <c r="F510" s="71"/>
      <c r="G510" s="107"/>
      <c r="H510" s="71"/>
      <c r="I510" s="107"/>
      <c r="J510" s="71"/>
      <c r="K510" s="71"/>
      <c r="L510" s="71"/>
      <c r="M510" s="72"/>
      <c r="N510" s="108"/>
      <c r="O510" s="72"/>
      <c r="P510" s="109"/>
      <c r="Q510" s="71"/>
      <c r="R510" s="110"/>
      <c r="S510" s="72"/>
      <c r="T510" s="111"/>
      <c r="U510" s="72"/>
      <c r="V510" s="112"/>
      <c r="W510" s="71"/>
      <c r="X510" s="72"/>
      <c r="Y510" s="112"/>
      <c r="Z510" s="72"/>
      <c r="AA510" s="75"/>
      <c r="AB510" s="75"/>
      <c r="AC510" s="75"/>
      <c r="AD510" s="75"/>
      <c r="AE510" s="75"/>
      <c r="AF510" s="75"/>
      <c r="AG510" s="75"/>
      <c r="AH510" s="75"/>
      <c r="AI510" s="75"/>
      <c r="AJ510" s="75"/>
      <c r="AK510" s="75"/>
      <c r="AL510" s="75"/>
      <c r="AM510" s="75"/>
      <c r="AN510" s="75"/>
      <c r="AO510" s="75"/>
      <c r="AP510" s="75"/>
      <c r="AQ510" s="75"/>
      <c r="AR510" s="75"/>
      <c r="AS510" s="75"/>
    </row>
    <row r="511" ht="16.5" customHeight="1" outlineLevel="1">
      <c r="A511" s="75"/>
      <c r="B511" s="105"/>
      <c r="C511" s="106"/>
      <c r="D511" s="72"/>
      <c r="E511" s="107"/>
      <c r="F511" s="71"/>
      <c r="G511" s="107"/>
      <c r="H511" s="71"/>
      <c r="I511" s="107"/>
      <c r="J511" s="71"/>
      <c r="K511" s="71"/>
      <c r="L511" s="71"/>
      <c r="M511" s="72"/>
      <c r="N511" s="108"/>
      <c r="O511" s="72"/>
      <c r="P511" s="109"/>
      <c r="Q511" s="71"/>
      <c r="R511" s="110"/>
      <c r="S511" s="72"/>
      <c r="T511" s="111"/>
      <c r="U511" s="72"/>
      <c r="V511" s="112"/>
      <c r="W511" s="71"/>
      <c r="X511" s="72"/>
      <c r="Y511" s="112"/>
      <c r="Z511" s="72"/>
      <c r="AA511" s="75"/>
      <c r="AB511" s="75"/>
      <c r="AC511" s="75"/>
      <c r="AD511" s="75"/>
      <c r="AE511" s="75"/>
      <c r="AF511" s="75"/>
      <c r="AG511" s="75"/>
      <c r="AH511" s="75"/>
      <c r="AI511" s="75"/>
      <c r="AJ511" s="75"/>
      <c r="AK511" s="75"/>
      <c r="AL511" s="75"/>
      <c r="AM511" s="75"/>
      <c r="AN511" s="75"/>
      <c r="AO511" s="75"/>
      <c r="AP511" s="75"/>
      <c r="AQ511" s="75"/>
      <c r="AR511" s="75"/>
      <c r="AS511" s="75"/>
    </row>
    <row r="512" ht="16.5" customHeight="1" outlineLevel="1">
      <c r="A512" s="75"/>
      <c r="B512" s="105"/>
      <c r="C512" s="106"/>
      <c r="D512" s="72"/>
      <c r="E512" s="107"/>
      <c r="F512" s="71"/>
      <c r="G512" s="107"/>
      <c r="H512" s="71"/>
      <c r="I512" s="107"/>
      <c r="J512" s="71"/>
      <c r="K512" s="71"/>
      <c r="L512" s="71"/>
      <c r="M512" s="72"/>
      <c r="N512" s="108"/>
      <c r="O512" s="72"/>
      <c r="P512" s="109"/>
      <c r="Q512" s="71"/>
      <c r="R512" s="110"/>
      <c r="S512" s="72"/>
      <c r="T512" s="111"/>
      <c r="U512" s="72"/>
      <c r="V512" s="112"/>
      <c r="W512" s="71"/>
      <c r="X512" s="72"/>
      <c r="Y512" s="112"/>
      <c r="Z512" s="72"/>
      <c r="AA512" s="75"/>
      <c r="AB512" s="75"/>
      <c r="AC512" s="75"/>
      <c r="AD512" s="75"/>
      <c r="AE512" s="75"/>
      <c r="AF512" s="75"/>
      <c r="AG512" s="75"/>
      <c r="AH512" s="75"/>
      <c r="AI512" s="75"/>
      <c r="AJ512" s="75"/>
      <c r="AK512" s="75"/>
      <c r="AL512" s="75"/>
      <c r="AM512" s="75"/>
      <c r="AN512" s="75"/>
      <c r="AO512" s="75"/>
      <c r="AP512" s="75"/>
      <c r="AQ512" s="75"/>
      <c r="AR512" s="75"/>
      <c r="AS512" s="75"/>
    </row>
    <row r="513" ht="16.5" customHeight="1" outlineLevel="1">
      <c r="A513" s="75"/>
      <c r="B513" s="105"/>
      <c r="C513" s="106"/>
      <c r="D513" s="72"/>
      <c r="E513" s="107"/>
      <c r="F513" s="71"/>
      <c r="G513" s="107"/>
      <c r="H513" s="71"/>
      <c r="I513" s="107"/>
      <c r="J513" s="71"/>
      <c r="K513" s="71"/>
      <c r="L513" s="71"/>
      <c r="M513" s="72"/>
      <c r="N513" s="108"/>
      <c r="O513" s="72"/>
      <c r="P513" s="109"/>
      <c r="Q513" s="71"/>
      <c r="R513" s="110"/>
      <c r="S513" s="72"/>
      <c r="T513" s="111"/>
      <c r="U513" s="72"/>
      <c r="V513" s="112"/>
      <c r="W513" s="71"/>
      <c r="X513" s="72"/>
      <c r="Y513" s="112"/>
      <c r="Z513" s="72"/>
      <c r="AA513" s="75"/>
      <c r="AB513" s="75"/>
      <c r="AC513" s="75"/>
      <c r="AD513" s="75"/>
      <c r="AE513" s="75"/>
      <c r="AF513" s="75"/>
      <c r="AG513" s="75"/>
      <c r="AH513" s="75"/>
      <c r="AI513" s="75"/>
      <c r="AJ513" s="75"/>
      <c r="AK513" s="75"/>
      <c r="AL513" s="75"/>
      <c r="AM513" s="75"/>
      <c r="AN513" s="75"/>
      <c r="AO513" s="75"/>
      <c r="AP513" s="75"/>
      <c r="AQ513" s="75"/>
      <c r="AR513" s="75"/>
      <c r="AS513" s="75"/>
    </row>
    <row r="514" ht="16.5" customHeight="1" outlineLevel="1">
      <c r="A514" s="75"/>
      <c r="B514" s="105"/>
      <c r="C514" s="106"/>
      <c r="D514" s="72"/>
      <c r="E514" s="107"/>
      <c r="F514" s="71"/>
      <c r="G514" s="107"/>
      <c r="H514" s="71"/>
      <c r="I514" s="107"/>
      <c r="J514" s="71"/>
      <c r="K514" s="71"/>
      <c r="L514" s="71"/>
      <c r="M514" s="72"/>
      <c r="N514" s="108"/>
      <c r="O514" s="72"/>
      <c r="P514" s="109"/>
      <c r="Q514" s="71"/>
      <c r="R514" s="110"/>
      <c r="S514" s="72"/>
      <c r="T514" s="111"/>
      <c r="U514" s="72"/>
      <c r="V514" s="112"/>
      <c r="W514" s="71"/>
      <c r="X514" s="72"/>
      <c r="Y514" s="112"/>
      <c r="Z514" s="72"/>
      <c r="AA514" s="75"/>
      <c r="AB514" s="75"/>
      <c r="AC514" s="75"/>
      <c r="AD514" s="75"/>
      <c r="AE514" s="75"/>
      <c r="AF514" s="75"/>
      <c r="AG514" s="75"/>
      <c r="AH514" s="75"/>
      <c r="AI514" s="75"/>
      <c r="AJ514" s="75"/>
      <c r="AK514" s="75"/>
      <c r="AL514" s="75"/>
      <c r="AM514" s="75"/>
      <c r="AN514" s="75"/>
      <c r="AO514" s="75"/>
      <c r="AP514" s="75"/>
      <c r="AQ514" s="75"/>
      <c r="AR514" s="75"/>
      <c r="AS514" s="75"/>
    </row>
    <row r="515" ht="16.5" customHeight="1" outlineLevel="1">
      <c r="A515" s="75"/>
      <c r="B515" s="105"/>
      <c r="C515" s="106"/>
      <c r="D515" s="72"/>
      <c r="E515" s="107"/>
      <c r="F515" s="71"/>
      <c r="G515" s="107"/>
      <c r="H515" s="71"/>
      <c r="I515" s="107"/>
      <c r="J515" s="71"/>
      <c r="K515" s="71"/>
      <c r="L515" s="71"/>
      <c r="M515" s="72"/>
      <c r="N515" s="108"/>
      <c r="O515" s="72"/>
      <c r="P515" s="109"/>
      <c r="Q515" s="71"/>
      <c r="R515" s="110"/>
      <c r="S515" s="72"/>
      <c r="T515" s="111"/>
      <c r="U515" s="72"/>
      <c r="V515" s="112"/>
      <c r="W515" s="71"/>
      <c r="X515" s="72"/>
      <c r="Y515" s="112"/>
      <c r="Z515" s="72"/>
      <c r="AA515" s="75"/>
      <c r="AB515" s="75"/>
      <c r="AC515" s="75"/>
      <c r="AD515" s="75"/>
      <c r="AE515" s="75"/>
      <c r="AF515" s="75"/>
      <c r="AG515" s="75"/>
      <c r="AH515" s="75"/>
      <c r="AI515" s="75"/>
      <c r="AJ515" s="75"/>
      <c r="AK515" s="75"/>
      <c r="AL515" s="75"/>
      <c r="AM515" s="75"/>
      <c r="AN515" s="75"/>
      <c r="AO515" s="75"/>
      <c r="AP515" s="75"/>
      <c r="AQ515" s="75"/>
      <c r="AR515" s="75"/>
      <c r="AS515" s="75"/>
    </row>
    <row r="516" ht="16.5" customHeight="1" outlineLevel="1">
      <c r="A516" s="75"/>
      <c r="B516" s="105"/>
      <c r="C516" s="106"/>
      <c r="D516" s="72"/>
      <c r="E516" s="107"/>
      <c r="F516" s="71"/>
      <c r="G516" s="107"/>
      <c r="H516" s="71"/>
      <c r="I516" s="107"/>
      <c r="J516" s="71"/>
      <c r="K516" s="71"/>
      <c r="L516" s="71"/>
      <c r="M516" s="72"/>
      <c r="N516" s="108"/>
      <c r="O516" s="72"/>
      <c r="P516" s="109"/>
      <c r="Q516" s="71"/>
      <c r="R516" s="110"/>
      <c r="S516" s="72"/>
      <c r="T516" s="111"/>
      <c r="U516" s="72"/>
      <c r="V516" s="112"/>
      <c r="W516" s="71"/>
      <c r="X516" s="72"/>
      <c r="Y516" s="112"/>
      <c r="Z516" s="72"/>
      <c r="AA516" s="75"/>
      <c r="AB516" s="75"/>
      <c r="AC516" s="75"/>
      <c r="AD516" s="75"/>
      <c r="AE516" s="75"/>
      <c r="AF516" s="75"/>
      <c r="AG516" s="75"/>
      <c r="AH516" s="75"/>
      <c r="AI516" s="75"/>
      <c r="AJ516" s="75"/>
      <c r="AK516" s="75"/>
      <c r="AL516" s="75"/>
      <c r="AM516" s="75"/>
      <c r="AN516" s="75"/>
      <c r="AO516" s="75"/>
      <c r="AP516" s="75"/>
      <c r="AQ516" s="75"/>
      <c r="AR516" s="75"/>
      <c r="AS516" s="75"/>
    </row>
    <row r="517" ht="16.5" customHeight="1" outlineLevel="1">
      <c r="A517" s="75"/>
      <c r="B517" s="105"/>
      <c r="C517" s="106"/>
      <c r="D517" s="72"/>
      <c r="E517" s="107"/>
      <c r="F517" s="71"/>
      <c r="G517" s="107"/>
      <c r="H517" s="71"/>
      <c r="I517" s="107"/>
      <c r="J517" s="71"/>
      <c r="K517" s="71"/>
      <c r="L517" s="71"/>
      <c r="M517" s="72"/>
      <c r="N517" s="108"/>
      <c r="O517" s="72"/>
      <c r="P517" s="109"/>
      <c r="Q517" s="71"/>
      <c r="R517" s="110"/>
      <c r="S517" s="72"/>
      <c r="T517" s="111"/>
      <c r="U517" s="72"/>
      <c r="V517" s="112"/>
      <c r="W517" s="71"/>
      <c r="X517" s="72"/>
      <c r="Y517" s="112"/>
      <c r="Z517" s="72"/>
      <c r="AA517" s="75"/>
      <c r="AB517" s="75"/>
      <c r="AC517" s="75"/>
      <c r="AD517" s="75"/>
      <c r="AE517" s="75"/>
      <c r="AF517" s="75"/>
      <c r="AG517" s="75"/>
      <c r="AH517" s="75"/>
      <c r="AI517" s="75"/>
      <c r="AJ517" s="75"/>
      <c r="AK517" s="75"/>
      <c r="AL517" s="75"/>
      <c r="AM517" s="75"/>
      <c r="AN517" s="75"/>
      <c r="AO517" s="75"/>
      <c r="AP517" s="75"/>
      <c r="AQ517" s="75"/>
      <c r="AR517" s="75"/>
      <c r="AS517" s="75"/>
    </row>
    <row r="518" ht="16.5" customHeight="1" outlineLevel="1">
      <c r="A518" s="75"/>
      <c r="B518" s="105"/>
      <c r="C518" s="106"/>
      <c r="D518" s="72"/>
      <c r="E518" s="107"/>
      <c r="F518" s="71"/>
      <c r="G518" s="107"/>
      <c r="H518" s="71"/>
      <c r="I518" s="107"/>
      <c r="J518" s="71"/>
      <c r="K518" s="71"/>
      <c r="L518" s="71"/>
      <c r="M518" s="72"/>
      <c r="N518" s="108"/>
      <c r="O518" s="72"/>
      <c r="P518" s="109"/>
      <c r="Q518" s="71"/>
      <c r="R518" s="110"/>
      <c r="S518" s="72"/>
      <c r="T518" s="111"/>
      <c r="U518" s="72"/>
      <c r="V518" s="112"/>
      <c r="W518" s="71"/>
      <c r="X518" s="72"/>
      <c r="Y518" s="112"/>
      <c r="Z518" s="72"/>
      <c r="AA518" s="75"/>
      <c r="AB518" s="75"/>
      <c r="AC518" s="75"/>
      <c r="AD518" s="75"/>
      <c r="AE518" s="75"/>
      <c r="AF518" s="75"/>
      <c r="AG518" s="75"/>
      <c r="AH518" s="75"/>
      <c r="AI518" s="75"/>
      <c r="AJ518" s="75"/>
      <c r="AK518" s="75"/>
      <c r="AL518" s="75"/>
      <c r="AM518" s="75"/>
      <c r="AN518" s="75"/>
      <c r="AO518" s="75"/>
      <c r="AP518" s="75"/>
      <c r="AQ518" s="75"/>
      <c r="AR518" s="75"/>
      <c r="AS518" s="75"/>
    </row>
    <row r="519" ht="16.5" customHeight="1" outlineLevel="1">
      <c r="A519" s="75"/>
      <c r="B519" s="105"/>
      <c r="C519" s="106"/>
      <c r="D519" s="72"/>
      <c r="E519" s="107"/>
      <c r="F519" s="71"/>
      <c r="G519" s="107"/>
      <c r="H519" s="71"/>
      <c r="I519" s="107"/>
      <c r="J519" s="71"/>
      <c r="K519" s="71"/>
      <c r="L519" s="71"/>
      <c r="M519" s="72"/>
      <c r="N519" s="108"/>
      <c r="O519" s="72"/>
      <c r="P519" s="109"/>
      <c r="Q519" s="71"/>
      <c r="R519" s="110"/>
      <c r="S519" s="72"/>
      <c r="T519" s="111"/>
      <c r="U519" s="72"/>
      <c r="V519" s="112"/>
      <c r="W519" s="71"/>
      <c r="X519" s="72"/>
      <c r="Y519" s="112"/>
      <c r="Z519" s="72"/>
      <c r="AA519" s="75"/>
      <c r="AB519" s="75"/>
      <c r="AC519" s="75"/>
      <c r="AD519" s="75"/>
      <c r="AE519" s="75"/>
      <c r="AF519" s="75"/>
      <c r="AG519" s="75"/>
      <c r="AH519" s="75"/>
      <c r="AI519" s="75"/>
      <c r="AJ519" s="75"/>
      <c r="AK519" s="75"/>
      <c r="AL519" s="75"/>
      <c r="AM519" s="75"/>
      <c r="AN519" s="75"/>
      <c r="AO519" s="75"/>
      <c r="AP519" s="75"/>
      <c r="AQ519" s="75"/>
      <c r="AR519" s="75"/>
      <c r="AS519" s="75"/>
    </row>
    <row r="520" ht="16.5" customHeight="1" outlineLevel="1">
      <c r="A520" s="75"/>
      <c r="B520" s="105"/>
      <c r="C520" s="106"/>
      <c r="D520" s="72"/>
      <c r="E520" s="107"/>
      <c r="F520" s="71"/>
      <c r="G520" s="107"/>
      <c r="H520" s="71"/>
      <c r="I520" s="107"/>
      <c r="J520" s="71"/>
      <c r="K520" s="71"/>
      <c r="L520" s="71"/>
      <c r="M520" s="72"/>
      <c r="N520" s="108"/>
      <c r="O520" s="72"/>
      <c r="P520" s="109"/>
      <c r="Q520" s="71"/>
      <c r="R520" s="110"/>
      <c r="S520" s="72"/>
      <c r="T520" s="111"/>
      <c r="U520" s="72"/>
      <c r="V520" s="112"/>
      <c r="W520" s="71"/>
      <c r="X520" s="72"/>
      <c r="Y520" s="112"/>
      <c r="Z520" s="72"/>
      <c r="AA520" s="75"/>
      <c r="AB520" s="75"/>
      <c r="AC520" s="75"/>
      <c r="AD520" s="75"/>
      <c r="AE520" s="75"/>
      <c r="AF520" s="75"/>
      <c r="AG520" s="75"/>
      <c r="AH520" s="75"/>
      <c r="AI520" s="75"/>
      <c r="AJ520" s="75"/>
      <c r="AK520" s="75"/>
      <c r="AL520" s="75"/>
      <c r="AM520" s="75"/>
      <c r="AN520" s="75"/>
      <c r="AO520" s="75"/>
      <c r="AP520" s="75"/>
      <c r="AQ520" s="75"/>
      <c r="AR520" s="75"/>
      <c r="AS520" s="75"/>
    </row>
    <row r="521" ht="16.5" customHeight="1" outlineLevel="1">
      <c r="A521" s="75"/>
      <c r="B521" s="105"/>
      <c r="C521" s="106"/>
      <c r="D521" s="72"/>
      <c r="E521" s="107"/>
      <c r="F521" s="71"/>
      <c r="G521" s="107"/>
      <c r="H521" s="71"/>
      <c r="I521" s="107"/>
      <c r="J521" s="71"/>
      <c r="K521" s="71"/>
      <c r="L521" s="71"/>
      <c r="M521" s="72"/>
      <c r="N521" s="108"/>
      <c r="O521" s="72"/>
      <c r="P521" s="109"/>
      <c r="Q521" s="71"/>
      <c r="R521" s="110"/>
      <c r="S521" s="72"/>
      <c r="T521" s="111"/>
      <c r="U521" s="72"/>
      <c r="V521" s="112"/>
      <c r="W521" s="71"/>
      <c r="X521" s="72"/>
      <c r="Y521" s="112"/>
      <c r="Z521" s="72"/>
      <c r="AA521" s="75"/>
      <c r="AB521" s="75"/>
      <c r="AC521" s="75"/>
      <c r="AD521" s="75"/>
      <c r="AE521" s="75"/>
      <c r="AF521" s="75"/>
      <c r="AG521" s="75"/>
      <c r="AH521" s="75"/>
      <c r="AI521" s="75"/>
      <c r="AJ521" s="75"/>
      <c r="AK521" s="75"/>
      <c r="AL521" s="75"/>
      <c r="AM521" s="75"/>
      <c r="AN521" s="75"/>
      <c r="AO521" s="75"/>
      <c r="AP521" s="75"/>
      <c r="AQ521" s="75"/>
      <c r="AR521" s="75"/>
      <c r="AS521" s="75"/>
    </row>
    <row r="522" ht="16.5" customHeight="1" outlineLevel="1">
      <c r="A522" s="75"/>
      <c r="B522" s="105"/>
      <c r="C522" s="106"/>
      <c r="D522" s="72"/>
      <c r="E522" s="107"/>
      <c r="F522" s="71"/>
      <c r="G522" s="107"/>
      <c r="H522" s="71"/>
      <c r="I522" s="107"/>
      <c r="J522" s="71"/>
      <c r="K522" s="71"/>
      <c r="L522" s="71"/>
      <c r="M522" s="72"/>
      <c r="N522" s="108"/>
      <c r="O522" s="72"/>
      <c r="P522" s="109"/>
      <c r="Q522" s="71"/>
      <c r="R522" s="110"/>
      <c r="S522" s="72"/>
      <c r="T522" s="111"/>
      <c r="U522" s="72"/>
      <c r="V522" s="112"/>
      <c r="W522" s="71"/>
      <c r="X522" s="72"/>
      <c r="Y522" s="112"/>
      <c r="Z522" s="72"/>
      <c r="AA522" s="75"/>
      <c r="AB522" s="75"/>
      <c r="AC522" s="75"/>
      <c r="AD522" s="75"/>
      <c r="AE522" s="75"/>
      <c r="AF522" s="75"/>
      <c r="AG522" s="75"/>
      <c r="AH522" s="75"/>
      <c r="AI522" s="75"/>
      <c r="AJ522" s="75"/>
      <c r="AK522" s="75"/>
      <c r="AL522" s="75"/>
      <c r="AM522" s="75"/>
      <c r="AN522" s="75"/>
      <c r="AO522" s="75"/>
      <c r="AP522" s="75"/>
      <c r="AQ522" s="75"/>
      <c r="AR522" s="75"/>
      <c r="AS522" s="75"/>
    </row>
    <row r="523" ht="16.5" customHeight="1" outlineLevel="1">
      <c r="A523" s="75"/>
      <c r="B523" s="105"/>
      <c r="C523" s="106"/>
      <c r="D523" s="72"/>
      <c r="E523" s="107"/>
      <c r="F523" s="71"/>
      <c r="G523" s="107"/>
      <c r="H523" s="71"/>
      <c r="I523" s="107"/>
      <c r="J523" s="71"/>
      <c r="K523" s="71"/>
      <c r="L523" s="71"/>
      <c r="M523" s="72"/>
      <c r="N523" s="108"/>
      <c r="O523" s="72"/>
      <c r="P523" s="109"/>
      <c r="Q523" s="71"/>
      <c r="R523" s="110"/>
      <c r="S523" s="72"/>
      <c r="T523" s="111"/>
      <c r="U523" s="72"/>
      <c r="V523" s="112"/>
      <c r="W523" s="71"/>
      <c r="X523" s="72"/>
      <c r="Y523" s="112"/>
      <c r="Z523" s="72"/>
      <c r="AA523" s="75"/>
      <c r="AB523" s="75"/>
      <c r="AC523" s="75"/>
      <c r="AD523" s="75"/>
      <c r="AE523" s="75"/>
      <c r="AF523" s="75"/>
      <c r="AG523" s="75"/>
      <c r="AH523" s="75"/>
      <c r="AI523" s="75"/>
      <c r="AJ523" s="75"/>
      <c r="AK523" s="75"/>
      <c r="AL523" s="75"/>
      <c r="AM523" s="75"/>
      <c r="AN523" s="75"/>
      <c r="AO523" s="75"/>
      <c r="AP523" s="75"/>
      <c r="AQ523" s="75"/>
      <c r="AR523" s="75"/>
      <c r="AS523" s="75"/>
    </row>
    <row r="524" ht="16.5" customHeight="1" outlineLevel="1">
      <c r="A524" s="75"/>
      <c r="B524" s="105"/>
      <c r="C524" s="106"/>
      <c r="D524" s="72"/>
      <c r="E524" s="107"/>
      <c r="F524" s="71"/>
      <c r="G524" s="107"/>
      <c r="H524" s="71"/>
      <c r="I524" s="107"/>
      <c r="J524" s="71"/>
      <c r="K524" s="71"/>
      <c r="L524" s="71"/>
      <c r="M524" s="72"/>
      <c r="N524" s="108"/>
      <c r="O524" s="72"/>
      <c r="P524" s="109"/>
      <c r="Q524" s="71"/>
      <c r="R524" s="110"/>
      <c r="S524" s="72"/>
      <c r="T524" s="111"/>
      <c r="U524" s="72"/>
      <c r="V524" s="112"/>
      <c r="W524" s="71"/>
      <c r="X524" s="72"/>
      <c r="Y524" s="112"/>
      <c r="Z524" s="72"/>
      <c r="AA524" s="75"/>
      <c r="AB524" s="75"/>
      <c r="AC524" s="75"/>
      <c r="AD524" s="75"/>
      <c r="AE524" s="75"/>
      <c r="AF524" s="75"/>
      <c r="AG524" s="75"/>
      <c r="AH524" s="75"/>
      <c r="AI524" s="75"/>
      <c r="AJ524" s="75"/>
      <c r="AK524" s="75"/>
      <c r="AL524" s="75"/>
      <c r="AM524" s="75"/>
      <c r="AN524" s="75"/>
      <c r="AO524" s="75"/>
      <c r="AP524" s="75"/>
      <c r="AQ524" s="75"/>
      <c r="AR524" s="75"/>
      <c r="AS524" s="75"/>
    </row>
    <row r="525" ht="16.5" customHeight="1" outlineLevel="1">
      <c r="A525" s="75"/>
      <c r="B525" s="105"/>
      <c r="C525" s="106"/>
      <c r="D525" s="72"/>
      <c r="E525" s="107"/>
      <c r="F525" s="71"/>
      <c r="G525" s="107"/>
      <c r="H525" s="71"/>
      <c r="I525" s="107"/>
      <c r="J525" s="71"/>
      <c r="K525" s="71"/>
      <c r="L525" s="71"/>
      <c r="M525" s="72"/>
      <c r="N525" s="108"/>
      <c r="O525" s="72"/>
      <c r="P525" s="109"/>
      <c r="Q525" s="71"/>
      <c r="R525" s="110"/>
      <c r="S525" s="72"/>
      <c r="T525" s="111"/>
      <c r="U525" s="72"/>
      <c r="V525" s="112"/>
      <c r="W525" s="71"/>
      <c r="X525" s="72"/>
      <c r="Y525" s="112"/>
      <c r="Z525" s="72"/>
      <c r="AA525" s="75"/>
      <c r="AB525" s="75"/>
      <c r="AC525" s="75"/>
      <c r="AD525" s="75"/>
      <c r="AE525" s="75"/>
      <c r="AF525" s="75"/>
      <c r="AG525" s="75"/>
      <c r="AH525" s="75"/>
      <c r="AI525" s="75"/>
      <c r="AJ525" s="75"/>
      <c r="AK525" s="75"/>
      <c r="AL525" s="75"/>
      <c r="AM525" s="75"/>
      <c r="AN525" s="75"/>
      <c r="AO525" s="75"/>
      <c r="AP525" s="75"/>
      <c r="AQ525" s="75"/>
      <c r="AR525" s="75"/>
      <c r="AS525" s="75"/>
    </row>
    <row r="526" ht="16.5" customHeight="1" outlineLevel="1">
      <c r="A526" s="75"/>
      <c r="B526" s="105"/>
      <c r="C526" s="106"/>
      <c r="D526" s="72"/>
      <c r="E526" s="107"/>
      <c r="F526" s="71"/>
      <c r="G526" s="107"/>
      <c r="H526" s="71"/>
      <c r="I526" s="107"/>
      <c r="J526" s="71"/>
      <c r="K526" s="71"/>
      <c r="L526" s="71"/>
      <c r="M526" s="72"/>
      <c r="N526" s="108"/>
      <c r="O526" s="72"/>
      <c r="P526" s="109"/>
      <c r="Q526" s="71"/>
      <c r="R526" s="110"/>
      <c r="S526" s="72"/>
      <c r="T526" s="111"/>
      <c r="U526" s="72"/>
      <c r="V526" s="112"/>
      <c r="W526" s="71"/>
      <c r="X526" s="72"/>
      <c r="Y526" s="112"/>
      <c r="Z526" s="72"/>
      <c r="AA526" s="75"/>
      <c r="AB526" s="75"/>
      <c r="AC526" s="75"/>
      <c r="AD526" s="75"/>
      <c r="AE526" s="75"/>
      <c r="AF526" s="75"/>
      <c r="AG526" s="75"/>
      <c r="AH526" s="75"/>
      <c r="AI526" s="75"/>
      <c r="AJ526" s="75"/>
      <c r="AK526" s="75"/>
      <c r="AL526" s="75"/>
      <c r="AM526" s="75"/>
      <c r="AN526" s="75"/>
      <c r="AO526" s="75"/>
      <c r="AP526" s="75"/>
      <c r="AQ526" s="75"/>
      <c r="AR526" s="75"/>
      <c r="AS526" s="75"/>
    </row>
    <row r="527" ht="16.5" customHeight="1" outlineLevel="1">
      <c r="A527" s="75"/>
      <c r="B527" s="105"/>
      <c r="C527" s="106"/>
      <c r="D527" s="72"/>
      <c r="E527" s="107"/>
      <c r="F527" s="71"/>
      <c r="G527" s="107"/>
      <c r="H527" s="71"/>
      <c r="I527" s="107"/>
      <c r="J527" s="71"/>
      <c r="K527" s="71"/>
      <c r="L527" s="71"/>
      <c r="M527" s="72"/>
      <c r="N527" s="108"/>
      <c r="O527" s="72"/>
      <c r="P527" s="109"/>
      <c r="Q527" s="71"/>
      <c r="R527" s="110"/>
      <c r="S527" s="72"/>
      <c r="T527" s="111"/>
      <c r="U527" s="72"/>
      <c r="V527" s="112"/>
      <c r="W527" s="71"/>
      <c r="X527" s="72"/>
      <c r="Y527" s="112"/>
      <c r="Z527" s="72"/>
      <c r="AA527" s="75"/>
      <c r="AB527" s="75"/>
      <c r="AC527" s="75"/>
      <c r="AD527" s="75"/>
      <c r="AE527" s="75"/>
      <c r="AF527" s="75"/>
      <c r="AG527" s="75"/>
      <c r="AH527" s="75"/>
      <c r="AI527" s="75"/>
      <c r="AJ527" s="75"/>
      <c r="AK527" s="75"/>
      <c r="AL527" s="75"/>
      <c r="AM527" s="75"/>
      <c r="AN527" s="75"/>
      <c r="AO527" s="75"/>
      <c r="AP527" s="75"/>
      <c r="AQ527" s="75"/>
      <c r="AR527" s="75"/>
      <c r="AS527" s="75"/>
    </row>
    <row r="528" ht="16.5" customHeight="1" outlineLevel="1">
      <c r="A528" s="75"/>
      <c r="B528" s="105"/>
      <c r="C528" s="106"/>
      <c r="D528" s="72"/>
      <c r="E528" s="107"/>
      <c r="F528" s="71"/>
      <c r="G528" s="107"/>
      <c r="H528" s="71"/>
      <c r="I528" s="107"/>
      <c r="J528" s="71"/>
      <c r="K528" s="71"/>
      <c r="L528" s="71"/>
      <c r="M528" s="72"/>
      <c r="N528" s="108"/>
      <c r="O528" s="72"/>
      <c r="P528" s="109"/>
      <c r="Q528" s="71"/>
      <c r="R528" s="110"/>
      <c r="S528" s="72"/>
      <c r="T528" s="111"/>
      <c r="U528" s="72"/>
      <c r="V528" s="112"/>
      <c r="W528" s="71"/>
      <c r="X528" s="72"/>
      <c r="Y528" s="112"/>
      <c r="Z528" s="72"/>
      <c r="AA528" s="75"/>
      <c r="AB528" s="75"/>
      <c r="AC528" s="75"/>
      <c r="AD528" s="75"/>
      <c r="AE528" s="75"/>
      <c r="AF528" s="75"/>
      <c r="AG528" s="75"/>
      <c r="AH528" s="75"/>
      <c r="AI528" s="75"/>
      <c r="AJ528" s="75"/>
      <c r="AK528" s="75"/>
      <c r="AL528" s="75"/>
      <c r="AM528" s="75"/>
      <c r="AN528" s="75"/>
      <c r="AO528" s="75"/>
      <c r="AP528" s="75"/>
      <c r="AQ528" s="75"/>
      <c r="AR528" s="75"/>
      <c r="AS528" s="75"/>
    </row>
    <row r="529" ht="16.5" customHeight="1" outlineLevel="1">
      <c r="A529" s="75"/>
      <c r="B529" s="105"/>
      <c r="C529" s="106"/>
      <c r="D529" s="72"/>
      <c r="E529" s="107"/>
      <c r="F529" s="71"/>
      <c r="G529" s="107"/>
      <c r="H529" s="71"/>
      <c r="I529" s="107"/>
      <c r="J529" s="71"/>
      <c r="K529" s="71"/>
      <c r="L529" s="71"/>
      <c r="M529" s="72"/>
      <c r="N529" s="108"/>
      <c r="O529" s="72"/>
      <c r="P529" s="109"/>
      <c r="Q529" s="71"/>
      <c r="R529" s="110"/>
      <c r="S529" s="72"/>
      <c r="T529" s="111"/>
      <c r="U529" s="72"/>
      <c r="V529" s="112"/>
      <c r="W529" s="71"/>
      <c r="X529" s="72"/>
      <c r="Y529" s="112"/>
      <c r="Z529" s="72"/>
      <c r="AA529" s="75"/>
      <c r="AB529" s="75"/>
      <c r="AC529" s="75"/>
      <c r="AD529" s="75"/>
      <c r="AE529" s="75"/>
      <c r="AF529" s="75"/>
      <c r="AG529" s="75"/>
      <c r="AH529" s="75"/>
      <c r="AI529" s="75"/>
      <c r="AJ529" s="75"/>
      <c r="AK529" s="75"/>
      <c r="AL529" s="75"/>
      <c r="AM529" s="75"/>
      <c r="AN529" s="75"/>
      <c r="AO529" s="75"/>
      <c r="AP529" s="75"/>
      <c r="AQ529" s="75"/>
      <c r="AR529" s="75"/>
      <c r="AS529" s="75"/>
    </row>
    <row r="530" ht="16.5" customHeight="1" outlineLevel="1">
      <c r="A530" s="75"/>
      <c r="B530" s="105"/>
      <c r="C530" s="106"/>
      <c r="D530" s="72"/>
      <c r="E530" s="107"/>
      <c r="F530" s="71"/>
      <c r="G530" s="107"/>
      <c r="H530" s="71"/>
      <c r="I530" s="107"/>
      <c r="J530" s="71"/>
      <c r="K530" s="71"/>
      <c r="L530" s="71"/>
      <c r="M530" s="72"/>
      <c r="N530" s="108"/>
      <c r="O530" s="72"/>
      <c r="P530" s="109"/>
      <c r="Q530" s="71"/>
      <c r="R530" s="110"/>
      <c r="S530" s="72"/>
      <c r="T530" s="111"/>
      <c r="U530" s="72"/>
      <c r="V530" s="112"/>
      <c r="W530" s="71"/>
      <c r="X530" s="72"/>
      <c r="Y530" s="112"/>
      <c r="Z530" s="72"/>
      <c r="AA530" s="75"/>
      <c r="AB530" s="75"/>
      <c r="AC530" s="75"/>
      <c r="AD530" s="75"/>
      <c r="AE530" s="75"/>
      <c r="AF530" s="75"/>
      <c r="AG530" s="75"/>
      <c r="AH530" s="75"/>
      <c r="AI530" s="75"/>
      <c r="AJ530" s="75"/>
      <c r="AK530" s="75"/>
      <c r="AL530" s="75"/>
      <c r="AM530" s="75"/>
      <c r="AN530" s="75"/>
      <c r="AO530" s="75"/>
      <c r="AP530" s="75"/>
      <c r="AQ530" s="75"/>
      <c r="AR530" s="75"/>
      <c r="AS530" s="75"/>
    </row>
    <row r="531" ht="16.5" customHeight="1" outlineLevel="1">
      <c r="A531" s="75"/>
      <c r="B531" s="105"/>
      <c r="C531" s="106"/>
      <c r="D531" s="72"/>
      <c r="E531" s="107"/>
      <c r="F531" s="71"/>
      <c r="G531" s="107"/>
      <c r="H531" s="71"/>
      <c r="I531" s="107"/>
      <c r="J531" s="71"/>
      <c r="K531" s="71"/>
      <c r="L531" s="71"/>
      <c r="M531" s="72"/>
      <c r="N531" s="108"/>
      <c r="O531" s="72"/>
      <c r="P531" s="109"/>
      <c r="Q531" s="71"/>
      <c r="R531" s="110"/>
      <c r="S531" s="72"/>
      <c r="T531" s="111"/>
      <c r="U531" s="72"/>
      <c r="V531" s="112"/>
      <c r="W531" s="71"/>
      <c r="X531" s="72"/>
      <c r="Y531" s="112"/>
      <c r="Z531" s="72"/>
      <c r="AA531" s="75"/>
      <c r="AB531" s="75"/>
      <c r="AC531" s="75"/>
      <c r="AD531" s="75"/>
      <c r="AE531" s="75"/>
      <c r="AF531" s="75"/>
      <c r="AG531" s="75"/>
      <c r="AH531" s="75"/>
      <c r="AI531" s="75"/>
      <c r="AJ531" s="75"/>
      <c r="AK531" s="75"/>
      <c r="AL531" s="75"/>
      <c r="AM531" s="75"/>
      <c r="AN531" s="75"/>
      <c r="AO531" s="75"/>
      <c r="AP531" s="75"/>
      <c r="AQ531" s="75"/>
      <c r="AR531" s="75"/>
      <c r="AS531" s="75"/>
    </row>
    <row r="532" ht="16.5" customHeight="1" outlineLevel="1">
      <c r="A532" s="75"/>
      <c r="B532" s="105"/>
      <c r="C532" s="106"/>
      <c r="D532" s="72"/>
      <c r="E532" s="107"/>
      <c r="F532" s="71"/>
      <c r="G532" s="107"/>
      <c r="H532" s="71"/>
      <c r="I532" s="107"/>
      <c r="J532" s="71"/>
      <c r="K532" s="71"/>
      <c r="L532" s="71"/>
      <c r="M532" s="72"/>
      <c r="N532" s="108"/>
      <c r="O532" s="72"/>
      <c r="P532" s="109"/>
      <c r="Q532" s="71"/>
      <c r="R532" s="110"/>
      <c r="S532" s="72"/>
      <c r="T532" s="111"/>
      <c r="U532" s="72"/>
      <c r="V532" s="112"/>
      <c r="W532" s="71"/>
      <c r="X532" s="72"/>
      <c r="Y532" s="112"/>
      <c r="Z532" s="72"/>
      <c r="AA532" s="75"/>
      <c r="AB532" s="75"/>
      <c r="AC532" s="75"/>
      <c r="AD532" s="75"/>
      <c r="AE532" s="75"/>
      <c r="AF532" s="75"/>
      <c r="AG532" s="75"/>
      <c r="AH532" s="75"/>
      <c r="AI532" s="75"/>
      <c r="AJ532" s="75"/>
      <c r="AK532" s="75"/>
      <c r="AL532" s="75"/>
      <c r="AM532" s="75"/>
      <c r="AN532" s="75"/>
      <c r="AO532" s="75"/>
      <c r="AP532" s="75"/>
      <c r="AQ532" s="75"/>
      <c r="AR532" s="75"/>
      <c r="AS532" s="75"/>
    </row>
    <row r="533" ht="16.5" customHeight="1" outlineLevel="1">
      <c r="A533" s="75"/>
      <c r="B533" s="105"/>
      <c r="C533" s="106"/>
      <c r="D533" s="72"/>
      <c r="E533" s="107"/>
      <c r="F533" s="71"/>
      <c r="G533" s="107"/>
      <c r="H533" s="71"/>
      <c r="I533" s="107"/>
      <c r="J533" s="71"/>
      <c r="K533" s="71"/>
      <c r="L533" s="71"/>
      <c r="M533" s="72"/>
      <c r="N533" s="108"/>
      <c r="O533" s="72"/>
      <c r="P533" s="109"/>
      <c r="Q533" s="71"/>
      <c r="R533" s="110"/>
      <c r="S533" s="72"/>
      <c r="T533" s="111"/>
      <c r="U533" s="72"/>
      <c r="V533" s="112"/>
      <c r="W533" s="71"/>
      <c r="X533" s="72"/>
      <c r="Y533" s="112"/>
      <c r="Z533" s="72"/>
      <c r="AA533" s="75"/>
      <c r="AB533" s="75"/>
      <c r="AC533" s="75"/>
      <c r="AD533" s="75"/>
      <c r="AE533" s="75"/>
      <c r="AF533" s="75"/>
      <c r="AG533" s="75"/>
      <c r="AH533" s="75"/>
      <c r="AI533" s="75"/>
      <c r="AJ533" s="75"/>
      <c r="AK533" s="75"/>
      <c r="AL533" s="75"/>
      <c r="AM533" s="75"/>
      <c r="AN533" s="75"/>
      <c r="AO533" s="75"/>
      <c r="AP533" s="75"/>
      <c r="AQ533" s="75"/>
      <c r="AR533" s="75"/>
      <c r="AS533" s="75"/>
    </row>
    <row r="534" ht="16.5" customHeight="1" outlineLevel="1">
      <c r="A534" s="75"/>
      <c r="B534" s="105"/>
      <c r="C534" s="106"/>
      <c r="D534" s="72"/>
      <c r="E534" s="107"/>
      <c r="F534" s="71"/>
      <c r="G534" s="107"/>
      <c r="H534" s="71"/>
      <c r="I534" s="107"/>
      <c r="J534" s="71"/>
      <c r="K534" s="71"/>
      <c r="L534" s="71"/>
      <c r="M534" s="72"/>
      <c r="N534" s="108"/>
      <c r="O534" s="72"/>
      <c r="P534" s="109"/>
      <c r="Q534" s="71"/>
      <c r="R534" s="110"/>
      <c r="S534" s="72"/>
      <c r="T534" s="111"/>
      <c r="U534" s="72"/>
      <c r="V534" s="112"/>
      <c r="W534" s="71"/>
      <c r="X534" s="72"/>
      <c r="Y534" s="112"/>
      <c r="Z534" s="72"/>
      <c r="AA534" s="75"/>
      <c r="AB534" s="75"/>
      <c r="AC534" s="75"/>
      <c r="AD534" s="75"/>
      <c r="AE534" s="75"/>
      <c r="AF534" s="75"/>
      <c r="AG534" s="75"/>
      <c r="AH534" s="75"/>
      <c r="AI534" s="75"/>
      <c r="AJ534" s="75"/>
      <c r="AK534" s="75"/>
      <c r="AL534" s="75"/>
      <c r="AM534" s="75"/>
      <c r="AN534" s="75"/>
      <c r="AO534" s="75"/>
      <c r="AP534" s="75"/>
      <c r="AQ534" s="75"/>
      <c r="AR534" s="75"/>
      <c r="AS534" s="75"/>
    </row>
    <row r="535" ht="16.5" customHeight="1" outlineLevel="1">
      <c r="A535" s="75"/>
      <c r="B535" s="105"/>
      <c r="C535" s="106"/>
      <c r="D535" s="72"/>
      <c r="E535" s="107"/>
      <c r="F535" s="71"/>
      <c r="G535" s="107"/>
      <c r="H535" s="71"/>
      <c r="I535" s="107"/>
      <c r="J535" s="71"/>
      <c r="K535" s="71"/>
      <c r="L535" s="71"/>
      <c r="M535" s="72"/>
      <c r="N535" s="108"/>
      <c r="O535" s="72"/>
      <c r="P535" s="109"/>
      <c r="Q535" s="71"/>
      <c r="R535" s="110"/>
      <c r="S535" s="72"/>
      <c r="T535" s="111"/>
      <c r="U535" s="72"/>
      <c r="V535" s="112"/>
      <c r="W535" s="71"/>
      <c r="X535" s="72"/>
      <c r="Y535" s="112"/>
      <c r="Z535" s="72"/>
      <c r="AA535" s="75"/>
      <c r="AB535" s="75"/>
      <c r="AC535" s="75"/>
      <c r="AD535" s="75"/>
      <c r="AE535" s="75"/>
      <c r="AF535" s="75"/>
      <c r="AG535" s="75"/>
      <c r="AH535" s="75"/>
      <c r="AI535" s="75"/>
      <c r="AJ535" s="75"/>
      <c r="AK535" s="75"/>
      <c r="AL535" s="75"/>
      <c r="AM535" s="75"/>
      <c r="AN535" s="75"/>
      <c r="AO535" s="75"/>
      <c r="AP535" s="75"/>
      <c r="AQ535" s="75"/>
      <c r="AR535" s="75"/>
      <c r="AS535" s="75"/>
    </row>
    <row r="536" ht="16.5" customHeight="1" outlineLevel="1">
      <c r="A536" s="75"/>
      <c r="B536" s="105"/>
      <c r="C536" s="106"/>
      <c r="D536" s="72"/>
      <c r="E536" s="107"/>
      <c r="F536" s="71"/>
      <c r="G536" s="107"/>
      <c r="H536" s="71"/>
      <c r="I536" s="107"/>
      <c r="J536" s="71"/>
      <c r="K536" s="71"/>
      <c r="L536" s="71"/>
      <c r="M536" s="72"/>
      <c r="N536" s="108"/>
      <c r="O536" s="72"/>
      <c r="P536" s="109"/>
      <c r="Q536" s="71"/>
      <c r="R536" s="110"/>
      <c r="S536" s="72"/>
      <c r="T536" s="111"/>
      <c r="U536" s="72"/>
      <c r="V536" s="112"/>
      <c r="W536" s="71"/>
      <c r="X536" s="72"/>
      <c r="Y536" s="112"/>
      <c r="Z536" s="72"/>
      <c r="AA536" s="75"/>
      <c r="AB536" s="75"/>
      <c r="AC536" s="75"/>
      <c r="AD536" s="75"/>
      <c r="AE536" s="75"/>
      <c r="AF536" s="75"/>
      <c r="AG536" s="75"/>
      <c r="AH536" s="75"/>
      <c r="AI536" s="75"/>
      <c r="AJ536" s="75"/>
      <c r="AK536" s="75"/>
      <c r="AL536" s="75"/>
      <c r="AM536" s="75"/>
      <c r="AN536" s="75"/>
      <c r="AO536" s="75"/>
      <c r="AP536" s="75"/>
      <c r="AQ536" s="75"/>
      <c r="AR536" s="75"/>
      <c r="AS536" s="75"/>
    </row>
    <row r="537" ht="16.5" customHeight="1" outlineLevel="1">
      <c r="A537" s="75"/>
      <c r="B537" s="105"/>
      <c r="C537" s="106"/>
      <c r="D537" s="72"/>
      <c r="E537" s="107"/>
      <c r="F537" s="71"/>
      <c r="G537" s="107"/>
      <c r="H537" s="71"/>
      <c r="I537" s="107"/>
      <c r="J537" s="71"/>
      <c r="K537" s="71"/>
      <c r="L537" s="71"/>
      <c r="M537" s="72"/>
      <c r="N537" s="108"/>
      <c r="O537" s="72"/>
      <c r="P537" s="109"/>
      <c r="Q537" s="71"/>
      <c r="R537" s="110"/>
      <c r="S537" s="72"/>
      <c r="T537" s="111"/>
      <c r="U537" s="72"/>
      <c r="V537" s="112"/>
      <c r="W537" s="71"/>
      <c r="X537" s="72"/>
      <c r="Y537" s="112"/>
      <c r="Z537" s="72"/>
      <c r="AA537" s="75"/>
      <c r="AB537" s="75"/>
      <c r="AC537" s="75"/>
      <c r="AD537" s="75"/>
      <c r="AE537" s="75"/>
      <c r="AF537" s="75"/>
      <c r="AG537" s="75"/>
      <c r="AH537" s="75"/>
      <c r="AI537" s="75"/>
      <c r="AJ537" s="75"/>
      <c r="AK537" s="75"/>
      <c r="AL537" s="75"/>
      <c r="AM537" s="75"/>
      <c r="AN537" s="75"/>
      <c r="AO537" s="75"/>
      <c r="AP537" s="75"/>
      <c r="AQ537" s="75"/>
      <c r="AR537" s="75"/>
      <c r="AS537" s="75"/>
    </row>
    <row r="538" ht="16.5" customHeight="1" outlineLevel="1">
      <c r="A538" s="75"/>
      <c r="B538" s="105"/>
      <c r="C538" s="106"/>
      <c r="D538" s="72"/>
      <c r="E538" s="107"/>
      <c r="F538" s="71"/>
      <c r="G538" s="107"/>
      <c r="H538" s="71"/>
      <c r="I538" s="107"/>
      <c r="J538" s="71"/>
      <c r="K538" s="71"/>
      <c r="L538" s="71"/>
      <c r="M538" s="72"/>
      <c r="N538" s="108"/>
      <c r="O538" s="72"/>
      <c r="P538" s="109"/>
      <c r="Q538" s="71"/>
      <c r="R538" s="110"/>
      <c r="S538" s="72"/>
      <c r="T538" s="111"/>
      <c r="U538" s="72"/>
      <c r="V538" s="112"/>
      <c r="W538" s="71"/>
      <c r="X538" s="72"/>
      <c r="Y538" s="112"/>
      <c r="Z538" s="72"/>
      <c r="AA538" s="75"/>
      <c r="AB538" s="75"/>
      <c r="AC538" s="75"/>
      <c r="AD538" s="75"/>
      <c r="AE538" s="75"/>
      <c r="AF538" s="75"/>
      <c r="AG538" s="75"/>
      <c r="AH538" s="75"/>
      <c r="AI538" s="75"/>
      <c r="AJ538" s="75"/>
      <c r="AK538" s="75"/>
      <c r="AL538" s="75"/>
      <c r="AM538" s="75"/>
      <c r="AN538" s="75"/>
      <c r="AO538" s="75"/>
      <c r="AP538" s="75"/>
      <c r="AQ538" s="75"/>
      <c r="AR538" s="75"/>
      <c r="AS538" s="75"/>
    </row>
    <row r="539" ht="16.5" customHeight="1" outlineLevel="1">
      <c r="A539" s="75"/>
      <c r="B539" s="105"/>
      <c r="C539" s="106"/>
      <c r="D539" s="72"/>
      <c r="E539" s="107"/>
      <c r="F539" s="71"/>
      <c r="G539" s="107"/>
      <c r="H539" s="71"/>
      <c r="I539" s="107"/>
      <c r="J539" s="71"/>
      <c r="K539" s="71"/>
      <c r="L539" s="71"/>
      <c r="M539" s="72"/>
      <c r="N539" s="108"/>
      <c r="O539" s="72"/>
      <c r="P539" s="109"/>
      <c r="Q539" s="71"/>
      <c r="R539" s="110"/>
      <c r="S539" s="72"/>
      <c r="T539" s="111"/>
      <c r="U539" s="72"/>
      <c r="V539" s="112"/>
      <c r="W539" s="71"/>
      <c r="X539" s="72"/>
      <c r="Y539" s="112"/>
      <c r="Z539" s="72"/>
      <c r="AA539" s="75"/>
      <c r="AB539" s="75"/>
      <c r="AC539" s="75"/>
      <c r="AD539" s="75"/>
      <c r="AE539" s="75"/>
      <c r="AF539" s="75"/>
      <c r="AG539" s="75"/>
      <c r="AH539" s="75"/>
      <c r="AI539" s="75"/>
      <c r="AJ539" s="75"/>
      <c r="AK539" s="75"/>
      <c r="AL539" s="75"/>
      <c r="AM539" s="75"/>
      <c r="AN539" s="75"/>
      <c r="AO539" s="75"/>
      <c r="AP539" s="75"/>
      <c r="AQ539" s="75"/>
      <c r="AR539" s="75"/>
      <c r="AS539" s="75"/>
    </row>
    <row r="540" ht="16.5" customHeight="1" outlineLevel="1">
      <c r="A540" s="75"/>
      <c r="B540" s="105"/>
      <c r="C540" s="106"/>
      <c r="D540" s="72"/>
      <c r="E540" s="107"/>
      <c r="F540" s="71"/>
      <c r="G540" s="107"/>
      <c r="H540" s="71"/>
      <c r="I540" s="107"/>
      <c r="J540" s="71"/>
      <c r="K540" s="71"/>
      <c r="L540" s="71"/>
      <c r="M540" s="72"/>
      <c r="N540" s="108"/>
      <c r="O540" s="72"/>
      <c r="P540" s="109"/>
      <c r="Q540" s="71"/>
      <c r="R540" s="110"/>
      <c r="S540" s="72"/>
      <c r="T540" s="111"/>
      <c r="U540" s="72"/>
      <c r="V540" s="112"/>
      <c r="W540" s="71"/>
      <c r="X540" s="72"/>
      <c r="Y540" s="112"/>
      <c r="Z540" s="72"/>
      <c r="AA540" s="75"/>
      <c r="AB540" s="75"/>
      <c r="AC540" s="75"/>
      <c r="AD540" s="75"/>
      <c r="AE540" s="75"/>
      <c r="AF540" s="75"/>
      <c r="AG540" s="75"/>
      <c r="AH540" s="75"/>
      <c r="AI540" s="75"/>
      <c r="AJ540" s="75"/>
      <c r="AK540" s="75"/>
      <c r="AL540" s="75"/>
      <c r="AM540" s="75"/>
      <c r="AN540" s="75"/>
      <c r="AO540" s="75"/>
      <c r="AP540" s="75"/>
      <c r="AQ540" s="75"/>
      <c r="AR540" s="75"/>
      <c r="AS540" s="75"/>
    </row>
    <row r="541" ht="16.5" customHeight="1" outlineLevel="1">
      <c r="A541" s="75"/>
      <c r="B541" s="105"/>
      <c r="C541" s="106"/>
      <c r="D541" s="72"/>
      <c r="E541" s="107"/>
      <c r="F541" s="71"/>
      <c r="G541" s="107"/>
      <c r="H541" s="71"/>
      <c r="I541" s="107"/>
      <c r="J541" s="71"/>
      <c r="K541" s="71"/>
      <c r="L541" s="71"/>
      <c r="M541" s="72"/>
      <c r="N541" s="108"/>
      <c r="O541" s="72"/>
      <c r="P541" s="109"/>
      <c r="Q541" s="71"/>
      <c r="R541" s="110"/>
      <c r="S541" s="72"/>
      <c r="T541" s="111"/>
      <c r="U541" s="72"/>
      <c r="V541" s="112"/>
      <c r="W541" s="71"/>
      <c r="X541" s="72"/>
      <c r="Y541" s="112"/>
      <c r="Z541" s="72"/>
      <c r="AA541" s="75"/>
      <c r="AB541" s="75"/>
      <c r="AC541" s="75"/>
      <c r="AD541" s="75"/>
      <c r="AE541" s="75"/>
      <c r="AF541" s="75"/>
      <c r="AG541" s="75"/>
      <c r="AH541" s="75"/>
      <c r="AI541" s="75"/>
      <c r="AJ541" s="75"/>
      <c r="AK541" s="75"/>
      <c r="AL541" s="75"/>
      <c r="AM541" s="75"/>
      <c r="AN541" s="75"/>
      <c r="AO541" s="75"/>
      <c r="AP541" s="75"/>
      <c r="AQ541" s="75"/>
      <c r="AR541" s="75"/>
      <c r="AS541" s="75"/>
    </row>
    <row r="542" ht="16.5" customHeight="1" outlineLevel="1">
      <c r="A542" s="75"/>
      <c r="B542" s="105"/>
      <c r="C542" s="106"/>
      <c r="D542" s="72"/>
      <c r="E542" s="107"/>
      <c r="F542" s="71"/>
      <c r="G542" s="107"/>
      <c r="H542" s="71"/>
      <c r="I542" s="107"/>
      <c r="J542" s="71"/>
      <c r="K542" s="71"/>
      <c r="L542" s="71"/>
      <c r="M542" s="72"/>
      <c r="N542" s="108"/>
      <c r="O542" s="72"/>
      <c r="P542" s="109"/>
      <c r="Q542" s="71"/>
      <c r="R542" s="110"/>
      <c r="S542" s="72"/>
      <c r="T542" s="111"/>
      <c r="U542" s="72"/>
      <c r="V542" s="112"/>
      <c r="W542" s="71"/>
      <c r="X542" s="72"/>
      <c r="Y542" s="112"/>
      <c r="Z542" s="72"/>
      <c r="AA542" s="75"/>
      <c r="AB542" s="75"/>
      <c r="AC542" s="75"/>
      <c r="AD542" s="75"/>
      <c r="AE542" s="75"/>
      <c r="AF542" s="75"/>
      <c r="AG542" s="75"/>
      <c r="AH542" s="75"/>
      <c r="AI542" s="75"/>
      <c r="AJ542" s="75"/>
      <c r="AK542" s="75"/>
      <c r="AL542" s="75"/>
      <c r="AM542" s="75"/>
      <c r="AN542" s="75"/>
      <c r="AO542" s="75"/>
      <c r="AP542" s="75"/>
      <c r="AQ542" s="75"/>
      <c r="AR542" s="75"/>
      <c r="AS542" s="75"/>
    </row>
    <row r="543" ht="16.5" customHeight="1" outlineLevel="1">
      <c r="A543" s="75"/>
      <c r="B543" s="105"/>
      <c r="C543" s="106"/>
      <c r="D543" s="72"/>
      <c r="E543" s="107"/>
      <c r="F543" s="71"/>
      <c r="G543" s="107"/>
      <c r="H543" s="71"/>
      <c r="I543" s="107"/>
      <c r="J543" s="71"/>
      <c r="K543" s="71"/>
      <c r="L543" s="71"/>
      <c r="M543" s="72"/>
      <c r="N543" s="108"/>
      <c r="O543" s="72"/>
      <c r="P543" s="109"/>
      <c r="Q543" s="71"/>
      <c r="R543" s="110"/>
      <c r="S543" s="72"/>
      <c r="T543" s="111"/>
      <c r="U543" s="72"/>
      <c r="V543" s="112"/>
      <c r="W543" s="71"/>
      <c r="X543" s="72"/>
      <c r="Y543" s="112"/>
      <c r="Z543" s="72"/>
      <c r="AA543" s="75"/>
      <c r="AB543" s="75"/>
      <c r="AC543" s="75"/>
      <c r="AD543" s="75"/>
      <c r="AE543" s="75"/>
      <c r="AF543" s="75"/>
      <c r="AG543" s="75"/>
      <c r="AH543" s="75"/>
      <c r="AI543" s="75"/>
      <c r="AJ543" s="75"/>
      <c r="AK543" s="75"/>
      <c r="AL543" s="75"/>
      <c r="AM543" s="75"/>
      <c r="AN543" s="75"/>
      <c r="AO543" s="75"/>
      <c r="AP543" s="75"/>
      <c r="AQ543" s="75"/>
      <c r="AR543" s="75"/>
      <c r="AS543" s="75"/>
    </row>
    <row r="544" ht="16.5" customHeight="1" outlineLevel="1">
      <c r="A544" s="75"/>
      <c r="B544" s="105"/>
      <c r="C544" s="106"/>
      <c r="D544" s="72"/>
      <c r="E544" s="107"/>
      <c r="F544" s="71"/>
      <c r="G544" s="107"/>
      <c r="H544" s="71"/>
      <c r="I544" s="107"/>
      <c r="J544" s="71"/>
      <c r="K544" s="71"/>
      <c r="L544" s="71"/>
      <c r="M544" s="72"/>
      <c r="N544" s="108"/>
      <c r="O544" s="72"/>
      <c r="P544" s="109"/>
      <c r="Q544" s="71"/>
      <c r="R544" s="110"/>
      <c r="S544" s="72"/>
      <c r="T544" s="111"/>
      <c r="U544" s="72"/>
      <c r="V544" s="112"/>
      <c r="W544" s="71"/>
      <c r="X544" s="72"/>
      <c r="Y544" s="112"/>
      <c r="Z544" s="72"/>
      <c r="AA544" s="75"/>
      <c r="AB544" s="75"/>
      <c r="AC544" s="75"/>
      <c r="AD544" s="75"/>
      <c r="AE544" s="75"/>
      <c r="AF544" s="75"/>
      <c r="AG544" s="75"/>
      <c r="AH544" s="75"/>
      <c r="AI544" s="75"/>
      <c r="AJ544" s="75"/>
      <c r="AK544" s="75"/>
      <c r="AL544" s="75"/>
      <c r="AM544" s="75"/>
      <c r="AN544" s="75"/>
      <c r="AO544" s="75"/>
      <c r="AP544" s="75"/>
      <c r="AQ544" s="75"/>
      <c r="AR544" s="75"/>
      <c r="AS544" s="75"/>
    </row>
    <row r="545" ht="16.5" customHeight="1" outlineLevel="1">
      <c r="A545" s="75"/>
      <c r="B545" s="105"/>
      <c r="C545" s="106"/>
      <c r="D545" s="72"/>
      <c r="E545" s="107"/>
      <c r="F545" s="71"/>
      <c r="G545" s="107"/>
      <c r="H545" s="71"/>
      <c r="I545" s="107"/>
      <c r="J545" s="71"/>
      <c r="K545" s="71"/>
      <c r="L545" s="71"/>
      <c r="M545" s="72"/>
      <c r="N545" s="108"/>
      <c r="O545" s="72"/>
      <c r="P545" s="109"/>
      <c r="Q545" s="71"/>
      <c r="R545" s="110"/>
      <c r="S545" s="72"/>
      <c r="T545" s="111"/>
      <c r="U545" s="72"/>
      <c r="V545" s="112"/>
      <c r="W545" s="71"/>
      <c r="X545" s="72"/>
      <c r="Y545" s="112"/>
      <c r="Z545" s="72"/>
      <c r="AA545" s="75"/>
      <c r="AB545" s="75"/>
      <c r="AC545" s="75"/>
      <c r="AD545" s="75"/>
      <c r="AE545" s="75"/>
      <c r="AF545" s="75"/>
      <c r="AG545" s="75"/>
      <c r="AH545" s="75"/>
      <c r="AI545" s="75"/>
      <c r="AJ545" s="75"/>
      <c r="AK545" s="75"/>
      <c r="AL545" s="75"/>
      <c r="AM545" s="75"/>
      <c r="AN545" s="75"/>
      <c r="AO545" s="75"/>
      <c r="AP545" s="75"/>
      <c r="AQ545" s="75"/>
      <c r="AR545" s="75"/>
      <c r="AS545" s="75"/>
    </row>
    <row r="546" ht="16.5" customHeight="1" outlineLevel="1">
      <c r="A546" s="75"/>
      <c r="B546" s="105"/>
      <c r="C546" s="106"/>
      <c r="D546" s="72"/>
      <c r="E546" s="107"/>
      <c r="F546" s="71"/>
      <c r="G546" s="107"/>
      <c r="H546" s="71"/>
      <c r="I546" s="107"/>
      <c r="J546" s="71"/>
      <c r="K546" s="71"/>
      <c r="L546" s="71"/>
      <c r="M546" s="72"/>
      <c r="N546" s="108"/>
      <c r="O546" s="72"/>
      <c r="P546" s="109"/>
      <c r="Q546" s="71"/>
      <c r="R546" s="110"/>
      <c r="S546" s="72"/>
      <c r="T546" s="111"/>
      <c r="U546" s="72"/>
      <c r="V546" s="112"/>
      <c r="W546" s="71"/>
      <c r="X546" s="72"/>
      <c r="Y546" s="112"/>
      <c r="Z546" s="72"/>
      <c r="AA546" s="75"/>
      <c r="AB546" s="75"/>
      <c r="AC546" s="75"/>
      <c r="AD546" s="75"/>
      <c r="AE546" s="75"/>
      <c r="AF546" s="75"/>
      <c r="AG546" s="75"/>
      <c r="AH546" s="75"/>
      <c r="AI546" s="75"/>
      <c r="AJ546" s="75"/>
      <c r="AK546" s="75"/>
      <c r="AL546" s="75"/>
      <c r="AM546" s="75"/>
      <c r="AN546" s="75"/>
      <c r="AO546" s="75"/>
      <c r="AP546" s="75"/>
      <c r="AQ546" s="75"/>
      <c r="AR546" s="75"/>
      <c r="AS546" s="75"/>
    </row>
    <row r="547" ht="16.5" customHeight="1" outlineLevel="1">
      <c r="A547" s="75"/>
      <c r="B547" s="105"/>
      <c r="C547" s="106"/>
      <c r="D547" s="72"/>
      <c r="E547" s="107"/>
      <c r="F547" s="71"/>
      <c r="G547" s="107"/>
      <c r="H547" s="71"/>
      <c r="I547" s="107"/>
      <c r="J547" s="71"/>
      <c r="K547" s="71"/>
      <c r="L547" s="71"/>
      <c r="M547" s="72"/>
      <c r="N547" s="108"/>
      <c r="O547" s="72"/>
      <c r="P547" s="109"/>
      <c r="Q547" s="71"/>
      <c r="R547" s="110"/>
      <c r="S547" s="72"/>
      <c r="T547" s="111"/>
      <c r="U547" s="72"/>
      <c r="V547" s="112"/>
      <c r="W547" s="71"/>
      <c r="X547" s="72"/>
      <c r="Y547" s="112"/>
      <c r="Z547" s="72"/>
      <c r="AA547" s="75"/>
      <c r="AB547" s="75"/>
      <c r="AC547" s="75"/>
      <c r="AD547" s="75"/>
      <c r="AE547" s="75"/>
      <c r="AF547" s="75"/>
      <c r="AG547" s="75"/>
      <c r="AH547" s="75"/>
      <c r="AI547" s="75"/>
      <c r="AJ547" s="75"/>
      <c r="AK547" s="75"/>
      <c r="AL547" s="75"/>
      <c r="AM547" s="75"/>
      <c r="AN547" s="75"/>
      <c r="AO547" s="75"/>
      <c r="AP547" s="75"/>
      <c r="AQ547" s="75"/>
      <c r="AR547" s="75"/>
      <c r="AS547" s="75"/>
    </row>
    <row r="548" ht="16.5" customHeight="1" outlineLevel="1">
      <c r="A548" s="75"/>
      <c r="B548" s="105"/>
      <c r="C548" s="106"/>
      <c r="D548" s="72"/>
      <c r="E548" s="107"/>
      <c r="F548" s="71"/>
      <c r="G548" s="107"/>
      <c r="H548" s="71"/>
      <c r="I548" s="107"/>
      <c r="J548" s="71"/>
      <c r="K548" s="71"/>
      <c r="L548" s="71"/>
      <c r="M548" s="72"/>
      <c r="N548" s="108"/>
      <c r="O548" s="72"/>
      <c r="P548" s="109"/>
      <c r="Q548" s="71"/>
      <c r="R548" s="110"/>
      <c r="S548" s="72"/>
      <c r="T548" s="111"/>
      <c r="U548" s="72"/>
      <c r="V548" s="112"/>
      <c r="W548" s="71"/>
      <c r="X548" s="72"/>
      <c r="Y548" s="112"/>
      <c r="Z548" s="72"/>
      <c r="AA548" s="75"/>
      <c r="AB548" s="75"/>
      <c r="AC548" s="75"/>
      <c r="AD548" s="75"/>
      <c r="AE548" s="75"/>
      <c r="AF548" s="75"/>
      <c r="AG548" s="75"/>
      <c r="AH548" s="75"/>
      <c r="AI548" s="75"/>
      <c r="AJ548" s="75"/>
      <c r="AK548" s="75"/>
      <c r="AL548" s="75"/>
      <c r="AM548" s="75"/>
      <c r="AN548" s="75"/>
      <c r="AO548" s="75"/>
      <c r="AP548" s="75"/>
      <c r="AQ548" s="75"/>
      <c r="AR548" s="75"/>
      <c r="AS548" s="75"/>
    </row>
    <row r="549" ht="16.5" customHeight="1" outlineLevel="1">
      <c r="A549" s="75"/>
      <c r="B549" s="105"/>
      <c r="C549" s="106"/>
      <c r="D549" s="72"/>
      <c r="E549" s="107"/>
      <c r="F549" s="71"/>
      <c r="G549" s="107"/>
      <c r="H549" s="71"/>
      <c r="I549" s="107"/>
      <c r="J549" s="71"/>
      <c r="K549" s="71"/>
      <c r="L549" s="71"/>
      <c r="M549" s="72"/>
      <c r="N549" s="108"/>
      <c r="O549" s="72"/>
      <c r="P549" s="109"/>
      <c r="Q549" s="71"/>
      <c r="R549" s="110"/>
      <c r="S549" s="72"/>
      <c r="T549" s="111"/>
      <c r="U549" s="72"/>
      <c r="V549" s="112"/>
      <c r="W549" s="71"/>
      <c r="X549" s="72"/>
      <c r="Y549" s="112"/>
      <c r="Z549" s="72"/>
      <c r="AA549" s="75"/>
      <c r="AB549" s="75"/>
      <c r="AC549" s="75"/>
      <c r="AD549" s="75"/>
      <c r="AE549" s="75"/>
      <c r="AF549" s="75"/>
      <c r="AG549" s="75"/>
      <c r="AH549" s="75"/>
      <c r="AI549" s="75"/>
      <c r="AJ549" s="75"/>
      <c r="AK549" s="75"/>
      <c r="AL549" s="75"/>
      <c r="AM549" s="75"/>
      <c r="AN549" s="75"/>
      <c r="AO549" s="75"/>
      <c r="AP549" s="75"/>
      <c r="AQ549" s="75"/>
      <c r="AR549" s="75"/>
      <c r="AS549" s="75"/>
    </row>
    <row r="550" ht="16.5" customHeight="1" outlineLevel="1">
      <c r="A550" s="75"/>
      <c r="B550" s="105"/>
      <c r="C550" s="106"/>
      <c r="D550" s="72"/>
      <c r="E550" s="107"/>
      <c r="F550" s="71"/>
      <c r="G550" s="107"/>
      <c r="H550" s="71"/>
      <c r="I550" s="107"/>
      <c r="J550" s="71"/>
      <c r="K550" s="71"/>
      <c r="L550" s="71"/>
      <c r="M550" s="72"/>
      <c r="N550" s="108"/>
      <c r="O550" s="72"/>
      <c r="P550" s="109"/>
      <c r="Q550" s="71"/>
      <c r="R550" s="110"/>
      <c r="S550" s="72"/>
      <c r="T550" s="111"/>
      <c r="U550" s="72"/>
      <c r="V550" s="112"/>
      <c r="W550" s="71"/>
      <c r="X550" s="72"/>
      <c r="Y550" s="112"/>
      <c r="Z550" s="72"/>
      <c r="AA550" s="75"/>
      <c r="AB550" s="75"/>
      <c r="AC550" s="75"/>
      <c r="AD550" s="75"/>
      <c r="AE550" s="75"/>
      <c r="AF550" s="75"/>
      <c r="AG550" s="75"/>
      <c r="AH550" s="75"/>
      <c r="AI550" s="75"/>
      <c r="AJ550" s="75"/>
      <c r="AK550" s="75"/>
      <c r="AL550" s="75"/>
      <c r="AM550" s="75"/>
      <c r="AN550" s="75"/>
      <c r="AO550" s="75"/>
      <c r="AP550" s="75"/>
      <c r="AQ550" s="75"/>
      <c r="AR550" s="75"/>
      <c r="AS550" s="75"/>
    </row>
    <row r="551" ht="16.5" customHeight="1" outlineLevel="1">
      <c r="A551" s="75"/>
      <c r="B551" s="105"/>
      <c r="C551" s="106"/>
      <c r="D551" s="72"/>
      <c r="E551" s="107"/>
      <c r="F551" s="71"/>
      <c r="G551" s="107"/>
      <c r="H551" s="71"/>
      <c r="I551" s="107"/>
      <c r="J551" s="71"/>
      <c r="K551" s="71"/>
      <c r="L551" s="71"/>
      <c r="M551" s="72"/>
      <c r="N551" s="108"/>
      <c r="O551" s="72"/>
      <c r="P551" s="109"/>
      <c r="Q551" s="71"/>
      <c r="R551" s="110"/>
      <c r="S551" s="72"/>
      <c r="T551" s="111"/>
      <c r="U551" s="72"/>
      <c r="V551" s="112"/>
      <c r="W551" s="71"/>
      <c r="X551" s="72"/>
      <c r="Y551" s="112"/>
      <c r="Z551" s="72"/>
      <c r="AA551" s="75"/>
      <c r="AB551" s="75"/>
      <c r="AC551" s="75"/>
      <c r="AD551" s="75"/>
      <c r="AE551" s="75"/>
      <c r="AF551" s="75"/>
      <c r="AG551" s="75"/>
      <c r="AH551" s="75"/>
      <c r="AI551" s="75"/>
      <c r="AJ551" s="75"/>
      <c r="AK551" s="75"/>
      <c r="AL551" s="75"/>
      <c r="AM551" s="75"/>
      <c r="AN551" s="75"/>
      <c r="AO551" s="75"/>
      <c r="AP551" s="75"/>
      <c r="AQ551" s="75"/>
      <c r="AR551" s="75"/>
      <c r="AS551" s="75"/>
    </row>
    <row r="552" ht="16.5" customHeight="1" outlineLevel="1">
      <c r="A552" s="75"/>
      <c r="B552" s="105"/>
      <c r="C552" s="106"/>
      <c r="D552" s="72"/>
      <c r="E552" s="107"/>
      <c r="F552" s="71"/>
      <c r="G552" s="107"/>
      <c r="H552" s="71"/>
      <c r="I552" s="107"/>
      <c r="J552" s="71"/>
      <c r="K552" s="71"/>
      <c r="L552" s="71"/>
      <c r="M552" s="72"/>
      <c r="N552" s="108"/>
      <c r="O552" s="72"/>
      <c r="P552" s="109"/>
      <c r="Q552" s="71"/>
      <c r="R552" s="110"/>
      <c r="S552" s="72"/>
      <c r="T552" s="111"/>
      <c r="U552" s="72"/>
      <c r="V552" s="112"/>
      <c r="W552" s="71"/>
      <c r="X552" s="72"/>
      <c r="Y552" s="112"/>
      <c r="Z552" s="72"/>
      <c r="AA552" s="75"/>
      <c r="AB552" s="75"/>
      <c r="AC552" s="75"/>
      <c r="AD552" s="75"/>
      <c r="AE552" s="75"/>
      <c r="AF552" s="75"/>
      <c r="AG552" s="75"/>
      <c r="AH552" s="75"/>
      <c r="AI552" s="75"/>
      <c r="AJ552" s="75"/>
      <c r="AK552" s="75"/>
      <c r="AL552" s="75"/>
      <c r="AM552" s="75"/>
      <c r="AN552" s="75"/>
      <c r="AO552" s="75"/>
      <c r="AP552" s="75"/>
      <c r="AQ552" s="75"/>
      <c r="AR552" s="75"/>
      <c r="AS552" s="75"/>
    </row>
    <row r="553" ht="16.5" customHeight="1" outlineLevel="1">
      <c r="A553" s="75"/>
      <c r="B553" s="105"/>
      <c r="C553" s="106"/>
      <c r="D553" s="72"/>
      <c r="E553" s="107"/>
      <c r="F553" s="71"/>
      <c r="G553" s="107"/>
      <c r="H553" s="71"/>
      <c r="I553" s="107"/>
      <c r="J553" s="71"/>
      <c r="K553" s="71"/>
      <c r="L553" s="71"/>
      <c r="M553" s="72"/>
      <c r="N553" s="108"/>
      <c r="O553" s="72"/>
      <c r="P553" s="109"/>
      <c r="Q553" s="71"/>
      <c r="R553" s="110"/>
      <c r="S553" s="72"/>
      <c r="T553" s="111"/>
      <c r="U553" s="72"/>
      <c r="V553" s="112"/>
      <c r="W553" s="71"/>
      <c r="X553" s="72"/>
      <c r="Y553" s="112"/>
      <c r="Z553" s="72"/>
      <c r="AA553" s="75"/>
      <c r="AB553" s="75"/>
      <c r="AC553" s="75"/>
      <c r="AD553" s="75"/>
      <c r="AE553" s="75"/>
      <c r="AF553" s="75"/>
      <c r="AG553" s="75"/>
      <c r="AH553" s="75"/>
      <c r="AI553" s="75"/>
      <c r="AJ553" s="75"/>
      <c r="AK553" s="75"/>
      <c r="AL553" s="75"/>
      <c r="AM553" s="75"/>
      <c r="AN553" s="75"/>
      <c r="AO553" s="75"/>
      <c r="AP553" s="75"/>
      <c r="AQ553" s="75"/>
      <c r="AR553" s="75"/>
      <c r="AS553" s="75"/>
    </row>
    <row r="554" ht="16.5" customHeight="1" outlineLevel="1">
      <c r="A554" s="75"/>
      <c r="B554" s="105"/>
      <c r="C554" s="106"/>
      <c r="D554" s="72"/>
      <c r="E554" s="107"/>
      <c r="F554" s="71"/>
      <c r="G554" s="107"/>
      <c r="H554" s="71"/>
      <c r="I554" s="107"/>
      <c r="J554" s="71"/>
      <c r="K554" s="71"/>
      <c r="L554" s="71"/>
      <c r="M554" s="72"/>
      <c r="N554" s="108"/>
      <c r="O554" s="72"/>
      <c r="P554" s="109"/>
      <c r="Q554" s="71"/>
      <c r="R554" s="110"/>
      <c r="S554" s="72"/>
      <c r="T554" s="111"/>
      <c r="U554" s="72"/>
      <c r="V554" s="112"/>
      <c r="W554" s="71"/>
      <c r="X554" s="72"/>
      <c r="Y554" s="112"/>
      <c r="Z554" s="72"/>
      <c r="AA554" s="75"/>
      <c r="AB554" s="75"/>
      <c r="AC554" s="75"/>
      <c r="AD554" s="75"/>
      <c r="AE554" s="75"/>
      <c r="AF554" s="75"/>
      <c r="AG554" s="75"/>
      <c r="AH554" s="75"/>
      <c r="AI554" s="75"/>
      <c r="AJ554" s="75"/>
      <c r="AK554" s="75"/>
      <c r="AL554" s="75"/>
      <c r="AM554" s="75"/>
      <c r="AN554" s="75"/>
      <c r="AO554" s="75"/>
      <c r="AP554" s="75"/>
      <c r="AQ554" s="75"/>
      <c r="AR554" s="75"/>
      <c r="AS554" s="75"/>
    </row>
    <row r="555" ht="16.5" customHeight="1" outlineLevel="1">
      <c r="A555" s="75"/>
      <c r="B555" s="105"/>
      <c r="C555" s="106"/>
      <c r="D555" s="72"/>
      <c r="E555" s="107"/>
      <c r="F555" s="71"/>
      <c r="G555" s="107"/>
      <c r="H555" s="71"/>
      <c r="I555" s="107"/>
      <c r="J555" s="71"/>
      <c r="K555" s="71"/>
      <c r="L555" s="71"/>
      <c r="M555" s="72"/>
      <c r="N555" s="108"/>
      <c r="O555" s="72"/>
      <c r="P555" s="109"/>
      <c r="Q555" s="71"/>
      <c r="R555" s="110"/>
      <c r="S555" s="72"/>
      <c r="T555" s="111"/>
      <c r="U555" s="72"/>
      <c r="V555" s="112"/>
      <c r="W555" s="71"/>
      <c r="X555" s="72"/>
      <c r="Y555" s="112"/>
      <c r="Z555" s="72"/>
      <c r="AA555" s="75"/>
      <c r="AB555" s="75"/>
      <c r="AC555" s="75"/>
      <c r="AD555" s="75"/>
      <c r="AE555" s="75"/>
      <c r="AF555" s="75"/>
      <c r="AG555" s="75"/>
      <c r="AH555" s="75"/>
      <c r="AI555" s="75"/>
      <c r="AJ555" s="75"/>
      <c r="AK555" s="75"/>
      <c r="AL555" s="75"/>
      <c r="AM555" s="75"/>
      <c r="AN555" s="75"/>
      <c r="AO555" s="75"/>
      <c r="AP555" s="75"/>
      <c r="AQ555" s="75"/>
      <c r="AR555" s="75"/>
      <c r="AS555" s="75"/>
    </row>
    <row r="556" ht="16.5" customHeight="1" outlineLevel="1">
      <c r="A556" s="75"/>
      <c r="B556" s="105"/>
      <c r="C556" s="106"/>
      <c r="D556" s="72"/>
      <c r="E556" s="107"/>
      <c r="F556" s="71"/>
      <c r="G556" s="107"/>
      <c r="H556" s="71"/>
      <c r="I556" s="107"/>
      <c r="J556" s="71"/>
      <c r="K556" s="71"/>
      <c r="L556" s="71"/>
      <c r="M556" s="72"/>
      <c r="N556" s="108"/>
      <c r="O556" s="72"/>
      <c r="P556" s="109"/>
      <c r="Q556" s="71"/>
      <c r="R556" s="110"/>
      <c r="S556" s="72"/>
      <c r="T556" s="111"/>
      <c r="U556" s="72"/>
      <c r="V556" s="112"/>
      <c r="W556" s="71"/>
      <c r="X556" s="72"/>
      <c r="Y556" s="112"/>
      <c r="Z556" s="72"/>
      <c r="AA556" s="75"/>
      <c r="AB556" s="75"/>
      <c r="AC556" s="75"/>
      <c r="AD556" s="75"/>
      <c r="AE556" s="75"/>
      <c r="AF556" s="75"/>
      <c r="AG556" s="75"/>
      <c r="AH556" s="75"/>
      <c r="AI556" s="75"/>
      <c r="AJ556" s="75"/>
      <c r="AK556" s="75"/>
      <c r="AL556" s="75"/>
      <c r="AM556" s="75"/>
      <c r="AN556" s="75"/>
      <c r="AO556" s="75"/>
      <c r="AP556" s="75"/>
      <c r="AQ556" s="75"/>
      <c r="AR556" s="75"/>
      <c r="AS556" s="75"/>
    </row>
    <row r="557" ht="16.5" customHeight="1" outlineLevel="1">
      <c r="A557" s="75"/>
      <c r="B557" s="105"/>
      <c r="C557" s="106"/>
      <c r="D557" s="72"/>
      <c r="E557" s="107"/>
      <c r="F557" s="71"/>
      <c r="G557" s="107"/>
      <c r="H557" s="71"/>
      <c r="I557" s="107"/>
      <c r="J557" s="71"/>
      <c r="K557" s="71"/>
      <c r="L557" s="71"/>
      <c r="M557" s="72"/>
      <c r="N557" s="108"/>
      <c r="O557" s="72"/>
      <c r="P557" s="109"/>
      <c r="Q557" s="71"/>
      <c r="R557" s="110"/>
      <c r="S557" s="72"/>
      <c r="T557" s="111"/>
      <c r="U557" s="72"/>
      <c r="V557" s="112"/>
      <c r="W557" s="71"/>
      <c r="X557" s="72"/>
      <c r="Y557" s="112"/>
      <c r="Z557" s="72"/>
      <c r="AA557" s="75"/>
      <c r="AB557" s="75"/>
      <c r="AC557" s="75"/>
      <c r="AD557" s="75"/>
      <c r="AE557" s="75"/>
      <c r="AF557" s="75"/>
      <c r="AG557" s="75"/>
      <c r="AH557" s="75"/>
      <c r="AI557" s="75"/>
      <c r="AJ557" s="75"/>
      <c r="AK557" s="75"/>
      <c r="AL557" s="75"/>
      <c r="AM557" s="75"/>
      <c r="AN557" s="75"/>
      <c r="AO557" s="75"/>
      <c r="AP557" s="75"/>
      <c r="AQ557" s="75"/>
      <c r="AR557" s="75"/>
      <c r="AS557" s="75"/>
    </row>
    <row r="558" ht="16.5" customHeight="1" outlineLevel="1">
      <c r="A558" s="75"/>
      <c r="B558" s="105"/>
      <c r="C558" s="106"/>
      <c r="D558" s="72"/>
      <c r="E558" s="107"/>
      <c r="F558" s="71"/>
      <c r="G558" s="107"/>
      <c r="H558" s="71"/>
      <c r="I558" s="107"/>
      <c r="J558" s="71"/>
      <c r="K558" s="71"/>
      <c r="L558" s="71"/>
      <c r="M558" s="72"/>
      <c r="N558" s="108"/>
      <c r="O558" s="72"/>
      <c r="P558" s="109"/>
      <c r="Q558" s="71"/>
      <c r="R558" s="110"/>
      <c r="S558" s="72"/>
      <c r="T558" s="111"/>
      <c r="U558" s="72"/>
      <c r="V558" s="112"/>
      <c r="W558" s="71"/>
      <c r="X558" s="72"/>
      <c r="Y558" s="112"/>
      <c r="Z558" s="72"/>
      <c r="AA558" s="75"/>
      <c r="AB558" s="75"/>
      <c r="AC558" s="75"/>
      <c r="AD558" s="75"/>
      <c r="AE558" s="75"/>
      <c r="AF558" s="75"/>
      <c r="AG558" s="75"/>
      <c r="AH558" s="75"/>
      <c r="AI558" s="75"/>
      <c r="AJ558" s="75"/>
      <c r="AK558" s="75"/>
      <c r="AL558" s="75"/>
      <c r="AM558" s="75"/>
      <c r="AN558" s="75"/>
      <c r="AO558" s="75"/>
      <c r="AP558" s="75"/>
      <c r="AQ558" s="75"/>
      <c r="AR558" s="75"/>
      <c r="AS558" s="75"/>
    </row>
    <row r="559" ht="16.5" customHeight="1" outlineLevel="1">
      <c r="A559" s="75"/>
      <c r="B559" s="105"/>
      <c r="C559" s="106"/>
      <c r="D559" s="72"/>
      <c r="E559" s="107"/>
      <c r="F559" s="71"/>
      <c r="G559" s="107"/>
      <c r="H559" s="71"/>
      <c r="I559" s="107"/>
      <c r="J559" s="71"/>
      <c r="K559" s="71"/>
      <c r="L559" s="71"/>
      <c r="M559" s="72"/>
      <c r="N559" s="108"/>
      <c r="O559" s="72"/>
      <c r="P559" s="109"/>
      <c r="Q559" s="71"/>
      <c r="R559" s="110"/>
      <c r="S559" s="72"/>
      <c r="T559" s="111"/>
      <c r="U559" s="72"/>
      <c r="V559" s="112"/>
      <c r="W559" s="71"/>
      <c r="X559" s="72"/>
      <c r="Y559" s="112"/>
      <c r="Z559" s="72"/>
      <c r="AA559" s="75"/>
      <c r="AB559" s="75"/>
      <c r="AC559" s="75"/>
      <c r="AD559" s="75"/>
      <c r="AE559" s="75"/>
      <c r="AF559" s="75"/>
      <c r="AG559" s="75"/>
      <c r="AH559" s="75"/>
      <c r="AI559" s="75"/>
      <c r="AJ559" s="75"/>
      <c r="AK559" s="75"/>
      <c r="AL559" s="75"/>
      <c r="AM559" s="75"/>
      <c r="AN559" s="75"/>
      <c r="AO559" s="75"/>
      <c r="AP559" s="75"/>
      <c r="AQ559" s="75"/>
      <c r="AR559" s="75"/>
      <c r="AS559" s="75"/>
    </row>
    <row r="560" ht="16.5" customHeight="1" outlineLevel="1">
      <c r="A560" s="75"/>
      <c r="B560" s="105"/>
      <c r="C560" s="106"/>
      <c r="D560" s="72"/>
      <c r="E560" s="107"/>
      <c r="F560" s="71"/>
      <c r="G560" s="107"/>
      <c r="H560" s="71"/>
      <c r="I560" s="107"/>
      <c r="J560" s="71"/>
      <c r="K560" s="71"/>
      <c r="L560" s="71"/>
      <c r="M560" s="72"/>
      <c r="N560" s="108"/>
      <c r="O560" s="72"/>
      <c r="P560" s="109"/>
      <c r="Q560" s="71"/>
      <c r="R560" s="110"/>
      <c r="S560" s="72"/>
      <c r="T560" s="111"/>
      <c r="U560" s="72"/>
      <c r="V560" s="112"/>
      <c r="W560" s="71"/>
      <c r="X560" s="72"/>
      <c r="Y560" s="112"/>
      <c r="Z560" s="72"/>
      <c r="AA560" s="75"/>
      <c r="AB560" s="75"/>
      <c r="AC560" s="75"/>
      <c r="AD560" s="75"/>
      <c r="AE560" s="75"/>
      <c r="AF560" s="75"/>
      <c r="AG560" s="75"/>
      <c r="AH560" s="75"/>
      <c r="AI560" s="75"/>
      <c r="AJ560" s="75"/>
      <c r="AK560" s="75"/>
      <c r="AL560" s="75"/>
      <c r="AM560" s="75"/>
      <c r="AN560" s="75"/>
      <c r="AO560" s="75"/>
      <c r="AP560" s="75"/>
      <c r="AQ560" s="75"/>
      <c r="AR560" s="75"/>
      <c r="AS560" s="75"/>
    </row>
    <row r="561" ht="16.5" customHeight="1" outlineLevel="1">
      <c r="A561" s="75"/>
      <c r="B561" s="105"/>
      <c r="C561" s="106"/>
      <c r="D561" s="72"/>
      <c r="E561" s="107"/>
      <c r="F561" s="71"/>
      <c r="G561" s="107"/>
      <c r="H561" s="71"/>
      <c r="I561" s="107"/>
      <c r="J561" s="71"/>
      <c r="K561" s="71"/>
      <c r="L561" s="71"/>
      <c r="M561" s="72"/>
      <c r="N561" s="108"/>
      <c r="O561" s="72"/>
      <c r="P561" s="109"/>
      <c r="Q561" s="71"/>
      <c r="R561" s="110"/>
      <c r="S561" s="72"/>
      <c r="T561" s="111"/>
      <c r="U561" s="72"/>
      <c r="V561" s="112"/>
      <c r="W561" s="71"/>
      <c r="X561" s="72"/>
      <c r="Y561" s="112"/>
      <c r="Z561" s="72"/>
      <c r="AA561" s="75"/>
      <c r="AB561" s="75"/>
      <c r="AC561" s="75"/>
      <c r="AD561" s="75"/>
      <c r="AE561" s="75"/>
      <c r="AF561" s="75"/>
      <c r="AG561" s="75"/>
      <c r="AH561" s="75"/>
      <c r="AI561" s="75"/>
      <c r="AJ561" s="75"/>
      <c r="AK561" s="75"/>
      <c r="AL561" s="75"/>
      <c r="AM561" s="75"/>
      <c r="AN561" s="75"/>
      <c r="AO561" s="75"/>
      <c r="AP561" s="75"/>
      <c r="AQ561" s="75"/>
      <c r="AR561" s="75"/>
      <c r="AS561" s="75"/>
    </row>
    <row r="562" ht="16.5" customHeight="1" outlineLevel="1">
      <c r="A562" s="75"/>
      <c r="B562" s="105"/>
      <c r="C562" s="106"/>
      <c r="D562" s="72"/>
      <c r="E562" s="107"/>
      <c r="F562" s="71"/>
      <c r="G562" s="107"/>
      <c r="H562" s="71"/>
      <c r="I562" s="107"/>
      <c r="J562" s="71"/>
      <c r="K562" s="71"/>
      <c r="L562" s="71"/>
      <c r="M562" s="72"/>
      <c r="N562" s="108"/>
      <c r="O562" s="72"/>
      <c r="P562" s="109"/>
      <c r="Q562" s="71"/>
      <c r="R562" s="110"/>
      <c r="S562" s="72"/>
      <c r="T562" s="111"/>
      <c r="U562" s="72"/>
      <c r="V562" s="112"/>
      <c r="W562" s="71"/>
      <c r="X562" s="72"/>
      <c r="Y562" s="112"/>
      <c r="Z562" s="72"/>
      <c r="AA562" s="75"/>
      <c r="AB562" s="75"/>
      <c r="AC562" s="75"/>
      <c r="AD562" s="75"/>
      <c r="AE562" s="75"/>
      <c r="AF562" s="75"/>
      <c r="AG562" s="75"/>
      <c r="AH562" s="75"/>
      <c r="AI562" s="75"/>
      <c r="AJ562" s="75"/>
      <c r="AK562" s="75"/>
      <c r="AL562" s="75"/>
      <c r="AM562" s="75"/>
      <c r="AN562" s="75"/>
      <c r="AO562" s="75"/>
      <c r="AP562" s="75"/>
      <c r="AQ562" s="75"/>
      <c r="AR562" s="75"/>
      <c r="AS562" s="75"/>
    </row>
    <row r="563" ht="16.5" customHeight="1" outlineLevel="1">
      <c r="A563" s="75"/>
      <c r="B563" s="105"/>
      <c r="C563" s="106"/>
      <c r="D563" s="72"/>
      <c r="E563" s="107"/>
      <c r="F563" s="71"/>
      <c r="G563" s="107"/>
      <c r="H563" s="71"/>
      <c r="I563" s="107"/>
      <c r="J563" s="71"/>
      <c r="K563" s="71"/>
      <c r="L563" s="71"/>
      <c r="M563" s="72"/>
      <c r="N563" s="108"/>
      <c r="O563" s="72"/>
      <c r="P563" s="109"/>
      <c r="Q563" s="71"/>
      <c r="R563" s="110"/>
      <c r="S563" s="72"/>
      <c r="T563" s="111"/>
      <c r="U563" s="72"/>
      <c r="V563" s="112"/>
      <c r="W563" s="71"/>
      <c r="X563" s="72"/>
      <c r="Y563" s="112"/>
      <c r="Z563" s="72"/>
      <c r="AA563" s="75"/>
      <c r="AB563" s="75"/>
      <c r="AC563" s="75"/>
      <c r="AD563" s="75"/>
      <c r="AE563" s="75"/>
      <c r="AF563" s="75"/>
      <c r="AG563" s="75"/>
      <c r="AH563" s="75"/>
      <c r="AI563" s="75"/>
      <c r="AJ563" s="75"/>
      <c r="AK563" s="75"/>
      <c r="AL563" s="75"/>
      <c r="AM563" s="75"/>
      <c r="AN563" s="75"/>
      <c r="AO563" s="75"/>
      <c r="AP563" s="75"/>
      <c r="AQ563" s="75"/>
      <c r="AR563" s="75"/>
      <c r="AS563" s="75"/>
    </row>
    <row r="564" ht="16.5" customHeight="1" outlineLevel="1">
      <c r="A564" s="75"/>
      <c r="B564" s="105"/>
      <c r="C564" s="106"/>
      <c r="D564" s="72"/>
      <c r="E564" s="107"/>
      <c r="F564" s="71"/>
      <c r="G564" s="107"/>
      <c r="H564" s="71"/>
      <c r="I564" s="107"/>
      <c r="J564" s="71"/>
      <c r="K564" s="71"/>
      <c r="L564" s="71"/>
      <c r="M564" s="72"/>
      <c r="N564" s="108"/>
      <c r="O564" s="72"/>
      <c r="P564" s="109"/>
      <c r="Q564" s="71"/>
      <c r="R564" s="110"/>
      <c r="S564" s="72"/>
      <c r="T564" s="111"/>
      <c r="U564" s="72"/>
      <c r="V564" s="112"/>
      <c r="W564" s="71"/>
      <c r="X564" s="72"/>
      <c r="Y564" s="112"/>
      <c r="Z564" s="72"/>
      <c r="AA564" s="75"/>
      <c r="AB564" s="75"/>
      <c r="AC564" s="75"/>
      <c r="AD564" s="75"/>
      <c r="AE564" s="75"/>
      <c r="AF564" s="75"/>
      <c r="AG564" s="75"/>
      <c r="AH564" s="75"/>
      <c r="AI564" s="75"/>
      <c r="AJ564" s="75"/>
      <c r="AK564" s="75"/>
      <c r="AL564" s="75"/>
      <c r="AM564" s="75"/>
      <c r="AN564" s="75"/>
      <c r="AO564" s="75"/>
      <c r="AP564" s="75"/>
      <c r="AQ564" s="75"/>
      <c r="AR564" s="75"/>
      <c r="AS564" s="75"/>
    </row>
    <row r="565" ht="16.5" customHeight="1" outlineLevel="1">
      <c r="A565" s="75"/>
      <c r="B565" s="105"/>
      <c r="C565" s="106"/>
      <c r="D565" s="72"/>
      <c r="E565" s="107"/>
      <c r="F565" s="71"/>
      <c r="G565" s="107"/>
      <c r="H565" s="71"/>
      <c r="I565" s="107"/>
      <c r="J565" s="71"/>
      <c r="K565" s="71"/>
      <c r="L565" s="71"/>
      <c r="M565" s="72"/>
      <c r="N565" s="108"/>
      <c r="O565" s="72"/>
      <c r="P565" s="109"/>
      <c r="Q565" s="71"/>
      <c r="R565" s="110"/>
      <c r="S565" s="72"/>
      <c r="T565" s="111"/>
      <c r="U565" s="72"/>
      <c r="V565" s="112"/>
      <c r="W565" s="71"/>
      <c r="X565" s="72"/>
      <c r="Y565" s="112"/>
      <c r="Z565" s="72"/>
      <c r="AA565" s="75"/>
      <c r="AB565" s="75"/>
      <c r="AC565" s="75"/>
      <c r="AD565" s="75"/>
      <c r="AE565" s="75"/>
      <c r="AF565" s="75"/>
      <c r="AG565" s="75"/>
      <c r="AH565" s="75"/>
      <c r="AI565" s="75"/>
      <c r="AJ565" s="75"/>
      <c r="AK565" s="75"/>
      <c r="AL565" s="75"/>
      <c r="AM565" s="75"/>
      <c r="AN565" s="75"/>
      <c r="AO565" s="75"/>
      <c r="AP565" s="75"/>
      <c r="AQ565" s="75"/>
      <c r="AR565" s="75"/>
      <c r="AS565" s="75"/>
    </row>
    <row r="566" ht="16.5" customHeight="1" outlineLevel="1">
      <c r="A566" s="75"/>
      <c r="B566" s="105"/>
      <c r="C566" s="106"/>
      <c r="D566" s="72"/>
      <c r="E566" s="107"/>
      <c r="F566" s="71"/>
      <c r="G566" s="107"/>
      <c r="H566" s="71"/>
      <c r="I566" s="107"/>
      <c r="J566" s="71"/>
      <c r="K566" s="71"/>
      <c r="L566" s="71"/>
      <c r="M566" s="72"/>
      <c r="N566" s="108"/>
      <c r="O566" s="72"/>
      <c r="P566" s="109"/>
      <c r="Q566" s="71"/>
      <c r="R566" s="110"/>
      <c r="S566" s="72"/>
      <c r="T566" s="111"/>
      <c r="U566" s="72"/>
      <c r="V566" s="112"/>
      <c r="W566" s="71"/>
      <c r="X566" s="72"/>
      <c r="Y566" s="112"/>
      <c r="Z566" s="72"/>
      <c r="AA566" s="75"/>
      <c r="AB566" s="75"/>
      <c r="AC566" s="75"/>
      <c r="AD566" s="75"/>
      <c r="AE566" s="75"/>
      <c r="AF566" s="75"/>
      <c r="AG566" s="75"/>
      <c r="AH566" s="75"/>
      <c r="AI566" s="75"/>
      <c r="AJ566" s="75"/>
      <c r="AK566" s="75"/>
      <c r="AL566" s="75"/>
      <c r="AM566" s="75"/>
      <c r="AN566" s="75"/>
      <c r="AO566" s="75"/>
      <c r="AP566" s="75"/>
      <c r="AQ566" s="75"/>
      <c r="AR566" s="75"/>
      <c r="AS566" s="75"/>
    </row>
    <row r="567" ht="16.5" customHeight="1" outlineLevel="1">
      <c r="A567" s="75"/>
      <c r="B567" s="105"/>
      <c r="C567" s="106"/>
      <c r="D567" s="72"/>
      <c r="E567" s="107"/>
      <c r="F567" s="71"/>
      <c r="G567" s="107"/>
      <c r="H567" s="71"/>
      <c r="I567" s="107"/>
      <c r="J567" s="71"/>
      <c r="K567" s="71"/>
      <c r="L567" s="71"/>
      <c r="M567" s="72"/>
      <c r="N567" s="108"/>
      <c r="O567" s="72"/>
      <c r="P567" s="109"/>
      <c r="Q567" s="71"/>
      <c r="R567" s="110"/>
      <c r="S567" s="72"/>
      <c r="T567" s="111"/>
      <c r="U567" s="72"/>
      <c r="V567" s="112"/>
      <c r="W567" s="71"/>
      <c r="X567" s="72"/>
      <c r="Y567" s="112"/>
      <c r="Z567" s="72"/>
      <c r="AA567" s="75"/>
      <c r="AB567" s="75"/>
      <c r="AC567" s="75"/>
      <c r="AD567" s="75"/>
      <c r="AE567" s="75"/>
      <c r="AF567" s="75"/>
      <c r="AG567" s="75"/>
      <c r="AH567" s="75"/>
      <c r="AI567" s="75"/>
      <c r="AJ567" s="75"/>
      <c r="AK567" s="75"/>
      <c r="AL567" s="75"/>
      <c r="AM567" s="75"/>
      <c r="AN567" s="75"/>
      <c r="AO567" s="75"/>
      <c r="AP567" s="75"/>
      <c r="AQ567" s="75"/>
      <c r="AR567" s="75"/>
      <c r="AS567" s="75"/>
    </row>
    <row r="568" ht="16.5" customHeight="1" outlineLevel="1">
      <c r="A568" s="75"/>
      <c r="B568" s="105"/>
      <c r="C568" s="106"/>
      <c r="D568" s="72"/>
      <c r="E568" s="107"/>
      <c r="F568" s="71"/>
      <c r="G568" s="107"/>
      <c r="H568" s="71"/>
      <c r="I568" s="107"/>
      <c r="J568" s="71"/>
      <c r="K568" s="71"/>
      <c r="L568" s="71"/>
      <c r="M568" s="72"/>
      <c r="N568" s="108"/>
      <c r="O568" s="72"/>
      <c r="P568" s="109"/>
      <c r="Q568" s="71"/>
      <c r="R568" s="110"/>
      <c r="S568" s="72"/>
      <c r="T568" s="111"/>
      <c r="U568" s="72"/>
      <c r="V568" s="112"/>
      <c r="W568" s="71"/>
      <c r="X568" s="72"/>
      <c r="Y568" s="112"/>
      <c r="Z568" s="72"/>
      <c r="AA568" s="75"/>
      <c r="AB568" s="75"/>
      <c r="AC568" s="75"/>
      <c r="AD568" s="75"/>
      <c r="AE568" s="75"/>
      <c r="AF568" s="75"/>
      <c r="AG568" s="75"/>
      <c r="AH568" s="75"/>
      <c r="AI568" s="75"/>
      <c r="AJ568" s="75"/>
      <c r="AK568" s="75"/>
      <c r="AL568" s="75"/>
      <c r="AM568" s="75"/>
      <c r="AN568" s="75"/>
      <c r="AO568" s="75"/>
      <c r="AP568" s="75"/>
      <c r="AQ568" s="75"/>
      <c r="AR568" s="75"/>
      <c r="AS568" s="75"/>
    </row>
    <row r="569" ht="16.5" customHeight="1" outlineLevel="1">
      <c r="A569" s="75"/>
      <c r="B569" s="105"/>
      <c r="C569" s="106"/>
      <c r="D569" s="72"/>
      <c r="E569" s="107"/>
      <c r="F569" s="71"/>
      <c r="G569" s="107"/>
      <c r="H569" s="71"/>
      <c r="I569" s="107"/>
      <c r="J569" s="71"/>
      <c r="K569" s="71"/>
      <c r="L569" s="71"/>
      <c r="M569" s="72"/>
      <c r="N569" s="108"/>
      <c r="O569" s="72"/>
      <c r="P569" s="109"/>
      <c r="Q569" s="71"/>
      <c r="R569" s="110"/>
      <c r="S569" s="72"/>
      <c r="T569" s="111"/>
      <c r="U569" s="72"/>
      <c r="V569" s="112"/>
      <c r="W569" s="71"/>
      <c r="X569" s="72"/>
      <c r="Y569" s="112"/>
      <c r="Z569" s="72"/>
      <c r="AA569" s="75"/>
      <c r="AB569" s="75"/>
      <c r="AC569" s="75"/>
      <c r="AD569" s="75"/>
      <c r="AE569" s="75"/>
      <c r="AF569" s="75"/>
      <c r="AG569" s="75"/>
      <c r="AH569" s="75"/>
      <c r="AI569" s="75"/>
      <c r="AJ569" s="75"/>
      <c r="AK569" s="75"/>
      <c r="AL569" s="75"/>
      <c r="AM569" s="75"/>
      <c r="AN569" s="75"/>
      <c r="AO569" s="75"/>
      <c r="AP569" s="75"/>
      <c r="AQ569" s="75"/>
      <c r="AR569" s="75"/>
      <c r="AS569" s="75"/>
    </row>
    <row r="570" ht="16.5" customHeight="1" outlineLevel="1">
      <c r="A570" s="75"/>
      <c r="B570" s="105"/>
      <c r="C570" s="106"/>
      <c r="D570" s="72"/>
      <c r="E570" s="107"/>
      <c r="F570" s="71"/>
      <c r="G570" s="107"/>
      <c r="H570" s="71"/>
      <c r="I570" s="107"/>
      <c r="J570" s="71"/>
      <c r="K570" s="71"/>
      <c r="L570" s="71"/>
      <c r="M570" s="72"/>
      <c r="N570" s="108"/>
      <c r="O570" s="72"/>
      <c r="P570" s="109"/>
      <c r="Q570" s="71"/>
      <c r="R570" s="110"/>
      <c r="S570" s="72"/>
      <c r="T570" s="111"/>
      <c r="U570" s="72"/>
      <c r="V570" s="112"/>
      <c r="W570" s="71"/>
      <c r="X570" s="72"/>
      <c r="Y570" s="112"/>
      <c r="Z570" s="72"/>
      <c r="AA570" s="75"/>
      <c r="AB570" s="75"/>
      <c r="AC570" s="75"/>
      <c r="AD570" s="75"/>
      <c r="AE570" s="75"/>
      <c r="AF570" s="75"/>
      <c r="AG570" s="75"/>
      <c r="AH570" s="75"/>
      <c r="AI570" s="75"/>
      <c r="AJ570" s="75"/>
      <c r="AK570" s="75"/>
      <c r="AL570" s="75"/>
      <c r="AM570" s="75"/>
      <c r="AN570" s="75"/>
      <c r="AO570" s="75"/>
      <c r="AP570" s="75"/>
      <c r="AQ570" s="75"/>
      <c r="AR570" s="75"/>
      <c r="AS570" s="75"/>
    </row>
    <row r="571" ht="16.5" customHeight="1" outlineLevel="1">
      <c r="A571" s="75"/>
      <c r="B571" s="105"/>
      <c r="C571" s="106"/>
      <c r="D571" s="72"/>
      <c r="E571" s="107"/>
      <c r="F571" s="71"/>
      <c r="G571" s="107"/>
      <c r="H571" s="71"/>
      <c r="I571" s="107"/>
      <c r="J571" s="71"/>
      <c r="K571" s="71"/>
      <c r="L571" s="71"/>
      <c r="M571" s="72"/>
      <c r="N571" s="108"/>
      <c r="O571" s="72"/>
      <c r="P571" s="109"/>
      <c r="Q571" s="71"/>
      <c r="R571" s="110"/>
      <c r="S571" s="72"/>
      <c r="T571" s="111"/>
      <c r="U571" s="72"/>
      <c r="V571" s="112"/>
      <c r="W571" s="71"/>
      <c r="X571" s="72"/>
      <c r="Y571" s="112"/>
      <c r="Z571" s="72"/>
      <c r="AA571" s="75"/>
      <c r="AB571" s="75"/>
      <c r="AC571" s="75"/>
      <c r="AD571" s="75"/>
      <c r="AE571" s="75"/>
      <c r="AF571" s="75"/>
      <c r="AG571" s="75"/>
      <c r="AH571" s="75"/>
      <c r="AI571" s="75"/>
      <c r="AJ571" s="75"/>
      <c r="AK571" s="75"/>
      <c r="AL571" s="75"/>
      <c r="AM571" s="75"/>
      <c r="AN571" s="75"/>
      <c r="AO571" s="75"/>
      <c r="AP571" s="75"/>
      <c r="AQ571" s="75"/>
      <c r="AR571" s="75"/>
      <c r="AS571" s="75"/>
    </row>
    <row r="572" ht="16.5" customHeight="1" outlineLevel="1">
      <c r="A572" s="75"/>
      <c r="B572" s="105"/>
      <c r="C572" s="106"/>
      <c r="D572" s="72"/>
      <c r="E572" s="107"/>
      <c r="F572" s="71"/>
      <c r="G572" s="107"/>
      <c r="H572" s="71"/>
      <c r="I572" s="107"/>
      <c r="J572" s="71"/>
      <c r="K572" s="71"/>
      <c r="L572" s="71"/>
      <c r="M572" s="72"/>
      <c r="N572" s="108"/>
      <c r="O572" s="72"/>
      <c r="P572" s="109"/>
      <c r="Q572" s="71"/>
      <c r="R572" s="110"/>
      <c r="S572" s="72"/>
      <c r="T572" s="111"/>
      <c r="U572" s="72"/>
      <c r="V572" s="112"/>
      <c r="W572" s="71"/>
      <c r="X572" s="72"/>
      <c r="Y572" s="112"/>
      <c r="Z572" s="72"/>
      <c r="AA572" s="75"/>
      <c r="AB572" s="75"/>
      <c r="AC572" s="75"/>
      <c r="AD572" s="75"/>
      <c r="AE572" s="75"/>
      <c r="AF572" s="75"/>
      <c r="AG572" s="75"/>
      <c r="AH572" s="75"/>
      <c r="AI572" s="75"/>
      <c r="AJ572" s="75"/>
      <c r="AK572" s="75"/>
      <c r="AL572" s="75"/>
      <c r="AM572" s="75"/>
      <c r="AN572" s="75"/>
      <c r="AO572" s="75"/>
      <c r="AP572" s="75"/>
      <c r="AQ572" s="75"/>
      <c r="AR572" s="75"/>
      <c r="AS572" s="75"/>
    </row>
    <row r="573" ht="16.5" customHeight="1" outlineLevel="1">
      <c r="A573" s="75"/>
      <c r="B573" s="105"/>
      <c r="C573" s="106"/>
      <c r="D573" s="72"/>
      <c r="E573" s="107"/>
      <c r="F573" s="71"/>
      <c r="G573" s="107"/>
      <c r="H573" s="71"/>
      <c r="I573" s="107"/>
      <c r="J573" s="71"/>
      <c r="K573" s="71"/>
      <c r="L573" s="71"/>
      <c r="M573" s="72"/>
      <c r="N573" s="108"/>
      <c r="O573" s="72"/>
      <c r="P573" s="109"/>
      <c r="Q573" s="71"/>
      <c r="R573" s="110"/>
      <c r="S573" s="72"/>
      <c r="T573" s="111"/>
      <c r="U573" s="72"/>
      <c r="V573" s="112"/>
      <c r="W573" s="71"/>
      <c r="X573" s="72"/>
      <c r="Y573" s="112"/>
      <c r="Z573" s="72"/>
      <c r="AA573" s="75"/>
      <c r="AB573" s="75"/>
      <c r="AC573" s="75"/>
      <c r="AD573" s="75"/>
      <c r="AE573" s="75"/>
      <c r="AF573" s="75"/>
      <c r="AG573" s="75"/>
      <c r="AH573" s="75"/>
      <c r="AI573" s="75"/>
      <c r="AJ573" s="75"/>
      <c r="AK573" s="75"/>
      <c r="AL573" s="75"/>
      <c r="AM573" s="75"/>
      <c r="AN573" s="75"/>
      <c r="AO573" s="75"/>
      <c r="AP573" s="75"/>
      <c r="AQ573" s="75"/>
      <c r="AR573" s="75"/>
      <c r="AS573" s="75"/>
    </row>
    <row r="574" ht="16.5" customHeight="1" outlineLevel="1">
      <c r="A574" s="75"/>
      <c r="B574" s="105"/>
      <c r="C574" s="106"/>
      <c r="D574" s="72"/>
      <c r="E574" s="107"/>
      <c r="F574" s="71"/>
      <c r="G574" s="107"/>
      <c r="H574" s="71"/>
      <c r="I574" s="107"/>
      <c r="J574" s="71"/>
      <c r="K574" s="71"/>
      <c r="L574" s="71"/>
      <c r="M574" s="72"/>
      <c r="N574" s="108"/>
      <c r="O574" s="72"/>
      <c r="P574" s="109"/>
      <c r="Q574" s="71"/>
      <c r="R574" s="110"/>
      <c r="S574" s="72"/>
      <c r="T574" s="111"/>
      <c r="U574" s="72"/>
      <c r="V574" s="112"/>
      <c r="W574" s="71"/>
      <c r="X574" s="72"/>
      <c r="Y574" s="112"/>
      <c r="Z574" s="72"/>
      <c r="AA574" s="75"/>
      <c r="AB574" s="75"/>
      <c r="AC574" s="75"/>
      <c r="AD574" s="75"/>
      <c r="AE574" s="75"/>
      <c r="AF574" s="75"/>
      <c r="AG574" s="75"/>
      <c r="AH574" s="75"/>
      <c r="AI574" s="75"/>
      <c r="AJ574" s="75"/>
      <c r="AK574" s="75"/>
      <c r="AL574" s="75"/>
      <c r="AM574" s="75"/>
      <c r="AN574" s="75"/>
      <c r="AO574" s="75"/>
      <c r="AP574" s="75"/>
      <c r="AQ574" s="75"/>
      <c r="AR574" s="75"/>
      <c r="AS574" s="75"/>
    </row>
    <row r="575" ht="16.5" customHeight="1" outlineLevel="1">
      <c r="A575" s="75"/>
      <c r="B575" s="105"/>
      <c r="C575" s="106"/>
      <c r="D575" s="72"/>
      <c r="E575" s="107"/>
      <c r="F575" s="71"/>
      <c r="G575" s="107"/>
      <c r="H575" s="71"/>
      <c r="I575" s="107"/>
      <c r="J575" s="71"/>
      <c r="K575" s="71"/>
      <c r="L575" s="71"/>
      <c r="M575" s="72"/>
      <c r="N575" s="108"/>
      <c r="O575" s="72"/>
      <c r="P575" s="109"/>
      <c r="Q575" s="71"/>
      <c r="R575" s="110"/>
      <c r="S575" s="72"/>
      <c r="T575" s="111"/>
      <c r="U575" s="72"/>
      <c r="V575" s="112"/>
      <c r="W575" s="71"/>
      <c r="X575" s="72"/>
      <c r="Y575" s="112"/>
      <c r="Z575" s="72"/>
      <c r="AA575" s="75"/>
      <c r="AB575" s="75"/>
      <c r="AC575" s="75"/>
      <c r="AD575" s="75"/>
      <c r="AE575" s="75"/>
      <c r="AF575" s="75"/>
      <c r="AG575" s="75"/>
      <c r="AH575" s="75"/>
      <c r="AI575" s="75"/>
      <c r="AJ575" s="75"/>
      <c r="AK575" s="75"/>
      <c r="AL575" s="75"/>
      <c r="AM575" s="75"/>
      <c r="AN575" s="75"/>
      <c r="AO575" s="75"/>
      <c r="AP575" s="75"/>
      <c r="AQ575" s="75"/>
      <c r="AR575" s="75"/>
      <c r="AS575" s="75"/>
    </row>
    <row r="576" ht="16.5" customHeight="1" outlineLevel="1">
      <c r="A576" s="75"/>
      <c r="B576" s="105"/>
      <c r="C576" s="106"/>
      <c r="D576" s="72"/>
      <c r="E576" s="107"/>
      <c r="F576" s="71"/>
      <c r="G576" s="107"/>
      <c r="H576" s="71"/>
      <c r="I576" s="107"/>
      <c r="J576" s="71"/>
      <c r="K576" s="71"/>
      <c r="L576" s="71"/>
      <c r="M576" s="72"/>
      <c r="N576" s="108"/>
      <c r="O576" s="72"/>
      <c r="P576" s="109"/>
      <c r="Q576" s="71"/>
      <c r="R576" s="110"/>
      <c r="S576" s="72"/>
      <c r="T576" s="111"/>
      <c r="U576" s="72"/>
      <c r="V576" s="112"/>
      <c r="W576" s="71"/>
      <c r="X576" s="72"/>
      <c r="Y576" s="112"/>
      <c r="Z576" s="72"/>
      <c r="AA576" s="75"/>
      <c r="AB576" s="75"/>
      <c r="AC576" s="75"/>
      <c r="AD576" s="75"/>
      <c r="AE576" s="75"/>
      <c r="AF576" s="75"/>
      <c r="AG576" s="75"/>
      <c r="AH576" s="75"/>
      <c r="AI576" s="75"/>
      <c r="AJ576" s="75"/>
      <c r="AK576" s="75"/>
      <c r="AL576" s="75"/>
      <c r="AM576" s="75"/>
      <c r="AN576" s="75"/>
      <c r="AO576" s="75"/>
      <c r="AP576" s="75"/>
      <c r="AQ576" s="75"/>
      <c r="AR576" s="75"/>
      <c r="AS576" s="75"/>
    </row>
    <row r="577" ht="16.5" customHeight="1" outlineLevel="1">
      <c r="A577" s="75"/>
      <c r="B577" s="105"/>
      <c r="C577" s="106"/>
      <c r="D577" s="72"/>
      <c r="E577" s="107"/>
      <c r="F577" s="71"/>
      <c r="G577" s="107"/>
      <c r="H577" s="71"/>
      <c r="I577" s="107"/>
      <c r="J577" s="71"/>
      <c r="K577" s="71"/>
      <c r="L577" s="71"/>
      <c r="M577" s="72"/>
      <c r="N577" s="108"/>
      <c r="O577" s="72"/>
      <c r="P577" s="109"/>
      <c r="Q577" s="71"/>
      <c r="R577" s="110"/>
      <c r="S577" s="72"/>
      <c r="T577" s="111"/>
      <c r="U577" s="72"/>
      <c r="V577" s="112"/>
      <c r="W577" s="71"/>
      <c r="X577" s="72"/>
      <c r="Y577" s="112"/>
      <c r="Z577" s="72"/>
      <c r="AA577" s="75"/>
      <c r="AB577" s="75"/>
      <c r="AC577" s="75"/>
      <c r="AD577" s="75"/>
      <c r="AE577" s="75"/>
      <c r="AF577" s="75"/>
      <c r="AG577" s="75"/>
      <c r="AH577" s="75"/>
      <c r="AI577" s="75"/>
      <c r="AJ577" s="75"/>
      <c r="AK577" s="75"/>
      <c r="AL577" s="75"/>
      <c r="AM577" s="75"/>
      <c r="AN577" s="75"/>
      <c r="AO577" s="75"/>
      <c r="AP577" s="75"/>
      <c r="AQ577" s="75"/>
      <c r="AR577" s="75"/>
      <c r="AS577" s="75"/>
    </row>
    <row r="578" ht="16.5" customHeight="1" outlineLevel="1">
      <c r="A578" s="75"/>
      <c r="B578" s="105"/>
      <c r="C578" s="106"/>
      <c r="D578" s="72"/>
      <c r="E578" s="107"/>
      <c r="F578" s="71"/>
      <c r="G578" s="107"/>
      <c r="H578" s="71"/>
      <c r="I578" s="107"/>
      <c r="J578" s="71"/>
      <c r="K578" s="71"/>
      <c r="L578" s="71"/>
      <c r="M578" s="72"/>
      <c r="N578" s="108"/>
      <c r="O578" s="72"/>
      <c r="P578" s="109"/>
      <c r="Q578" s="71"/>
      <c r="R578" s="110"/>
      <c r="S578" s="72"/>
      <c r="T578" s="111"/>
      <c r="U578" s="72"/>
      <c r="V578" s="112"/>
      <c r="W578" s="71"/>
      <c r="X578" s="72"/>
      <c r="Y578" s="112"/>
      <c r="Z578" s="72"/>
      <c r="AA578" s="75"/>
      <c r="AB578" s="75"/>
      <c r="AC578" s="75"/>
      <c r="AD578" s="75"/>
      <c r="AE578" s="75"/>
      <c r="AF578" s="75"/>
      <c r="AG578" s="75"/>
      <c r="AH578" s="75"/>
      <c r="AI578" s="75"/>
      <c r="AJ578" s="75"/>
      <c r="AK578" s="75"/>
      <c r="AL578" s="75"/>
      <c r="AM578" s="75"/>
      <c r="AN578" s="75"/>
      <c r="AO578" s="75"/>
      <c r="AP578" s="75"/>
      <c r="AQ578" s="75"/>
      <c r="AR578" s="75"/>
      <c r="AS578" s="75"/>
    </row>
    <row r="579" ht="16.5" customHeight="1" outlineLevel="1">
      <c r="A579" s="75"/>
      <c r="B579" s="105"/>
      <c r="C579" s="106"/>
      <c r="D579" s="72"/>
      <c r="E579" s="107"/>
      <c r="F579" s="71"/>
      <c r="G579" s="107"/>
      <c r="H579" s="71"/>
      <c r="I579" s="107"/>
      <c r="J579" s="71"/>
      <c r="K579" s="71"/>
      <c r="L579" s="71"/>
      <c r="M579" s="72"/>
      <c r="N579" s="108"/>
      <c r="O579" s="72"/>
      <c r="P579" s="109"/>
      <c r="Q579" s="71"/>
      <c r="R579" s="110"/>
      <c r="S579" s="72"/>
      <c r="T579" s="111"/>
      <c r="U579" s="72"/>
      <c r="V579" s="112"/>
      <c r="W579" s="71"/>
      <c r="X579" s="72"/>
      <c r="Y579" s="112"/>
      <c r="Z579" s="72"/>
      <c r="AA579" s="75"/>
      <c r="AB579" s="75"/>
      <c r="AC579" s="75"/>
      <c r="AD579" s="75"/>
      <c r="AE579" s="75"/>
      <c r="AF579" s="75"/>
      <c r="AG579" s="75"/>
      <c r="AH579" s="75"/>
      <c r="AI579" s="75"/>
      <c r="AJ579" s="75"/>
      <c r="AK579" s="75"/>
      <c r="AL579" s="75"/>
      <c r="AM579" s="75"/>
      <c r="AN579" s="75"/>
      <c r="AO579" s="75"/>
      <c r="AP579" s="75"/>
      <c r="AQ579" s="75"/>
      <c r="AR579" s="75"/>
      <c r="AS579" s="75"/>
    </row>
    <row r="580" ht="16.5" customHeight="1" outlineLevel="1">
      <c r="A580" s="75"/>
      <c r="B580" s="105"/>
      <c r="C580" s="106"/>
      <c r="D580" s="72"/>
      <c r="E580" s="107"/>
      <c r="F580" s="71"/>
      <c r="G580" s="107"/>
      <c r="H580" s="71"/>
      <c r="I580" s="107"/>
      <c r="J580" s="71"/>
      <c r="K580" s="71"/>
      <c r="L580" s="71"/>
      <c r="M580" s="72"/>
      <c r="N580" s="108"/>
      <c r="O580" s="72"/>
      <c r="P580" s="109"/>
      <c r="Q580" s="71"/>
      <c r="R580" s="110"/>
      <c r="S580" s="72"/>
      <c r="T580" s="111"/>
      <c r="U580" s="72"/>
      <c r="V580" s="112"/>
      <c r="W580" s="71"/>
      <c r="X580" s="72"/>
      <c r="Y580" s="112"/>
      <c r="Z580" s="72"/>
      <c r="AA580" s="75"/>
      <c r="AB580" s="75"/>
      <c r="AC580" s="75"/>
      <c r="AD580" s="75"/>
      <c r="AE580" s="75"/>
      <c r="AF580" s="75"/>
      <c r="AG580" s="75"/>
      <c r="AH580" s="75"/>
      <c r="AI580" s="75"/>
      <c r="AJ580" s="75"/>
      <c r="AK580" s="75"/>
      <c r="AL580" s="75"/>
      <c r="AM580" s="75"/>
      <c r="AN580" s="75"/>
      <c r="AO580" s="75"/>
      <c r="AP580" s="75"/>
      <c r="AQ580" s="75"/>
      <c r="AR580" s="75"/>
      <c r="AS580" s="75"/>
    </row>
    <row r="581" ht="16.5" customHeight="1" outlineLevel="1">
      <c r="A581" s="75"/>
      <c r="B581" s="105"/>
      <c r="C581" s="106"/>
      <c r="D581" s="72"/>
      <c r="E581" s="107"/>
      <c r="F581" s="71"/>
      <c r="G581" s="107"/>
      <c r="H581" s="71"/>
      <c r="I581" s="107"/>
      <c r="J581" s="71"/>
      <c r="K581" s="71"/>
      <c r="L581" s="71"/>
      <c r="M581" s="72"/>
      <c r="N581" s="108"/>
      <c r="O581" s="72"/>
      <c r="P581" s="109"/>
      <c r="Q581" s="71"/>
      <c r="R581" s="110"/>
      <c r="S581" s="72"/>
      <c r="T581" s="111"/>
      <c r="U581" s="72"/>
      <c r="V581" s="112"/>
      <c r="W581" s="71"/>
      <c r="X581" s="72"/>
      <c r="Y581" s="112"/>
      <c r="Z581" s="72"/>
      <c r="AA581" s="75"/>
      <c r="AB581" s="75"/>
      <c r="AC581" s="75"/>
      <c r="AD581" s="75"/>
      <c r="AE581" s="75"/>
      <c r="AF581" s="75"/>
      <c r="AG581" s="75"/>
      <c r="AH581" s="75"/>
      <c r="AI581" s="75"/>
      <c r="AJ581" s="75"/>
      <c r="AK581" s="75"/>
      <c r="AL581" s="75"/>
      <c r="AM581" s="75"/>
      <c r="AN581" s="75"/>
      <c r="AO581" s="75"/>
      <c r="AP581" s="75"/>
      <c r="AQ581" s="75"/>
      <c r="AR581" s="75"/>
      <c r="AS581" s="75"/>
    </row>
    <row r="582" ht="16.5" customHeight="1" outlineLevel="1">
      <c r="A582" s="75"/>
      <c r="B582" s="105"/>
      <c r="C582" s="106"/>
      <c r="D582" s="72"/>
      <c r="E582" s="107"/>
      <c r="F582" s="71"/>
      <c r="G582" s="107"/>
      <c r="H582" s="71"/>
      <c r="I582" s="107"/>
      <c r="J582" s="71"/>
      <c r="K582" s="71"/>
      <c r="L582" s="71"/>
      <c r="M582" s="72"/>
      <c r="N582" s="108"/>
      <c r="O582" s="72"/>
      <c r="P582" s="109"/>
      <c r="Q582" s="71"/>
      <c r="R582" s="110"/>
      <c r="S582" s="72"/>
      <c r="T582" s="111"/>
      <c r="U582" s="72"/>
      <c r="V582" s="112"/>
      <c r="W582" s="71"/>
      <c r="X582" s="72"/>
      <c r="Y582" s="112"/>
      <c r="Z582" s="72"/>
      <c r="AA582" s="75"/>
      <c r="AB582" s="75"/>
      <c r="AC582" s="75"/>
      <c r="AD582" s="75"/>
      <c r="AE582" s="75"/>
      <c r="AF582" s="75"/>
      <c r="AG582" s="75"/>
      <c r="AH582" s="75"/>
      <c r="AI582" s="75"/>
      <c r="AJ582" s="75"/>
      <c r="AK582" s="75"/>
      <c r="AL582" s="75"/>
      <c r="AM582" s="75"/>
      <c r="AN582" s="75"/>
      <c r="AO582" s="75"/>
      <c r="AP582" s="75"/>
      <c r="AQ582" s="75"/>
      <c r="AR582" s="75"/>
      <c r="AS582" s="75"/>
    </row>
    <row r="583" ht="16.5" customHeight="1" outlineLevel="1">
      <c r="A583" s="75"/>
      <c r="B583" s="105"/>
      <c r="C583" s="106"/>
      <c r="D583" s="72"/>
      <c r="E583" s="107"/>
      <c r="F583" s="71"/>
      <c r="G583" s="107"/>
      <c r="H583" s="71"/>
      <c r="I583" s="107"/>
      <c r="J583" s="71"/>
      <c r="K583" s="71"/>
      <c r="L583" s="71"/>
      <c r="M583" s="72"/>
      <c r="N583" s="108"/>
      <c r="O583" s="72"/>
      <c r="P583" s="109"/>
      <c r="Q583" s="71"/>
      <c r="R583" s="110"/>
      <c r="S583" s="72"/>
      <c r="T583" s="111"/>
      <c r="U583" s="72"/>
      <c r="V583" s="112"/>
      <c r="W583" s="71"/>
      <c r="X583" s="72"/>
      <c r="Y583" s="112"/>
      <c r="Z583" s="72"/>
      <c r="AA583" s="75"/>
      <c r="AB583" s="75"/>
      <c r="AC583" s="75"/>
      <c r="AD583" s="75"/>
      <c r="AE583" s="75"/>
      <c r="AF583" s="75"/>
      <c r="AG583" s="75"/>
      <c r="AH583" s="75"/>
      <c r="AI583" s="75"/>
      <c r="AJ583" s="75"/>
      <c r="AK583" s="75"/>
      <c r="AL583" s="75"/>
      <c r="AM583" s="75"/>
      <c r="AN583" s="75"/>
      <c r="AO583" s="75"/>
      <c r="AP583" s="75"/>
      <c r="AQ583" s="75"/>
      <c r="AR583" s="75"/>
      <c r="AS583" s="75"/>
    </row>
    <row r="584" ht="16.5" customHeight="1" outlineLevel="1">
      <c r="A584" s="75"/>
      <c r="B584" s="105"/>
      <c r="C584" s="106"/>
      <c r="D584" s="72"/>
      <c r="E584" s="107"/>
      <c r="F584" s="71"/>
      <c r="G584" s="107"/>
      <c r="H584" s="71"/>
      <c r="I584" s="107"/>
      <c r="J584" s="71"/>
      <c r="K584" s="71"/>
      <c r="L584" s="71"/>
      <c r="M584" s="72"/>
      <c r="N584" s="108"/>
      <c r="O584" s="72"/>
      <c r="P584" s="109"/>
      <c r="Q584" s="71"/>
      <c r="R584" s="110"/>
      <c r="S584" s="72"/>
      <c r="T584" s="111"/>
      <c r="U584" s="72"/>
      <c r="V584" s="112"/>
      <c r="W584" s="71"/>
      <c r="X584" s="72"/>
      <c r="Y584" s="112"/>
      <c r="Z584" s="72"/>
      <c r="AA584" s="75"/>
      <c r="AB584" s="75"/>
      <c r="AC584" s="75"/>
      <c r="AD584" s="75"/>
      <c r="AE584" s="75"/>
      <c r="AF584" s="75"/>
      <c r="AG584" s="75"/>
      <c r="AH584" s="75"/>
      <c r="AI584" s="75"/>
      <c r="AJ584" s="75"/>
      <c r="AK584" s="75"/>
      <c r="AL584" s="75"/>
      <c r="AM584" s="75"/>
      <c r="AN584" s="75"/>
      <c r="AO584" s="75"/>
      <c r="AP584" s="75"/>
      <c r="AQ584" s="75"/>
      <c r="AR584" s="75"/>
      <c r="AS584" s="75"/>
    </row>
    <row r="585" ht="16.5" customHeight="1" outlineLevel="1">
      <c r="A585" s="75"/>
      <c r="B585" s="105"/>
      <c r="C585" s="106"/>
      <c r="D585" s="72"/>
      <c r="E585" s="107"/>
      <c r="F585" s="71"/>
      <c r="G585" s="107"/>
      <c r="H585" s="71"/>
      <c r="I585" s="107"/>
      <c r="J585" s="71"/>
      <c r="K585" s="71"/>
      <c r="L585" s="71"/>
      <c r="M585" s="72"/>
      <c r="N585" s="108"/>
      <c r="O585" s="72"/>
      <c r="P585" s="109"/>
      <c r="Q585" s="71"/>
      <c r="R585" s="110"/>
      <c r="S585" s="72"/>
      <c r="T585" s="111"/>
      <c r="U585" s="72"/>
      <c r="V585" s="112"/>
      <c r="W585" s="71"/>
      <c r="X585" s="72"/>
      <c r="Y585" s="112"/>
      <c r="Z585" s="72"/>
      <c r="AA585" s="75"/>
      <c r="AB585" s="75"/>
      <c r="AC585" s="75"/>
      <c r="AD585" s="75"/>
      <c r="AE585" s="75"/>
      <c r="AF585" s="75"/>
      <c r="AG585" s="75"/>
      <c r="AH585" s="75"/>
      <c r="AI585" s="75"/>
      <c r="AJ585" s="75"/>
      <c r="AK585" s="75"/>
      <c r="AL585" s="75"/>
      <c r="AM585" s="75"/>
      <c r="AN585" s="75"/>
      <c r="AO585" s="75"/>
      <c r="AP585" s="75"/>
      <c r="AQ585" s="75"/>
      <c r="AR585" s="75"/>
      <c r="AS585" s="75"/>
    </row>
    <row r="586" ht="16.5" customHeight="1" outlineLevel="1">
      <c r="A586" s="75"/>
      <c r="B586" s="105"/>
      <c r="C586" s="106"/>
      <c r="D586" s="72"/>
      <c r="E586" s="107"/>
      <c r="F586" s="71"/>
      <c r="G586" s="107"/>
      <c r="H586" s="71"/>
      <c r="I586" s="107"/>
      <c r="J586" s="71"/>
      <c r="K586" s="71"/>
      <c r="L586" s="71"/>
      <c r="M586" s="72"/>
      <c r="N586" s="108"/>
      <c r="O586" s="72"/>
      <c r="P586" s="109"/>
      <c r="Q586" s="71"/>
      <c r="R586" s="110"/>
      <c r="S586" s="72"/>
      <c r="T586" s="111"/>
      <c r="U586" s="72"/>
      <c r="V586" s="112"/>
      <c r="W586" s="71"/>
      <c r="X586" s="72"/>
      <c r="Y586" s="112"/>
      <c r="Z586" s="72"/>
      <c r="AA586" s="75"/>
      <c r="AB586" s="75"/>
      <c r="AC586" s="75"/>
      <c r="AD586" s="75"/>
      <c r="AE586" s="75"/>
      <c r="AF586" s="75"/>
      <c r="AG586" s="75"/>
      <c r="AH586" s="75"/>
      <c r="AI586" s="75"/>
      <c r="AJ586" s="75"/>
      <c r="AK586" s="75"/>
      <c r="AL586" s="75"/>
      <c r="AM586" s="75"/>
      <c r="AN586" s="75"/>
      <c r="AO586" s="75"/>
      <c r="AP586" s="75"/>
      <c r="AQ586" s="75"/>
      <c r="AR586" s="75"/>
      <c r="AS586" s="75"/>
    </row>
    <row r="587" ht="16.5" customHeight="1" outlineLevel="1">
      <c r="A587" s="75"/>
      <c r="B587" s="105"/>
      <c r="C587" s="106"/>
      <c r="D587" s="72"/>
      <c r="E587" s="107"/>
      <c r="F587" s="71"/>
      <c r="G587" s="107"/>
      <c r="H587" s="71"/>
      <c r="I587" s="107"/>
      <c r="J587" s="71"/>
      <c r="K587" s="71"/>
      <c r="L587" s="71"/>
      <c r="M587" s="72"/>
      <c r="N587" s="108"/>
      <c r="O587" s="72"/>
      <c r="P587" s="109"/>
      <c r="Q587" s="71"/>
      <c r="R587" s="110"/>
      <c r="S587" s="72"/>
      <c r="T587" s="111"/>
      <c r="U587" s="72"/>
      <c r="V587" s="112"/>
      <c r="W587" s="71"/>
      <c r="X587" s="72"/>
      <c r="Y587" s="112"/>
      <c r="Z587" s="72"/>
      <c r="AA587" s="75"/>
      <c r="AB587" s="75"/>
      <c r="AC587" s="75"/>
      <c r="AD587" s="75"/>
      <c r="AE587" s="75"/>
      <c r="AF587" s="75"/>
      <c r="AG587" s="75"/>
      <c r="AH587" s="75"/>
      <c r="AI587" s="75"/>
      <c r="AJ587" s="75"/>
      <c r="AK587" s="75"/>
      <c r="AL587" s="75"/>
      <c r="AM587" s="75"/>
      <c r="AN587" s="75"/>
      <c r="AO587" s="75"/>
      <c r="AP587" s="75"/>
      <c r="AQ587" s="75"/>
      <c r="AR587" s="75"/>
      <c r="AS587" s="75"/>
    </row>
    <row r="588" ht="16.5" customHeight="1" outlineLevel="1">
      <c r="A588" s="75"/>
      <c r="B588" s="105"/>
      <c r="C588" s="106"/>
      <c r="D588" s="72"/>
      <c r="E588" s="107"/>
      <c r="F588" s="71"/>
      <c r="G588" s="107"/>
      <c r="H588" s="71"/>
      <c r="I588" s="107"/>
      <c r="J588" s="71"/>
      <c r="K588" s="71"/>
      <c r="L588" s="71"/>
      <c r="M588" s="72"/>
      <c r="N588" s="108"/>
      <c r="O588" s="72"/>
      <c r="P588" s="109"/>
      <c r="Q588" s="71"/>
      <c r="R588" s="110"/>
      <c r="S588" s="72"/>
      <c r="T588" s="111"/>
      <c r="U588" s="72"/>
      <c r="V588" s="112"/>
      <c r="W588" s="71"/>
      <c r="X588" s="72"/>
      <c r="Y588" s="112"/>
      <c r="Z588" s="72"/>
      <c r="AA588" s="75"/>
      <c r="AB588" s="75"/>
      <c r="AC588" s="75"/>
      <c r="AD588" s="75"/>
      <c r="AE588" s="75"/>
      <c r="AF588" s="75"/>
      <c r="AG588" s="75"/>
      <c r="AH588" s="75"/>
      <c r="AI588" s="75"/>
      <c r="AJ588" s="75"/>
      <c r="AK588" s="75"/>
      <c r="AL588" s="75"/>
      <c r="AM588" s="75"/>
      <c r="AN588" s="75"/>
      <c r="AO588" s="75"/>
      <c r="AP588" s="75"/>
      <c r="AQ588" s="75"/>
      <c r="AR588" s="75"/>
      <c r="AS588" s="75"/>
    </row>
    <row r="589" ht="16.5" customHeight="1" outlineLevel="1">
      <c r="A589" s="75"/>
      <c r="B589" s="105"/>
      <c r="C589" s="106"/>
      <c r="D589" s="72"/>
      <c r="E589" s="107"/>
      <c r="F589" s="71"/>
      <c r="G589" s="107"/>
      <c r="H589" s="71"/>
      <c r="I589" s="107"/>
      <c r="J589" s="71"/>
      <c r="K589" s="71"/>
      <c r="L589" s="71"/>
      <c r="M589" s="72"/>
      <c r="N589" s="108"/>
      <c r="O589" s="72"/>
      <c r="P589" s="109"/>
      <c r="Q589" s="71"/>
      <c r="R589" s="110"/>
      <c r="S589" s="72"/>
      <c r="T589" s="111"/>
      <c r="U589" s="72"/>
      <c r="V589" s="112"/>
      <c r="W589" s="71"/>
      <c r="X589" s="72"/>
      <c r="Y589" s="112"/>
      <c r="Z589" s="72"/>
      <c r="AA589" s="75"/>
      <c r="AB589" s="75"/>
      <c r="AC589" s="75"/>
      <c r="AD589" s="75"/>
      <c r="AE589" s="75"/>
      <c r="AF589" s="75"/>
      <c r="AG589" s="75"/>
      <c r="AH589" s="75"/>
      <c r="AI589" s="75"/>
      <c r="AJ589" s="75"/>
      <c r="AK589" s="75"/>
      <c r="AL589" s="75"/>
      <c r="AM589" s="75"/>
      <c r="AN589" s="75"/>
      <c r="AO589" s="75"/>
      <c r="AP589" s="75"/>
      <c r="AQ589" s="75"/>
      <c r="AR589" s="75"/>
      <c r="AS589" s="75"/>
    </row>
    <row r="590" ht="16.5" customHeight="1" outlineLevel="1">
      <c r="A590" s="75"/>
      <c r="B590" s="105"/>
      <c r="C590" s="106"/>
      <c r="D590" s="72"/>
      <c r="E590" s="107"/>
      <c r="F590" s="71"/>
      <c r="G590" s="107"/>
      <c r="H590" s="71"/>
      <c r="I590" s="107"/>
      <c r="J590" s="71"/>
      <c r="K590" s="71"/>
      <c r="L590" s="71"/>
      <c r="M590" s="72"/>
      <c r="N590" s="108"/>
      <c r="O590" s="72"/>
      <c r="P590" s="109"/>
      <c r="Q590" s="71"/>
      <c r="R590" s="110"/>
      <c r="S590" s="72"/>
      <c r="T590" s="111"/>
      <c r="U590" s="72"/>
      <c r="V590" s="112"/>
      <c r="W590" s="71"/>
      <c r="X590" s="72"/>
      <c r="Y590" s="112"/>
      <c r="Z590" s="72"/>
      <c r="AA590" s="75"/>
      <c r="AB590" s="75"/>
      <c r="AC590" s="75"/>
      <c r="AD590" s="75"/>
      <c r="AE590" s="75"/>
      <c r="AF590" s="75"/>
      <c r="AG590" s="75"/>
      <c r="AH590" s="75"/>
      <c r="AI590" s="75"/>
      <c r="AJ590" s="75"/>
      <c r="AK590" s="75"/>
      <c r="AL590" s="75"/>
      <c r="AM590" s="75"/>
      <c r="AN590" s="75"/>
      <c r="AO590" s="75"/>
      <c r="AP590" s="75"/>
      <c r="AQ590" s="75"/>
      <c r="AR590" s="75"/>
      <c r="AS590" s="75"/>
    </row>
    <row r="591" ht="16.5" customHeight="1" outlineLevel="1">
      <c r="A591" s="75"/>
      <c r="B591" s="105"/>
      <c r="C591" s="106"/>
      <c r="D591" s="72"/>
      <c r="E591" s="107"/>
      <c r="F591" s="71"/>
      <c r="G591" s="107"/>
      <c r="H591" s="71"/>
      <c r="I591" s="107"/>
      <c r="J591" s="71"/>
      <c r="K591" s="71"/>
      <c r="L591" s="71"/>
      <c r="M591" s="72"/>
      <c r="N591" s="108"/>
      <c r="O591" s="72"/>
      <c r="P591" s="109"/>
      <c r="Q591" s="71"/>
      <c r="R591" s="110"/>
      <c r="S591" s="72"/>
      <c r="T591" s="111"/>
      <c r="U591" s="72"/>
      <c r="V591" s="112"/>
      <c r="W591" s="71"/>
      <c r="X591" s="72"/>
      <c r="Y591" s="112"/>
      <c r="Z591" s="72"/>
      <c r="AA591" s="75"/>
      <c r="AB591" s="75"/>
      <c r="AC591" s="75"/>
      <c r="AD591" s="75"/>
      <c r="AE591" s="75"/>
      <c r="AF591" s="75"/>
      <c r="AG591" s="75"/>
      <c r="AH591" s="75"/>
      <c r="AI591" s="75"/>
      <c r="AJ591" s="75"/>
      <c r="AK591" s="75"/>
      <c r="AL591" s="75"/>
      <c r="AM591" s="75"/>
      <c r="AN591" s="75"/>
      <c r="AO591" s="75"/>
      <c r="AP591" s="75"/>
      <c r="AQ591" s="75"/>
      <c r="AR591" s="75"/>
      <c r="AS591" s="75"/>
    </row>
    <row r="592" ht="16.5" customHeight="1" outlineLevel="1">
      <c r="A592" s="75"/>
      <c r="B592" s="105"/>
      <c r="C592" s="106"/>
      <c r="D592" s="72"/>
      <c r="E592" s="107"/>
      <c r="F592" s="71"/>
      <c r="G592" s="107"/>
      <c r="H592" s="71"/>
      <c r="I592" s="107"/>
      <c r="J592" s="71"/>
      <c r="K592" s="71"/>
      <c r="L592" s="71"/>
      <c r="M592" s="72"/>
      <c r="N592" s="108"/>
      <c r="O592" s="72"/>
      <c r="P592" s="109"/>
      <c r="Q592" s="71"/>
      <c r="R592" s="110"/>
      <c r="S592" s="72"/>
      <c r="T592" s="111"/>
      <c r="U592" s="72"/>
      <c r="V592" s="112"/>
      <c r="W592" s="71"/>
      <c r="X592" s="72"/>
      <c r="Y592" s="112"/>
      <c r="Z592" s="72"/>
      <c r="AA592" s="75"/>
      <c r="AB592" s="75"/>
      <c r="AC592" s="75"/>
      <c r="AD592" s="75"/>
      <c r="AE592" s="75"/>
      <c r="AF592" s="75"/>
      <c r="AG592" s="75"/>
      <c r="AH592" s="75"/>
      <c r="AI592" s="75"/>
      <c r="AJ592" s="75"/>
      <c r="AK592" s="75"/>
      <c r="AL592" s="75"/>
      <c r="AM592" s="75"/>
      <c r="AN592" s="75"/>
      <c r="AO592" s="75"/>
      <c r="AP592" s="75"/>
      <c r="AQ592" s="75"/>
      <c r="AR592" s="75"/>
      <c r="AS592" s="75"/>
    </row>
    <row r="593" ht="16.5" customHeight="1" outlineLevel="1">
      <c r="A593" s="75"/>
      <c r="B593" s="105"/>
      <c r="C593" s="106"/>
      <c r="D593" s="72"/>
      <c r="E593" s="107"/>
      <c r="F593" s="71"/>
      <c r="G593" s="107"/>
      <c r="H593" s="71"/>
      <c r="I593" s="107"/>
      <c r="J593" s="71"/>
      <c r="K593" s="71"/>
      <c r="L593" s="71"/>
      <c r="M593" s="72"/>
      <c r="N593" s="108"/>
      <c r="O593" s="72"/>
      <c r="P593" s="109"/>
      <c r="Q593" s="71"/>
      <c r="R593" s="110"/>
      <c r="S593" s="72"/>
      <c r="T593" s="111"/>
      <c r="U593" s="72"/>
      <c r="V593" s="112"/>
      <c r="W593" s="71"/>
      <c r="X593" s="72"/>
      <c r="Y593" s="112"/>
      <c r="Z593" s="72"/>
      <c r="AA593" s="75"/>
      <c r="AB593" s="75"/>
      <c r="AC593" s="75"/>
      <c r="AD593" s="75"/>
      <c r="AE593" s="75"/>
      <c r="AF593" s="75"/>
      <c r="AG593" s="75"/>
      <c r="AH593" s="75"/>
      <c r="AI593" s="75"/>
      <c r="AJ593" s="75"/>
      <c r="AK593" s="75"/>
      <c r="AL593" s="75"/>
      <c r="AM593" s="75"/>
      <c r="AN593" s="75"/>
      <c r="AO593" s="75"/>
      <c r="AP593" s="75"/>
      <c r="AQ593" s="75"/>
      <c r="AR593" s="75"/>
      <c r="AS593" s="75"/>
    </row>
    <row r="594" ht="16.5" customHeight="1" outlineLevel="1">
      <c r="A594" s="75"/>
      <c r="B594" s="105"/>
      <c r="C594" s="106"/>
      <c r="D594" s="72"/>
      <c r="E594" s="107"/>
      <c r="F594" s="71"/>
      <c r="G594" s="107"/>
      <c r="H594" s="71"/>
      <c r="I594" s="107"/>
      <c r="J594" s="71"/>
      <c r="K594" s="71"/>
      <c r="L594" s="71"/>
      <c r="M594" s="72"/>
      <c r="N594" s="108"/>
      <c r="O594" s="72"/>
      <c r="P594" s="109"/>
      <c r="Q594" s="71"/>
      <c r="R594" s="110"/>
      <c r="S594" s="72"/>
      <c r="T594" s="111"/>
      <c r="U594" s="72"/>
      <c r="V594" s="112"/>
      <c r="W594" s="71"/>
      <c r="X594" s="72"/>
      <c r="Y594" s="112"/>
      <c r="Z594" s="72"/>
      <c r="AA594" s="75"/>
      <c r="AB594" s="75"/>
      <c r="AC594" s="75"/>
      <c r="AD594" s="75"/>
      <c r="AE594" s="75"/>
      <c r="AF594" s="75"/>
      <c r="AG594" s="75"/>
      <c r="AH594" s="75"/>
      <c r="AI594" s="75"/>
      <c r="AJ594" s="75"/>
      <c r="AK594" s="75"/>
      <c r="AL594" s="75"/>
      <c r="AM594" s="75"/>
      <c r="AN594" s="75"/>
      <c r="AO594" s="75"/>
      <c r="AP594" s="75"/>
      <c r="AQ594" s="75"/>
      <c r="AR594" s="75"/>
      <c r="AS594" s="75"/>
    </row>
    <row r="595" ht="16.5" customHeight="1" outlineLevel="1">
      <c r="A595" s="75"/>
      <c r="B595" s="105"/>
      <c r="C595" s="106"/>
      <c r="D595" s="72"/>
      <c r="E595" s="107"/>
      <c r="F595" s="71"/>
      <c r="G595" s="107"/>
      <c r="H595" s="71"/>
      <c r="I595" s="107"/>
      <c r="J595" s="71"/>
      <c r="K595" s="71"/>
      <c r="L595" s="71"/>
      <c r="M595" s="72"/>
      <c r="N595" s="108"/>
      <c r="O595" s="72"/>
      <c r="P595" s="109"/>
      <c r="Q595" s="71"/>
      <c r="R595" s="110"/>
      <c r="S595" s="72"/>
      <c r="T595" s="111"/>
      <c r="U595" s="72"/>
      <c r="V595" s="112"/>
      <c r="W595" s="71"/>
      <c r="X595" s="72"/>
      <c r="Y595" s="112"/>
      <c r="Z595" s="72"/>
      <c r="AA595" s="75"/>
      <c r="AB595" s="75"/>
      <c r="AC595" s="75"/>
      <c r="AD595" s="75"/>
      <c r="AE595" s="75"/>
      <c r="AF595" s="75"/>
      <c r="AG595" s="75"/>
      <c r="AH595" s="75"/>
      <c r="AI595" s="75"/>
      <c r="AJ595" s="75"/>
      <c r="AK595" s="75"/>
      <c r="AL595" s="75"/>
      <c r="AM595" s="75"/>
      <c r="AN595" s="75"/>
      <c r="AO595" s="75"/>
      <c r="AP595" s="75"/>
      <c r="AQ595" s="75"/>
      <c r="AR595" s="75"/>
      <c r="AS595" s="75"/>
    </row>
    <row r="596" ht="16.5" customHeight="1" outlineLevel="1">
      <c r="A596" s="75"/>
      <c r="B596" s="105"/>
      <c r="C596" s="106"/>
      <c r="D596" s="72"/>
      <c r="E596" s="107"/>
      <c r="F596" s="71"/>
      <c r="G596" s="107"/>
      <c r="H596" s="71"/>
      <c r="I596" s="107"/>
      <c r="J596" s="71"/>
      <c r="K596" s="71"/>
      <c r="L596" s="71"/>
      <c r="M596" s="72"/>
      <c r="N596" s="108"/>
      <c r="O596" s="72"/>
      <c r="P596" s="109"/>
      <c r="Q596" s="71"/>
      <c r="R596" s="110"/>
      <c r="S596" s="72"/>
      <c r="T596" s="111"/>
      <c r="U596" s="72"/>
      <c r="V596" s="112"/>
      <c r="W596" s="71"/>
      <c r="X596" s="72"/>
      <c r="Y596" s="112"/>
      <c r="Z596" s="72"/>
      <c r="AA596" s="75"/>
      <c r="AB596" s="75"/>
      <c r="AC596" s="75"/>
      <c r="AD596" s="75"/>
      <c r="AE596" s="75"/>
      <c r="AF596" s="75"/>
      <c r="AG596" s="75"/>
      <c r="AH596" s="75"/>
      <c r="AI596" s="75"/>
      <c r="AJ596" s="75"/>
      <c r="AK596" s="75"/>
      <c r="AL596" s="75"/>
      <c r="AM596" s="75"/>
      <c r="AN596" s="75"/>
      <c r="AO596" s="75"/>
      <c r="AP596" s="75"/>
      <c r="AQ596" s="75"/>
      <c r="AR596" s="75"/>
      <c r="AS596" s="75"/>
    </row>
    <row r="597" ht="16.5" customHeight="1" outlineLevel="1">
      <c r="A597" s="75"/>
      <c r="B597" s="105"/>
      <c r="C597" s="106"/>
      <c r="D597" s="72"/>
      <c r="E597" s="107"/>
      <c r="F597" s="71"/>
      <c r="G597" s="107"/>
      <c r="H597" s="71"/>
      <c r="I597" s="107"/>
      <c r="J597" s="71"/>
      <c r="K597" s="71"/>
      <c r="L597" s="71"/>
      <c r="M597" s="72"/>
      <c r="N597" s="108"/>
      <c r="O597" s="72"/>
      <c r="P597" s="109"/>
      <c r="Q597" s="71"/>
      <c r="R597" s="110"/>
      <c r="S597" s="72"/>
      <c r="T597" s="111"/>
      <c r="U597" s="72"/>
      <c r="V597" s="112"/>
      <c r="W597" s="71"/>
      <c r="X597" s="72"/>
      <c r="Y597" s="112"/>
      <c r="Z597" s="72"/>
      <c r="AA597" s="75"/>
      <c r="AB597" s="75"/>
      <c r="AC597" s="75"/>
      <c r="AD597" s="75"/>
      <c r="AE597" s="75"/>
      <c r="AF597" s="75"/>
      <c r="AG597" s="75"/>
      <c r="AH597" s="75"/>
      <c r="AI597" s="75"/>
      <c r="AJ597" s="75"/>
      <c r="AK597" s="75"/>
      <c r="AL597" s="75"/>
      <c r="AM597" s="75"/>
      <c r="AN597" s="75"/>
      <c r="AO597" s="75"/>
      <c r="AP597" s="75"/>
      <c r="AQ597" s="75"/>
      <c r="AR597" s="75"/>
      <c r="AS597" s="75"/>
    </row>
    <row r="598" ht="16.5" customHeight="1" outlineLevel="1">
      <c r="A598" s="75"/>
      <c r="B598" s="105"/>
      <c r="C598" s="106"/>
      <c r="D598" s="72"/>
      <c r="E598" s="107"/>
      <c r="F598" s="71"/>
      <c r="G598" s="107"/>
      <c r="H598" s="71"/>
      <c r="I598" s="107"/>
      <c r="J598" s="71"/>
      <c r="K598" s="71"/>
      <c r="L598" s="71"/>
      <c r="M598" s="72"/>
      <c r="N598" s="108"/>
      <c r="O598" s="72"/>
      <c r="P598" s="109"/>
      <c r="Q598" s="71"/>
      <c r="R598" s="110"/>
      <c r="S598" s="72"/>
      <c r="T598" s="111"/>
      <c r="U598" s="72"/>
      <c r="V598" s="112"/>
      <c r="W598" s="71"/>
      <c r="X598" s="72"/>
      <c r="Y598" s="112"/>
      <c r="Z598" s="72"/>
      <c r="AA598" s="75"/>
      <c r="AB598" s="75"/>
      <c r="AC598" s="75"/>
      <c r="AD598" s="75"/>
      <c r="AE598" s="75"/>
      <c r="AF598" s="75"/>
      <c r="AG598" s="75"/>
      <c r="AH598" s="75"/>
      <c r="AI598" s="75"/>
      <c r="AJ598" s="75"/>
      <c r="AK598" s="75"/>
      <c r="AL598" s="75"/>
      <c r="AM598" s="75"/>
      <c r="AN598" s="75"/>
      <c r="AO598" s="75"/>
      <c r="AP598" s="75"/>
      <c r="AQ598" s="75"/>
      <c r="AR598" s="75"/>
      <c r="AS598" s="75"/>
    </row>
    <row r="599" ht="16.5" customHeight="1" outlineLevel="1">
      <c r="A599" s="75"/>
      <c r="B599" s="105"/>
      <c r="C599" s="106"/>
      <c r="D599" s="72"/>
      <c r="E599" s="107"/>
      <c r="F599" s="71"/>
      <c r="G599" s="107"/>
      <c r="H599" s="71"/>
      <c r="I599" s="107"/>
      <c r="J599" s="71"/>
      <c r="K599" s="71"/>
      <c r="L599" s="71"/>
      <c r="M599" s="72"/>
      <c r="N599" s="108"/>
      <c r="O599" s="72"/>
      <c r="P599" s="109"/>
      <c r="Q599" s="71"/>
      <c r="R599" s="110"/>
      <c r="S599" s="72"/>
      <c r="T599" s="111"/>
      <c r="U599" s="72"/>
      <c r="V599" s="112"/>
      <c r="W599" s="71"/>
      <c r="X599" s="72"/>
      <c r="Y599" s="112"/>
      <c r="Z599" s="72"/>
      <c r="AA599" s="75"/>
      <c r="AB599" s="75"/>
      <c r="AC599" s="75"/>
      <c r="AD599" s="75"/>
      <c r="AE599" s="75"/>
      <c r="AF599" s="75"/>
      <c r="AG599" s="75"/>
      <c r="AH599" s="75"/>
      <c r="AI599" s="75"/>
      <c r="AJ599" s="75"/>
      <c r="AK599" s="75"/>
      <c r="AL599" s="75"/>
      <c r="AM599" s="75"/>
      <c r="AN599" s="75"/>
      <c r="AO599" s="75"/>
      <c r="AP599" s="75"/>
      <c r="AQ599" s="75"/>
      <c r="AR599" s="75"/>
      <c r="AS599" s="75"/>
    </row>
    <row r="600" ht="16.5" customHeight="1" outlineLevel="1">
      <c r="A600" s="75"/>
      <c r="B600" s="105"/>
      <c r="C600" s="106"/>
      <c r="D600" s="72"/>
      <c r="E600" s="107"/>
      <c r="F600" s="71"/>
      <c r="G600" s="107"/>
      <c r="H600" s="71"/>
      <c r="I600" s="107"/>
      <c r="J600" s="71"/>
      <c r="K600" s="71"/>
      <c r="L600" s="71"/>
      <c r="M600" s="72"/>
      <c r="N600" s="108"/>
      <c r="O600" s="72"/>
      <c r="P600" s="109"/>
      <c r="Q600" s="71"/>
      <c r="R600" s="110"/>
      <c r="S600" s="72"/>
      <c r="T600" s="111"/>
      <c r="U600" s="72"/>
      <c r="V600" s="112"/>
      <c r="W600" s="71"/>
      <c r="X600" s="72"/>
      <c r="Y600" s="112"/>
      <c r="Z600" s="72"/>
      <c r="AA600" s="75"/>
      <c r="AB600" s="75"/>
      <c r="AC600" s="75"/>
      <c r="AD600" s="75"/>
      <c r="AE600" s="75"/>
      <c r="AF600" s="75"/>
      <c r="AG600" s="75"/>
      <c r="AH600" s="75"/>
      <c r="AI600" s="75"/>
      <c r="AJ600" s="75"/>
      <c r="AK600" s="75"/>
      <c r="AL600" s="75"/>
      <c r="AM600" s="75"/>
      <c r="AN600" s="75"/>
      <c r="AO600" s="75"/>
      <c r="AP600" s="75"/>
      <c r="AQ600" s="75"/>
      <c r="AR600" s="75"/>
      <c r="AS600" s="75"/>
    </row>
    <row r="601" ht="16.5" customHeight="1" outlineLevel="1">
      <c r="A601" s="75"/>
      <c r="B601" s="105"/>
      <c r="C601" s="106"/>
      <c r="D601" s="72"/>
      <c r="E601" s="107"/>
      <c r="F601" s="71"/>
      <c r="G601" s="107"/>
      <c r="H601" s="71"/>
      <c r="I601" s="107"/>
      <c r="J601" s="71"/>
      <c r="K601" s="71"/>
      <c r="L601" s="71"/>
      <c r="M601" s="72"/>
      <c r="N601" s="108"/>
      <c r="O601" s="72"/>
      <c r="P601" s="109"/>
      <c r="Q601" s="71"/>
      <c r="R601" s="110"/>
      <c r="S601" s="72"/>
      <c r="T601" s="111"/>
      <c r="U601" s="72"/>
      <c r="V601" s="112"/>
      <c r="W601" s="71"/>
      <c r="X601" s="72"/>
      <c r="Y601" s="112"/>
      <c r="Z601" s="72"/>
      <c r="AA601" s="75"/>
      <c r="AB601" s="75"/>
      <c r="AC601" s="75"/>
      <c r="AD601" s="75"/>
      <c r="AE601" s="75"/>
      <c r="AF601" s="75"/>
      <c r="AG601" s="75"/>
      <c r="AH601" s="75"/>
      <c r="AI601" s="75"/>
      <c r="AJ601" s="75"/>
      <c r="AK601" s="75"/>
      <c r="AL601" s="75"/>
      <c r="AM601" s="75"/>
      <c r="AN601" s="75"/>
      <c r="AO601" s="75"/>
      <c r="AP601" s="75"/>
      <c r="AQ601" s="75"/>
      <c r="AR601" s="75"/>
      <c r="AS601" s="75"/>
    </row>
    <row r="602" ht="16.5" customHeight="1" outlineLevel="1">
      <c r="A602" s="75"/>
      <c r="B602" s="105"/>
      <c r="C602" s="106"/>
      <c r="D602" s="72"/>
      <c r="E602" s="107"/>
      <c r="F602" s="71"/>
      <c r="G602" s="107"/>
      <c r="H602" s="71"/>
      <c r="I602" s="107"/>
      <c r="J602" s="71"/>
      <c r="K602" s="71"/>
      <c r="L602" s="71"/>
      <c r="M602" s="72"/>
      <c r="N602" s="108"/>
      <c r="O602" s="72"/>
      <c r="P602" s="109"/>
      <c r="Q602" s="71"/>
      <c r="R602" s="110"/>
      <c r="S602" s="72"/>
      <c r="T602" s="111"/>
      <c r="U602" s="72"/>
      <c r="V602" s="112"/>
      <c r="W602" s="71"/>
      <c r="X602" s="72"/>
      <c r="Y602" s="112"/>
      <c r="Z602" s="72"/>
      <c r="AA602" s="75"/>
      <c r="AB602" s="75"/>
      <c r="AC602" s="75"/>
      <c r="AD602" s="75"/>
      <c r="AE602" s="75"/>
      <c r="AF602" s="75"/>
      <c r="AG602" s="75"/>
      <c r="AH602" s="75"/>
      <c r="AI602" s="75"/>
      <c r="AJ602" s="75"/>
      <c r="AK602" s="75"/>
      <c r="AL602" s="75"/>
      <c r="AM602" s="75"/>
      <c r="AN602" s="75"/>
      <c r="AO602" s="75"/>
      <c r="AP602" s="75"/>
      <c r="AQ602" s="75"/>
      <c r="AR602" s="75"/>
      <c r="AS602" s="75"/>
    </row>
    <row r="603" ht="16.5" customHeight="1" outlineLevel="1">
      <c r="A603" s="75"/>
      <c r="B603" s="105"/>
      <c r="C603" s="106"/>
      <c r="D603" s="72"/>
      <c r="E603" s="107"/>
      <c r="F603" s="71"/>
      <c r="G603" s="107"/>
      <c r="H603" s="71"/>
      <c r="I603" s="107"/>
      <c r="J603" s="71"/>
      <c r="K603" s="71"/>
      <c r="L603" s="71"/>
      <c r="M603" s="72"/>
      <c r="N603" s="108"/>
      <c r="O603" s="72"/>
      <c r="P603" s="109"/>
      <c r="Q603" s="71"/>
      <c r="R603" s="110"/>
      <c r="S603" s="72"/>
      <c r="T603" s="111"/>
      <c r="U603" s="72"/>
      <c r="V603" s="112"/>
      <c r="W603" s="71"/>
      <c r="X603" s="72"/>
      <c r="Y603" s="112"/>
      <c r="Z603" s="72"/>
      <c r="AA603" s="75"/>
      <c r="AB603" s="75"/>
      <c r="AC603" s="75"/>
      <c r="AD603" s="75"/>
      <c r="AE603" s="75"/>
      <c r="AF603" s="75"/>
      <c r="AG603" s="75"/>
      <c r="AH603" s="75"/>
      <c r="AI603" s="75"/>
      <c r="AJ603" s="75"/>
      <c r="AK603" s="75"/>
      <c r="AL603" s="75"/>
      <c r="AM603" s="75"/>
      <c r="AN603" s="75"/>
      <c r="AO603" s="75"/>
      <c r="AP603" s="75"/>
      <c r="AQ603" s="75"/>
      <c r="AR603" s="75"/>
      <c r="AS603" s="75"/>
    </row>
    <row r="604" ht="16.5" customHeight="1" outlineLevel="1">
      <c r="A604" s="75"/>
      <c r="B604" s="105"/>
      <c r="C604" s="106"/>
      <c r="D604" s="72"/>
      <c r="E604" s="107"/>
      <c r="F604" s="71"/>
      <c r="G604" s="107"/>
      <c r="H604" s="71"/>
      <c r="I604" s="107"/>
      <c r="J604" s="71"/>
      <c r="K604" s="71"/>
      <c r="L604" s="71"/>
      <c r="M604" s="72"/>
      <c r="N604" s="108"/>
      <c r="O604" s="72"/>
      <c r="P604" s="109"/>
      <c r="Q604" s="71"/>
      <c r="R604" s="110"/>
      <c r="S604" s="72"/>
      <c r="T604" s="111"/>
      <c r="U604" s="72"/>
      <c r="V604" s="112"/>
      <c r="W604" s="71"/>
      <c r="X604" s="72"/>
      <c r="Y604" s="112"/>
      <c r="Z604" s="72"/>
      <c r="AA604" s="75"/>
      <c r="AB604" s="75"/>
      <c r="AC604" s="75"/>
      <c r="AD604" s="75"/>
      <c r="AE604" s="75"/>
      <c r="AF604" s="75"/>
      <c r="AG604" s="75"/>
      <c r="AH604" s="75"/>
      <c r="AI604" s="75"/>
      <c r="AJ604" s="75"/>
      <c r="AK604" s="75"/>
      <c r="AL604" s="75"/>
      <c r="AM604" s="75"/>
      <c r="AN604" s="75"/>
      <c r="AO604" s="75"/>
      <c r="AP604" s="75"/>
      <c r="AQ604" s="75"/>
      <c r="AR604" s="75"/>
      <c r="AS604" s="75"/>
    </row>
    <row r="605" ht="16.5" customHeight="1" outlineLevel="1">
      <c r="A605" s="75"/>
      <c r="B605" s="105"/>
      <c r="C605" s="106"/>
      <c r="D605" s="72"/>
      <c r="E605" s="107"/>
      <c r="F605" s="71"/>
      <c r="G605" s="107"/>
      <c r="H605" s="71"/>
      <c r="I605" s="107"/>
      <c r="J605" s="71"/>
      <c r="K605" s="71"/>
      <c r="L605" s="71"/>
      <c r="M605" s="72"/>
      <c r="N605" s="108"/>
      <c r="O605" s="72"/>
      <c r="P605" s="109"/>
      <c r="Q605" s="71"/>
      <c r="R605" s="110"/>
      <c r="S605" s="72"/>
      <c r="T605" s="111"/>
      <c r="U605" s="72"/>
      <c r="V605" s="112"/>
      <c r="W605" s="71"/>
      <c r="X605" s="72"/>
      <c r="Y605" s="112"/>
      <c r="Z605" s="72"/>
      <c r="AA605" s="75"/>
      <c r="AB605" s="75"/>
      <c r="AC605" s="75"/>
      <c r="AD605" s="75"/>
      <c r="AE605" s="75"/>
      <c r="AF605" s="75"/>
      <c r="AG605" s="75"/>
      <c r="AH605" s="75"/>
      <c r="AI605" s="75"/>
      <c r="AJ605" s="75"/>
      <c r="AK605" s="75"/>
      <c r="AL605" s="75"/>
      <c r="AM605" s="75"/>
      <c r="AN605" s="75"/>
      <c r="AO605" s="75"/>
      <c r="AP605" s="75"/>
      <c r="AQ605" s="75"/>
      <c r="AR605" s="75"/>
      <c r="AS605" s="75"/>
    </row>
    <row r="606" ht="16.5" customHeight="1" outlineLevel="1">
      <c r="A606" s="75"/>
      <c r="B606" s="105"/>
      <c r="C606" s="106"/>
      <c r="D606" s="72"/>
      <c r="E606" s="107"/>
      <c r="F606" s="71"/>
      <c r="G606" s="107"/>
      <c r="H606" s="71"/>
      <c r="I606" s="107"/>
      <c r="J606" s="71"/>
      <c r="K606" s="71"/>
      <c r="L606" s="71"/>
      <c r="M606" s="72"/>
      <c r="N606" s="108"/>
      <c r="O606" s="72"/>
      <c r="P606" s="109"/>
      <c r="Q606" s="71"/>
      <c r="R606" s="110"/>
      <c r="S606" s="72"/>
      <c r="T606" s="111"/>
      <c r="U606" s="72"/>
      <c r="V606" s="112"/>
      <c r="W606" s="71"/>
      <c r="X606" s="72"/>
      <c r="Y606" s="112"/>
      <c r="Z606" s="72"/>
      <c r="AA606" s="75"/>
      <c r="AB606" s="75"/>
      <c r="AC606" s="75"/>
      <c r="AD606" s="75"/>
      <c r="AE606" s="75"/>
      <c r="AF606" s="75"/>
      <c r="AG606" s="75"/>
      <c r="AH606" s="75"/>
      <c r="AI606" s="75"/>
      <c r="AJ606" s="75"/>
      <c r="AK606" s="75"/>
      <c r="AL606" s="75"/>
      <c r="AM606" s="75"/>
      <c r="AN606" s="75"/>
      <c r="AO606" s="75"/>
      <c r="AP606" s="75"/>
      <c r="AQ606" s="75"/>
      <c r="AR606" s="75"/>
      <c r="AS606" s="75"/>
    </row>
    <row r="607" ht="16.5" customHeight="1" outlineLevel="1">
      <c r="A607" s="75"/>
      <c r="B607" s="105"/>
      <c r="C607" s="106"/>
      <c r="D607" s="72"/>
      <c r="E607" s="107"/>
      <c r="F607" s="71"/>
      <c r="G607" s="107"/>
      <c r="H607" s="71"/>
      <c r="I607" s="107"/>
      <c r="J607" s="71"/>
      <c r="K607" s="71"/>
      <c r="L607" s="71"/>
      <c r="M607" s="72"/>
      <c r="N607" s="108"/>
      <c r="O607" s="72"/>
      <c r="P607" s="109"/>
      <c r="Q607" s="71"/>
      <c r="R607" s="110"/>
      <c r="S607" s="72"/>
      <c r="T607" s="111"/>
      <c r="U607" s="72"/>
      <c r="V607" s="112"/>
      <c r="W607" s="71"/>
      <c r="X607" s="72"/>
      <c r="Y607" s="112"/>
      <c r="Z607" s="72"/>
      <c r="AA607" s="75"/>
      <c r="AB607" s="75"/>
      <c r="AC607" s="75"/>
      <c r="AD607" s="75"/>
      <c r="AE607" s="75"/>
      <c r="AF607" s="75"/>
      <c r="AG607" s="75"/>
      <c r="AH607" s="75"/>
      <c r="AI607" s="75"/>
      <c r="AJ607" s="75"/>
      <c r="AK607" s="75"/>
      <c r="AL607" s="75"/>
      <c r="AM607" s="75"/>
      <c r="AN607" s="75"/>
      <c r="AO607" s="75"/>
      <c r="AP607" s="75"/>
      <c r="AQ607" s="75"/>
      <c r="AR607" s="75"/>
      <c r="AS607" s="75"/>
    </row>
    <row r="608" ht="16.5" customHeight="1" outlineLevel="1">
      <c r="A608" s="75"/>
      <c r="B608" s="105"/>
      <c r="C608" s="106"/>
      <c r="D608" s="72"/>
      <c r="E608" s="107"/>
      <c r="F608" s="71"/>
      <c r="G608" s="107"/>
      <c r="H608" s="71"/>
      <c r="I608" s="107"/>
      <c r="J608" s="71"/>
      <c r="K608" s="71"/>
      <c r="L608" s="71"/>
      <c r="M608" s="72"/>
      <c r="N608" s="108"/>
      <c r="O608" s="72"/>
      <c r="P608" s="109"/>
      <c r="Q608" s="71"/>
      <c r="R608" s="110"/>
      <c r="S608" s="72"/>
      <c r="T608" s="111"/>
      <c r="U608" s="72"/>
      <c r="V608" s="112"/>
      <c r="W608" s="71"/>
      <c r="X608" s="72"/>
      <c r="Y608" s="112"/>
      <c r="Z608" s="72"/>
      <c r="AA608" s="75"/>
      <c r="AB608" s="75"/>
      <c r="AC608" s="75"/>
      <c r="AD608" s="75"/>
      <c r="AE608" s="75"/>
      <c r="AF608" s="75"/>
      <c r="AG608" s="75"/>
      <c r="AH608" s="75"/>
      <c r="AI608" s="75"/>
      <c r="AJ608" s="75"/>
      <c r="AK608" s="75"/>
      <c r="AL608" s="75"/>
      <c r="AM608" s="75"/>
      <c r="AN608" s="75"/>
      <c r="AO608" s="75"/>
      <c r="AP608" s="75"/>
      <c r="AQ608" s="75"/>
      <c r="AR608" s="75"/>
      <c r="AS608" s="75"/>
    </row>
    <row r="609" ht="16.5" customHeight="1" outlineLevel="1">
      <c r="A609" s="75"/>
      <c r="B609" s="105"/>
      <c r="C609" s="106"/>
      <c r="D609" s="72"/>
      <c r="E609" s="107"/>
      <c r="F609" s="71"/>
      <c r="G609" s="107"/>
      <c r="H609" s="71"/>
      <c r="I609" s="107"/>
      <c r="J609" s="71"/>
      <c r="K609" s="71"/>
      <c r="L609" s="71"/>
      <c r="M609" s="72"/>
      <c r="N609" s="108"/>
      <c r="O609" s="72"/>
      <c r="P609" s="109"/>
      <c r="Q609" s="71"/>
      <c r="R609" s="110"/>
      <c r="S609" s="72"/>
      <c r="T609" s="111"/>
      <c r="U609" s="72"/>
      <c r="V609" s="112"/>
      <c r="W609" s="71"/>
      <c r="X609" s="72"/>
      <c r="Y609" s="112"/>
      <c r="Z609" s="72"/>
      <c r="AA609" s="75"/>
      <c r="AB609" s="75"/>
      <c r="AC609" s="75"/>
      <c r="AD609" s="75"/>
      <c r="AE609" s="75"/>
      <c r="AF609" s="75"/>
      <c r="AG609" s="75"/>
      <c r="AH609" s="75"/>
      <c r="AI609" s="75"/>
      <c r="AJ609" s="75"/>
      <c r="AK609" s="75"/>
      <c r="AL609" s="75"/>
      <c r="AM609" s="75"/>
      <c r="AN609" s="75"/>
      <c r="AO609" s="75"/>
      <c r="AP609" s="75"/>
      <c r="AQ609" s="75"/>
      <c r="AR609" s="75"/>
      <c r="AS609" s="75"/>
    </row>
    <row r="610" ht="16.5" customHeight="1" outlineLevel="1">
      <c r="A610" s="75"/>
      <c r="B610" s="105"/>
      <c r="C610" s="106"/>
      <c r="D610" s="72"/>
      <c r="E610" s="107"/>
      <c r="F610" s="71"/>
      <c r="G610" s="107"/>
      <c r="H610" s="71"/>
      <c r="I610" s="107"/>
      <c r="J610" s="71"/>
      <c r="K610" s="71"/>
      <c r="L610" s="71"/>
      <c r="M610" s="72"/>
      <c r="N610" s="108"/>
      <c r="O610" s="72"/>
      <c r="P610" s="109"/>
      <c r="Q610" s="71"/>
      <c r="R610" s="110"/>
      <c r="S610" s="72"/>
      <c r="T610" s="111"/>
      <c r="U610" s="72"/>
      <c r="V610" s="112"/>
      <c r="W610" s="71"/>
      <c r="X610" s="72"/>
      <c r="Y610" s="112"/>
      <c r="Z610" s="72"/>
      <c r="AA610" s="75"/>
      <c r="AB610" s="75"/>
      <c r="AC610" s="75"/>
      <c r="AD610" s="75"/>
      <c r="AE610" s="75"/>
      <c r="AF610" s="75"/>
      <c r="AG610" s="75"/>
      <c r="AH610" s="75"/>
      <c r="AI610" s="75"/>
      <c r="AJ610" s="75"/>
      <c r="AK610" s="75"/>
      <c r="AL610" s="75"/>
      <c r="AM610" s="75"/>
      <c r="AN610" s="75"/>
      <c r="AO610" s="75"/>
      <c r="AP610" s="75"/>
      <c r="AQ610" s="75"/>
      <c r="AR610" s="75"/>
      <c r="AS610" s="75"/>
    </row>
    <row r="611" ht="16.5" customHeight="1" outlineLevel="1">
      <c r="A611" s="75"/>
      <c r="B611" s="105"/>
      <c r="C611" s="106"/>
      <c r="D611" s="72"/>
      <c r="E611" s="107"/>
      <c r="F611" s="71"/>
      <c r="G611" s="107"/>
      <c r="H611" s="71"/>
      <c r="I611" s="107"/>
      <c r="J611" s="71"/>
      <c r="K611" s="71"/>
      <c r="L611" s="71"/>
      <c r="M611" s="72"/>
      <c r="N611" s="108"/>
      <c r="O611" s="72"/>
      <c r="P611" s="109"/>
      <c r="Q611" s="71"/>
      <c r="R611" s="110"/>
      <c r="S611" s="72"/>
      <c r="T611" s="111"/>
      <c r="U611" s="72"/>
      <c r="V611" s="112"/>
      <c r="W611" s="71"/>
      <c r="X611" s="72"/>
      <c r="Y611" s="112"/>
      <c r="Z611" s="72"/>
      <c r="AA611" s="75"/>
      <c r="AB611" s="75"/>
      <c r="AC611" s="75"/>
      <c r="AD611" s="75"/>
      <c r="AE611" s="75"/>
      <c r="AF611" s="75"/>
      <c r="AG611" s="75"/>
      <c r="AH611" s="75"/>
      <c r="AI611" s="75"/>
      <c r="AJ611" s="75"/>
      <c r="AK611" s="75"/>
      <c r="AL611" s="75"/>
      <c r="AM611" s="75"/>
      <c r="AN611" s="75"/>
      <c r="AO611" s="75"/>
      <c r="AP611" s="75"/>
      <c r="AQ611" s="75"/>
      <c r="AR611" s="75"/>
      <c r="AS611" s="75"/>
    </row>
    <row r="612" ht="16.5" customHeight="1" outlineLevel="1">
      <c r="A612" s="75"/>
      <c r="B612" s="105"/>
      <c r="C612" s="106"/>
      <c r="D612" s="72"/>
      <c r="E612" s="107"/>
      <c r="F612" s="71"/>
      <c r="G612" s="107"/>
      <c r="H612" s="71"/>
      <c r="I612" s="107"/>
      <c r="J612" s="71"/>
      <c r="K612" s="71"/>
      <c r="L612" s="71"/>
      <c r="M612" s="72"/>
      <c r="N612" s="108"/>
      <c r="O612" s="72"/>
      <c r="P612" s="109"/>
      <c r="Q612" s="71"/>
      <c r="R612" s="110"/>
      <c r="S612" s="72"/>
      <c r="T612" s="111"/>
      <c r="U612" s="72"/>
      <c r="V612" s="112"/>
      <c r="W612" s="71"/>
      <c r="X612" s="72"/>
      <c r="Y612" s="112"/>
      <c r="Z612" s="72"/>
      <c r="AA612" s="75"/>
      <c r="AB612" s="75"/>
      <c r="AC612" s="75"/>
      <c r="AD612" s="75"/>
      <c r="AE612" s="75"/>
      <c r="AF612" s="75"/>
      <c r="AG612" s="75"/>
      <c r="AH612" s="75"/>
      <c r="AI612" s="75"/>
      <c r="AJ612" s="75"/>
      <c r="AK612" s="75"/>
      <c r="AL612" s="75"/>
      <c r="AM612" s="75"/>
      <c r="AN612" s="75"/>
      <c r="AO612" s="75"/>
      <c r="AP612" s="75"/>
      <c r="AQ612" s="75"/>
      <c r="AR612" s="75"/>
      <c r="AS612" s="75"/>
    </row>
    <row r="613" ht="16.5" customHeight="1" outlineLevel="1">
      <c r="A613" s="75"/>
      <c r="B613" s="105"/>
      <c r="C613" s="106"/>
      <c r="D613" s="72"/>
      <c r="E613" s="107"/>
      <c r="F613" s="71"/>
      <c r="G613" s="107"/>
      <c r="H613" s="71"/>
      <c r="I613" s="107"/>
      <c r="J613" s="71"/>
      <c r="K613" s="71"/>
      <c r="L613" s="71"/>
      <c r="M613" s="72"/>
      <c r="N613" s="108"/>
      <c r="O613" s="72"/>
      <c r="P613" s="109"/>
      <c r="Q613" s="71"/>
      <c r="R613" s="110"/>
      <c r="S613" s="72"/>
      <c r="T613" s="111"/>
      <c r="U613" s="72"/>
      <c r="V613" s="112"/>
      <c r="W613" s="71"/>
      <c r="X613" s="72"/>
      <c r="Y613" s="112"/>
      <c r="Z613" s="72"/>
      <c r="AA613" s="75"/>
      <c r="AB613" s="75"/>
      <c r="AC613" s="75"/>
      <c r="AD613" s="75"/>
      <c r="AE613" s="75"/>
      <c r="AF613" s="75"/>
      <c r="AG613" s="75"/>
      <c r="AH613" s="75"/>
      <c r="AI613" s="75"/>
      <c r="AJ613" s="75"/>
      <c r="AK613" s="75"/>
      <c r="AL613" s="75"/>
      <c r="AM613" s="75"/>
      <c r="AN613" s="75"/>
      <c r="AO613" s="75"/>
      <c r="AP613" s="75"/>
      <c r="AQ613" s="75"/>
      <c r="AR613" s="75"/>
      <c r="AS613" s="75"/>
    </row>
    <row r="614" ht="16.5" customHeight="1" outlineLevel="1">
      <c r="A614" s="75"/>
      <c r="B614" s="105"/>
      <c r="C614" s="106"/>
      <c r="D614" s="72"/>
      <c r="E614" s="107"/>
      <c r="F614" s="71"/>
      <c r="G614" s="107"/>
      <c r="H614" s="71"/>
      <c r="I614" s="107"/>
      <c r="J614" s="71"/>
      <c r="K614" s="71"/>
      <c r="L614" s="71"/>
      <c r="M614" s="72"/>
      <c r="N614" s="108"/>
      <c r="O614" s="72"/>
      <c r="P614" s="109"/>
      <c r="Q614" s="71"/>
      <c r="R614" s="110"/>
      <c r="S614" s="72"/>
      <c r="T614" s="111"/>
      <c r="U614" s="72"/>
      <c r="V614" s="112"/>
      <c r="W614" s="71"/>
      <c r="X614" s="72"/>
      <c r="Y614" s="112"/>
      <c r="Z614" s="72"/>
      <c r="AA614" s="75"/>
      <c r="AB614" s="75"/>
      <c r="AC614" s="75"/>
      <c r="AD614" s="75"/>
      <c r="AE614" s="75"/>
      <c r="AF614" s="75"/>
      <c r="AG614" s="75"/>
      <c r="AH614" s="75"/>
      <c r="AI614" s="75"/>
      <c r="AJ614" s="75"/>
      <c r="AK614" s="75"/>
      <c r="AL614" s="75"/>
      <c r="AM614" s="75"/>
      <c r="AN614" s="75"/>
      <c r="AO614" s="75"/>
      <c r="AP614" s="75"/>
      <c r="AQ614" s="75"/>
      <c r="AR614" s="75"/>
      <c r="AS614" s="75"/>
    </row>
    <row r="615" ht="16.5" customHeight="1" outlineLevel="1">
      <c r="A615" s="75"/>
      <c r="B615" s="105"/>
      <c r="C615" s="106"/>
      <c r="D615" s="72"/>
      <c r="E615" s="107"/>
      <c r="F615" s="71"/>
      <c r="G615" s="107"/>
      <c r="H615" s="71"/>
      <c r="I615" s="107"/>
      <c r="J615" s="71"/>
      <c r="K615" s="71"/>
      <c r="L615" s="71"/>
      <c r="M615" s="72"/>
      <c r="N615" s="108"/>
      <c r="O615" s="72"/>
      <c r="P615" s="109"/>
      <c r="Q615" s="71"/>
      <c r="R615" s="110"/>
      <c r="S615" s="72"/>
      <c r="T615" s="111"/>
      <c r="U615" s="72"/>
      <c r="V615" s="112"/>
      <c r="W615" s="71"/>
      <c r="X615" s="72"/>
      <c r="Y615" s="112"/>
      <c r="Z615" s="72"/>
      <c r="AA615" s="75"/>
      <c r="AB615" s="75"/>
      <c r="AC615" s="75"/>
      <c r="AD615" s="75"/>
      <c r="AE615" s="75"/>
      <c r="AF615" s="75"/>
      <c r="AG615" s="75"/>
      <c r="AH615" s="75"/>
      <c r="AI615" s="75"/>
      <c r="AJ615" s="75"/>
      <c r="AK615" s="75"/>
      <c r="AL615" s="75"/>
      <c r="AM615" s="75"/>
      <c r="AN615" s="75"/>
      <c r="AO615" s="75"/>
      <c r="AP615" s="75"/>
      <c r="AQ615" s="75"/>
      <c r="AR615" s="75"/>
      <c r="AS615" s="75"/>
    </row>
    <row r="616" ht="16.5" customHeight="1" outlineLevel="1">
      <c r="A616" s="75"/>
      <c r="B616" s="105"/>
      <c r="C616" s="106"/>
      <c r="D616" s="72"/>
      <c r="E616" s="107"/>
      <c r="F616" s="71"/>
      <c r="G616" s="107"/>
      <c r="H616" s="71"/>
      <c r="I616" s="107"/>
      <c r="J616" s="71"/>
      <c r="K616" s="71"/>
      <c r="L616" s="71"/>
      <c r="M616" s="72"/>
      <c r="N616" s="108"/>
      <c r="O616" s="72"/>
      <c r="P616" s="109"/>
      <c r="Q616" s="71"/>
      <c r="R616" s="110"/>
      <c r="S616" s="72"/>
      <c r="T616" s="111"/>
      <c r="U616" s="72"/>
      <c r="V616" s="112"/>
      <c r="W616" s="71"/>
      <c r="X616" s="72"/>
      <c r="Y616" s="112"/>
      <c r="Z616" s="72"/>
      <c r="AA616" s="75"/>
      <c r="AB616" s="75"/>
      <c r="AC616" s="75"/>
      <c r="AD616" s="75"/>
      <c r="AE616" s="75"/>
      <c r="AF616" s="75"/>
      <c r="AG616" s="75"/>
      <c r="AH616" s="75"/>
      <c r="AI616" s="75"/>
      <c r="AJ616" s="75"/>
      <c r="AK616" s="75"/>
      <c r="AL616" s="75"/>
      <c r="AM616" s="75"/>
      <c r="AN616" s="75"/>
      <c r="AO616" s="75"/>
      <c r="AP616" s="75"/>
      <c r="AQ616" s="75"/>
      <c r="AR616" s="75"/>
      <c r="AS616" s="75"/>
    </row>
    <row r="617" ht="16.5" customHeight="1" outlineLevel="1">
      <c r="A617" s="75"/>
      <c r="B617" s="105"/>
      <c r="C617" s="106"/>
      <c r="D617" s="72"/>
      <c r="E617" s="107"/>
      <c r="F617" s="71"/>
      <c r="G617" s="107"/>
      <c r="H617" s="71"/>
      <c r="I617" s="107"/>
      <c r="J617" s="71"/>
      <c r="K617" s="71"/>
      <c r="L617" s="71"/>
      <c r="M617" s="72"/>
      <c r="N617" s="108"/>
      <c r="O617" s="72"/>
      <c r="P617" s="109"/>
      <c r="Q617" s="71"/>
      <c r="R617" s="110"/>
      <c r="S617" s="72"/>
      <c r="T617" s="111"/>
      <c r="U617" s="72"/>
      <c r="V617" s="112"/>
      <c r="W617" s="71"/>
      <c r="X617" s="72"/>
      <c r="Y617" s="112"/>
      <c r="Z617" s="72"/>
      <c r="AA617" s="75"/>
      <c r="AB617" s="75"/>
      <c r="AC617" s="75"/>
      <c r="AD617" s="75"/>
      <c r="AE617" s="75"/>
      <c r="AF617" s="75"/>
      <c r="AG617" s="75"/>
      <c r="AH617" s="75"/>
      <c r="AI617" s="75"/>
      <c r="AJ617" s="75"/>
      <c r="AK617" s="75"/>
      <c r="AL617" s="75"/>
      <c r="AM617" s="75"/>
      <c r="AN617" s="75"/>
      <c r="AO617" s="75"/>
      <c r="AP617" s="75"/>
      <c r="AQ617" s="75"/>
      <c r="AR617" s="75"/>
      <c r="AS617" s="75"/>
    </row>
    <row r="618" ht="16.5" customHeight="1" outlineLevel="1">
      <c r="A618" s="75"/>
      <c r="B618" s="105"/>
      <c r="C618" s="106"/>
      <c r="D618" s="72"/>
      <c r="E618" s="107"/>
      <c r="F618" s="71"/>
      <c r="G618" s="107"/>
      <c r="H618" s="71"/>
      <c r="I618" s="107"/>
      <c r="J618" s="71"/>
      <c r="K618" s="71"/>
      <c r="L618" s="71"/>
      <c r="M618" s="72"/>
      <c r="N618" s="108"/>
      <c r="O618" s="72"/>
      <c r="P618" s="109"/>
      <c r="Q618" s="71"/>
      <c r="R618" s="110"/>
      <c r="S618" s="72"/>
      <c r="T618" s="111"/>
      <c r="U618" s="72"/>
      <c r="V618" s="112"/>
      <c r="W618" s="71"/>
      <c r="X618" s="72"/>
      <c r="Y618" s="112"/>
      <c r="Z618" s="72"/>
      <c r="AA618" s="75"/>
      <c r="AB618" s="75"/>
      <c r="AC618" s="75"/>
      <c r="AD618" s="75"/>
      <c r="AE618" s="75"/>
      <c r="AF618" s="75"/>
      <c r="AG618" s="75"/>
      <c r="AH618" s="75"/>
      <c r="AI618" s="75"/>
      <c r="AJ618" s="75"/>
      <c r="AK618" s="75"/>
      <c r="AL618" s="75"/>
      <c r="AM618" s="75"/>
      <c r="AN618" s="75"/>
      <c r="AO618" s="75"/>
      <c r="AP618" s="75"/>
      <c r="AQ618" s="75"/>
      <c r="AR618" s="75"/>
      <c r="AS618" s="75"/>
    </row>
    <row r="619" ht="16.5" customHeight="1" outlineLevel="1">
      <c r="A619" s="75"/>
      <c r="B619" s="105"/>
      <c r="C619" s="106"/>
      <c r="D619" s="72"/>
      <c r="E619" s="107"/>
      <c r="F619" s="71"/>
      <c r="G619" s="107"/>
      <c r="H619" s="71"/>
      <c r="I619" s="107"/>
      <c r="J619" s="71"/>
      <c r="K619" s="71"/>
      <c r="L619" s="71"/>
      <c r="M619" s="72"/>
      <c r="N619" s="108"/>
      <c r="O619" s="72"/>
      <c r="P619" s="109"/>
      <c r="Q619" s="71"/>
      <c r="R619" s="110"/>
      <c r="S619" s="72"/>
      <c r="T619" s="111"/>
      <c r="U619" s="72"/>
      <c r="V619" s="112"/>
      <c r="W619" s="71"/>
      <c r="X619" s="72"/>
      <c r="Y619" s="112"/>
      <c r="Z619" s="72"/>
      <c r="AA619" s="75"/>
      <c r="AB619" s="75"/>
      <c r="AC619" s="75"/>
      <c r="AD619" s="75"/>
      <c r="AE619" s="75"/>
      <c r="AF619" s="75"/>
      <c r="AG619" s="75"/>
      <c r="AH619" s="75"/>
      <c r="AI619" s="75"/>
      <c r="AJ619" s="75"/>
      <c r="AK619" s="75"/>
      <c r="AL619" s="75"/>
      <c r="AM619" s="75"/>
      <c r="AN619" s="75"/>
      <c r="AO619" s="75"/>
      <c r="AP619" s="75"/>
      <c r="AQ619" s="75"/>
      <c r="AR619" s="75"/>
      <c r="AS619" s="75"/>
    </row>
    <row r="620" ht="16.5" customHeight="1" outlineLevel="1">
      <c r="A620" s="75"/>
      <c r="B620" s="105"/>
      <c r="C620" s="106"/>
      <c r="D620" s="72"/>
      <c r="E620" s="107"/>
      <c r="F620" s="71"/>
      <c r="G620" s="107"/>
      <c r="H620" s="71"/>
      <c r="I620" s="107"/>
      <c r="J620" s="71"/>
      <c r="K620" s="71"/>
      <c r="L620" s="71"/>
      <c r="M620" s="72"/>
      <c r="N620" s="108"/>
      <c r="O620" s="72"/>
      <c r="P620" s="109"/>
      <c r="Q620" s="71"/>
      <c r="R620" s="110"/>
      <c r="S620" s="72"/>
      <c r="T620" s="111"/>
      <c r="U620" s="72"/>
      <c r="V620" s="112"/>
      <c r="W620" s="71"/>
      <c r="X620" s="72"/>
      <c r="Y620" s="112"/>
      <c r="Z620" s="72"/>
      <c r="AA620" s="75"/>
      <c r="AB620" s="75"/>
      <c r="AC620" s="75"/>
      <c r="AD620" s="75"/>
      <c r="AE620" s="75"/>
      <c r="AF620" s="75"/>
      <c r="AG620" s="75"/>
      <c r="AH620" s="75"/>
      <c r="AI620" s="75"/>
      <c r="AJ620" s="75"/>
      <c r="AK620" s="75"/>
      <c r="AL620" s="75"/>
      <c r="AM620" s="75"/>
      <c r="AN620" s="75"/>
      <c r="AO620" s="75"/>
      <c r="AP620" s="75"/>
      <c r="AQ620" s="75"/>
      <c r="AR620" s="75"/>
      <c r="AS620" s="75"/>
    </row>
    <row r="621" ht="16.5" customHeight="1" outlineLevel="1">
      <c r="A621" s="75"/>
      <c r="B621" s="105"/>
      <c r="C621" s="106"/>
      <c r="D621" s="72"/>
      <c r="E621" s="107"/>
      <c r="F621" s="71"/>
      <c r="G621" s="107"/>
      <c r="H621" s="71"/>
      <c r="I621" s="107"/>
      <c r="J621" s="71"/>
      <c r="K621" s="71"/>
      <c r="L621" s="71"/>
      <c r="M621" s="72"/>
      <c r="N621" s="108"/>
      <c r="O621" s="72"/>
      <c r="P621" s="109"/>
      <c r="Q621" s="71"/>
      <c r="R621" s="110"/>
      <c r="S621" s="72"/>
      <c r="T621" s="111"/>
      <c r="U621" s="72"/>
      <c r="V621" s="112"/>
      <c r="W621" s="71"/>
      <c r="X621" s="72"/>
      <c r="Y621" s="112"/>
      <c r="Z621" s="72"/>
      <c r="AA621" s="75"/>
      <c r="AB621" s="75"/>
      <c r="AC621" s="75"/>
      <c r="AD621" s="75"/>
      <c r="AE621" s="75"/>
      <c r="AF621" s="75"/>
      <c r="AG621" s="75"/>
      <c r="AH621" s="75"/>
      <c r="AI621" s="75"/>
      <c r="AJ621" s="75"/>
      <c r="AK621" s="75"/>
      <c r="AL621" s="75"/>
      <c r="AM621" s="75"/>
      <c r="AN621" s="75"/>
      <c r="AO621" s="75"/>
      <c r="AP621" s="75"/>
      <c r="AQ621" s="75"/>
      <c r="AR621" s="75"/>
      <c r="AS621" s="75"/>
    </row>
    <row r="622" ht="16.5" customHeight="1" outlineLevel="1">
      <c r="A622" s="75"/>
      <c r="B622" s="105"/>
      <c r="C622" s="106"/>
      <c r="D622" s="72"/>
      <c r="E622" s="107"/>
      <c r="F622" s="71"/>
      <c r="G622" s="107"/>
      <c r="H622" s="71"/>
      <c r="I622" s="107"/>
      <c r="J622" s="71"/>
      <c r="K622" s="71"/>
      <c r="L622" s="71"/>
      <c r="M622" s="72"/>
      <c r="N622" s="108"/>
      <c r="O622" s="72"/>
      <c r="P622" s="109"/>
      <c r="Q622" s="71"/>
      <c r="R622" s="110"/>
      <c r="S622" s="72"/>
      <c r="T622" s="111"/>
      <c r="U622" s="72"/>
      <c r="V622" s="112"/>
      <c r="W622" s="71"/>
      <c r="X622" s="72"/>
      <c r="Y622" s="112"/>
      <c r="Z622" s="72"/>
      <c r="AA622" s="75"/>
      <c r="AB622" s="75"/>
      <c r="AC622" s="75"/>
      <c r="AD622" s="75"/>
      <c r="AE622" s="75"/>
      <c r="AF622" s="75"/>
      <c r="AG622" s="75"/>
      <c r="AH622" s="75"/>
      <c r="AI622" s="75"/>
      <c r="AJ622" s="75"/>
      <c r="AK622" s="75"/>
      <c r="AL622" s="75"/>
      <c r="AM622" s="75"/>
      <c r="AN622" s="75"/>
      <c r="AO622" s="75"/>
      <c r="AP622" s="75"/>
      <c r="AQ622" s="75"/>
      <c r="AR622" s="75"/>
      <c r="AS622" s="75"/>
    </row>
    <row r="623" ht="16.5" customHeight="1" outlineLevel="1">
      <c r="A623" s="75"/>
      <c r="B623" s="105"/>
      <c r="C623" s="106"/>
      <c r="D623" s="72"/>
      <c r="E623" s="107"/>
      <c r="F623" s="71"/>
      <c r="G623" s="107"/>
      <c r="H623" s="71"/>
      <c r="I623" s="107"/>
      <c r="J623" s="71"/>
      <c r="K623" s="71"/>
      <c r="L623" s="71"/>
      <c r="M623" s="72"/>
      <c r="N623" s="108"/>
      <c r="O623" s="72"/>
      <c r="P623" s="109"/>
      <c r="Q623" s="71"/>
      <c r="R623" s="110"/>
      <c r="S623" s="72"/>
      <c r="T623" s="111"/>
      <c r="U623" s="72"/>
      <c r="V623" s="112"/>
      <c r="W623" s="71"/>
      <c r="X623" s="72"/>
      <c r="Y623" s="112"/>
      <c r="Z623" s="72"/>
      <c r="AA623" s="75"/>
      <c r="AB623" s="75"/>
      <c r="AC623" s="75"/>
      <c r="AD623" s="75"/>
      <c r="AE623" s="75"/>
      <c r="AF623" s="75"/>
      <c r="AG623" s="75"/>
      <c r="AH623" s="75"/>
      <c r="AI623" s="75"/>
      <c r="AJ623" s="75"/>
      <c r="AK623" s="75"/>
      <c r="AL623" s="75"/>
      <c r="AM623" s="75"/>
      <c r="AN623" s="75"/>
      <c r="AO623" s="75"/>
      <c r="AP623" s="75"/>
      <c r="AQ623" s="75"/>
      <c r="AR623" s="75"/>
      <c r="AS623" s="75"/>
    </row>
    <row r="624" ht="16.5" customHeight="1" outlineLevel="1">
      <c r="A624" s="75"/>
      <c r="B624" s="105"/>
      <c r="C624" s="106"/>
      <c r="D624" s="72"/>
      <c r="E624" s="107"/>
      <c r="F624" s="71"/>
      <c r="G624" s="107"/>
      <c r="H624" s="71"/>
      <c r="I624" s="107"/>
      <c r="J624" s="71"/>
      <c r="K624" s="71"/>
      <c r="L624" s="71"/>
      <c r="M624" s="72"/>
      <c r="N624" s="108"/>
      <c r="O624" s="72"/>
      <c r="P624" s="109"/>
      <c r="Q624" s="71"/>
      <c r="R624" s="110"/>
      <c r="S624" s="72"/>
      <c r="T624" s="111"/>
      <c r="U624" s="72"/>
      <c r="V624" s="112"/>
      <c r="W624" s="71"/>
      <c r="X624" s="72"/>
      <c r="Y624" s="112"/>
      <c r="Z624" s="72"/>
      <c r="AA624" s="75"/>
      <c r="AB624" s="75"/>
      <c r="AC624" s="75"/>
      <c r="AD624" s="75"/>
      <c r="AE624" s="75"/>
      <c r="AF624" s="75"/>
      <c r="AG624" s="75"/>
      <c r="AH624" s="75"/>
      <c r="AI624" s="75"/>
      <c r="AJ624" s="75"/>
      <c r="AK624" s="75"/>
      <c r="AL624" s="75"/>
      <c r="AM624" s="75"/>
      <c r="AN624" s="75"/>
      <c r="AO624" s="75"/>
      <c r="AP624" s="75"/>
      <c r="AQ624" s="75"/>
      <c r="AR624" s="75"/>
      <c r="AS624" s="75"/>
    </row>
    <row r="625" ht="16.5" customHeight="1" outlineLevel="1">
      <c r="A625" s="75"/>
      <c r="B625" s="105"/>
      <c r="C625" s="106"/>
      <c r="D625" s="72"/>
      <c r="E625" s="107"/>
      <c r="F625" s="71"/>
      <c r="G625" s="107"/>
      <c r="H625" s="71"/>
      <c r="I625" s="107"/>
      <c r="J625" s="71"/>
      <c r="K625" s="71"/>
      <c r="L625" s="71"/>
      <c r="M625" s="72"/>
      <c r="N625" s="108"/>
      <c r="O625" s="72"/>
      <c r="P625" s="109"/>
      <c r="Q625" s="71"/>
      <c r="R625" s="110"/>
      <c r="S625" s="72"/>
      <c r="T625" s="111"/>
      <c r="U625" s="72"/>
      <c r="V625" s="112"/>
      <c r="W625" s="71"/>
      <c r="X625" s="72"/>
      <c r="Y625" s="112"/>
      <c r="Z625" s="72"/>
      <c r="AA625" s="75"/>
      <c r="AB625" s="75"/>
      <c r="AC625" s="75"/>
      <c r="AD625" s="75"/>
      <c r="AE625" s="75"/>
      <c r="AF625" s="75"/>
      <c r="AG625" s="75"/>
      <c r="AH625" s="75"/>
      <c r="AI625" s="75"/>
      <c r="AJ625" s="75"/>
      <c r="AK625" s="75"/>
      <c r="AL625" s="75"/>
      <c r="AM625" s="75"/>
      <c r="AN625" s="75"/>
      <c r="AO625" s="75"/>
      <c r="AP625" s="75"/>
      <c r="AQ625" s="75"/>
      <c r="AR625" s="75"/>
      <c r="AS625" s="75"/>
    </row>
    <row r="626" ht="16.5" customHeight="1" outlineLevel="1">
      <c r="A626" s="75"/>
      <c r="B626" s="105"/>
      <c r="C626" s="106"/>
      <c r="D626" s="72"/>
      <c r="E626" s="107"/>
      <c r="F626" s="71"/>
      <c r="G626" s="107"/>
      <c r="H626" s="71"/>
      <c r="I626" s="107"/>
      <c r="J626" s="71"/>
      <c r="K626" s="71"/>
      <c r="L626" s="71"/>
      <c r="M626" s="72"/>
      <c r="N626" s="108"/>
      <c r="O626" s="72"/>
      <c r="P626" s="109"/>
      <c r="Q626" s="71"/>
      <c r="R626" s="110"/>
      <c r="S626" s="72"/>
      <c r="T626" s="111"/>
      <c r="U626" s="72"/>
      <c r="V626" s="112"/>
      <c r="W626" s="71"/>
      <c r="X626" s="72"/>
      <c r="Y626" s="112"/>
      <c r="Z626" s="72"/>
      <c r="AA626" s="75"/>
      <c r="AB626" s="75"/>
      <c r="AC626" s="75"/>
      <c r="AD626" s="75"/>
      <c r="AE626" s="75"/>
      <c r="AF626" s="75"/>
      <c r="AG626" s="75"/>
      <c r="AH626" s="75"/>
      <c r="AI626" s="75"/>
      <c r="AJ626" s="75"/>
      <c r="AK626" s="75"/>
      <c r="AL626" s="75"/>
      <c r="AM626" s="75"/>
      <c r="AN626" s="75"/>
      <c r="AO626" s="75"/>
      <c r="AP626" s="75"/>
      <c r="AQ626" s="75"/>
      <c r="AR626" s="75"/>
      <c r="AS626" s="75"/>
    </row>
    <row r="627" ht="16.5" customHeight="1" outlineLevel="1">
      <c r="A627" s="75"/>
      <c r="B627" s="105"/>
      <c r="C627" s="106"/>
      <c r="D627" s="72"/>
      <c r="E627" s="107"/>
      <c r="F627" s="71"/>
      <c r="G627" s="107"/>
      <c r="H627" s="71"/>
      <c r="I627" s="107"/>
      <c r="J627" s="71"/>
      <c r="K627" s="71"/>
      <c r="L627" s="71"/>
      <c r="M627" s="72"/>
      <c r="N627" s="108"/>
      <c r="O627" s="72"/>
      <c r="P627" s="109"/>
      <c r="Q627" s="71"/>
      <c r="R627" s="110"/>
      <c r="S627" s="72"/>
      <c r="T627" s="111"/>
      <c r="U627" s="72"/>
      <c r="V627" s="112"/>
      <c r="W627" s="71"/>
      <c r="X627" s="72"/>
      <c r="Y627" s="112"/>
      <c r="Z627" s="72"/>
      <c r="AA627" s="75"/>
      <c r="AB627" s="75"/>
      <c r="AC627" s="75"/>
      <c r="AD627" s="75"/>
      <c r="AE627" s="75"/>
      <c r="AF627" s="75"/>
      <c r="AG627" s="75"/>
      <c r="AH627" s="75"/>
      <c r="AI627" s="75"/>
      <c r="AJ627" s="75"/>
      <c r="AK627" s="75"/>
      <c r="AL627" s="75"/>
      <c r="AM627" s="75"/>
      <c r="AN627" s="75"/>
      <c r="AO627" s="75"/>
      <c r="AP627" s="75"/>
      <c r="AQ627" s="75"/>
      <c r="AR627" s="75"/>
      <c r="AS627" s="75"/>
    </row>
    <row r="628" ht="16.5" customHeight="1" outlineLevel="1">
      <c r="A628" s="75"/>
      <c r="B628" s="105"/>
      <c r="C628" s="106"/>
      <c r="D628" s="72"/>
      <c r="E628" s="107"/>
      <c r="F628" s="71"/>
      <c r="G628" s="107"/>
      <c r="H628" s="71"/>
      <c r="I628" s="107"/>
      <c r="J628" s="71"/>
      <c r="K628" s="71"/>
      <c r="L628" s="71"/>
      <c r="M628" s="72"/>
      <c r="N628" s="108"/>
      <c r="O628" s="72"/>
      <c r="P628" s="109"/>
      <c r="Q628" s="71"/>
      <c r="R628" s="110"/>
      <c r="S628" s="72"/>
      <c r="T628" s="111"/>
      <c r="U628" s="72"/>
      <c r="V628" s="112"/>
      <c r="W628" s="71"/>
      <c r="X628" s="72"/>
      <c r="Y628" s="112"/>
      <c r="Z628" s="72"/>
      <c r="AA628" s="75"/>
      <c r="AB628" s="75"/>
      <c r="AC628" s="75"/>
      <c r="AD628" s="75"/>
      <c r="AE628" s="75"/>
      <c r="AF628" s="75"/>
      <c r="AG628" s="75"/>
      <c r="AH628" s="75"/>
      <c r="AI628" s="75"/>
      <c r="AJ628" s="75"/>
      <c r="AK628" s="75"/>
      <c r="AL628" s="75"/>
      <c r="AM628" s="75"/>
      <c r="AN628" s="75"/>
      <c r="AO628" s="75"/>
      <c r="AP628" s="75"/>
      <c r="AQ628" s="75"/>
      <c r="AR628" s="75"/>
      <c r="AS628" s="75"/>
    </row>
    <row r="629" ht="16.5" customHeight="1" outlineLevel="1">
      <c r="A629" s="75"/>
      <c r="B629" s="105"/>
      <c r="C629" s="106"/>
      <c r="D629" s="72"/>
      <c r="E629" s="107"/>
      <c r="F629" s="71"/>
      <c r="G629" s="107"/>
      <c r="H629" s="71"/>
      <c r="I629" s="107"/>
      <c r="J629" s="71"/>
      <c r="K629" s="71"/>
      <c r="L629" s="71"/>
      <c r="M629" s="72"/>
      <c r="N629" s="108"/>
      <c r="O629" s="72"/>
      <c r="P629" s="109"/>
      <c r="Q629" s="71"/>
      <c r="R629" s="110"/>
      <c r="S629" s="72"/>
      <c r="T629" s="111"/>
      <c r="U629" s="72"/>
      <c r="V629" s="112"/>
      <c r="W629" s="71"/>
      <c r="X629" s="72"/>
      <c r="Y629" s="112"/>
      <c r="Z629" s="72"/>
      <c r="AA629" s="75"/>
      <c r="AB629" s="75"/>
      <c r="AC629" s="75"/>
      <c r="AD629" s="75"/>
      <c r="AE629" s="75"/>
      <c r="AF629" s="75"/>
      <c r="AG629" s="75"/>
      <c r="AH629" s="75"/>
      <c r="AI629" s="75"/>
      <c r="AJ629" s="75"/>
      <c r="AK629" s="75"/>
      <c r="AL629" s="75"/>
      <c r="AM629" s="75"/>
      <c r="AN629" s="75"/>
      <c r="AO629" s="75"/>
      <c r="AP629" s="75"/>
      <c r="AQ629" s="75"/>
      <c r="AR629" s="75"/>
      <c r="AS629" s="75"/>
    </row>
    <row r="630" ht="16.5" customHeight="1" outlineLevel="1">
      <c r="A630" s="75"/>
      <c r="B630" s="105"/>
      <c r="C630" s="106"/>
      <c r="D630" s="72"/>
      <c r="E630" s="107"/>
      <c r="F630" s="71"/>
      <c r="G630" s="107"/>
      <c r="H630" s="71"/>
      <c r="I630" s="107"/>
      <c r="J630" s="71"/>
      <c r="K630" s="71"/>
      <c r="L630" s="71"/>
      <c r="M630" s="72"/>
      <c r="N630" s="108"/>
      <c r="O630" s="72"/>
      <c r="P630" s="109"/>
      <c r="Q630" s="71"/>
      <c r="R630" s="110"/>
      <c r="S630" s="72"/>
      <c r="T630" s="111"/>
      <c r="U630" s="72"/>
      <c r="V630" s="112"/>
      <c r="W630" s="71"/>
      <c r="X630" s="72"/>
      <c r="Y630" s="112"/>
      <c r="Z630" s="72"/>
      <c r="AA630" s="75"/>
      <c r="AB630" s="75"/>
      <c r="AC630" s="75"/>
      <c r="AD630" s="75"/>
      <c r="AE630" s="75"/>
      <c r="AF630" s="75"/>
      <c r="AG630" s="75"/>
      <c r="AH630" s="75"/>
      <c r="AI630" s="75"/>
      <c r="AJ630" s="75"/>
      <c r="AK630" s="75"/>
      <c r="AL630" s="75"/>
      <c r="AM630" s="75"/>
      <c r="AN630" s="75"/>
      <c r="AO630" s="75"/>
      <c r="AP630" s="75"/>
      <c r="AQ630" s="75"/>
      <c r="AR630" s="75"/>
      <c r="AS630" s="75"/>
    </row>
    <row r="631" ht="16.5" customHeight="1" outlineLevel="1">
      <c r="A631" s="75"/>
      <c r="B631" s="105"/>
      <c r="C631" s="106"/>
      <c r="D631" s="72"/>
      <c r="E631" s="107"/>
      <c r="F631" s="71"/>
      <c r="G631" s="107"/>
      <c r="H631" s="71"/>
      <c r="I631" s="107"/>
      <c r="J631" s="71"/>
      <c r="K631" s="71"/>
      <c r="L631" s="71"/>
      <c r="M631" s="72"/>
      <c r="N631" s="108"/>
      <c r="O631" s="72"/>
      <c r="P631" s="109"/>
      <c r="Q631" s="71"/>
      <c r="R631" s="110"/>
      <c r="S631" s="72"/>
      <c r="T631" s="111"/>
      <c r="U631" s="72"/>
      <c r="V631" s="112"/>
      <c r="W631" s="71"/>
      <c r="X631" s="72"/>
      <c r="Y631" s="112"/>
      <c r="Z631" s="72"/>
      <c r="AA631" s="75"/>
      <c r="AB631" s="75"/>
      <c r="AC631" s="75"/>
      <c r="AD631" s="75"/>
      <c r="AE631" s="75"/>
      <c r="AF631" s="75"/>
      <c r="AG631" s="75"/>
      <c r="AH631" s="75"/>
      <c r="AI631" s="75"/>
      <c r="AJ631" s="75"/>
      <c r="AK631" s="75"/>
      <c r="AL631" s="75"/>
      <c r="AM631" s="75"/>
      <c r="AN631" s="75"/>
      <c r="AO631" s="75"/>
      <c r="AP631" s="75"/>
      <c r="AQ631" s="75"/>
      <c r="AR631" s="75"/>
      <c r="AS631" s="75"/>
    </row>
    <row r="632" ht="16.5" customHeight="1" outlineLevel="1">
      <c r="A632" s="75"/>
      <c r="B632" s="105"/>
      <c r="C632" s="106"/>
      <c r="D632" s="72"/>
      <c r="E632" s="107"/>
      <c r="F632" s="71"/>
      <c r="G632" s="107"/>
      <c r="H632" s="71"/>
      <c r="I632" s="107"/>
      <c r="J632" s="71"/>
      <c r="K632" s="71"/>
      <c r="L632" s="71"/>
      <c r="M632" s="72"/>
      <c r="N632" s="108"/>
      <c r="O632" s="72"/>
      <c r="P632" s="109"/>
      <c r="Q632" s="71"/>
      <c r="R632" s="110"/>
      <c r="S632" s="72"/>
      <c r="T632" s="111"/>
      <c r="U632" s="72"/>
      <c r="V632" s="112"/>
      <c r="W632" s="71"/>
      <c r="X632" s="72"/>
      <c r="Y632" s="112"/>
      <c r="Z632" s="72"/>
      <c r="AA632" s="75"/>
      <c r="AB632" s="75"/>
      <c r="AC632" s="75"/>
      <c r="AD632" s="75"/>
      <c r="AE632" s="75"/>
      <c r="AF632" s="75"/>
      <c r="AG632" s="75"/>
      <c r="AH632" s="75"/>
      <c r="AI632" s="75"/>
      <c r="AJ632" s="75"/>
      <c r="AK632" s="75"/>
      <c r="AL632" s="75"/>
      <c r="AM632" s="75"/>
      <c r="AN632" s="75"/>
      <c r="AO632" s="75"/>
      <c r="AP632" s="75"/>
      <c r="AQ632" s="75"/>
      <c r="AR632" s="75"/>
      <c r="AS632" s="75"/>
    </row>
    <row r="633" ht="16.5" customHeight="1" outlineLevel="1">
      <c r="A633" s="75"/>
      <c r="B633" s="105"/>
      <c r="C633" s="106"/>
      <c r="D633" s="72"/>
      <c r="E633" s="107"/>
      <c r="F633" s="71"/>
      <c r="G633" s="107"/>
      <c r="H633" s="71"/>
      <c r="I633" s="107"/>
      <c r="J633" s="71"/>
      <c r="K633" s="71"/>
      <c r="L633" s="71"/>
      <c r="M633" s="72"/>
      <c r="N633" s="108"/>
      <c r="O633" s="72"/>
      <c r="P633" s="109"/>
      <c r="Q633" s="71"/>
      <c r="R633" s="110"/>
      <c r="S633" s="72"/>
      <c r="T633" s="111"/>
      <c r="U633" s="72"/>
      <c r="V633" s="112"/>
      <c r="W633" s="71"/>
      <c r="X633" s="72"/>
      <c r="Y633" s="112"/>
      <c r="Z633" s="72"/>
      <c r="AA633" s="75"/>
      <c r="AB633" s="75"/>
      <c r="AC633" s="75"/>
      <c r="AD633" s="75"/>
      <c r="AE633" s="75"/>
      <c r="AF633" s="75"/>
      <c r="AG633" s="75"/>
      <c r="AH633" s="75"/>
      <c r="AI633" s="75"/>
      <c r="AJ633" s="75"/>
      <c r="AK633" s="75"/>
      <c r="AL633" s="75"/>
      <c r="AM633" s="75"/>
      <c r="AN633" s="75"/>
      <c r="AO633" s="75"/>
      <c r="AP633" s="75"/>
      <c r="AQ633" s="75"/>
      <c r="AR633" s="75"/>
      <c r="AS633" s="75"/>
    </row>
    <row r="634" ht="16.5" customHeight="1" outlineLevel="1">
      <c r="A634" s="75"/>
      <c r="B634" s="105"/>
      <c r="C634" s="106"/>
      <c r="D634" s="72"/>
      <c r="E634" s="107"/>
      <c r="F634" s="71"/>
      <c r="G634" s="107"/>
      <c r="H634" s="71"/>
      <c r="I634" s="107"/>
      <c r="J634" s="71"/>
      <c r="K634" s="71"/>
      <c r="L634" s="71"/>
      <c r="M634" s="72"/>
      <c r="N634" s="108"/>
      <c r="O634" s="72"/>
      <c r="P634" s="109"/>
      <c r="Q634" s="71"/>
      <c r="R634" s="110"/>
      <c r="S634" s="72"/>
      <c r="T634" s="111"/>
      <c r="U634" s="72"/>
      <c r="V634" s="112"/>
      <c r="W634" s="71"/>
      <c r="X634" s="72"/>
      <c r="Y634" s="112"/>
      <c r="Z634" s="72"/>
      <c r="AA634" s="75"/>
      <c r="AB634" s="75"/>
      <c r="AC634" s="75"/>
      <c r="AD634" s="75"/>
      <c r="AE634" s="75"/>
      <c r="AF634" s="75"/>
      <c r="AG634" s="75"/>
      <c r="AH634" s="75"/>
      <c r="AI634" s="75"/>
      <c r="AJ634" s="75"/>
      <c r="AK634" s="75"/>
      <c r="AL634" s="75"/>
      <c r="AM634" s="75"/>
      <c r="AN634" s="75"/>
      <c r="AO634" s="75"/>
      <c r="AP634" s="75"/>
      <c r="AQ634" s="75"/>
      <c r="AR634" s="75"/>
      <c r="AS634" s="75"/>
    </row>
    <row r="635" ht="16.5" customHeight="1" outlineLevel="1">
      <c r="A635" s="75"/>
      <c r="B635" s="105"/>
      <c r="C635" s="106"/>
      <c r="D635" s="72"/>
      <c r="E635" s="107"/>
      <c r="F635" s="71"/>
      <c r="G635" s="107"/>
      <c r="H635" s="71"/>
      <c r="I635" s="107"/>
      <c r="J635" s="71"/>
      <c r="K635" s="71"/>
      <c r="L635" s="71"/>
      <c r="M635" s="72"/>
      <c r="N635" s="108"/>
      <c r="O635" s="72"/>
      <c r="P635" s="109"/>
      <c r="Q635" s="71"/>
      <c r="R635" s="110"/>
      <c r="S635" s="72"/>
      <c r="T635" s="111"/>
      <c r="U635" s="72"/>
      <c r="V635" s="112"/>
      <c r="W635" s="71"/>
      <c r="X635" s="72"/>
      <c r="Y635" s="112"/>
      <c r="Z635" s="72"/>
      <c r="AA635" s="75"/>
      <c r="AB635" s="75"/>
      <c r="AC635" s="75"/>
      <c r="AD635" s="75"/>
      <c r="AE635" s="75"/>
      <c r="AF635" s="75"/>
      <c r="AG635" s="75"/>
      <c r="AH635" s="75"/>
      <c r="AI635" s="75"/>
      <c r="AJ635" s="75"/>
      <c r="AK635" s="75"/>
      <c r="AL635" s="75"/>
      <c r="AM635" s="75"/>
      <c r="AN635" s="75"/>
      <c r="AO635" s="75"/>
      <c r="AP635" s="75"/>
      <c r="AQ635" s="75"/>
      <c r="AR635" s="75"/>
      <c r="AS635" s="75"/>
    </row>
    <row r="636" ht="16.5" customHeight="1" outlineLevel="1">
      <c r="A636" s="75"/>
      <c r="B636" s="105"/>
      <c r="C636" s="106"/>
      <c r="D636" s="72"/>
      <c r="E636" s="107"/>
      <c r="F636" s="71"/>
      <c r="G636" s="107"/>
      <c r="H636" s="71"/>
      <c r="I636" s="107"/>
      <c r="J636" s="71"/>
      <c r="K636" s="71"/>
      <c r="L636" s="71"/>
      <c r="M636" s="72"/>
      <c r="N636" s="108"/>
      <c r="O636" s="72"/>
      <c r="P636" s="109"/>
      <c r="Q636" s="71"/>
      <c r="R636" s="110"/>
      <c r="S636" s="72"/>
      <c r="T636" s="111"/>
      <c r="U636" s="72"/>
      <c r="V636" s="112"/>
      <c r="W636" s="71"/>
      <c r="X636" s="72"/>
      <c r="Y636" s="112"/>
      <c r="Z636" s="72"/>
      <c r="AA636" s="75"/>
      <c r="AB636" s="75"/>
      <c r="AC636" s="75"/>
      <c r="AD636" s="75"/>
      <c r="AE636" s="75"/>
      <c r="AF636" s="75"/>
      <c r="AG636" s="75"/>
      <c r="AH636" s="75"/>
      <c r="AI636" s="75"/>
      <c r="AJ636" s="75"/>
      <c r="AK636" s="75"/>
      <c r="AL636" s="75"/>
      <c r="AM636" s="75"/>
      <c r="AN636" s="75"/>
      <c r="AO636" s="75"/>
      <c r="AP636" s="75"/>
      <c r="AQ636" s="75"/>
      <c r="AR636" s="75"/>
      <c r="AS636" s="75"/>
    </row>
    <row r="637" ht="16.5" customHeight="1" outlineLevel="1">
      <c r="A637" s="75"/>
      <c r="B637" s="105"/>
      <c r="C637" s="106"/>
      <c r="D637" s="72"/>
      <c r="E637" s="107"/>
      <c r="F637" s="71"/>
      <c r="G637" s="107"/>
      <c r="H637" s="71"/>
      <c r="I637" s="107"/>
      <c r="J637" s="71"/>
      <c r="K637" s="71"/>
      <c r="L637" s="71"/>
      <c r="M637" s="72"/>
      <c r="N637" s="108"/>
      <c r="O637" s="72"/>
      <c r="P637" s="109"/>
      <c r="Q637" s="71"/>
      <c r="R637" s="110"/>
      <c r="S637" s="72"/>
      <c r="T637" s="111"/>
      <c r="U637" s="72"/>
      <c r="V637" s="112"/>
      <c r="W637" s="71"/>
      <c r="X637" s="72"/>
      <c r="Y637" s="112"/>
      <c r="Z637" s="72"/>
      <c r="AA637" s="75"/>
      <c r="AB637" s="75"/>
      <c r="AC637" s="75"/>
      <c r="AD637" s="75"/>
      <c r="AE637" s="75"/>
      <c r="AF637" s="75"/>
      <c r="AG637" s="75"/>
      <c r="AH637" s="75"/>
      <c r="AI637" s="75"/>
      <c r="AJ637" s="75"/>
      <c r="AK637" s="75"/>
      <c r="AL637" s="75"/>
      <c r="AM637" s="75"/>
      <c r="AN637" s="75"/>
      <c r="AO637" s="75"/>
      <c r="AP637" s="75"/>
      <c r="AQ637" s="75"/>
      <c r="AR637" s="75"/>
      <c r="AS637" s="75"/>
    </row>
    <row r="638" ht="16.5" customHeight="1" outlineLevel="1">
      <c r="A638" s="75"/>
      <c r="B638" s="105"/>
      <c r="C638" s="106"/>
      <c r="D638" s="72"/>
      <c r="E638" s="107"/>
      <c r="F638" s="71"/>
      <c r="G638" s="107"/>
      <c r="H638" s="71"/>
      <c r="I638" s="107"/>
      <c r="J638" s="71"/>
      <c r="K638" s="71"/>
      <c r="L638" s="71"/>
      <c r="M638" s="72"/>
      <c r="N638" s="108"/>
      <c r="O638" s="72"/>
      <c r="P638" s="109"/>
      <c r="Q638" s="71"/>
      <c r="R638" s="110"/>
      <c r="S638" s="72"/>
      <c r="T638" s="111"/>
      <c r="U638" s="72"/>
      <c r="V638" s="112"/>
      <c r="W638" s="71"/>
      <c r="X638" s="72"/>
      <c r="Y638" s="112"/>
      <c r="Z638" s="72"/>
      <c r="AA638" s="75"/>
      <c r="AB638" s="75"/>
      <c r="AC638" s="75"/>
      <c r="AD638" s="75"/>
      <c r="AE638" s="75"/>
      <c r="AF638" s="75"/>
      <c r="AG638" s="75"/>
      <c r="AH638" s="75"/>
      <c r="AI638" s="75"/>
      <c r="AJ638" s="75"/>
      <c r="AK638" s="75"/>
      <c r="AL638" s="75"/>
      <c r="AM638" s="75"/>
      <c r="AN638" s="75"/>
      <c r="AO638" s="75"/>
      <c r="AP638" s="75"/>
      <c r="AQ638" s="75"/>
      <c r="AR638" s="75"/>
      <c r="AS638" s="75"/>
    </row>
    <row r="639" ht="16.5" customHeight="1" outlineLevel="1">
      <c r="A639" s="75"/>
      <c r="B639" s="105"/>
      <c r="C639" s="106"/>
      <c r="D639" s="72"/>
      <c r="E639" s="107"/>
      <c r="F639" s="71"/>
      <c r="G639" s="107"/>
      <c r="H639" s="71"/>
      <c r="I639" s="107"/>
      <c r="J639" s="71"/>
      <c r="K639" s="71"/>
      <c r="L639" s="71"/>
      <c r="M639" s="72"/>
      <c r="N639" s="108"/>
      <c r="O639" s="72"/>
      <c r="P639" s="109"/>
      <c r="Q639" s="71"/>
      <c r="R639" s="110"/>
      <c r="S639" s="72"/>
      <c r="T639" s="111"/>
      <c r="U639" s="72"/>
      <c r="V639" s="112"/>
      <c r="W639" s="71"/>
      <c r="X639" s="72"/>
      <c r="Y639" s="112"/>
      <c r="Z639" s="72"/>
      <c r="AA639" s="75"/>
      <c r="AB639" s="75"/>
      <c r="AC639" s="75"/>
      <c r="AD639" s="75"/>
      <c r="AE639" s="75"/>
      <c r="AF639" s="75"/>
      <c r="AG639" s="75"/>
      <c r="AH639" s="75"/>
      <c r="AI639" s="75"/>
      <c r="AJ639" s="75"/>
      <c r="AK639" s="75"/>
      <c r="AL639" s="75"/>
      <c r="AM639" s="75"/>
      <c r="AN639" s="75"/>
      <c r="AO639" s="75"/>
      <c r="AP639" s="75"/>
      <c r="AQ639" s="75"/>
      <c r="AR639" s="75"/>
      <c r="AS639" s="75"/>
    </row>
    <row r="640" ht="16.5" customHeight="1" outlineLevel="1">
      <c r="A640" s="75"/>
      <c r="B640" s="105"/>
      <c r="C640" s="106"/>
      <c r="D640" s="72"/>
      <c r="E640" s="107"/>
      <c r="F640" s="71"/>
      <c r="G640" s="107"/>
      <c r="H640" s="71"/>
      <c r="I640" s="107"/>
      <c r="J640" s="71"/>
      <c r="K640" s="71"/>
      <c r="L640" s="71"/>
      <c r="M640" s="72"/>
      <c r="N640" s="108"/>
      <c r="O640" s="72"/>
      <c r="P640" s="109"/>
      <c r="Q640" s="71"/>
      <c r="R640" s="110"/>
      <c r="S640" s="72"/>
      <c r="T640" s="111"/>
      <c r="U640" s="72"/>
      <c r="V640" s="112"/>
      <c r="W640" s="71"/>
      <c r="X640" s="72"/>
      <c r="Y640" s="112"/>
      <c r="Z640" s="72"/>
      <c r="AA640" s="75"/>
      <c r="AB640" s="75"/>
      <c r="AC640" s="75"/>
      <c r="AD640" s="75"/>
      <c r="AE640" s="75"/>
      <c r="AF640" s="75"/>
      <c r="AG640" s="75"/>
      <c r="AH640" s="75"/>
      <c r="AI640" s="75"/>
      <c r="AJ640" s="75"/>
      <c r="AK640" s="75"/>
      <c r="AL640" s="75"/>
      <c r="AM640" s="75"/>
      <c r="AN640" s="75"/>
      <c r="AO640" s="75"/>
      <c r="AP640" s="75"/>
      <c r="AQ640" s="75"/>
      <c r="AR640" s="75"/>
      <c r="AS640" s="75"/>
    </row>
    <row r="641" ht="16.5" customHeight="1" outlineLevel="1">
      <c r="A641" s="75"/>
      <c r="B641" s="105"/>
      <c r="C641" s="106"/>
      <c r="D641" s="72"/>
      <c r="E641" s="107"/>
      <c r="F641" s="71"/>
      <c r="G641" s="107"/>
      <c r="H641" s="71"/>
      <c r="I641" s="107"/>
      <c r="J641" s="71"/>
      <c r="K641" s="71"/>
      <c r="L641" s="71"/>
      <c r="M641" s="72"/>
      <c r="N641" s="108"/>
      <c r="O641" s="72"/>
      <c r="P641" s="109"/>
      <c r="Q641" s="71"/>
      <c r="R641" s="110"/>
      <c r="S641" s="72"/>
      <c r="T641" s="111"/>
      <c r="U641" s="72"/>
      <c r="V641" s="112"/>
      <c r="W641" s="71"/>
      <c r="X641" s="72"/>
      <c r="Y641" s="112"/>
      <c r="Z641" s="72"/>
      <c r="AA641" s="75"/>
      <c r="AB641" s="75"/>
      <c r="AC641" s="75"/>
      <c r="AD641" s="75"/>
      <c r="AE641" s="75"/>
      <c r="AF641" s="75"/>
      <c r="AG641" s="75"/>
      <c r="AH641" s="75"/>
      <c r="AI641" s="75"/>
      <c r="AJ641" s="75"/>
      <c r="AK641" s="75"/>
      <c r="AL641" s="75"/>
      <c r="AM641" s="75"/>
      <c r="AN641" s="75"/>
      <c r="AO641" s="75"/>
      <c r="AP641" s="75"/>
      <c r="AQ641" s="75"/>
      <c r="AR641" s="75"/>
      <c r="AS641" s="75"/>
    </row>
    <row r="642" ht="16.5" customHeight="1" outlineLevel="1">
      <c r="A642" s="75"/>
      <c r="B642" s="105"/>
      <c r="C642" s="106"/>
      <c r="D642" s="72"/>
      <c r="E642" s="107"/>
      <c r="F642" s="71"/>
      <c r="G642" s="107"/>
      <c r="H642" s="71"/>
      <c r="I642" s="107"/>
      <c r="J642" s="71"/>
      <c r="K642" s="71"/>
      <c r="L642" s="71"/>
      <c r="M642" s="72"/>
      <c r="N642" s="108"/>
      <c r="O642" s="72"/>
      <c r="P642" s="109"/>
      <c r="Q642" s="71"/>
      <c r="R642" s="110"/>
      <c r="S642" s="72"/>
      <c r="T642" s="111"/>
      <c r="U642" s="72"/>
      <c r="V642" s="112"/>
      <c r="W642" s="71"/>
      <c r="X642" s="72"/>
      <c r="Y642" s="112"/>
      <c r="Z642" s="72"/>
      <c r="AA642" s="75"/>
      <c r="AB642" s="75"/>
      <c r="AC642" s="75"/>
      <c r="AD642" s="75"/>
      <c r="AE642" s="75"/>
      <c r="AF642" s="75"/>
      <c r="AG642" s="75"/>
      <c r="AH642" s="75"/>
      <c r="AI642" s="75"/>
      <c r="AJ642" s="75"/>
      <c r="AK642" s="75"/>
      <c r="AL642" s="75"/>
      <c r="AM642" s="75"/>
      <c r="AN642" s="75"/>
      <c r="AO642" s="75"/>
      <c r="AP642" s="75"/>
      <c r="AQ642" s="75"/>
      <c r="AR642" s="75"/>
      <c r="AS642" s="75"/>
    </row>
    <row r="643" ht="16.5" customHeight="1" outlineLevel="1">
      <c r="A643" s="75"/>
      <c r="B643" s="105"/>
      <c r="C643" s="106"/>
      <c r="D643" s="72"/>
      <c r="E643" s="107"/>
      <c r="F643" s="71"/>
      <c r="G643" s="107"/>
      <c r="H643" s="71"/>
      <c r="I643" s="107"/>
      <c r="J643" s="71"/>
      <c r="K643" s="71"/>
      <c r="L643" s="71"/>
      <c r="M643" s="72"/>
      <c r="N643" s="108"/>
      <c r="O643" s="72"/>
      <c r="P643" s="109"/>
      <c r="Q643" s="71"/>
      <c r="R643" s="110"/>
      <c r="S643" s="72"/>
      <c r="T643" s="111"/>
      <c r="U643" s="72"/>
      <c r="V643" s="112"/>
      <c r="W643" s="71"/>
      <c r="X643" s="72"/>
      <c r="Y643" s="112"/>
      <c r="Z643" s="72"/>
      <c r="AA643" s="75"/>
      <c r="AB643" s="75"/>
      <c r="AC643" s="75"/>
      <c r="AD643" s="75"/>
      <c r="AE643" s="75"/>
      <c r="AF643" s="75"/>
      <c r="AG643" s="75"/>
      <c r="AH643" s="75"/>
      <c r="AI643" s="75"/>
      <c r="AJ643" s="75"/>
      <c r="AK643" s="75"/>
      <c r="AL643" s="75"/>
      <c r="AM643" s="75"/>
      <c r="AN643" s="75"/>
      <c r="AO643" s="75"/>
      <c r="AP643" s="75"/>
      <c r="AQ643" s="75"/>
      <c r="AR643" s="75"/>
      <c r="AS643" s="75"/>
    </row>
    <row r="644" ht="16.5" customHeight="1" outlineLevel="1">
      <c r="A644" s="75"/>
      <c r="B644" s="105"/>
      <c r="C644" s="106"/>
      <c r="D644" s="72"/>
      <c r="E644" s="107"/>
      <c r="F644" s="71"/>
      <c r="G644" s="107"/>
      <c r="H644" s="71"/>
      <c r="I644" s="107"/>
      <c r="J644" s="71"/>
      <c r="K644" s="71"/>
      <c r="L644" s="71"/>
      <c r="M644" s="72"/>
      <c r="N644" s="108"/>
      <c r="O644" s="72"/>
      <c r="P644" s="109"/>
      <c r="Q644" s="71"/>
      <c r="R644" s="110"/>
      <c r="S644" s="72"/>
      <c r="T644" s="111"/>
      <c r="U644" s="72"/>
      <c r="V644" s="112"/>
      <c r="W644" s="71"/>
      <c r="X644" s="72"/>
      <c r="Y644" s="112"/>
      <c r="Z644" s="72"/>
      <c r="AA644" s="75"/>
      <c r="AB644" s="75"/>
      <c r="AC644" s="75"/>
      <c r="AD644" s="75"/>
      <c r="AE644" s="75"/>
      <c r="AF644" s="75"/>
      <c r="AG644" s="75"/>
      <c r="AH644" s="75"/>
      <c r="AI644" s="75"/>
      <c r="AJ644" s="75"/>
      <c r="AK644" s="75"/>
      <c r="AL644" s="75"/>
      <c r="AM644" s="75"/>
      <c r="AN644" s="75"/>
      <c r="AO644" s="75"/>
      <c r="AP644" s="75"/>
      <c r="AQ644" s="75"/>
      <c r="AR644" s="75"/>
      <c r="AS644" s="75"/>
    </row>
    <row r="645" ht="16.5" customHeight="1" outlineLevel="1">
      <c r="A645" s="75"/>
      <c r="B645" s="105"/>
      <c r="C645" s="106"/>
      <c r="D645" s="72"/>
      <c r="E645" s="107"/>
      <c r="F645" s="71"/>
      <c r="G645" s="107"/>
      <c r="H645" s="71"/>
      <c r="I645" s="107"/>
      <c r="J645" s="71"/>
      <c r="K645" s="71"/>
      <c r="L645" s="71"/>
      <c r="M645" s="72"/>
      <c r="N645" s="108"/>
      <c r="O645" s="72"/>
      <c r="P645" s="109"/>
      <c r="Q645" s="71"/>
      <c r="R645" s="110"/>
      <c r="S645" s="72"/>
      <c r="T645" s="111"/>
      <c r="U645" s="72"/>
      <c r="V645" s="112"/>
      <c r="W645" s="71"/>
      <c r="X645" s="72"/>
      <c r="Y645" s="112"/>
      <c r="Z645" s="72"/>
      <c r="AA645" s="75"/>
      <c r="AB645" s="75"/>
      <c r="AC645" s="75"/>
      <c r="AD645" s="75"/>
      <c r="AE645" s="75"/>
      <c r="AF645" s="75"/>
      <c r="AG645" s="75"/>
      <c r="AH645" s="75"/>
      <c r="AI645" s="75"/>
      <c r="AJ645" s="75"/>
      <c r="AK645" s="75"/>
      <c r="AL645" s="75"/>
      <c r="AM645" s="75"/>
      <c r="AN645" s="75"/>
      <c r="AO645" s="75"/>
      <c r="AP645" s="75"/>
      <c r="AQ645" s="75"/>
      <c r="AR645" s="75"/>
      <c r="AS645" s="75"/>
    </row>
    <row r="646" ht="16.5" customHeight="1" outlineLevel="1">
      <c r="A646" s="75"/>
      <c r="B646" s="105"/>
      <c r="C646" s="106"/>
      <c r="D646" s="72"/>
      <c r="E646" s="107"/>
      <c r="F646" s="71"/>
      <c r="G646" s="107"/>
      <c r="H646" s="71"/>
      <c r="I646" s="107"/>
      <c r="J646" s="71"/>
      <c r="K646" s="71"/>
      <c r="L646" s="71"/>
      <c r="M646" s="72"/>
      <c r="N646" s="108"/>
      <c r="O646" s="72"/>
      <c r="P646" s="109"/>
      <c r="Q646" s="71"/>
      <c r="R646" s="110"/>
      <c r="S646" s="72"/>
      <c r="T646" s="111"/>
      <c r="U646" s="72"/>
      <c r="V646" s="112"/>
      <c r="W646" s="71"/>
      <c r="X646" s="72"/>
      <c r="Y646" s="112"/>
      <c r="Z646" s="72"/>
      <c r="AA646" s="75"/>
      <c r="AB646" s="75"/>
      <c r="AC646" s="75"/>
      <c r="AD646" s="75"/>
      <c r="AE646" s="75"/>
      <c r="AF646" s="75"/>
      <c r="AG646" s="75"/>
      <c r="AH646" s="75"/>
      <c r="AI646" s="75"/>
      <c r="AJ646" s="75"/>
      <c r="AK646" s="75"/>
      <c r="AL646" s="75"/>
      <c r="AM646" s="75"/>
      <c r="AN646" s="75"/>
      <c r="AO646" s="75"/>
      <c r="AP646" s="75"/>
      <c r="AQ646" s="75"/>
      <c r="AR646" s="75"/>
      <c r="AS646" s="75"/>
    </row>
    <row r="647" ht="16.5" customHeight="1" outlineLevel="1">
      <c r="A647" s="75"/>
      <c r="B647" s="105"/>
      <c r="C647" s="106"/>
      <c r="D647" s="72"/>
      <c r="E647" s="107"/>
      <c r="F647" s="71"/>
      <c r="G647" s="107"/>
      <c r="H647" s="71"/>
      <c r="I647" s="107"/>
      <c r="J647" s="71"/>
      <c r="K647" s="71"/>
      <c r="L647" s="71"/>
      <c r="M647" s="72"/>
      <c r="N647" s="108"/>
      <c r="O647" s="72"/>
      <c r="P647" s="109"/>
      <c r="Q647" s="71"/>
      <c r="R647" s="110"/>
      <c r="S647" s="72"/>
      <c r="T647" s="111"/>
      <c r="U647" s="72"/>
      <c r="V647" s="112"/>
      <c r="W647" s="71"/>
      <c r="X647" s="72"/>
      <c r="Y647" s="112"/>
      <c r="Z647" s="72"/>
      <c r="AA647" s="75"/>
      <c r="AB647" s="75"/>
      <c r="AC647" s="75"/>
      <c r="AD647" s="75"/>
      <c r="AE647" s="75"/>
      <c r="AF647" s="75"/>
      <c r="AG647" s="75"/>
      <c r="AH647" s="75"/>
      <c r="AI647" s="75"/>
      <c r="AJ647" s="75"/>
      <c r="AK647" s="75"/>
      <c r="AL647" s="75"/>
      <c r="AM647" s="75"/>
      <c r="AN647" s="75"/>
      <c r="AO647" s="75"/>
      <c r="AP647" s="75"/>
      <c r="AQ647" s="75"/>
      <c r="AR647" s="75"/>
      <c r="AS647" s="75"/>
    </row>
    <row r="648" ht="16.5" customHeight="1" outlineLevel="1">
      <c r="A648" s="75"/>
      <c r="B648" s="105"/>
      <c r="C648" s="106"/>
      <c r="D648" s="72"/>
      <c r="E648" s="107"/>
      <c r="F648" s="71"/>
      <c r="G648" s="107"/>
      <c r="H648" s="71"/>
      <c r="I648" s="107"/>
      <c r="J648" s="71"/>
      <c r="K648" s="71"/>
      <c r="L648" s="71"/>
      <c r="M648" s="72"/>
      <c r="N648" s="108"/>
      <c r="O648" s="72"/>
      <c r="P648" s="109"/>
      <c r="Q648" s="71"/>
      <c r="R648" s="110"/>
      <c r="S648" s="72"/>
      <c r="T648" s="111"/>
      <c r="U648" s="72"/>
      <c r="V648" s="112"/>
      <c r="W648" s="71"/>
      <c r="X648" s="72"/>
      <c r="Y648" s="112"/>
      <c r="Z648" s="72"/>
      <c r="AA648" s="75"/>
      <c r="AB648" s="75"/>
      <c r="AC648" s="75"/>
      <c r="AD648" s="75"/>
      <c r="AE648" s="75"/>
      <c r="AF648" s="75"/>
      <c r="AG648" s="75"/>
      <c r="AH648" s="75"/>
      <c r="AI648" s="75"/>
      <c r="AJ648" s="75"/>
      <c r="AK648" s="75"/>
      <c r="AL648" s="75"/>
      <c r="AM648" s="75"/>
      <c r="AN648" s="75"/>
      <c r="AO648" s="75"/>
      <c r="AP648" s="75"/>
      <c r="AQ648" s="75"/>
      <c r="AR648" s="75"/>
      <c r="AS648" s="75"/>
    </row>
    <row r="649" ht="16.5" customHeight="1" outlineLevel="1">
      <c r="A649" s="75"/>
      <c r="B649" s="105"/>
      <c r="C649" s="106"/>
      <c r="D649" s="72"/>
      <c r="E649" s="107"/>
      <c r="F649" s="71"/>
      <c r="G649" s="107"/>
      <c r="H649" s="71"/>
      <c r="I649" s="107"/>
      <c r="J649" s="71"/>
      <c r="K649" s="71"/>
      <c r="L649" s="71"/>
      <c r="M649" s="72"/>
      <c r="N649" s="108"/>
      <c r="O649" s="72"/>
      <c r="P649" s="109"/>
      <c r="Q649" s="71"/>
      <c r="R649" s="110"/>
      <c r="S649" s="72"/>
      <c r="T649" s="111"/>
      <c r="U649" s="72"/>
      <c r="V649" s="112"/>
      <c r="W649" s="71"/>
      <c r="X649" s="72"/>
      <c r="Y649" s="112"/>
      <c r="Z649" s="72"/>
      <c r="AA649" s="75"/>
      <c r="AB649" s="75"/>
      <c r="AC649" s="75"/>
      <c r="AD649" s="75"/>
      <c r="AE649" s="75"/>
      <c r="AF649" s="75"/>
      <c r="AG649" s="75"/>
      <c r="AH649" s="75"/>
      <c r="AI649" s="75"/>
      <c r="AJ649" s="75"/>
      <c r="AK649" s="75"/>
      <c r="AL649" s="75"/>
      <c r="AM649" s="75"/>
      <c r="AN649" s="75"/>
      <c r="AO649" s="75"/>
      <c r="AP649" s="75"/>
      <c r="AQ649" s="75"/>
      <c r="AR649" s="75"/>
      <c r="AS649" s="75"/>
    </row>
    <row r="650" ht="16.5" customHeight="1" outlineLevel="1">
      <c r="A650" s="75"/>
      <c r="B650" s="105"/>
      <c r="C650" s="106"/>
      <c r="D650" s="72"/>
      <c r="E650" s="107"/>
      <c r="F650" s="71"/>
      <c r="G650" s="107"/>
      <c r="H650" s="71"/>
      <c r="I650" s="107"/>
      <c r="J650" s="71"/>
      <c r="K650" s="71"/>
      <c r="L650" s="71"/>
      <c r="M650" s="72"/>
      <c r="N650" s="108"/>
      <c r="O650" s="72"/>
      <c r="P650" s="109"/>
      <c r="Q650" s="71"/>
      <c r="R650" s="110"/>
      <c r="S650" s="72"/>
      <c r="T650" s="111"/>
      <c r="U650" s="72"/>
      <c r="V650" s="112"/>
      <c r="W650" s="71"/>
      <c r="X650" s="72"/>
      <c r="Y650" s="112"/>
      <c r="Z650" s="72"/>
      <c r="AA650" s="75"/>
      <c r="AB650" s="75"/>
      <c r="AC650" s="75"/>
      <c r="AD650" s="75"/>
      <c r="AE650" s="75"/>
      <c r="AF650" s="75"/>
      <c r="AG650" s="75"/>
      <c r="AH650" s="75"/>
      <c r="AI650" s="75"/>
      <c r="AJ650" s="75"/>
      <c r="AK650" s="75"/>
      <c r="AL650" s="75"/>
      <c r="AM650" s="75"/>
      <c r="AN650" s="75"/>
      <c r="AO650" s="75"/>
      <c r="AP650" s="75"/>
      <c r="AQ650" s="75"/>
      <c r="AR650" s="75"/>
      <c r="AS650" s="75"/>
    </row>
    <row r="651" ht="16.5" customHeight="1" outlineLevel="1">
      <c r="A651" s="75"/>
      <c r="B651" s="105"/>
      <c r="C651" s="106"/>
      <c r="D651" s="72"/>
      <c r="E651" s="107"/>
      <c r="F651" s="71"/>
      <c r="G651" s="107"/>
      <c r="H651" s="71"/>
      <c r="I651" s="107"/>
      <c r="J651" s="71"/>
      <c r="K651" s="71"/>
      <c r="L651" s="71"/>
      <c r="M651" s="72"/>
      <c r="N651" s="108"/>
      <c r="O651" s="72"/>
      <c r="P651" s="109"/>
      <c r="Q651" s="71"/>
      <c r="R651" s="110"/>
      <c r="S651" s="72"/>
      <c r="T651" s="111"/>
      <c r="U651" s="72"/>
      <c r="V651" s="112"/>
      <c r="W651" s="71"/>
      <c r="X651" s="72"/>
      <c r="Y651" s="112"/>
      <c r="Z651" s="72"/>
      <c r="AA651" s="75"/>
      <c r="AB651" s="75"/>
      <c r="AC651" s="75"/>
      <c r="AD651" s="75"/>
      <c r="AE651" s="75"/>
      <c r="AF651" s="75"/>
      <c r="AG651" s="75"/>
      <c r="AH651" s="75"/>
      <c r="AI651" s="75"/>
      <c r="AJ651" s="75"/>
      <c r="AK651" s="75"/>
      <c r="AL651" s="75"/>
      <c r="AM651" s="75"/>
      <c r="AN651" s="75"/>
      <c r="AO651" s="75"/>
      <c r="AP651" s="75"/>
      <c r="AQ651" s="75"/>
      <c r="AR651" s="75"/>
      <c r="AS651" s="75"/>
    </row>
    <row r="652" ht="16.5" customHeight="1" outlineLevel="1">
      <c r="A652" s="75"/>
      <c r="B652" s="105"/>
      <c r="C652" s="106"/>
      <c r="D652" s="72"/>
      <c r="E652" s="107"/>
      <c r="F652" s="71"/>
      <c r="G652" s="107"/>
      <c r="H652" s="71"/>
      <c r="I652" s="107"/>
      <c r="J652" s="71"/>
      <c r="K652" s="71"/>
      <c r="L652" s="71"/>
      <c r="M652" s="72"/>
      <c r="N652" s="108"/>
      <c r="O652" s="72"/>
      <c r="P652" s="109"/>
      <c r="Q652" s="71"/>
      <c r="R652" s="110"/>
      <c r="S652" s="72"/>
      <c r="T652" s="111"/>
      <c r="U652" s="72"/>
      <c r="V652" s="112"/>
      <c r="W652" s="71"/>
      <c r="X652" s="72"/>
      <c r="Y652" s="112"/>
      <c r="Z652" s="72"/>
      <c r="AA652" s="75"/>
      <c r="AB652" s="75"/>
      <c r="AC652" s="75"/>
      <c r="AD652" s="75"/>
      <c r="AE652" s="75"/>
      <c r="AF652" s="75"/>
      <c r="AG652" s="75"/>
      <c r="AH652" s="75"/>
      <c r="AI652" s="75"/>
      <c r="AJ652" s="75"/>
      <c r="AK652" s="75"/>
      <c r="AL652" s="75"/>
      <c r="AM652" s="75"/>
      <c r="AN652" s="75"/>
      <c r="AO652" s="75"/>
      <c r="AP652" s="75"/>
      <c r="AQ652" s="75"/>
      <c r="AR652" s="75"/>
      <c r="AS652" s="75"/>
    </row>
    <row r="653" ht="16.5" customHeight="1" outlineLevel="1">
      <c r="A653" s="75"/>
      <c r="B653" s="105"/>
      <c r="C653" s="106"/>
      <c r="D653" s="72"/>
      <c r="E653" s="107"/>
      <c r="F653" s="71"/>
      <c r="G653" s="107"/>
      <c r="H653" s="71"/>
      <c r="I653" s="107"/>
      <c r="J653" s="71"/>
      <c r="K653" s="71"/>
      <c r="L653" s="71"/>
      <c r="M653" s="72"/>
      <c r="N653" s="108"/>
      <c r="O653" s="72"/>
      <c r="P653" s="109"/>
      <c r="Q653" s="71"/>
      <c r="R653" s="110"/>
      <c r="S653" s="72"/>
      <c r="T653" s="111"/>
      <c r="U653" s="72"/>
      <c r="V653" s="112"/>
      <c r="W653" s="71"/>
      <c r="X653" s="72"/>
      <c r="Y653" s="112"/>
      <c r="Z653" s="72"/>
      <c r="AA653" s="75"/>
      <c r="AB653" s="75"/>
      <c r="AC653" s="75"/>
      <c r="AD653" s="75"/>
      <c r="AE653" s="75"/>
      <c r="AF653" s="75"/>
      <c r="AG653" s="75"/>
      <c r="AH653" s="75"/>
      <c r="AI653" s="75"/>
      <c r="AJ653" s="75"/>
      <c r="AK653" s="75"/>
      <c r="AL653" s="75"/>
      <c r="AM653" s="75"/>
      <c r="AN653" s="75"/>
      <c r="AO653" s="75"/>
      <c r="AP653" s="75"/>
      <c r="AQ653" s="75"/>
      <c r="AR653" s="75"/>
      <c r="AS653" s="75"/>
    </row>
    <row r="654" ht="16.5" customHeight="1" outlineLevel="1">
      <c r="A654" s="75"/>
      <c r="B654" s="105"/>
      <c r="C654" s="106"/>
      <c r="D654" s="72"/>
      <c r="E654" s="107"/>
      <c r="F654" s="71"/>
      <c r="G654" s="107"/>
      <c r="H654" s="71"/>
      <c r="I654" s="107"/>
      <c r="J654" s="71"/>
      <c r="K654" s="71"/>
      <c r="L654" s="71"/>
      <c r="M654" s="72"/>
      <c r="N654" s="108"/>
      <c r="O654" s="72"/>
      <c r="P654" s="109"/>
      <c r="Q654" s="71"/>
      <c r="R654" s="110"/>
      <c r="S654" s="72"/>
      <c r="T654" s="111"/>
      <c r="U654" s="72"/>
      <c r="V654" s="112"/>
      <c r="W654" s="71"/>
      <c r="X654" s="72"/>
      <c r="Y654" s="112"/>
      <c r="Z654" s="72"/>
      <c r="AA654" s="75"/>
      <c r="AB654" s="75"/>
      <c r="AC654" s="75"/>
      <c r="AD654" s="75"/>
      <c r="AE654" s="75"/>
      <c r="AF654" s="75"/>
      <c r="AG654" s="75"/>
      <c r="AH654" s="75"/>
      <c r="AI654" s="75"/>
      <c r="AJ654" s="75"/>
      <c r="AK654" s="75"/>
      <c r="AL654" s="75"/>
      <c r="AM654" s="75"/>
      <c r="AN654" s="75"/>
      <c r="AO654" s="75"/>
      <c r="AP654" s="75"/>
      <c r="AQ654" s="75"/>
      <c r="AR654" s="75"/>
      <c r="AS654" s="75"/>
    </row>
    <row r="655" ht="16.5" customHeight="1" outlineLevel="1">
      <c r="A655" s="75"/>
      <c r="B655" s="105"/>
      <c r="C655" s="106"/>
      <c r="D655" s="72"/>
      <c r="E655" s="107"/>
      <c r="F655" s="71"/>
      <c r="G655" s="107"/>
      <c r="H655" s="71"/>
      <c r="I655" s="107"/>
      <c r="J655" s="71"/>
      <c r="K655" s="71"/>
      <c r="L655" s="71"/>
      <c r="M655" s="72"/>
      <c r="N655" s="108"/>
      <c r="O655" s="72"/>
      <c r="P655" s="109"/>
      <c r="Q655" s="71"/>
      <c r="R655" s="110"/>
      <c r="S655" s="72"/>
      <c r="T655" s="111"/>
      <c r="U655" s="72"/>
      <c r="V655" s="112"/>
      <c r="W655" s="71"/>
      <c r="X655" s="72"/>
      <c r="Y655" s="112"/>
      <c r="Z655" s="72"/>
      <c r="AA655" s="75"/>
      <c r="AB655" s="75"/>
      <c r="AC655" s="75"/>
      <c r="AD655" s="75"/>
      <c r="AE655" s="75"/>
      <c r="AF655" s="75"/>
      <c r="AG655" s="75"/>
      <c r="AH655" s="75"/>
      <c r="AI655" s="75"/>
      <c r="AJ655" s="75"/>
      <c r="AK655" s="75"/>
      <c r="AL655" s="75"/>
      <c r="AM655" s="75"/>
      <c r="AN655" s="75"/>
      <c r="AO655" s="75"/>
      <c r="AP655" s="75"/>
      <c r="AQ655" s="75"/>
      <c r="AR655" s="75"/>
      <c r="AS655" s="75"/>
    </row>
    <row r="656" ht="16.5" customHeight="1" outlineLevel="1">
      <c r="A656" s="75"/>
      <c r="B656" s="105"/>
      <c r="C656" s="106"/>
      <c r="D656" s="72"/>
      <c r="E656" s="107"/>
      <c r="F656" s="71"/>
      <c r="G656" s="107"/>
      <c r="H656" s="71"/>
      <c r="I656" s="107"/>
      <c r="J656" s="71"/>
      <c r="K656" s="71"/>
      <c r="L656" s="71"/>
      <c r="M656" s="72"/>
      <c r="N656" s="108"/>
      <c r="O656" s="72"/>
      <c r="P656" s="109"/>
      <c r="Q656" s="71"/>
      <c r="R656" s="110"/>
      <c r="S656" s="72"/>
      <c r="T656" s="111"/>
      <c r="U656" s="72"/>
      <c r="V656" s="112"/>
      <c r="W656" s="71"/>
      <c r="X656" s="72"/>
      <c r="Y656" s="112"/>
      <c r="Z656" s="72"/>
      <c r="AA656" s="75"/>
      <c r="AB656" s="75"/>
      <c r="AC656" s="75"/>
      <c r="AD656" s="75"/>
      <c r="AE656" s="75"/>
      <c r="AF656" s="75"/>
      <c r="AG656" s="75"/>
      <c r="AH656" s="75"/>
      <c r="AI656" s="75"/>
      <c r="AJ656" s="75"/>
      <c r="AK656" s="75"/>
      <c r="AL656" s="75"/>
      <c r="AM656" s="75"/>
      <c r="AN656" s="75"/>
      <c r="AO656" s="75"/>
      <c r="AP656" s="75"/>
      <c r="AQ656" s="75"/>
      <c r="AR656" s="75"/>
      <c r="AS656" s="75"/>
    </row>
    <row r="657" ht="16.5" customHeight="1" outlineLevel="1">
      <c r="A657" s="75"/>
      <c r="B657" s="105"/>
      <c r="C657" s="106"/>
      <c r="D657" s="72"/>
      <c r="E657" s="107"/>
      <c r="F657" s="71"/>
      <c r="G657" s="107"/>
      <c r="H657" s="71"/>
      <c r="I657" s="107"/>
      <c r="J657" s="71"/>
      <c r="K657" s="71"/>
      <c r="L657" s="71"/>
      <c r="M657" s="72"/>
      <c r="N657" s="108"/>
      <c r="O657" s="72"/>
      <c r="P657" s="109"/>
      <c r="Q657" s="71"/>
      <c r="R657" s="110"/>
      <c r="S657" s="72"/>
      <c r="T657" s="111"/>
      <c r="U657" s="72"/>
      <c r="V657" s="112"/>
      <c r="W657" s="71"/>
      <c r="X657" s="72"/>
      <c r="Y657" s="112"/>
      <c r="Z657" s="72"/>
      <c r="AA657" s="75"/>
      <c r="AB657" s="75"/>
      <c r="AC657" s="75"/>
      <c r="AD657" s="75"/>
      <c r="AE657" s="75"/>
      <c r="AF657" s="75"/>
      <c r="AG657" s="75"/>
      <c r="AH657" s="75"/>
      <c r="AI657" s="75"/>
      <c r="AJ657" s="75"/>
      <c r="AK657" s="75"/>
      <c r="AL657" s="75"/>
      <c r="AM657" s="75"/>
      <c r="AN657" s="75"/>
      <c r="AO657" s="75"/>
      <c r="AP657" s="75"/>
      <c r="AQ657" s="75"/>
      <c r="AR657" s="75"/>
      <c r="AS657" s="75"/>
    </row>
    <row r="658" ht="16.5" customHeight="1" outlineLevel="1">
      <c r="A658" s="75"/>
      <c r="B658" s="105"/>
      <c r="C658" s="106"/>
      <c r="D658" s="72"/>
      <c r="E658" s="107"/>
      <c r="F658" s="71"/>
      <c r="G658" s="107"/>
      <c r="H658" s="71"/>
      <c r="I658" s="107"/>
      <c r="J658" s="71"/>
      <c r="K658" s="71"/>
      <c r="L658" s="71"/>
      <c r="M658" s="72"/>
      <c r="N658" s="108"/>
      <c r="O658" s="72"/>
      <c r="P658" s="109"/>
      <c r="Q658" s="71"/>
      <c r="R658" s="110"/>
      <c r="S658" s="72"/>
      <c r="T658" s="111"/>
      <c r="U658" s="72"/>
      <c r="V658" s="112"/>
      <c r="W658" s="71"/>
      <c r="X658" s="72"/>
      <c r="Y658" s="112"/>
      <c r="Z658" s="72"/>
      <c r="AA658" s="75"/>
      <c r="AB658" s="75"/>
      <c r="AC658" s="75"/>
      <c r="AD658" s="75"/>
      <c r="AE658" s="75"/>
      <c r="AF658" s="75"/>
      <c r="AG658" s="75"/>
      <c r="AH658" s="75"/>
      <c r="AI658" s="75"/>
      <c r="AJ658" s="75"/>
      <c r="AK658" s="75"/>
      <c r="AL658" s="75"/>
      <c r="AM658" s="75"/>
      <c r="AN658" s="75"/>
      <c r="AO658" s="75"/>
      <c r="AP658" s="75"/>
      <c r="AQ658" s="75"/>
      <c r="AR658" s="75"/>
      <c r="AS658" s="75"/>
    </row>
    <row r="659" ht="16.5" customHeight="1" outlineLevel="1">
      <c r="A659" s="75"/>
      <c r="B659" s="105"/>
      <c r="C659" s="106"/>
      <c r="D659" s="72"/>
      <c r="E659" s="107"/>
      <c r="F659" s="71"/>
      <c r="G659" s="107"/>
      <c r="H659" s="71"/>
      <c r="I659" s="107"/>
      <c r="J659" s="71"/>
      <c r="K659" s="71"/>
      <c r="L659" s="71"/>
      <c r="M659" s="72"/>
      <c r="N659" s="108"/>
      <c r="O659" s="72"/>
      <c r="P659" s="109"/>
      <c r="Q659" s="71"/>
      <c r="R659" s="110"/>
      <c r="S659" s="72"/>
      <c r="T659" s="111"/>
      <c r="U659" s="72"/>
      <c r="V659" s="112"/>
      <c r="W659" s="71"/>
      <c r="X659" s="72"/>
      <c r="Y659" s="112"/>
      <c r="Z659" s="72"/>
      <c r="AA659" s="75"/>
      <c r="AB659" s="75"/>
      <c r="AC659" s="75"/>
      <c r="AD659" s="75"/>
      <c r="AE659" s="75"/>
      <c r="AF659" s="75"/>
      <c r="AG659" s="75"/>
      <c r="AH659" s="75"/>
      <c r="AI659" s="75"/>
      <c r="AJ659" s="75"/>
      <c r="AK659" s="75"/>
      <c r="AL659" s="75"/>
      <c r="AM659" s="75"/>
      <c r="AN659" s="75"/>
      <c r="AO659" s="75"/>
      <c r="AP659" s="75"/>
      <c r="AQ659" s="75"/>
      <c r="AR659" s="75"/>
      <c r="AS659" s="75"/>
    </row>
    <row r="660" ht="16.5" customHeight="1" outlineLevel="1">
      <c r="A660" s="75"/>
      <c r="B660" s="105"/>
      <c r="C660" s="106"/>
      <c r="D660" s="72"/>
      <c r="E660" s="107"/>
      <c r="F660" s="71"/>
      <c r="G660" s="107"/>
      <c r="H660" s="71"/>
      <c r="I660" s="107"/>
      <c r="J660" s="71"/>
      <c r="K660" s="71"/>
      <c r="L660" s="71"/>
      <c r="M660" s="72"/>
      <c r="N660" s="108"/>
      <c r="O660" s="72"/>
      <c r="P660" s="109"/>
      <c r="Q660" s="71"/>
      <c r="R660" s="110"/>
      <c r="S660" s="72"/>
      <c r="T660" s="111"/>
      <c r="U660" s="72"/>
      <c r="V660" s="112"/>
      <c r="W660" s="71"/>
      <c r="X660" s="72"/>
      <c r="Y660" s="112"/>
      <c r="Z660" s="72"/>
      <c r="AA660" s="75"/>
      <c r="AB660" s="75"/>
      <c r="AC660" s="75"/>
      <c r="AD660" s="75"/>
      <c r="AE660" s="75"/>
      <c r="AF660" s="75"/>
      <c r="AG660" s="75"/>
      <c r="AH660" s="75"/>
      <c r="AI660" s="75"/>
      <c r="AJ660" s="75"/>
      <c r="AK660" s="75"/>
      <c r="AL660" s="75"/>
      <c r="AM660" s="75"/>
      <c r="AN660" s="75"/>
      <c r="AO660" s="75"/>
      <c r="AP660" s="75"/>
      <c r="AQ660" s="75"/>
      <c r="AR660" s="75"/>
      <c r="AS660" s="75"/>
    </row>
    <row r="661" ht="16.5" customHeight="1" outlineLevel="1">
      <c r="A661" s="75"/>
      <c r="B661" s="105"/>
      <c r="C661" s="106"/>
      <c r="D661" s="72"/>
      <c r="E661" s="107"/>
      <c r="F661" s="71"/>
      <c r="G661" s="107"/>
      <c r="H661" s="71"/>
      <c r="I661" s="107"/>
      <c r="J661" s="71"/>
      <c r="K661" s="71"/>
      <c r="L661" s="71"/>
      <c r="M661" s="72"/>
      <c r="N661" s="108"/>
      <c r="O661" s="72"/>
      <c r="P661" s="109"/>
      <c r="Q661" s="71"/>
      <c r="R661" s="110"/>
      <c r="S661" s="72"/>
      <c r="T661" s="111"/>
      <c r="U661" s="72"/>
      <c r="V661" s="112"/>
      <c r="W661" s="71"/>
      <c r="X661" s="72"/>
      <c r="Y661" s="112"/>
      <c r="Z661" s="72"/>
      <c r="AA661" s="75"/>
      <c r="AB661" s="75"/>
      <c r="AC661" s="75"/>
      <c r="AD661" s="75"/>
      <c r="AE661" s="75"/>
      <c r="AF661" s="75"/>
      <c r="AG661" s="75"/>
      <c r="AH661" s="75"/>
      <c r="AI661" s="75"/>
      <c r="AJ661" s="75"/>
      <c r="AK661" s="75"/>
      <c r="AL661" s="75"/>
      <c r="AM661" s="75"/>
      <c r="AN661" s="75"/>
      <c r="AO661" s="75"/>
      <c r="AP661" s="75"/>
      <c r="AQ661" s="75"/>
      <c r="AR661" s="75"/>
      <c r="AS661" s="75"/>
    </row>
    <row r="662" ht="16.5" customHeight="1" outlineLevel="1">
      <c r="A662" s="75"/>
      <c r="B662" s="105"/>
      <c r="C662" s="106"/>
      <c r="D662" s="72"/>
      <c r="E662" s="107"/>
      <c r="F662" s="71"/>
      <c r="G662" s="107"/>
      <c r="H662" s="71"/>
      <c r="I662" s="107"/>
      <c r="J662" s="71"/>
      <c r="K662" s="71"/>
      <c r="L662" s="71"/>
      <c r="M662" s="72"/>
      <c r="N662" s="108"/>
      <c r="O662" s="72"/>
      <c r="P662" s="109"/>
      <c r="Q662" s="71"/>
      <c r="R662" s="110"/>
      <c r="S662" s="72"/>
      <c r="T662" s="111"/>
      <c r="U662" s="72"/>
      <c r="V662" s="112"/>
      <c r="W662" s="71"/>
      <c r="X662" s="72"/>
      <c r="Y662" s="112"/>
      <c r="Z662" s="72"/>
      <c r="AA662" s="75"/>
      <c r="AB662" s="75"/>
      <c r="AC662" s="75"/>
      <c r="AD662" s="75"/>
      <c r="AE662" s="75"/>
      <c r="AF662" s="75"/>
      <c r="AG662" s="75"/>
      <c r="AH662" s="75"/>
      <c r="AI662" s="75"/>
      <c r="AJ662" s="75"/>
      <c r="AK662" s="75"/>
      <c r="AL662" s="75"/>
      <c r="AM662" s="75"/>
      <c r="AN662" s="75"/>
      <c r="AO662" s="75"/>
      <c r="AP662" s="75"/>
      <c r="AQ662" s="75"/>
      <c r="AR662" s="75"/>
      <c r="AS662" s="75"/>
    </row>
    <row r="663" ht="16.5" customHeight="1" outlineLevel="1">
      <c r="A663" s="75"/>
      <c r="B663" s="105"/>
      <c r="C663" s="106"/>
      <c r="D663" s="72"/>
      <c r="E663" s="107"/>
      <c r="F663" s="71"/>
      <c r="G663" s="107"/>
      <c r="H663" s="71"/>
      <c r="I663" s="107"/>
      <c r="J663" s="71"/>
      <c r="K663" s="71"/>
      <c r="L663" s="71"/>
      <c r="M663" s="72"/>
      <c r="N663" s="108"/>
      <c r="O663" s="72"/>
      <c r="P663" s="109"/>
      <c r="Q663" s="71"/>
      <c r="R663" s="110"/>
      <c r="S663" s="72"/>
      <c r="T663" s="111"/>
      <c r="U663" s="72"/>
      <c r="V663" s="112"/>
      <c r="W663" s="71"/>
      <c r="X663" s="72"/>
      <c r="Y663" s="112"/>
      <c r="Z663" s="72"/>
      <c r="AA663" s="75"/>
      <c r="AB663" s="75"/>
      <c r="AC663" s="75"/>
      <c r="AD663" s="75"/>
      <c r="AE663" s="75"/>
      <c r="AF663" s="75"/>
      <c r="AG663" s="75"/>
      <c r="AH663" s="75"/>
      <c r="AI663" s="75"/>
      <c r="AJ663" s="75"/>
      <c r="AK663" s="75"/>
      <c r="AL663" s="75"/>
      <c r="AM663" s="75"/>
      <c r="AN663" s="75"/>
      <c r="AO663" s="75"/>
      <c r="AP663" s="75"/>
      <c r="AQ663" s="75"/>
      <c r="AR663" s="75"/>
      <c r="AS663" s="75"/>
    </row>
    <row r="664" ht="16.5" customHeight="1" outlineLevel="1">
      <c r="A664" s="75"/>
      <c r="B664" s="105"/>
      <c r="C664" s="106"/>
      <c r="D664" s="72"/>
      <c r="E664" s="107"/>
      <c r="F664" s="71"/>
      <c r="G664" s="107"/>
      <c r="H664" s="71"/>
      <c r="I664" s="107"/>
      <c r="J664" s="71"/>
      <c r="K664" s="71"/>
      <c r="L664" s="71"/>
      <c r="M664" s="72"/>
      <c r="N664" s="108"/>
      <c r="O664" s="72"/>
      <c r="P664" s="109"/>
      <c r="Q664" s="71"/>
      <c r="R664" s="110"/>
      <c r="S664" s="72"/>
      <c r="T664" s="111"/>
      <c r="U664" s="72"/>
      <c r="V664" s="112"/>
      <c r="W664" s="71"/>
      <c r="X664" s="72"/>
      <c r="Y664" s="112"/>
      <c r="Z664" s="72"/>
      <c r="AA664" s="75"/>
      <c r="AB664" s="75"/>
      <c r="AC664" s="75"/>
      <c r="AD664" s="75"/>
      <c r="AE664" s="75"/>
      <c r="AF664" s="75"/>
      <c r="AG664" s="75"/>
      <c r="AH664" s="75"/>
      <c r="AI664" s="75"/>
      <c r="AJ664" s="75"/>
      <c r="AK664" s="75"/>
      <c r="AL664" s="75"/>
      <c r="AM664" s="75"/>
      <c r="AN664" s="75"/>
      <c r="AO664" s="75"/>
      <c r="AP664" s="75"/>
      <c r="AQ664" s="75"/>
      <c r="AR664" s="75"/>
      <c r="AS664" s="75"/>
    </row>
    <row r="665" ht="16.5" customHeight="1" outlineLevel="1">
      <c r="A665" s="75"/>
      <c r="B665" s="105"/>
      <c r="C665" s="106"/>
      <c r="D665" s="72"/>
      <c r="E665" s="107"/>
      <c r="F665" s="71"/>
      <c r="G665" s="107"/>
      <c r="H665" s="71"/>
      <c r="I665" s="107"/>
      <c r="J665" s="71"/>
      <c r="K665" s="71"/>
      <c r="L665" s="71"/>
      <c r="M665" s="72"/>
      <c r="N665" s="108"/>
      <c r="O665" s="72"/>
      <c r="P665" s="109"/>
      <c r="Q665" s="71"/>
      <c r="R665" s="110"/>
      <c r="S665" s="72"/>
      <c r="T665" s="111"/>
      <c r="U665" s="72"/>
      <c r="V665" s="112"/>
      <c r="W665" s="71"/>
      <c r="X665" s="72"/>
      <c r="Y665" s="112"/>
      <c r="Z665" s="72"/>
      <c r="AA665" s="75"/>
      <c r="AB665" s="75"/>
      <c r="AC665" s="75"/>
      <c r="AD665" s="75"/>
      <c r="AE665" s="75"/>
      <c r="AF665" s="75"/>
      <c r="AG665" s="75"/>
      <c r="AH665" s="75"/>
      <c r="AI665" s="75"/>
      <c r="AJ665" s="75"/>
      <c r="AK665" s="75"/>
      <c r="AL665" s="75"/>
      <c r="AM665" s="75"/>
      <c r="AN665" s="75"/>
      <c r="AO665" s="75"/>
      <c r="AP665" s="75"/>
      <c r="AQ665" s="75"/>
      <c r="AR665" s="75"/>
      <c r="AS665" s="75"/>
    </row>
    <row r="666" ht="16.5" customHeight="1" outlineLevel="1">
      <c r="A666" s="75"/>
      <c r="B666" s="105"/>
      <c r="C666" s="106"/>
      <c r="D666" s="72"/>
      <c r="E666" s="107"/>
      <c r="F666" s="71"/>
      <c r="G666" s="107"/>
      <c r="H666" s="71"/>
      <c r="I666" s="107"/>
      <c r="J666" s="71"/>
      <c r="K666" s="71"/>
      <c r="L666" s="71"/>
      <c r="M666" s="72"/>
      <c r="N666" s="108"/>
      <c r="O666" s="72"/>
      <c r="P666" s="109"/>
      <c r="Q666" s="71"/>
      <c r="R666" s="110"/>
      <c r="S666" s="72"/>
      <c r="T666" s="111"/>
      <c r="U666" s="72"/>
      <c r="V666" s="112"/>
      <c r="W666" s="71"/>
      <c r="X666" s="72"/>
      <c r="Y666" s="112"/>
      <c r="Z666" s="72"/>
      <c r="AA666" s="75"/>
      <c r="AB666" s="75"/>
      <c r="AC666" s="75"/>
      <c r="AD666" s="75"/>
      <c r="AE666" s="75"/>
      <c r="AF666" s="75"/>
      <c r="AG666" s="75"/>
      <c r="AH666" s="75"/>
      <c r="AI666" s="75"/>
      <c r="AJ666" s="75"/>
      <c r="AK666" s="75"/>
      <c r="AL666" s="75"/>
      <c r="AM666" s="75"/>
      <c r="AN666" s="75"/>
      <c r="AO666" s="75"/>
      <c r="AP666" s="75"/>
      <c r="AQ666" s="75"/>
      <c r="AR666" s="75"/>
      <c r="AS666" s="75"/>
    </row>
    <row r="667" ht="16.5" customHeight="1" outlineLevel="1">
      <c r="A667" s="75"/>
      <c r="B667" s="105"/>
      <c r="C667" s="106"/>
      <c r="D667" s="72"/>
      <c r="E667" s="107"/>
      <c r="F667" s="71"/>
      <c r="G667" s="107"/>
      <c r="H667" s="71"/>
      <c r="I667" s="107"/>
      <c r="J667" s="71"/>
      <c r="K667" s="71"/>
      <c r="L667" s="71"/>
      <c r="M667" s="72"/>
      <c r="N667" s="108"/>
      <c r="O667" s="72"/>
      <c r="P667" s="109"/>
      <c r="Q667" s="71"/>
      <c r="R667" s="110"/>
      <c r="S667" s="72"/>
      <c r="T667" s="111"/>
      <c r="U667" s="72"/>
      <c r="V667" s="112"/>
      <c r="W667" s="71"/>
      <c r="X667" s="72"/>
      <c r="Y667" s="112"/>
      <c r="Z667" s="72"/>
      <c r="AA667" s="75"/>
      <c r="AB667" s="75"/>
      <c r="AC667" s="75"/>
      <c r="AD667" s="75"/>
      <c r="AE667" s="75"/>
      <c r="AF667" s="75"/>
      <c r="AG667" s="75"/>
      <c r="AH667" s="75"/>
      <c r="AI667" s="75"/>
      <c r="AJ667" s="75"/>
      <c r="AK667" s="75"/>
      <c r="AL667" s="75"/>
      <c r="AM667" s="75"/>
      <c r="AN667" s="75"/>
      <c r="AO667" s="75"/>
      <c r="AP667" s="75"/>
      <c r="AQ667" s="75"/>
      <c r="AR667" s="75"/>
      <c r="AS667" s="75"/>
    </row>
    <row r="668" ht="16.5" customHeight="1" outlineLevel="1">
      <c r="A668" s="75"/>
      <c r="B668" s="105"/>
      <c r="C668" s="106"/>
      <c r="D668" s="72"/>
      <c r="E668" s="107"/>
      <c r="F668" s="71"/>
      <c r="G668" s="107"/>
      <c r="H668" s="71"/>
      <c r="I668" s="107"/>
      <c r="J668" s="71"/>
      <c r="K668" s="71"/>
      <c r="L668" s="71"/>
      <c r="M668" s="72"/>
      <c r="N668" s="108"/>
      <c r="O668" s="72"/>
      <c r="P668" s="109"/>
      <c r="Q668" s="71"/>
      <c r="R668" s="110"/>
      <c r="S668" s="72"/>
      <c r="T668" s="111"/>
      <c r="U668" s="72"/>
      <c r="V668" s="112"/>
      <c r="W668" s="71"/>
      <c r="X668" s="72"/>
      <c r="Y668" s="112"/>
      <c r="Z668" s="72"/>
      <c r="AA668" s="75"/>
      <c r="AB668" s="75"/>
      <c r="AC668" s="75"/>
      <c r="AD668" s="75"/>
      <c r="AE668" s="75"/>
      <c r="AF668" s="75"/>
      <c r="AG668" s="75"/>
      <c r="AH668" s="75"/>
      <c r="AI668" s="75"/>
      <c r="AJ668" s="75"/>
      <c r="AK668" s="75"/>
      <c r="AL668" s="75"/>
      <c r="AM668" s="75"/>
      <c r="AN668" s="75"/>
      <c r="AO668" s="75"/>
      <c r="AP668" s="75"/>
      <c r="AQ668" s="75"/>
      <c r="AR668" s="75"/>
      <c r="AS668" s="75"/>
    </row>
    <row r="669" ht="16.5" customHeight="1" outlineLevel="1">
      <c r="A669" s="75"/>
      <c r="B669" s="105"/>
      <c r="C669" s="106"/>
      <c r="D669" s="72"/>
      <c r="E669" s="107"/>
      <c r="F669" s="71"/>
      <c r="G669" s="107"/>
      <c r="H669" s="71"/>
      <c r="I669" s="107"/>
      <c r="J669" s="71"/>
      <c r="K669" s="71"/>
      <c r="L669" s="71"/>
      <c r="M669" s="72"/>
      <c r="N669" s="108"/>
      <c r="O669" s="72"/>
      <c r="P669" s="109"/>
      <c r="Q669" s="71"/>
      <c r="R669" s="110"/>
      <c r="S669" s="72"/>
      <c r="T669" s="111"/>
      <c r="U669" s="72"/>
      <c r="V669" s="112"/>
      <c r="W669" s="71"/>
      <c r="X669" s="72"/>
      <c r="Y669" s="112"/>
      <c r="Z669" s="72"/>
      <c r="AA669" s="75"/>
      <c r="AB669" s="75"/>
      <c r="AC669" s="75"/>
      <c r="AD669" s="75"/>
      <c r="AE669" s="75"/>
      <c r="AF669" s="75"/>
      <c r="AG669" s="75"/>
      <c r="AH669" s="75"/>
      <c r="AI669" s="75"/>
      <c r="AJ669" s="75"/>
      <c r="AK669" s="75"/>
      <c r="AL669" s="75"/>
      <c r="AM669" s="75"/>
      <c r="AN669" s="75"/>
      <c r="AO669" s="75"/>
      <c r="AP669" s="75"/>
      <c r="AQ669" s="75"/>
      <c r="AR669" s="75"/>
      <c r="AS669" s="75"/>
    </row>
    <row r="670" ht="16.5" customHeight="1" outlineLevel="1">
      <c r="A670" s="75"/>
      <c r="B670" s="105"/>
      <c r="C670" s="106"/>
      <c r="D670" s="72"/>
      <c r="E670" s="107"/>
      <c r="F670" s="71"/>
      <c r="G670" s="107"/>
      <c r="H670" s="71"/>
      <c r="I670" s="107"/>
      <c r="J670" s="71"/>
      <c r="K670" s="71"/>
      <c r="L670" s="71"/>
      <c r="M670" s="72"/>
      <c r="N670" s="108"/>
      <c r="O670" s="72"/>
      <c r="P670" s="109"/>
      <c r="Q670" s="71"/>
      <c r="R670" s="110"/>
      <c r="S670" s="72"/>
      <c r="T670" s="111"/>
      <c r="U670" s="72"/>
      <c r="V670" s="112"/>
      <c r="W670" s="71"/>
      <c r="X670" s="72"/>
      <c r="Y670" s="112"/>
      <c r="Z670" s="72"/>
      <c r="AA670" s="75"/>
      <c r="AB670" s="75"/>
      <c r="AC670" s="75"/>
      <c r="AD670" s="75"/>
      <c r="AE670" s="75"/>
      <c r="AF670" s="75"/>
      <c r="AG670" s="75"/>
      <c r="AH670" s="75"/>
      <c r="AI670" s="75"/>
      <c r="AJ670" s="75"/>
      <c r="AK670" s="75"/>
      <c r="AL670" s="75"/>
      <c r="AM670" s="75"/>
      <c r="AN670" s="75"/>
      <c r="AO670" s="75"/>
      <c r="AP670" s="75"/>
      <c r="AQ670" s="75"/>
      <c r="AR670" s="75"/>
      <c r="AS670" s="75"/>
    </row>
    <row r="671" ht="16.5" customHeight="1" outlineLevel="1">
      <c r="A671" s="75"/>
      <c r="B671" s="105"/>
      <c r="C671" s="106"/>
      <c r="D671" s="72"/>
      <c r="E671" s="107"/>
      <c r="F671" s="71"/>
      <c r="G671" s="107"/>
      <c r="H671" s="71"/>
      <c r="I671" s="107"/>
      <c r="J671" s="71"/>
      <c r="K671" s="71"/>
      <c r="L671" s="71"/>
      <c r="M671" s="72"/>
      <c r="N671" s="108"/>
      <c r="O671" s="72"/>
      <c r="P671" s="109"/>
      <c r="Q671" s="71"/>
      <c r="R671" s="110"/>
      <c r="S671" s="72"/>
      <c r="T671" s="111"/>
      <c r="U671" s="72"/>
      <c r="V671" s="112"/>
      <c r="W671" s="71"/>
      <c r="X671" s="72"/>
      <c r="Y671" s="112"/>
      <c r="Z671" s="72"/>
      <c r="AA671" s="75"/>
      <c r="AB671" s="75"/>
      <c r="AC671" s="75"/>
      <c r="AD671" s="75"/>
      <c r="AE671" s="75"/>
      <c r="AF671" s="75"/>
      <c r="AG671" s="75"/>
      <c r="AH671" s="75"/>
      <c r="AI671" s="75"/>
      <c r="AJ671" s="75"/>
      <c r="AK671" s="75"/>
      <c r="AL671" s="75"/>
      <c r="AM671" s="75"/>
      <c r="AN671" s="75"/>
      <c r="AO671" s="75"/>
      <c r="AP671" s="75"/>
      <c r="AQ671" s="75"/>
      <c r="AR671" s="75"/>
      <c r="AS671" s="75"/>
    </row>
    <row r="672" ht="16.5" customHeight="1" outlineLevel="1">
      <c r="A672" s="75"/>
      <c r="B672" s="105"/>
      <c r="C672" s="106"/>
      <c r="D672" s="72"/>
      <c r="E672" s="107"/>
      <c r="F672" s="71"/>
      <c r="G672" s="107"/>
      <c r="H672" s="71"/>
      <c r="I672" s="107"/>
      <c r="J672" s="71"/>
      <c r="K672" s="71"/>
      <c r="L672" s="71"/>
      <c r="M672" s="72"/>
      <c r="N672" s="108"/>
      <c r="O672" s="72"/>
      <c r="P672" s="109"/>
      <c r="Q672" s="71"/>
      <c r="R672" s="110"/>
      <c r="S672" s="72"/>
      <c r="T672" s="111"/>
      <c r="U672" s="72"/>
      <c r="V672" s="112"/>
      <c r="W672" s="71"/>
      <c r="X672" s="72"/>
      <c r="Y672" s="112"/>
      <c r="Z672" s="72"/>
      <c r="AA672" s="75"/>
      <c r="AB672" s="75"/>
      <c r="AC672" s="75"/>
      <c r="AD672" s="75"/>
      <c r="AE672" s="75"/>
      <c r="AF672" s="75"/>
      <c r="AG672" s="75"/>
      <c r="AH672" s="75"/>
      <c r="AI672" s="75"/>
      <c r="AJ672" s="75"/>
      <c r="AK672" s="75"/>
      <c r="AL672" s="75"/>
      <c r="AM672" s="75"/>
      <c r="AN672" s="75"/>
      <c r="AO672" s="75"/>
      <c r="AP672" s="75"/>
      <c r="AQ672" s="75"/>
      <c r="AR672" s="75"/>
      <c r="AS672" s="75"/>
    </row>
    <row r="673" ht="16.5" customHeight="1" outlineLevel="1">
      <c r="A673" s="75"/>
      <c r="B673" s="105"/>
      <c r="C673" s="106"/>
      <c r="D673" s="72"/>
      <c r="E673" s="107"/>
      <c r="F673" s="71"/>
      <c r="G673" s="107"/>
      <c r="H673" s="71"/>
      <c r="I673" s="107"/>
      <c r="J673" s="71"/>
      <c r="K673" s="71"/>
      <c r="L673" s="71"/>
      <c r="M673" s="72"/>
      <c r="N673" s="108"/>
      <c r="O673" s="72"/>
      <c r="P673" s="109"/>
      <c r="Q673" s="71"/>
      <c r="R673" s="110"/>
      <c r="S673" s="72"/>
      <c r="T673" s="111"/>
      <c r="U673" s="72"/>
      <c r="V673" s="112"/>
      <c r="W673" s="71"/>
      <c r="X673" s="72"/>
      <c r="Y673" s="112"/>
      <c r="Z673" s="72"/>
      <c r="AA673" s="75"/>
      <c r="AB673" s="75"/>
      <c r="AC673" s="75"/>
      <c r="AD673" s="75"/>
      <c r="AE673" s="75"/>
      <c r="AF673" s="75"/>
      <c r="AG673" s="75"/>
      <c r="AH673" s="75"/>
      <c r="AI673" s="75"/>
      <c r="AJ673" s="75"/>
      <c r="AK673" s="75"/>
      <c r="AL673" s="75"/>
      <c r="AM673" s="75"/>
      <c r="AN673" s="75"/>
      <c r="AO673" s="75"/>
      <c r="AP673" s="75"/>
      <c r="AQ673" s="75"/>
      <c r="AR673" s="75"/>
      <c r="AS673" s="75"/>
    </row>
    <row r="674" ht="16.5" customHeight="1" outlineLevel="1">
      <c r="A674" s="75"/>
      <c r="B674" s="105"/>
      <c r="C674" s="106"/>
      <c r="D674" s="72"/>
      <c r="E674" s="107"/>
      <c r="F674" s="71"/>
      <c r="G674" s="107"/>
      <c r="H674" s="71"/>
      <c r="I674" s="107"/>
      <c r="J674" s="71"/>
      <c r="K674" s="71"/>
      <c r="L674" s="71"/>
      <c r="M674" s="72"/>
      <c r="N674" s="108"/>
      <c r="O674" s="72"/>
      <c r="P674" s="109"/>
      <c r="Q674" s="71"/>
      <c r="R674" s="110"/>
      <c r="S674" s="72"/>
      <c r="T674" s="111"/>
      <c r="U674" s="72"/>
      <c r="V674" s="112"/>
      <c r="W674" s="71"/>
      <c r="X674" s="72"/>
      <c r="Y674" s="112"/>
      <c r="Z674" s="72"/>
      <c r="AA674" s="75"/>
      <c r="AB674" s="75"/>
      <c r="AC674" s="75"/>
      <c r="AD674" s="75"/>
      <c r="AE674" s="75"/>
      <c r="AF674" s="75"/>
      <c r="AG674" s="75"/>
      <c r="AH674" s="75"/>
      <c r="AI674" s="75"/>
      <c r="AJ674" s="75"/>
      <c r="AK674" s="75"/>
      <c r="AL674" s="75"/>
      <c r="AM674" s="75"/>
      <c r="AN674" s="75"/>
      <c r="AO674" s="75"/>
      <c r="AP674" s="75"/>
      <c r="AQ674" s="75"/>
      <c r="AR674" s="75"/>
      <c r="AS674" s="75"/>
    </row>
    <row r="675" ht="16.5" customHeight="1" outlineLevel="1">
      <c r="A675" s="75"/>
      <c r="B675" s="105"/>
      <c r="C675" s="106"/>
      <c r="D675" s="72"/>
      <c r="E675" s="107"/>
      <c r="F675" s="71"/>
      <c r="G675" s="107"/>
      <c r="H675" s="71"/>
      <c r="I675" s="107"/>
      <c r="J675" s="71"/>
      <c r="K675" s="71"/>
      <c r="L675" s="71"/>
      <c r="M675" s="72"/>
      <c r="N675" s="108"/>
      <c r="O675" s="72"/>
      <c r="P675" s="109"/>
      <c r="Q675" s="71"/>
      <c r="R675" s="110"/>
      <c r="S675" s="72"/>
      <c r="T675" s="111"/>
      <c r="U675" s="72"/>
      <c r="V675" s="112"/>
      <c r="W675" s="71"/>
      <c r="X675" s="72"/>
      <c r="Y675" s="112"/>
      <c r="Z675" s="72"/>
      <c r="AA675" s="75"/>
      <c r="AB675" s="75"/>
      <c r="AC675" s="75"/>
      <c r="AD675" s="75"/>
      <c r="AE675" s="75"/>
      <c r="AF675" s="75"/>
      <c r="AG675" s="75"/>
      <c r="AH675" s="75"/>
      <c r="AI675" s="75"/>
      <c r="AJ675" s="75"/>
      <c r="AK675" s="75"/>
      <c r="AL675" s="75"/>
      <c r="AM675" s="75"/>
      <c r="AN675" s="75"/>
      <c r="AO675" s="75"/>
      <c r="AP675" s="75"/>
      <c r="AQ675" s="75"/>
      <c r="AR675" s="75"/>
      <c r="AS675" s="75"/>
    </row>
    <row r="676" ht="16.5" customHeight="1" outlineLevel="1">
      <c r="A676" s="75"/>
      <c r="B676" s="105"/>
      <c r="C676" s="106"/>
      <c r="D676" s="72"/>
      <c r="E676" s="107"/>
      <c r="F676" s="71"/>
      <c r="G676" s="107"/>
      <c r="H676" s="71"/>
      <c r="I676" s="107"/>
      <c r="J676" s="71"/>
      <c r="K676" s="71"/>
      <c r="L676" s="71"/>
      <c r="M676" s="72"/>
      <c r="N676" s="108"/>
      <c r="O676" s="72"/>
      <c r="P676" s="109"/>
      <c r="Q676" s="71"/>
      <c r="R676" s="110"/>
      <c r="S676" s="72"/>
      <c r="T676" s="111"/>
      <c r="U676" s="72"/>
      <c r="V676" s="112"/>
      <c r="W676" s="71"/>
      <c r="X676" s="72"/>
      <c r="Y676" s="112"/>
      <c r="Z676" s="72"/>
      <c r="AA676" s="75"/>
      <c r="AB676" s="75"/>
      <c r="AC676" s="75"/>
      <c r="AD676" s="75"/>
      <c r="AE676" s="75"/>
      <c r="AF676" s="75"/>
      <c r="AG676" s="75"/>
      <c r="AH676" s="75"/>
      <c r="AI676" s="75"/>
      <c r="AJ676" s="75"/>
      <c r="AK676" s="75"/>
      <c r="AL676" s="75"/>
      <c r="AM676" s="75"/>
      <c r="AN676" s="75"/>
      <c r="AO676" s="75"/>
      <c r="AP676" s="75"/>
      <c r="AQ676" s="75"/>
      <c r="AR676" s="75"/>
      <c r="AS676" s="75"/>
    </row>
    <row r="677" ht="16.5" customHeight="1" outlineLevel="1">
      <c r="A677" s="75"/>
      <c r="B677" s="105"/>
      <c r="C677" s="106"/>
      <c r="D677" s="72"/>
      <c r="E677" s="107"/>
      <c r="F677" s="71"/>
      <c r="G677" s="107"/>
      <c r="H677" s="71"/>
      <c r="I677" s="107"/>
      <c r="J677" s="71"/>
      <c r="K677" s="71"/>
      <c r="L677" s="71"/>
      <c r="M677" s="72"/>
      <c r="N677" s="108"/>
      <c r="O677" s="72"/>
      <c r="P677" s="109"/>
      <c r="Q677" s="71"/>
      <c r="R677" s="110"/>
      <c r="S677" s="72"/>
      <c r="T677" s="111"/>
      <c r="U677" s="72"/>
      <c r="V677" s="112"/>
      <c r="W677" s="71"/>
      <c r="X677" s="72"/>
      <c r="Y677" s="112"/>
      <c r="Z677" s="72"/>
      <c r="AA677" s="75"/>
      <c r="AB677" s="75"/>
      <c r="AC677" s="75"/>
      <c r="AD677" s="75"/>
      <c r="AE677" s="75"/>
      <c r="AF677" s="75"/>
      <c r="AG677" s="75"/>
      <c r="AH677" s="75"/>
      <c r="AI677" s="75"/>
      <c r="AJ677" s="75"/>
      <c r="AK677" s="75"/>
      <c r="AL677" s="75"/>
      <c r="AM677" s="75"/>
      <c r="AN677" s="75"/>
      <c r="AO677" s="75"/>
      <c r="AP677" s="75"/>
      <c r="AQ677" s="75"/>
      <c r="AR677" s="75"/>
      <c r="AS677" s="75"/>
    </row>
    <row r="678" ht="16.5" customHeight="1" outlineLevel="1">
      <c r="A678" s="75"/>
      <c r="B678" s="105"/>
      <c r="C678" s="106"/>
      <c r="D678" s="72"/>
      <c r="E678" s="107"/>
      <c r="F678" s="71"/>
      <c r="G678" s="107"/>
      <c r="H678" s="71"/>
      <c r="I678" s="107"/>
      <c r="J678" s="71"/>
      <c r="K678" s="71"/>
      <c r="L678" s="71"/>
      <c r="M678" s="72"/>
      <c r="N678" s="108"/>
      <c r="O678" s="72"/>
      <c r="P678" s="109"/>
      <c r="Q678" s="71"/>
      <c r="R678" s="110"/>
      <c r="S678" s="72"/>
      <c r="T678" s="111"/>
      <c r="U678" s="72"/>
      <c r="V678" s="112"/>
      <c r="W678" s="71"/>
      <c r="X678" s="72"/>
      <c r="Y678" s="112"/>
      <c r="Z678" s="72"/>
      <c r="AA678" s="75"/>
      <c r="AB678" s="75"/>
      <c r="AC678" s="75"/>
      <c r="AD678" s="75"/>
      <c r="AE678" s="75"/>
      <c r="AF678" s="75"/>
      <c r="AG678" s="75"/>
      <c r="AH678" s="75"/>
      <c r="AI678" s="75"/>
      <c r="AJ678" s="75"/>
      <c r="AK678" s="75"/>
      <c r="AL678" s="75"/>
      <c r="AM678" s="75"/>
      <c r="AN678" s="75"/>
      <c r="AO678" s="75"/>
      <c r="AP678" s="75"/>
      <c r="AQ678" s="75"/>
      <c r="AR678" s="75"/>
      <c r="AS678" s="75"/>
    </row>
    <row r="679" ht="16.5" customHeight="1" outlineLevel="1">
      <c r="A679" s="75"/>
      <c r="B679" s="105"/>
      <c r="C679" s="106"/>
      <c r="D679" s="72"/>
      <c r="E679" s="107"/>
      <c r="F679" s="71"/>
      <c r="G679" s="107"/>
      <c r="H679" s="71"/>
      <c r="I679" s="107"/>
      <c r="J679" s="71"/>
      <c r="K679" s="71"/>
      <c r="L679" s="71"/>
      <c r="M679" s="72"/>
      <c r="N679" s="108"/>
      <c r="O679" s="72"/>
      <c r="P679" s="109"/>
      <c r="Q679" s="71"/>
      <c r="R679" s="110"/>
      <c r="S679" s="72"/>
      <c r="T679" s="111"/>
      <c r="U679" s="72"/>
      <c r="V679" s="112"/>
      <c r="W679" s="71"/>
      <c r="X679" s="72"/>
      <c r="Y679" s="112"/>
      <c r="Z679" s="72"/>
      <c r="AA679" s="75"/>
      <c r="AB679" s="75"/>
      <c r="AC679" s="75"/>
      <c r="AD679" s="75"/>
      <c r="AE679" s="75"/>
      <c r="AF679" s="75"/>
      <c r="AG679" s="75"/>
      <c r="AH679" s="75"/>
      <c r="AI679" s="75"/>
      <c r="AJ679" s="75"/>
      <c r="AK679" s="75"/>
      <c r="AL679" s="75"/>
      <c r="AM679" s="75"/>
      <c r="AN679" s="75"/>
      <c r="AO679" s="75"/>
      <c r="AP679" s="75"/>
      <c r="AQ679" s="75"/>
      <c r="AR679" s="75"/>
      <c r="AS679" s="75"/>
    </row>
    <row r="680" ht="16.5" customHeight="1" outlineLevel="1">
      <c r="A680" s="75"/>
      <c r="B680" s="105"/>
      <c r="C680" s="106"/>
      <c r="D680" s="72"/>
      <c r="E680" s="107"/>
      <c r="F680" s="71"/>
      <c r="G680" s="107"/>
      <c r="H680" s="71"/>
      <c r="I680" s="107"/>
      <c r="J680" s="71"/>
      <c r="K680" s="71"/>
      <c r="L680" s="71"/>
      <c r="M680" s="72"/>
      <c r="N680" s="108"/>
      <c r="O680" s="72"/>
      <c r="P680" s="109"/>
      <c r="Q680" s="71"/>
      <c r="R680" s="110"/>
      <c r="S680" s="72"/>
      <c r="T680" s="111"/>
      <c r="U680" s="72"/>
      <c r="V680" s="112"/>
      <c r="W680" s="71"/>
      <c r="X680" s="72"/>
      <c r="Y680" s="112"/>
      <c r="Z680" s="72"/>
      <c r="AA680" s="75"/>
      <c r="AB680" s="75"/>
      <c r="AC680" s="75"/>
      <c r="AD680" s="75"/>
      <c r="AE680" s="75"/>
      <c r="AF680" s="75"/>
      <c r="AG680" s="75"/>
      <c r="AH680" s="75"/>
      <c r="AI680" s="75"/>
      <c r="AJ680" s="75"/>
      <c r="AK680" s="75"/>
      <c r="AL680" s="75"/>
      <c r="AM680" s="75"/>
      <c r="AN680" s="75"/>
      <c r="AO680" s="75"/>
      <c r="AP680" s="75"/>
      <c r="AQ680" s="75"/>
      <c r="AR680" s="75"/>
      <c r="AS680" s="75"/>
    </row>
    <row r="681" ht="16.5" customHeight="1" outlineLevel="1">
      <c r="A681" s="75"/>
      <c r="B681" s="105"/>
      <c r="C681" s="106"/>
      <c r="D681" s="72"/>
      <c r="E681" s="107"/>
      <c r="F681" s="71"/>
      <c r="G681" s="107"/>
      <c r="H681" s="71"/>
      <c r="I681" s="107"/>
      <c r="J681" s="71"/>
      <c r="K681" s="71"/>
      <c r="L681" s="71"/>
      <c r="M681" s="72"/>
      <c r="N681" s="108"/>
      <c r="O681" s="72"/>
      <c r="P681" s="109"/>
      <c r="Q681" s="71"/>
      <c r="R681" s="110"/>
      <c r="S681" s="72"/>
      <c r="T681" s="111"/>
      <c r="U681" s="72"/>
      <c r="V681" s="112"/>
      <c r="W681" s="71"/>
      <c r="X681" s="72"/>
      <c r="Y681" s="112"/>
      <c r="Z681" s="72"/>
      <c r="AA681" s="75"/>
      <c r="AB681" s="75"/>
      <c r="AC681" s="75"/>
      <c r="AD681" s="75"/>
      <c r="AE681" s="75"/>
      <c r="AF681" s="75"/>
      <c r="AG681" s="75"/>
      <c r="AH681" s="75"/>
      <c r="AI681" s="75"/>
      <c r="AJ681" s="75"/>
      <c r="AK681" s="75"/>
      <c r="AL681" s="75"/>
      <c r="AM681" s="75"/>
      <c r="AN681" s="75"/>
      <c r="AO681" s="75"/>
      <c r="AP681" s="75"/>
      <c r="AQ681" s="75"/>
      <c r="AR681" s="75"/>
      <c r="AS681" s="75"/>
    </row>
    <row r="682" ht="16.5" customHeight="1" outlineLevel="1">
      <c r="A682" s="75"/>
      <c r="B682" s="105"/>
      <c r="C682" s="106"/>
      <c r="D682" s="72"/>
      <c r="E682" s="107"/>
      <c r="F682" s="71"/>
      <c r="G682" s="107"/>
      <c r="H682" s="71"/>
      <c r="I682" s="107"/>
      <c r="J682" s="71"/>
      <c r="K682" s="71"/>
      <c r="L682" s="71"/>
      <c r="M682" s="72"/>
      <c r="N682" s="108"/>
      <c r="O682" s="72"/>
      <c r="P682" s="109"/>
      <c r="Q682" s="71"/>
      <c r="R682" s="110"/>
      <c r="S682" s="72"/>
      <c r="T682" s="111"/>
      <c r="U682" s="72"/>
      <c r="V682" s="112"/>
      <c r="W682" s="71"/>
      <c r="X682" s="72"/>
      <c r="Y682" s="112"/>
      <c r="Z682" s="72"/>
      <c r="AA682" s="75"/>
      <c r="AB682" s="75"/>
      <c r="AC682" s="75"/>
      <c r="AD682" s="75"/>
      <c r="AE682" s="75"/>
      <c r="AF682" s="75"/>
      <c r="AG682" s="75"/>
      <c r="AH682" s="75"/>
      <c r="AI682" s="75"/>
      <c r="AJ682" s="75"/>
      <c r="AK682" s="75"/>
      <c r="AL682" s="75"/>
      <c r="AM682" s="75"/>
      <c r="AN682" s="75"/>
      <c r="AO682" s="75"/>
      <c r="AP682" s="75"/>
      <c r="AQ682" s="75"/>
      <c r="AR682" s="75"/>
      <c r="AS682" s="75"/>
    </row>
    <row r="683" ht="16.5" customHeight="1" outlineLevel="1">
      <c r="A683" s="75"/>
      <c r="B683" s="105"/>
      <c r="C683" s="106"/>
      <c r="D683" s="72"/>
      <c r="E683" s="107"/>
      <c r="F683" s="71"/>
      <c r="G683" s="107"/>
      <c r="H683" s="71"/>
      <c r="I683" s="107"/>
      <c r="J683" s="71"/>
      <c r="K683" s="71"/>
      <c r="L683" s="71"/>
      <c r="M683" s="72"/>
      <c r="N683" s="108"/>
      <c r="O683" s="72"/>
      <c r="P683" s="109"/>
      <c r="Q683" s="71"/>
      <c r="R683" s="110"/>
      <c r="S683" s="72"/>
      <c r="T683" s="111"/>
      <c r="U683" s="72"/>
      <c r="V683" s="112"/>
      <c r="W683" s="71"/>
      <c r="X683" s="72"/>
      <c r="Y683" s="112"/>
      <c r="Z683" s="72"/>
      <c r="AA683" s="75"/>
      <c r="AB683" s="75"/>
      <c r="AC683" s="75"/>
      <c r="AD683" s="75"/>
      <c r="AE683" s="75"/>
      <c r="AF683" s="75"/>
      <c r="AG683" s="75"/>
      <c r="AH683" s="75"/>
      <c r="AI683" s="75"/>
      <c r="AJ683" s="75"/>
      <c r="AK683" s="75"/>
      <c r="AL683" s="75"/>
      <c r="AM683" s="75"/>
      <c r="AN683" s="75"/>
      <c r="AO683" s="75"/>
      <c r="AP683" s="75"/>
      <c r="AQ683" s="75"/>
      <c r="AR683" s="75"/>
      <c r="AS683" s="75"/>
    </row>
    <row r="684" ht="16.5" customHeight="1" outlineLevel="1">
      <c r="A684" s="75"/>
      <c r="B684" s="105"/>
      <c r="C684" s="106"/>
      <c r="D684" s="72"/>
      <c r="E684" s="107"/>
      <c r="F684" s="71"/>
      <c r="G684" s="107"/>
      <c r="H684" s="71"/>
      <c r="I684" s="107"/>
      <c r="J684" s="71"/>
      <c r="K684" s="71"/>
      <c r="L684" s="71"/>
      <c r="M684" s="72"/>
      <c r="N684" s="108"/>
      <c r="O684" s="72"/>
      <c r="P684" s="109"/>
      <c r="Q684" s="71"/>
      <c r="R684" s="110"/>
      <c r="S684" s="72"/>
      <c r="T684" s="111"/>
      <c r="U684" s="72"/>
      <c r="V684" s="112"/>
      <c r="W684" s="71"/>
      <c r="X684" s="72"/>
      <c r="Y684" s="112"/>
      <c r="Z684" s="72"/>
      <c r="AA684" s="75"/>
      <c r="AB684" s="75"/>
      <c r="AC684" s="75"/>
      <c r="AD684" s="75"/>
      <c r="AE684" s="75"/>
      <c r="AF684" s="75"/>
      <c r="AG684" s="75"/>
      <c r="AH684" s="75"/>
      <c r="AI684" s="75"/>
      <c r="AJ684" s="75"/>
      <c r="AK684" s="75"/>
      <c r="AL684" s="75"/>
      <c r="AM684" s="75"/>
      <c r="AN684" s="75"/>
      <c r="AO684" s="75"/>
      <c r="AP684" s="75"/>
      <c r="AQ684" s="75"/>
      <c r="AR684" s="75"/>
      <c r="AS684" s="75"/>
    </row>
    <row r="685" ht="16.5" customHeight="1" outlineLevel="1">
      <c r="A685" s="75"/>
      <c r="B685" s="105"/>
      <c r="C685" s="106"/>
      <c r="D685" s="72"/>
      <c r="E685" s="107"/>
      <c r="F685" s="71"/>
      <c r="G685" s="107"/>
      <c r="H685" s="71"/>
      <c r="I685" s="107"/>
      <c r="J685" s="71"/>
      <c r="K685" s="71"/>
      <c r="L685" s="71"/>
      <c r="M685" s="72"/>
      <c r="N685" s="108"/>
      <c r="O685" s="72"/>
      <c r="P685" s="109"/>
      <c r="Q685" s="71"/>
      <c r="R685" s="110"/>
      <c r="S685" s="72"/>
      <c r="T685" s="111"/>
      <c r="U685" s="72"/>
      <c r="V685" s="112"/>
      <c r="W685" s="71"/>
      <c r="X685" s="72"/>
      <c r="Y685" s="112"/>
      <c r="Z685" s="72"/>
      <c r="AA685" s="75"/>
      <c r="AB685" s="75"/>
      <c r="AC685" s="75"/>
      <c r="AD685" s="75"/>
      <c r="AE685" s="75"/>
      <c r="AF685" s="75"/>
      <c r="AG685" s="75"/>
      <c r="AH685" s="75"/>
      <c r="AI685" s="75"/>
      <c r="AJ685" s="75"/>
      <c r="AK685" s="75"/>
      <c r="AL685" s="75"/>
      <c r="AM685" s="75"/>
      <c r="AN685" s="75"/>
      <c r="AO685" s="75"/>
      <c r="AP685" s="75"/>
      <c r="AQ685" s="75"/>
      <c r="AR685" s="75"/>
      <c r="AS685" s="75"/>
    </row>
    <row r="686" ht="16.5" customHeight="1" outlineLevel="1">
      <c r="A686" s="75"/>
      <c r="B686" s="105"/>
      <c r="C686" s="106"/>
      <c r="D686" s="72"/>
      <c r="E686" s="107"/>
      <c r="F686" s="71"/>
      <c r="G686" s="107"/>
      <c r="H686" s="71"/>
      <c r="I686" s="107"/>
      <c r="J686" s="71"/>
      <c r="K686" s="71"/>
      <c r="L686" s="71"/>
      <c r="M686" s="72"/>
      <c r="N686" s="108"/>
      <c r="O686" s="72"/>
      <c r="P686" s="109"/>
      <c r="Q686" s="71"/>
      <c r="R686" s="110"/>
      <c r="S686" s="72"/>
      <c r="T686" s="111"/>
      <c r="U686" s="72"/>
      <c r="V686" s="112"/>
      <c r="W686" s="71"/>
      <c r="X686" s="72"/>
      <c r="Y686" s="112"/>
      <c r="Z686" s="72"/>
      <c r="AA686" s="75"/>
      <c r="AB686" s="75"/>
      <c r="AC686" s="75"/>
      <c r="AD686" s="75"/>
      <c r="AE686" s="75"/>
      <c r="AF686" s="75"/>
      <c r="AG686" s="75"/>
      <c r="AH686" s="75"/>
      <c r="AI686" s="75"/>
      <c r="AJ686" s="75"/>
      <c r="AK686" s="75"/>
      <c r="AL686" s="75"/>
      <c r="AM686" s="75"/>
      <c r="AN686" s="75"/>
      <c r="AO686" s="75"/>
      <c r="AP686" s="75"/>
      <c r="AQ686" s="75"/>
      <c r="AR686" s="75"/>
      <c r="AS686" s="75"/>
    </row>
    <row r="687" ht="16.5" customHeight="1" outlineLevel="1">
      <c r="A687" s="75"/>
      <c r="B687" s="105"/>
      <c r="C687" s="106"/>
      <c r="D687" s="72"/>
      <c r="E687" s="107"/>
      <c r="F687" s="71"/>
      <c r="G687" s="107"/>
      <c r="H687" s="71"/>
      <c r="I687" s="107"/>
      <c r="J687" s="71"/>
      <c r="K687" s="71"/>
      <c r="L687" s="71"/>
      <c r="M687" s="72"/>
      <c r="N687" s="108"/>
      <c r="O687" s="72"/>
      <c r="P687" s="109"/>
      <c r="Q687" s="71"/>
      <c r="R687" s="110"/>
      <c r="S687" s="72"/>
      <c r="T687" s="111"/>
      <c r="U687" s="72"/>
      <c r="V687" s="112"/>
      <c r="W687" s="71"/>
      <c r="X687" s="72"/>
      <c r="Y687" s="112"/>
      <c r="Z687" s="72"/>
      <c r="AA687" s="75"/>
      <c r="AB687" s="75"/>
      <c r="AC687" s="75"/>
      <c r="AD687" s="75"/>
      <c r="AE687" s="75"/>
      <c r="AF687" s="75"/>
      <c r="AG687" s="75"/>
      <c r="AH687" s="75"/>
      <c r="AI687" s="75"/>
      <c r="AJ687" s="75"/>
      <c r="AK687" s="75"/>
      <c r="AL687" s="75"/>
      <c r="AM687" s="75"/>
      <c r="AN687" s="75"/>
      <c r="AO687" s="75"/>
      <c r="AP687" s="75"/>
      <c r="AQ687" s="75"/>
      <c r="AR687" s="75"/>
      <c r="AS687" s="75"/>
    </row>
    <row r="688" ht="16.5" customHeight="1" outlineLevel="1">
      <c r="A688" s="75"/>
      <c r="B688" s="105"/>
      <c r="C688" s="106"/>
      <c r="D688" s="72"/>
      <c r="E688" s="107"/>
      <c r="F688" s="71"/>
      <c r="G688" s="107"/>
      <c r="H688" s="71"/>
      <c r="I688" s="107"/>
      <c r="J688" s="71"/>
      <c r="K688" s="71"/>
      <c r="L688" s="71"/>
      <c r="M688" s="72"/>
      <c r="N688" s="108"/>
      <c r="O688" s="72"/>
      <c r="P688" s="109"/>
      <c r="Q688" s="71"/>
      <c r="R688" s="110"/>
      <c r="S688" s="72"/>
      <c r="T688" s="111"/>
      <c r="U688" s="72"/>
      <c r="V688" s="112"/>
      <c r="W688" s="71"/>
      <c r="X688" s="72"/>
      <c r="Y688" s="112"/>
      <c r="Z688" s="72"/>
      <c r="AA688" s="75"/>
      <c r="AB688" s="75"/>
      <c r="AC688" s="75"/>
      <c r="AD688" s="75"/>
      <c r="AE688" s="75"/>
      <c r="AF688" s="75"/>
      <c r="AG688" s="75"/>
      <c r="AH688" s="75"/>
      <c r="AI688" s="75"/>
      <c r="AJ688" s="75"/>
      <c r="AK688" s="75"/>
      <c r="AL688" s="75"/>
      <c r="AM688" s="75"/>
      <c r="AN688" s="75"/>
      <c r="AO688" s="75"/>
      <c r="AP688" s="75"/>
      <c r="AQ688" s="75"/>
      <c r="AR688" s="75"/>
      <c r="AS688" s="75"/>
    </row>
    <row r="689" ht="16.5" customHeight="1" outlineLevel="1">
      <c r="A689" s="75"/>
      <c r="B689" s="105"/>
      <c r="C689" s="106"/>
      <c r="D689" s="72"/>
      <c r="E689" s="107"/>
      <c r="F689" s="71"/>
      <c r="G689" s="107"/>
      <c r="H689" s="71"/>
      <c r="I689" s="107"/>
      <c r="J689" s="71"/>
      <c r="K689" s="71"/>
      <c r="L689" s="71"/>
      <c r="M689" s="72"/>
      <c r="N689" s="108"/>
      <c r="O689" s="72"/>
      <c r="P689" s="109"/>
      <c r="Q689" s="71"/>
      <c r="R689" s="110"/>
      <c r="S689" s="72"/>
      <c r="T689" s="111"/>
      <c r="U689" s="72"/>
      <c r="V689" s="112"/>
      <c r="W689" s="71"/>
      <c r="X689" s="72"/>
      <c r="Y689" s="112"/>
      <c r="Z689" s="72"/>
      <c r="AA689" s="75"/>
      <c r="AB689" s="75"/>
      <c r="AC689" s="75"/>
      <c r="AD689" s="75"/>
      <c r="AE689" s="75"/>
      <c r="AF689" s="75"/>
      <c r="AG689" s="75"/>
      <c r="AH689" s="75"/>
      <c r="AI689" s="75"/>
      <c r="AJ689" s="75"/>
      <c r="AK689" s="75"/>
      <c r="AL689" s="75"/>
      <c r="AM689" s="75"/>
      <c r="AN689" s="75"/>
      <c r="AO689" s="75"/>
      <c r="AP689" s="75"/>
      <c r="AQ689" s="75"/>
      <c r="AR689" s="75"/>
      <c r="AS689" s="75"/>
    </row>
    <row r="690" ht="16.5" customHeight="1" outlineLevel="1">
      <c r="A690" s="75"/>
      <c r="B690" s="105"/>
      <c r="C690" s="106"/>
      <c r="D690" s="72"/>
      <c r="E690" s="107"/>
      <c r="F690" s="71"/>
      <c r="G690" s="107"/>
      <c r="H690" s="71"/>
      <c r="I690" s="107"/>
      <c r="J690" s="71"/>
      <c r="K690" s="71"/>
      <c r="L690" s="71"/>
      <c r="M690" s="72"/>
      <c r="N690" s="108"/>
      <c r="O690" s="72"/>
      <c r="P690" s="109"/>
      <c r="Q690" s="71"/>
      <c r="R690" s="110"/>
      <c r="S690" s="72"/>
      <c r="T690" s="111"/>
      <c r="U690" s="72"/>
      <c r="V690" s="112"/>
      <c r="W690" s="71"/>
      <c r="X690" s="72"/>
      <c r="Y690" s="112"/>
      <c r="Z690" s="72"/>
      <c r="AA690" s="75"/>
      <c r="AB690" s="75"/>
      <c r="AC690" s="75"/>
      <c r="AD690" s="75"/>
      <c r="AE690" s="75"/>
      <c r="AF690" s="75"/>
      <c r="AG690" s="75"/>
      <c r="AH690" s="75"/>
      <c r="AI690" s="75"/>
      <c r="AJ690" s="75"/>
      <c r="AK690" s="75"/>
      <c r="AL690" s="75"/>
      <c r="AM690" s="75"/>
      <c r="AN690" s="75"/>
      <c r="AO690" s="75"/>
      <c r="AP690" s="75"/>
      <c r="AQ690" s="75"/>
      <c r="AR690" s="75"/>
      <c r="AS690" s="75"/>
    </row>
    <row r="691" ht="16.5" customHeight="1" outlineLevel="1">
      <c r="A691" s="75"/>
      <c r="B691" s="105"/>
      <c r="C691" s="106"/>
      <c r="D691" s="72"/>
      <c r="E691" s="107"/>
      <c r="F691" s="71"/>
      <c r="G691" s="107"/>
      <c r="H691" s="71"/>
      <c r="I691" s="107"/>
      <c r="J691" s="71"/>
      <c r="K691" s="71"/>
      <c r="L691" s="71"/>
      <c r="M691" s="72"/>
      <c r="N691" s="108"/>
      <c r="O691" s="72"/>
      <c r="P691" s="109"/>
      <c r="Q691" s="71"/>
      <c r="R691" s="110"/>
      <c r="S691" s="72"/>
      <c r="T691" s="111"/>
      <c r="U691" s="72"/>
      <c r="V691" s="112"/>
      <c r="W691" s="71"/>
      <c r="X691" s="72"/>
      <c r="Y691" s="112"/>
      <c r="Z691" s="72"/>
      <c r="AA691" s="75"/>
      <c r="AB691" s="75"/>
      <c r="AC691" s="75"/>
      <c r="AD691" s="75"/>
      <c r="AE691" s="75"/>
      <c r="AF691" s="75"/>
      <c r="AG691" s="75"/>
      <c r="AH691" s="75"/>
      <c r="AI691" s="75"/>
      <c r="AJ691" s="75"/>
      <c r="AK691" s="75"/>
      <c r="AL691" s="75"/>
      <c r="AM691" s="75"/>
      <c r="AN691" s="75"/>
      <c r="AO691" s="75"/>
      <c r="AP691" s="75"/>
      <c r="AQ691" s="75"/>
      <c r="AR691" s="75"/>
      <c r="AS691" s="75"/>
    </row>
    <row r="692" ht="16.5" customHeight="1" outlineLevel="1">
      <c r="A692" s="75"/>
      <c r="B692" s="105"/>
      <c r="C692" s="106"/>
      <c r="D692" s="72"/>
      <c r="E692" s="107"/>
      <c r="F692" s="71"/>
      <c r="G692" s="107"/>
      <c r="H692" s="71"/>
      <c r="I692" s="107"/>
      <c r="J692" s="71"/>
      <c r="K692" s="71"/>
      <c r="L692" s="71"/>
      <c r="M692" s="72"/>
      <c r="N692" s="108"/>
      <c r="O692" s="72"/>
      <c r="P692" s="109"/>
      <c r="Q692" s="71"/>
      <c r="R692" s="110"/>
      <c r="S692" s="72"/>
      <c r="T692" s="111"/>
      <c r="U692" s="72"/>
      <c r="V692" s="112"/>
      <c r="W692" s="71"/>
      <c r="X692" s="72"/>
      <c r="Y692" s="112"/>
      <c r="Z692" s="72"/>
      <c r="AA692" s="75"/>
      <c r="AB692" s="75"/>
      <c r="AC692" s="75"/>
      <c r="AD692" s="75"/>
      <c r="AE692" s="75"/>
      <c r="AF692" s="75"/>
      <c r="AG692" s="75"/>
      <c r="AH692" s="75"/>
      <c r="AI692" s="75"/>
      <c r="AJ692" s="75"/>
      <c r="AK692" s="75"/>
      <c r="AL692" s="75"/>
      <c r="AM692" s="75"/>
      <c r="AN692" s="75"/>
      <c r="AO692" s="75"/>
      <c r="AP692" s="75"/>
      <c r="AQ692" s="75"/>
      <c r="AR692" s="75"/>
      <c r="AS692" s="75"/>
    </row>
    <row r="693" ht="16.5" customHeight="1" outlineLevel="1">
      <c r="A693" s="75"/>
      <c r="B693" s="105"/>
      <c r="C693" s="106"/>
      <c r="D693" s="72"/>
      <c r="E693" s="107"/>
      <c r="F693" s="71"/>
      <c r="G693" s="107"/>
      <c r="H693" s="71"/>
      <c r="I693" s="107"/>
      <c r="J693" s="71"/>
      <c r="K693" s="71"/>
      <c r="L693" s="71"/>
      <c r="M693" s="72"/>
      <c r="N693" s="108"/>
      <c r="O693" s="72"/>
      <c r="P693" s="109"/>
      <c r="Q693" s="71"/>
      <c r="R693" s="110"/>
      <c r="S693" s="72"/>
      <c r="T693" s="111"/>
      <c r="U693" s="72"/>
      <c r="V693" s="112"/>
      <c r="W693" s="71"/>
      <c r="X693" s="72"/>
      <c r="Y693" s="112"/>
      <c r="Z693" s="72"/>
      <c r="AA693" s="75"/>
      <c r="AB693" s="75"/>
      <c r="AC693" s="75"/>
      <c r="AD693" s="75"/>
      <c r="AE693" s="75"/>
      <c r="AF693" s="75"/>
      <c r="AG693" s="75"/>
      <c r="AH693" s="75"/>
      <c r="AI693" s="75"/>
      <c r="AJ693" s="75"/>
      <c r="AK693" s="75"/>
      <c r="AL693" s="75"/>
      <c r="AM693" s="75"/>
      <c r="AN693" s="75"/>
      <c r="AO693" s="75"/>
      <c r="AP693" s="75"/>
      <c r="AQ693" s="75"/>
      <c r="AR693" s="75"/>
      <c r="AS693" s="75"/>
    </row>
    <row r="694" ht="16.5" customHeight="1" outlineLevel="1">
      <c r="A694" s="75"/>
      <c r="B694" s="105"/>
      <c r="C694" s="106"/>
      <c r="D694" s="72"/>
      <c r="E694" s="107"/>
      <c r="F694" s="71"/>
      <c r="G694" s="107"/>
      <c r="H694" s="71"/>
      <c r="I694" s="107"/>
      <c r="J694" s="71"/>
      <c r="K694" s="71"/>
      <c r="L694" s="71"/>
      <c r="M694" s="72"/>
      <c r="N694" s="108"/>
      <c r="O694" s="72"/>
      <c r="P694" s="109"/>
      <c r="Q694" s="71"/>
      <c r="R694" s="110"/>
      <c r="S694" s="72"/>
      <c r="T694" s="111"/>
      <c r="U694" s="72"/>
      <c r="V694" s="112"/>
      <c r="W694" s="71"/>
      <c r="X694" s="72"/>
      <c r="Y694" s="112"/>
      <c r="Z694" s="72"/>
      <c r="AA694" s="75"/>
      <c r="AB694" s="75"/>
      <c r="AC694" s="75"/>
      <c r="AD694" s="75"/>
      <c r="AE694" s="75"/>
      <c r="AF694" s="75"/>
      <c r="AG694" s="75"/>
      <c r="AH694" s="75"/>
      <c r="AI694" s="75"/>
      <c r="AJ694" s="75"/>
      <c r="AK694" s="75"/>
      <c r="AL694" s="75"/>
      <c r="AM694" s="75"/>
      <c r="AN694" s="75"/>
      <c r="AO694" s="75"/>
      <c r="AP694" s="75"/>
      <c r="AQ694" s="75"/>
      <c r="AR694" s="75"/>
      <c r="AS694" s="75"/>
    </row>
    <row r="695" ht="16.5" customHeight="1" outlineLevel="1">
      <c r="A695" s="75"/>
      <c r="B695" s="105"/>
      <c r="C695" s="106"/>
      <c r="D695" s="72"/>
      <c r="E695" s="107"/>
      <c r="F695" s="71"/>
      <c r="G695" s="107"/>
      <c r="H695" s="71"/>
      <c r="I695" s="107"/>
      <c r="J695" s="71"/>
      <c r="K695" s="71"/>
      <c r="L695" s="71"/>
      <c r="M695" s="72"/>
      <c r="N695" s="108"/>
      <c r="O695" s="72"/>
      <c r="P695" s="109"/>
      <c r="Q695" s="71"/>
      <c r="R695" s="110"/>
      <c r="S695" s="72"/>
      <c r="T695" s="111"/>
      <c r="U695" s="72"/>
      <c r="V695" s="112"/>
      <c r="W695" s="71"/>
      <c r="X695" s="72"/>
      <c r="Y695" s="112"/>
      <c r="Z695" s="72"/>
      <c r="AA695" s="75"/>
      <c r="AB695" s="75"/>
      <c r="AC695" s="75"/>
      <c r="AD695" s="75"/>
      <c r="AE695" s="75"/>
      <c r="AF695" s="75"/>
      <c r="AG695" s="75"/>
      <c r="AH695" s="75"/>
      <c r="AI695" s="75"/>
      <c r="AJ695" s="75"/>
      <c r="AK695" s="75"/>
      <c r="AL695" s="75"/>
      <c r="AM695" s="75"/>
      <c r="AN695" s="75"/>
      <c r="AO695" s="75"/>
      <c r="AP695" s="75"/>
      <c r="AQ695" s="75"/>
      <c r="AR695" s="75"/>
      <c r="AS695" s="75"/>
    </row>
    <row r="696" ht="16.5" customHeight="1" outlineLevel="1">
      <c r="A696" s="75"/>
      <c r="B696" s="105"/>
      <c r="C696" s="106"/>
      <c r="D696" s="72"/>
      <c r="E696" s="107"/>
      <c r="F696" s="71"/>
      <c r="G696" s="107"/>
      <c r="H696" s="71"/>
      <c r="I696" s="107"/>
      <c r="J696" s="71"/>
      <c r="K696" s="71"/>
      <c r="L696" s="71"/>
      <c r="M696" s="72"/>
      <c r="N696" s="108"/>
      <c r="O696" s="72"/>
      <c r="P696" s="109"/>
      <c r="Q696" s="71"/>
      <c r="R696" s="110"/>
      <c r="S696" s="72"/>
      <c r="T696" s="111"/>
      <c r="U696" s="72"/>
      <c r="V696" s="112"/>
      <c r="W696" s="71"/>
      <c r="X696" s="72"/>
      <c r="Y696" s="112"/>
      <c r="Z696" s="72"/>
      <c r="AA696" s="75"/>
      <c r="AB696" s="75"/>
      <c r="AC696" s="75"/>
      <c r="AD696" s="75"/>
      <c r="AE696" s="75"/>
      <c r="AF696" s="75"/>
      <c r="AG696" s="75"/>
      <c r="AH696" s="75"/>
      <c r="AI696" s="75"/>
      <c r="AJ696" s="75"/>
      <c r="AK696" s="75"/>
      <c r="AL696" s="75"/>
      <c r="AM696" s="75"/>
      <c r="AN696" s="75"/>
      <c r="AO696" s="75"/>
      <c r="AP696" s="75"/>
      <c r="AQ696" s="75"/>
      <c r="AR696" s="75"/>
      <c r="AS696" s="75"/>
    </row>
    <row r="697" ht="16.5" customHeight="1" outlineLevel="1">
      <c r="A697" s="75"/>
      <c r="B697" s="105"/>
      <c r="C697" s="106"/>
      <c r="D697" s="72"/>
      <c r="E697" s="107"/>
      <c r="F697" s="71"/>
      <c r="G697" s="107"/>
      <c r="H697" s="71"/>
      <c r="I697" s="107"/>
      <c r="J697" s="71"/>
      <c r="K697" s="71"/>
      <c r="L697" s="71"/>
      <c r="M697" s="72"/>
      <c r="N697" s="108"/>
      <c r="O697" s="72"/>
      <c r="P697" s="109"/>
      <c r="Q697" s="71"/>
      <c r="R697" s="110"/>
      <c r="S697" s="72"/>
      <c r="T697" s="111"/>
      <c r="U697" s="72"/>
      <c r="V697" s="112"/>
      <c r="W697" s="71"/>
      <c r="X697" s="72"/>
      <c r="Y697" s="112"/>
      <c r="Z697" s="72"/>
      <c r="AA697" s="75"/>
      <c r="AB697" s="75"/>
      <c r="AC697" s="75"/>
      <c r="AD697" s="75"/>
      <c r="AE697" s="75"/>
      <c r="AF697" s="75"/>
      <c r="AG697" s="75"/>
      <c r="AH697" s="75"/>
      <c r="AI697" s="75"/>
      <c r="AJ697" s="75"/>
      <c r="AK697" s="75"/>
      <c r="AL697" s="75"/>
      <c r="AM697" s="75"/>
      <c r="AN697" s="75"/>
      <c r="AO697" s="75"/>
      <c r="AP697" s="75"/>
      <c r="AQ697" s="75"/>
      <c r="AR697" s="75"/>
      <c r="AS697" s="75"/>
    </row>
    <row r="698" ht="16.5" customHeight="1" outlineLevel="1">
      <c r="A698" s="75"/>
      <c r="B698" s="105"/>
      <c r="C698" s="106"/>
      <c r="D698" s="72"/>
      <c r="E698" s="107"/>
      <c r="F698" s="71"/>
      <c r="G698" s="107"/>
      <c r="H698" s="71"/>
      <c r="I698" s="107"/>
      <c r="J698" s="71"/>
      <c r="K698" s="71"/>
      <c r="L698" s="71"/>
      <c r="M698" s="72"/>
      <c r="N698" s="108"/>
      <c r="O698" s="72"/>
      <c r="P698" s="109"/>
      <c r="Q698" s="71"/>
      <c r="R698" s="110"/>
      <c r="S698" s="72"/>
      <c r="T698" s="111"/>
      <c r="U698" s="72"/>
      <c r="V698" s="112"/>
      <c r="W698" s="71"/>
      <c r="X698" s="72"/>
      <c r="Y698" s="112"/>
      <c r="Z698" s="72"/>
      <c r="AA698" s="75"/>
      <c r="AB698" s="75"/>
      <c r="AC698" s="75"/>
      <c r="AD698" s="75"/>
      <c r="AE698" s="75"/>
      <c r="AF698" s="75"/>
      <c r="AG698" s="75"/>
      <c r="AH698" s="75"/>
      <c r="AI698" s="75"/>
      <c r="AJ698" s="75"/>
      <c r="AK698" s="75"/>
      <c r="AL698" s="75"/>
      <c r="AM698" s="75"/>
      <c r="AN698" s="75"/>
      <c r="AO698" s="75"/>
      <c r="AP698" s="75"/>
      <c r="AQ698" s="75"/>
      <c r="AR698" s="75"/>
      <c r="AS698" s="75"/>
    </row>
    <row r="699" ht="16.5" customHeight="1" outlineLevel="1">
      <c r="A699" s="75"/>
      <c r="B699" s="105"/>
      <c r="C699" s="106"/>
      <c r="D699" s="72"/>
      <c r="E699" s="107"/>
      <c r="F699" s="71"/>
      <c r="G699" s="107"/>
      <c r="H699" s="71"/>
      <c r="I699" s="107"/>
      <c r="J699" s="71"/>
      <c r="K699" s="71"/>
      <c r="L699" s="71"/>
      <c r="M699" s="72"/>
      <c r="N699" s="108"/>
      <c r="O699" s="72"/>
      <c r="P699" s="109"/>
      <c r="Q699" s="71"/>
      <c r="R699" s="110"/>
      <c r="S699" s="72"/>
      <c r="T699" s="111"/>
      <c r="U699" s="72"/>
      <c r="V699" s="112"/>
      <c r="W699" s="71"/>
      <c r="X699" s="72"/>
      <c r="Y699" s="112"/>
      <c r="Z699" s="72"/>
      <c r="AA699" s="75"/>
      <c r="AB699" s="75"/>
      <c r="AC699" s="75"/>
      <c r="AD699" s="75"/>
      <c r="AE699" s="75"/>
      <c r="AF699" s="75"/>
      <c r="AG699" s="75"/>
      <c r="AH699" s="75"/>
      <c r="AI699" s="75"/>
      <c r="AJ699" s="75"/>
      <c r="AK699" s="75"/>
      <c r="AL699" s="75"/>
      <c r="AM699" s="75"/>
      <c r="AN699" s="75"/>
      <c r="AO699" s="75"/>
      <c r="AP699" s="75"/>
      <c r="AQ699" s="75"/>
      <c r="AR699" s="75"/>
      <c r="AS699" s="75"/>
    </row>
    <row r="700" ht="16.5" customHeight="1" outlineLevel="1">
      <c r="A700" s="75"/>
      <c r="B700" s="105"/>
      <c r="C700" s="106"/>
      <c r="D700" s="72"/>
      <c r="E700" s="107"/>
      <c r="F700" s="71"/>
      <c r="G700" s="107"/>
      <c r="H700" s="71"/>
      <c r="I700" s="107"/>
      <c r="J700" s="71"/>
      <c r="K700" s="71"/>
      <c r="L700" s="71"/>
      <c r="M700" s="72"/>
      <c r="N700" s="108"/>
      <c r="O700" s="72"/>
      <c r="P700" s="109"/>
      <c r="Q700" s="71"/>
      <c r="R700" s="110"/>
      <c r="S700" s="72"/>
      <c r="T700" s="111"/>
      <c r="U700" s="72"/>
      <c r="V700" s="112"/>
      <c r="W700" s="71"/>
      <c r="X700" s="72"/>
      <c r="Y700" s="112"/>
      <c r="Z700" s="72"/>
      <c r="AA700" s="75"/>
      <c r="AB700" s="75"/>
      <c r="AC700" s="75"/>
      <c r="AD700" s="75"/>
      <c r="AE700" s="75"/>
      <c r="AF700" s="75"/>
      <c r="AG700" s="75"/>
      <c r="AH700" s="75"/>
      <c r="AI700" s="75"/>
      <c r="AJ700" s="75"/>
      <c r="AK700" s="75"/>
      <c r="AL700" s="75"/>
      <c r="AM700" s="75"/>
      <c r="AN700" s="75"/>
      <c r="AO700" s="75"/>
      <c r="AP700" s="75"/>
      <c r="AQ700" s="75"/>
      <c r="AR700" s="75"/>
      <c r="AS700" s="75"/>
    </row>
    <row r="701" ht="16.5" customHeight="1" outlineLevel="1">
      <c r="A701" s="75"/>
      <c r="B701" s="105"/>
      <c r="C701" s="106"/>
      <c r="D701" s="72"/>
      <c r="E701" s="107"/>
      <c r="F701" s="71"/>
      <c r="G701" s="107"/>
      <c r="H701" s="71"/>
      <c r="I701" s="107"/>
      <c r="J701" s="71"/>
      <c r="K701" s="71"/>
      <c r="L701" s="71"/>
      <c r="M701" s="72"/>
      <c r="N701" s="108"/>
      <c r="O701" s="72"/>
      <c r="P701" s="109"/>
      <c r="Q701" s="71"/>
      <c r="R701" s="110"/>
      <c r="S701" s="72"/>
      <c r="T701" s="111"/>
      <c r="U701" s="72"/>
      <c r="V701" s="112"/>
      <c r="W701" s="71"/>
      <c r="X701" s="72"/>
      <c r="Y701" s="112"/>
      <c r="Z701" s="72"/>
      <c r="AA701" s="75"/>
      <c r="AB701" s="75"/>
      <c r="AC701" s="75"/>
      <c r="AD701" s="75"/>
      <c r="AE701" s="75"/>
      <c r="AF701" s="75"/>
      <c r="AG701" s="75"/>
      <c r="AH701" s="75"/>
      <c r="AI701" s="75"/>
      <c r="AJ701" s="75"/>
      <c r="AK701" s="75"/>
      <c r="AL701" s="75"/>
      <c r="AM701" s="75"/>
      <c r="AN701" s="75"/>
      <c r="AO701" s="75"/>
      <c r="AP701" s="75"/>
      <c r="AQ701" s="75"/>
      <c r="AR701" s="75"/>
      <c r="AS701" s="75"/>
    </row>
    <row r="702" ht="16.5" customHeight="1" outlineLevel="1">
      <c r="A702" s="75"/>
      <c r="B702" s="105"/>
      <c r="C702" s="106"/>
      <c r="D702" s="72"/>
      <c r="E702" s="107"/>
      <c r="F702" s="71"/>
      <c r="G702" s="107"/>
      <c r="H702" s="71"/>
      <c r="I702" s="107"/>
      <c r="J702" s="71"/>
      <c r="K702" s="71"/>
      <c r="L702" s="71"/>
      <c r="M702" s="72"/>
      <c r="N702" s="108"/>
      <c r="O702" s="72"/>
      <c r="P702" s="109"/>
      <c r="Q702" s="71"/>
      <c r="R702" s="110"/>
      <c r="S702" s="72"/>
      <c r="T702" s="111"/>
      <c r="U702" s="72"/>
      <c r="V702" s="112"/>
      <c r="W702" s="71"/>
      <c r="X702" s="72"/>
      <c r="Y702" s="112"/>
      <c r="Z702" s="72"/>
      <c r="AA702" s="75"/>
      <c r="AB702" s="75"/>
      <c r="AC702" s="75"/>
      <c r="AD702" s="75"/>
      <c r="AE702" s="75"/>
      <c r="AF702" s="75"/>
      <c r="AG702" s="75"/>
      <c r="AH702" s="75"/>
      <c r="AI702" s="75"/>
      <c r="AJ702" s="75"/>
      <c r="AK702" s="75"/>
      <c r="AL702" s="75"/>
      <c r="AM702" s="75"/>
      <c r="AN702" s="75"/>
      <c r="AO702" s="75"/>
      <c r="AP702" s="75"/>
      <c r="AQ702" s="75"/>
      <c r="AR702" s="75"/>
      <c r="AS702" s="75"/>
    </row>
    <row r="703" ht="16.5" customHeight="1" outlineLevel="1">
      <c r="A703" s="75"/>
      <c r="B703" s="105"/>
      <c r="C703" s="106"/>
      <c r="D703" s="72"/>
      <c r="E703" s="107"/>
      <c r="F703" s="71"/>
      <c r="G703" s="107"/>
      <c r="H703" s="71"/>
      <c r="I703" s="107"/>
      <c r="J703" s="71"/>
      <c r="K703" s="71"/>
      <c r="L703" s="71"/>
      <c r="M703" s="72"/>
      <c r="N703" s="108"/>
      <c r="O703" s="72"/>
      <c r="P703" s="109"/>
      <c r="Q703" s="71"/>
      <c r="R703" s="110"/>
      <c r="S703" s="72"/>
      <c r="T703" s="111"/>
      <c r="U703" s="72"/>
      <c r="V703" s="112"/>
      <c r="W703" s="71"/>
      <c r="X703" s="72"/>
      <c r="Y703" s="112"/>
      <c r="Z703" s="72"/>
      <c r="AA703" s="75"/>
      <c r="AB703" s="75"/>
      <c r="AC703" s="75"/>
      <c r="AD703" s="75"/>
      <c r="AE703" s="75"/>
      <c r="AF703" s="75"/>
      <c r="AG703" s="75"/>
      <c r="AH703" s="75"/>
      <c r="AI703" s="75"/>
      <c r="AJ703" s="75"/>
      <c r="AK703" s="75"/>
      <c r="AL703" s="75"/>
      <c r="AM703" s="75"/>
      <c r="AN703" s="75"/>
      <c r="AO703" s="75"/>
      <c r="AP703" s="75"/>
      <c r="AQ703" s="75"/>
      <c r="AR703" s="75"/>
      <c r="AS703" s="75"/>
    </row>
    <row r="704" ht="16.5" customHeight="1" outlineLevel="1">
      <c r="A704" s="75"/>
      <c r="B704" s="105"/>
      <c r="C704" s="106"/>
      <c r="D704" s="72"/>
      <c r="E704" s="107"/>
      <c r="F704" s="71"/>
      <c r="G704" s="107"/>
      <c r="H704" s="71"/>
      <c r="I704" s="107"/>
      <c r="J704" s="71"/>
      <c r="K704" s="71"/>
      <c r="L704" s="71"/>
      <c r="M704" s="72"/>
      <c r="N704" s="108"/>
      <c r="O704" s="72"/>
      <c r="P704" s="109"/>
      <c r="Q704" s="71"/>
      <c r="R704" s="110"/>
      <c r="S704" s="72"/>
      <c r="T704" s="111"/>
      <c r="U704" s="72"/>
      <c r="V704" s="112"/>
      <c r="W704" s="71"/>
      <c r="X704" s="72"/>
      <c r="Y704" s="112"/>
      <c r="Z704" s="72"/>
      <c r="AA704" s="75"/>
      <c r="AB704" s="75"/>
      <c r="AC704" s="75"/>
      <c r="AD704" s="75"/>
      <c r="AE704" s="75"/>
      <c r="AF704" s="75"/>
      <c r="AG704" s="75"/>
      <c r="AH704" s="75"/>
      <c r="AI704" s="75"/>
      <c r="AJ704" s="75"/>
      <c r="AK704" s="75"/>
      <c r="AL704" s="75"/>
      <c r="AM704" s="75"/>
      <c r="AN704" s="75"/>
      <c r="AO704" s="75"/>
      <c r="AP704" s="75"/>
      <c r="AQ704" s="75"/>
      <c r="AR704" s="75"/>
      <c r="AS704" s="75"/>
    </row>
    <row r="705" ht="16.5" customHeight="1" outlineLevel="1">
      <c r="A705" s="75"/>
      <c r="B705" s="105"/>
      <c r="C705" s="106"/>
      <c r="D705" s="72"/>
      <c r="E705" s="107"/>
      <c r="F705" s="71"/>
      <c r="G705" s="107"/>
      <c r="H705" s="71"/>
      <c r="I705" s="107"/>
      <c r="J705" s="71"/>
      <c r="K705" s="71"/>
      <c r="L705" s="71"/>
      <c r="M705" s="72"/>
      <c r="N705" s="108"/>
      <c r="O705" s="72"/>
      <c r="P705" s="109"/>
      <c r="Q705" s="71"/>
      <c r="R705" s="110"/>
      <c r="S705" s="72"/>
      <c r="T705" s="111"/>
      <c r="U705" s="72"/>
      <c r="V705" s="112"/>
      <c r="W705" s="71"/>
      <c r="X705" s="72"/>
      <c r="Y705" s="112"/>
      <c r="Z705" s="72"/>
      <c r="AA705" s="75"/>
      <c r="AB705" s="75"/>
      <c r="AC705" s="75"/>
      <c r="AD705" s="75"/>
      <c r="AE705" s="75"/>
      <c r="AF705" s="75"/>
      <c r="AG705" s="75"/>
      <c r="AH705" s="75"/>
      <c r="AI705" s="75"/>
      <c r="AJ705" s="75"/>
      <c r="AK705" s="75"/>
      <c r="AL705" s="75"/>
      <c r="AM705" s="75"/>
      <c r="AN705" s="75"/>
      <c r="AO705" s="75"/>
      <c r="AP705" s="75"/>
      <c r="AQ705" s="75"/>
      <c r="AR705" s="75"/>
      <c r="AS705" s="75"/>
    </row>
    <row r="706" ht="16.5" customHeight="1" outlineLevel="1">
      <c r="A706" s="75"/>
      <c r="B706" s="105"/>
      <c r="C706" s="106"/>
      <c r="D706" s="72"/>
      <c r="E706" s="107"/>
      <c r="F706" s="71"/>
      <c r="G706" s="107"/>
      <c r="H706" s="71"/>
      <c r="I706" s="107"/>
      <c r="J706" s="71"/>
      <c r="K706" s="71"/>
      <c r="L706" s="71"/>
      <c r="M706" s="72"/>
      <c r="N706" s="108"/>
      <c r="O706" s="72"/>
      <c r="P706" s="109"/>
      <c r="Q706" s="71"/>
      <c r="R706" s="110"/>
      <c r="S706" s="72"/>
      <c r="T706" s="111"/>
      <c r="U706" s="72"/>
      <c r="V706" s="112"/>
      <c r="W706" s="71"/>
      <c r="X706" s="72"/>
      <c r="Y706" s="112"/>
      <c r="Z706" s="72"/>
      <c r="AA706" s="75"/>
      <c r="AB706" s="75"/>
      <c r="AC706" s="75"/>
      <c r="AD706" s="75"/>
      <c r="AE706" s="75"/>
      <c r="AF706" s="75"/>
      <c r="AG706" s="75"/>
      <c r="AH706" s="75"/>
      <c r="AI706" s="75"/>
      <c r="AJ706" s="75"/>
      <c r="AK706" s="75"/>
      <c r="AL706" s="75"/>
      <c r="AM706" s="75"/>
      <c r="AN706" s="75"/>
      <c r="AO706" s="75"/>
      <c r="AP706" s="75"/>
      <c r="AQ706" s="75"/>
      <c r="AR706" s="75"/>
      <c r="AS706" s="75"/>
    </row>
    <row r="707" ht="16.5" customHeight="1" outlineLevel="1">
      <c r="A707" s="75"/>
      <c r="B707" s="105"/>
      <c r="C707" s="106"/>
      <c r="D707" s="72"/>
      <c r="E707" s="107"/>
      <c r="F707" s="71"/>
      <c r="G707" s="107"/>
      <c r="H707" s="71"/>
      <c r="I707" s="107"/>
      <c r="J707" s="71"/>
      <c r="K707" s="71"/>
      <c r="L707" s="71"/>
      <c r="M707" s="72"/>
      <c r="N707" s="108"/>
      <c r="O707" s="72"/>
      <c r="P707" s="109"/>
      <c r="Q707" s="71"/>
      <c r="R707" s="110"/>
      <c r="S707" s="72"/>
      <c r="T707" s="111"/>
      <c r="U707" s="72"/>
      <c r="V707" s="112"/>
      <c r="W707" s="71"/>
      <c r="X707" s="72"/>
      <c r="Y707" s="112"/>
      <c r="Z707" s="72"/>
      <c r="AA707" s="75"/>
      <c r="AB707" s="75"/>
      <c r="AC707" s="75"/>
      <c r="AD707" s="75"/>
      <c r="AE707" s="75"/>
      <c r="AF707" s="75"/>
      <c r="AG707" s="75"/>
      <c r="AH707" s="75"/>
      <c r="AI707" s="75"/>
      <c r="AJ707" s="75"/>
      <c r="AK707" s="75"/>
      <c r="AL707" s="75"/>
      <c r="AM707" s="75"/>
      <c r="AN707" s="75"/>
      <c r="AO707" s="75"/>
      <c r="AP707" s="75"/>
      <c r="AQ707" s="75"/>
      <c r="AR707" s="75"/>
      <c r="AS707" s="75"/>
    </row>
    <row r="708" ht="16.5" customHeight="1" outlineLevel="1">
      <c r="A708" s="75"/>
      <c r="B708" s="105"/>
      <c r="C708" s="106"/>
      <c r="D708" s="72"/>
      <c r="E708" s="107"/>
      <c r="F708" s="71"/>
      <c r="G708" s="107"/>
      <c r="H708" s="71"/>
      <c r="I708" s="107"/>
      <c r="J708" s="71"/>
      <c r="K708" s="71"/>
      <c r="L708" s="71"/>
      <c r="M708" s="72"/>
      <c r="N708" s="108"/>
      <c r="O708" s="72"/>
      <c r="P708" s="109"/>
      <c r="Q708" s="71"/>
      <c r="R708" s="110"/>
      <c r="S708" s="72"/>
      <c r="T708" s="111"/>
      <c r="U708" s="72"/>
      <c r="V708" s="112"/>
      <c r="W708" s="71"/>
      <c r="X708" s="72"/>
      <c r="Y708" s="112"/>
      <c r="Z708" s="72"/>
      <c r="AA708" s="75"/>
      <c r="AB708" s="75"/>
      <c r="AC708" s="75"/>
      <c r="AD708" s="75"/>
      <c r="AE708" s="75"/>
      <c r="AF708" s="75"/>
      <c r="AG708" s="75"/>
      <c r="AH708" s="75"/>
      <c r="AI708" s="75"/>
      <c r="AJ708" s="75"/>
      <c r="AK708" s="75"/>
      <c r="AL708" s="75"/>
      <c r="AM708" s="75"/>
      <c r="AN708" s="75"/>
      <c r="AO708" s="75"/>
      <c r="AP708" s="75"/>
      <c r="AQ708" s="75"/>
      <c r="AR708" s="75"/>
      <c r="AS708" s="75"/>
    </row>
    <row r="709" ht="16.5" customHeight="1" outlineLevel="1">
      <c r="A709" s="75"/>
      <c r="B709" s="105"/>
      <c r="C709" s="106"/>
      <c r="D709" s="72"/>
      <c r="E709" s="107"/>
      <c r="F709" s="71"/>
      <c r="G709" s="107"/>
      <c r="H709" s="71"/>
      <c r="I709" s="107"/>
      <c r="J709" s="71"/>
      <c r="K709" s="71"/>
      <c r="L709" s="71"/>
      <c r="M709" s="72"/>
      <c r="N709" s="108"/>
      <c r="O709" s="72"/>
      <c r="P709" s="109"/>
      <c r="Q709" s="71"/>
      <c r="R709" s="110"/>
      <c r="S709" s="72"/>
      <c r="T709" s="111"/>
      <c r="U709" s="72"/>
      <c r="V709" s="112"/>
      <c r="W709" s="71"/>
      <c r="X709" s="72"/>
      <c r="Y709" s="112"/>
      <c r="Z709" s="72"/>
      <c r="AA709" s="75"/>
      <c r="AB709" s="75"/>
      <c r="AC709" s="75"/>
      <c r="AD709" s="75"/>
      <c r="AE709" s="75"/>
      <c r="AF709" s="75"/>
      <c r="AG709" s="75"/>
      <c r="AH709" s="75"/>
      <c r="AI709" s="75"/>
      <c r="AJ709" s="75"/>
      <c r="AK709" s="75"/>
      <c r="AL709" s="75"/>
      <c r="AM709" s="75"/>
      <c r="AN709" s="75"/>
      <c r="AO709" s="75"/>
      <c r="AP709" s="75"/>
      <c r="AQ709" s="75"/>
      <c r="AR709" s="75"/>
      <c r="AS709" s="75"/>
    </row>
    <row r="710" ht="16.5" customHeight="1" outlineLevel="1">
      <c r="A710" s="75"/>
      <c r="B710" s="105"/>
      <c r="C710" s="106"/>
      <c r="D710" s="72"/>
      <c r="E710" s="107"/>
      <c r="F710" s="71"/>
      <c r="G710" s="107"/>
      <c r="H710" s="71"/>
      <c r="I710" s="107"/>
      <c r="J710" s="71"/>
      <c r="K710" s="71"/>
      <c r="L710" s="71"/>
      <c r="M710" s="72"/>
      <c r="N710" s="108"/>
      <c r="O710" s="72"/>
      <c r="P710" s="109"/>
      <c r="Q710" s="71"/>
      <c r="R710" s="110"/>
      <c r="S710" s="72"/>
      <c r="T710" s="111"/>
      <c r="U710" s="72"/>
      <c r="V710" s="112"/>
      <c r="W710" s="71"/>
      <c r="X710" s="72"/>
      <c r="Y710" s="112"/>
      <c r="Z710" s="72"/>
      <c r="AA710" s="75"/>
      <c r="AB710" s="75"/>
      <c r="AC710" s="75"/>
      <c r="AD710" s="75"/>
      <c r="AE710" s="75"/>
      <c r="AF710" s="75"/>
      <c r="AG710" s="75"/>
      <c r="AH710" s="75"/>
      <c r="AI710" s="75"/>
      <c r="AJ710" s="75"/>
      <c r="AK710" s="75"/>
      <c r="AL710" s="75"/>
      <c r="AM710" s="75"/>
      <c r="AN710" s="75"/>
      <c r="AO710" s="75"/>
      <c r="AP710" s="75"/>
      <c r="AQ710" s="75"/>
      <c r="AR710" s="75"/>
      <c r="AS710" s="75"/>
    </row>
    <row r="711" ht="16.5" customHeight="1" outlineLevel="1">
      <c r="A711" s="75"/>
      <c r="B711" s="105"/>
      <c r="C711" s="106"/>
      <c r="D711" s="72"/>
      <c r="E711" s="107"/>
      <c r="F711" s="71"/>
      <c r="G711" s="107"/>
      <c r="H711" s="71"/>
      <c r="I711" s="107"/>
      <c r="J711" s="71"/>
      <c r="K711" s="71"/>
      <c r="L711" s="71"/>
      <c r="M711" s="72"/>
      <c r="N711" s="108"/>
      <c r="O711" s="72"/>
      <c r="P711" s="109"/>
      <c r="Q711" s="71"/>
      <c r="R711" s="110"/>
      <c r="S711" s="72"/>
      <c r="T711" s="111"/>
      <c r="U711" s="72"/>
      <c r="V711" s="112"/>
      <c r="W711" s="71"/>
      <c r="X711" s="72"/>
      <c r="Y711" s="112"/>
      <c r="Z711" s="72"/>
      <c r="AA711" s="75"/>
      <c r="AB711" s="75"/>
      <c r="AC711" s="75"/>
      <c r="AD711" s="75"/>
      <c r="AE711" s="75"/>
      <c r="AF711" s="75"/>
      <c r="AG711" s="75"/>
      <c r="AH711" s="75"/>
      <c r="AI711" s="75"/>
      <c r="AJ711" s="75"/>
      <c r="AK711" s="75"/>
      <c r="AL711" s="75"/>
      <c r="AM711" s="75"/>
      <c r="AN711" s="75"/>
      <c r="AO711" s="75"/>
      <c r="AP711" s="75"/>
      <c r="AQ711" s="75"/>
      <c r="AR711" s="75"/>
      <c r="AS711" s="75"/>
    </row>
    <row r="712" ht="16.5" customHeight="1" outlineLevel="1">
      <c r="A712" s="75"/>
      <c r="B712" s="105"/>
      <c r="C712" s="106"/>
      <c r="D712" s="72"/>
      <c r="E712" s="107"/>
      <c r="F712" s="71"/>
      <c r="G712" s="107"/>
      <c r="H712" s="71"/>
      <c r="I712" s="107"/>
      <c r="J712" s="71"/>
      <c r="K712" s="71"/>
      <c r="L712" s="71"/>
      <c r="M712" s="72"/>
      <c r="N712" s="108"/>
      <c r="O712" s="72"/>
      <c r="P712" s="109"/>
      <c r="Q712" s="71"/>
      <c r="R712" s="110"/>
      <c r="S712" s="72"/>
      <c r="T712" s="111"/>
      <c r="U712" s="72"/>
      <c r="V712" s="112"/>
      <c r="W712" s="71"/>
      <c r="X712" s="72"/>
      <c r="Y712" s="112"/>
      <c r="Z712" s="72"/>
      <c r="AA712" s="75"/>
      <c r="AB712" s="75"/>
      <c r="AC712" s="75"/>
      <c r="AD712" s="75"/>
      <c r="AE712" s="75"/>
      <c r="AF712" s="75"/>
      <c r="AG712" s="75"/>
      <c r="AH712" s="75"/>
      <c r="AI712" s="75"/>
      <c r="AJ712" s="75"/>
      <c r="AK712" s="75"/>
      <c r="AL712" s="75"/>
      <c r="AM712" s="75"/>
      <c r="AN712" s="75"/>
      <c r="AO712" s="75"/>
      <c r="AP712" s="75"/>
      <c r="AQ712" s="75"/>
      <c r="AR712" s="75"/>
      <c r="AS712" s="75"/>
    </row>
    <row r="713" ht="16.5" customHeight="1" outlineLevel="1">
      <c r="A713" s="75"/>
      <c r="B713" s="105"/>
      <c r="C713" s="106"/>
      <c r="D713" s="72"/>
      <c r="E713" s="107"/>
      <c r="F713" s="71"/>
      <c r="G713" s="107"/>
      <c r="H713" s="71"/>
      <c r="I713" s="107"/>
      <c r="J713" s="71"/>
      <c r="K713" s="71"/>
      <c r="L713" s="71"/>
      <c r="M713" s="72"/>
      <c r="N713" s="108"/>
      <c r="O713" s="72"/>
      <c r="P713" s="109"/>
      <c r="Q713" s="71"/>
      <c r="R713" s="110"/>
      <c r="S713" s="72"/>
      <c r="T713" s="111"/>
      <c r="U713" s="72"/>
      <c r="V713" s="112"/>
      <c r="W713" s="71"/>
      <c r="X713" s="72"/>
      <c r="Y713" s="112"/>
      <c r="Z713" s="72"/>
      <c r="AA713" s="75"/>
      <c r="AB713" s="75"/>
      <c r="AC713" s="75"/>
      <c r="AD713" s="75"/>
      <c r="AE713" s="75"/>
      <c r="AF713" s="75"/>
      <c r="AG713" s="75"/>
      <c r="AH713" s="75"/>
      <c r="AI713" s="75"/>
      <c r="AJ713" s="75"/>
      <c r="AK713" s="75"/>
      <c r="AL713" s="75"/>
      <c r="AM713" s="75"/>
      <c r="AN713" s="75"/>
      <c r="AO713" s="75"/>
      <c r="AP713" s="75"/>
      <c r="AQ713" s="75"/>
      <c r="AR713" s="75"/>
      <c r="AS713" s="75"/>
    </row>
    <row r="714" ht="16.5" customHeight="1" outlineLevel="1">
      <c r="A714" s="75"/>
      <c r="B714" s="105"/>
      <c r="C714" s="106"/>
      <c r="D714" s="72"/>
      <c r="E714" s="107"/>
      <c r="F714" s="71"/>
      <c r="G714" s="107"/>
      <c r="H714" s="71"/>
      <c r="I714" s="107"/>
      <c r="J714" s="71"/>
      <c r="K714" s="71"/>
      <c r="L714" s="71"/>
      <c r="M714" s="72"/>
      <c r="N714" s="108"/>
      <c r="O714" s="72"/>
      <c r="P714" s="109"/>
      <c r="Q714" s="71"/>
      <c r="R714" s="110"/>
      <c r="S714" s="72"/>
      <c r="T714" s="111"/>
      <c r="U714" s="72"/>
      <c r="V714" s="112"/>
      <c r="W714" s="71"/>
      <c r="X714" s="72"/>
      <c r="Y714" s="112"/>
      <c r="Z714" s="72"/>
      <c r="AA714" s="75"/>
      <c r="AB714" s="75"/>
      <c r="AC714" s="75"/>
      <c r="AD714" s="75"/>
      <c r="AE714" s="75"/>
      <c r="AF714" s="75"/>
      <c r="AG714" s="75"/>
      <c r="AH714" s="75"/>
      <c r="AI714" s="75"/>
      <c r="AJ714" s="75"/>
      <c r="AK714" s="75"/>
      <c r="AL714" s="75"/>
      <c r="AM714" s="75"/>
      <c r="AN714" s="75"/>
      <c r="AO714" s="75"/>
      <c r="AP714" s="75"/>
      <c r="AQ714" s="75"/>
      <c r="AR714" s="75"/>
      <c r="AS714" s="75"/>
    </row>
    <row r="715" ht="16.5" customHeight="1" outlineLevel="1">
      <c r="A715" s="75"/>
      <c r="B715" s="105"/>
      <c r="C715" s="106"/>
      <c r="D715" s="72"/>
      <c r="E715" s="107"/>
      <c r="F715" s="71"/>
      <c r="G715" s="107"/>
      <c r="H715" s="71"/>
      <c r="I715" s="107"/>
      <c r="J715" s="71"/>
      <c r="K715" s="71"/>
      <c r="L715" s="71"/>
      <c r="M715" s="72"/>
      <c r="N715" s="108"/>
      <c r="O715" s="72"/>
      <c r="P715" s="109"/>
      <c r="Q715" s="71"/>
      <c r="R715" s="110"/>
      <c r="S715" s="72"/>
      <c r="T715" s="111"/>
      <c r="U715" s="72"/>
      <c r="V715" s="112"/>
      <c r="W715" s="71"/>
      <c r="X715" s="72"/>
      <c r="Y715" s="112"/>
      <c r="Z715" s="72"/>
      <c r="AA715" s="75"/>
      <c r="AB715" s="75"/>
      <c r="AC715" s="75"/>
      <c r="AD715" s="75"/>
      <c r="AE715" s="75"/>
      <c r="AF715" s="75"/>
      <c r="AG715" s="75"/>
      <c r="AH715" s="75"/>
      <c r="AI715" s="75"/>
      <c r="AJ715" s="75"/>
      <c r="AK715" s="75"/>
      <c r="AL715" s="75"/>
      <c r="AM715" s="75"/>
      <c r="AN715" s="75"/>
      <c r="AO715" s="75"/>
      <c r="AP715" s="75"/>
      <c r="AQ715" s="75"/>
      <c r="AR715" s="75"/>
      <c r="AS715" s="75"/>
    </row>
    <row r="716" ht="16.5" customHeight="1" outlineLevel="1">
      <c r="A716" s="75"/>
      <c r="B716" s="105"/>
      <c r="C716" s="106"/>
      <c r="D716" s="72"/>
      <c r="E716" s="107"/>
      <c r="F716" s="71"/>
      <c r="G716" s="107"/>
      <c r="H716" s="71"/>
      <c r="I716" s="107"/>
      <c r="J716" s="71"/>
      <c r="K716" s="71"/>
      <c r="L716" s="71"/>
      <c r="M716" s="72"/>
      <c r="N716" s="108"/>
      <c r="O716" s="72"/>
      <c r="P716" s="109"/>
      <c r="Q716" s="71"/>
      <c r="R716" s="110"/>
      <c r="S716" s="72"/>
      <c r="T716" s="111"/>
      <c r="U716" s="72"/>
      <c r="V716" s="112"/>
      <c r="W716" s="71"/>
      <c r="X716" s="72"/>
      <c r="Y716" s="112"/>
      <c r="Z716" s="72"/>
      <c r="AA716" s="75"/>
      <c r="AB716" s="75"/>
      <c r="AC716" s="75"/>
      <c r="AD716" s="75"/>
      <c r="AE716" s="75"/>
      <c r="AF716" s="75"/>
      <c r="AG716" s="75"/>
      <c r="AH716" s="75"/>
      <c r="AI716" s="75"/>
      <c r="AJ716" s="75"/>
      <c r="AK716" s="75"/>
      <c r="AL716" s="75"/>
      <c r="AM716" s="75"/>
      <c r="AN716" s="75"/>
      <c r="AO716" s="75"/>
      <c r="AP716" s="75"/>
      <c r="AQ716" s="75"/>
      <c r="AR716" s="75"/>
      <c r="AS716" s="75"/>
    </row>
    <row r="717" ht="16.5" customHeight="1" outlineLevel="1">
      <c r="A717" s="75"/>
      <c r="B717" s="105"/>
      <c r="C717" s="106"/>
      <c r="D717" s="72"/>
      <c r="E717" s="107"/>
      <c r="F717" s="71"/>
      <c r="G717" s="107"/>
      <c r="H717" s="71"/>
      <c r="I717" s="107"/>
      <c r="J717" s="71"/>
      <c r="K717" s="71"/>
      <c r="L717" s="71"/>
      <c r="M717" s="72"/>
      <c r="N717" s="108"/>
      <c r="O717" s="72"/>
      <c r="P717" s="109"/>
      <c r="Q717" s="71"/>
      <c r="R717" s="110"/>
      <c r="S717" s="72"/>
      <c r="T717" s="111"/>
      <c r="U717" s="72"/>
      <c r="V717" s="112"/>
      <c r="W717" s="71"/>
      <c r="X717" s="72"/>
      <c r="Y717" s="112"/>
      <c r="Z717" s="72"/>
      <c r="AA717" s="75"/>
      <c r="AB717" s="75"/>
      <c r="AC717" s="75"/>
      <c r="AD717" s="75"/>
      <c r="AE717" s="75"/>
      <c r="AF717" s="75"/>
      <c r="AG717" s="75"/>
      <c r="AH717" s="75"/>
      <c r="AI717" s="75"/>
      <c r="AJ717" s="75"/>
      <c r="AK717" s="75"/>
      <c r="AL717" s="75"/>
      <c r="AM717" s="75"/>
      <c r="AN717" s="75"/>
      <c r="AO717" s="75"/>
      <c r="AP717" s="75"/>
      <c r="AQ717" s="75"/>
      <c r="AR717" s="75"/>
      <c r="AS717" s="75"/>
    </row>
    <row r="718" ht="16.5" customHeight="1" outlineLevel="1">
      <c r="A718" s="75"/>
      <c r="B718" s="105"/>
      <c r="C718" s="106"/>
      <c r="D718" s="72"/>
      <c r="E718" s="107"/>
      <c r="F718" s="71"/>
      <c r="G718" s="107"/>
      <c r="H718" s="71"/>
      <c r="I718" s="107"/>
      <c r="J718" s="71"/>
      <c r="K718" s="71"/>
      <c r="L718" s="71"/>
      <c r="M718" s="72"/>
      <c r="N718" s="108"/>
      <c r="O718" s="72"/>
      <c r="P718" s="109"/>
      <c r="Q718" s="71"/>
      <c r="R718" s="110"/>
      <c r="S718" s="72"/>
      <c r="T718" s="111"/>
      <c r="U718" s="72"/>
      <c r="V718" s="112"/>
      <c r="W718" s="71"/>
      <c r="X718" s="72"/>
      <c r="Y718" s="112"/>
      <c r="Z718" s="72"/>
      <c r="AA718" s="75"/>
      <c r="AB718" s="75"/>
      <c r="AC718" s="75"/>
      <c r="AD718" s="75"/>
      <c r="AE718" s="75"/>
      <c r="AF718" s="75"/>
      <c r="AG718" s="75"/>
      <c r="AH718" s="75"/>
      <c r="AI718" s="75"/>
      <c r="AJ718" s="75"/>
      <c r="AK718" s="75"/>
      <c r="AL718" s="75"/>
      <c r="AM718" s="75"/>
      <c r="AN718" s="75"/>
      <c r="AO718" s="75"/>
      <c r="AP718" s="75"/>
      <c r="AQ718" s="75"/>
      <c r="AR718" s="75"/>
      <c r="AS718" s="75"/>
    </row>
    <row r="719" ht="16.5" customHeight="1" outlineLevel="1">
      <c r="A719" s="75"/>
      <c r="B719" s="105"/>
      <c r="C719" s="106"/>
      <c r="D719" s="72"/>
      <c r="E719" s="107"/>
      <c r="F719" s="71"/>
      <c r="G719" s="107"/>
      <c r="H719" s="71"/>
      <c r="I719" s="107"/>
      <c r="J719" s="71"/>
      <c r="K719" s="71"/>
      <c r="L719" s="71"/>
      <c r="M719" s="72"/>
      <c r="N719" s="108"/>
      <c r="O719" s="72"/>
      <c r="P719" s="109"/>
      <c r="Q719" s="71"/>
      <c r="R719" s="110"/>
      <c r="S719" s="72"/>
      <c r="T719" s="111"/>
      <c r="U719" s="72"/>
      <c r="V719" s="112"/>
      <c r="W719" s="71"/>
      <c r="X719" s="72"/>
      <c r="Y719" s="112"/>
      <c r="Z719" s="72"/>
      <c r="AA719" s="75"/>
      <c r="AB719" s="75"/>
      <c r="AC719" s="75"/>
      <c r="AD719" s="75"/>
      <c r="AE719" s="75"/>
      <c r="AF719" s="75"/>
      <c r="AG719" s="75"/>
      <c r="AH719" s="75"/>
      <c r="AI719" s="75"/>
      <c r="AJ719" s="75"/>
      <c r="AK719" s="75"/>
      <c r="AL719" s="75"/>
      <c r="AM719" s="75"/>
      <c r="AN719" s="75"/>
      <c r="AO719" s="75"/>
      <c r="AP719" s="75"/>
      <c r="AQ719" s="75"/>
      <c r="AR719" s="75"/>
      <c r="AS719" s="75"/>
    </row>
    <row r="720" ht="16.5" customHeight="1" outlineLevel="1">
      <c r="A720" s="75"/>
      <c r="B720" s="105"/>
      <c r="C720" s="106"/>
      <c r="D720" s="72"/>
      <c r="E720" s="107"/>
      <c r="F720" s="71"/>
      <c r="G720" s="107"/>
      <c r="H720" s="71"/>
      <c r="I720" s="107"/>
      <c r="J720" s="71"/>
      <c r="K720" s="71"/>
      <c r="L720" s="71"/>
      <c r="M720" s="72"/>
      <c r="N720" s="108"/>
      <c r="O720" s="72"/>
      <c r="P720" s="109"/>
      <c r="Q720" s="71"/>
      <c r="R720" s="110"/>
      <c r="S720" s="72"/>
      <c r="T720" s="111"/>
      <c r="U720" s="72"/>
      <c r="V720" s="112"/>
      <c r="W720" s="71"/>
      <c r="X720" s="72"/>
      <c r="Y720" s="112"/>
      <c r="Z720" s="72"/>
      <c r="AA720" s="75"/>
      <c r="AB720" s="75"/>
      <c r="AC720" s="75"/>
      <c r="AD720" s="75"/>
      <c r="AE720" s="75"/>
      <c r="AF720" s="75"/>
      <c r="AG720" s="75"/>
      <c r="AH720" s="75"/>
      <c r="AI720" s="75"/>
      <c r="AJ720" s="75"/>
      <c r="AK720" s="75"/>
      <c r="AL720" s="75"/>
      <c r="AM720" s="75"/>
      <c r="AN720" s="75"/>
      <c r="AO720" s="75"/>
      <c r="AP720" s="75"/>
      <c r="AQ720" s="75"/>
      <c r="AR720" s="75"/>
      <c r="AS720" s="75"/>
    </row>
    <row r="721" ht="16.5" customHeight="1" outlineLevel="1">
      <c r="A721" s="75"/>
      <c r="B721" s="105"/>
      <c r="C721" s="106"/>
      <c r="D721" s="72"/>
      <c r="E721" s="107"/>
      <c r="F721" s="71"/>
      <c r="G721" s="107"/>
      <c r="H721" s="71"/>
      <c r="I721" s="107"/>
      <c r="J721" s="71"/>
      <c r="K721" s="71"/>
      <c r="L721" s="71"/>
      <c r="M721" s="72"/>
      <c r="N721" s="108"/>
      <c r="O721" s="72"/>
      <c r="P721" s="109"/>
      <c r="Q721" s="71"/>
      <c r="R721" s="110"/>
      <c r="S721" s="72"/>
      <c r="T721" s="111"/>
      <c r="U721" s="72"/>
      <c r="V721" s="112"/>
      <c r="W721" s="71"/>
      <c r="X721" s="72"/>
      <c r="Y721" s="112"/>
      <c r="Z721" s="72"/>
      <c r="AA721" s="75"/>
      <c r="AB721" s="75"/>
      <c r="AC721" s="75"/>
      <c r="AD721" s="75"/>
      <c r="AE721" s="75"/>
      <c r="AF721" s="75"/>
      <c r="AG721" s="75"/>
      <c r="AH721" s="75"/>
      <c r="AI721" s="75"/>
      <c r="AJ721" s="75"/>
      <c r="AK721" s="75"/>
      <c r="AL721" s="75"/>
      <c r="AM721" s="75"/>
      <c r="AN721" s="75"/>
      <c r="AO721" s="75"/>
      <c r="AP721" s="75"/>
      <c r="AQ721" s="75"/>
      <c r="AR721" s="75"/>
      <c r="AS721" s="75"/>
    </row>
    <row r="722" ht="16.5" customHeight="1" outlineLevel="1">
      <c r="A722" s="75"/>
      <c r="B722" s="105"/>
      <c r="C722" s="106"/>
      <c r="D722" s="72"/>
      <c r="E722" s="107"/>
      <c r="F722" s="71"/>
      <c r="G722" s="107"/>
      <c r="H722" s="71"/>
      <c r="I722" s="107"/>
      <c r="J722" s="71"/>
      <c r="K722" s="71"/>
      <c r="L722" s="71"/>
      <c r="M722" s="72"/>
      <c r="N722" s="108"/>
      <c r="O722" s="72"/>
      <c r="P722" s="109"/>
      <c r="Q722" s="71"/>
      <c r="R722" s="110"/>
      <c r="S722" s="72"/>
      <c r="T722" s="111"/>
      <c r="U722" s="72"/>
      <c r="V722" s="112"/>
      <c r="W722" s="71"/>
      <c r="X722" s="72"/>
      <c r="Y722" s="112"/>
      <c r="Z722" s="72"/>
      <c r="AA722" s="75"/>
      <c r="AB722" s="75"/>
      <c r="AC722" s="75"/>
      <c r="AD722" s="75"/>
      <c r="AE722" s="75"/>
      <c r="AF722" s="75"/>
      <c r="AG722" s="75"/>
      <c r="AH722" s="75"/>
      <c r="AI722" s="75"/>
      <c r="AJ722" s="75"/>
      <c r="AK722" s="75"/>
      <c r="AL722" s="75"/>
      <c r="AM722" s="75"/>
      <c r="AN722" s="75"/>
      <c r="AO722" s="75"/>
      <c r="AP722" s="75"/>
      <c r="AQ722" s="75"/>
      <c r="AR722" s="75"/>
      <c r="AS722" s="75"/>
    </row>
    <row r="723" ht="16.5" customHeight="1" outlineLevel="1">
      <c r="A723" s="75"/>
      <c r="B723" s="105"/>
      <c r="C723" s="106"/>
      <c r="D723" s="72"/>
      <c r="E723" s="107"/>
      <c r="F723" s="71"/>
      <c r="G723" s="107"/>
      <c r="H723" s="71"/>
      <c r="I723" s="107"/>
      <c r="J723" s="71"/>
      <c r="K723" s="71"/>
      <c r="L723" s="71"/>
      <c r="M723" s="72"/>
      <c r="N723" s="108"/>
      <c r="O723" s="72"/>
      <c r="P723" s="109"/>
      <c r="Q723" s="71"/>
      <c r="R723" s="110"/>
      <c r="S723" s="72"/>
      <c r="T723" s="111"/>
      <c r="U723" s="72"/>
      <c r="V723" s="112"/>
      <c r="W723" s="71"/>
      <c r="X723" s="72"/>
      <c r="Y723" s="112"/>
      <c r="Z723" s="72"/>
      <c r="AA723" s="75"/>
      <c r="AB723" s="75"/>
      <c r="AC723" s="75"/>
      <c r="AD723" s="75"/>
      <c r="AE723" s="75"/>
      <c r="AF723" s="75"/>
      <c r="AG723" s="75"/>
      <c r="AH723" s="75"/>
      <c r="AI723" s="75"/>
      <c r="AJ723" s="75"/>
      <c r="AK723" s="75"/>
      <c r="AL723" s="75"/>
      <c r="AM723" s="75"/>
      <c r="AN723" s="75"/>
      <c r="AO723" s="75"/>
      <c r="AP723" s="75"/>
      <c r="AQ723" s="75"/>
      <c r="AR723" s="75"/>
      <c r="AS723" s="75"/>
    </row>
    <row r="724" ht="16.5" customHeight="1" outlineLevel="1">
      <c r="A724" s="75"/>
      <c r="B724" s="105"/>
      <c r="C724" s="106"/>
      <c r="D724" s="72"/>
      <c r="E724" s="107"/>
      <c r="F724" s="71"/>
      <c r="G724" s="107"/>
      <c r="H724" s="71"/>
      <c r="I724" s="107"/>
      <c r="J724" s="71"/>
      <c r="K724" s="71"/>
      <c r="L724" s="71"/>
      <c r="M724" s="72"/>
      <c r="N724" s="108"/>
      <c r="O724" s="72"/>
      <c r="P724" s="109"/>
      <c r="Q724" s="71"/>
      <c r="R724" s="110"/>
      <c r="S724" s="72"/>
      <c r="T724" s="111"/>
      <c r="U724" s="72"/>
      <c r="V724" s="112"/>
      <c r="W724" s="71"/>
      <c r="X724" s="72"/>
      <c r="Y724" s="112"/>
      <c r="Z724" s="72"/>
      <c r="AA724" s="75"/>
      <c r="AB724" s="75"/>
      <c r="AC724" s="75"/>
      <c r="AD724" s="75"/>
      <c r="AE724" s="75"/>
      <c r="AF724" s="75"/>
      <c r="AG724" s="75"/>
      <c r="AH724" s="75"/>
      <c r="AI724" s="75"/>
      <c r="AJ724" s="75"/>
      <c r="AK724" s="75"/>
      <c r="AL724" s="75"/>
      <c r="AM724" s="75"/>
      <c r="AN724" s="75"/>
      <c r="AO724" s="75"/>
      <c r="AP724" s="75"/>
      <c r="AQ724" s="75"/>
      <c r="AR724" s="75"/>
      <c r="AS724" s="75"/>
    </row>
    <row r="725" ht="16.5" customHeight="1" outlineLevel="1">
      <c r="A725" s="75"/>
      <c r="B725" s="105"/>
      <c r="C725" s="106"/>
      <c r="D725" s="72"/>
      <c r="E725" s="107"/>
      <c r="F725" s="71"/>
      <c r="G725" s="107"/>
      <c r="H725" s="71"/>
      <c r="I725" s="107"/>
      <c r="J725" s="71"/>
      <c r="K725" s="71"/>
      <c r="L725" s="71"/>
      <c r="M725" s="72"/>
      <c r="N725" s="108"/>
      <c r="O725" s="72"/>
      <c r="P725" s="109"/>
      <c r="Q725" s="71"/>
      <c r="R725" s="110"/>
      <c r="S725" s="72"/>
      <c r="T725" s="111"/>
      <c r="U725" s="72"/>
      <c r="V725" s="112"/>
      <c r="W725" s="71"/>
      <c r="X725" s="72"/>
      <c r="Y725" s="112"/>
      <c r="Z725" s="72"/>
      <c r="AA725" s="75"/>
      <c r="AB725" s="75"/>
      <c r="AC725" s="75"/>
      <c r="AD725" s="75"/>
      <c r="AE725" s="75"/>
      <c r="AF725" s="75"/>
      <c r="AG725" s="75"/>
      <c r="AH725" s="75"/>
      <c r="AI725" s="75"/>
      <c r="AJ725" s="75"/>
      <c r="AK725" s="75"/>
      <c r="AL725" s="75"/>
      <c r="AM725" s="75"/>
      <c r="AN725" s="75"/>
      <c r="AO725" s="75"/>
      <c r="AP725" s="75"/>
      <c r="AQ725" s="75"/>
      <c r="AR725" s="75"/>
      <c r="AS725" s="75"/>
    </row>
    <row r="726" ht="16.5" customHeight="1" outlineLevel="1">
      <c r="A726" s="75"/>
      <c r="B726" s="105"/>
      <c r="C726" s="106"/>
      <c r="D726" s="72"/>
      <c r="E726" s="107"/>
      <c r="F726" s="71"/>
      <c r="G726" s="107"/>
      <c r="H726" s="71"/>
      <c r="I726" s="107"/>
      <c r="J726" s="71"/>
      <c r="K726" s="71"/>
      <c r="L726" s="71"/>
      <c r="M726" s="72"/>
      <c r="N726" s="108"/>
      <c r="O726" s="72"/>
      <c r="P726" s="109"/>
      <c r="Q726" s="71"/>
      <c r="R726" s="110"/>
      <c r="S726" s="72"/>
      <c r="T726" s="111"/>
      <c r="U726" s="72"/>
      <c r="V726" s="112"/>
      <c r="W726" s="71"/>
      <c r="X726" s="72"/>
      <c r="Y726" s="112"/>
      <c r="Z726" s="72"/>
      <c r="AA726" s="75"/>
      <c r="AB726" s="75"/>
      <c r="AC726" s="75"/>
      <c r="AD726" s="75"/>
      <c r="AE726" s="75"/>
      <c r="AF726" s="75"/>
      <c r="AG726" s="75"/>
      <c r="AH726" s="75"/>
      <c r="AI726" s="75"/>
      <c r="AJ726" s="75"/>
      <c r="AK726" s="75"/>
      <c r="AL726" s="75"/>
      <c r="AM726" s="75"/>
      <c r="AN726" s="75"/>
      <c r="AO726" s="75"/>
      <c r="AP726" s="75"/>
      <c r="AQ726" s="75"/>
      <c r="AR726" s="75"/>
      <c r="AS726" s="75"/>
    </row>
    <row r="727" ht="16.5" customHeight="1" outlineLevel="1">
      <c r="A727" s="75"/>
      <c r="B727" s="105"/>
      <c r="C727" s="106"/>
      <c r="D727" s="72"/>
      <c r="E727" s="107"/>
      <c r="F727" s="71"/>
      <c r="G727" s="107"/>
      <c r="H727" s="71"/>
      <c r="I727" s="107"/>
      <c r="J727" s="71"/>
      <c r="K727" s="71"/>
      <c r="L727" s="71"/>
      <c r="M727" s="72"/>
      <c r="N727" s="108"/>
      <c r="O727" s="72"/>
      <c r="P727" s="109"/>
      <c r="Q727" s="71"/>
      <c r="R727" s="110"/>
      <c r="S727" s="72"/>
      <c r="T727" s="111"/>
      <c r="U727" s="72"/>
      <c r="V727" s="112"/>
      <c r="W727" s="71"/>
      <c r="X727" s="72"/>
      <c r="Y727" s="112"/>
      <c r="Z727" s="72"/>
      <c r="AA727" s="75"/>
      <c r="AB727" s="75"/>
      <c r="AC727" s="75"/>
      <c r="AD727" s="75"/>
      <c r="AE727" s="75"/>
      <c r="AF727" s="75"/>
      <c r="AG727" s="75"/>
      <c r="AH727" s="75"/>
      <c r="AI727" s="75"/>
      <c r="AJ727" s="75"/>
      <c r="AK727" s="75"/>
      <c r="AL727" s="75"/>
      <c r="AM727" s="75"/>
      <c r="AN727" s="75"/>
      <c r="AO727" s="75"/>
      <c r="AP727" s="75"/>
      <c r="AQ727" s="75"/>
      <c r="AR727" s="75"/>
      <c r="AS727" s="75"/>
    </row>
    <row r="728" ht="16.5" customHeight="1" outlineLevel="1">
      <c r="A728" s="75"/>
      <c r="B728" s="105"/>
      <c r="C728" s="106"/>
      <c r="D728" s="72"/>
      <c r="E728" s="107"/>
      <c r="F728" s="71"/>
      <c r="G728" s="107"/>
      <c r="H728" s="71"/>
      <c r="I728" s="107"/>
      <c r="J728" s="71"/>
      <c r="K728" s="71"/>
      <c r="L728" s="71"/>
      <c r="M728" s="72"/>
      <c r="N728" s="108"/>
      <c r="O728" s="72"/>
      <c r="P728" s="109"/>
      <c r="Q728" s="71"/>
      <c r="R728" s="110"/>
      <c r="S728" s="72"/>
      <c r="T728" s="111"/>
      <c r="U728" s="72"/>
      <c r="V728" s="112"/>
      <c r="W728" s="71"/>
      <c r="X728" s="72"/>
      <c r="Y728" s="112"/>
      <c r="Z728" s="72"/>
      <c r="AA728" s="75"/>
      <c r="AB728" s="75"/>
      <c r="AC728" s="75"/>
      <c r="AD728" s="75"/>
      <c r="AE728" s="75"/>
      <c r="AF728" s="75"/>
      <c r="AG728" s="75"/>
      <c r="AH728" s="75"/>
      <c r="AI728" s="75"/>
      <c r="AJ728" s="75"/>
      <c r="AK728" s="75"/>
      <c r="AL728" s="75"/>
      <c r="AM728" s="75"/>
      <c r="AN728" s="75"/>
      <c r="AO728" s="75"/>
      <c r="AP728" s="75"/>
      <c r="AQ728" s="75"/>
      <c r="AR728" s="75"/>
      <c r="AS728" s="75"/>
    </row>
    <row r="729" ht="16.5" customHeight="1" outlineLevel="1">
      <c r="A729" s="75"/>
      <c r="B729" s="105"/>
      <c r="C729" s="106"/>
      <c r="D729" s="72"/>
      <c r="E729" s="107"/>
      <c r="F729" s="71"/>
      <c r="G729" s="107"/>
      <c r="H729" s="71"/>
      <c r="I729" s="107"/>
      <c r="J729" s="71"/>
      <c r="K729" s="71"/>
      <c r="L729" s="71"/>
      <c r="M729" s="72"/>
      <c r="N729" s="108"/>
      <c r="O729" s="72"/>
      <c r="P729" s="109"/>
      <c r="Q729" s="71"/>
      <c r="R729" s="110"/>
      <c r="S729" s="72"/>
      <c r="T729" s="111"/>
      <c r="U729" s="72"/>
      <c r="V729" s="112"/>
      <c r="W729" s="71"/>
      <c r="X729" s="72"/>
      <c r="Y729" s="112"/>
      <c r="Z729" s="72"/>
      <c r="AA729" s="75"/>
      <c r="AB729" s="75"/>
      <c r="AC729" s="75"/>
      <c r="AD729" s="75"/>
      <c r="AE729" s="75"/>
      <c r="AF729" s="75"/>
      <c r="AG729" s="75"/>
      <c r="AH729" s="75"/>
      <c r="AI729" s="75"/>
      <c r="AJ729" s="75"/>
      <c r="AK729" s="75"/>
      <c r="AL729" s="75"/>
      <c r="AM729" s="75"/>
      <c r="AN729" s="75"/>
      <c r="AO729" s="75"/>
      <c r="AP729" s="75"/>
      <c r="AQ729" s="75"/>
      <c r="AR729" s="75"/>
      <c r="AS729" s="75"/>
    </row>
    <row r="730" ht="16.5" customHeight="1" outlineLevel="1">
      <c r="A730" s="75"/>
      <c r="B730" s="105"/>
      <c r="C730" s="106"/>
      <c r="D730" s="72"/>
      <c r="E730" s="107"/>
      <c r="F730" s="71"/>
      <c r="G730" s="107"/>
      <c r="H730" s="71"/>
      <c r="I730" s="107"/>
      <c r="J730" s="71"/>
      <c r="K730" s="71"/>
      <c r="L730" s="71"/>
      <c r="M730" s="72"/>
      <c r="N730" s="108"/>
      <c r="O730" s="72"/>
      <c r="P730" s="109"/>
      <c r="Q730" s="71"/>
      <c r="R730" s="110"/>
      <c r="S730" s="72"/>
      <c r="T730" s="111"/>
      <c r="U730" s="72"/>
      <c r="V730" s="112"/>
      <c r="W730" s="71"/>
      <c r="X730" s="72"/>
      <c r="Y730" s="112"/>
      <c r="Z730" s="72"/>
      <c r="AA730" s="75"/>
      <c r="AB730" s="75"/>
      <c r="AC730" s="75"/>
      <c r="AD730" s="75"/>
      <c r="AE730" s="75"/>
      <c r="AF730" s="75"/>
      <c r="AG730" s="75"/>
      <c r="AH730" s="75"/>
      <c r="AI730" s="75"/>
      <c r="AJ730" s="75"/>
      <c r="AK730" s="75"/>
      <c r="AL730" s="75"/>
      <c r="AM730" s="75"/>
      <c r="AN730" s="75"/>
      <c r="AO730" s="75"/>
      <c r="AP730" s="75"/>
      <c r="AQ730" s="75"/>
      <c r="AR730" s="75"/>
      <c r="AS730" s="75"/>
    </row>
    <row r="731" ht="16.5" customHeight="1" outlineLevel="1">
      <c r="A731" s="75"/>
      <c r="B731" s="105"/>
      <c r="C731" s="106"/>
      <c r="D731" s="72"/>
      <c r="E731" s="107"/>
      <c r="F731" s="71"/>
      <c r="G731" s="107"/>
      <c r="H731" s="71"/>
      <c r="I731" s="107"/>
      <c r="J731" s="71"/>
      <c r="K731" s="71"/>
      <c r="L731" s="71"/>
      <c r="M731" s="72"/>
      <c r="N731" s="108"/>
      <c r="O731" s="72"/>
      <c r="P731" s="109"/>
      <c r="Q731" s="71"/>
      <c r="R731" s="110"/>
      <c r="S731" s="72"/>
      <c r="T731" s="111"/>
      <c r="U731" s="72"/>
      <c r="V731" s="112"/>
      <c r="W731" s="71"/>
      <c r="X731" s="72"/>
      <c r="Y731" s="112"/>
      <c r="Z731" s="72"/>
      <c r="AA731" s="75"/>
      <c r="AB731" s="75"/>
      <c r="AC731" s="75"/>
      <c r="AD731" s="75"/>
      <c r="AE731" s="75"/>
      <c r="AF731" s="75"/>
      <c r="AG731" s="75"/>
      <c r="AH731" s="75"/>
      <c r="AI731" s="75"/>
      <c r="AJ731" s="75"/>
      <c r="AK731" s="75"/>
      <c r="AL731" s="75"/>
      <c r="AM731" s="75"/>
      <c r="AN731" s="75"/>
      <c r="AO731" s="75"/>
      <c r="AP731" s="75"/>
      <c r="AQ731" s="75"/>
      <c r="AR731" s="75"/>
      <c r="AS731" s="75"/>
    </row>
    <row r="732" ht="16.5" customHeight="1" outlineLevel="1">
      <c r="A732" s="75"/>
      <c r="B732" s="105"/>
      <c r="C732" s="106"/>
      <c r="D732" s="72"/>
      <c r="E732" s="107"/>
      <c r="F732" s="71"/>
      <c r="G732" s="107"/>
      <c r="H732" s="71"/>
      <c r="I732" s="107"/>
      <c r="J732" s="71"/>
      <c r="K732" s="71"/>
      <c r="L732" s="71"/>
      <c r="M732" s="72"/>
      <c r="N732" s="108"/>
      <c r="O732" s="72"/>
      <c r="P732" s="109"/>
      <c r="Q732" s="71"/>
      <c r="R732" s="110"/>
      <c r="S732" s="72"/>
      <c r="T732" s="111"/>
      <c r="U732" s="72"/>
      <c r="V732" s="112"/>
      <c r="W732" s="71"/>
      <c r="X732" s="72"/>
      <c r="Y732" s="112"/>
      <c r="Z732" s="72"/>
      <c r="AA732" s="75"/>
      <c r="AB732" s="75"/>
      <c r="AC732" s="75"/>
      <c r="AD732" s="75"/>
      <c r="AE732" s="75"/>
      <c r="AF732" s="75"/>
      <c r="AG732" s="75"/>
      <c r="AH732" s="75"/>
      <c r="AI732" s="75"/>
      <c r="AJ732" s="75"/>
      <c r="AK732" s="75"/>
      <c r="AL732" s="75"/>
      <c r="AM732" s="75"/>
      <c r="AN732" s="75"/>
      <c r="AO732" s="75"/>
      <c r="AP732" s="75"/>
      <c r="AQ732" s="75"/>
      <c r="AR732" s="75"/>
      <c r="AS732" s="75"/>
    </row>
    <row r="733" ht="16.5" customHeight="1" outlineLevel="1">
      <c r="A733" s="75"/>
      <c r="B733" s="105"/>
      <c r="C733" s="106"/>
      <c r="D733" s="72"/>
      <c r="E733" s="107"/>
      <c r="F733" s="71"/>
      <c r="G733" s="107"/>
      <c r="H733" s="71"/>
      <c r="I733" s="107"/>
      <c r="J733" s="71"/>
      <c r="K733" s="71"/>
      <c r="L733" s="71"/>
      <c r="M733" s="72"/>
      <c r="N733" s="108"/>
      <c r="O733" s="72"/>
      <c r="P733" s="109"/>
      <c r="Q733" s="71"/>
      <c r="R733" s="110"/>
      <c r="S733" s="72"/>
      <c r="T733" s="111"/>
      <c r="U733" s="72"/>
      <c r="V733" s="112"/>
      <c r="W733" s="71"/>
      <c r="X733" s="72"/>
      <c r="Y733" s="112"/>
      <c r="Z733" s="72"/>
      <c r="AA733" s="75"/>
      <c r="AB733" s="75"/>
      <c r="AC733" s="75"/>
      <c r="AD733" s="75"/>
      <c r="AE733" s="75"/>
      <c r="AF733" s="75"/>
      <c r="AG733" s="75"/>
      <c r="AH733" s="75"/>
      <c r="AI733" s="75"/>
      <c r="AJ733" s="75"/>
      <c r="AK733" s="75"/>
      <c r="AL733" s="75"/>
      <c r="AM733" s="75"/>
      <c r="AN733" s="75"/>
      <c r="AO733" s="75"/>
      <c r="AP733" s="75"/>
      <c r="AQ733" s="75"/>
      <c r="AR733" s="75"/>
      <c r="AS733" s="75"/>
    </row>
    <row r="734" ht="16.5" customHeight="1" outlineLevel="1">
      <c r="A734" s="75"/>
      <c r="B734" s="105"/>
      <c r="C734" s="106"/>
      <c r="D734" s="72"/>
      <c r="E734" s="107"/>
      <c r="F734" s="71"/>
      <c r="G734" s="107"/>
      <c r="H734" s="71"/>
      <c r="I734" s="107"/>
      <c r="J734" s="71"/>
      <c r="K734" s="71"/>
      <c r="L734" s="71"/>
      <c r="M734" s="72"/>
      <c r="N734" s="108"/>
      <c r="O734" s="72"/>
      <c r="P734" s="109"/>
      <c r="Q734" s="71"/>
      <c r="R734" s="110"/>
      <c r="S734" s="72"/>
      <c r="T734" s="111"/>
      <c r="U734" s="72"/>
      <c r="V734" s="112"/>
      <c r="W734" s="71"/>
      <c r="X734" s="72"/>
      <c r="Y734" s="112"/>
      <c r="Z734" s="72"/>
      <c r="AA734" s="75"/>
      <c r="AB734" s="75"/>
      <c r="AC734" s="75"/>
      <c r="AD734" s="75"/>
      <c r="AE734" s="75"/>
      <c r="AF734" s="75"/>
      <c r="AG734" s="75"/>
      <c r="AH734" s="75"/>
      <c r="AI734" s="75"/>
      <c r="AJ734" s="75"/>
      <c r="AK734" s="75"/>
      <c r="AL734" s="75"/>
      <c r="AM734" s="75"/>
      <c r="AN734" s="75"/>
      <c r="AO734" s="75"/>
      <c r="AP734" s="75"/>
      <c r="AQ734" s="75"/>
      <c r="AR734" s="75"/>
      <c r="AS734" s="75"/>
    </row>
    <row r="735" ht="16.5" customHeight="1" outlineLevel="1">
      <c r="A735" s="75"/>
      <c r="B735" s="105"/>
      <c r="C735" s="106"/>
      <c r="D735" s="72"/>
      <c r="E735" s="107"/>
      <c r="F735" s="71"/>
      <c r="G735" s="107"/>
      <c r="H735" s="71"/>
      <c r="I735" s="107"/>
      <c r="J735" s="71"/>
      <c r="K735" s="71"/>
      <c r="L735" s="71"/>
      <c r="M735" s="72"/>
      <c r="N735" s="108"/>
      <c r="O735" s="72"/>
      <c r="P735" s="109"/>
      <c r="Q735" s="71"/>
      <c r="R735" s="110"/>
      <c r="S735" s="72"/>
      <c r="T735" s="111"/>
      <c r="U735" s="72"/>
      <c r="V735" s="112"/>
      <c r="W735" s="71"/>
      <c r="X735" s="72"/>
      <c r="Y735" s="112"/>
      <c r="Z735" s="72"/>
      <c r="AA735" s="75"/>
      <c r="AB735" s="75"/>
      <c r="AC735" s="75"/>
      <c r="AD735" s="75"/>
      <c r="AE735" s="75"/>
      <c r="AF735" s="75"/>
      <c r="AG735" s="75"/>
      <c r="AH735" s="75"/>
      <c r="AI735" s="75"/>
      <c r="AJ735" s="75"/>
      <c r="AK735" s="75"/>
      <c r="AL735" s="75"/>
      <c r="AM735" s="75"/>
      <c r="AN735" s="75"/>
      <c r="AO735" s="75"/>
      <c r="AP735" s="75"/>
      <c r="AQ735" s="75"/>
      <c r="AR735" s="75"/>
      <c r="AS735" s="75"/>
    </row>
    <row r="736" ht="16.5" customHeight="1" outlineLevel="1">
      <c r="A736" s="75"/>
      <c r="B736" s="105"/>
      <c r="C736" s="106"/>
      <c r="D736" s="72"/>
      <c r="E736" s="107"/>
      <c r="F736" s="71"/>
      <c r="G736" s="107"/>
      <c r="H736" s="71"/>
      <c r="I736" s="107"/>
      <c r="J736" s="71"/>
      <c r="K736" s="71"/>
      <c r="L736" s="71"/>
      <c r="M736" s="72"/>
      <c r="N736" s="108"/>
      <c r="O736" s="72"/>
      <c r="P736" s="109"/>
      <c r="Q736" s="71"/>
      <c r="R736" s="110"/>
      <c r="S736" s="72"/>
      <c r="T736" s="111"/>
      <c r="U736" s="72"/>
      <c r="V736" s="112"/>
      <c r="W736" s="71"/>
      <c r="X736" s="72"/>
      <c r="Y736" s="112"/>
      <c r="Z736" s="72"/>
      <c r="AA736" s="75"/>
      <c r="AB736" s="75"/>
      <c r="AC736" s="75"/>
      <c r="AD736" s="75"/>
      <c r="AE736" s="75"/>
      <c r="AF736" s="75"/>
      <c r="AG736" s="75"/>
      <c r="AH736" s="75"/>
      <c r="AI736" s="75"/>
      <c r="AJ736" s="75"/>
      <c r="AK736" s="75"/>
      <c r="AL736" s="75"/>
      <c r="AM736" s="75"/>
      <c r="AN736" s="75"/>
      <c r="AO736" s="75"/>
      <c r="AP736" s="75"/>
      <c r="AQ736" s="75"/>
      <c r="AR736" s="75"/>
      <c r="AS736" s="75"/>
    </row>
    <row r="737" ht="16.5" customHeight="1" outlineLevel="1">
      <c r="A737" s="75"/>
      <c r="B737" s="105"/>
      <c r="C737" s="106"/>
      <c r="D737" s="72"/>
      <c r="E737" s="107"/>
      <c r="F737" s="71"/>
      <c r="G737" s="107"/>
      <c r="H737" s="71"/>
      <c r="I737" s="107"/>
      <c r="J737" s="71"/>
      <c r="K737" s="71"/>
      <c r="L737" s="71"/>
      <c r="M737" s="72"/>
      <c r="N737" s="108"/>
      <c r="O737" s="72"/>
      <c r="P737" s="109"/>
      <c r="Q737" s="71"/>
      <c r="R737" s="110"/>
      <c r="S737" s="72"/>
      <c r="T737" s="111"/>
      <c r="U737" s="72"/>
      <c r="V737" s="112"/>
      <c r="W737" s="71"/>
      <c r="X737" s="72"/>
      <c r="Y737" s="112"/>
      <c r="Z737" s="72"/>
      <c r="AA737" s="75"/>
      <c r="AB737" s="75"/>
      <c r="AC737" s="75"/>
      <c r="AD737" s="75"/>
      <c r="AE737" s="75"/>
      <c r="AF737" s="75"/>
      <c r="AG737" s="75"/>
      <c r="AH737" s="75"/>
      <c r="AI737" s="75"/>
      <c r="AJ737" s="75"/>
      <c r="AK737" s="75"/>
      <c r="AL737" s="75"/>
      <c r="AM737" s="75"/>
      <c r="AN737" s="75"/>
      <c r="AO737" s="75"/>
      <c r="AP737" s="75"/>
      <c r="AQ737" s="75"/>
      <c r="AR737" s="75"/>
      <c r="AS737" s="75"/>
    </row>
    <row r="738" ht="16.5" customHeight="1" outlineLevel="1">
      <c r="A738" s="75"/>
      <c r="B738" s="105"/>
      <c r="C738" s="106"/>
      <c r="D738" s="72"/>
      <c r="E738" s="107"/>
      <c r="F738" s="71"/>
      <c r="G738" s="107"/>
      <c r="H738" s="71"/>
      <c r="I738" s="107"/>
      <c r="J738" s="71"/>
      <c r="K738" s="71"/>
      <c r="L738" s="71"/>
      <c r="M738" s="72"/>
      <c r="N738" s="108"/>
      <c r="O738" s="72"/>
      <c r="P738" s="109"/>
      <c r="Q738" s="71"/>
      <c r="R738" s="110"/>
      <c r="S738" s="72"/>
      <c r="T738" s="111"/>
      <c r="U738" s="72"/>
      <c r="V738" s="112"/>
      <c r="W738" s="71"/>
      <c r="X738" s="72"/>
      <c r="Y738" s="112"/>
      <c r="Z738" s="72"/>
      <c r="AA738" s="75"/>
      <c r="AB738" s="75"/>
      <c r="AC738" s="75"/>
      <c r="AD738" s="75"/>
      <c r="AE738" s="75"/>
      <c r="AF738" s="75"/>
      <c r="AG738" s="75"/>
      <c r="AH738" s="75"/>
      <c r="AI738" s="75"/>
      <c r="AJ738" s="75"/>
      <c r="AK738" s="75"/>
      <c r="AL738" s="75"/>
      <c r="AM738" s="75"/>
      <c r="AN738" s="75"/>
      <c r="AO738" s="75"/>
      <c r="AP738" s="75"/>
      <c r="AQ738" s="75"/>
      <c r="AR738" s="75"/>
      <c r="AS738" s="75"/>
    </row>
    <row r="739" ht="16.5" customHeight="1" outlineLevel="1">
      <c r="A739" s="75"/>
      <c r="B739" s="105"/>
      <c r="C739" s="106"/>
      <c r="D739" s="72"/>
      <c r="E739" s="107"/>
      <c r="F739" s="71"/>
      <c r="G739" s="107"/>
      <c r="H739" s="71"/>
      <c r="I739" s="107"/>
      <c r="J739" s="71"/>
      <c r="K739" s="71"/>
      <c r="L739" s="71"/>
      <c r="M739" s="72"/>
      <c r="N739" s="108"/>
      <c r="O739" s="72"/>
      <c r="P739" s="109"/>
      <c r="Q739" s="71"/>
      <c r="R739" s="110"/>
      <c r="S739" s="72"/>
      <c r="T739" s="111"/>
      <c r="U739" s="72"/>
      <c r="V739" s="112"/>
      <c r="W739" s="71"/>
      <c r="X739" s="72"/>
      <c r="Y739" s="112"/>
      <c r="Z739" s="72"/>
      <c r="AA739" s="75"/>
      <c r="AB739" s="75"/>
      <c r="AC739" s="75"/>
      <c r="AD739" s="75"/>
      <c r="AE739" s="75"/>
      <c r="AF739" s="75"/>
      <c r="AG739" s="75"/>
      <c r="AH739" s="75"/>
      <c r="AI739" s="75"/>
      <c r="AJ739" s="75"/>
      <c r="AK739" s="75"/>
      <c r="AL739" s="75"/>
      <c r="AM739" s="75"/>
      <c r="AN739" s="75"/>
      <c r="AO739" s="75"/>
      <c r="AP739" s="75"/>
      <c r="AQ739" s="75"/>
      <c r="AR739" s="75"/>
      <c r="AS739" s="75"/>
    </row>
    <row r="740" ht="16.5" customHeight="1" outlineLevel="1">
      <c r="A740" s="75"/>
      <c r="B740" s="105"/>
      <c r="C740" s="106"/>
      <c r="D740" s="72"/>
      <c r="E740" s="107"/>
      <c r="F740" s="71"/>
      <c r="G740" s="107"/>
      <c r="H740" s="71"/>
      <c r="I740" s="107"/>
      <c r="J740" s="71"/>
      <c r="K740" s="71"/>
      <c r="L740" s="71"/>
      <c r="M740" s="72"/>
      <c r="N740" s="108"/>
      <c r="O740" s="72"/>
      <c r="P740" s="109"/>
      <c r="Q740" s="71"/>
      <c r="R740" s="110"/>
      <c r="S740" s="72"/>
      <c r="T740" s="111"/>
      <c r="U740" s="72"/>
      <c r="V740" s="112"/>
      <c r="W740" s="71"/>
      <c r="X740" s="72"/>
      <c r="Y740" s="112"/>
      <c r="Z740" s="72"/>
      <c r="AA740" s="75"/>
      <c r="AB740" s="75"/>
      <c r="AC740" s="75"/>
      <c r="AD740" s="75"/>
      <c r="AE740" s="75"/>
      <c r="AF740" s="75"/>
      <c r="AG740" s="75"/>
      <c r="AH740" s="75"/>
      <c r="AI740" s="75"/>
      <c r="AJ740" s="75"/>
      <c r="AK740" s="75"/>
      <c r="AL740" s="75"/>
      <c r="AM740" s="75"/>
      <c r="AN740" s="75"/>
      <c r="AO740" s="75"/>
      <c r="AP740" s="75"/>
      <c r="AQ740" s="75"/>
      <c r="AR740" s="75"/>
      <c r="AS740" s="75"/>
    </row>
    <row r="741" ht="16.5" customHeight="1" outlineLevel="1">
      <c r="A741" s="75"/>
      <c r="B741" s="105"/>
      <c r="C741" s="106"/>
      <c r="D741" s="72"/>
      <c r="E741" s="107"/>
      <c r="F741" s="71"/>
      <c r="G741" s="107"/>
      <c r="H741" s="71"/>
      <c r="I741" s="107"/>
      <c r="J741" s="71"/>
      <c r="K741" s="71"/>
      <c r="L741" s="71"/>
      <c r="M741" s="72"/>
      <c r="N741" s="108"/>
      <c r="O741" s="72"/>
      <c r="P741" s="109"/>
      <c r="Q741" s="71"/>
      <c r="R741" s="110"/>
      <c r="S741" s="72"/>
      <c r="T741" s="111"/>
      <c r="U741" s="72"/>
      <c r="V741" s="112"/>
      <c r="W741" s="71"/>
      <c r="X741" s="72"/>
      <c r="Y741" s="112"/>
      <c r="Z741" s="72"/>
      <c r="AA741" s="75"/>
      <c r="AB741" s="75"/>
      <c r="AC741" s="75"/>
      <c r="AD741" s="75"/>
      <c r="AE741" s="75"/>
      <c r="AF741" s="75"/>
      <c r="AG741" s="75"/>
      <c r="AH741" s="75"/>
      <c r="AI741" s="75"/>
      <c r="AJ741" s="75"/>
      <c r="AK741" s="75"/>
      <c r="AL741" s="75"/>
      <c r="AM741" s="75"/>
      <c r="AN741" s="75"/>
      <c r="AO741" s="75"/>
      <c r="AP741" s="75"/>
      <c r="AQ741" s="75"/>
      <c r="AR741" s="75"/>
      <c r="AS741" s="75"/>
    </row>
    <row r="742" ht="16.5" customHeight="1" outlineLevel="1">
      <c r="A742" s="75"/>
      <c r="B742" s="105"/>
      <c r="C742" s="106"/>
      <c r="D742" s="72"/>
      <c r="E742" s="107"/>
      <c r="F742" s="71"/>
      <c r="G742" s="107"/>
      <c r="H742" s="71"/>
      <c r="I742" s="107"/>
      <c r="J742" s="71"/>
      <c r="K742" s="71"/>
      <c r="L742" s="71"/>
      <c r="M742" s="72"/>
      <c r="N742" s="108"/>
      <c r="O742" s="72"/>
      <c r="P742" s="109"/>
      <c r="Q742" s="71"/>
      <c r="R742" s="110"/>
      <c r="S742" s="72"/>
      <c r="T742" s="111"/>
      <c r="U742" s="72"/>
      <c r="V742" s="112"/>
      <c r="W742" s="71"/>
      <c r="X742" s="72"/>
      <c r="Y742" s="112"/>
      <c r="Z742" s="72"/>
      <c r="AA742" s="75"/>
      <c r="AB742" s="75"/>
      <c r="AC742" s="75"/>
      <c r="AD742" s="75"/>
      <c r="AE742" s="75"/>
      <c r="AF742" s="75"/>
      <c r="AG742" s="75"/>
      <c r="AH742" s="75"/>
      <c r="AI742" s="75"/>
      <c r="AJ742" s="75"/>
      <c r="AK742" s="75"/>
      <c r="AL742" s="75"/>
      <c r="AM742" s="75"/>
      <c r="AN742" s="75"/>
      <c r="AO742" s="75"/>
      <c r="AP742" s="75"/>
      <c r="AQ742" s="75"/>
      <c r="AR742" s="75"/>
      <c r="AS742" s="75"/>
    </row>
    <row r="743" ht="16.5" customHeight="1" outlineLevel="1">
      <c r="A743" s="75"/>
      <c r="B743" s="105"/>
      <c r="C743" s="106"/>
      <c r="D743" s="72"/>
      <c r="E743" s="107"/>
      <c r="F743" s="71"/>
      <c r="G743" s="107"/>
      <c r="H743" s="71"/>
      <c r="I743" s="107"/>
      <c r="J743" s="71"/>
      <c r="K743" s="71"/>
      <c r="L743" s="71"/>
      <c r="M743" s="72"/>
      <c r="N743" s="108"/>
      <c r="O743" s="72"/>
      <c r="P743" s="109"/>
      <c r="Q743" s="71"/>
      <c r="R743" s="110"/>
      <c r="S743" s="72"/>
      <c r="T743" s="111"/>
      <c r="U743" s="72"/>
      <c r="V743" s="112"/>
      <c r="W743" s="71"/>
      <c r="X743" s="72"/>
      <c r="Y743" s="112"/>
      <c r="Z743" s="72"/>
      <c r="AA743" s="75"/>
      <c r="AB743" s="75"/>
      <c r="AC743" s="75"/>
      <c r="AD743" s="75"/>
      <c r="AE743" s="75"/>
      <c r="AF743" s="75"/>
      <c r="AG743" s="75"/>
      <c r="AH743" s="75"/>
      <c r="AI743" s="75"/>
      <c r="AJ743" s="75"/>
      <c r="AK743" s="75"/>
      <c r="AL743" s="75"/>
      <c r="AM743" s="75"/>
      <c r="AN743" s="75"/>
      <c r="AO743" s="75"/>
      <c r="AP743" s="75"/>
      <c r="AQ743" s="75"/>
      <c r="AR743" s="75"/>
      <c r="AS743" s="75"/>
    </row>
    <row r="744" ht="16.5" customHeight="1" outlineLevel="1">
      <c r="A744" s="75"/>
      <c r="B744" s="105"/>
      <c r="C744" s="106"/>
      <c r="D744" s="72"/>
      <c r="E744" s="107"/>
      <c r="F744" s="71"/>
      <c r="G744" s="107"/>
      <c r="H744" s="71"/>
      <c r="I744" s="107"/>
      <c r="J744" s="71"/>
      <c r="K744" s="71"/>
      <c r="L744" s="71"/>
      <c r="M744" s="72"/>
      <c r="N744" s="108"/>
      <c r="O744" s="72"/>
      <c r="P744" s="109"/>
      <c r="Q744" s="71"/>
      <c r="R744" s="110"/>
      <c r="S744" s="72"/>
      <c r="T744" s="111"/>
      <c r="U744" s="72"/>
      <c r="V744" s="112"/>
      <c r="W744" s="71"/>
      <c r="X744" s="72"/>
      <c r="Y744" s="112"/>
      <c r="Z744" s="72"/>
      <c r="AA744" s="75"/>
      <c r="AB744" s="75"/>
      <c r="AC744" s="75"/>
      <c r="AD744" s="75"/>
      <c r="AE744" s="75"/>
      <c r="AF744" s="75"/>
      <c r="AG744" s="75"/>
      <c r="AH744" s="75"/>
      <c r="AI744" s="75"/>
      <c r="AJ744" s="75"/>
      <c r="AK744" s="75"/>
      <c r="AL744" s="75"/>
      <c r="AM744" s="75"/>
      <c r="AN744" s="75"/>
      <c r="AO744" s="75"/>
      <c r="AP744" s="75"/>
      <c r="AQ744" s="75"/>
      <c r="AR744" s="75"/>
      <c r="AS744" s="75"/>
    </row>
    <row r="745" ht="16.5" customHeight="1" outlineLevel="1">
      <c r="A745" s="75"/>
      <c r="B745" s="105"/>
      <c r="C745" s="106"/>
      <c r="D745" s="72"/>
      <c r="E745" s="107"/>
      <c r="F745" s="71"/>
      <c r="G745" s="107"/>
      <c r="H745" s="71"/>
      <c r="I745" s="107"/>
      <c r="J745" s="71"/>
      <c r="K745" s="71"/>
      <c r="L745" s="71"/>
      <c r="M745" s="72"/>
      <c r="N745" s="108"/>
      <c r="O745" s="72"/>
      <c r="P745" s="109"/>
      <c r="Q745" s="71"/>
      <c r="R745" s="110"/>
      <c r="S745" s="72"/>
      <c r="T745" s="111"/>
      <c r="U745" s="72"/>
      <c r="V745" s="112"/>
      <c r="W745" s="71"/>
      <c r="X745" s="72"/>
      <c r="Y745" s="112"/>
      <c r="Z745" s="72"/>
      <c r="AA745" s="75"/>
      <c r="AB745" s="75"/>
      <c r="AC745" s="75"/>
      <c r="AD745" s="75"/>
      <c r="AE745" s="75"/>
      <c r="AF745" s="75"/>
      <c r="AG745" s="75"/>
      <c r="AH745" s="75"/>
      <c r="AI745" s="75"/>
      <c r="AJ745" s="75"/>
      <c r="AK745" s="75"/>
      <c r="AL745" s="75"/>
      <c r="AM745" s="75"/>
      <c r="AN745" s="75"/>
      <c r="AO745" s="75"/>
      <c r="AP745" s="75"/>
      <c r="AQ745" s="75"/>
      <c r="AR745" s="75"/>
      <c r="AS745" s="75"/>
    </row>
    <row r="746" ht="16.5" customHeight="1" outlineLevel="1">
      <c r="A746" s="75"/>
      <c r="B746" s="105"/>
      <c r="C746" s="106"/>
      <c r="D746" s="72"/>
      <c r="E746" s="107"/>
      <c r="F746" s="71"/>
      <c r="G746" s="107"/>
      <c r="H746" s="71"/>
      <c r="I746" s="107"/>
      <c r="J746" s="71"/>
      <c r="K746" s="71"/>
      <c r="L746" s="71"/>
      <c r="M746" s="72"/>
      <c r="N746" s="108"/>
      <c r="O746" s="72"/>
      <c r="P746" s="109"/>
      <c r="Q746" s="71"/>
      <c r="R746" s="110"/>
      <c r="S746" s="72"/>
      <c r="T746" s="111"/>
      <c r="U746" s="72"/>
      <c r="V746" s="112"/>
      <c r="W746" s="71"/>
      <c r="X746" s="72"/>
      <c r="Y746" s="112"/>
      <c r="Z746" s="72"/>
      <c r="AA746" s="75"/>
      <c r="AB746" s="75"/>
      <c r="AC746" s="75"/>
      <c r="AD746" s="75"/>
      <c r="AE746" s="75"/>
      <c r="AF746" s="75"/>
      <c r="AG746" s="75"/>
      <c r="AH746" s="75"/>
      <c r="AI746" s="75"/>
      <c r="AJ746" s="75"/>
      <c r="AK746" s="75"/>
      <c r="AL746" s="75"/>
      <c r="AM746" s="75"/>
      <c r="AN746" s="75"/>
      <c r="AO746" s="75"/>
      <c r="AP746" s="75"/>
      <c r="AQ746" s="75"/>
      <c r="AR746" s="75"/>
      <c r="AS746" s="75"/>
    </row>
    <row r="747" ht="16.5" customHeight="1" outlineLevel="1">
      <c r="A747" s="75"/>
      <c r="B747" s="105"/>
      <c r="C747" s="106"/>
      <c r="D747" s="72"/>
      <c r="E747" s="107"/>
      <c r="F747" s="71"/>
      <c r="G747" s="107"/>
      <c r="H747" s="71"/>
      <c r="I747" s="107"/>
      <c r="J747" s="71"/>
      <c r="K747" s="71"/>
      <c r="L747" s="71"/>
      <c r="M747" s="72"/>
      <c r="N747" s="108"/>
      <c r="O747" s="72"/>
      <c r="P747" s="109"/>
      <c r="Q747" s="71"/>
      <c r="R747" s="110"/>
      <c r="S747" s="72"/>
      <c r="T747" s="111"/>
      <c r="U747" s="72"/>
      <c r="V747" s="112"/>
      <c r="W747" s="71"/>
      <c r="X747" s="72"/>
      <c r="Y747" s="112"/>
      <c r="Z747" s="72"/>
      <c r="AA747" s="75"/>
      <c r="AB747" s="75"/>
      <c r="AC747" s="75"/>
      <c r="AD747" s="75"/>
      <c r="AE747" s="75"/>
      <c r="AF747" s="75"/>
      <c r="AG747" s="75"/>
      <c r="AH747" s="75"/>
      <c r="AI747" s="75"/>
      <c r="AJ747" s="75"/>
      <c r="AK747" s="75"/>
      <c r="AL747" s="75"/>
      <c r="AM747" s="75"/>
      <c r="AN747" s="75"/>
      <c r="AO747" s="75"/>
      <c r="AP747" s="75"/>
      <c r="AQ747" s="75"/>
      <c r="AR747" s="75"/>
      <c r="AS747" s="75"/>
    </row>
    <row r="748" ht="16.5" customHeight="1" outlineLevel="1">
      <c r="A748" s="75"/>
      <c r="B748" s="105"/>
      <c r="C748" s="106"/>
      <c r="D748" s="72"/>
      <c r="E748" s="107"/>
      <c r="F748" s="71"/>
      <c r="G748" s="107"/>
      <c r="H748" s="71"/>
      <c r="I748" s="107"/>
      <c r="J748" s="71"/>
      <c r="K748" s="71"/>
      <c r="L748" s="71"/>
      <c r="M748" s="72"/>
      <c r="N748" s="108"/>
      <c r="O748" s="72"/>
      <c r="P748" s="109"/>
      <c r="Q748" s="71"/>
      <c r="R748" s="110"/>
      <c r="S748" s="72"/>
      <c r="T748" s="111"/>
      <c r="U748" s="72"/>
      <c r="V748" s="112"/>
      <c r="W748" s="71"/>
      <c r="X748" s="72"/>
      <c r="Y748" s="112"/>
      <c r="Z748" s="72"/>
      <c r="AA748" s="75"/>
      <c r="AB748" s="75"/>
      <c r="AC748" s="75"/>
      <c r="AD748" s="75"/>
      <c r="AE748" s="75"/>
      <c r="AF748" s="75"/>
      <c r="AG748" s="75"/>
      <c r="AH748" s="75"/>
      <c r="AI748" s="75"/>
      <c r="AJ748" s="75"/>
      <c r="AK748" s="75"/>
      <c r="AL748" s="75"/>
      <c r="AM748" s="75"/>
      <c r="AN748" s="75"/>
      <c r="AO748" s="75"/>
      <c r="AP748" s="75"/>
      <c r="AQ748" s="75"/>
      <c r="AR748" s="75"/>
      <c r="AS748" s="75"/>
    </row>
    <row r="749" ht="16.5" customHeight="1" outlineLevel="1">
      <c r="A749" s="75"/>
      <c r="B749" s="105"/>
      <c r="C749" s="106"/>
      <c r="D749" s="72"/>
      <c r="E749" s="107"/>
      <c r="F749" s="71"/>
      <c r="G749" s="107"/>
      <c r="H749" s="71"/>
      <c r="I749" s="107"/>
      <c r="J749" s="71"/>
      <c r="K749" s="71"/>
      <c r="L749" s="71"/>
      <c r="M749" s="72"/>
      <c r="N749" s="108"/>
      <c r="O749" s="72"/>
      <c r="P749" s="109"/>
      <c r="Q749" s="71"/>
      <c r="R749" s="110"/>
      <c r="S749" s="72"/>
      <c r="T749" s="111"/>
      <c r="U749" s="72"/>
      <c r="V749" s="112"/>
      <c r="W749" s="71"/>
      <c r="X749" s="72"/>
      <c r="Y749" s="112"/>
      <c r="Z749" s="72"/>
      <c r="AA749" s="75"/>
      <c r="AB749" s="75"/>
      <c r="AC749" s="75"/>
      <c r="AD749" s="75"/>
      <c r="AE749" s="75"/>
      <c r="AF749" s="75"/>
      <c r="AG749" s="75"/>
      <c r="AH749" s="75"/>
      <c r="AI749" s="75"/>
      <c r="AJ749" s="75"/>
      <c r="AK749" s="75"/>
      <c r="AL749" s="75"/>
      <c r="AM749" s="75"/>
      <c r="AN749" s="75"/>
      <c r="AO749" s="75"/>
      <c r="AP749" s="75"/>
      <c r="AQ749" s="75"/>
      <c r="AR749" s="75"/>
      <c r="AS749" s="75"/>
    </row>
    <row r="750" ht="16.5" customHeight="1" outlineLevel="1">
      <c r="A750" s="75"/>
      <c r="B750" s="105"/>
      <c r="C750" s="106"/>
      <c r="D750" s="72"/>
      <c r="E750" s="107"/>
      <c r="F750" s="71"/>
      <c r="G750" s="107"/>
      <c r="H750" s="71"/>
      <c r="I750" s="107"/>
      <c r="J750" s="71"/>
      <c r="K750" s="71"/>
      <c r="L750" s="71"/>
      <c r="M750" s="72"/>
      <c r="N750" s="108"/>
      <c r="O750" s="72"/>
      <c r="P750" s="109"/>
      <c r="Q750" s="71"/>
      <c r="R750" s="110"/>
      <c r="S750" s="72"/>
      <c r="T750" s="111"/>
      <c r="U750" s="72"/>
      <c r="V750" s="112"/>
      <c r="W750" s="71"/>
      <c r="X750" s="72"/>
      <c r="Y750" s="112"/>
      <c r="Z750" s="72"/>
      <c r="AA750" s="75"/>
      <c r="AB750" s="75"/>
      <c r="AC750" s="75"/>
      <c r="AD750" s="75"/>
      <c r="AE750" s="75"/>
      <c r="AF750" s="75"/>
      <c r="AG750" s="75"/>
      <c r="AH750" s="75"/>
      <c r="AI750" s="75"/>
      <c r="AJ750" s="75"/>
      <c r="AK750" s="75"/>
      <c r="AL750" s="75"/>
      <c r="AM750" s="75"/>
      <c r="AN750" s="75"/>
      <c r="AO750" s="75"/>
      <c r="AP750" s="75"/>
      <c r="AQ750" s="75"/>
      <c r="AR750" s="75"/>
      <c r="AS750" s="75"/>
    </row>
    <row r="751" ht="16.5" customHeight="1" outlineLevel="1">
      <c r="A751" s="75"/>
      <c r="B751" s="105"/>
      <c r="C751" s="106"/>
      <c r="D751" s="72"/>
      <c r="E751" s="107"/>
      <c r="F751" s="71"/>
      <c r="G751" s="107"/>
      <c r="H751" s="71"/>
      <c r="I751" s="107"/>
      <c r="J751" s="71"/>
      <c r="K751" s="71"/>
      <c r="L751" s="71"/>
      <c r="M751" s="72"/>
      <c r="N751" s="108"/>
      <c r="O751" s="72"/>
      <c r="P751" s="109"/>
      <c r="Q751" s="71"/>
      <c r="R751" s="110"/>
      <c r="S751" s="72"/>
      <c r="T751" s="111"/>
      <c r="U751" s="72"/>
      <c r="V751" s="112"/>
      <c r="W751" s="71"/>
      <c r="X751" s="72"/>
      <c r="Y751" s="112"/>
      <c r="Z751" s="72"/>
      <c r="AA751" s="75"/>
      <c r="AB751" s="75"/>
      <c r="AC751" s="75"/>
      <c r="AD751" s="75"/>
      <c r="AE751" s="75"/>
      <c r="AF751" s="75"/>
      <c r="AG751" s="75"/>
      <c r="AH751" s="75"/>
      <c r="AI751" s="75"/>
      <c r="AJ751" s="75"/>
      <c r="AK751" s="75"/>
      <c r="AL751" s="75"/>
      <c r="AM751" s="75"/>
      <c r="AN751" s="75"/>
      <c r="AO751" s="75"/>
      <c r="AP751" s="75"/>
      <c r="AQ751" s="75"/>
      <c r="AR751" s="75"/>
      <c r="AS751" s="75"/>
    </row>
    <row r="752" ht="16.5" customHeight="1" outlineLevel="1">
      <c r="A752" s="75"/>
      <c r="B752" s="105"/>
      <c r="C752" s="106"/>
      <c r="D752" s="72"/>
      <c r="E752" s="107"/>
      <c r="F752" s="71"/>
      <c r="G752" s="107"/>
      <c r="H752" s="71"/>
      <c r="I752" s="107"/>
      <c r="J752" s="71"/>
      <c r="K752" s="71"/>
      <c r="L752" s="71"/>
      <c r="M752" s="72"/>
      <c r="N752" s="108"/>
      <c r="O752" s="72"/>
      <c r="P752" s="109"/>
      <c r="Q752" s="71"/>
      <c r="R752" s="110"/>
      <c r="S752" s="72"/>
      <c r="T752" s="111"/>
      <c r="U752" s="72"/>
      <c r="V752" s="112"/>
      <c r="W752" s="71"/>
      <c r="X752" s="72"/>
      <c r="Y752" s="112"/>
      <c r="Z752" s="72"/>
      <c r="AA752" s="75"/>
      <c r="AB752" s="75"/>
      <c r="AC752" s="75"/>
      <c r="AD752" s="75"/>
      <c r="AE752" s="75"/>
      <c r="AF752" s="75"/>
      <c r="AG752" s="75"/>
      <c r="AH752" s="75"/>
      <c r="AI752" s="75"/>
      <c r="AJ752" s="75"/>
      <c r="AK752" s="75"/>
      <c r="AL752" s="75"/>
      <c r="AM752" s="75"/>
      <c r="AN752" s="75"/>
      <c r="AO752" s="75"/>
      <c r="AP752" s="75"/>
      <c r="AQ752" s="75"/>
      <c r="AR752" s="75"/>
      <c r="AS752" s="75"/>
    </row>
    <row r="753" ht="16.5" customHeight="1" outlineLevel="1">
      <c r="A753" s="75"/>
      <c r="B753" s="105"/>
      <c r="C753" s="106"/>
      <c r="D753" s="72"/>
      <c r="E753" s="107"/>
      <c r="F753" s="71"/>
      <c r="G753" s="107"/>
      <c r="H753" s="71"/>
      <c r="I753" s="107"/>
      <c r="J753" s="71"/>
      <c r="K753" s="71"/>
      <c r="L753" s="71"/>
      <c r="M753" s="72"/>
      <c r="N753" s="108"/>
      <c r="O753" s="72"/>
      <c r="P753" s="109"/>
      <c r="Q753" s="71"/>
      <c r="R753" s="110"/>
      <c r="S753" s="72"/>
      <c r="T753" s="111"/>
      <c r="U753" s="72"/>
      <c r="V753" s="112"/>
      <c r="W753" s="71"/>
      <c r="X753" s="72"/>
      <c r="Y753" s="112"/>
      <c r="Z753" s="72"/>
      <c r="AA753" s="75"/>
      <c r="AB753" s="75"/>
      <c r="AC753" s="75"/>
      <c r="AD753" s="75"/>
      <c r="AE753" s="75"/>
      <c r="AF753" s="75"/>
      <c r="AG753" s="75"/>
      <c r="AH753" s="75"/>
      <c r="AI753" s="75"/>
      <c r="AJ753" s="75"/>
      <c r="AK753" s="75"/>
      <c r="AL753" s="75"/>
      <c r="AM753" s="75"/>
      <c r="AN753" s="75"/>
      <c r="AO753" s="75"/>
      <c r="AP753" s="75"/>
      <c r="AQ753" s="75"/>
      <c r="AR753" s="75"/>
      <c r="AS753" s="75"/>
    </row>
    <row r="754" ht="16.5" customHeight="1" outlineLevel="1">
      <c r="A754" s="75"/>
      <c r="B754" s="105"/>
      <c r="C754" s="106"/>
      <c r="D754" s="72"/>
      <c r="E754" s="107"/>
      <c r="F754" s="71"/>
      <c r="G754" s="107"/>
      <c r="H754" s="71"/>
      <c r="I754" s="107"/>
      <c r="J754" s="71"/>
      <c r="K754" s="71"/>
      <c r="L754" s="71"/>
      <c r="M754" s="72"/>
      <c r="N754" s="108"/>
      <c r="O754" s="72"/>
      <c r="P754" s="109"/>
      <c r="Q754" s="71"/>
      <c r="R754" s="110"/>
      <c r="S754" s="72"/>
      <c r="T754" s="111"/>
      <c r="U754" s="72"/>
      <c r="V754" s="112"/>
      <c r="W754" s="71"/>
      <c r="X754" s="72"/>
      <c r="Y754" s="112"/>
      <c r="Z754" s="72"/>
      <c r="AA754" s="75"/>
      <c r="AB754" s="75"/>
      <c r="AC754" s="75"/>
      <c r="AD754" s="75"/>
      <c r="AE754" s="75"/>
      <c r="AF754" s="75"/>
      <c r="AG754" s="75"/>
      <c r="AH754" s="75"/>
      <c r="AI754" s="75"/>
      <c r="AJ754" s="75"/>
      <c r="AK754" s="75"/>
      <c r="AL754" s="75"/>
      <c r="AM754" s="75"/>
      <c r="AN754" s="75"/>
      <c r="AO754" s="75"/>
      <c r="AP754" s="75"/>
      <c r="AQ754" s="75"/>
      <c r="AR754" s="75"/>
      <c r="AS754" s="75"/>
    </row>
    <row r="755" ht="16.5" customHeight="1" outlineLevel="1">
      <c r="A755" s="75"/>
      <c r="B755" s="105"/>
      <c r="C755" s="106"/>
      <c r="D755" s="72"/>
      <c r="E755" s="107"/>
      <c r="F755" s="71"/>
      <c r="G755" s="107"/>
      <c r="H755" s="71"/>
      <c r="I755" s="107"/>
      <c r="J755" s="71"/>
      <c r="K755" s="71"/>
      <c r="L755" s="71"/>
      <c r="M755" s="72"/>
      <c r="N755" s="108"/>
      <c r="O755" s="72"/>
      <c r="P755" s="109"/>
      <c r="Q755" s="71"/>
      <c r="R755" s="110"/>
      <c r="S755" s="72"/>
      <c r="T755" s="111"/>
      <c r="U755" s="72"/>
      <c r="V755" s="112"/>
      <c r="W755" s="71"/>
      <c r="X755" s="72"/>
      <c r="Y755" s="112"/>
      <c r="Z755" s="72"/>
      <c r="AA755" s="75"/>
      <c r="AB755" s="75"/>
      <c r="AC755" s="75"/>
      <c r="AD755" s="75"/>
      <c r="AE755" s="75"/>
      <c r="AF755" s="75"/>
      <c r="AG755" s="75"/>
      <c r="AH755" s="75"/>
      <c r="AI755" s="75"/>
      <c r="AJ755" s="75"/>
      <c r="AK755" s="75"/>
      <c r="AL755" s="75"/>
      <c r="AM755" s="75"/>
      <c r="AN755" s="75"/>
      <c r="AO755" s="75"/>
      <c r="AP755" s="75"/>
      <c r="AQ755" s="75"/>
      <c r="AR755" s="75"/>
      <c r="AS755" s="75"/>
    </row>
    <row r="756" ht="16.5" customHeight="1" outlineLevel="1">
      <c r="A756" s="75"/>
      <c r="B756" s="105"/>
      <c r="C756" s="106"/>
      <c r="D756" s="72"/>
      <c r="E756" s="107"/>
      <c r="F756" s="71"/>
      <c r="G756" s="107"/>
      <c r="H756" s="71"/>
      <c r="I756" s="107"/>
      <c r="J756" s="71"/>
      <c r="K756" s="71"/>
      <c r="L756" s="71"/>
      <c r="M756" s="72"/>
      <c r="N756" s="108"/>
      <c r="O756" s="72"/>
      <c r="P756" s="109"/>
      <c r="Q756" s="71"/>
      <c r="R756" s="110"/>
      <c r="S756" s="72"/>
      <c r="T756" s="111"/>
      <c r="U756" s="72"/>
      <c r="V756" s="112"/>
      <c r="W756" s="71"/>
      <c r="X756" s="72"/>
      <c r="Y756" s="112"/>
      <c r="Z756" s="72"/>
      <c r="AA756" s="75"/>
      <c r="AB756" s="75"/>
      <c r="AC756" s="75"/>
      <c r="AD756" s="75"/>
      <c r="AE756" s="75"/>
      <c r="AF756" s="75"/>
      <c r="AG756" s="75"/>
      <c r="AH756" s="75"/>
      <c r="AI756" s="75"/>
      <c r="AJ756" s="75"/>
      <c r="AK756" s="75"/>
      <c r="AL756" s="75"/>
      <c r="AM756" s="75"/>
      <c r="AN756" s="75"/>
      <c r="AO756" s="75"/>
      <c r="AP756" s="75"/>
      <c r="AQ756" s="75"/>
      <c r="AR756" s="75"/>
      <c r="AS756" s="75"/>
    </row>
    <row r="757" ht="16.5" customHeight="1" outlineLevel="1">
      <c r="A757" s="75"/>
      <c r="B757" s="105"/>
      <c r="C757" s="106"/>
      <c r="D757" s="72"/>
      <c r="E757" s="107"/>
      <c r="F757" s="71"/>
      <c r="G757" s="107"/>
      <c r="H757" s="71"/>
      <c r="I757" s="107"/>
      <c r="J757" s="71"/>
      <c r="K757" s="71"/>
      <c r="L757" s="71"/>
      <c r="M757" s="72"/>
      <c r="N757" s="108"/>
      <c r="O757" s="72"/>
      <c r="P757" s="109"/>
      <c r="Q757" s="71"/>
      <c r="R757" s="110"/>
      <c r="S757" s="72"/>
      <c r="T757" s="111"/>
      <c r="U757" s="72"/>
      <c r="V757" s="112"/>
      <c r="W757" s="71"/>
      <c r="X757" s="72"/>
      <c r="Y757" s="112"/>
      <c r="Z757" s="72"/>
      <c r="AA757" s="75"/>
      <c r="AB757" s="75"/>
      <c r="AC757" s="75"/>
      <c r="AD757" s="75"/>
      <c r="AE757" s="75"/>
      <c r="AF757" s="75"/>
      <c r="AG757" s="75"/>
      <c r="AH757" s="75"/>
      <c r="AI757" s="75"/>
      <c r="AJ757" s="75"/>
      <c r="AK757" s="75"/>
      <c r="AL757" s="75"/>
      <c r="AM757" s="75"/>
      <c r="AN757" s="75"/>
      <c r="AO757" s="75"/>
      <c r="AP757" s="75"/>
      <c r="AQ757" s="75"/>
      <c r="AR757" s="75"/>
      <c r="AS757" s="75"/>
    </row>
    <row r="758" ht="16.5" customHeight="1" outlineLevel="1">
      <c r="A758" s="75"/>
      <c r="B758" s="105"/>
      <c r="C758" s="106"/>
      <c r="D758" s="72"/>
      <c r="E758" s="107"/>
      <c r="F758" s="71"/>
      <c r="G758" s="107"/>
      <c r="H758" s="71"/>
      <c r="I758" s="107"/>
      <c r="J758" s="71"/>
      <c r="K758" s="71"/>
      <c r="L758" s="71"/>
      <c r="M758" s="72"/>
      <c r="N758" s="108"/>
      <c r="O758" s="72"/>
      <c r="P758" s="109"/>
      <c r="Q758" s="71"/>
      <c r="R758" s="110"/>
      <c r="S758" s="72"/>
      <c r="T758" s="111"/>
      <c r="U758" s="72"/>
      <c r="V758" s="112"/>
      <c r="W758" s="71"/>
      <c r="X758" s="72"/>
      <c r="Y758" s="112"/>
      <c r="Z758" s="72"/>
      <c r="AA758" s="75"/>
      <c r="AB758" s="75"/>
      <c r="AC758" s="75"/>
      <c r="AD758" s="75"/>
      <c r="AE758" s="75"/>
      <c r="AF758" s="75"/>
      <c r="AG758" s="75"/>
      <c r="AH758" s="75"/>
      <c r="AI758" s="75"/>
      <c r="AJ758" s="75"/>
      <c r="AK758" s="75"/>
      <c r="AL758" s="75"/>
      <c r="AM758" s="75"/>
      <c r="AN758" s="75"/>
      <c r="AO758" s="75"/>
      <c r="AP758" s="75"/>
      <c r="AQ758" s="75"/>
      <c r="AR758" s="75"/>
      <c r="AS758" s="75"/>
    </row>
    <row r="759" ht="16.5" customHeight="1" outlineLevel="1">
      <c r="A759" s="75"/>
      <c r="B759" s="105"/>
      <c r="C759" s="106"/>
      <c r="D759" s="72"/>
      <c r="E759" s="107"/>
      <c r="F759" s="71"/>
      <c r="G759" s="107"/>
      <c r="H759" s="71"/>
      <c r="I759" s="107"/>
      <c r="J759" s="71"/>
      <c r="K759" s="71"/>
      <c r="L759" s="71"/>
      <c r="M759" s="72"/>
      <c r="N759" s="108"/>
      <c r="O759" s="72"/>
      <c r="P759" s="109"/>
      <c r="Q759" s="71"/>
      <c r="R759" s="110"/>
      <c r="S759" s="72"/>
      <c r="T759" s="111"/>
      <c r="U759" s="72"/>
      <c r="V759" s="112"/>
      <c r="W759" s="71"/>
      <c r="X759" s="72"/>
      <c r="Y759" s="112"/>
      <c r="Z759" s="72"/>
      <c r="AA759" s="75"/>
      <c r="AB759" s="75"/>
      <c r="AC759" s="75"/>
      <c r="AD759" s="75"/>
      <c r="AE759" s="75"/>
      <c r="AF759" s="75"/>
      <c r="AG759" s="75"/>
      <c r="AH759" s="75"/>
      <c r="AI759" s="75"/>
      <c r="AJ759" s="75"/>
      <c r="AK759" s="75"/>
      <c r="AL759" s="75"/>
      <c r="AM759" s="75"/>
      <c r="AN759" s="75"/>
      <c r="AO759" s="75"/>
      <c r="AP759" s="75"/>
      <c r="AQ759" s="75"/>
      <c r="AR759" s="75"/>
      <c r="AS759" s="75"/>
    </row>
    <row r="760" ht="16.5" customHeight="1" outlineLevel="1">
      <c r="A760" s="75"/>
      <c r="B760" s="105"/>
      <c r="C760" s="106"/>
      <c r="D760" s="72"/>
      <c r="E760" s="107"/>
      <c r="F760" s="71"/>
      <c r="G760" s="107"/>
      <c r="H760" s="71"/>
      <c r="I760" s="107"/>
      <c r="J760" s="71"/>
      <c r="K760" s="71"/>
      <c r="L760" s="71"/>
      <c r="M760" s="72"/>
      <c r="N760" s="108"/>
      <c r="O760" s="72"/>
      <c r="P760" s="109"/>
      <c r="Q760" s="71"/>
      <c r="R760" s="110"/>
      <c r="S760" s="72"/>
      <c r="T760" s="111"/>
      <c r="U760" s="72"/>
      <c r="V760" s="112"/>
      <c r="W760" s="71"/>
      <c r="X760" s="72"/>
      <c r="Y760" s="112"/>
      <c r="Z760" s="72"/>
      <c r="AA760" s="75"/>
      <c r="AB760" s="75"/>
      <c r="AC760" s="75"/>
      <c r="AD760" s="75"/>
      <c r="AE760" s="75"/>
      <c r="AF760" s="75"/>
      <c r="AG760" s="75"/>
      <c r="AH760" s="75"/>
      <c r="AI760" s="75"/>
      <c r="AJ760" s="75"/>
      <c r="AK760" s="75"/>
      <c r="AL760" s="75"/>
      <c r="AM760" s="75"/>
      <c r="AN760" s="75"/>
      <c r="AO760" s="75"/>
      <c r="AP760" s="75"/>
      <c r="AQ760" s="75"/>
      <c r="AR760" s="75"/>
      <c r="AS760" s="75"/>
    </row>
    <row r="761" ht="16.5" customHeight="1" outlineLevel="1">
      <c r="A761" s="75"/>
      <c r="B761" s="105"/>
      <c r="C761" s="106"/>
      <c r="D761" s="72"/>
      <c r="E761" s="107"/>
      <c r="F761" s="71"/>
      <c r="G761" s="107"/>
      <c r="H761" s="71"/>
      <c r="I761" s="107"/>
      <c r="J761" s="71"/>
      <c r="K761" s="71"/>
      <c r="L761" s="71"/>
      <c r="M761" s="72"/>
      <c r="N761" s="108"/>
      <c r="O761" s="72"/>
      <c r="P761" s="109"/>
      <c r="Q761" s="71"/>
      <c r="R761" s="110"/>
      <c r="S761" s="72"/>
      <c r="T761" s="111"/>
      <c r="U761" s="72"/>
      <c r="V761" s="112"/>
      <c r="W761" s="71"/>
      <c r="X761" s="72"/>
      <c r="Y761" s="112"/>
      <c r="Z761" s="72"/>
      <c r="AA761" s="75"/>
      <c r="AB761" s="75"/>
      <c r="AC761" s="75"/>
      <c r="AD761" s="75"/>
      <c r="AE761" s="75"/>
      <c r="AF761" s="75"/>
      <c r="AG761" s="75"/>
      <c r="AH761" s="75"/>
      <c r="AI761" s="75"/>
      <c r="AJ761" s="75"/>
      <c r="AK761" s="75"/>
      <c r="AL761" s="75"/>
      <c r="AM761" s="75"/>
      <c r="AN761" s="75"/>
      <c r="AO761" s="75"/>
      <c r="AP761" s="75"/>
      <c r="AQ761" s="75"/>
      <c r="AR761" s="75"/>
      <c r="AS761" s="75"/>
    </row>
    <row r="762" ht="16.5" customHeight="1" outlineLevel="1">
      <c r="A762" s="75"/>
      <c r="B762" s="105"/>
      <c r="C762" s="106"/>
      <c r="D762" s="72"/>
      <c r="E762" s="107"/>
      <c r="F762" s="71"/>
      <c r="G762" s="107"/>
      <c r="H762" s="71"/>
      <c r="I762" s="107"/>
      <c r="J762" s="71"/>
      <c r="K762" s="71"/>
      <c r="L762" s="71"/>
      <c r="M762" s="72"/>
      <c r="N762" s="108"/>
      <c r="O762" s="72"/>
      <c r="P762" s="109"/>
      <c r="Q762" s="71"/>
      <c r="R762" s="110"/>
      <c r="S762" s="72"/>
      <c r="T762" s="111"/>
      <c r="U762" s="72"/>
      <c r="V762" s="112"/>
      <c r="W762" s="71"/>
      <c r="X762" s="72"/>
      <c r="Y762" s="112"/>
      <c r="Z762" s="72"/>
      <c r="AA762" s="75"/>
      <c r="AB762" s="75"/>
      <c r="AC762" s="75"/>
      <c r="AD762" s="75"/>
      <c r="AE762" s="75"/>
      <c r="AF762" s="75"/>
      <c r="AG762" s="75"/>
      <c r="AH762" s="75"/>
      <c r="AI762" s="75"/>
      <c r="AJ762" s="75"/>
      <c r="AK762" s="75"/>
      <c r="AL762" s="75"/>
      <c r="AM762" s="75"/>
      <c r="AN762" s="75"/>
      <c r="AO762" s="75"/>
      <c r="AP762" s="75"/>
      <c r="AQ762" s="75"/>
      <c r="AR762" s="75"/>
      <c r="AS762" s="75"/>
    </row>
    <row r="763" ht="16.5" customHeight="1" outlineLevel="1">
      <c r="A763" s="75"/>
      <c r="B763" s="105"/>
      <c r="C763" s="106"/>
      <c r="D763" s="72"/>
      <c r="E763" s="107"/>
      <c r="F763" s="71"/>
      <c r="G763" s="107"/>
      <c r="H763" s="71"/>
      <c r="I763" s="107"/>
      <c r="J763" s="71"/>
      <c r="K763" s="71"/>
      <c r="L763" s="71"/>
      <c r="M763" s="72"/>
      <c r="N763" s="108"/>
      <c r="O763" s="72"/>
      <c r="P763" s="109"/>
      <c r="Q763" s="71"/>
      <c r="R763" s="110"/>
      <c r="S763" s="72"/>
      <c r="T763" s="111"/>
      <c r="U763" s="72"/>
      <c r="V763" s="112"/>
      <c r="W763" s="71"/>
      <c r="X763" s="72"/>
      <c r="Y763" s="112"/>
      <c r="Z763" s="72"/>
      <c r="AA763" s="75"/>
      <c r="AB763" s="75"/>
      <c r="AC763" s="75"/>
      <c r="AD763" s="75"/>
      <c r="AE763" s="75"/>
      <c r="AF763" s="75"/>
      <c r="AG763" s="75"/>
      <c r="AH763" s="75"/>
      <c r="AI763" s="75"/>
      <c r="AJ763" s="75"/>
      <c r="AK763" s="75"/>
      <c r="AL763" s="75"/>
      <c r="AM763" s="75"/>
      <c r="AN763" s="75"/>
      <c r="AO763" s="75"/>
      <c r="AP763" s="75"/>
      <c r="AQ763" s="75"/>
      <c r="AR763" s="75"/>
      <c r="AS763" s="75"/>
    </row>
    <row r="764" ht="16.5" customHeight="1" outlineLevel="1">
      <c r="A764" s="75"/>
      <c r="B764" s="105"/>
      <c r="C764" s="106"/>
      <c r="D764" s="72"/>
      <c r="E764" s="107"/>
      <c r="F764" s="71"/>
      <c r="G764" s="107"/>
      <c r="H764" s="71"/>
      <c r="I764" s="107"/>
      <c r="J764" s="71"/>
      <c r="K764" s="71"/>
      <c r="L764" s="71"/>
      <c r="M764" s="72"/>
      <c r="N764" s="108"/>
      <c r="O764" s="72"/>
      <c r="P764" s="109"/>
      <c r="Q764" s="71"/>
      <c r="R764" s="110"/>
      <c r="S764" s="72"/>
      <c r="T764" s="111"/>
      <c r="U764" s="72"/>
      <c r="V764" s="112"/>
      <c r="W764" s="71"/>
      <c r="X764" s="72"/>
      <c r="Y764" s="112"/>
      <c r="Z764" s="72"/>
      <c r="AA764" s="75"/>
      <c r="AB764" s="75"/>
      <c r="AC764" s="75"/>
      <c r="AD764" s="75"/>
      <c r="AE764" s="75"/>
      <c r="AF764" s="75"/>
      <c r="AG764" s="75"/>
      <c r="AH764" s="75"/>
      <c r="AI764" s="75"/>
      <c r="AJ764" s="75"/>
      <c r="AK764" s="75"/>
      <c r="AL764" s="75"/>
      <c r="AM764" s="75"/>
      <c r="AN764" s="75"/>
      <c r="AO764" s="75"/>
      <c r="AP764" s="75"/>
      <c r="AQ764" s="75"/>
      <c r="AR764" s="75"/>
      <c r="AS764" s="75"/>
    </row>
    <row r="765" ht="16.5" customHeight="1" outlineLevel="1">
      <c r="A765" s="75"/>
      <c r="B765" s="105"/>
      <c r="C765" s="106"/>
      <c r="D765" s="72"/>
      <c r="E765" s="107"/>
      <c r="F765" s="71"/>
      <c r="G765" s="107"/>
      <c r="H765" s="71"/>
      <c r="I765" s="107"/>
      <c r="J765" s="71"/>
      <c r="K765" s="71"/>
      <c r="L765" s="71"/>
      <c r="M765" s="72"/>
      <c r="N765" s="108"/>
      <c r="O765" s="72"/>
      <c r="P765" s="109"/>
      <c r="Q765" s="71"/>
      <c r="R765" s="110"/>
      <c r="S765" s="72"/>
      <c r="T765" s="111"/>
      <c r="U765" s="72"/>
      <c r="V765" s="112"/>
      <c r="W765" s="71"/>
      <c r="X765" s="72"/>
      <c r="Y765" s="112"/>
      <c r="Z765" s="72"/>
      <c r="AA765" s="75"/>
      <c r="AB765" s="75"/>
      <c r="AC765" s="75"/>
      <c r="AD765" s="75"/>
      <c r="AE765" s="75"/>
      <c r="AF765" s="75"/>
      <c r="AG765" s="75"/>
      <c r="AH765" s="75"/>
      <c r="AI765" s="75"/>
      <c r="AJ765" s="75"/>
      <c r="AK765" s="75"/>
      <c r="AL765" s="75"/>
      <c r="AM765" s="75"/>
      <c r="AN765" s="75"/>
      <c r="AO765" s="75"/>
      <c r="AP765" s="75"/>
      <c r="AQ765" s="75"/>
      <c r="AR765" s="75"/>
      <c r="AS765" s="75"/>
    </row>
    <row r="766" ht="16.5" customHeight="1" outlineLevel="1">
      <c r="A766" s="75"/>
      <c r="B766" s="105"/>
      <c r="C766" s="106"/>
      <c r="D766" s="72"/>
      <c r="E766" s="107"/>
      <c r="F766" s="71"/>
      <c r="G766" s="107"/>
      <c r="H766" s="71"/>
      <c r="I766" s="107"/>
      <c r="J766" s="71"/>
      <c r="K766" s="71"/>
      <c r="L766" s="71"/>
      <c r="M766" s="72"/>
      <c r="N766" s="108"/>
      <c r="O766" s="72"/>
      <c r="P766" s="109"/>
      <c r="Q766" s="71"/>
      <c r="R766" s="110"/>
      <c r="S766" s="72"/>
      <c r="T766" s="111"/>
      <c r="U766" s="72"/>
      <c r="V766" s="112"/>
      <c r="W766" s="71"/>
      <c r="X766" s="72"/>
      <c r="Y766" s="112"/>
      <c r="Z766" s="72"/>
      <c r="AA766" s="75"/>
      <c r="AB766" s="75"/>
      <c r="AC766" s="75"/>
      <c r="AD766" s="75"/>
      <c r="AE766" s="75"/>
      <c r="AF766" s="75"/>
      <c r="AG766" s="75"/>
      <c r="AH766" s="75"/>
      <c r="AI766" s="75"/>
      <c r="AJ766" s="75"/>
      <c r="AK766" s="75"/>
      <c r="AL766" s="75"/>
      <c r="AM766" s="75"/>
      <c r="AN766" s="75"/>
      <c r="AO766" s="75"/>
      <c r="AP766" s="75"/>
      <c r="AQ766" s="75"/>
      <c r="AR766" s="75"/>
      <c r="AS766" s="75"/>
    </row>
    <row r="767" ht="16.5" customHeight="1" outlineLevel="1">
      <c r="A767" s="75"/>
      <c r="B767" s="105"/>
      <c r="C767" s="106"/>
      <c r="D767" s="72"/>
      <c r="E767" s="107"/>
      <c r="F767" s="71"/>
      <c r="G767" s="107"/>
      <c r="H767" s="71"/>
      <c r="I767" s="107"/>
      <c r="J767" s="71"/>
      <c r="K767" s="71"/>
      <c r="L767" s="71"/>
      <c r="M767" s="72"/>
      <c r="N767" s="108"/>
      <c r="O767" s="72"/>
      <c r="P767" s="109"/>
      <c r="Q767" s="71"/>
      <c r="R767" s="110"/>
      <c r="S767" s="72"/>
      <c r="T767" s="111"/>
      <c r="U767" s="72"/>
      <c r="V767" s="112"/>
      <c r="W767" s="71"/>
      <c r="X767" s="72"/>
      <c r="Y767" s="112"/>
      <c r="Z767" s="72"/>
      <c r="AA767" s="75"/>
      <c r="AB767" s="75"/>
      <c r="AC767" s="75"/>
      <c r="AD767" s="75"/>
      <c r="AE767" s="75"/>
      <c r="AF767" s="75"/>
      <c r="AG767" s="75"/>
      <c r="AH767" s="75"/>
      <c r="AI767" s="75"/>
      <c r="AJ767" s="75"/>
      <c r="AK767" s="75"/>
      <c r="AL767" s="75"/>
      <c r="AM767" s="75"/>
      <c r="AN767" s="75"/>
      <c r="AO767" s="75"/>
      <c r="AP767" s="75"/>
      <c r="AQ767" s="75"/>
      <c r="AR767" s="75"/>
      <c r="AS767" s="75"/>
    </row>
    <row r="768" ht="16.5" customHeight="1" outlineLevel="1">
      <c r="A768" s="75"/>
      <c r="B768" s="105"/>
      <c r="C768" s="106"/>
      <c r="D768" s="72"/>
      <c r="E768" s="107"/>
      <c r="F768" s="71"/>
      <c r="G768" s="107"/>
      <c r="H768" s="71"/>
      <c r="I768" s="107"/>
      <c r="J768" s="71"/>
      <c r="K768" s="71"/>
      <c r="L768" s="71"/>
      <c r="M768" s="72"/>
      <c r="N768" s="108"/>
      <c r="O768" s="72"/>
      <c r="P768" s="109"/>
      <c r="Q768" s="71"/>
      <c r="R768" s="110"/>
      <c r="S768" s="72"/>
      <c r="T768" s="111"/>
      <c r="U768" s="72"/>
      <c r="V768" s="112"/>
      <c r="W768" s="71"/>
      <c r="X768" s="72"/>
      <c r="Y768" s="112"/>
      <c r="Z768" s="72"/>
      <c r="AA768" s="75"/>
      <c r="AB768" s="75"/>
      <c r="AC768" s="75"/>
      <c r="AD768" s="75"/>
      <c r="AE768" s="75"/>
      <c r="AF768" s="75"/>
      <c r="AG768" s="75"/>
      <c r="AH768" s="75"/>
      <c r="AI768" s="75"/>
      <c r="AJ768" s="75"/>
      <c r="AK768" s="75"/>
      <c r="AL768" s="75"/>
      <c r="AM768" s="75"/>
      <c r="AN768" s="75"/>
      <c r="AO768" s="75"/>
      <c r="AP768" s="75"/>
      <c r="AQ768" s="75"/>
      <c r="AR768" s="75"/>
      <c r="AS768" s="75"/>
    </row>
    <row r="769" ht="16.5" customHeight="1" outlineLevel="1">
      <c r="A769" s="75"/>
      <c r="B769" s="105"/>
      <c r="C769" s="106"/>
      <c r="D769" s="72"/>
      <c r="E769" s="107"/>
      <c r="F769" s="71"/>
      <c r="G769" s="107"/>
      <c r="H769" s="71"/>
      <c r="I769" s="107"/>
      <c r="J769" s="71"/>
      <c r="K769" s="71"/>
      <c r="L769" s="71"/>
      <c r="M769" s="72"/>
      <c r="N769" s="108"/>
      <c r="O769" s="72"/>
      <c r="P769" s="109"/>
      <c r="Q769" s="71"/>
      <c r="R769" s="110"/>
      <c r="S769" s="72"/>
      <c r="T769" s="111"/>
      <c r="U769" s="72"/>
      <c r="V769" s="112"/>
      <c r="W769" s="71"/>
      <c r="X769" s="72"/>
      <c r="Y769" s="112"/>
      <c r="Z769" s="72"/>
      <c r="AA769" s="75"/>
      <c r="AB769" s="75"/>
      <c r="AC769" s="75"/>
      <c r="AD769" s="75"/>
      <c r="AE769" s="75"/>
      <c r="AF769" s="75"/>
      <c r="AG769" s="75"/>
      <c r="AH769" s="75"/>
      <c r="AI769" s="75"/>
      <c r="AJ769" s="75"/>
      <c r="AK769" s="75"/>
      <c r="AL769" s="75"/>
      <c r="AM769" s="75"/>
      <c r="AN769" s="75"/>
      <c r="AO769" s="75"/>
      <c r="AP769" s="75"/>
      <c r="AQ769" s="75"/>
      <c r="AR769" s="75"/>
      <c r="AS769" s="75"/>
    </row>
    <row r="770" ht="16.5" customHeight="1" outlineLevel="1">
      <c r="A770" s="75"/>
      <c r="B770" s="105"/>
      <c r="C770" s="106"/>
      <c r="D770" s="72"/>
      <c r="E770" s="107"/>
      <c r="F770" s="71"/>
      <c r="G770" s="107"/>
      <c r="H770" s="71"/>
      <c r="I770" s="107"/>
      <c r="J770" s="71"/>
      <c r="K770" s="71"/>
      <c r="L770" s="71"/>
      <c r="M770" s="72"/>
      <c r="N770" s="108"/>
      <c r="O770" s="72"/>
      <c r="P770" s="109"/>
      <c r="Q770" s="71"/>
      <c r="R770" s="110"/>
      <c r="S770" s="72"/>
      <c r="T770" s="111"/>
      <c r="U770" s="72"/>
      <c r="V770" s="112"/>
      <c r="W770" s="71"/>
      <c r="X770" s="72"/>
      <c r="Y770" s="112"/>
      <c r="Z770" s="72"/>
      <c r="AA770" s="75"/>
      <c r="AB770" s="75"/>
      <c r="AC770" s="75"/>
      <c r="AD770" s="75"/>
      <c r="AE770" s="75"/>
      <c r="AF770" s="75"/>
      <c r="AG770" s="75"/>
      <c r="AH770" s="75"/>
      <c r="AI770" s="75"/>
      <c r="AJ770" s="75"/>
      <c r="AK770" s="75"/>
      <c r="AL770" s="75"/>
      <c r="AM770" s="75"/>
      <c r="AN770" s="75"/>
      <c r="AO770" s="75"/>
      <c r="AP770" s="75"/>
      <c r="AQ770" s="75"/>
      <c r="AR770" s="75"/>
      <c r="AS770" s="75"/>
    </row>
    <row r="771" ht="16.5" customHeight="1" outlineLevel="1">
      <c r="A771" s="75"/>
      <c r="B771" s="105"/>
      <c r="C771" s="106"/>
      <c r="D771" s="72"/>
      <c r="E771" s="107"/>
      <c r="F771" s="71"/>
      <c r="G771" s="107"/>
      <c r="H771" s="71"/>
      <c r="I771" s="107"/>
      <c r="J771" s="71"/>
      <c r="K771" s="71"/>
      <c r="L771" s="71"/>
      <c r="M771" s="72"/>
      <c r="N771" s="108"/>
      <c r="O771" s="72"/>
      <c r="P771" s="109"/>
      <c r="Q771" s="71"/>
      <c r="R771" s="110"/>
      <c r="S771" s="72"/>
      <c r="T771" s="111"/>
      <c r="U771" s="72"/>
      <c r="V771" s="112"/>
      <c r="W771" s="71"/>
      <c r="X771" s="72"/>
      <c r="Y771" s="112"/>
      <c r="Z771" s="72"/>
      <c r="AA771" s="75"/>
      <c r="AB771" s="75"/>
      <c r="AC771" s="75"/>
      <c r="AD771" s="75"/>
      <c r="AE771" s="75"/>
      <c r="AF771" s="75"/>
      <c r="AG771" s="75"/>
      <c r="AH771" s="75"/>
      <c r="AI771" s="75"/>
      <c r="AJ771" s="75"/>
      <c r="AK771" s="75"/>
      <c r="AL771" s="75"/>
      <c r="AM771" s="75"/>
      <c r="AN771" s="75"/>
      <c r="AO771" s="75"/>
      <c r="AP771" s="75"/>
      <c r="AQ771" s="75"/>
      <c r="AR771" s="75"/>
      <c r="AS771" s="75"/>
    </row>
    <row r="772" ht="16.5" customHeight="1" outlineLevel="1">
      <c r="A772" s="75"/>
      <c r="B772" s="105"/>
      <c r="C772" s="106"/>
      <c r="D772" s="72"/>
      <c r="E772" s="107"/>
      <c r="F772" s="71"/>
      <c r="G772" s="107"/>
      <c r="H772" s="71"/>
      <c r="I772" s="107"/>
      <c r="J772" s="71"/>
      <c r="K772" s="71"/>
      <c r="L772" s="71"/>
      <c r="M772" s="72"/>
      <c r="N772" s="108"/>
      <c r="O772" s="72"/>
      <c r="P772" s="109"/>
      <c r="Q772" s="71"/>
      <c r="R772" s="110"/>
      <c r="S772" s="72"/>
      <c r="T772" s="111"/>
      <c r="U772" s="72"/>
      <c r="V772" s="112"/>
      <c r="W772" s="71"/>
      <c r="X772" s="72"/>
      <c r="Y772" s="112"/>
      <c r="Z772" s="72"/>
      <c r="AA772" s="75"/>
      <c r="AB772" s="75"/>
      <c r="AC772" s="75"/>
      <c r="AD772" s="75"/>
      <c r="AE772" s="75"/>
      <c r="AF772" s="75"/>
      <c r="AG772" s="75"/>
      <c r="AH772" s="75"/>
      <c r="AI772" s="75"/>
      <c r="AJ772" s="75"/>
      <c r="AK772" s="75"/>
      <c r="AL772" s="75"/>
      <c r="AM772" s="75"/>
      <c r="AN772" s="75"/>
      <c r="AO772" s="75"/>
      <c r="AP772" s="75"/>
      <c r="AQ772" s="75"/>
      <c r="AR772" s="75"/>
      <c r="AS772" s="75"/>
    </row>
    <row r="773" ht="16.5" customHeight="1" outlineLevel="1">
      <c r="A773" s="75"/>
      <c r="B773" s="105"/>
      <c r="C773" s="106"/>
      <c r="D773" s="72"/>
      <c r="E773" s="107"/>
      <c r="F773" s="71"/>
      <c r="G773" s="107"/>
      <c r="H773" s="71"/>
      <c r="I773" s="107"/>
      <c r="J773" s="71"/>
      <c r="K773" s="71"/>
      <c r="L773" s="71"/>
      <c r="M773" s="72"/>
      <c r="N773" s="108"/>
      <c r="O773" s="72"/>
      <c r="P773" s="109"/>
      <c r="Q773" s="71"/>
      <c r="R773" s="110"/>
      <c r="S773" s="72"/>
      <c r="T773" s="111"/>
      <c r="U773" s="72"/>
      <c r="V773" s="112"/>
      <c r="W773" s="71"/>
      <c r="X773" s="72"/>
      <c r="Y773" s="112"/>
      <c r="Z773" s="72"/>
      <c r="AA773" s="75"/>
      <c r="AB773" s="75"/>
      <c r="AC773" s="75"/>
      <c r="AD773" s="75"/>
      <c r="AE773" s="75"/>
      <c r="AF773" s="75"/>
      <c r="AG773" s="75"/>
      <c r="AH773" s="75"/>
      <c r="AI773" s="75"/>
      <c r="AJ773" s="75"/>
      <c r="AK773" s="75"/>
      <c r="AL773" s="75"/>
      <c r="AM773" s="75"/>
      <c r="AN773" s="75"/>
      <c r="AO773" s="75"/>
      <c r="AP773" s="75"/>
      <c r="AQ773" s="75"/>
      <c r="AR773" s="75"/>
      <c r="AS773" s="75"/>
    </row>
    <row r="774" ht="16.5" customHeight="1" outlineLevel="1">
      <c r="A774" s="75"/>
      <c r="B774" s="105"/>
      <c r="C774" s="106"/>
      <c r="D774" s="72"/>
      <c r="E774" s="107"/>
      <c r="F774" s="71"/>
      <c r="G774" s="107"/>
      <c r="H774" s="71"/>
      <c r="I774" s="107"/>
      <c r="J774" s="71"/>
      <c r="K774" s="71"/>
      <c r="L774" s="71"/>
      <c r="M774" s="72"/>
      <c r="N774" s="108"/>
      <c r="O774" s="72"/>
      <c r="P774" s="109"/>
      <c r="Q774" s="71"/>
      <c r="R774" s="110"/>
      <c r="S774" s="72"/>
      <c r="T774" s="111"/>
      <c r="U774" s="72"/>
      <c r="V774" s="112"/>
      <c r="W774" s="71"/>
      <c r="X774" s="72"/>
      <c r="Y774" s="112"/>
      <c r="Z774" s="72"/>
      <c r="AA774" s="75"/>
      <c r="AB774" s="75"/>
      <c r="AC774" s="75"/>
      <c r="AD774" s="75"/>
      <c r="AE774" s="75"/>
      <c r="AF774" s="75"/>
      <c r="AG774" s="75"/>
      <c r="AH774" s="75"/>
      <c r="AI774" s="75"/>
      <c r="AJ774" s="75"/>
      <c r="AK774" s="75"/>
      <c r="AL774" s="75"/>
      <c r="AM774" s="75"/>
      <c r="AN774" s="75"/>
      <c r="AO774" s="75"/>
      <c r="AP774" s="75"/>
      <c r="AQ774" s="75"/>
      <c r="AR774" s="75"/>
      <c r="AS774" s="75"/>
    </row>
    <row r="775" ht="16.5" customHeight="1" outlineLevel="1">
      <c r="A775" s="75"/>
      <c r="B775" s="105"/>
      <c r="C775" s="106"/>
      <c r="D775" s="72"/>
      <c r="E775" s="107"/>
      <c r="F775" s="71"/>
      <c r="G775" s="107"/>
      <c r="H775" s="71"/>
      <c r="I775" s="107"/>
      <c r="J775" s="71"/>
      <c r="K775" s="71"/>
      <c r="L775" s="71"/>
      <c r="M775" s="72"/>
      <c r="N775" s="108"/>
      <c r="O775" s="72"/>
      <c r="P775" s="109"/>
      <c r="Q775" s="71"/>
      <c r="R775" s="110"/>
      <c r="S775" s="72"/>
      <c r="T775" s="111"/>
      <c r="U775" s="72"/>
      <c r="V775" s="112"/>
      <c r="W775" s="71"/>
      <c r="X775" s="72"/>
      <c r="Y775" s="112"/>
      <c r="Z775" s="72"/>
      <c r="AA775" s="75"/>
      <c r="AB775" s="75"/>
      <c r="AC775" s="75"/>
      <c r="AD775" s="75"/>
      <c r="AE775" s="75"/>
      <c r="AF775" s="75"/>
      <c r="AG775" s="75"/>
      <c r="AH775" s="75"/>
      <c r="AI775" s="75"/>
      <c r="AJ775" s="75"/>
      <c r="AK775" s="75"/>
      <c r="AL775" s="75"/>
      <c r="AM775" s="75"/>
      <c r="AN775" s="75"/>
      <c r="AO775" s="75"/>
      <c r="AP775" s="75"/>
      <c r="AQ775" s="75"/>
      <c r="AR775" s="75"/>
      <c r="AS775" s="75"/>
    </row>
    <row r="776" ht="16.5" customHeight="1" outlineLevel="1">
      <c r="A776" s="75"/>
      <c r="B776" s="105"/>
      <c r="C776" s="106"/>
      <c r="D776" s="72"/>
      <c r="E776" s="107"/>
      <c r="F776" s="71"/>
      <c r="G776" s="107"/>
      <c r="H776" s="71"/>
      <c r="I776" s="107"/>
      <c r="J776" s="71"/>
      <c r="K776" s="71"/>
      <c r="L776" s="71"/>
      <c r="M776" s="72"/>
      <c r="N776" s="108"/>
      <c r="O776" s="72"/>
      <c r="P776" s="109"/>
      <c r="Q776" s="71"/>
      <c r="R776" s="110"/>
      <c r="S776" s="72"/>
      <c r="T776" s="111"/>
      <c r="U776" s="72"/>
      <c r="V776" s="112"/>
      <c r="W776" s="71"/>
      <c r="X776" s="72"/>
      <c r="Y776" s="112"/>
      <c r="Z776" s="72"/>
      <c r="AA776" s="75"/>
      <c r="AB776" s="75"/>
      <c r="AC776" s="75"/>
      <c r="AD776" s="75"/>
      <c r="AE776" s="75"/>
      <c r="AF776" s="75"/>
      <c r="AG776" s="75"/>
      <c r="AH776" s="75"/>
      <c r="AI776" s="75"/>
      <c r="AJ776" s="75"/>
      <c r="AK776" s="75"/>
      <c r="AL776" s="75"/>
      <c r="AM776" s="75"/>
      <c r="AN776" s="75"/>
      <c r="AO776" s="75"/>
      <c r="AP776" s="75"/>
      <c r="AQ776" s="75"/>
      <c r="AR776" s="75"/>
      <c r="AS776" s="75"/>
    </row>
    <row r="777" ht="16.5" customHeight="1" outlineLevel="1">
      <c r="A777" s="75"/>
      <c r="B777" s="105"/>
      <c r="C777" s="106"/>
      <c r="D777" s="72"/>
      <c r="E777" s="107"/>
      <c r="F777" s="71"/>
      <c r="G777" s="107"/>
      <c r="H777" s="71"/>
      <c r="I777" s="107"/>
      <c r="J777" s="71"/>
      <c r="K777" s="71"/>
      <c r="L777" s="71"/>
      <c r="M777" s="72"/>
      <c r="N777" s="108"/>
      <c r="O777" s="72"/>
      <c r="P777" s="109"/>
      <c r="Q777" s="71"/>
      <c r="R777" s="110"/>
      <c r="S777" s="72"/>
      <c r="T777" s="111"/>
      <c r="U777" s="72"/>
      <c r="V777" s="112"/>
      <c r="W777" s="71"/>
      <c r="X777" s="72"/>
      <c r="Y777" s="112"/>
      <c r="Z777" s="72"/>
      <c r="AA777" s="75"/>
      <c r="AB777" s="75"/>
      <c r="AC777" s="75"/>
      <c r="AD777" s="75"/>
      <c r="AE777" s="75"/>
      <c r="AF777" s="75"/>
      <c r="AG777" s="75"/>
      <c r="AH777" s="75"/>
      <c r="AI777" s="75"/>
      <c r="AJ777" s="75"/>
      <c r="AK777" s="75"/>
      <c r="AL777" s="75"/>
      <c r="AM777" s="75"/>
      <c r="AN777" s="75"/>
      <c r="AO777" s="75"/>
      <c r="AP777" s="75"/>
      <c r="AQ777" s="75"/>
      <c r="AR777" s="75"/>
      <c r="AS777" s="75"/>
    </row>
    <row r="778" ht="16.5" customHeight="1" outlineLevel="1">
      <c r="A778" s="75"/>
      <c r="B778" s="105"/>
      <c r="C778" s="106"/>
      <c r="D778" s="72"/>
      <c r="E778" s="107"/>
      <c r="F778" s="71"/>
      <c r="G778" s="107"/>
      <c r="H778" s="71"/>
      <c r="I778" s="107"/>
      <c r="J778" s="71"/>
      <c r="K778" s="71"/>
      <c r="L778" s="71"/>
      <c r="M778" s="72"/>
      <c r="N778" s="108"/>
      <c r="O778" s="72"/>
      <c r="P778" s="109"/>
      <c r="Q778" s="71"/>
      <c r="R778" s="110"/>
      <c r="S778" s="72"/>
      <c r="T778" s="111"/>
      <c r="U778" s="72"/>
      <c r="V778" s="112"/>
      <c r="W778" s="71"/>
      <c r="X778" s="72"/>
      <c r="Y778" s="112"/>
      <c r="Z778" s="72"/>
      <c r="AA778" s="75"/>
      <c r="AB778" s="75"/>
      <c r="AC778" s="75"/>
      <c r="AD778" s="75"/>
      <c r="AE778" s="75"/>
      <c r="AF778" s="75"/>
      <c r="AG778" s="75"/>
      <c r="AH778" s="75"/>
      <c r="AI778" s="75"/>
      <c r="AJ778" s="75"/>
      <c r="AK778" s="75"/>
      <c r="AL778" s="75"/>
      <c r="AM778" s="75"/>
      <c r="AN778" s="75"/>
      <c r="AO778" s="75"/>
      <c r="AP778" s="75"/>
      <c r="AQ778" s="75"/>
      <c r="AR778" s="75"/>
      <c r="AS778" s="75"/>
    </row>
    <row r="779" ht="16.5" customHeight="1" outlineLevel="1">
      <c r="A779" s="75"/>
      <c r="B779" s="105"/>
      <c r="C779" s="106"/>
      <c r="D779" s="72"/>
      <c r="E779" s="107"/>
      <c r="F779" s="71"/>
      <c r="G779" s="107"/>
      <c r="H779" s="71"/>
      <c r="I779" s="107"/>
      <c r="J779" s="71"/>
      <c r="K779" s="71"/>
      <c r="L779" s="71"/>
      <c r="M779" s="72"/>
      <c r="N779" s="108"/>
      <c r="O779" s="72"/>
      <c r="P779" s="109"/>
      <c r="Q779" s="71"/>
      <c r="R779" s="110"/>
      <c r="S779" s="72"/>
      <c r="T779" s="111"/>
      <c r="U779" s="72"/>
      <c r="V779" s="112"/>
      <c r="W779" s="71"/>
      <c r="X779" s="72"/>
      <c r="Y779" s="112"/>
      <c r="Z779" s="72"/>
      <c r="AA779" s="75"/>
      <c r="AB779" s="75"/>
      <c r="AC779" s="75"/>
      <c r="AD779" s="75"/>
      <c r="AE779" s="75"/>
      <c r="AF779" s="75"/>
      <c r="AG779" s="75"/>
      <c r="AH779" s="75"/>
      <c r="AI779" s="75"/>
      <c r="AJ779" s="75"/>
      <c r="AK779" s="75"/>
      <c r="AL779" s="75"/>
      <c r="AM779" s="75"/>
      <c r="AN779" s="75"/>
      <c r="AO779" s="75"/>
      <c r="AP779" s="75"/>
      <c r="AQ779" s="75"/>
      <c r="AR779" s="75"/>
      <c r="AS779" s="75"/>
    </row>
    <row r="780" ht="16.5" customHeight="1" outlineLevel="1">
      <c r="A780" s="75"/>
      <c r="B780" s="105"/>
      <c r="C780" s="106"/>
      <c r="D780" s="72"/>
      <c r="E780" s="107"/>
      <c r="F780" s="71"/>
      <c r="G780" s="107"/>
      <c r="H780" s="71"/>
      <c r="I780" s="107"/>
      <c r="J780" s="71"/>
      <c r="K780" s="71"/>
      <c r="L780" s="71"/>
      <c r="M780" s="72"/>
      <c r="N780" s="108"/>
      <c r="O780" s="72"/>
      <c r="P780" s="109"/>
      <c r="Q780" s="71"/>
      <c r="R780" s="110"/>
      <c r="S780" s="72"/>
      <c r="T780" s="111"/>
      <c r="U780" s="72"/>
      <c r="V780" s="112"/>
      <c r="W780" s="71"/>
      <c r="X780" s="72"/>
      <c r="Y780" s="112"/>
      <c r="Z780" s="72"/>
      <c r="AA780" s="75"/>
      <c r="AB780" s="75"/>
      <c r="AC780" s="75"/>
      <c r="AD780" s="75"/>
      <c r="AE780" s="75"/>
      <c r="AF780" s="75"/>
      <c r="AG780" s="75"/>
      <c r="AH780" s="75"/>
      <c r="AI780" s="75"/>
      <c r="AJ780" s="75"/>
      <c r="AK780" s="75"/>
      <c r="AL780" s="75"/>
      <c r="AM780" s="75"/>
      <c r="AN780" s="75"/>
      <c r="AO780" s="75"/>
      <c r="AP780" s="75"/>
      <c r="AQ780" s="75"/>
      <c r="AR780" s="75"/>
      <c r="AS780" s="75"/>
    </row>
    <row r="781" ht="16.5" customHeight="1" outlineLevel="1">
      <c r="A781" s="75"/>
      <c r="B781" s="105"/>
      <c r="C781" s="106"/>
      <c r="D781" s="72"/>
      <c r="E781" s="107"/>
      <c r="F781" s="71"/>
      <c r="G781" s="107"/>
      <c r="H781" s="71"/>
      <c r="I781" s="107"/>
      <c r="J781" s="71"/>
      <c r="K781" s="71"/>
      <c r="L781" s="71"/>
      <c r="M781" s="72"/>
      <c r="N781" s="108"/>
      <c r="O781" s="72"/>
      <c r="P781" s="109"/>
      <c r="Q781" s="71"/>
      <c r="R781" s="110"/>
      <c r="S781" s="72"/>
      <c r="T781" s="111"/>
      <c r="U781" s="72"/>
      <c r="V781" s="112"/>
      <c r="W781" s="71"/>
      <c r="X781" s="72"/>
      <c r="Y781" s="112"/>
      <c r="Z781" s="72"/>
      <c r="AA781" s="75"/>
      <c r="AB781" s="75"/>
      <c r="AC781" s="75"/>
      <c r="AD781" s="75"/>
      <c r="AE781" s="75"/>
      <c r="AF781" s="75"/>
      <c r="AG781" s="75"/>
      <c r="AH781" s="75"/>
      <c r="AI781" s="75"/>
      <c r="AJ781" s="75"/>
      <c r="AK781" s="75"/>
      <c r="AL781" s="75"/>
      <c r="AM781" s="75"/>
      <c r="AN781" s="75"/>
      <c r="AO781" s="75"/>
      <c r="AP781" s="75"/>
      <c r="AQ781" s="75"/>
      <c r="AR781" s="75"/>
      <c r="AS781" s="75"/>
    </row>
    <row r="782" ht="16.5" customHeight="1" outlineLevel="1">
      <c r="A782" s="75"/>
      <c r="B782" s="105"/>
      <c r="C782" s="106"/>
      <c r="D782" s="72"/>
      <c r="E782" s="107"/>
      <c r="F782" s="71"/>
      <c r="G782" s="107"/>
      <c r="H782" s="71"/>
      <c r="I782" s="107"/>
      <c r="J782" s="71"/>
      <c r="K782" s="71"/>
      <c r="L782" s="71"/>
      <c r="M782" s="72"/>
      <c r="N782" s="108"/>
      <c r="O782" s="72"/>
      <c r="P782" s="109"/>
      <c r="Q782" s="71"/>
      <c r="R782" s="110"/>
      <c r="S782" s="72"/>
      <c r="T782" s="111"/>
      <c r="U782" s="72"/>
      <c r="V782" s="112"/>
      <c r="W782" s="71"/>
      <c r="X782" s="72"/>
      <c r="Y782" s="112"/>
      <c r="Z782" s="72"/>
      <c r="AA782" s="75"/>
      <c r="AB782" s="75"/>
      <c r="AC782" s="75"/>
      <c r="AD782" s="75"/>
      <c r="AE782" s="75"/>
      <c r="AF782" s="75"/>
      <c r="AG782" s="75"/>
      <c r="AH782" s="75"/>
      <c r="AI782" s="75"/>
      <c r="AJ782" s="75"/>
      <c r="AK782" s="75"/>
      <c r="AL782" s="75"/>
      <c r="AM782" s="75"/>
      <c r="AN782" s="75"/>
      <c r="AO782" s="75"/>
      <c r="AP782" s="75"/>
      <c r="AQ782" s="75"/>
      <c r="AR782" s="75"/>
      <c r="AS782" s="75"/>
    </row>
    <row r="783" ht="16.5" customHeight="1" outlineLevel="1">
      <c r="A783" s="75"/>
      <c r="B783" s="105"/>
      <c r="C783" s="106"/>
      <c r="D783" s="72"/>
      <c r="E783" s="107"/>
      <c r="F783" s="71"/>
      <c r="G783" s="107"/>
      <c r="H783" s="71"/>
      <c r="I783" s="107"/>
      <c r="J783" s="71"/>
      <c r="K783" s="71"/>
      <c r="L783" s="71"/>
      <c r="M783" s="72"/>
      <c r="N783" s="108"/>
      <c r="O783" s="72"/>
      <c r="P783" s="109"/>
      <c r="Q783" s="71"/>
      <c r="R783" s="110"/>
      <c r="S783" s="72"/>
      <c r="T783" s="111"/>
      <c r="U783" s="72"/>
      <c r="V783" s="112"/>
      <c r="W783" s="71"/>
      <c r="X783" s="72"/>
      <c r="Y783" s="112"/>
      <c r="Z783" s="72"/>
      <c r="AA783" s="75"/>
      <c r="AB783" s="75"/>
      <c r="AC783" s="75"/>
      <c r="AD783" s="75"/>
      <c r="AE783" s="75"/>
      <c r="AF783" s="75"/>
      <c r="AG783" s="75"/>
      <c r="AH783" s="75"/>
      <c r="AI783" s="75"/>
      <c r="AJ783" s="75"/>
      <c r="AK783" s="75"/>
      <c r="AL783" s="75"/>
      <c r="AM783" s="75"/>
      <c r="AN783" s="75"/>
      <c r="AO783" s="75"/>
      <c r="AP783" s="75"/>
      <c r="AQ783" s="75"/>
      <c r="AR783" s="75"/>
      <c r="AS783" s="75"/>
    </row>
    <row r="784" ht="16.5" customHeight="1" outlineLevel="1">
      <c r="A784" s="75"/>
      <c r="B784" s="105"/>
      <c r="C784" s="106"/>
      <c r="D784" s="72"/>
      <c r="E784" s="107"/>
      <c r="F784" s="71"/>
      <c r="G784" s="107"/>
      <c r="H784" s="71"/>
      <c r="I784" s="107"/>
      <c r="J784" s="71"/>
      <c r="K784" s="71"/>
      <c r="L784" s="71"/>
      <c r="M784" s="72"/>
      <c r="N784" s="108"/>
      <c r="O784" s="72"/>
      <c r="P784" s="109"/>
      <c r="Q784" s="71"/>
      <c r="R784" s="110"/>
      <c r="S784" s="72"/>
      <c r="T784" s="111"/>
      <c r="U784" s="72"/>
      <c r="V784" s="112"/>
      <c r="W784" s="71"/>
      <c r="X784" s="72"/>
      <c r="Y784" s="112"/>
      <c r="Z784" s="72"/>
      <c r="AA784" s="75"/>
      <c r="AB784" s="75"/>
      <c r="AC784" s="75"/>
      <c r="AD784" s="75"/>
      <c r="AE784" s="75"/>
      <c r="AF784" s="75"/>
      <c r="AG784" s="75"/>
      <c r="AH784" s="75"/>
      <c r="AI784" s="75"/>
      <c r="AJ784" s="75"/>
      <c r="AK784" s="75"/>
      <c r="AL784" s="75"/>
      <c r="AM784" s="75"/>
      <c r="AN784" s="75"/>
      <c r="AO784" s="75"/>
      <c r="AP784" s="75"/>
      <c r="AQ784" s="75"/>
      <c r="AR784" s="75"/>
      <c r="AS784" s="75"/>
    </row>
    <row r="785" ht="16.5" customHeight="1" outlineLevel="1">
      <c r="A785" s="75"/>
      <c r="B785" s="105"/>
      <c r="C785" s="106"/>
      <c r="D785" s="72"/>
      <c r="E785" s="107"/>
      <c r="F785" s="71"/>
      <c r="G785" s="107"/>
      <c r="H785" s="71"/>
      <c r="I785" s="107"/>
      <c r="J785" s="71"/>
      <c r="K785" s="71"/>
      <c r="L785" s="71"/>
      <c r="M785" s="72"/>
      <c r="N785" s="108"/>
      <c r="O785" s="72"/>
      <c r="P785" s="109"/>
      <c r="Q785" s="71"/>
      <c r="R785" s="110"/>
      <c r="S785" s="72"/>
      <c r="T785" s="111"/>
      <c r="U785" s="72"/>
      <c r="V785" s="112"/>
      <c r="W785" s="71"/>
      <c r="X785" s="72"/>
      <c r="Y785" s="112"/>
      <c r="Z785" s="72"/>
      <c r="AA785" s="75"/>
      <c r="AB785" s="75"/>
      <c r="AC785" s="75"/>
      <c r="AD785" s="75"/>
      <c r="AE785" s="75"/>
      <c r="AF785" s="75"/>
      <c r="AG785" s="75"/>
      <c r="AH785" s="75"/>
      <c r="AI785" s="75"/>
      <c r="AJ785" s="75"/>
      <c r="AK785" s="75"/>
      <c r="AL785" s="75"/>
      <c r="AM785" s="75"/>
      <c r="AN785" s="75"/>
      <c r="AO785" s="75"/>
      <c r="AP785" s="75"/>
      <c r="AQ785" s="75"/>
      <c r="AR785" s="75"/>
      <c r="AS785" s="75"/>
    </row>
    <row r="786" ht="16.5" customHeight="1" outlineLevel="1">
      <c r="A786" s="75"/>
      <c r="B786" s="105"/>
      <c r="C786" s="106"/>
      <c r="D786" s="72"/>
      <c r="E786" s="107"/>
      <c r="F786" s="71"/>
      <c r="G786" s="107"/>
      <c r="H786" s="71"/>
      <c r="I786" s="107"/>
      <c r="J786" s="71"/>
      <c r="K786" s="71"/>
      <c r="L786" s="71"/>
      <c r="M786" s="72"/>
      <c r="N786" s="108"/>
      <c r="O786" s="72"/>
      <c r="P786" s="109"/>
      <c r="Q786" s="71"/>
      <c r="R786" s="110"/>
      <c r="S786" s="72"/>
      <c r="T786" s="111"/>
      <c r="U786" s="72"/>
      <c r="V786" s="112"/>
      <c r="W786" s="71"/>
      <c r="X786" s="72"/>
      <c r="Y786" s="112"/>
      <c r="Z786" s="72"/>
      <c r="AA786" s="75"/>
      <c r="AB786" s="75"/>
      <c r="AC786" s="75"/>
      <c r="AD786" s="75"/>
      <c r="AE786" s="75"/>
      <c r="AF786" s="75"/>
      <c r="AG786" s="75"/>
      <c r="AH786" s="75"/>
      <c r="AI786" s="75"/>
      <c r="AJ786" s="75"/>
      <c r="AK786" s="75"/>
      <c r="AL786" s="75"/>
      <c r="AM786" s="75"/>
      <c r="AN786" s="75"/>
      <c r="AO786" s="75"/>
      <c r="AP786" s="75"/>
      <c r="AQ786" s="75"/>
      <c r="AR786" s="75"/>
      <c r="AS786" s="75"/>
    </row>
    <row r="787" ht="16.5" customHeight="1" outlineLevel="1">
      <c r="A787" s="75"/>
      <c r="B787" s="105"/>
      <c r="C787" s="106"/>
      <c r="D787" s="72"/>
      <c r="E787" s="107"/>
      <c r="F787" s="71"/>
      <c r="G787" s="107"/>
      <c r="H787" s="71"/>
      <c r="I787" s="107"/>
      <c r="J787" s="71"/>
      <c r="K787" s="71"/>
      <c r="L787" s="71"/>
      <c r="M787" s="72"/>
      <c r="N787" s="108"/>
      <c r="O787" s="72"/>
      <c r="P787" s="109"/>
      <c r="Q787" s="71"/>
      <c r="R787" s="110"/>
      <c r="S787" s="72"/>
      <c r="T787" s="111"/>
      <c r="U787" s="72"/>
      <c r="V787" s="112"/>
      <c r="W787" s="71"/>
      <c r="X787" s="72"/>
      <c r="Y787" s="112"/>
      <c r="Z787" s="72"/>
      <c r="AA787" s="75"/>
      <c r="AB787" s="75"/>
      <c r="AC787" s="75"/>
      <c r="AD787" s="75"/>
      <c r="AE787" s="75"/>
      <c r="AF787" s="75"/>
      <c r="AG787" s="75"/>
      <c r="AH787" s="75"/>
      <c r="AI787" s="75"/>
      <c r="AJ787" s="75"/>
      <c r="AK787" s="75"/>
      <c r="AL787" s="75"/>
      <c r="AM787" s="75"/>
      <c r="AN787" s="75"/>
      <c r="AO787" s="75"/>
      <c r="AP787" s="75"/>
      <c r="AQ787" s="75"/>
      <c r="AR787" s="75"/>
      <c r="AS787" s="75"/>
    </row>
    <row r="788" ht="16.5" customHeight="1" outlineLevel="1">
      <c r="A788" s="75"/>
      <c r="B788" s="105"/>
      <c r="C788" s="106"/>
      <c r="D788" s="72"/>
      <c r="E788" s="107"/>
      <c r="F788" s="71"/>
      <c r="G788" s="107"/>
      <c r="H788" s="71"/>
      <c r="I788" s="107"/>
      <c r="J788" s="71"/>
      <c r="K788" s="71"/>
      <c r="L788" s="71"/>
      <c r="M788" s="72"/>
      <c r="N788" s="108"/>
      <c r="O788" s="72"/>
      <c r="P788" s="109"/>
      <c r="Q788" s="71"/>
      <c r="R788" s="110"/>
      <c r="S788" s="72"/>
      <c r="T788" s="111"/>
      <c r="U788" s="72"/>
      <c r="V788" s="112"/>
      <c r="W788" s="71"/>
      <c r="X788" s="72"/>
      <c r="Y788" s="112"/>
      <c r="Z788" s="72"/>
      <c r="AA788" s="75"/>
      <c r="AB788" s="75"/>
      <c r="AC788" s="75"/>
      <c r="AD788" s="75"/>
      <c r="AE788" s="75"/>
      <c r="AF788" s="75"/>
      <c r="AG788" s="75"/>
      <c r="AH788" s="75"/>
      <c r="AI788" s="75"/>
      <c r="AJ788" s="75"/>
      <c r="AK788" s="75"/>
      <c r="AL788" s="75"/>
      <c r="AM788" s="75"/>
      <c r="AN788" s="75"/>
      <c r="AO788" s="75"/>
      <c r="AP788" s="75"/>
      <c r="AQ788" s="75"/>
      <c r="AR788" s="75"/>
      <c r="AS788" s="75"/>
    </row>
    <row r="789" ht="16.5" customHeight="1" outlineLevel="1">
      <c r="A789" s="75"/>
      <c r="B789" s="105"/>
      <c r="C789" s="106"/>
      <c r="D789" s="72"/>
      <c r="E789" s="107"/>
      <c r="F789" s="71"/>
      <c r="G789" s="107"/>
      <c r="H789" s="71"/>
      <c r="I789" s="107"/>
      <c r="J789" s="71"/>
      <c r="K789" s="71"/>
      <c r="L789" s="71"/>
      <c r="M789" s="72"/>
      <c r="N789" s="108"/>
      <c r="O789" s="72"/>
      <c r="P789" s="109"/>
      <c r="Q789" s="71"/>
      <c r="R789" s="110"/>
      <c r="S789" s="72"/>
      <c r="T789" s="111"/>
      <c r="U789" s="72"/>
      <c r="V789" s="112"/>
      <c r="W789" s="71"/>
      <c r="X789" s="72"/>
      <c r="Y789" s="112"/>
      <c r="Z789" s="72"/>
      <c r="AA789" s="75"/>
      <c r="AB789" s="75"/>
      <c r="AC789" s="75"/>
      <c r="AD789" s="75"/>
      <c r="AE789" s="75"/>
      <c r="AF789" s="75"/>
      <c r="AG789" s="75"/>
      <c r="AH789" s="75"/>
      <c r="AI789" s="75"/>
      <c r="AJ789" s="75"/>
      <c r="AK789" s="75"/>
      <c r="AL789" s="75"/>
      <c r="AM789" s="75"/>
      <c r="AN789" s="75"/>
      <c r="AO789" s="75"/>
      <c r="AP789" s="75"/>
      <c r="AQ789" s="75"/>
      <c r="AR789" s="75"/>
      <c r="AS789" s="75"/>
    </row>
    <row r="790" ht="16.5" customHeight="1" outlineLevel="1">
      <c r="A790" s="75"/>
      <c r="B790" s="105"/>
      <c r="C790" s="106"/>
      <c r="D790" s="72"/>
      <c r="E790" s="107"/>
      <c r="F790" s="71"/>
      <c r="G790" s="107"/>
      <c r="H790" s="71"/>
      <c r="I790" s="107"/>
      <c r="J790" s="71"/>
      <c r="K790" s="71"/>
      <c r="L790" s="71"/>
      <c r="M790" s="72"/>
      <c r="N790" s="108"/>
      <c r="O790" s="72"/>
      <c r="P790" s="109"/>
      <c r="Q790" s="71"/>
      <c r="R790" s="110"/>
      <c r="S790" s="72"/>
      <c r="T790" s="111"/>
      <c r="U790" s="72"/>
      <c r="V790" s="112"/>
      <c r="W790" s="71"/>
      <c r="X790" s="72"/>
      <c r="Y790" s="112"/>
      <c r="Z790" s="72"/>
      <c r="AA790" s="75"/>
      <c r="AB790" s="75"/>
      <c r="AC790" s="75"/>
      <c r="AD790" s="75"/>
      <c r="AE790" s="75"/>
      <c r="AF790" s="75"/>
      <c r="AG790" s="75"/>
      <c r="AH790" s="75"/>
      <c r="AI790" s="75"/>
      <c r="AJ790" s="75"/>
      <c r="AK790" s="75"/>
      <c r="AL790" s="75"/>
      <c r="AM790" s="75"/>
      <c r="AN790" s="75"/>
      <c r="AO790" s="75"/>
      <c r="AP790" s="75"/>
      <c r="AQ790" s="75"/>
      <c r="AR790" s="75"/>
      <c r="AS790" s="75"/>
    </row>
    <row r="791" ht="16.5" customHeight="1" outlineLevel="1">
      <c r="A791" s="75"/>
      <c r="B791" s="105"/>
      <c r="C791" s="106"/>
      <c r="D791" s="72"/>
      <c r="E791" s="107"/>
      <c r="F791" s="71"/>
      <c r="G791" s="107"/>
      <c r="H791" s="71"/>
      <c r="I791" s="107"/>
      <c r="J791" s="71"/>
      <c r="K791" s="71"/>
      <c r="L791" s="71"/>
      <c r="M791" s="72"/>
      <c r="N791" s="108"/>
      <c r="O791" s="72"/>
      <c r="P791" s="109"/>
      <c r="Q791" s="71"/>
      <c r="R791" s="110"/>
      <c r="S791" s="72"/>
      <c r="T791" s="111"/>
      <c r="U791" s="72"/>
      <c r="V791" s="112"/>
      <c r="W791" s="71"/>
      <c r="X791" s="72"/>
      <c r="Y791" s="112"/>
      <c r="Z791" s="72"/>
      <c r="AA791" s="75"/>
      <c r="AB791" s="75"/>
      <c r="AC791" s="75"/>
      <c r="AD791" s="75"/>
      <c r="AE791" s="75"/>
      <c r="AF791" s="75"/>
      <c r="AG791" s="75"/>
      <c r="AH791" s="75"/>
      <c r="AI791" s="75"/>
      <c r="AJ791" s="75"/>
      <c r="AK791" s="75"/>
      <c r="AL791" s="75"/>
      <c r="AM791" s="75"/>
      <c r="AN791" s="75"/>
      <c r="AO791" s="75"/>
      <c r="AP791" s="75"/>
      <c r="AQ791" s="75"/>
      <c r="AR791" s="75"/>
      <c r="AS791" s="75"/>
    </row>
    <row r="792" ht="16.5" customHeight="1" outlineLevel="1">
      <c r="A792" s="75"/>
      <c r="B792" s="105"/>
      <c r="C792" s="106"/>
      <c r="D792" s="72"/>
      <c r="E792" s="107"/>
      <c r="F792" s="71"/>
      <c r="G792" s="107"/>
      <c r="H792" s="71"/>
      <c r="I792" s="107"/>
      <c r="J792" s="71"/>
      <c r="K792" s="71"/>
      <c r="L792" s="71"/>
      <c r="M792" s="72"/>
      <c r="N792" s="108"/>
      <c r="O792" s="72"/>
      <c r="P792" s="109"/>
      <c r="Q792" s="71"/>
      <c r="R792" s="110"/>
      <c r="S792" s="72"/>
      <c r="T792" s="111"/>
      <c r="U792" s="72"/>
      <c r="V792" s="112"/>
      <c r="W792" s="71"/>
      <c r="X792" s="72"/>
      <c r="Y792" s="112"/>
      <c r="Z792" s="72"/>
      <c r="AA792" s="75"/>
      <c r="AB792" s="75"/>
      <c r="AC792" s="75"/>
      <c r="AD792" s="75"/>
      <c r="AE792" s="75"/>
      <c r="AF792" s="75"/>
      <c r="AG792" s="75"/>
      <c r="AH792" s="75"/>
      <c r="AI792" s="75"/>
      <c r="AJ792" s="75"/>
      <c r="AK792" s="75"/>
      <c r="AL792" s="75"/>
      <c r="AM792" s="75"/>
      <c r="AN792" s="75"/>
      <c r="AO792" s="75"/>
      <c r="AP792" s="75"/>
      <c r="AQ792" s="75"/>
      <c r="AR792" s="75"/>
      <c r="AS792" s="75"/>
    </row>
    <row r="793" ht="16.5" customHeight="1" outlineLevel="1">
      <c r="A793" s="75"/>
      <c r="B793" s="105"/>
      <c r="C793" s="106"/>
      <c r="D793" s="72"/>
      <c r="E793" s="107"/>
      <c r="F793" s="71"/>
      <c r="G793" s="107"/>
      <c r="H793" s="71"/>
      <c r="I793" s="107"/>
      <c r="J793" s="71"/>
      <c r="K793" s="71"/>
      <c r="L793" s="71"/>
      <c r="M793" s="72"/>
      <c r="N793" s="108"/>
      <c r="O793" s="72"/>
      <c r="P793" s="109"/>
      <c r="Q793" s="71"/>
      <c r="R793" s="110"/>
      <c r="S793" s="72"/>
      <c r="T793" s="111"/>
      <c r="U793" s="72"/>
      <c r="V793" s="112"/>
      <c r="W793" s="71"/>
      <c r="X793" s="72"/>
      <c r="Y793" s="112"/>
      <c r="Z793" s="72"/>
      <c r="AA793" s="75"/>
      <c r="AB793" s="75"/>
      <c r="AC793" s="75"/>
      <c r="AD793" s="75"/>
      <c r="AE793" s="75"/>
      <c r="AF793" s="75"/>
      <c r="AG793" s="75"/>
      <c r="AH793" s="75"/>
      <c r="AI793" s="75"/>
      <c r="AJ793" s="75"/>
      <c r="AK793" s="75"/>
      <c r="AL793" s="75"/>
      <c r="AM793" s="75"/>
      <c r="AN793" s="75"/>
      <c r="AO793" s="75"/>
      <c r="AP793" s="75"/>
      <c r="AQ793" s="75"/>
      <c r="AR793" s="75"/>
      <c r="AS793" s="75"/>
    </row>
    <row r="794" ht="16.5" customHeight="1" outlineLevel="1">
      <c r="A794" s="75"/>
      <c r="B794" s="105"/>
      <c r="C794" s="106"/>
      <c r="D794" s="72"/>
      <c r="E794" s="107"/>
      <c r="F794" s="71"/>
      <c r="G794" s="107"/>
      <c r="H794" s="71"/>
      <c r="I794" s="107"/>
      <c r="J794" s="71"/>
      <c r="K794" s="71"/>
      <c r="L794" s="71"/>
      <c r="M794" s="72"/>
      <c r="N794" s="108"/>
      <c r="O794" s="72"/>
      <c r="P794" s="109"/>
      <c r="Q794" s="71"/>
      <c r="R794" s="110"/>
      <c r="S794" s="72"/>
      <c r="T794" s="111"/>
      <c r="U794" s="72"/>
      <c r="V794" s="112"/>
      <c r="W794" s="71"/>
      <c r="X794" s="72"/>
      <c r="Y794" s="112"/>
      <c r="Z794" s="72"/>
      <c r="AA794" s="75"/>
      <c r="AB794" s="75"/>
      <c r="AC794" s="75"/>
      <c r="AD794" s="75"/>
      <c r="AE794" s="75"/>
      <c r="AF794" s="75"/>
      <c r="AG794" s="75"/>
      <c r="AH794" s="75"/>
      <c r="AI794" s="75"/>
      <c r="AJ794" s="75"/>
      <c r="AK794" s="75"/>
      <c r="AL794" s="75"/>
      <c r="AM794" s="75"/>
      <c r="AN794" s="75"/>
      <c r="AO794" s="75"/>
      <c r="AP794" s="75"/>
      <c r="AQ794" s="75"/>
      <c r="AR794" s="75"/>
      <c r="AS794" s="75"/>
    </row>
    <row r="795" ht="16.5" customHeight="1" outlineLevel="1">
      <c r="A795" s="75"/>
      <c r="B795" s="105"/>
      <c r="C795" s="106"/>
      <c r="D795" s="72"/>
      <c r="E795" s="107"/>
      <c r="F795" s="71"/>
      <c r="G795" s="107"/>
      <c r="H795" s="71"/>
      <c r="I795" s="107"/>
      <c r="J795" s="71"/>
      <c r="K795" s="71"/>
      <c r="L795" s="71"/>
      <c r="M795" s="72"/>
      <c r="N795" s="108"/>
      <c r="O795" s="72"/>
      <c r="P795" s="109"/>
      <c r="Q795" s="71"/>
      <c r="R795" s="110"/>
      <c r="S795" s="72"/>
      <c r="T795" s="111"/>
      <c r="U795" s="72"/>
      <c r="V795" s="112"/>
      <c r="W795" s="71"/>
      <c r="X795" s="72"/>
      <c r="Y795" s="112"/>
      <c r="Z795" s="72"/>
      <c r="AA795" s="75"/>
      <c r="AB795" s="75"/>
      <c r="AC795" s="75"/>
      <c r="AD795" s="75"/>
      <c r="AE795" s="75"/>
      <c r="AF795" s="75"/>
      <c r="AG795" s="75"/>
      <c r="AH795" s="75"/>
      <c r="AI795" s="75"/>
      <c r="AJ795" s="75"/>
      <c r="AK795" s="75"/>
      <c r="AL795" s="75"/>
      <c r="AM795" s="75"/>
      <c r="AN795" s="75"/>
      <c r="AO795" s="75"/>
      <c r="AP795" s="75"/>
      <c r="AQ795" s="75"/>
      <c r="AR795" s="75"/>
      <c r="AS795" s="75"/>
    </row>
    <row r="796" ht="16.5" customHeight="1" outlineLevel="1">
      <c r="A796" s="75"/>
      <c r="B796" s="105"/>
      <c r="C796" s="106"/>
      <c r="D796" s="72"/>
      <c r="E796" s="107"/>
      <c r="F796" s="71"/>
      <c r="G796" s="107"/>
      <c r="H796" s="71"/>
      <c r="I796" s="107"/>
      <c r="J796" s="71"/>
      <c r="K796" s="71"/>
      <c r="L796" s="71"/>
      <c r="M796" s="72"/>
      <c r="N796" s="108"/>
      <c r="O796" s="72"/>
      <c r="P796" s="109"/>
      <c r="Q796" s="71"/>
      <c r="R796" s="110"/>
      <c r="S796" s="72"/>
      <c r="T796" s="111"/>
      <c r="U796" s="72"/>
      <c r="V796" s="112"/>
      <c r="W796" s="71"/>
      <c r="X796" s="72"/>
      <c r="Y796" s="112"/>
      <c r="Z796" s="72"/>
      <c r="AA796" s="75"/>
      <c r="AB796" s="75"/>
      <c r="AC796" s="75"/>
      <c r="AD796" s="75"/>
      <c r="AE796" s="75"/>
      <c r="AF796" s="75"/>
      <c r="AG796" s="75"/>
      <c r="AH796" s="75"/>
      <c r="AI796" s="75"/>
      <c r="AJ796" s="75"/>
      <c r="AK796" s="75"/>
      <c r="AL796" s="75"/>
      <c r="AM796" s="75"/>
      <c r="AN796" s="75"/>
      <c r="AO796" s="75"/>
      <c r="AP796" s="75"/>
      <c r="AQ796" s="75"/>
      <c r="AR796" s="75"/>
      <c r="AS796" s="75"/>
    </row>
    <row r="797" ht="16.5" customHeight="1" outlineLevel="1">
      <c r="A797" s="75"/>
      <c r="B797" s="105"/>
      <c r="C797" s="106"/>
      <c r="D797" s="72"/>
      <c r="E797" s="107"/>
      <c r="F797" s="71"/>
      <c r="G797" s="107"/>
      <c r="H797" s="71"/>
      <c r="I797" s="107"/>
      <c r="J797" s="71"/>
      <c r="K797" s="71"/>
      <c r="L797" s="71"/>
      <c r="M797" s="72"/>
      <c r="N797" s="108"/>
      <c r="O797" s="72"/>
      <c r="P797" s="109"/>
      <c r="Q797" s="71"/>
      <c r="R797" s="110"/>
      <c r="S797" s="72"/>
      <c r="T797" s="111"/>
      <c r="U797" s="72"/>
      <c r="V797" s="112"/>
      <c r="W797" s="71"/>
      <c r="X797" s="72"/>
      <c r="Y797" s="112"/>
      <c r="Z797" s="72"/>
      <c r="AA797" s="75"/>
      <c r="AB797" s="75"/>
      <c r="AC797" s="75"/>
      <c r="AD797" s="75"/>
      <c r="AE797" s="75"/>
      <c r="AF797" s="75"/>
      <c r="AG797" s="75"/>
      <c r="AH797" s="75"/>
      <c r="AI797" s="75"/>
      <c r="AJ797" s="75"/>
      <c r="AK797" s="75"/>
      <c r="AL797" s="75"/>
      <c r="AM797" s="75"/>
      <c r="AN797" s="75"/>
      <c r="AO797" s="75"/>
      <c r="AP797" s="75"/>
      <c r="AQ797" s="75"/>
      <c r="AR797" s="75"/>
      <c r="AS797" s="75"/>
    </row>
    <row r="798" ht="16.5" customHeight="1" outlineLevel="1">
      <c r="A798" s="75"/>
      <c r="B798" s="105"/>
      <c r="C798" s="106"/>
      <c r="D798" s="72"/>
      <c r="E798" s="107"/>
      <c r="F798" s="71"/>
      <c r="G798" s="107"/>
      <c r="H798" s="71"/>
      <c r="I798" s="107"/>
      <c r="J798" s="71"/>
      <c r="K798" s="71"/>
      <c r="L798" s="71"/>
      <c r="M798" s="72"/>
      <c r="N798" s="108"/>
      <c r="O798" s="72"/>
      <c r="P798" s="109"/>
      <c r="Q798" s="71"/>
      <c r="R798" s="110"/>
      <c r="S798" s="72"/>
      <c r="T798" s="111"/>
      <c r="U798" s="72"/>
      <c r="V798" s="112"/>
      <c r="W798" s="71"/>
      <c r="X798" s="72"/>
      <c r="Y798" s="112"/>
      <c r="Z798" s="72"/>
      <c r="AA798" s="75"/>
      <c r="AB798" s="75"/>
      <c r="AC798" s="75"/>
      <c r="AD798" s="75"/>
      <c r="AE798" s="75"/>
      <c r="AF798" s="75"/>
      <c r="AG798" s="75"/>
      <c r="AH798" s="75"/>
      <c r="AI798" s="75"/>
      <c r="AJ798" s="75"/>
      <c r="AK798" s="75"/>
      <c r="AL798" s="75"/>
      <c r="AM798" s="75"/>
      <c r="AN798" s="75"/>
      <c r="AO798" s="75"/>
      <c r="AP798" s="75"/>
      <c r="AQ798" s="75"/>
      <c r="AR798" s="75"/>
      <c r="AS798" s="75"/>
    </row>
    <row r="799" ht="16.5" customHeight="1" outlineLevel="1">
      <c r="A799" s="75"/>
      <c r="B799" s="105"/>
      <c r="C799" s="106"/>
      <c r="D799" s="72"/>
      <c r="E799" s="107"/>
      <c r="F799" s="71"/>
      <c r="G799" s="107"/>
      <c r="H799" s="71"/>
      <c r="I799" s="107"/>
      <c r="J799" s="71"/>
      <c r="K799" s="71"/>
      <c r="L799" s="71"/>
      <c r="M799" s="72"/>
      <c r="N799" s="108"/>
      <c r="O799" s="72"/>
      <c r="P799" s="109"/>
      <c r="Q799" s="71"/>
      <c r="R799" s="110"/>
      <c r="S799" s="72"/>
      <c r="T799" s="111"/>
      <c r="U799" s="72"/>
      <c r="V799" s="112"/>
      <c r="W799" s="71"/>
      <c r="X799" s="72"/>
      <c r="Y799" s="112"/>
      <c r="Z799" s="72"/>
      <c r="AA799" s="75"/>
      <c r="AB799" s="75"/>
      <c r="AC799" s="75"/>
      <c r="AD799" s="75"/>
      <c r="AE799" s="75"/>
      <c r="AF799" s="75"/>
      <c r="AG799" s="75"/>
      <c r="AH799" s="75"/>
      <c r="AI799" s="75"/>
      <c r="AJ799" s="75"/>
      <c r="AK799" s="75"/>
      <c r="AL799" s="75"/>
      <c r="AM799" s="75"/>
      <c r="AN799" s="75"/>
      <c r="AO799" s="75"/>
      <c r="AP799" s="75"/>
      <c r="AQ799" s="75"/>
      <c r="AR799" s="75"/>
      <c r="AS799" s="75"/>
    </row>
    <row r="800" ht="16.5" customHeight="1" outlineLevel="1">
      <c r="A800" s="75"/>
      <c r="B800" s="105"/>
      <c r="C800" s="106"/>
      <c r="D800" s="72"/>
      <c r="E800" s="107"/>
      <c r="F800" s="71"/>
      <c r="G800" s="107"/>
      <c r="H800" s="71"/>
      <c r="I800" s="107"/>
      <c r="J800" s="71"/>
      <c r="K800" s="71"/>
      <c r="L800" s="71"/>
      <c r="M800" s="72"/>
      <c r="N800" s="108"/>
      <c r="O800" s="72"/>
      <c r="P800" s="109"/>
      <c r="Q800" s="71"/>
      <c r="R800" s="110"/>
      <c r="S800" s="72"/>
      <c r="T800" s="111"/>
      <c r="U800" s="72"/>
      <c r="V800" s="112"/>
      <c r="W800" s="71"/>
      <c r="X800" s="72"/>
      <c r="Y800" s="112"/>
      <c r="Z800" s="72"/>
      <c r="AA800" s="75"/>
      <c r="AB800" s="75"/>
      <c r="AC800" s="75"/>
      <c r="AD800" s="75"/>
      <c r="AE800" s="75"/>
      <c r="AF800" s="75"/>
      <c r="AG800" s="75"/>
      <c r="AH800" s="75"/>
      <c r="AI800" s="75"/>
      <c r="AJ800" s="75"/>
      <c r="AK800" s="75"/>
      <c r="AL800" s="75"/>
      <c r="AM800" s="75"/>
      <c r="AN800" s="75"/>
      <c r="AO800" s="75"/>
      <c r="AP800" s="75"/>
      <c r="AQ800" s="75"/>
      <c r="AR800" s="75"/>
      <c r="AS800" s="75"/>
    </row>
    <row r="801" ht="16.5" customHeight="1" outlineLevel="1">
      <c r="A801" s="75"/>
      <c r="B801" s="105"/>
      <c r="C801" s="106"/>
      <c r="D801" s="72"/>
      <c r="E801" s="107"/>
      <c r="F801" s="71"/>
      <c r="G801" s="107"/>
      <c r="H801" s="71"/>
      <c r="I801" s="107"/>
      <c r="J801" s="71"/>
      <c r="K801" s="71"/>
      <c r="L801" s="71"/>
      <c r="M801" s="72"/>
      <c r="N801" s="108"/>
      <c r="O801" s="72"/>
      <c r="P801" s="109"/>
      <c r="Q801" s="71"/>
      <c r="R801" s="110"/>
      <c r="S801" s="72"/>
      <c r="T801" s="111"/>
      <c r="U801" s="72"/>
      <c r="V801" s="112"/>
      <c r="W801" s="71"/>
      <c r="X801" s="72"/>
      <c r="Y801" s="112"/>
      <c r="Z801" s="72"/>
      <c r="AA801" s="75"/>
      <c r="AB801" s="75"/>
      <c r="AC801" s="75"/>
      <c r="AD801" s="75"/>
      <c r="AE801" s="75"/>
      <c r="AF801" s="75"/>
      <c r="AG801" s="75"/>
      <c r="AH801" s="75"/>
      <c r="AI801" s="75"/>
      <c r="AJ801" s="75"/>
      <c r="AK801" s="75"/>
      <c r="AL801" s="75"/>
      <c r="AM801" s="75"/>
      <c r="AN801" s="75"/>
      <c r="AO801" s="75"/>
      <c r="AP801" s="75"/>
      <c r="AQ801" s="75"/>
      <c r="AR801" s="75"/>
      <c r="AS801" s="75"/>
    </row>
    <row r="802" ht="16.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c r="AK802" s="75"/>
      <c r="AL802" s="75"/>
      <c r="AM802" s="75"/>
      <c r="AN802" s="75"/>
      <c r="AO802" s="75"/>
      <c r="AP802" s="75"/>
      <c r="AQ802" s="75"/>
      <c r="AR802" s="75"/>
      <c r="AS802" s="75"/>
    </row>
    <row r="803" ht="16.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c r="AK803" s="75"/>
      <c r="AL803" s="75"/>
      <c r="AM803" s="75"/>
      <c r="AN803" s="75"/>
      <c r="AO803" s="75"/>
      <c r="AP803" s="75"/>
      <c r="AQ803" s="75"/>
      <c r="AR803" s="75"/>
      <c r="AS803" s="75"/>
    </row>
    <row r="804" ht="16.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c r="AK804" s="75"/>
      <c r="AL804" s="75"/>
      <c r="AM804" s="75"/>
      <c r="AN804" s="75"/>
      <c r="AO804" s="75"/>
      <c r="AP804" s="75"/>
      <c r="AQ804" s="75"/>
      <c r="AR804" s="75"/>
      <c r="AS804" s="75"/>
    </row>
    <row r="805" ht="16.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c r="AK805" s="75"/>
      <c r="AL805" s="75"/>
      <c r="AM805" s="75"/>
      <c r="AN805" s="75"/>
      <c r="AO805" s="75"/>
      <c r="AP805" s="75"/>
      <c r="AQ805" s="75"/>
      <c r="AR805" s="75"/>
      <c r="AS805" s="75"/>
    </row>
    <row r="806" ht="16.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c r="AK806" s="75"/>
      <c r="AL806" s="75"/>
      <c r="AM806" s="75"/>
      <c r="AN806" s="75"/>
      <c r="AO806" s="75"/>
      <c r="AP806" s="75"/>
      <c r="AQ806" s="75"/>
      <c r="AR806" s="75"/>
      <c r="AS806" s="75"/>
    </row>
    <row r="807" ht="16.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c r="AK807" s="75"/>
      <c r="AL807" s="75"/>
      <c r="AM807" s="75"/>
      <c r="AN807" s="75"/>
      <c r="AO807" s="75"/>
      <c r="AP807" s="75"/>
      <c r="AQ807" s="75"/>
      <c r="AR807" s="75"/>
      <c r="AS807" s="75"/>
    </row>
    <row r="808" ht="16.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c r="AK808" s="75"/>
      <c r="AL808" s="75"/>
      <c r="AM808" s="75"/>
      <c r="AN808" s="75"/>
      <c r="AO808" s="75"/>
      <c r="AP808" s="75"/>
      <c r="AQ808" s="75"/>
      <c r="AR808" s="75"/>
      <c r="AS808" s="75"/>
    </row>
    <row r="809" ht="16.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c r="AK809" s="75"/>
      <c r="AL809" s="75"/>
      <c r="AM809" s="75"/>
      <c r="AN809" s="75"/>
      <c r="AO809" s="75"/>
      <c r="AP809" s="75"/>
      <c r="AQ809" s="75"/>
      <c r="AR809" s="75"/>
      <c r="AS809" s="75"/>
    </row>
    <row r="810" ht="16.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c r="AK810" s="75"/>
      <c r="AL810" s="75"/>
      <c r="AM810" s="75"/>
      <c r="AN810" s="75"/>
      <c r="AO810" s="75"/>
      <c r="AP810" s="75"/>
      <c r="AQ810" s="75"/>
      <c r="AR810" s="75"/>
      <c r="AS810" s="75"/>
    </row>
    <row r="811" ht="16.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c r="AK811" s="75"/>
      <c r="AL811" s="75"/>
      <c r="AM811" s="75"/>
      <c r="AN811" s="75"/>
      <c r="AO811" s="75"/>
      <c r="AP811" s="75"/>
      <c r="AQ811" s="75"/>
      <c r="AR811" s="75"/>
      <c r="AS811" s="75"/>
    </row>
    <row r="812" ht="16.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c r="AK812" s="75"/>
      <c r="AL812" s="75"/>
      <c r="AM812" s="75"/>
      <c r="AN812" s="75"/>
      <c r="AO812" s="75"/>
      <c r="AP812" s="75"/>
      <c r="AQ812" s="75"/>
      <c r="AR812" s="75"/>
      <c r="AS812" s="75"/>
    </row>
    <row r="813" ht="16.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c r="AK813" s="75"/>
      <c r="AL813" s="75"/>
      <c r="AM813" s="75"/>
      <c r="AN813" s="75"/>
      <c r="AO813" s="75"/>
      <c r="AP813" s="75"/>
      <c r="AQ813" s="75"/>
      <c r="AR813" s="75"/>
      <c r="AS813" s="75"/>
    </row>
    <row r="814" ht="16.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c r="AK814" s="75"/>
      <c r="AL814" s="75"/>
      <c r="AM814" s="75"/>
      <c r="AN814" s="75"/>
      <c r="AO814" s="75"/>
      <c r="AP814" s="75"/>
      <c r="AQ814" s="75"/>
      <c r="AR814" s="75"/>
      <c r="AS814" s="75"/>
    </row>
    <row r="815" ht="16.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c r="AK815" s="75"/>
      <c r="AL815" s="75"/>
      <c r="AM815" s="75"/>
      <c r="AN815" s="75"/>
      <c r="AO815" s="75"/>
      <c r="AP815" s="75"/>
      <c r="AQ815" s="75"/>
      <c r="AR815" s="75"/>
      <c r="AS815" s="75"/>
    </row>
    <row r="816" ht="16.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c r="AK816" s="75"/>
      <c r="AL816" s="75"/>
      <c r="AM816" s="75"/>
      <c r="AN816" s="75"/>
      <c r="AO816" s="75"/>
      <c r="AP816" s="75"/>
      <c r="AQ816" s="75"/>
      <c r="AR816" s="75"/>
      <c r="AS816" s="75"/>
    </row>
    <row r="817" ht="16.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c r="AK817" s="75"/>
      <c r="AL817" s="75"/>
      <c r="AM817" s="75"/>
      <c r="AN817" s="75"/>
      <c r="AO817" s="75"/>
      <c r="AP817" s="75"/>
      <c r="AQ817" s="75"/>
      <c r="AR817" s="75"/>
      <c r="AS817" s="75"/>
    </row>
    <row r="818" ht="16.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c r="AK818" s="75"/>
      <c r="AL818" s="75"/>
      <c r="AM818" s="75"/>
      <c r="AN818" s="75"/>
      <c r="AO818" s="75"/>
      <c r="AP818" s="75"/>
      <c r="AQ818" s="75"/>
      <c r="AR818" s="75"/>
      <c r="AS818" s="75"/>
    </row>
    <row r="819" ht="16.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c r="AK819" s="75"/>
      <c r="AL819" s="75"/>
      <c r="AM819" s="75"/>
      <c r="AN819" s="75"/>
      <c r="AO819" s="75"/>
      <c r="AP819" s="75"/>
      <c r="AQ819" s="75"/>
      <c r="AR819" s="75"/>
      <c r="AS819" s="75"/>
    </row>
    <row r="820" ht="16.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c r="AK820" s="75"/>
      <c r="AL820" s="75"/>
      <c r="AM820" s="75"/>
      <c r="AN820" s="75"/>
      <c r="AO820" s="75"/>
      <c r="AP820" s="75"/>
      <c r="AQ820" s="75"/>
      <c r="AR820" s="75"/>
      <c r="AS820" s="75"/>
    </row>
    <row r="821" ht="16.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c r="AK821" s="75"/>
      <c r="AL821" s="75"/>
      <c r="AM821" s="75"/>
      <c r="AN821" s="75"/>
      <c r="AO821" s="75"/>
      <c r="AP821" s="75"/>
      <c r="AQ821" s="75"/>
      <c r="AR821" s="75"/>
      <c r="AS821" s="75"/>
    </row>
    <row r="822" ht="16.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c r="AK822" s="75"/>
      <c r="AL822" s="75"/>
      <c r="AM822" s="75"/>
      <c r="AN822" s="75"/>
      <c r="AO822" s="75"/>
      <c r="AP822" s="75"/>
      <c r="AQ822" s="75"/>
      <c r="AR822" s="75"/>
      <c r="AS822" s="75"/>
    </row>
    <row r="823" ht="16.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c r="AK823" s="75"/>
      <c r="AL823" s="75"/>
      <c r="AM823" s="75"/>
      <c r="AN823" s="75"/>
      <c r="AO823" s="75"/>
      <c r="AP823" s="75"/>
      <c r="AQ823" s="75"/>
      <c r="AR823" s="75"/>
      <c r="AS823" s="75"/>
    </row>
    <row r="824" ht="16.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c r="AK824" s="75"/>
      <c r="AL824" s="75"/>
      <c r="AM824" s="75"/>
      <c r="AN824" s="75"/>
      <c r="AO824" s="75"/>
      <c r="AP824" s="75"/>
      <c r="AQ824" s="75"/>
      <c r="AR824" s="75"/>
      <c r="AS824" s="75"/>
    </row>
    <row r="825" ht="16.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c r="AK825" s="75"/>
      <c r="AL825" s="75"/>
      <c r="AM825" s="75"/>
      <c r="AN825" s="75"/>
      <c r="AO825" s="75"/>
      <c r="AP825" s="75"/>
      <c r="AQ825" s="75"/>
      <c r="AR825" s="75"/>
      <c r="AS825" s="75"/>
    </row>
    <row r="826" ht="16.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c r="AK826" s="75"/>
      <c r="AL826" s="75"/>
      <c r="AM826" s="75"/>
      <c r="AN826" s="75"/>
      <c r="AO826" s="75"/>
      <c r="AP826" s="75"/>
      <c r="AQ826" s="75"/>
      <c r="AR826" s="75"/>
      <c r="AS826" s="75"/>
    </row>
    <row r="827" ht="16.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c r="AK827" s="75"/>
      <c r="AL827" s="75"/>
      <c r="AM827" s="75"/>
      <c r="AN827" s="75"/>
      <c r="AO827" s="75"/>
      <c r="AP827" s="75"/>
      <c r="AQ827" s="75"/>
      <c r="AR827" s="75"/>
      <c r="AS827" s="75"/>
    </row>
    <row r="828" ht="16.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c r="AK828" s="75"/>
      <c r="AL828" s="75"/>
      <c r="AM828" s="75"/>
      <c r="AN828" s="75"/>
      <c r="AO828" s="75"/>
      <c r="AP828" s="75"/>
      <c r="AQ828" s="75"/>
      <c r="AR828" s="75"/>
      <c r="AS828" s="75"/>
    </row>
    <row r="829" ht="16.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c r="AK829" s="75"/>
      <c r="AL829" s="75"/>
      <c r="AM829" s="75"/>
      <c r="AN829" s="75"/>
      <c r="AO829" s="75"/>
      <c r="AP829" s="75"/>
      <c r="AQ829" s="75"/>
      <c r="AR829" s="75"/>
      <c r="AS829" s="75"/>
    </row>
    <row r="830" ht="16.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c r="AK830" s="75"/>
      <c r="AL830" s="75"/>
      <c r="AM830" s="75"/>
      <c r="AN830" s="75"/>
      <c r="AO830" s="75"/>
      <c r="AP830" s="75"/>
      <c r="AQ830" s="75"/>
      <c r="AR830" s="75"/>
      <c r="AS830" s="75"/>
    </row>
    <row r="831" ht="16.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c r="AK831" s="75"/>
      <c r="AL831" s="75"/>
      <c r="AM831" s="75"/>
      <c r="AN831" s="75"/>
      <c r="AO831" s="75"/>
      <c r="AP831" s="75"/>
      <c r="AQ831" s="75"/>
      <c r="AR831" s="75"/>
      <c r="AS831" s="75"/>
    </row>
    <row r="832" ht="16.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c r="AK832" s="75"/>
      <c r="AL832" s="75"/>
      <c r="AM832" s="75"/>
      <c r="AN832" s="75"/>
      <c r="AO832" s="75"/>
      <c r="AP832" s="75"/>
      <c r="AQ832" s="75"/>
      <c r="AR832" s="75"/>
      <c r="AS832" s="75"/>
    </row>
    <row r="833" ht="16.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c r="AK833" s="75"/>
      <c r="AL833" s="75"/>
      <c r="AM833" s="75"/>
      <c r="AN833" s="75"/>
      <c r="AO833" s="75"/>
      <c r="AP833" s="75"/>
      <c r="AQ833" s="75"/>
      <c r="AR833" s="75"/>
      <c r="AS833" s="75"/>
    </row>
    <row r="834" ht="16.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c r="AK834" s="75"/>
      <c r="AL834" s="75"/>
      <c r="AM834" s="75"/>
      <c r="AN834" s="75"/>
      <c r="AO834" s="75"/>
      <c r="AP834" s="75"/>
      <c r="AQ834" s="75"/>
      <c r="AR834" s="75"/>
      <c r="AS834" s="75"/>
    </row>
    <row r="835" ht="16.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c r="AK835" s="75"/>
      <c r="AL835" s="75"/>
      <c r="AM835" s="75"/>
      <c r="AN835" s="75"/>
      <c r="AO835" s="75"/>
      <c r="AP835" s="75"/>
      <c r="AQ835" s="75"/>
      <c r="AR835" s="75"/>
      <c r="AS835" s="75"/>
    </row>
    <row r="836" ht="16.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c r="AK836" s="75"/>
      <c r="AL836" s="75"/>
      <c r="AM836" s="75"/>
      <c r="AN836" s="75"/>
      <c r="AO836" s="75"/>
      <c r="AP836" s="75"/>
      <c r="AQ836" s="75"/>
      <c r="AR836" s="75"/>
      <c r="AS836" s="75"/>
    </row>
    <row r="837" ht="16.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c r="AK837" s="75"/>
      <c r="AL837" s="75"/>
      <c r="AM837" s="75"/>
      <c r="AN837" s="75"/>
      <c r="AO837" s="75"/>
      <c r="AP837" s="75"/>
      <c r="AQ837" s="75"/>
      <c r="AR837" s="75"/>
      <c r="AS837" s="75"/>
    </row>
    <row r="838" ht="16.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c r="AK838" s="75"/>
      <c r="AL838" s="75"/>
      <c r="AM838" s="75"/>
      <c r="AN838" s="75"/>
      <c r="AO838" s="75"/>
      <c r="AP838" s="75"/>
      <c r="AQ838" s="75"/>
      <c r="AR838" s="75"/>
      <c r="AS838" s="75"/>
    </row>
    <row r="839" ht="16.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c r="AK839" s="75"/>
      <c r="AL839" s="75"/>
      <c r="AM839" s="75"/>
      <c r="AN839" s="75"/>
      <c r="AO839" s="75"/>
      <c r="AP839" s="75"/>
      <c r="AQ839" s="75"/>
      <c r="AR839" s="75"/>
      <c r="AS839" s="75"/>
    </row>
    <row r="840" ht="16.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c r="AK840" s="75"/>
      <c r="AL840" s="75"/>
      <c r="AM840" s="75"/>
      <c r="AN840" s="75"/>
      <c r="AO840" s="75"/>
      <c r="AP840" s="75"/>
      <c r="AQ840" s="75"/>
      <c r="AR840" s="75"/>
      <c r="AS840" s="75"/>
    </row>
    <row r="841" ht="16.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c r="AK841" s="75"/>
      <c r="AL841" s="75"/>
      <c r="AM841" s="75"/>
      <c r="AN841" s="75"/>
      <c r="AO841" s="75"/>
      <c r="AP841" s="75"/>
      <c r="AQ841" s="75"/>
      <c r="AR841" s="75"/>
      <c r="AS841" s="75"/>
    </row>
    <row r="842" ht="16.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c r="AK842" s="75"/>
      <c r="AL842" s="75"/>
      <c r="AM842" s="75"/>
      <c r="AN842" s="75"/>
      <c r="AO842" s="75"/>
      <c r="AP842" s="75"/>
      <c r="AQ842" s="75"/>
      <c r="AR842" s="75"/>
      <c r="AS842" s="75"/>
    </row>
    <row r="843" ht="16.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c r="AK843" s="75"/>
      <c r="AL843" s="75"/>
      <c r="AM843" s="75"/>
      <c r="AN843" s="75"/>
      <c r="AO843" s="75"/>
      <c r="AP843" s="75"/>
      <c r="AQ843" s="75"/>
      <c r="AR843" s="75"/>
      <c r="AS843" s="75"/>
    </row>
    <row r="844" ht="16.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c r="AK844" s="75"/>
      <c r="AL844" s="75"/>
      <c r="AM844" s="75"/>
      <c r="AN844" s="75"/>
      <c r="AO844" s="75"/>
      <c r="AP844" s="75"/>
      <c r="AQ844" s="75"/>
      <c r="AR844" s="75"/>
      <c r="AS844" s="75"/>
    </row>
    <row r="845" ht="16.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c r="AK845" s="75"/>
      <c r="AL845" s="75"/>
      <c r="AM845" s="75"/>
      <c r="AN845" s="75"/>
      <c r="AO845" s="75"/>
      <c r="AP845" s="75"/>
      <c r="AQ845" s="75"/>
      <c r="AR845" s="75"/>
      <c r="AS845" s="75"/>
    </row>
    <row r="846" ht="16.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c r="AK846" s="75"/>
      <c r="AL846" s="75"/>
      <c r="AM846" s="75"/>
      <c r="AN846" s="75"/>
      <c r="AO846" s="75"/>
      <c r="AP846" s="75"/>
      <c r="AQ846" s="75"/>
      <c r="AR846" s="75"/>
      <c r="AS846" s="75"/>
    </row>
    <row r="847" ht="16.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c r="AK847" s="75"/>
      <c r="AL847" s="75"/>
      <c r="AM847" s="75"/>
      <c r="AN847" s="75"/>
      <c r="AO847" s="75"/>
      <c r="AP847" s="75"/>
      <c r="AQ847" s="75"/>
      <c r="AR847" s="75"/>
      <c r="AS847" s="75"/>
    </row>
    <row r="848" ht="16.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c r="AK848" s="75"/>
      <c r="AL848" s="75"/>
      <c r="AM848" s="75"/>
      <c r="AN848" s="75"/>
      <c r="AO848" s="75"/>
      <c r="AP848" s="75"/>
      <c r="AQ848" s="75"/>
      <c r="AR848" s="75"/>
      <c r="AS848" s="75"/>
    </row>
    <row r="849" ht="16.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c r="AK849" s="75"/>
      <c r="AL849" s="75"/>
      <c r="AM849" s="75"/>
      <c r="AN849" s="75"/>
      <c r="AO849" s="75"/>
      <c r="AP849" s="75"/>
      <c r="AQ849" s="75"/>
      <c r="AR849" s="75"/>
      <c r="AS849" s="75"/>
    </row>
    <row r="850" ht="16.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c r="AK850" s="75"/>
      <c r="AL850" s="75"/>
      <c r="AM850" s="75"/>
      <c r="AN850" s="75"/>
      <c r="AO850" s="75"/>
      <c r="AP850" s="75"/>
      <c r="AQ850" s="75"/>
      <c r="AR850" s="75"/>
      <c r="AS850" s="75"/>
    </row>
    <row r="851" ht="16.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c r="AK851" s="75"/>
      <c r="AL851" s="75"/>
      <c r="AM851" s="75"/>
      <c r="AN851" s="75"/>
      <c r="AO851" s="75"/>
      <c r="AP851" s="75"/>
      <c r="AQ851" s="75"/>
      <c r="AR851" s="75"/>
      <c r="AS851" s="75"/>
    </row>
    <row r="852" ht="16.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c r="AK852" s="75"/>
      <c r="AL852" s="75"/>
      <c r="AM852" s="75"/>
      <c r="AN852" s="75"/>
      <c r="AO852" s="75"/>
      <c r="AP852" s="75"/>
      <c r="AQ852" s="75"/>
      <c r="AR852" s="75"/>
      <c r="AS852" s="75"/>
    </row>
    <row r="853" ht="16.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c r="AK853" s="75"/>
      <c r="AL853" s="75"/>
      <c r="AM853" s="75"/>
      <c r="AN853" s="75"/>
      <c r="AO853" s="75"/>
      <c r="AP853" s="75"/>
      <c r="AQ853" s="75"/>
      <c r="AR853" s="75"/>
      <c r="AS853" s="75"/>
    </row>
    <row r="854" ht="16.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c r="AK854" s="75"/>
      <c r="AL854" s="75"/>
      <c r="AM854" s="75"/>
      <c r="AN854" s="75"/>
      <c r="AO854" s="75"/>
      <c r="AP854" s="75"/>
      <c r="AQ854" s="75"/>
      <c r="AR854" s="75"/>
      <c r="AS854" s="75"/>
    </row>
    <row r="855" ht="16.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c r="AK855" s="75"/>
      <c r="AL855" s="75"/>
      <c r="AM855" s="75"/>
      <c r="AN855" s="75"/>
      <c r="AO855" s="75"/>
      <c r="AP855" s="75"/>
      <c r="AQ855" s="75"/>
      <c r="AR855" s="75"/>
      <c r="AS855" s="75"/>
    </row>
    <row r="856" ht="16.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c r="AK856" s="75"/>
      <c r="AL856" s="75"/>
      <c r="AM856" s="75"/>
      <c r="AN856" s="75"/>
      <c r="AO856" s="75"/>
      <c r="AP856" s="75"/>
      <c r="AQ856" s="75"/>
      <c r="AR856" s="75"/>
      <c r="AS856" s="75"/>
    </row>
    <row r="857" ht="16.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c r="AK857" s="75"/>
      <c r="AL857" s="75"/>
      <c r="AM857" s="75"/>
      <c r="AN857" s="75"/>
      <c r="AO857" s="75"/>
      <c r="AP857" s="75"/>
      <c r="AQ857" s="75"/>
      <c r="AR857" s="75"/>
      <c r="AS857" s="75"/>
    </row>
    <row r="858" ht="16.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c r="AK858" s="75"/>
      <c r="AL858" s="75"/>
      <c r="AM858" s="75"/>
      <c r="AN858" s="75"/>
      <c r="AO858" s="75"/>
      <c r="AP858" s="75"/>
      <c r="AQ858" s="75"/>
      <c r="AR858" s="75"/>
      <c r="AS858" s="75"/>
    </row>
    <row r="859" ht="16.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c r="AK859" s="75"/>
      <c r="AL859" s="75"/>
      <c r="AM859" s="75"/>
      <c r="AN859" s="75"/>
      <c r="AO859" s="75"/>
      <c r="AP859" s="75"/>
      <c r="AQ859" s="75"/>
      <c r="AR859" s="75"/>
      <c r="AS859" s="75"/>
    </row>
    <row r="860" ht="16.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c r="AK860" s="75"/>
      <c r="AL860" s="75"/>
      <c r="AM860" s="75"/>
      <c r="AN860" s="75"/>
      <c r="AO860" s="75"/>
      <c r="AP860" s="75"/>
      <c r="AQ860" s="75"/>
      <c r="AR860" s="75"/>
      <c r="AS860" s="75"/>
    </row>
    <row r="861" ht="16.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c r="AK861" s="75"/>
      <c r="AL861" s="75"/>
      <c r="AM861" s="75"/>
      <c r="AN861" s="75"/>
      <c r="AO861" s="75"/>
      <c r="AP861" s="75"/>
      <c r="AQ861" s="75"/>
      <c r="AR861" s="75"/>
      <c r="AS861" s="75"/>
    </row>
    <row r="862" ht="16.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c r="AK862" s="75"/>
      <c r="AL862" s="75"/>
      <c r="AM862" s="75"/>
      <c r="AN862" s="75"/>
      <c r="AO862" s="75"/>
      <c r="AP862" s="75"/>
      <c r="AQ862" s="75"/>
      <c r="AR862" s="75"/>
      <c r="AS862" s="75"/>
    </row>
    <row r="863" ht="16.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c r="AK863" s="75"/>
      <c r="AL863" s="75"/>
      <c r="AM863" s="75"/>
      <c r="AN863" s="75"/>
      <c r="AO863" s="75"/>
      <c r="AP863" s="75"/>
      <c r="AQ863" s="75"/>
      <c r="AR863" s="75"/>
      <c r="AS863" s="75"/>
    </row>
    <row r="864" ht="16.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c r="AK864" s="75"/>
      <c r="AL864" s="75"/>
      <c r="AM864" s="75"/>
      <c r="AN864" s="75"/>
      <c r="AO864" s="75"/>
      <c r="AP864" s="75"/>
      <c r="AQ864" s="75"/>
      <c r="AR864" s="75"/>
      <c r="AS864" s="75"/>
    </row>
    <row r="865" ht="16.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c r="AK865" s="75"/>
      <c r="AL865" s="75"/>
      <c r="AM865" s="75"/>
      <c r="AN865" s="75"/>
      <c r="AO865" s="75"/>
      <c r="AP865" s="75"/>
      <c r="AQ865" s="75"/>
      <c r="AR865" s="75"/>
      <c r="AS865" s="75"/>
    </row>
    <row r="866" ht="16.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c r="AK866" s="75"/>
      <c r="AL866" s="75"/>
      <c r="AM866" s="75"/>
      <c r="AN866" s="75"/>
      <c r="AO866" s="75"/>
      <c r="AP866" s="75"/>
      <c r="AQ866" s="75"/>
      <c r="AR866" s="75"/>
      <c r="AS866" s="75"/>
    </row>
    <row r="867" ht="16.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c r="AK867" s="75"/>
      <c r="AL867" s="75"/>
      <c r="AM867" s="75"/>
      <c r="AN867" s="75"/>
      <c r="AO867" s="75"/>
      <c r="AP867" s="75"/>
      <c r="AQ867" s="75"/>
      <c r="AR867" s="75"/>
      <c r="AS867" s="75"/>
    </row>
    <row r="868" ht="16.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c r="AK868" s="75"/>
      <c r="AL868" s="75"/>
      <c r="AM868" s="75"/>
      <c r="AN868" s="75"/>
      <c r="AO868" s="75"/>
      <c r="AP868" s="75"/>
      <c r="AQ868" s="75"/>
      <c r="AR868" s="75"/>
      <c r="AS868" s="75"/>
    </row>
    <row r="869" ht="16.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c r="AK869" s="75"/>
      <c r="AL869" s="75"/>
      <c r="AM869" s="75"/>
      <c r="AN869" s="75"/>
      <c r="AO869" s="75"/>
      <c r="AP869" s="75"/>
      <c r="AQ869" s="75"/>
      <c r="AR869" s="75"/>
      <c r="AS869" s="75"/>
    </row>
    <row r="870" ht="16.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c r="AK870" s="75"/>
      <c r="AL870" s="75"/>
      <c r="AM870" s="75"/>
      <c r="AN870" s="75"/>
      <c r="AO870" s="75"/>
      <c r="AP870" s="75"/>
      <c r="AQ870" s="75"/>
      <c r="AR870" s="75"/>
      <c r="AS870" s="75"/>
    </row>
    <row r="871" ht="16.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c r="AK871" s="75"/>
      <c r="AL871" s="75"/>
      <c r="AM871" s="75"/>
      <c r="AN871" s="75"/>
      <c r="AO871" s="75"/>
      <c r="AP871" s="75"/>
      <c r="AQ871" s="75"/>
      <c r="AR871" s="75"/>
      <c r="AS871" s="75"/>
    </row>
    <row r="872" ht="16.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c r="AK872" s="75"/>
      <c r="AL872" s="75"/>
      <c r="AM872" s="75"/>
      <c r="AN872" s="75"/>
      <c r="AO872" s="75"/>
      <c r="AP872" s="75"/>
      <c r="AQ872" s="75"/>
      <c r="AR872" s="75"/>
      <c r="AS872" s="75"/>
    </row>
    <row r="873" ht="16.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c r="AK873" s="75"/>
      <c r="AL873" s="75"/>
      <c r="AM873" s="75"/>
      <c r="AN873" s="75"/>
      <c r="AO873" s="75"/>
      <c r="AP873" s="75"/>
      <c r="AQ873" s="75"/>
      <c r="AR873" s="75"/>
      <c r="AS873" s="75"/>
    </row>
    <row r="874" ht="16.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c r="AK874" s="75"/>
      <c r="AL874" s="75"/>
      <c r="AM874" s="75"/>
      <c r="AN874" s="75"/>
      <c r="AO874" s="75"/>
      <c r="AP874" s="75"/>
      <c r="AQ874" s="75"/>
      <c r="AR874" s="75"/>
      <c r="AS874" s="75"/>
    </row>
    <row r="875" ht="16.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c r="AK875" s="75"/>
      <c r="AL875" s="75"/>
      <c r="AM875" s="75"/>
      <c r="AN875" s="75"/>
      <c r="AO875" s="75"/>
      <c r="AP875" s="75"/>
      <c r="AQ875" s="75"/>
      <c r="AR875" s="75"/>
      <c r="AS875" s="75"/>
    </row>
    <row r="876" ht="16.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c r="AK876" s="75"/>
      <c r="AL876" s="75"/>
      <c r="AM876" s="75"/>
      <c r="AN876" s="75"/>
      <c r="AO876" s="75"/>
      <c r="AP876" s="75"/>
      <c r="AQ876" s="75"/>
      <c r="AR876" s="75"/>
      <c r="AS876" s="75"/>
    </row>
    <row r="877" ht="16.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c r="AK877" s="75"/>
      <c r="AL877" s="75"/>
      <c r="AM877" s="75"/>
      <c r="AN877" s="75"/>
      <c r="AO877" s="75"/>
      <c r="AP877" s="75"/>
      <c r="AQ877" s="75"/>
      <c r="AR877" s="75"/>
      <c r="AS877" s="75"/>
    </row>
    <row r="878" ht="16.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c r="AK878" s="75"/>
      <c r="AL878" s="75"/>
      <c r="AM878" s="75"/>
      <c r="AN878" s="75"/>
      <c r="AO878" s="75"/>
      <c r="AP878" s="75"/>
      <c r="AQ878" s="75"/>
      <c r="AR878" s="75"/>
      <c r="AS878" s="75"/>
    </row>
    <row r="879" ht="16.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c r="AK879" s="75"/>
      <c r="AL879" s="75"/>
      <c r="AM879" s="75"/>
      <c r="AN879" s="75"/>
      <c r="AO879" s="75"/>
      <c r="AP879" s="75"/>
      <c r="AQ879" s="75"/>
      <c r="AR879" s="75"/>
      <c r="AS879" s="75"/>
    </row>
    <row r="880" ht="16.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c r="AK880" s="75"/>
      <c r="AL880" s="75"/>
      <c r="AM880" s="75"/>
      <c r="AN880" s="75"/>
      <c r="AO880" s="75"/>
      <c r="AP880" s="75"/>
      <c r="AQ880" s="75"/>
      <c r="AR880" s="75"/>
      <c r="AS880" s="75"/>
    </row>
    <row r="881" ht="16.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c r="AK881" s="75"/>
      <c r="AL881" s="75"/>
      <c r="AM881" s="75"/>
      <c r="AN881" s="75"/>
      <c r="AO881" s="75"/>
      <c r="AP881" s="75"/>
      <c r="AQ881" s="75"/>
      <c r="AR881" s="75"/>
      <c r="AS881" s="75"/>
    </row>
    <row r="882" ht="16.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c r="AK882" s="75"/>
      <c r="AL882" s="75"/>
      <c r="AM882" s="75"/>
      <c r="AN882" s="75"/>
      <c r="AO882" s="75"/>
      <c r="AP882" s="75"/>
      <c r="AQ882" s="75"/>
      <c r="AR882" s="75"/>
      <c r="AS882" s="75"/>
    </row>
    <row r="883" ht="16.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c r="AK883" s="75"/>
      <c r="AL883" s="75"/>
      <c r="AM883" s="75"/>
      <c r="AN883" s="75"/>
      <c r="AO883" s="75"/>
      <c r="AP883" s="75"/>
      <c r="AQ883" s="75"/>
      <c r="AR883" s="75"/>
      <c r="AS883" s="75"/>
    </row>
    <row r="884" ht="16.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c r="AK884" s="75"/>
      <c r="AL884" s="75"/>
      <c r="AM884" s="75"/>
      <c r="AN884" s="75"/>
      <c r="AO884" s="75"/>
      <c r="AP884" s="75"/>
      <c r="AQ884" s="75"/>
      <c r="AR884" s="75"/>
      <c r="AS884" s="75"/>
    </row>
    <row r="885" ht="16.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c r="AK885" s="75"/>
      <c r="AL885" s="75"/>
      <c r="AM885" s="75"/>
      <c r="AN885" s="75"/>
      <c r="AO885" s="75"/>
      <c r="AP885" s="75"/>
      <c r="AQ885" s="75"/>
      <c r="AR885" s="75"/>
      <c r="AS885" s="75"/>
    </row>
    <row r="886" ht="16.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c r="AK886" s="75"/>
      <c r="AL886" s="75"/>
      <c r="AM886" s="75"/>
      <c r="AN886" s="75"/>
      <c r="AO886" s="75"/>
      <c r="AP886" s="75"/>
      <c r="AQ886" s="75"/>
      <c r="AR886" s="75"/>
      <c r="AS886" s="75"/>
    </row>
    <row r="887" ht="16.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c r="AK887" s="75"/>
      <c r="AL887" s="75"/>
      <c r="AM887" s="75"/>
      <c r="AN887" s="75"/>
      <c r="AO887" s="75"/>
      <c r="AP887" s="75"/>
      <c r="AQ887" s="75"/>
      <c r="AR887" s="75"/>
      <c r="AS887" s="75"/>
    </row>
    <row r="888" ht="16.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c r="AK888" s="75"/>
      <c r="AL888" s="75"/>
      <c r="AM888" s="75"/>
      <c r="AN888" s="75"/>
      <c r="AO888" s="75"/>
      <c r="AP888" s="75"/>
      <c r="AQ888" s="75"/>
      <c r="AR888" s="75"/>
      <c r="AS888" s="75"/>
    </row>
    <row r="889" ht="16.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c r="AK889" s="75"/>
      <c r="AL889" s="75"/>
      <c r="AM889" s="75"/>
      <c r="AN889" s="75"/>
      <c r="AO889" s="75"/>
      <c r="AP889" s="75"/>
      <c r="AQ889" s="75"/>
      <c r="AR889" s="75"/>
      <c r="AS889" s="75"/>
    </row>
    <row r="890" ht="16.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c r="AK890" s="75"/>
      <c r="AL890" s="75"/>
      <c r="AM890" s="75"/>
      <c r="AN890" s="75"/>
      <c r="AO890" s="75"/>
      <c r="AP890" s="75"/>
      <c r="AQ890" s="75"/>
      <c r="AR890" s="75"/>
      <c r="AS890" s="75"/>
    </row>
    <row r="891" ht="16.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c r="AK891" s="75"/>
      <c r="AL891" s="75"/>
      <c r="AM891" s="75"/>
      <c r="AN891" s="75"/>
      <c r="AO891" s="75"/>
      <c r="AP891" s="75"/>
      <c r="AQ891" s="75"/>
      <c r="AR891" s="75"/>
      <c r="AS891" s="75"/>
    </row>
    <row r="892" ht="16.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c r="AK892" s="75"/>
      <c r="AL892" s="75"/>
      <c r="AM892" s="75"/>
      <c r="AN892" s="75"/>
      <c r="AO892" s="75"/>
      <c r="AP892" s="75"/>
      <c r="AQ892" s="75"/>
      <c r="AR892" s="75"/>
      <c r="AS892" s="75"/>
    </row>
    <row r="893" ht="16.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c r="AK893" s="75"/>
      <c r="AL893" s="75"/>
      <c r="AM893" s="75"/>
      <c r="AN893" s="75"/>
      <c r="AO893" s="75"/>
      <c r="AP893" s="75"/>
      <c r="AQ893" s="75"/>
      <c r="AR893" s="75"/>
      <c r="AS893" s="75"/>
    </row>
    <row r="894" ht="16.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c r="AK894" s="75"/>
      <c r="AL894" s="75"/>
      <c r="AM894" s="75"/>
      <c r="AN894" s="75"/>
      <c r="AO894" s="75"/>
      <c r="AP894" s="75"/>
      <c r="AQ894" s="75"/>
      <c r="AR894" s="75"/>
      <c r="AS894" s="75"/>
    </row>
    <row r="895" ht="16.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c r="AK895" s="75"/>
      <c r="AL895" s="75"/>
      <c r="AM895" s="75"/>
      <c r="AN895" s="75"/>
      <c r="AO895" s="75"/>
      <c r="AP895" s="75"/>
      <c r="AQ895" s="75"/>
      <c r="AR895" s="75"/>
      <c r="AS895" s="75"/>
    </row>
    <row r="896" ht="16.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c r="AK896" s="75"/>
      <c r="AL896" s="75"/>
      <c r="AM896" s="75"/>
      <c r="AN896" s="75"/>
      <c r="AO896" s="75"/>
      <c r="AP896" s="75"/>
      <c r="AQ896" s="75"/>
      <c r="AR896" s="75"/>
      <c r="AS896" s="75"/>
    </row>
    <row r="897" ht="16.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c r="AK897" s="75"/>
      <c r="AL897" s="75"/>
      <c r="AM897" s="75"/>
      <c r="AN897" s="75"/>
      <c r="AO897" s="75"/>
      <c r="AP897" s="75"/>
      <c r="AQ897" s="75"/>
      <c r="AR897" s="75"/>
      <c r="AS897" s="75"/>
    </row>
    <row r="898" ht="16.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c r="AK898" s="75"/>
      <c r="AL898" s="75"/>
      <c r="AM898" s="75"/>
      <c r="AN898" s="75"/>
      <c r="AO898" s="75"/>
      <c r="AP898" s="75"/>
      <c r="AQ898" s="75"/>
      <c r="AR898" s="75"/>
      <c r="AS898" s="75"/>
    </row>
    <row r="899" ht="16.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c r="AK899" s="75"/>
      <c r="AL899" s="75"/>
      <c r="AM899" s="75"/>
      <c r="AN899" s="75"/>
      <c r="AO899" s="75"/>
      <c r="AP899" s="75"/>
      <c r="AQ899" s="75"/>
      <c r="AR899" s="75"/>
      <c r="AS899" s="75"/>
    </row>
    <row r="900" ht="16.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c r="AK900" s="75"/>
      <c r="AL900" s="75"/>
      <c r="AM900" s="75"/>
      <c r="AN900" s="75"/>
      <c r="AO900" s="75"/>
      <c r="AP900" s="75"/>
      <c r="AQ900" s="75"/>
      <c r="AR900" s="75"/>
      <c r="AS900" s="75"/>
    </row>
    <row r="901" ht="16.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c r="AK901" s="75"/>
      <c r="AL901" s="75"/>
      <c r="AM901" s="75"/>
      <c r="AN901" s="75"/>
      <c r="AO901" s="75"/>
      <c r="AP901" s="75"/>
      <c r="AQ901" s="75"/>
      <c r="AR901" s="75"/>
      <c r="AS901" s="75"/>
    </row>
    <row r="902" ht="16.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c r="AK902" s="75"/>
      <c r="AL902" s="75"/>
      <c r="AM902" s="75"/>
      <c r="AN902" s="75"/>
      <c r="AO902" s="75"/>
      <c r="AP902" s="75"/>
      <c r="AQ902" s="75"/>
      <c r="AR902" s="75"/>
      <c r="AS902" s="75"/>
    </row>
    <row r="903" ht="16.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c r="AK903" s="75"/>
      <c r="AL903" s="75"/>
      <c r="AM903" s="75"/>
      <c r="AN903" s="75"/>
      <c r="AO903" s="75"/>
      <c r="AP903" s="75"/>
      <c r="AQ903" s="75"/>
      <c r="AR903" s="75"/>
      <c r="AS903" s="75"/>
    </row>
    <row r="904" ht="16.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c r="AK904" s="75"/>
      <c r="AL904" s="75"/>
      <c r="AM904" s="75"/>
      <c r="AN904" s="75"/>
      <c r="AO904" s="75"/>
      <c r="AP904" s="75"/>
      <c r="AQ904" s="75"/>
      <c r="AR904" s="75"/>
      <c r="AS904" s="75"/>
    </row>
    <row r="905" ht="16.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c r="AK905" s="75"/>
      <c r="AL905" s="75"/>
      <c r="AM905" s="75"/>
      <c r="AN905" s="75"/>
      <c r="AO905" s="75"/>
      <c r="AP905" s="75"/>
      <c r="AQ905" s="75"/>
      <c r="AR905" s="75"/>
      <c r="AS905" s="75"/>
    </row>
    <row r="906" ht="16.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c r="AK906" s="75"/>
      <c r="AL906" s="75"/>
      <c r="AM906" s="75"/>
      <c r="AN906" s="75"/>
      <c r="AO906" s="75"/>
      <c r="AP906" s="75"/>
      <c r="AQ906" s="75"/>
      <c r="AR906" s="75"/>
      <c r="AS906" s="75"/>
    </row>
    <row r="907" ht="16.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c r="AK907" s="75"/>
      <c r="AL907" s="75"/>
      <c r="AM907" s="75"/>
      <c r="AN907" s="75"/>
      <c r="AO907" s="75"/>
      <c r="AP907" s="75"/>
      <c r="AQ907" s="75"/>
      <c r="AR907" s="75"/>
      <c r="AS907" s="75"/>
    </row>
    <row r="908" ht="16.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c r="AK908" s="75"/>
      <c r="AL908" s="75"/>
      <c r="AM908" s="75"/>
      <c r="AN908" s="75"/>
      <c r="AO908" s="75"/>
      <c r="AP908" s="75"/>
      <c r="AQ908" s="75"/>
      <c r="AR908" s="75"/>
      <c r="AS908" s="75"/>
    </row>
    <row r="909" ht="16.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c r="AK909" s="75"/>
      <c r="AL909" s="75"/>
      <c r="AM909" s="75"/>
      <c r="AN909" s="75"/>
      <c r="AO909" s="75"/>
      <c r="AP909" s="75"/>
      <c r="AQ909" s="75"/>
      <c r="AR909" s="75"/>
      <c r="AS909" s="75"/>
    </row>
    <row r="910" ht="16.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c r="AK910" s="75"/>
      <c r="AL910" s="75"/>
      <c r="AM910" s="75"/>
      <c r="AN910" s="75"/>
      <c r="AO910" s="75"/>
      <c r="AP910" s="75"/>
      <c r="AQ910" s="75"/>
      <c r="AR910" s="75"/>
      <c r="AS910" s="75"/>
    </row>
    <row r="911" ht="16.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c r="AK911" s="75"/>
      <c r="AL911" s="75"/>
      <c r="AM911" s="75"/>
      <c r="AN911" s="75"/>
      <c r="AO911" s="75"/>
      <c r="AP911" s="75"/>
      <c r="AQ911" s="75"/>
      <c r="AR911" s="75"/>
      <c r="AS911" s="75"/>
    </row>
    <row r="912" ht="16.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c r="AK912" s="75"/>
      <c r="AL912" s="75"/>
      <c r="AM912" s="75"/>
      <c r="AN912" s="75"/>
      <c r="AO912" s="75"/>
      <c r="AP912" s="75"/>
      <c r="AQ912" s="75"/>
      <c r="AR912" s="75"/>
      <c r="AS912" s="75"/>
    </row>
    <row r="913" ht="16.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c r="AK913" s="75"/>
      <c r="AL913" s="75"/>
      <c r="AM913" s="75"/>
      <c r="AN913" s="75"/>
      <c r="AO913" s="75"/>
      <c r="AP913" s="75"/>
      <c r="AQ913" s="75"/>
      <c r="AR913" s="75"/>
      <c r="AS913" s="75"/>
    </row>
    <row r="914" ht="16.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c r="AK914" s="75"/>
      <c r="AL914" s="75"/>
      <c r="AM914" s="75"/>
      <c r="AN914" s="75"/>
      <c r="AO914" s="75"/>
      <c r="AP914" s="75"/>
      <c r="AQ914" s="75"/>
      <c r="AR914" s="75"/>
      <c r="AS914" s="75"/>
    </row>
    <row r="915" ht="16.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c r="AK915" s="75"/>
      <c r="AL915" s="75"/>
      <c r="AM915" s="75"/>
      <c r="AN915" s="75"/>
      <c r="AO915" s="75"/>
      <c r="AP915" s="75"/>
      <c r="AQ915" s="75"/>
      <c r="AR915" s="75"/>
      <c r="AS915" s="75"/>
    </row>
    <row r="916" ht="16.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c r="AK916" s="75"/>
      <c r="AL916" s="75"/>
      <c r="AM916" s="75"/>
      <c r="AN916" s="75"/>
      <c r="AO916" s="75"/>
      <c r="AP916" s="75"/>
      <c r="AQ916" s="75"/>
      <c r="AR916" s="75"/>
      <c r="AS916" s="75"/>
    </row>
    <row r="917" ht="16.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c r="AK917" s="75"/>
      <c r="AL917" s="75"/>
      <c r="AM917" s="75"/>
      <c r="AN917" s="75"/>
      <c r="AO917" s="75"/>
      <c r="AP917" s="75"/>
      <c r="AQ917" s="75"/>
      <c r="AR917" s="75"/>
      <c r="AS917" s="75"/>
    </row>
    <row r="918" ht="16.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c r="AK918" s="75"/>
      <c r="AL918" s="75"/>
      <c r="AM918" s="75"/>
      <c r="AN918" s="75"/>
      <c r="AO918" s="75"/>
      <c r="AP918" s="75"/>
      <c r="AQ918" s="75"/>
      <c r="AR918" s="75"/>
      <c r="AS918" s="75"/>
    </row>
    <row r="919" ht="16.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c r="AK919" s="75"/>
      <c r="AL919" s="75"/>
      <c r="AM919" s="75"/>
      <c r="AN919" s="75"/>
      <c r="AO919" s="75"/>
      <c r="AP919" s="75"/>
      <c r="AQ919" s="75"/>
      <c r="AR919" s="75"/>
      <c r="AS919" s="75"/>
    </row>
    <row r="920" ht="16.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c r="AK920" s="75"/>
      <c r="AL920" s="75"/>
      <c r="AM920" s="75"/>
      <c r="AN920" s="75"/>
      <c r="AO920" s="75"/>
      <c r="AP920" s="75"/>
      <c r="AQ920" s="75"/>
      <c r="AR920" s="75"/>
      <c r="AS920" s="75"/>
    </row>
    <row r="921" ht="16.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c r="AK921" s="75"/>
      <c r="AL921" s="75"/>
      <c r="AM921" s="75"/>
      <c r="AN921" s="75"/>
      <c r="AO921" s="75"/>
      <c r="AP921" s="75"/>
      <c r="AQ921" s="75"/>
      <c r="AR921" s="75"/>
      <c r="AS921" s="75"/>
    </row>
    <row r="922" ht="16.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c r="AK922" s="75"/>
      <c r="AL922" s="75"/>
      <c r="AM922" s="75"/>
      <c r="AN922" s="75"/>
      <c r="AO922" s="75"/>
      <c r="AP922" s="75"/>
      <c r="AQ922" s="75"/>
      <c r="AR922" s="75"/>
      <c r="AS922" s="75"/>
    </row>
    <row r="923" ht="16.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c r="AK923" s="75"/>
      <c r="AL923" s="75"/>
      <c r="AM923" s="75"/>
      <c r="AN923" s="75"/>
      <c r="AO923" s="75"/>
      <c r="AP923" s="75"/>
      <c r="AQ923" s="75"/>
      <c r="AR923" s="75"/>
      <c r="AS923" s="75"/>
    </row>
    <row r="924" ht="16.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c r="AK924" s="75"/>
      <c r="AL924" s="75"/>
      <c r="AM924" s="75"/>
      <c r="AN924" s="75"/>
      <c r="AO924" s="75"/>
      <c r="AP924" s="75"/>
      <c r="AQ924" s="75"/>
      <c r="AR924" s="75"/>
      <c r="AS924" s="75"/>
    </row>
    <row r="925" ht="16.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c r="AK925" s="75"/>
      <c r="AL925" s="75"/>
      <c r="AM925" s="75"/>
      <c r="AN925" s="75"/>
      <c r="AO925" s="75"/>
      <c r="AP925" s="75"/>
      <c r="AQ925" s="75"/>
      <c r="AR925" s="75"/>
      <c r="AS925" s="75"/>
    </row>
    <row r="926" ht="16.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c r="AK926" s="75"/>
      <c r="AL926" s="75"/>
      <c r="AM926" s="75"/>
      <c r="AN926" s="75"/>
      <c r="AO926" s="75"/>
      <c r="AP926" s="75"/>
      <c r="AQ926" s="75"/>
      <c r="AR926" s="75"/>
      <c r="AS926" s="75"/>
    </row>
    <row r="927" ht="16.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c r="AK927" s="75"/>
      <c r="AL927" s="75"/>
      <c r="AM927" s="75"/>
      <c r="AN927" s="75"/>
      <c r="AO927" s="75"/>
      <c r="AP927" s="75"/>
      <c r="AQ927" s="75"/>
      <c r="AR927" s="75"/>
      <c r="AS927" s="75"/>
    </row>
    <row r="928" ht="16.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c r="AK928" s="75"/>
      <c r="AL928" s="75"/>
      <c r="AM928" s="75"/>
      <c r="AN928" s="75"/>
      <c r="AO928" s="75"/>
      <c r="AP928" s="75"/>
      <c r="AQ928" s="75"/>
      <c r="AR928" s="75"/>
      <c r="AS928" s="75"/>
    </row>
    <row r="929" ht="16.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c r="AK929" s="75"/>
      <c r="AL929" s="75"/>
      <c r="AM929" s="75"/>
      <c r="AN929" s="75"/>
      <c r="AO929" s="75"/>
      <c r="AP929" s="75"/>
      <c r="AQ929" s="75"/>
      <c r="AR929" s="75"/>
      <c r="AS929" s="75"/>
    </row>
    <row r="930" ht="16.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c r="AK930" s="75"/>
      <c r="AL930" s="75"/>
      <c r="AM930" s="75"/>
      <c r="AN930" s="75"/>
      <c r="AO930" s="75"/>
      <c r="AP930" s="75"/>
      <c r="AQ930" s="75"/>
      <c r="AR930" s="75"/>
      <c r="AS930" s="75"/>
    </row>
    <row r="931" ht="16.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c r="AK931" s="75"/>
      <c r="AL931" s="75"/>
      <c r="AM931" s="75"/>
      <c r="AN931" s="75"/>
      <c r="AO931" s="75"/>
      <c r="AP931" s="75"/>
      <c r="AQ931" s="75"/>
      <c r="AR931" s="75"/>
      <c r="AS931" s="75"/>
    </row>
    <row r="932" ht="16.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c r="AK932" s="75"/>
      <c r="AL932" s="75"/>
      <c r="AM932" s="75"/>
      <c r="AN932" s="75"/>
      <c r="AO932" s="75"/>
      <c r="AP932" s="75"/>
      <c r="AQ932" s="75"/>
      <c r="AR932" s="75"/>
      <c r="AS932" s="75"/>
    </row>
    <row r="933" ht="16.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c r="AK933" s="75"/>
      <c r="AL933" s="75"/>
      <c r="AM933" s="75"/>
      <c r="AN933" s="75"/>
      <c r="AO933" s="75"/>
      <c r="AP933" s="75"/>
      <c r="AQ933" s="75"/>
      <c r="AR933" s="75"/>
      <c r="AS933" s="75"/>
    </row>
    <row r="934" ht="16.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c r="AK934" s="75"/>
      <c r="AL934" s="75"/>
      <c r="AM934" s="75"/>
      <c r="AN934" s="75"/>
      <c r="AO934" s="75"/>
      <c r="AP934" s="75"/>
      <c r="AQ934" s="75"/>
      <c r="AR934" s="75"/>
      <c r="AS934" s="75"/>
    </row>
    <row r="935" ht="16.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c r="AK935" s="75"/>
      <c r="AL935" s="75"/>
      <c r="AM935" s="75"/>
      <c r="AN935" s="75"/>
      <c r="AO935" s="75"/>
      <c r="AP935" s="75"/>
      <c r="AQ935" s="75"/>
      <c r="AR935" s="75"/>
      <c r="AS935" s="75"/>
    </row>
    <row r="936" ht="16.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c r="AK936" s="75"/>
      <c r="AL936" s="75"/>
      <c r="AM936" s="75"/>
      <c r="AN936" s="75"/>
      <c r="AO936" s="75"/>
      <c r="AP936" s="75"/>
      <c r="AQ936" s="75"/>
      <c r="AR936" s="75"/>
      <c r="AS936" s="75"/>
    </row>
    <row r="937" ht="16.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c r="AK937" s="75"/>
      <c r="AL937" s="75"/>
      <c r="AM937" s="75"/>
      <c r="AN937" s="75"/>
      <c r="AO937" s="75"/>
      <c r="AP937" s="75"/>
      <c r="AQ937" s="75"/>
      <c r="AR937" s="75"/>
      <c r="AS937" s="75"/>
    </row>
    <row r="938" ht="16.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c r="AK938" s="75"/>
      <c r="AL938" s="75"/>
      <c r="AM938" s="75"/>
      <c r="AN938" s="75"/>
      <c r="AO938" s="75"/>
      <c r="AP938" s="75"/>
      <c r="AQ938" s="75"/>
      <c r="AR938" s="75"/>
      <c r="AS938" s="75"/>
    </row>
    <row r="939" ht="16.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c r="AK939" s="75"/>
      <c r="AL939" s="75"/>
      <c r="AM939" s="75"/>
      <c r="AN939" s="75"/>
      <c r="AO939" s="75"/>
      <c r="AP939" s="75"/>
      <c r="AQ939" s="75"/>
      <c r="AR939" s="75"/>
      <c r="AS939" s="75"/>
    </row>
    <row r="940" ht="16.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c r="AK940" s="75"/>
      <c r="AL940" s="75"/>
      <c r="AM940" s="75"/>
      <c r="AN940" s="75"/>
      <c r="AO940" s="75"/>
      <c r="AP940" s="75"/>
      <c r="AQ940" s="75"/>
      <c r="AR940" s="75"/>
      <c r="AS940" s="75"/>
    </row>
    <row r="941" ht="16.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c r="AK941" s="75"/>
      <c r="AL941" s="75"/>
      <c r="AM941" s="75"/>
      <c r="AN941" s="75"/>
      <c r="AO941" s="75"/>
      <c r="AP941" s="75"/>
      <c r="AQ941" s="75"/>
      <c r="AR941" s="75"/>
      <c r="AS941" s="75"/>
    </row>
    <row r="942" ht="16.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c r="AK942" s="75"/>
      <c r="AL942" s="75"/>
      <c r="AM942" s="75"/>
      <c r="AN942" s="75"/>
      <c r="AO942" s="75"/>
      <c r="AP942" s="75"/>
      <c r="AQ942" s="75"/>
      <c r="AR942" s="75"/>
      <c r="AS942" s="75"/>
    </row>
    <row r="943" ht="16.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c r="AK943" s="75"/>
      <c r="AL943" s="75"/>
      <c r="AM943" s="75"/>
      <c r="AN943" s="75"/>
      <c r="AO943" s="75"/>
      <c r="AP943" s="75"/>
      <c r="AQ943" s="75"/>
      <c r="AR943" s="75"/>
      <c r="AS943" s="75"/>
    </row>
    <row r="944" ht="16.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c r="AK944" s="75"/>
      <c r="AL944" s="75"/>
      <c r="AM944" s="75"/>
      <c r="AN944" s="75"/>
      <c r="AO944" s="75"/>
      <c r="AP944" s="75"/>
      <c r="AQ944" s="75"/>
      <c r="AR944" s="75"/>
      <c r="AS944" s="75"/>
    </row>
    <row r="945" ht="16.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c r="AK945" s="75"/>
      <c r="AL945" s="75"/>
      <c r="AM945" s="75"/>
      <c r="AN945" s="75"/>
      <c r="AO945" s="75"/>
      <c r="AP945" s="75"/>
      <c r="AQ945" s="75"/>
      <c r="AR945" s="75"/>
      <c r="AS945" s="75"/>
    </row>
    <row r="946" ht="16.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c r="AK946" s="75"/>
      <c r="AL946" s="75"/>
      <c r="AM946" s="75"/>
      <c r="AN946" s="75"/>
      <c r="AO946" s="75"/>
      <c r="AP946" s="75"/>
      <c r="AQ946" s="75"/>
      <c r="AR946" s="75"/>
      <c r="AS946" s="75"/>
    </row>
    <row r="947" ht="16.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c r="AK947" s="75"/>
      <c r="AL947" s="75"/>
      <c r="AM947" s="75"/>
      <c r="AN947" s="75"/>
      <c r="AO947" s="75"/>
      <c r="AP947" s="75"/>
      <c r="AQ947" s="75"/>
      <c r="AR947" s="75"/>
      <c r="AS947" s="75"/>
    </row>
    <row r="948" ht="16.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c r="AK948" s="75"/>
      <c r="AL948" s="75"/>
      <c r="AM948" s="75"/>
      <c r="AN948" s="75"/>
      <c r="AO948" s="75"/>
      <c r="AP948" s="75"/>
      <c r="AQ948" s="75"/>
      <c r="AR948" s="75"/>
      <c r="AS948" s="75"/>
    </row>
    <row r="949" ht="16.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c r="AK949" s="75"/>
      <c r="AL949" s="75"/>
      <c r="AM949" s="75"/>
      <c r="AN949" s="75"/>
      <c r="AO949" s="75"/>
      <c r="AP949" s="75"/>
      <c r="AQ949" s="75"/>
      <c r="AR949" s="75"/>
      <c r="AS949" s="75"/>
    </row>
    <row r="950" ht="16.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c r="AK950" s="75"/>
      <c r="AL950" s="75"/>
      <c r="AM950" s="75"/>
      <c r="AN950" s="75"/>
      <c r="AO950" s="75"/>
      <c r="AP950" s="75"/>
      <c r="AQ950" s="75"/>
      <c r="AR950" s="75"/>
      <c r="AS950" s="75"/>
    </row>
    <row r="951" ht="16.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c r="AK951" s="75"/>
      <c r="AL951" s="75"/>
      <c r="AM951" s="75"/>
      <c r="AN951" s="75"/>
      <c r="AO951" s="75"/>
      <c r="AP951" s="75"/>
      <c r="AQ951" s="75"/>
      <c r="AR951" s="75"/>
      <c r="AS951" s="75"/>
    </row>
    <row r="952" ht="16.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c r="AK952" s="75"/>
      <c r="AL952" s="75"/>
      <c r="AM952" s="75"/>
      <c r="AN952" s="75"/>
      <c r="AO952" s="75"/>
      <c r="AP952" s="75"/>
      <c r="AQ952" s="75"/>
      <c r="AR952" s="75"/>
      <c r="AS952" s="75"/>
    </row>
    <row r="953" ht="16.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c r="AK953" s="75"/>
      <c r="AL953" s="75"/>
      <c r="AM953" s="75"/>
      <c r="AN953" s="75"/>
      <c r="AO953" s="75"/>
      <c r="AP953" s="75"/>
      <c r="AQ953" s="75"/>
      <c r="AR953" s="75"/>
      <c r="AS953" s="75"/>
    </row>
    <row r="954" ht="16.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c r="AK954" s="75"/>
      <c r="AL954" s="75"/>
      <c r="AM954" s="75"/>
      <c r="AN954" s="75"/>
      <c r="AO954" s="75"/>
      <c r="AP954" s="75"/>
      <c r="AQ954" s="75"/>
      <c r="AR954" s="75"/>
      <c r="AS954" s="75"/>
    </row>
    <row r="955" ht="16.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c r="AK955" s="75"/>
      <c r="AL955" s="75"/>
      <c r="AM955" s="75"/>
      <c r="AN955" s="75"/>
      <c r="AO955" s="75"/>
      <c r="AP955" s="75"/>
      <c r="AQ955" s="75"/>
      <c r="AR955" s="75"/>
      <c r="AS955" s="75"/>
    </row>
    <row r="956" ht="16.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c r="AK956" s="75"/>
      <c r="AL956" s="75"/>
      <c r="AM956" s="75"/>
      <c r="AN956" s="75"/>
      <c r="AO956" s="75"/>
      <c r="AP956" s="75"/>
      <c r="AQ956" s="75"/>
      <c r="AR956" s="75"/>
      <c r="AS956" s="75"/>
    </row>
    <row r="957" ht="16.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c r="AK957" s="75"/>
      <c r="AL957" s="75"/>
      <c r="AM957" s="75"/>
      <c r="AN957" s="75"/>
      <c r="AO957" s="75"/>
      <c r="AP957" s="75"/>
      <c r="AQ957" s="75"/>
      <c r="AR957" s="75"/>
      <c r="AS957" s="75"/>
    </row>
    <row r="958" ht="16.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c r="AK958" s="75"/>
      <c r="AL958" s="75"/>
      <c r="AM958" s="75"/>
      <c r="AN958" s="75"/>
      <c r="AO958" s="75"/>
      <c r="AP958" s="75"/>
      <c r="AQ958" s="75"/>
      <c r="AR958" s="75"/>
      <c r="AS958" s="75"/>
    </row>
    <row r="959" ht="16.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c r="AK959" s="75"/>
      <c r="AL959" s="75"/>
      <c r="AM959" s="75"/>
      <c r="AN959" s="75"/>
      <c r="AO959" s="75"/>
      <c r="AP959" s="75"/>
      <c r="AQ959" s="75"/>
      <c r="AR959" s="75"/>
      <c r="AS959" s="75"/>
    </row>
    <row r="960" ht="16.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c r="AK960" s="75"/>
      <c r="AL960" s="75"/>
      <c r="AM960" s="75"/>
      <c r="AN960" s="75"/>
      <c r="AO960" s="75"/>
      <c r="AP960" s="75"/>
      <c r="AQ960" s="75"/>
      <c r="AR960" s="75"/>
      <c r="AS960" s="75"/>
    </row>
    <row r="961" ht="16.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c r="AK961" s="75"/>
      <c r="AL961" s="75"/>
      <c r="AM961" s="75"/>
      <c r="AN961" s="75"/>
      <c r="AO961" s="75"/>
      <c r="AP961" s="75"/>
      <c r="AQ961" s="75"/>
      <c r="AR961" s="75"/>
      <c r="AS961" s="75"/>
    </row>
    <row r="962" ht="16.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c r="AK962" s="75"/>
      <c r="AL962" s="75"/>
      <c r="AM962" s="75"/>
      <c r="AN962" s="75"/>
      <c r="AO962" s="75"/>
      <c r="AP962" s="75"/>
      <c r="AQ962" s="75"/>
      <c r="AR962" s="75"/>
      <c r="AS962" s="75"/>
    </row>
    <row r="963" ht="16.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c r="AK963" s="75"/>
      <c r="AL963" s="75"/>
      <c r="AM963" s="75"/>
      <c r="AN963" s="75"/>
      <c r="AO963" s="75"/>
      <c r="AP963" s="75"/>
      <c r="AQ963" s="75"/>
      <c r="AR963" s="75"/>
      <c r="AS963" s="75"/>
    </row>
    <row r="964" ht="16.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c r="AK964" s="75"/>
      <c r="AL964" s="75"/>
      <c r="AM964" s="75"/>
      <c r="AN964" s="75"/>
      <c r="AO964" s="75"/>
      <c r="AP964" s="75"/>
      <c r="AQ964" s="75"/>
      <c r="AR964" s="75"/>
      <c r="AS964" s="75"/>
    </row>
    <row r="965" ht="16.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c r="AK965" s="75"/>
      <c r="AL965" s="75"/>
      <c r="AM965" s="75"/>
      <c r="AN965" s="75"/>
      <c r="AO965" s="75"/>
      <c r="AP965" s="75"/>
      <c r="AQ965" s="75"/>
      <c r="AR965" s="75"/>
      <c r="AS965" s="75"/>
    </row>
    <row r="966" ht="16.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c r="AK966" s="75"/>
      <c r="AL966" s="75"/>
      <c r="AM966" s="75"/>
      <c r="AN966" s="75"/>
      <c r="AO966" s="75"/>
      <c r="AP966" s="75"/>
      <c r="AQ966" s="75"/>
      <c r="AR966" s="75"/>
      <c r="AS966" s="75"/>
    </row>
    <row r="967" ht="16.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c r="AK967" s="75"/>
      <c r="AL967" s="75"/>
      <c r="AM967" s="75"/>
      <c r="AN967" s="75"/>
      <c r="AO967" s="75"/>
      <c r="AP967" s="75"/>
      <c r="AQ967" s="75"/>
      <c r="AR967" s="75"/>
      <c r="AS967" s="75"/>
    </row>
    <row r="968" ht="16.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c r="AK968" s="75"/>
      <c r="AL968" s="75"/>
      <c r="AM968" s="75"/>
      <c r="AN968" s="75"/>
      <c r="AO968" s="75"/>
      <c r="AP968" s="75"/>
      <c r="AQ968" s="75"/>
      <c r="AR968" s="75"/>
      <c r="AS968" s="75"/>
    </row>
    <row r="969" ht="16.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c r="AK969" s="75"/>
      <c r="AL969" s="75"/>
      <c r="AM969" s="75"/>
      <c r="AN969" s="75"/>
      <c r="AO969" s="75"/>
      <c r="AP969" s="75"/>
      <c r="AQ969" s="75"/>
      <c r="AR969" s="75"/>
      <c r="AS969" s="75"/>
    </row>
    <row r="970" ht="16.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c r="AK970" s="75"/>
      <c r="AL970" s="75"/>
      <c r="AM970" s="75"/>
      <c r="AN970" s="75"/>
      <c r="AO970" s="75"/>
      <c r="AP970" s="75"/>
      <c r="AQ970" s="75"/>
      <c r="AR970" s="75"/>
      <c r="AS970" s="75"/>
    </row>
    <row r="971" ht="16.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c r="AK971" s="75"/>
      <c r="AL971" s="75"/>
      <c r="AM971" s="75"/>
      <c r="AN971" s="75"/>
      <c r="AO971" s="75"/>
      <c r="AP971" s="75"/>
      <c r="AQ971" s="75"/>
      <c r="AR971" s="75"/>
      <c r="AS971" s="75"/>
    </row>
    <row r="972" ht="16.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c r="AK972" s="75"/>
      <c r="AL972" s="75"/>
      <c r="AM972" s="75"/>
      <c r="AN972" s="75"/>
      <c r="AO972" s="75"/>
      <c r="AP972" s="75"/>
      <c r="AQ972" s="75"/>
      <c r="AR972" s="75"/>
      <c r="AS972" s="75"/>
    </row>
    <row r="973" ht="16.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c r="AK973" s="75"/>
      <c r="AL973" s="75"/>
      <c r="AM973" s="75"/>
      <c r="AN973" s="75"/>
      <c r="AO973" s="75"/>
      <c r="AP973" s="75"/>
      <c r="AQ973" s="75"/>
      <c r="AR973" s="75"/>
      <c r="AS973" s="75"/>
    </row>
    <row r="974" ht="16.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c r="AK974" s="75"/>
      <c r="AL974" s="75"/>
      <c r="AM974" s="75"/>
      <c r="AN974" s="75"/>
      <c r="AO974" s="75"/>
      <c r="AP974" s="75"/>
      <c r="AQ974" s="75"/>
      <c r="AR974" s="75"/>
      <c r="AS974" s="75"/>
    </row>
    <row r="975" ht="16.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c r="AK975" s="75"/>
      <c r="AL975" s="75"/>
      <c r="AM975" s="75"/>
      <c r="AN975" s="75"/>
      <c r="AO975" s="75"/>
      <c r="AP975" s="75"/>
      <c r="AQ975" s="75"/>
      <c r="AR975" s="75"/>
      <c r="AS975" s="75"/>
    </row>
    <row r="976" ht="16.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c r="AK976" s="75"/>
      <c r="AL976" s="75"/>
      <c r="AM976" s="75"/>
      <c r="AN976" s="75"/>
      <c r="AO976" s="75"/>
      <c r="AP976" s="75"/>
      <c r="AQ976" s="75"/>
      <c r="AR976" s="75"/>
      <c r="AS976" s="75"/>
    </row>
    <row r="977" ht="16.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c r="AK977" s="75"/>
      <c r="AL977" s="75"/>
      <c r="AM977" s="75"/>
      <c r="AN977" s="75"/>
      <c r="AO977" s="75"/>
      <c r="AP977" s="75"/>
      <c r="AQ977" s="75"/>
      <c r="AR977" s="75"/>
      <c r="AS977" s="75"/>
    </row>
    <row r="978" ht="16.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c r="AK978" s="75"/>
      <c r="AL978" s="75"/>
      <c r="AM978" s="75"/>
      <c r="AN978" s="75"/>
      <c r="AO978" s="75"/>
      <c r="AP978" s="75"/>
      <c r="AQ978" s="75"/>
      <c r="AR978" s="75"/>
      <c r="AS978" s="75"/>
    </row>
    <row r="979" ht="16.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c r="AK979" s="75"/>
      <c r="AL979" s="75"/>
      <c r="AM979" s="75"/>
      <c r="AN979" s="75"/>
      <c r="AO979" s="75"/>
      <c r="AP979" s="75"/>
      <c r="AQ979" s="75"/>
      <c r="AR979" s="75"/>
      <c r="AS979" s="75"/>
    </row>
    <row r="980" ht="16.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c r="AK980" s="75"/>
      <c r="AL980" s="75"/>
      <c r="AM980" s="75"/>
      <c r="AN980" s="75"/>
      <c r="AO980" s="75"/>
      <c r="AP980" s="75"/>
      <c r="AQ980" s="75"/>
      <c r="AR980" s="75"/>
      <c r="AS980" s="75"/>
    </row>
    <row r="981" ht="16.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c r="AK981" s="75"/>
      <c r="AL981" s="75"/>
      <c r="AM981" s="75"/>
      <c r="AN981" s="75"/>
      <c r="AO981" s="75"/>
      <c r="AP981" s="75"/>
      <c r="AQ981" s="75"/>
      <c r="AR981" s="75"/>
      <c r="AS981" s="75"/>
    </row>
    <row r="982" ht="16.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c r="AK982" s="75"/>
      <c r="AL982" s="75"/>
      <c r="AM982" s="75"/>
      <c r="AN982" s="75"/>
      <c r="AO982" s="75"/>
      <c r="AP982" s="75"/>
      <c r="AQ982" s="75"/>
      <c r="AR982" s="75"/>
      <c r="AS982" s="75"/>
    </row>
    <row r="983" ht="16.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c r="AK983" s="75"/>
      <c r="AL983" s="75"/>
      <c r="AM983" s="75"/>
      <c r="AN983" s="75"/>
      <c r="AO983" s="75"/>
      <c r="AP983" s="75"/>
      <c r="AQ983" s="75"/>
      <c r="AR983" s="75"/>
      <c r="AS983" s="75"/>
    </row>
    <row r="984" ht="16.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c r="AK984" s="75"/>
      <c r="AL984" s="75"/>
      <c r="AM984" s="75"/>
      <c r="AN984" s="75"/>
      <c r="AO984" s="75"/>
      <c r="AP984" s="75"/>
      <c r="AQ984" s="75"/>
      <c r="AR984" s="75"/>
      <c r="AS984" s="75"/>
    </row>
    <row r="985" ht="16.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c r="AK985" s="75"/>
      <c r="AL985" s="75"/>
      <c r="AM985" s="75"/>
      <c r="AN985" s="75"/>
      <c r="AO985" s="75"/>
      <c r="AP985" s="75"/>
      <c r="AQ985" s="75"/>
      <c r="AR985" s="75"/>
      <c r="AS985" s="75"/>
    </row>
    <row r="986" ht="16.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c r="AK986" s="75"/>
      <c r="AL986" s="75"/>
      <c r="AM986" s="75"/>
      <c r="AN986" s="75"/>
      <c r="AO986" s="75"/>
      <c r="AP986" s="75"/>
      <c r="AQ986" s="75"/>
      <c r="AR986" s="75"/>
      <c r="AS986" s="75"/>
    </row>
    <row r="987" ht="16.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c r="AK987" s="75"/>
      <c r="AL987" s="75"/>
      <c r="AM987" s="75"/>
      <c r="AN987" s="75"/>
      <c r="AO987" s="75"/>
      <c r="AP987" s="75"/>
      <c r="AQ987" s="75"/>
      <c r="AR987" s="75"/>
      <c r="AS987" s="75"/>
    </row>
    <row r="988" ht="16.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c r="AK988" s="75"/>
      <c r="AL988" s="75"/>
      <c r="AM988" s="75"/>
      <c r="AN988" s="75"/>
      <c r="AO988" s="75"/>
      <c r="AP988" s="75"/>
      <c r="AQ988" s="75"/>
      <c r="AR988" s="75"/>
      <c r="AS988" s="75"/>
    </row>
    <row r="989" ht="16.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c r="AK989" s="75"/>
      <c r="AL989" s="75"/>
      <c r="AM989" s="75"/>
      <c r="AN989" s="75"/>
      <c r="AO989" s="75"/>
      <c r="AP989" s="75"/>
      <c r="AQ989" s="75"/>
      <c r="AR989" s="75"/>
      <c r="AS989" s="75"/>
    </row>
    <row r="990" ht="16.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c r="AK990" s="75"/>
      <c r="AL990" s="75"/>
      <c r="AM990" s="75"/>
      <c r="AN990" s="75"/>
      <c r="AO990" s="75"/>
      <c r="AP990" s="75"/>
      <c r="AQ990" s="75"/>
      <c r="AR990" s="75"/>
      <c r="AS990" s="75"/>
    </row>
    <row r="991" ht="16.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c r="AK991" s="75"/>
      <c r="AL991" s="75"/>
      <c r="AM991" s="75"/>
      <c r="AN991" s="75"/>
      <c r="AO991" s="75"/>
      <c r="AP991" s="75"/>
      <c r="AQ991" s="75"/>
      <c r="AR991" s="75"/>
      <c r="AS991" s="75"/>
    </row>
    <row r="992" ht="16.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c r="AK992" s="75"/>
      <c r="AL992" s="75"/>
      <c r="AM992" s="75"/>
      <c r="AN992" s="75"/>
      <c r="AO992" s="75"/>
      <c r="AP992" s="75"/>
      <c r="AQ992" s="75"/>
      <c r="AR992" s="75"/>
      <c r="AS992" s="75"/>
    </row>
    <row r="993" ht="16.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c r="AK993" s="75"/>
      <c r="AL993" s="75"/>
      <c r="AM993" s="75"/>
      <c r="AN993" s="75"/>
      <c r="AO993" s="75"/>
      <c r="AP993" s="75"/>
      <c r="AQ993" s="75"/>
      <c r="AR993" s="75"/>
      <c r="AS993" s="75"/>
    </row>
    <row r="994" ht="16.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c r="AK994" s="75"/>
      <c r="AL994" s="75"/>
      <c r="AM994" s="75"/>
      <c r="AN994" s="75"/>
      <c r="AO994" s="75"/>
      <c r="AP994" s="75"/>
      <c r="AQ994" s="75"/>
      <c r="AR994" s="75"/>
      <c r="AS994" s="75"/>
    </row>
    <row r="995" ht="16.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c r="AK995" s="75"/>
      <c r="AL995" s="75"/>
      <c r="AM995" s="75"/>
      <c r="AN995" s="75"/>
      <c r="AO995" s="75"/>
      <c r="AP995" s="75"/>
      <c r="AQ995" s="75"/>
      <c r="AR995" s="75"/>
      <c r="AS995" s="75"/>
    </row>
    <row r="996" ht="16.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c r="AK996" s="75"/>
      <c r="AL996" s="75"/>
      <c r="AM996" s="75"/>
      <c r="AN996" s="75"/>
      <c r="AO996" s="75"/>
      <c r="AP996" s="75"/>
      <c r="AQ996" s="75"/>
      <c r="AR996" s="75"/>
      <c r="AS996" s="75"/>
    </row>
    <row r="997" ht="16.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c r="AK997" s="75"/>
      <c r="AL997" s="75"/>
      <c r="AM997" s="75"/>
      <c r="AN997" s="75"/>
      <c r="AO997" s="75"/>
      <c r="AP997" s="75"/>
      <c r="AQ997" s="75"/>
      <c r="AR997" s="75"/>
      <c r="AS997" s="75"/>
    </row>
    <row r="998" ht="16.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c r="AK998" s="75"/>
      <c r="AL998" s="75"/>
      <c r="AM998" s="75"/>
      <c r="AN998" s="75"/>
      <c r="AO998" s="75"/>
      <c r="AP998" s="75"/>
      <c r="AQ998" s="75"/>
      <c r="AR998" s="75"/>
      <c r="AS998" s="75"/>
    </row>
    <row r="999" ht="16.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c r="AK999" s="75"/>
      <c r="AL999" s="75"/>
      <c r="AM999" s="75"/>
      <c r="AN999" s="75"/>
      <c r="AO999" s="75"/>
      <c r="AP999" s="75"/>
      <c r="AQ999" s="75"/>
      <c r="AR999" s="75"/>
      <c r="AS999" s="75"/>
    </row>
    <row r="1000" ht="16.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c r="AK1000" s="75"/>
      <c r="AL1000" s="75"/>
      <c r="AM1000" s="75"/>
      <c r="AN1000" s="75"/>
      <c r="AO1000" s="75"/>
      <c r="AP1000" s="75"/>
      <c r="AQ1000" s="75"/>
      <c r="AR1000" s="75"/>
      <c r="AS1000" s="75"/>
    </row>
    <row r="1001" ht="16.5" customHeight="1">
      <c r="A1001" s="75"/>
      <c r="B1001" s="75"/>
      <c r="C1001" s="75"/>
      <c r="D1001" s="7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c r="AA1001" s="75"/>
      <c r="AB1001" s="75"/>
      <c r="AC1001" s="75"/>
      <c r="AD1001" s="75"/>
      <c r="AE1001" s="75"/>
      <c r="AF1001" s="75"/>
      <c r="AG1001" s="75"/>
      <c r="AH1001" s="75"/>
      <c r="AI1001" s="75"/>
      <c r="AJ1001" s="75"/>
      <c r="AK1001" s="75"/>
      <c r="AL1001" s="75"/>
      <c r="AM1001" s="75"/>
      <c r="AN1001" s="75"/>
      <c r="AO1001" s="75"/>
      <c r="AP1001" s="75"/>
      <c r="AQ1001" s="75"/>
      <c r="AR1001" s="75"/>
      <c r="AS1001" s="75"/>
    </row>
  </sheetData>
  <mergeCells count="8045">
    <mergeCell ref="AF2:AH2"/>
    <mergeCell ref="AJ2:AL2"/>
    <mergeCell ref="AN2:AP2"/>
    <mergeCell ref="M2:O2"/>
    <mergeCell ref="M3:O4"/>
    <mergeCell ref="T2:V2"/>
    <mergeCell ref="T3:V4"/>
    <mergeCell ref="AB2:AD2"/>
    <mergeCell ref="AB3:AD4"/>
    <mergeCell ref="AF3:AH4"/>
    <mergeCell ref="AJ3:AL4"/>
    <mergeCell ref="AN3:AP4"/>
    <mergeCell ref="B2:E4"/>
    <mergeCell ref="F2:K2"/>
    <mergeCell ref="P2:R2"/>
    <mergeCell ref="X2:Z2"/>
    <mergeCell ref="F3:K4"/>
    <mergeCell ref="P3:R4"/>
    <mergeCell ref="X3:Z4"/>
    <mergeCell ref="P9:Q9"/>
    <mergeCell ref="R9:S9"/>
    <mergeCell ref="T9:U9"/>
    <mergeCell ref="V9:X9"/>
    <mergeCell ref="AB9:AI9"/>
    <mergeCell ref="AJ9:AQ9"/>
    <mergeCell ref="T11:U11"/>
    <mergeCell ref="V11:X11"/>
    <mergeCell ref="Y11:Z11"/>
    <mergeCell ref="AB11:AC11"/>
    <mergeCell ref="AD11:AE11"/>
    <mergeCell ref="AF11:AG11"/>
    <mergeCell ref="AH11:AI11"/>
    <mergeCell ref="C11:D11"/>
    <mergeCell ref="E11:F11"/>
    <mergeCell ref="G11:H11"/>
    <mergeCell ref="I11:M11"/>
    <mergeCell ref="N11:O11"/>
    <mergeCell ref="P11:Q11"/>
    <mergeCell ref="R11:S11"/>
    <mergeCell ref="AJ12:AK12"/>
    <mergeCell ref="AL12:AM12"/>
    <mergeCell ref="T12:U12"/>
    <mergeCell ref="V12:X12"/>
    <mergeCell ref="Y12:Z12"/>
    <mergeCell ref="AB12:AC12"/>
    <mergeCell ref="AD12:AE12"/>
    <mergeCell ref="AF12:AG12"/>
    <mergeCell ref="AH12:AI12"/>
    <mergeCell ref="B6:C6"/>
    <mergeCell ref="F6:H6"/>
    <mergeCell ref="I6:K6"/>
    <mergeCell ref="M6:O6"/>
    <mergeCell ref="P6:R6"/>
    <mergeCell ref="T6:V6"/>
    <mergeCell ref="AB6:AD6"/>
    <mergeCell ref="X6:Z6"/>
    <mergeCell ref="B8:Z8"/>
    <mergeCell ref="E9:F9"/>
    <mergeCell ref="G9:H9"/>
    <mergeCell ref="I9:M9"/>
    <mergeCell ref="N9:O9"/>
    <mergeCell ref="Y9:Z9"/>
    <mergeCell ref="AH10:AI10"/>
    <mergeCell ref="AJ10:AK10"/>
    <mergeCell ref="AL10:AM10"/>
    <mergeCell ref="AN10:AO10"/>
    <mergeCell ref="AP10:AQ10"/>
    <mergeCell ref="R10:S10"/>
    <mergeCell ref="T10:U10"/>
    <mergeCell ref="V10:X10"/>
    <mergeCell ref="Y10:Z10"/>
    <mergeCell ref="AB10:AC10"/>
    <mergeCell ref="AD10:AE10"/>
    <mergeCell ref="AF10:AG10"/>
    <mergeCell ref="C9:D9"/>
    <mergeCell ref="C10:D10"/>
    <mergeCell ref="E10:F10"/>
    <mergeCell ref="G10:H10"/>
    <mergeCell ref="I10:M10"/>
    <mergeCell ref="N10:O10"/>
    <mergeCell ref="P10:Q10"/>
    <mergeCell ref="AJ11:AK11"/>
    <mergeCell ref="AL11:AM11"/>
    <mergeCell ref="AN11:AO11"/>
    <mergeCell ref="AP11:AQ11"/>
    <mergeCell ref="AN12:AO12"/>
    <mergeCell ref="AP12:AQ12"/>
    <mergeCell ref="C12:D12"/>
    <mergeCell ref="E12:F12"/>
    <mergeCell ref="G12:H12"/>
    <mergeCell ref="I12:M12"/>
    <mergeCell ref="N12:O12"/>
    <mergeCell ref="P12:Q12"/>
    <mergeCell ref="R12:S12"/>
    <mergeCell ref="AJ15:AK15"/>
    <mergeCell ref="AL15:AM15"/>
    <mergeCell ref="T15:U15"/>
    <mergeCell ref="V15:X15"/>
    <mergeCell ref="Y15:Z15"/>
    <mergeCell ref="AB15:AC15"/>
    <mergeCell ref="AD15:AE15"/>
    <mergeCell ref="AF15:AG15"/>
    <mergeCell ref="AH15:AI15"/>
    <mergeCell ref="AJ13:AK13"/>
    <mergeCell ref="AL13:AM13"/>
    <mergeCell ref="AN13:AO13"/>
    <mergeCell ref="AP13:AQ13"/>
    <mergeCell ref="T13:U13"/>
    <mergeCell ref="V13:X13"/>
    <mergeCell ref="Y13:Z13"/>
    <mergeCell ref="AB13:AC13"/>
    <mergeCell ref="AD13:AE13"/>
    <mergeCell ref="AF13:AG13"/>
    <mergeCell ref="AH13:AI13"/>
    <mergeCell ref="C13:D13"/>
    <mergeCell ref="E13:F13"/>
    <mergeCell ref="G13:H13"/>
    <mergeCell ref="I13:M13"/>
    <mergeCell ref="N13:O13"/>
    <mergeCell ref="P13:Q13"/>
    <mergeCell ref="R13:S13"/>
    <mergeCell ref="AJ14:AK14"/>
    <mergeCell ref="AL14:AM14"/>
    <mergeCell ref="AN14:AO14"/>
    <mergeCell ref="AP14:AQ14"/>
    <mergeCell ref="AN15:AO15"/>
    <mergeCell ref="AP15:AQ15"/>
    <mergeCell ref="T14:U14"/>
    <mergeCell ref="V14:X14"/>
    <mergeCell ref="Y14:Z14"/>
    <mergeCell ref="AB14:AC14"/>
    <mergeCell ref="AD14:AE14"/>
    <mergeCell ref="AF14:AG14"/>
    <mergeCell ref="AH14:AI14"/>
    <mergeCell ref="C14:D14"/>
    <mergeCell ref="E14:F14"/>
    <mergeCell ref="G14:H14"/>
    <mergeCell ref="I14:M14"/>
    <mergeCell ref="N14:O14"/>
    <mergeCell ref="P14:Q14"/>
    <mergeCell ref="R14:S14"/>
    <mergeCell ref="C15:D15"/>
    <mergeCell ref="E15:F15"/>
    <mergeCell ref="G15:H15"/>
    <mergeCell ref="I15:M15"/>
    <mergeCell ref="N15:O15"/>
    <mergeCell ref="P15:Q15"/>
    <mergeCell ref="R15:S15"/>
    <mergeCell ref="T20:U20"/>
    <mergeCell ref="V20:X20"/>
    <mergeCell ref="C20:D20"/>
    <mergeCell ref="E20:F20"/>
    <mergeCell ref="G20:H20"/>
    <mergeCell ref="I20:M20"/>
    <mergeCell ref="N20:O20"/>
    <mergeCell ref="P20:Q20"/>
    <mergeCell ref="R20:S20"/>
    <mergeCell ref="C19:D19"/>
    <mergeCell ref="E19:F19"/>
    <mergeCell ref="G19:H19"/>
    <mergeCell ref="I19:M19"/>
    <mergeCell ref="N19:O19"/>
    <mergeCell ref="P19:Q19"/>
    <mergeCell ref="R19:S19"/>
    <mergeCell ref="T19:U19"/>
    <mergeCell ref="V19:X19"/>
    <mergeCell ref="Y19:Z19"/>
    <mergeCell ref="AB19:AC19"/>
    <mergeCell ref="AD19:AE19"/>
    <mergeCell ref="AF19:AG19"/>
    <mergeCell ref="AH19:AI19"/>
    <mergeCell ref="T16:U16"/>
    <mergeCell ref="V16:X16"/>
    <mergeCell ref="Y16:Z16"/>
    <mergeCell ref="AB16:AE16"/>
    <mergeCell ref="AF16:AI16"/>
    <mergeCell ref="AJ16:AM16"/>
    <mergeCell ref="AN16:AQ16"/>
    <mergeCell ref="C16:D16"/>
    <mergeCell ref="E16:F16"/>
    <mergeCell ref="G16:H16"/>
    <mergeCell ref="I16:M16"/>
    <mergeCell ref="N16:O16"/>
    <mergeCell ref="P16:Q16"/>
    <mergeCell ref="R16:S16"/>
    <mergeCell ref="T17:U17"/>
    <mergeCell ref="V17:X17"/>
    <mergeCell ref="Y17:Z17"/>
    <mergeCell ref="Y20:Z20"/>
    <mergeCell ref="AB20:AC20"/>
    <mergeCell ref="AD20:AE20"/>
    <mergeCell ref="AF20:AG20"/>
    <mergeCell ref="C17:D17"/>
    <mergeCell ref="E17:F17"/>
    <mergeCell ref="G17:H17"/>
    <mergeCell ref="I17:M17"/>
    <mergeCell ref="N17:O17"/>
    <mergeCell ref="P17:Q17"/>
    <mergeCell ref="R17:S17"/>
    <mergeCell ref="T18:U18"/>
    <mergeCell ref="V18:X18"/>
    <mergeCell ref="Y18:Z18"/>
    <mergeCell ref="AB18:AI18"/>
    <mergeCell ref="AK18:AM18"/>
    <mergeCell ref="AO18:AQ18"/>
    <mergeCell ref="AK19:AM20"/>
    <mergeCell ref="AO19:AQ20"/>
    <mergeCell ref="AH20:AI20"/>
    <mergeCell ref="C18:D18"/>
    <mergeCell ref="E18:F18"/>
    <mergeCell ref="G18:H18"/>
    <mergeCell ref="I18:M18"/>
    <mergeCell ref="N18:O18"/>
    <mergeCell ref="P18:Q18"/>
    <mergeCell ref="R18:S18"/>
    <mergeCell ref="V24:X24"/>
    <mergeCell ref="Y24:Z24"/>
    <mergeCell ref="AB24:AC24"/>
    <mergeCell ref="AD24:AE24"/>
    <mergeCell ref="AF24:AG24"/>
    <mergeCell ref="AH24:AI24"/>
    <mergeCell ref="V23:X23"/>
    <mergeCell ref="Y23:Z23"/>
    <mergeCell ref="AB23:AC23"/>
    <mergeCell ref="AD23:AE23"/>
    <mergeCell ref="AF23:AG23"/>
    <mergeCell ref="AH23:AI23"/>
    <mergeCell ref="AM23:AO24"/>
    <mergeCell ref="T21:U21"/>
    <mergeCell ref="V21:X21"/>
    <mergeCell ref="Y21:Z21"/>
    <mergeCell ref="AB21:AC21"/>
    <mergeCell ref="AD21:AE21"/>
    <mergeCell ref="AF21:AG21"/>
    <mergeCell ref="AH21:AI21"/>
    <mergeCell ref="C21:D21"/>
    <mergeCell ref="E21:F21"/>
    <mergeCell ref="G21:H21"/>
    <mergeCell ref="I21:M21"/>
    <mergeCell ref="N21:O21"/>
    <mergeCell ref="P21:Q21"/>
    <mergeCell ref="R21:S21"/>
    <mergeCell ref="T22:U22"/>
    <mergeCell ref="V22:X22"/>
    <mergeCell ref="Y22:Z22"/>
    <mergeCell ref="AB22:AC22"/>
    <mergeCell ref="AD22:AE22"/>
    <mergeCell ref="AF22:AG22"/>
    <mergeCell ref="AH22:AI22"/>
    <mergeCell ref="AM22:AO22"/>
    <mergeCell ref="C22:D22"/>
    <mergeCell ref="E22:F22"/>
    <mergeCell ref="G22:H22"/>
    <mergeCell ref="I22:M22"/>
    <mergeCell ref="N22:O22"/>
    <mergeCell ref="P22:Q22"/>
    <mergeCell ref="R22:S22"/>
    <mergeCell ref="C23:D23"/>
    <mergeCell ref="E23:F23"/>
    <mergeCell ref="G23:H23"/>
    <mergeCell ref="I23:M23"/>
    <mergeCell ref="N23:O23"/>
    <mergeCell ref="P23:Q23"/>
    <mergeCell ref="R23:S23"/>
    <mergeCell ref="T23:U23"/>
    <mergeCell ref="T24:U24"/>
    <mergeCell ref="C24:D24"/>
    <mergeCell ref="E24:F24"/>
    <mergeCell ref="G24:H24"/>
    <mergeCell ref="I24:M24"/>
    <mergeCell ref="N24:O24"/>
    <mergeCell ref="P24:Q24"/>
    <mergeCell ref="R24:S24"/>
    <mergeCell ref="T28:U28"/>
    <mergeCell ref="V28:X28"/>
    <mergeCell ref="Y28:Z28"/>
    <mergeCell ref="C28:D28"/>
    <mergeCell ref="E28:F28"/>
    <mergeCell ref="G28:H28"/>
    <mergeCell ref="I28:M28"/>
    <mergeCell ref="N28:O28"/>
    <mergeCell ref="P28:Q28"/>
    <mergeCell ref="R28:S28"/>
    <mergeCell ref="T29:U29"/>
    <mergeCell ref="V29:X29"/>
    <mergeCell ref="Y29:Z29"/>
    <mergeCell ref="C29:D29"/>
    <mergeCell ref="E29:F29"/>
    <mergeCell ref="G29:H29"/>
    <mergeCell ref="I29:M29"/>
    <mergeCell ref="N29:O29"/>
    <mergeCell ref="P29:Q29"/>
    <mergeCell ref="R29:S29"/>
    <mergeCell ref="T30:U30"/>
    <mergeCell ref="V30:X30"/>
    <mergeCell ref="Y30:Z30"/>
    <mergeCell ref="C30:D30"/>
    <mergeCell ref="E30:F30"/>
    <mergeCell ref="G30:H30"/>
    <mergeCell ref="I30:M30"/>
    <mergeCell ref="N30:O30"/>
    <mergeCell ref="P30:Q30"/>
    <mergeCell ref="R30:S30"/>
    <mergeCell ref="T31:U31"/>
    <mergeCell ref="V31:X31"/>
    <mergeCell ref="Y31:Z31"/>
    <mergeCell ref="C31:D31"/>
    <mergeCell ref="E31:F31"/>
    <mergeCell ref="G31:H31"/>
    <mergeCell ref="I31:M31"/>
    <mergeCell ref="N31:O31"/>
    <mergeCell ref="P31:Q31"/>
    <mergeCell ref="R31:S31"/>
    <mergeCell ref="T32:U32"/>
    <mergeCell ref="V32:X32"/>
    <mergeCell ref="Y32:Z32"/>
    <mergeCell ref="C32:D32"/>
    <mergeCell ref="E32:F32"/>
    <mergeCell ref="G32:H32"/>
    <mergeCell ref="I32:M32"/>
    <mergeCell ref="N32:O32"/>
    <mergeCell ref="P32:Q32"/>
    <mergeCell ref="R32:S32"/>
    <mergeCell ref="T33:U33"/>
    <mergeCell ref="V33:X33"/>
    <mergeCell ref="Y33:Z33"/>
    <mergeCell ref="C33:D33"/>
    <mergeCell ref="E33:F33"/>
    <mergeCell ref="G33:H33"/>
    <mergeCell ref="I33:M33"/>
    <mergeCell ref="N33:O33"/>
    <mergeCell ref="P33:Q33"/>
    <mergeCell ref="R33:S33"/>
    <mergeCell ref="T34:U34"/>
    <mergeCell ref="V34:X34"/>
    <mergeCell ref="Y34:Z34"/>
    <mergeCell ref="C34:D34"/>
    <mergeCell ref="E34:F34"/>
    <mergeCell ref="G34:H34"/>
    <mergeCell ref="I34:M34"/>
    <mergeCell ref="N34:O34"/>
    <mergeCell ref="P34:Q34"/>
    <mergeCell ref="R34:S34"/>
    <mergeCell ref="T35:U35"/>
    <mergeCell ref="V35:X35"/>
    <mergeCell ref="Y35:Z35"/>
    <mergeCell ref="C35:D35"/>
    <mergeCell ref="E35:F35"/>
    <mergeCell ref="G35:H35"/>
    <mergeCell ref="I35:M35"/>
    <mergeCell ref="N35:O35"/>
    <mergeCell ref="P35:Q35"/>
    <mergeCell ref="R35:S35"/>
    <mergeCell ref="T36:U36"/>
    <mergeCell ref="V36:X36"/>
    <mergeCell ref="Y36:Z36"/>
    <mergeCell ref="C36:D36"/>
    <mergeCell ref="E36:F36"/>
    <mergeCell ref="G36:H36"/>
    <mergeCell ref="I36:M36"/>
    <mergeCell ref="N36:O36"/>
    <mergeCell ref="P36:Q36"/>
    <mergeCell ref="R36:S36"/>
    <mergeCell ref="T37:U37"/>
    <mergeCell ref="V37:X37"/>
    <mergeCell ref="Y37:Z37"/>
    <mergeCell ref="C37:D37"/>
    <mergeCell ref="E37:F37"/>
    <mergeCell ref="G37:H37"/>
    <mergeCell ref="I37:M37"/>
    <mergeCell ref="N37:O37"/>
    <mergeCell ref="P37:Q37"/>
    <mergeCell ref="R37:S37"/>
    <mergeCell ref="T38:U38"/>
    <mergeCell ref="V38:X38"/>
    <mergeCell ref="Y38:Z38"/>
    <mergeCell ref="C38:D38"/>
    <mergeCell ref="E38:F38"/>
    <mergeCell ref="G38:H38"/>
    <mergeCell ref="I38:M38"/>
    <mergeCell ref="N38:O38"/>
    <mergeCell ref="P38:Q38"/>
    <mergeCell ref="R38:S38"/>
    <mergeCell ref="T39:U39"/>
    <mergeCell ref="V39:X39"/>
    <mergeCell ref="Y39:Z39"/>
    <mergeCell ref="C39:D39"/>
    <mergeCell ref="E39:F39"/>
    <mergeCell ref="G39:H39"/>
    <mergeCell ref="I39:M39"/>
    <mergeCell ref="N39:O39"/>
    <mergeCell ref="P39:Q39"/>
    <mergeCell ref="R39:S39"/>
    <mergeCell ref="T40:U40"/>
    <mergeCell ref="V40:X40"/>
    <mergeCell ref="Y40:Z40"/>
    <mergeCell ref="C40:D40"/>
    <mergeCell ref="E40:F40"/>
    <mergeCell ref="G40:H40"/>
    <mergeCell ref="I40:M40"/>
    <mergeCell ref="N40:O40"/>
    <mergeCell ref="P40:Q40"/>
    <mergeCell ref="R40:S40"/>
    <mergeCell ref="T41:U41"/>
    <mergeCell ref="V41:X41"/>
    <mergeCell ref="Y41:Z41"/>
    <mergeCell ref="C41:D41"/>
    <mergeCell ref="E41:F41"/>
    <mergeCell ref="G41:H41"/>
    <mergeCell ref="I41:M41"/>
    <mergeCell ref="N41:O41"/>
    <mergeCell ref="P41:Q41"/>
    <mergeCell ref="R41:S41"/>
    <mergeCell ref="T42:U42"/>
    <mergeCell ref="V42:X42"/>
    <mergeCell ref="Y42:Z42"/>
    <mergeCell ref="C42:D42"/>
    <mergeCell ref="E42:F42"/>
    <mergeCell ref="G42:H42"/>
    <mergeCell ref="I42:M42"/>
    <mergeCell ref="N42:O42"/>
    <mergeCell ref="P42:Q42"/>
    <mergeCell ref="R42:S42"/>
    <mergeCell ref="T43:U43"/>
    <mergeCell ref="V43:X43"/>
    <mergeCell ref="Y43:Z43"/>
    <mergeCell ref="C43:D43"/>
    <mergeCell ref="E43:F43"/>
    <mergeCell ref="G43:H43"/>
    <mergeCell ref="I43:M43"/>
    <mergeCell ref="N43:O43"/>
    <mergeCell ref="P43:Q43"/>
    <mergeCell ref="R43:S43"/>
    <mergeCell ref="T44:U44"/>
    <mergeCell ref="V44:X44"/>
    <mergeCell ref="Y44:Z44"/>
    <mergeCell ref="C44:D44"/>
    <mergeCell ref="E44:F44"/>
    <mergeCell ref="G44:H44"/>
    <mergeCell ref="I44:M44"/>
    <mergeCell ref="N44:O44"/>
    <mergeCell ref="P44:Q44"/>
    <mergeCell ref="R44:S44"/>
    <mergeCell ref="T45:U45"/>
    <mergeCell ref="V45:X45"/>
    <mergeCell ref="Y45:Z45"/>
    <mergeCell ref="C45:D45"/>
    <mergeCell ref="E45:F45"/>
    <mergeCell ref="G45:H45"/>
    <mergeCell ref="I45:M45"/>
    <mergeCell ref="N45:O45"/>
    <mergeCell ref="P45:Q45"/>
    <mergeCell ref="R45:S45"/>
    <mergeCell ref="T46:U46"/>
    <mergeCell ref="V46:X46"/>
    <mergeCell ref="Y46:Z46"/>
    <mergeCell ref="C46:D46"/>
    <mergeCell ref="E46:F46"/>
    <mergeCell ref="G46:H46"/>
    <mergeCell ref="I46:M46"/>
    <mergeCell ref="N46:O46"/>
    <mergeCell ref="P46:Q46"/>
    <mergeCell ref="R46:S46"/>
    <mergeCell ref="T47:U47"/>
    <mergeCell ref="V47:X47"/>
    <mergeCell ref="Y47:Z47"/>
    <mergeCell ref="C47:D47"/>
    <mergeCell ref="E47:F47"/>
    <mergeCell ref="G47:H47"/>
    <mergeCell ref="I47:M47"/>
    <mergeCell ref="N47:O47"/>
    <mergeCell ref="P47:Q47"/>
    <mergeCell ref="R47:S47"/>
    <mergeCell ref="T48:U48"/>
    <mergeCell ref="V48:X48"/>
    <mergeCell ref="Y48:Z48"/>
    <mergeCell ref="C48:D48"/>
    <mergeCell ref="E48:F48"/>
    <mergeCell ref="G48:H48"/>
    <mergeCell ref="I48:M48"/>
    <mergeCell ref="N48:O48"/>
    <mergeCell ref="P48:Q48"/>
    <mergeCell ref="R48:S48"/>
    <mergeCell ref="T49:U49"/>
    <mergeCell ref="V49:X49"/>
    <mergeCell ref="Y49:Z49"/>
    <mergeCell ref="C49:D49"/>
    <mergeCell ref="E49:F49"/>
    <mergeCell ref="G49:H49"/>
    <mergeCell ref="I49:M49"/>
    <mergeCell ref="N49:O49"/>
    <mergeCell ref="P49:Q49"/>
    <mergeCell ref="R49:S49"/>
    <mergeCell ref="T50:U50"/>
    <mergeCell ref="V50:X50"/>
    <mergeCell ref="Y50:Z50"/>
    <mergeCell ref="C50:D50"/>
    <mergeCell ref="E50:F50"/>
    <mergeCell ref="G50:H50"/>
    <mergeCell ref="I50:M50"/>
    <mergeCell ref="N50:O50"/>
    <mergeCell ref="P50:Q50"/>
    <mergeCell ref="R50:S50"/>
    <mergeCell ref="T51:U51"/>
    <mergeCell ref="V51:X51"/>
    <mergeCell ref="Y51:Z51"/>
    <mergeCell ref="C51:D51"/>
    <mergeCell ref="E51:F51"/>
    <mergeCell ref="G51:H51"/>
    <mergeCell ref="I51:M51"/>
    <mergeCell ref="N51:O51"/>
    <mergeCell ref="P51:Q51"/>
    <mergeCell ref="R51:S51"/>
    <mergeCell ref="T52:U52"/>
    <mergeCell ref="V52:X52"/>
    <mergeCell ref="Y52:Z52"/>
    <mergeCell ref="C52:D52"/>
    <mergeCell ref="E52:F52"/>
    <mergeCell ref="G52:H52"/>
    <mergeCell ref="I52:M52"/>
    <mergeCell ref="N52:O52"/>
    <mergeCell ref="P52:Q52"/>
    <mergeCell ref="R52:S52"/>
    <mergeCell ref="T53:U53"/>
    <mergeCell ref="V53:X53"/>
    <mergeCell ref="Y53:Z53"/>
    <mergeCell ref="C53:D53"/>
    <mergeCell ref="E53:F53"/>
    <mergeCell ref="G53:H53"/>
    <mergeCell ref="I53:M53"/>
    <mergeCell ref="N53:O53"/>
    <mergeCell ref="P53:Q53"/>
    <mergeCell ref="R53:S53"/>
    <mergeCell ref="T54:U54"/>
    <mergeCell ref="V54:X54"/>
    <mergeCell ref="Y54:Z54"/>
    <mergeCell ref="C54:D54"/>
    <mergeCell ref="E54:F54"/>
    <mergeCell ref="G54:H54"/>
    <mergeCell ref="I54:M54"/>
    <mergeCell ref="N54:O54"/>
    <mergeCell ref="P54:Q54"/>
    <mergeCell ref="R54:S54"/>
    <mergeCell ref="T55:U55"/>
    <mergeCell ref="V55:X55"/>
    <mergeCell ref="Y55:Z55"/>
    <mergeCell ref="C55:D55"/>
    <mergeCell ref="E55:F55"/>
    <mergeCell ref="G55:H55"/>
    <mergeCell ref="I55:M55"/>
    <mergeCell ref="N55:O55"/>
    <mergeCell ref="P55:Q55"/>
    <mergeCell ref="R55:S55"/>
    <mergeCell ref="T56:U56"/>
    <mergeCell ref="V56:X56"/>
    <mergeCell ref="Y56:Z56"/>
    <mergeCell ref="C56:D56"/>
    <mergeCell ref="E56:F56"/>
    <mergeCell ref="G56:H56"/>
    <mergeCell ref="I56:M56"/>
    <mergeCell ref="N56:O56"/>
    <mergeCell ref="P56:Q56"/>
    <mergeCell ref="R56:S56"/>
    <mergeCell ref="T57:U57"/>
    <mergeCell ref="V57:X57"/>
    <mergeCell ref="Y57:Z57"/>
    <mergeCell ref="C57:D57"/>
    <mergeCell ref="E57:F57"/>
    <mergeCell ref="G57:H57"/>
    <mergeCell ref="I57:M57"/>
    <mergeCell ref="N57:O57"/>
    <mergeCell ref="P57:Q57"/>
    <mergeCell ref="R57:S57"/>
    <mergeCell ref="T58:U58"/>
    <mergeCell ref="V58:X58"/>
    <mergeCell ref="Y58:Z58"/>
    <mergeCell ref="C58:D58"/>
    <mergeCell ref="E58:F58"/>
    <mergeCell ref="G58:H58"/>
    <mergeCell ref="I58:M58"/>
    <mergeCell ref="N58:O58"/>
    <mergeCell ref="P58:Q58"/>
    <mergeCell ref="R58:S58"/>
    <mergeCell ref="T59:U59"/>
    <mergeCell ref="V59:X59"/>
    <mergeCell ref="Y59:Z59"/>
    <mergeCell ref="C59:D59"/>
    <mergeCell ref="E59:F59"/>
    <mergeCell ref="G59:H59"/>
    <mergeCell ref="I59:M59"/>
    <mergeCell ref="N59:O59"/>
    <mergeCell ref="P59:Q59"/>
    <mergeCell ref="R59:S59"/>
    <mergeCell ref="T60:U60"/>
    <mergeCell ref="V60:X60"/>
    <mergeCell ref="Y60:Z60"/>
    <mergeCell ref="C60:D60"/>
    <mergeCell ref="E60:F60"/>
    <mergeCell ref="G60:H60"/>
    <mergeCell ref="I60:M60"/>
    <mergeCell ref="N60:O60"/>
    <mergeCell ref="P60:Q60"/>
    <mergeCell ref="R60:S60"/>
    <mergeCell ref="T61:U61"/>
    <mergeCell ref="V61:X61"/>
    <mergeCell ref="Y61:Z61"/>
    <mergeCell ref="C61:D61"/>
    <mergeCell ref="E61:F61"/>
    <mergeCell ref="G61:H61"/>
    <mergeCell ref="I61:M61"/>
    <mergeCell ref="N61:O61"/>
    <mergeCell ref="P61:Q61"/>
    <mergeCell ref="R61:S61"/>
    <mergeCell ref="T62:U62"/>
    <mergeCell ref="V62:X62"/>
    <mergeCell ref="Y62:Z62"/>
    <mergeCell ref="C62:D62"/>
    <mergeCell ref="E62:F62"/>
    <mergeCell ref="G62:H62"/>
    <mergeCell ref="I62:M62"/>
    <mergeCell ref="N62:O62"/>
    <mergeCell ref="P62:Q62"/>
    <mergeCell ref="R62:S62"/>
    <mergeCell ref="T63:U63"/>
    <mergeCell ref="V63:X63"/>
    <mergeCell ref="Y63:Z63"/>
    <mergeCell ref="C63:D63"/>
    <mergeCell ref="E63:F63"/>
    <mergeCell ref="G63:H63"/>
    <mergeCell ref="I63:M63"/>
    <mergeCell ref="N63:O63"/>
    <mergeCell ref="P63:Q63"/>
    <mergeCell ref="R63:S63"/>
    <mergeCell ref="T64:U64"/>
    <mergeCell ref="V64:X64"/>
    <mergeCell ref="Y64:Z64"/>
    <mergeCell ref="C64:D64"/>
    <mergeCell ref="E64:F64"/>
    <mergeCell ref="G64:H64"/>
    <mergeCell ref="I64:M64"/>
    <mergeCell ref="N64:O64"/>
    <mergeCell ref="P64:Q64"/>
    <mergeCell ref="R64:S64"/>
    <mergeCell ref="T65:U65"/>
    <mergeCell ref="V65:X65"/>
    <mergeCell ref="Y65:Z65"/>
    <mergeCell ref="C65:D65"/>
    <mergeCell ref="E65:F65"/>
    <mergeCell ref="G65:H65"/>
    <mergeCell ref="I65:M65"/>
    <mergeCell ref="N65:O65"/>
    <mergeCell ref="P65:Q65"/>
    <mergeCell ref="R65:S65"/>
    <mergeCell ref="T66:U66"/>
    <mergeCell ref="V66:X66"/>
    <mergeCell ref="Y66:Z66"/>
    <mergeCell ref="C66:D66"/>
    <mergeCell ref="E66:F66"/>
    <mergeCell ref="G66:H66"/>
    <mergeCell ref="I66:M66"/>
    <mergeCell ref="N66:O66"/>
    <mergeCell ref="P66:Q66"/>
    <mergeCell ref="R66:S66"/>
    <mergeCell ref="T67:U67"/>
    <mergeCell ref="V67:X67"/>
    <mergeCell ref="Y67:Z67"/>
    <mergeCell ref="C67:D67"/>
    <mergeCell ref="E67:F67"/>
    <mergeCell ref="G67:H67"/>
    <mergeCell ref="I67:M67"/>
    <mergeCell ref="N67:O67"/>
    <mergeCell ref="P67:Q67"/>
    <mergeCell ref="R67:S67"/>
    <mergeCell ref="T68:U68"/>
    <mergeCell ref="V68:X68"/>
    <mergeCell ref="Y68:Z68"/>
    <mergeCell ref="C68:D68"/>
    <mergeCell ref="E68:F68"/>
    <mergeCell ref="G68:H68"/>
    <mergeCell ref="I68:M68"/>
    <mergeCell ref="N68:O68"/>
    <mergeCell ref="P68:Q68"/>
    <mergeCell ref="R68:S68"/>
    <mergeCell ref="T69:U69"/>
    <mergeCell ref="V69:X69"/>
    <mergeCell ref="Y69:Z69"/>
    <mergeCell ref="C69:D69"/>
    <mergeCell ref="E69:F69"/>
    <mergeCell ref="G69:H69"/>
    <mergeCell ref="I69:M69"/>
    <mergeCell ref="N69:O69"/>
    <mergeCell ref="P69:Q69"/>
    <mergeCell ref="R69:S69"/>
    <mergeCell ref="T70:U70"/>
    <mergeCell ref="V70:X70"/>
    <mergeCell ref="Y70:Z70"/>
    <mergeCell ref="C70:D70"/>
    <mergeCell ref="E70:F70"/>
    <mergeCell ref="G70:H70"/>
    <mergeCell ref="I70:M70"/>
    <mergeCell ref="N70:O70"/>
    <mergeCell ref="P70:Q70"/>
    <mergeCell ref="R70:S70"/>
    <mergeCell ref="T71:U71"/>
    <mergeCell ref="V71:X71"/>
    <mergeCell ref="Y71:Z71"/>
    <mergeCell ref="C71:D71"/>
    <mergeCell ref="E71:F71"/>
    <mergeCell ref="G71:H71"/>
    <mergeCell ref="I71:M71"/>
    <mergeCell ref="N71:O71"/>
    <mergeCell ref="P71:Q71"/>
    <mergeCell ref="R71:S71"/>
    <mergeCell ref="T72:U72"/>
    <mergeCell ref="V72:X72"/>
    <mergeCell ref="Y72:Z72"/>
    <mergeCell ref="C72:D72"/>
    <mergeCell ref="E72:F72"/>
    <mergeCell ref="G72:H72"/>
    <mergeCell ref="I72:M72"/>
    <mergeCell ref="N72:O72"/>
    <mergeCell ref="P72:Q72"/>
    <mergeCell ref="R72:S72"/>
    <mergeCell ref="T73:U73"/>
    <mergeCell ref="V73:X73"/>
    <mergeCell ref="Y73:Z73"/>
    <mergeCell ref="C73:D73"/>
    <mergeCell ref="E73:F73"/>
    <mergeCell ref="G73:H73"/>
    <mergeCell ref="I73:M73"/>
    <mergeCell ref="N73:O73"/>
    <mergeCell ref="P73:Q73"/>
    <mergeCell ref="R73:S73"/>
    <mergeCell ref="T74:U74"/>
    <mergeCell ref="V74:X74"/>
    <mergeCell ref="Y74:Z74"/>
    <mergeCell ref="C74:D74"/>
    <mergeCell ref="E74:F74"/>
    <mergeCell ref="G74:H74"/>
    <mergeCell ref="I74:M74"/>
    <mergeCell ref="N74:O74"/>
    <mergeCell ref="P74:Q74"/>
    <mergeCell ref="R74:S74"/>
    <mergeCell ref="T75:U75"/>
    <mergeCell ref="V75:X75"/>
    <mergeCell ref="Y75:Z75"/>
    <mergeCell ref="C75:D75"/>
    <mergeCell ref="E75:F75"/>
    <mergeCell ref="G75:H75"/>
    <mergeCell ref="I75:M75"/>
    <mergeCell ref="N75:O75"/>
    <mergeCell ref="P75:Q75"/>
    <mergeCell ref="R75:S75"/>
    <mergeCell ref="T76:U76"/>
    <mergeCell ref="V76:X76"/>
    <mergeCell ref="Y76:Z76"/>
    <mergeCell ref="C76:D76"/>
    <mergeCell ref="E76:F76"/>
    <mergeCell ref="G76:H76"/>
    <mergeCell ref="I76:M76"/>
    <mergeCell ref="N76:O76"/>
    <mergeCell ref="P76:Q76"/>
    <mergeCell ref="R76:S76"/>
    <mergeCell ref="T77:U77"/>
    <mergeCell ref="V77:X77"/>
    <mergeCell ref="Y77:Z77"/>
    <mergeCell ref="C77:D77"/>
    <mergeCell ref="E77:F77"/>
    <mergeCell ref="G77:H77"/>
    <mergeCell ref="I77:M77"/>
    <mergeCell ref="N77:O77"/>
    <mergeCell ref="P77:Q77"/>
    <mergeCell ref="R77:S77"/>
    <mergeCell ref="T78:U78"/>
    <mergeCell ref="V78:X78"/>
    <mergeCell ref="Y78:Z78"/>
    <mergeCell ref="C78:D78"/>
    <mergeCell ref="E78:F78"/>
    <mergeCell ref="G78:H78"/>
    <mergeCell ref="I78:M78"/>
    <mergeCell ref="N78:O78"/>
    <mergeCell ref="P78:Q78"/>
    <mergeCell ref="R78:S78"/>
    <mergeCell ref="T79:U79"/>
    <mergeCell ref="V79:X79"/>
    <mergeCell ref="Y79:Z79"/>
    <mergeCell ref="C79:D79"/>
    <mergeCell ref="E79:F79"/>
    <mergeCell ref="G79:H79"/>
    <mergeCell ref="I79:M79"/>
    <mergeCell ref="N79:O79"/>
    <mergeCell ref="P79:Q79"/>
    <mergeCell ref="R79:S79"/>
    <mergeCell ref="T80:U80"/>
    <mergeCell ref="V80:X80"/>
    <mergeCell ref="Y80:Z80"/>
    <mergeCell ref="C80:D80"/>
    <mergeCell ref="E80:F80"/>
    <mergeCell ref="G80:H80"/>
    <mergeCell ref="I80:M80"/>
    <mergeCell ref="N80:O80"/>
    <mergeCell ref="P80:Q80"/>
    <mergeCell ref="R80:S80"/>
    <mergeCell ref="T81:U81"/>
    <mergeCell ref="V81:X81"/>
    <mergeCell ref="Y81:Z81"/>
    <mergeCell ref="C81:D81"/>
    <mergeCell ref="E81:F81"/>
    <mergeCell ref="G81:H81"/>
    <mergeCell ref="I81:M81"/>
    <mergeCell ref="N81:O81"/>
    <mergeCell ref="P81:Q81"/>
    <mergeCell ref="R81:S81"/>
    <mergeCell ref="T82:U82"/>
    <mergeCell ref="V82:X82"/>
    <mergeCell ref="Y82:Z82"/>
    <mergeCell ref="C82:D82"/>
    <mergeCell ref="E82:F82"/>
    <mergeCell ref="G82:H82"/>
    <mergeCell ref="I82:M82"/>
    <mergeCell ref="N82:O82"/>
    <mergeCell ref="P82:Q82"/>
    <mergeCell ref="R82:S82"/>
    <mergeCell ref="T83:U83"/>
    <mergeCell ref="V83:X83"/>
    <mergeCell ref="Y83:Z83"/>
    <mergeCell ref="C83:D83"/>
    <mergeCell ref="E83:F83"/>
    <mergeCell ref="G83:H83"/>
    <mergeCell ref="I83:M83"/>
    <mergeCell ref="N83:O83"/>
    <mergeCell ref="P83:Q83"/>
    <mergeCell ref="R83:S83"/>
    <mergeCell ref="T84:U84"/>
    <mergeCell ref="V84:X84"/>
    <mergeCell ref="Y84:Z84"/>
    <mergeCell ref="C84:D84"/>
    <mergeCell ref="E84:F84"/>
    <mergeCell ref="G84:H84"/>
    <mergeCell ref="I84:M84"/>
    <mergeCell ref="N84:O84"/>
    <mergeCell ref="P84:Q84"/>
    <mergeCell ref="R84:S84"/>
    <mergeCell ref="T85:U85"/>
    <mergeCell ref="V85:X85"/>
    <mergeCell ref="Y85:Z85"/>
    <mergeCell ref="C85:D85"/>
    <mergeCell ref="E85:F85"/>
    <mergeCell ref="G85:H85"/>
    <mergeCell ref="I85:M85"/>
    <mergeCell ref="N85:O85"/>
    <mergeCell ref="P85:Q85"/>
    <mergeCell ref="R85:S85"/>
    <mergeCell ref="T86:U86"/>
    <mergeCell ref="V86:X86"/>
    <mergeCell ref="Y86:Z86"/>
    <mergeCell ref="C86:D86"/>
    <mergeCell ref="E86:F86"/>
    <mergeCell ref="G86:H86"/>
    <mergeCell ref="I86:M86"/>
    <mergeCell ref="N86:O86"/>
    <mergeCell ref="P86:Q86"/>
    <mergeCell ref="R86:S86"/>
    <mergeCell ref="T87:U87"/>
    <mergeCell ref="V87:X87"/>
    <mergeCell ref="Y87:Z87"/>
    <mergeCell ref="C87:D87"/>
    <mergeCell ref="E87:F87"/>
    <mergeCell ref="G87:H87"/>
    <mergeCell ref="I87:M87"/>
    <mergeCell ref="N87:O87"/>
    <mergeCell ref="P87:Q87"/>
    <mergeCell ref="R87:S87"/>
    <mergeCell ref="T88:U88"/>
    <mergeCell ref="V88:X88"/>
    <mergeCell ref="Y88:Z88"/>
    <mergeCell ref="C88:D88"/>
    <mergeCell ref="E88:F88"/>
    <mergeCell ref="G88:H88"/>
    <mergeCell ref="I88:M88"/>
    <mergeCell ref="N88:O88"/>
    <mergeCell ref="P88:Q88"/>
    <mergeCell ref="R88:S88"/>
    <mergeCell ref="T89:U89"/>
    <mergeCell ref="V89:X89"/>
    <mergeCell ref="Y89:Z89"/>
    <mergeCell ref="C89:D89"/>
    <mergeCell ref="E89:F89"/>
    <mergeCell ref="G89:H89"/>
    <mergeCell ref="I89:M89"/>
    <mergeCell ref="N89:O89"/>
    <mergeCell ref="P89:Q89"/>
    <mergeCell ref="R89:S89"/>
    <mergeCell ref="T90:U90"/>
    <mergeCell ref="V90:X90"/>
    <mergeCell ref="Y90:Z90"/>
    <mergeCell ref="C90:D90"/>
    <mergeCell ref="E90:F90"/>
    <mergeCell ref="G90:H90"/>
    <mergeCell ref="I90:M90"/>
    <mergeCell ref="N90:O90"/>
    <mergeCell ref="P90:Q90"/>
    <mergeCell ref="R90:S90"/>
    <mergeCell ref="T91:U91"/>
    <mergeCell ref="V91:X91"/>
    <mergeCell ref="Y91:Z91"/>
    <mergeCell ref="C91:D91"/>
    <mergeCell ref="E91:F91"/>
    <mergeCell ref="G91:H91"/>
    <mergeCell ref="I91:M91"/>
    <mergeCell ref="N91:O91"/>
    <mergeCell ref="P91:Q91"/>
    <mergeCell ref="R91:S91"/>
    <mergeCell ref="T92:U92"/>
    <mergeCell ref="V92:X92"/>
    <mergeCell ref="Y92:Z92"/>
    <mergeCell ref="C92:D92"/>
    <mergeCell ref="E92:F92"/>
    <mergeCell ref="G92:H92"/>
    <mergeCell ref="I92:M92"/>
    <mergeCell ref="N92:O92"/>
    <mergeCell ref="P92:Q92"/>
    <mergeCell ref="R92:S92"/>
    <mergeCell ref="T93:U93"/>
    <mergeCell ref="V93:X93"/>
    <mergeCell ref="Y93:Z93"/>
    <mergeCell ref="C93:D93"/>
    <mergeCell ref="E93:F93"/>
    <mergeCell ref="G93:H93"/>
    <mergeCell ref="I93:M93"/>
    <mergeCell ref="N93:O93"/>
    <mergeCell ref="P93:Q93"/>
    <mergeCell ref="R93:S93"/>
    <mergeCell ref="T94:U94"/>
    <mergeCell ref="V94:X94"/>
    <mergeCell ref="Y94:Z94"/>
    <mergeCell ref="C94:D94"/>
    <mergeCell ref="E94:F94"/>
    <mergeCell ref="G94:H94"/>
    <mergeCell ref="I94:M94"/>
    <mergeCell ref="N94:O94"/>
    <mergeCell ref="P94:Q94"/>
    <mergeCell ref="R94:S94"/>
    <mergeCell ref="T95:U95"/>
    <mergeCell ref="V95:X95"/>
    <mergeCell ref="Y95:Z95"/>
    <mergeCell ref="C95:D95"/>
    <mergeCell ref="E95:F95"/>
    <mergeCell ref="G95:H95"/>
    <mergeCell ref="I95:M95"/>
    <mergeCell ref="N95:O95"/>
    <mergeCell ref="P95:Q95"/>
    <mergeCell ref="R95:S95"/>
    <mergeCell ref="T96:U96"/>
    <mergeCell ref="V96:X96"/>
    <mergeCell ref="Y96:Z96"/>
    <mergeCell ref="C96:D96"/>
    <mergeCell ref="E96:F96"/>
    <mergeCell ref="G96:H96"/>
    <mergeCell ref="I96:M96"/>
    <mergeCell ref="N96:O96"/>
    <mergeCell ref="P96:Q96"/>
    <mergeCell ref="R96:S96"/>
    <mergeCell ref="T97:U97"/>
    <mergeCell ref="V97:X97"/>
    <mergeCell ref="Y97:Z97"/>
    <mergeCell ref="C97:D97"/>
    <mergeCell ref="E97:F97"/>
    <mergeCell ref="G97:H97"/>
    <mergeCell ref="I97:M97"/>
    <mergeCell ref="N97:O97"/>
    <mergeCell ref="P97:Q97"/>
    <mergeCell ref="R97:S97"/>
    <mergeCell ref="T98:U98"/>
    <mergeCell ref="V98:X98"/>
    <mergeCell ref="Y98:Z98"/>
    <mergeCell ref="C98:D98"/>
    <mergeCell ref="E98:F98"/>
    <mergeCell ref="G98:H98"/>
    <mergeCell ref="I98:M98"/>
    <mergeCell ref="N98:O98"/>
    <mergeCell ref="P98:Q98"/>
    <mergeCell ref="R98:S98"/>
    <mergeCell ref="T99:U99"/>
    <mergeCell ref="V99:X99"/>
    <mergeCell ref="Y99:Z99"/>
    <mergeCell ref="C99:D99"/>
    <mergeCell ref="E99:F99"/>
    <mergeCell ref="G99:H99"/>
    <mergeCell ref="I99:M99"/>
    <mergeCell ref="N99:O99"/>
    <mergeCell ref="P99:Q99"/>
    <mergeCell ref="R99:S99"/>
    <mergeCell ref="T100:U100"/>
    <mergeCell ref="V100:X100"/>
    <mergeCell ref="Y100:Z100"/>
    <mergeCell ref="C100:D100"/>
    <mergeCell ref="E100:F100"/>
    <mergeCell ref="G100:H100"/>
    <mergeCell ref="I100:M100"/>
    <mergeCell ref="N100:O100"/>
    <mergeCell ref="P100:Q100"/>
    <mergeCell ref="R100:S100"/>
    <mergeCell ref="T101:U101"/>
    <mergeCell ref="V101:X101"/>
    <mergeCell ref="Y101:Z101"/>
    <mergeCell ref="C101:D101"/>
    <mergeCell ref="E101:F101"/>
    <mergeCell ref="G101:H101"/>
    <mergeCell ref="I101:M101"/>
    <mergeCell ref="N101:O101"/>
    <mergeCell ref="P101:Q101"/>
    <mergeCell ref="R101:S101"/>
    <mergeCell ref="T102:U102"/>
    <mergeCell ref="V102:X102"/>
    <mergeCell ref="Y102:Z102"/>
    <mergeCell ref="C102:D102"/>
    <mergeCell ref="E102:F102"/>
    <mergeCell ref="G102:H102"/>
    <mergeCell ref="I102:M102"/>
    <mergeCell ref="N102:O102"/>
    <mergeCell ref="P102:Q102"/>
    <mergeCell ref="R102:S102"/>
    <mergeCell ref="T103:U103"/>
    <mergeCell ref="V103:X103"/>
    <mergeCell ref="Y103:Z103"/>
    <mergeCell ref="C103:D103"/>
    <mergeCell ref="E103:F103"/>
    <mergeCell ref="G103:H103"/>
    <mergeCell ref="I103:M103"/>
    <mergeCell ref="N103:O103"/>
    <mergeCell ref="P103:Q103"/>
    <mergeCell ref="R103:S103"/>
    <mergeCell ref="T104:U104"/>
    <mergeCell ref="V104:X104"/>
    <mergeCell ref="Y104:Z104"/>
    <mergeCell ref="C104:D104"/>
    <mergeCell ref="E104:F104"/>
    <mergeCell ref="G104:H104"/>
    <mergeCell ref="I104:M104"/>
    <mergeCell ref="N104:O104"/>
    <mergeCell ref="P104:Q104"/>
    <mergeCell ref="R104:S104"/>
    <mergeCell ref="T105:U105"/>
    <mergeCell ref="V105:X105"/>
    <mergeCell ref="Y105:Z105"/>
    <mergeCell ref="C105:D105"/>
    <mergeCell ref="E105:F105"/>
    <mergeCell ref="G105:H105"/>
    <mergeCell ref="I105:M105"/>
    <mergeCell ref="N105:O105"/>
    <mergeCell ref="P105:Q105"/>
    <mergeCell ref="R105:S105"/>
    <mergeCell ref="T106:U106"/>
    <mergeCell ref="V106:X106"/>
    <mergeCell ref="Y106:Z106"/>
    <mergeCell ref="C106:D106"/>
    <mergeCell ref="E106:F106"/>
    <mergeCell ref="G106:H106"/>
    <mergeCell ref="I106:M106"/>
    <mergeCell ref="N106:O106"/>
    <mergeCell ref="P106:Q106"/>
    <mergeCell ref="R106:S106"/>
    <mergeCell ref="T107:U107"/>
    <mergeCell ref="V107:X107"/>
    <mergeCell ref="Y107:Z107"/>
    <mergeCell ref="C107:D107"/>
    <mergeCell ref="E107:F107"/>
    <mergeCell ref="G107:H107"/>
    <mergeCell ref="I107:M107"/>
    <mergeCell ref="N107:O107"/>
    <mergeCell ref="P107:Q107"/>
    <mergeCell ref="R107:S107"/>
    <mergeCell ref="T108:U108"/>
    <mergeCell ref="V108:X108"/>
    <mergeCell ref="Y108:Z108"/>
    <mergeCell ref="C108:D108"/>
    <mergeCell ref="E108:F108"/>
    <mergeCell ref="G108:H108"/>
    <mergeCell ref="I108:M108"/>
    <mergeCell ref="N108:O108"/>
    <mergeCell ref="P108:Q108"/>
    <mergeCell ref="R108:S108"/>
    <mergeCell ref="T109:U109"/>
    <mergeCell ref="V109:X109"/>
    <mergeCell ref="Y109:Z109"/>
    <mergeCell ref="C109:D109"/>
    <mergeCell ref="E109:F109"/>
    <mergeCell ref="G109:H109"/>
    <mergeCell ref="I109:M109"/>
    <mergeCell ref="N109:O109"/>
    <mergeCell ref="P109:Q109"/>
    <mergeCell ref="R109:S109"/>
    <mergeCell ref="T110:U110"/>
    <mergeCell ref="V110:X110"/>
    <mergeCell ref="Y110:Z110"/>
    <mergeCell ref="C110:D110"/>
    <mergeCell ref="E110:F110"/>
    <mergeCell ref="G110:H110"/>
    <mergeCell ref="I110:M110"/>
    <mergeCell ref="N110:O110"/>
    <mergeCell ref="P110:Q110"/>
    <mergeCell ref="R110:S110"/>
    <mergeCell ref="T111:U111"/>
    <mergeCell ref="V111:X111"/>
    <mergeCell ref="Y111:Z111"/>
    <mergeCell ref="C111:D111"/>
    <mergeCell ref="E111:F111"/>
    <mergeCell ref="G111:H111"/>
    <mergeCell ref="I111:M111"/>
    <mergeCell ref="N111:O111"/>
    <mergeCell ref="P111:Q111"/>
    <mergeCell ref="R111:S111"/>
    <mergeCell ref="T112:U112"/>
    <mergeCell ref="V112:X112"/>
    <mergeCell ref="Y112:Z112"/>
    <mergeCell ref="C112:D112"/>
    <mergeCell ref="E112:F112"/>
    <mergeCell ref="G112:H112"/>
    <mergeCell ref="I112:M112"/>
    <mergeCell ref="N112:O112"/>
    <mergeCell ref="P112:Q112"/>
    <mergeCell ref="R112:S112"/>
    <mergeCell ref="T113:U113"/>
    <mergeCell ref="V113:X113"/>
    <mergeCell ref="Y113:Z113"/>
    <mergeCell ref="C113:D113"/>
    <mergeCell ref="E113:F113"/>
    <mergeCell ref="G113:H113"/>
    <mergeCell ref="I113:M113"/>
    <mergeCell ref="N113:O113"/>
    <mergeCell ref="P113:Q113"/>
    <mergeCell ref="R113:S113"/>
    <mergeCell ref="T114:U114"/>
    <mergeCell ref="V114:X114"/>
    <mergeCell ref="Y114:Z114"/>
    <mergeCell ref="C114:D114"/>
    <mergeCell ref="E114:F114"/>
    <mergeCell ref="G114:H114"/>
    <mergeCell ref="I114:M114"/>
    <mergeCell ref="N114:O114"/>
    <mergeCell ref="P114:Q114"/>
    <mergeCell ref="R114:S114"/>
    <mergeCell ref="T115:U115"/>
    <mergeCell ref="V115:X115"/>
    <mergeCell ref="Y115:Z115"/>
    <mergeCell ref="C115:D115"/>
    <mergeCell ref="E115:F115"/>
    <mergeCell ref="G115:H115"/>
    <mergeCell ref="I115:M115"/>
    <mergeCell ref="N115:O115"/>
    <mergeCell ref="P115:Q115"/>
    <mergeCell ref="R115:S115"/>
    <mergeCell ref="T116:U116"/>
    <mergeCell ref="V116:X116"/>
    <mergeCell ref="Y116:Z116"/>
    <mergeCell ref="C116:D116"/>
    <mergeCell ref="E116:F116"/>
    <mergeCell ref="G116:H116"/>
    <mergeCell ref="I116:M116"/>
    <mergeCell ref="N116:O116"/>
    <mergeCell ref="P116:Q116"/>
    <mergeCell ref="R116:S116"/>
    <mergeCell ref="T117:U117"/>
    <mergeCell ref="V117:X117"/>
    <mergeCell ref="Y117:Z117"/>
    <mergeCell ref="C117:D117"/>
    <mergeCell ref="E117:F117"/>
    <mergeCell ref="G117:H117"/>
    <mergeCell ref="I117:M117"/>
    <mergeCell ref="N117:O117"/>
    <mergeCell ref="P117:Q117"/>
    <mergeCell ref="R117:S117"/>
    <mergeCell ref="T118:U118"/>
    <mergeCell ref="V118:X118"/>
    <mergeCell ref="Y118:Z118"/>
    <mergeCell ref="C118:D118"/>
    <mergeCell ref="E118:F118"/>
    <mergeCell ref="G118:H118"/>
    <mergeCell ref="I118:M118"/>
    <mergeCell ref="N118:O118"/>
    <mergeCell ref="P118:Q118"/>
    <mergeCell ref="R118:S118"/>
    <mergeCell ref="T119:U119"/>
    <mergeCell ref="V119:X119"/>
    <mergeCell ref="Y119:Z119"/>
    <mergeCell ref="C119:D119"/>
    <mergeCell ref="E119:F119"/>
    <mergeCell ref="G119:H119"/>
    <mergeCell ref="I119:M119"/>
    <mergeCell ref="N119:O119"/>
    <mergeCell ref="P119:Q119"/>
    <mergeCell ref="R119:S119"/>
    <mergeCell ref="T120:U120"/>
    <mergeCell ref="V120:X120"/>
    <mergeCell ref="Y120:Z120"/>
    <mergeCell ref="C120:D120"/>
    <mergeCell ref="E120:F120"/>
    <mergeCell ref="G120:H120"/>
    <mergeCell ref="I120:M120"/>
    <mergeCell ref="N120:O120"/>
    <mergeCell ref="P120:Q120"/>
    <mergeCell ref="R120:S120"/>
    <mergeCell ref="T121:U121"/>
    <mergeCell ref="V121:X121"/>
    <mergeCell ref="Y121:Z121"/>
    <mergeCell ref="C121:D121"/>
    <mergeCell ref="E121:F121"/>
    <mergeCell ref="G121:H121"/>
    <mergeCell ref="I121:M121"/>
    <mergeCell ref="N121:O121"/>
    <mergeCell ref="P121:Q121"/>
    <mergeCell ref="R121:S121"/>
    <mergeCell ref="T122:U122"/>
    <mergeCell ref="V122:X122"/>
    <mergeCell ref="Y122:Z122"/>
    <mergeCell ref="C122:D122"/>
    <mergeCell ref="E122:F122"/>
    <mergeCell ref="G122:H122"/>
    <mergeCell ref="I122:M122"/>
    <mergeCell ref="N122:O122"/>
    <mergeCell ref="P122:Q122"/>
    <mergeCell ref="R122:S122"/>
    <mergeCell ref="T123:U123"/>
    <mergeCell ref="V123:X123"/>
    <mergeCell ref="Y123:Z123"/>
    <mergeCell ref="C123:D123"/>
    <mergeCell ref="E123:F123"/>
    <mergeCell ref="G123:H123"/>
    <mergeCell ref="I123:M123"/>
    <mergeCell ref="N123:O123"/>
    <mergeCell ref="P123:Q123"/>
    <mergeCell ref="R123:S123"/>
    <mergeCell ref="T124:U124"/>
    <mergeCell ref="V124:X124"/>
    <mergeCell ref="Y124:Z124"/>
    <mergeCell ref="C124:D124"/>
    <mergeCell ref="E124:F124"/>
    <mergeCell ref="G124:H124"/>
    <mergeCell ref="I124:M124"/>
    <mergeCell ref="N124:O124"/>
    <mergeCell ref="P124:Q124"/>
    <mergeCell ref="R124:S124"/>
    <mergeCell ref="T125:U125"/>
    <mergeCell ref="V125:X125"/>
    <mergeCell ref="Y125:Z125"/>
    <mergeCell ref="C125:D125"/>
    <mergeCell ref="E125:F125"/>
    <mergeCell ref="G125:H125"/>
    <mergeCell ref="I125:M125"/>
    <mergeCell ref="N125:O125"/>
    <mergeCell ref="P125:Q125"/>
    <mergeCell ref="R125:S125"/>
    <mergeCell ref="T126:U126"/>
    <mergeCell ref="V126:X126"/>
    <mergeCell ref="Y126:Z126"/>
    <mergeCell ref="C126:D126"/>
    <mergeCell ref="E126:F126"/>
    <mergeCell ref="G126:H126"/>
    <mergeCell ref="I126:M126"/>
    <mergeCell ref="N126:O126"/>
    <mergeCell ref="P126:Q126"/>
    <mergeCell ref="R126:S126"/>
    <mergeCell ref="T127:U127"/>
    <mergeCell ref="V127:X127"/>
    <mergeCell ref="Y127:Z127"/>
    <mergeCell ref="C127:D127"/>
    <mergeCell ref="E127:F127"/>
    <mergeCell ref="G127:H127"/>
    <mergeCell ref="I127:M127"/>
    <mergeCell ref="N127:O127"/>
    <mergeCell ref="P127:Q127"/>
    <mergeCell ref="R127:S127"/>
    <mergeCell ref="T128:U128"/>
    <mergeCell ref="V128:X128"/>
    <mergeCell ref="Y128:Z128"/>
    <mergeCell ref="C128:D128"/>
    <mergeCell ref="E128:F128"/>
    <mergeCell ref="G128:H128"/>
    <mergeCell ref="I128:M128"/>
    <mergeCell ref="N128:O128"/>
    <mergeCell ref="P128:Q128"/>
    <mergeCell ref="R128:S128"/>
    <mergeCell ref="T129:U129"/>
    <mergeCell ref="V129:X129"/>
    <mergeCell ref="Y129:Z129"/>
    <mergeCell ref="C129:D129"/>
    <mergeCell ref="E129:F129"/>
    <mergeCell ref="G129:H129"/>
    <mergeCell ref="I129:M129"/>
    <mergeCell ref="N129:O129"/>
    <mergeCell ref="P129:Q129"/>
    <mergeCell ref="R129:S129"/>
    <mergeCell ref="T130:U130"/>
    <mergeCell ref="V130:X130"/>
    <mergeCell ref="Y130:Z130"/>
    <mergeCell ref="C130:D130"/>
    <mergeCell ref="E130:F130"/>
    <mergeCell ref="G130:H130"/>
    <mergeCell ref="I130:M130"/>
    <mergeCell ref="N130:O130"/>
    <mergeCell ref="P130:Q130"/>
    <mergeCell ref="R130:S130"/>
    <mergeCell ref="T131:U131"/>
    <mergeCell ref="V131:X131"/>
    <mergeCell ref="Y131:Z131"/>
    <mergeCell ref="C131:D131"/>
    <mergeCell ref="E131:F131"/>
    <mergeCell ref="G131:H131"/>
    <mergeCell ref="I131:M131"/>
    <mergeCell ref="N131:O131"/>
    <mergeCell ref="P131:Q131"/>
    <mergeCell ref="R131:S131"/>
    <mergeCell ref="T132:U132"/>
    <mergeCell ref="V132:X132"/>
    <mergeCell ref="Y132:Z132"/>
    <mergeCell ref="C132:D132"/>
    <mergeCell ref="E132:F132"/>
    <mergeCell ref="G132:H132"/>
    <mergeCell ref="I132:M132"/>
    <mergeCell ref="N132:O132"/>
    <mergeCell ref="P132:Q132"/>
    <mergeCell ref="R132:S132"/>
    <mergeCell ref="T133:U133"/>
    <mergeCell ref="V133:X133"/>
    <mergeCell ref="Y133:Z133"/>
    <mergeCell ref="C133:D133"/>
    <mergeCell ref="E133:F133"/>
    <mergeCell ref="G133:H133"/>
    <mergeCell ref="I133:M133"/>
    <mergeCell ref="N133:O133"/>
    <mergeCell ref="P133:Q133"/>
    <mergeCell ref="R133:S133"/>
    <mergeCell ref="T134:U134"/>
    <mergeCell ref="V134:X134"/>
    <mergeCell ref="Y134:Z134"/>
    <mergeCell ref="C134:D134"/>
    <mergeCell ref="E134:F134"/>
    <mergeCell ref="G134:H134"/>
    <mergeCell ref="I134:M134"/>
    <mergeCell ref="N134:O134"/>
    <mergeCell ref="P134:Q134"/>
    <mergeCell ref="R134:S134"/>
    <mergeCell ref="T135:U135"/>
    <mergeCell ref="V135:X135"/>
    <mergeCell ref="Y135:Z135"/>
    <mergeCell ref="C135:D135"/>
    <mergeCell ref="E135:F135"/>
    <mergeCell ref="G135:H135"/>
    <mergeCell ref="I135:M135"/>
    <mergeCell ref="N135:O135"/>
    <mergeCell ref="P135:Q135"/>
    <mergeCell ref="R135:S135"/>
    <mergeCell ref="T136:U136"/>
    <mergeCell ref="V136:X136"/>
    <mergeCell ref="Y136:Z136"/>
    <mergeCell ref="C136:D136"/>
    <mergeCell ref="E136:F136"/>
    <mergeCell ref="G136:H136"/>
    <mergeCell ref="I136:M136"/>
    <mergeCell ref="N136:O136"/>
    <mergeCell ref="P136:Q136"/>
    <mergeCell ref="R136:S136"/>
    <mergeCell ref="T137:U137"/>
    <mergeCell ref="V137:X137"/>
    <mergeCell ref="Y137:Z137"/>
    <mergeCell ref="C137:D137"/>
    <mergeCell ref="E137:F137"/>
    <mergeCell ref="G137:H137"/>
    <mergeCell ref="I137:M137"/>
    <mergeCell ref="N137:O137"/>
    <mergeCell ref="P137:Q137"/>
    <mergeCell ref="R137:S137"/>
    <mergeCell ref="T138:U138"/>
    <mergeCell ref="V138:X138"/>
    <mergeCell ref="Y138:Z138"/>
    <mergeCell ref="C138:D138"/>
    <mergeCell ref="E138:F138"/>
    <mergeCell ref="G138:H138"/>
    <mergeCell ref="I138:M138"/>
    <mergeCell ref="N138:O138"/>
    <mergeCell ref="P138:Q138"/>
    <mergeCell ref="R138:S138"/>
    <mergeCell ref="T139:U139"/>
    <mergeCell ref="V139:X139"/>
    <mergeCell ref="Y139:Z139"/>
    <mergeCell ref="C139:D139"/>
    <mergeCell ref="E139:F139"/>
    <mergeCell ref="G139:H139"/>
    <mergeCell ref="I139:M139"/>
    <mergeCell ref="N139:O139"/>
    <mergeCell ref="P139:Q139"/>
    <mergeCell ref="R139:S139"/>
    <mergeCell ref="T140:U140"/>
    <mergeCell ref="V140:X140"/>
    <mergeCell ref="Y140:Z140"/>
    <mergeCell ref="C140:D140"/>
    <mergeCell ref="E140:F140"/>
    <mergeCell ref="G140:H140"/>
    <mergeCell ref="I140:M140"/>
    <mergeCell ref="N140:O140"/>
    <mergeCell ref="P140:Q140"/>
    <mergeCell ref="R140:S140"/>
    <mergeCell ref="T141:U141"/>
    <mergeCell ref="V141:X141"/>
    <mergeCell ref="Y141:Z141"/>
    <mergeCell ref="C141:D141"/>
    <mergeCell ref="E141:F141"/>
    <mergeCell ref="G141:H141"/>
    <mergeCell ref="I141:M141"/>
    <mergeCell ref="N141:O141"/>
    <mergeCell ref="P141:Q141"/>
    <mergeCell ref="R141:S141"/>
    <mergeCell ref="T142:U142"/>
    <mergeCell ref="V142:X142"/>
    <mergeCell ref="Y142:Z142"/>
    <mergeCell ref="C142:D142"/>
    <mergeCell ref="E142:F142"/>
    <mergeCell ref="G142:H142"/>
    <mergeCell ref="I142:M142"/>
    <mergeCell ref="N142:O142"/>
    <mergeCell ref="P142:Q142"/>
    <mergeCell ref="R142:S142"/>
    <mergeCell ref="T143:U143"/>
    <mergeCell ref="V143:X143"/>
    <mergeCell ref="Y143:Z143"/>
    <mergeCell ref="C143:D143"/>
    <mergeCell ref="E143:F143"/>
    <mergeCell ref="G143:H143"/>
    <mergeCell ref="I143:M143"/>
    <mergeCell ref="N143:O143"/>
    <mergeCell ref="P143:Q143"/>
    <mergeCell ref="R143:S143"/>
    <mergeCell ref="T144:U144"/>
    <mergeCell ref="V144:X144"/>
    <mergeCell ref="Y144:Z144"/>
    <mergeCell ref="C144:D144"/>
    <mergeCell ref="E144:F144"/>
    <mergeCell ref="G144:H144"/>
    <mergeCell ref="I144:M144"/>
    <mergeCell ref="N144:O144"/>
    <mergeCell ref="P144:Q144"/>
    <mergeCell ref="R144:S144"/>
    <mergeCell ref="T145:U145"/>
    <mergeCell ref="V145:X145"/>
    <mergeCell ref="Y145:Z145"/>
    <mergeCell ref="C145:D145"/>
    <mergeCell ref="E145:F145"/>
    <mergeCell ref="G145:H145"/>
    <mergeCell ref="I145:M145"/>
    <mergeCell ref="N145:O145"/>
    <mergeCell ref="P145:Q145"/>
    <mergeCell ref="R145:S145"/>
    <mergeCell ref="T146:U146"/>
    <mergeCell ref="V146:X146"/>
    <mergeCell ref="Y146:Z146"/>
    <mergeCell ref="C146:D146"/>
    <mergeCell ref="E146:F146"/>
    <mergeCell ref="G146:H146"/>
    <mergeCell ref="I146:M146"/>
    <mergeCell ref="N146:O146"/>
    <mergeCell ref="P146:Q146"/>
    <mergeCell ref="R146:S146"/>
    <mergeCell ref="T147:U147"/>
    <mergeCell ref="V147:X147"/>
    <mergeCell ref="Y147:Z147"/>
    <mergeCell ref="C147:D147"/>
    <mergeCell ref="E147:F147"/>
    <mergeCell ref="G147:H147"/>
    <mergeCell ref="I147:M147"/>
    <mergeCell ref="N147:O147"/>
    <mergeCell ref="P147:Q147"/>
    <mergeCell ref="R147:S147"/>
    <mergeCell ref="T148:U148"/>
    <mergeCell ref="V148:X148"/>
    <mergeCell ref="Y148:Z148"/>
    <mergeCell ref="C148:D148"/>
    <mergeCell ref="E148:F148"/>
    <mergeCell ref="G148:H148"/>
    <mergeCell ref="I148:M148"/>
    <mergeCell ref="N148:O148"/>
    <mergeCell ref="P148:Q148"/>
    <mergeCell ref="R148:S148"/>
    <mergeCell ref="T149:U149"/>
    <mergeCell ref="V149:X149"/>
    <mergeCell ref="Y149:Z149"/>
    <mergeCell ref="C149:D149"/>
    <mergeCell ref="E149:F149"/>
    <mergeCell ref="G149:H149"/>
    <mergeCell ref="I149:M149"/>
    <mergeCell ref="N149:O149"/>
    <mergeCell ref="P149:Q149"/>
    <mergeCell ref="R149:S149"/>
    <mergeCell ref="T150:U150"/>
    <mergeCell ref="V150:X150"/>
    <mergeCell ref="Y150:Z150"/>
    <mergeCell ref="C150:D150"/>
    <mergeCell ref="E150:F150"/>
    <mergeCell ref="G150:H150"/>
    <mergeCell ref="I150:M150"/>
    <mergeCell ref="N150:O150"/>
    <mergeCell ref="P150:Q150"/>
    <mergeCell ref="R150:S150"/>
    <mergeCell ref="T151:U151"/>
    <mergeCell ref="V151:X151"/>
    <mergeCell ref="Y151:Z151"/>
    <mergeCell ref="C151:D151"/>
    <mergeCell ref="E151:F151"/>
    <mergeCell ref="G151:H151"/>
    <mergeCell ref="I151:M151"/>
    <mergeCell ref="N151:O151"/>
    <mergeCell ref="P151:Q151"/>
    <mergeCell ref="R151:S151"/>
    <mergeCell ref="T152:U152"/>
    <mergeCell ref="V152:X152"/>
    <mergeCell ref="Y152:Z152"/>
    <mergeCell ref="C152:D152"/>
    <mergeCell ref="E152:F152"/>
    <mergeCell ref="G152:H152"/>
    <mergeCell ref="I152:M152"/>
    <mergeCell ref="N152:O152"/>
    <mergeCell ref="P152:Q152"/>
    <mergeCell ref="R152:S152"/>
    <mergeCell ref="T153:U153"/>
    <mergeCell ref="V153:X153"/>
    <mergeCell ref="Y153:Z153"/>
    <mergeCell ref="C153:D153"/>
    <mergeCell ref="E153:F153"/>
    <mergeCell ref="G153:H153"/>
    <mergeCell ref="I153:M153"/>
    <mergeCell ref="N153:O153"/>
    <mergeCell ref="P153:Q153"/>
    <mergeCell ref="R153:S153"/>
    <mergeCell ref="T154:U154"/>
    <mergeCell ref="V154:X154"/>
    <mergeCell ref="Y154:Z154"/>
    <mergeCell ref="C154:D154"/>
    <mergeCell ref="E154:F154"/>
    <mergeCell ref="G154:H154"/>
    <mergeCell ref="I154:M154"/>
    <mergeCell ref="N154:O154"/>
    <mergeCell ref="P154:Q154"/>
    <mergeCell ref="R154:S154"/>
    <mergeCell ref="T155:U155"/>
    <mergeCell ref="V155:X155"/>
    <mergeCell ref="Y155:Z155"/>
    <mergeCell ref="C155:D155"/>
    <mergeCell ref="E155:F155"/>
    <mergeCell ref="G155:H155"/>
    <mergeCell ref="I155:M155"/>
    <mergeCell ref="N155:O155"/>
    <mergeCell ref="P155:Q155"/>
    <mergeCell ref="R155:S155"/>
    <mergeCell ref="T156:U156"/>
    <mergeCell ref="V156:X156"/>
    <mergeCell ref="Y156:Z156"/>
    <mergeCell ref="C156:D156"/>
    <mergeCell ref="E156:F156"/>
    <mergeCell ref="G156:H156"/>
    <mergeCell ref="I156:M156"/>
    <mergeCell ref="N156:O156"/>
    <mergeCell ref="P156:Q156"/>
    <mergeCell ref="R156:S156"/>
    <mergeCell ref="T157:U157"/>
    <mergeCell ref="V157:X157"/>
    <mergeCell ref="Y157:Z157"/>
    <mergeCell ref="C157:D157"/>
    <mergeCell ref="E157:F157"/>
    <mergeCell ref="G157:H157"/>
    <mergeCell ref="I157:M157"/>
    <mergeCell ref="N157:O157"/>
    <mergeCell ref="P157:Q157"/>
    <mergeCell ref="R157:S157"/>
    <mergeCell ref="T158:U158"/>
    <mergeCell ref="V158:X158"/>
    <mergeCell ref="Y158:Z158"/>
    <mergeCell ref="C158:D158"/>
    <mergeCell ref="E158:F158"/>
    <mergeCell ref="G158:H158"/>
    <mergeCell ref="I158:M158"/>
    <mergeCell ref="N158:O158"/>
    <mergeCell ref="P158:Q158"/>
    <mergeCell ref="R158:S158"/>
    <mergeCell ref="T159:U159"/>
    <mergeCell ref="V159:X159"/>
    <mergeCell ref="Y159:Z159"/>
    <mergeCell ref="C159:D159"/>
    <mergeCell ref="E159:F159"/>
    <mergeCell ref="G159:H159"/>
    <mergeCell ref="I159:M159"/>
    <mergeCell ref="N159:O159"/>
    <mergeCell ref="P159:Q159"/>
    <mergeCell ref="R159:S159"/>
    <mergeCell ref="T160:U160"/>
    <mergeCell ref="V160:X160"/>
    <mergeCell ref="Y160:Z160"/>
    <mergeCell ref="C160:D160"/>
    <mergeCell ref="E160:F160"/>
    <mergeCell ref="G160:H160"/>
    <mergeCell ref="I160:M160"/>
    <mergeCell ref="N160:O160"/>
    <mergeCell ref="P160:Q160"/>
    <mergeCell ref="R160:S160"/>
    <mergeCell ref="T161:U161"/>
    <mergeCell ref="V161:X161"/>
    <mergeCell ref="Y161:Z161"/>
    <mergeCell ref="C161:D161"/>
    <mergeCell ref="E161:F161"/>
    <mergeCell ref="G161:H161"/>
    <mergeCell ref="I161:M161"/>
    <mergeCell ref="N161:O161"/>
    <mergeCell ref="P161:Q161"/>
    <mergeCell ref="R161:S161"/>
    <mergeCell ref="T162:U162"/>
    <mergeCell ref="V162:X162"/>
    <mergeCell ref="Y162:Z162"/>
    <mergeCell ref="C162:D162"/>
    <mergeCell ref="E162:F162"/>
    <mergeCell ref="G162:H162"/>
    <mergeCell ref="I162:M162"/>
    <mergeCell ref="N162:O162"/>
    <mergeCell ref="P162:Q162"/>
    <mergeCell ref="R162:S162"/>
    <mergeCell ref="T163:U163"/>
    <mergeCell ref="V163:X163"/>
    <mergeCell ref="Y163:Z163"/>
    <mergeCell ref="C163:D163"/>
    <mergeCell ref="E163:F163"/>
    <mergeCell ref="G163:H163"/>
    <mergeCell ref="I163:M163"/>
    <mergeCell ref="N163:O163"/>
    <mergeCell ref="P163:Q163"/>
    <mergeCell ref="R163:S163"/>
    <mergeCell ref="T164:U164"/>
    <mergeCell ref="V164:X164"/>
    <mergeCell ref="Y164:Z164"/>
    <mergeCell ref="C164:D164"/>
    <mergeCell ref="E164:F164"/>
    <mergeCell ref="G164:H164"/>
    <mergeCell ref="I164:M164"/>
    <mergeCell ref="N164:O164"/>
    <mergeCell ref="P164:Q164"/>
    <mergeCell ref="R164:S164"/>
    <mergeCell ref="T165:U165"/>
    <mergeCell ref="V165:X165"/>
    <mergeCell ref="Y165:Z165"/>
    <mergeCell ref="C165:D165"/>
    <mergeCell ref="E165:F165"/>
    <mergeCell ref="G165:H165"/>
    <mergeCell ref="I165:M165"/>
    <mergeCell ref="N165:O165"/>
    <mergeCell ref="P165:Q165"/>
    <mergeCell ref="R165:S165"/>
    <mergeCell ref="T166:U166"/>
    <mergeCell ref="V166:X166"/>
    <mergeCell ref="Y166:Z166"/>
    <mergeCell ref="C166:D166"/>
    <mergeCell ref="E166:F166"/>
    <mergeCell ref="G166:H166"/>
    <mergeCell ref="I166:M166"/>
    <mergeCell ref="N166:O166"/>
    <mergeCell ref="P166:Q166"/>
    <mergeCell ref="R166:S166"/>
    <mergeCell ref="T167:U167"/>
    <mergeCell ref="V167:X167"/>
    <mergeCell ref="Y167:Z167"/>
    <mergeCell ref="C167:D167"/>
    <mergeCell ref="E167:F167"/>
    <mergeCell ref="G167:H167"/>
    <mergeCell ref="I167:M167"/>
    <mergeCell ref="N167:O167"/>
    <mergeCell ref="P167:Q167"/>
    <mergeCell ref="R167:S167"/>
    <mergeCell ref="T168:U168"/>
    <mergeCell ref="V168:X168"/>
    <mergeCell ref="Y168:Z168"/>
    <mergeCell ref="C168:D168"/>
    <mergeCell ref="E168:F168"/>
    <mergeCell ref="G168:H168"/>
    <mergeCell ref="I168:M168"/>
    <mergeCell ref="N168:O168"/>
    <mergeCell ref="P168:Q168"/>
    <mergeCell ref="R168:S168"/>
    <mergeCell ref="T169:U169"/>
    <mergeCell ref="V169:X169"/>
    <mergeCell ref="Y169:Z169"/>
    <mergeCell ref="C169:D169"/>
    <mergeCell ref="E169:F169"/>
    <mergeCell ref="G169:H169"/>
    <mergeCell ref="I169:M169"/>
    <mergeCell ref="N169:O169"/>
    <mergeCell ref="P169:Q169"/>
    <mergeCell ref="R169:S169"/>
    <mergeCell ref="T170:U170"/>
    <mergeCell ref="V170:X170"/>
    <mergeCell ref="Y170:Z170"/>
    <mergeCell ref="C170:D170"/>
    <mergeCell ref="E170:F170"/>
    <mergeCell ref="G170:H170"/>
    <mergeCell ref="I170:M170"/>
    <mergeCell ref="N170:O170"/>
    <mergeCell ref="P170:Q170"/>
    <mergeCell ref="R170:S170"/>
    <mergeCell ref="T171:U171"/>
    <mergeCell ref="V171:X171"/>
    <mergeCell ref="Y171:Z171"/>
    <mergeCell ref="C171:D171"/>
    <mergeCell ref="E171:F171"/>
    <mergeCell ref="G171:H171"/>
    <mergeCell ref="I171:M171"/>
    <mergeCell ref="N171:O171"/>
    <mergeCell ref="P171:Q171"/>
    <mergeCell ref="R171:S171"/>
    <mergeCell ref="T172:U172"/>
    <mergeCell ref="V172:X172"/>
    <mergeCell ref="Y172:Z172"/>
    <mergeCell ref="C172:D172"/>
    <mergeCell ref="E172:F172"/>
    <mergeCell ref="G172:H172"/>
    <mergeCell ref="I172:M172"/>
    <mergeCell ref="N172:O172"/>
    <mergeCell ref="P172:Q172"/>
    <mergeCell ref="R172:S172"/>
    <mergeCell ref="T173:U173"/>
    <mergeCell ref="V173:X173"/>
    <mergeCell ref="Y173:Z173"/>
    <mergeCell ref="C173:D173"/>
    <mergeCell ref="E173:F173"/>
    <mergeCell ref="G173:H173"/>
    <mergeCell ref="I173:M173"/>
    <mergeCell ref="N173:O173"/>
    <mergeCell ref="P173:Q173"/>
    <mergeCell ref="R173:S173"/>
    <mergeCell ref="T174:U174"/>
    <mergeCell ref="V174:X174"/>
    <mergeCell ref="Y174:Z174"/>
    <mergeCell ref="C174:D174"/>
    <mergeCell ref="E174:F174"/>
    <mergeCell ref="G174:H174"/>
    <mergeCell ref="I174:M174"/>
    <mergeCell ref="N174:O174"/>
    <mergeCell ref="P174:Q174"/>
    <mergeCell ref="R174:S174"/>
    <mergeCell ref="T175:U175"/>
    <mergeCell ref="V175:X175"/>
    <mergeCell ref="Y175:Z175"/>
    <mergeCell ref="C175:D175"/>
    <mergeCell ref="E175:F175"/>
    <mergeCell ref="G175:H175"/>
    <mergeCell ref="I175:M175"/>
    <mergeCell ref="N175:O175"/>
    <mergeCell ref="P175:Q175"/>
    <mergeCell ref="R175:S175"/>
    <mergeCell ref="T176:U176"/>
    <mergeCell ref="V176:X176"/>
    <mergeCell ref="Y176:Z176"/>
    <mergeCell ref="C176:D176"/>
    <mergeCell ref="E176:F176"/>
    <mergeCell ref="G176:H176"/>
    <mergeCell ref="I176:M176"/>
    <mergeCell ref="N176:O176"/>
    <mergeCell ref="P176:Q176"/>
    <mergeCell ref="R176:S176"/>
    <mergeCell ref="T177:U177"/>
    <mergeCell ref="V177:X177"/>
    <mergeCell ref="Y177:Z177"/>
    <mergeCell ref="C177:D177"/>
    <mergeCell ref="E177:F177"/>
    <mergeCell ref="G177:H177"/>
    <mergeCell ref="I177:M177"/>
    <mergeCell ref="N177:O177"/>
    <mergeCell ref="P177:Q177"/>
    <mergeCell ref="R177:S177"/>
    <mergeCell ref="T178:U178"/>
    <mergeCell ref="V178:X178"/>
    <mergeCell ref="Y178:Z178"/>
    <mergeCell ref="C178:D178"/>
    <mergeCell ref="E178:F178"/>
    <mergeCell ref="G178:H178"/>
    <mergeCell ref="I178:M178"/>
    <mergeCell ref="N178:O178"/>
    <mergeCell ref="P178:Q178"/>
    <mergeCell ref="R178:S178"/>
    <mergeCell ref="T179:U179"/>
    <mergeCell ref="V179:X179"/>
    <mergeCell ref="Y179:Z179"/>
    <mergeCell ref="C179:D179"/>
    <mergeCell ref="E179:F179"/>
    <mergeCell ref="G179:H179"/>
    <mergeCell ref="I179:M179"/>
    <mergeCell ref="N179:O179"/>
    <mergeCell ref="P179:Q179"/>
    <mergeCell ref="R179:S179"/>
    <mergeCell ref="T180:U180"/>
    <mergeCell ref="V180:X180"/>
    <mergeCell ref="Y180:Z180"/>
    <mergeCell ref="C180:D180"/>
    <mergeCell ref="E180:F180"/>
    <mergeCell ref="G180:H180"/>
    <mergeCell ref="I180:M180"/>
    <mergeCell ref="N180:O180"/>
    <mergeCell ref="P180:Q180"/>
    <mergeCell ref="R180:S180"/>
    <mergeCell ref="T181:U181"/>
    <mergeCell ref="V181:X181"/>
    <mergeCell ref="Y181:Z181"/>
    <mergeCell ref="C181:D181"/>
    <mergeCell ref="E181:F181"/>
    <mergeCell ref="G181:H181"/>
    <mergeCell ref="I181:M181"/>
    <mergeCell ref="N181:O181"/>
    <mergeCell ref="P181:Q181"/>
    <mergeCell ref="R181:S181"/>
    <mergeCell ref="T182:U182"/>
    <mergeCell ref="V182:X182"/>
    <mergeCell ref="Y182:Z182"/>
    <mergeCell ref="C182:D182"/>
    <mergeCell ref="E182:F182"/>
    <mergeCell ref="G182:H182"/>
    <mergeCell ref="I182:M182"/>
    <mergeCell ref="N182:O182"/>
    <mergeCell ref="P182:Q182"/>
    <mergeCell ref="R182:S182"/>
    <mergeCell ref="T183:U183"/>
    <mergeCell ref="V183:X183"/>
    <mergeCell ref="Y183:Z183"/>
    <mergeCell ref="C183:D183"/>
    <mergeCell ref="E183:F183"/>
    <mergeCell ref="G183:H183"/>
    <mergeCell ref="I183:M183"/>
    <mergeCell ref="N183:O183"/>
    <mergeCell ref="P183:Q183"/>
    <mergeCell ref="R183:S183"/>
    <mergeCell ref="T184:U184"/>
    <mergeCell ref="V184:X184"/>
    <mergeCell ref="Y184:Z184"/>
    <mergeCell ref="C184:D184"/>
    <mergeCell ref="E184:F184"/>
    <mergeCell ref="G184:H184"/>
    <mergeCell ref="I184:M184"/>
    <mergeCell ref="N184:O184"/>
    <mergeCell ref="P184:Q184"/>
    <mergeCell ref="R184:S184"/>
    <mergeCell ref="T185:U185"/>
    <mergeCell ref="V185:X185"/>
    <mergeCell ref="Y185:Z185"/>
    <mergeCell ref="C185:D185"/>
    <mergeCell ref="E185:F185"/>
    <mergeCell ref="G185:H185"/>
    <mergeCell ref="I185:M185"/>
    <mergeCell ref="N185:O185"/>
    <mergeCell ref="P185:Q185"/>
    <mergeCell ref="R185:S185"/>
    <mergeCell ref="T186:U186"/>
    <mergeCell ref="V186:X186"/>
    <mergeCell ref="Y186:Z186"/>
    <mergeCell ref="C186:D186"/>
    <mergeCell ref="E186:F186"/>
    <mergeCell ref="G186:H186"/>
    <mergeCell ref="I186:M186"/>
    <mergeCell ref="N186:O186"/>
    <mergeCell ref="P186:Q186"/>
    <mergeCell ref="R186:S186"/>
    <mergeCell ref="T187:U187"/>
    <mergeCell ref="V187:X187"/>
    <mergeCell ref="Y187:Z187"/>
    <mergeCell ref="C187:D187"/>
    <mergeCell ref="E187:F187"/>
    <mergeCell ref="G187:H187"/>
    <mergeCell ref="I187:M187"/>
    <mergeCell ref="N187:O187"/>
    <mergeCell ref="P187:Q187"/>
    <mergeCell ref="R187:S187"/>
    <mergeCell ref="T188:U188"/>
    <mergeCell ref="V188:X188"/>
    <mergeCell ref="Y188:Z188"/>
    <mergeCell ref="C188:D188"/>
    <mergeCell ref="E188:F188"/>
    <mergeCell ref="G188:H188"/>
    <mergeCell ref="I188:M188"/>
    <mergeCell ref="N188:O188"/>
    <mergeCell ref="P188:Q188"/>
    <mergeCell ref="R188:S188"/>
    <mergeCell ref="T189:U189"/>
    <mergeCell ref="V189:X189"/>
    <mergeCell ref="Y189:Z189"/>
    <mergeCell ref="C189:D189"/>
    <mergeCell ref="E189:F189"/>
    <mergeCell ref="G189:H189"/>
    <mergeCell ref="I189:M189"/>
    <mergeCell ref="N189:O189"/>
    <mergeCell ref="P189:Q189"/>
    <mergeCell ref="R189:S189"/>
    <mergeCell ref="T190:U190"/>
    <mergeCell ref="V190:X190"/>
    <mergeCell ref="Y190:Z190"/>
    <mergeCell ref="C190:D190"/>
    <mergeCell ref="E190:F190"/>
    <mergeCell ref="G190:H190"/>
    <mergeCell ref="I190:M190"/>
    <mergeCell ref="N190:O190"/>
    <mergeCell ref="P190:Q190"/>
    <mergeCell ref="R190:S190"/>
    <mergeCell ref="T191:U191"/>
    <mergeCell ref="V191:X191"/>
    <mergeCell ref="Y191:Z191"/>
    <mergeCell ref="C191:D191"/>
    <mergeCell ref="E191:F191"/>
    <mergeCell ref="G191:H191"/>
    <mergeCell ref="I191:M191"/>
    <mergeCell ref="N191:O191"/>
    <mergeCell ref="P191:Q191"/>
    <mergeCell ref="R191:S191"/>
    <mergeCell ref="T192:U192"/>
    <mergeCell ref="V192:X192"/>
    <mergeCell ref="Y192:Z192"/>
    <mergeCell ref="C192:D192"/>
    <mergeCell ref="E192:F192"/>
    <mergeCell ref="G192:H192"/>
    <mergeCell ref="I192:M192"/>
    <mergeCell ref="N192:O192"/>
    <mergeCell ref="P192:Q192"/>
    <mergeCell ref="R192:S192"/>
    <mergeCell ref="T193:U193"/>
    <mergeCell ref="V193:X193"/>
    <mergeCell ref="Y193:Z193"/>
    <mergeCell ref="C193:D193"/>
    <mergeCell ref="E193:F193"/>
    <mergeCell ref="G193:H193"/>
    <mergeCell ref="I193:M193"/>
    <mergeCell ref="N193:O193"/>
    <mergeCell ref="P193:Q193"/>
    <mergeCell ref="R193:S193"/>
    <mergeCell ref="T194:U194"/>
    <mergeCell ref="V194:X194"/>
    <mergeCell ref="Y194:Z194"/>
    <mergeCell ref="C194:D194"/>
    <mergeCell ref="E194:F194"/>
    <mergeCell ref="G194:H194"/>
    <mergeCell ref="I194:M194"/>
    <mergeCell ref="N194:O194"/>
    <mergeCell ref="P194:Q194"/>
    <mergeCell ref="R194:S194"/>
    <mergeCell ref="T195:U195"/>
    <mergeCell ref="V195:X195"/>
    <mergeCell ref="Y195:Z195"/>
    <mergeCell ref="C195:D195"/>
    <mergeCell ref="E195:F195"/>
    <mergeCell ref="G195:H195"/>
    <mergeCell ref="I195:M195"/>
    <mergeCell ref="N195:O195"/>
    <mergeCell ref="P195:Q195"/>
    <mergeCell ref="R195:S195"/>
    <mergeCell ref="T196:U196"/>
    <mergeCell ref="V196:X196"/>
    <mergeCell ref="Y196:Z196"/>
    <mergeCell ref="C196:D196"/>
    <mergeCell ref="E196:F196"/>
    <mergeCell ref="G196:H196"/>
    <mergeCell ref="I196:M196"/>
    <mergeCell ref="N196:O196"/>
    <mergeCell ref="P196:Q196"/>
    <mergeCell ref="R196:S196"/>
    <mergeCell ref="T197:U197"/>
    <mergeCell ref="V197:X197"/>
    <mergeCell ref="Y197:Z197"/>
    <mergeCell ref="C197:D197"/>
    <mergeCell ref="E197:F197"/>
    <mergeCell ref="G197:H197"/>
    <mergeCell ref="I197:M197"/>
    <mergeCell ref="N197:O197"/>
    <mergeCell ref="P197:Q197"/>
    <mergeCell ref="R197:S197"/>
    <mergeCell ref="T198:U198"/>
    <mergeCell ref="V198:X198"/>
    <mergeCell ref="Y198:Z198"/>
    <mergeCell ref="C198:D198"/>
    <mergeCell ref="E198:F198"/>
    <mergeCell ref="G198:H198"/>
    <mergeCell ref="I198:M198"/>
    <mergeCell ref="N198:O198"/>
    <mergeCell ref="P198:Q198"/>
    <mergeCell ref="R198:S198"/>
    <mergeCell ref="T199:U199"/>
    <mergeCell ref="V199:X199"/>
    <mergeCell ref="Y199:Z199"/>
    <mergeCell ref="C199:D199"/>
    <mergeCell ref="E199:F199"/>
    <mergeCell ref="G199:H199"/>
    <mergeCell ref="I199:M199"/>
    <mergeCell ref="N199:O199"/>
    <mergeCell ref="P199:Q199"/>
    <mergeCell ref="R199:S199"/>
    <mergeCell ref="T200:U200"/>
    <mergeCell ref="V200:X200"/>
    <mergeCell ref="Y200:Z200"/>
    <mergeCell ref="C200:D200"/>
    <mergeCell ref="E200:F200"/>
    <mergeCell ref="G200:H200"/>
    <mergeCell ref="I200:M200"/>
    <mergeCell ref="N200:O200"/>
    <mergeCell ref="P200:Q200"/>
    <mergeCell ref="R200:S200"/>
    <mergeCell ref="T201:U201"/>
    <mergeCell ref="V201:X201"/>
    <mergeCell ref="Y201:Z201"/>
    <mergeCell ref="C201:D201"/>
    <mergeCell ref="E201:F201"/>
    <mergeCell ref="G201:H201"/>
    <mergeCell ref="I201:M201"/>
    <mergeCell ref="N201:O201"/>
    <mergeCell ref="P201:Q201"/>
    <mergeCell ref="R201:S201"/>
    <mergeCell ref="T202:U202"/>
    <mergeCell ref="V202:X202"/>
    <mergeCell ref="Y202:Z202"/>
    <mergeCell ref="C202:D202"/>
    <mergeCell ref="E202:F202"/>
    <mergeCell ref="G202:H202"/>
    <mergeCell ref="I202:M202"/>
    <mergeCell ref="N202:O202"/>
    <mergeCell ref="P202:Q202"/>
    <mergeCell ref="R202:S202"/>
    <mergeCell ref="T203:U203"/>
    <mergeCell ref="V203:X203"/>
    <mergeCell ref="Y203:Z203"/>
    <mergeCell ref="C203:D203"/>
    <mergeCell ref="E203:F203"/>
    <mergeCell ref="G203:H203"/>
    <mergeCell ref="I203:M203"/>
    <mergeCell ref="N203:O203"/>
    <mergeCell ref="P203:Q203"/>
    <mergeCell ref="R203:S203"/>
    <mergeCell ref="T204:U204"/>
    <mergeCell ref="V204:X204"/>
    <mergeCell ref="Y204:Z204"/>
    <mergeCell ref="C204:D204"/>
    <mergeCell ref="E204:F204"/>
    <mergeCell ref="G204:H204"/>
    <mergeCell ref="I204:M204"/>
    <mergeCell ref="N204:O204"/>
    <mergeCell ref="P204:Q204"/>
    <mergeCell ref="R204:S204"/>
    <mergeCell ref="T205:U205"/>
    <mergeCell ref="V205:X205"/>
    <mergeCell ref="Y205:Z205"/>
    <mergeCell ref="C205:D205"/>
    <mergeCell ref="E205:F205"/>
    <mergeCell ref="G205:H205"/>
    <mergeCell ref="I205:M205"/>
    <mergeCell ref="N205:O205"/>
    <mergeCell ref="P205:Q205"/>
    <mergeCell ref="R205:S205"/>
    <mergeCell ref="T206:U206"/>
    <mergeCell ref="V206:X206"/>
    <mergeCell ref="Y206:Z206"/>
    <mergeCell ref="C206:D206"/>
    <mergeCell ref="E206:F206"/>
    <mergeCell ref="G206:H206"/>
    <mergeCell ref="I206:M206"/>
    <mergeCell ref="N206:O206"/>
    <mergeCell ref="P206:Q206"/>
    <mergeCell ref="R206:S206"/>
    <mergeCell ref="T207:U207"/>
    <mergeCell ref="V207:X207"/>
    <mergeCell ref="Y207:Z207"/>
    <mergeCell ref="C207:D207"/>
    <mergeCell ref="E207:F207"/>
    <mergeCell ref="G207:H207"/>
    <mergeCell ref="I207:M207"/>
    <mergeCell ref="N207:O207"/>
    <mergeCell ref="P207:Q207"/>
    <mergeCell ref="R207:S207"/>
    <mergeCell ref="T208:U208"/>
    <mergeCell ref="V208:X208"/>
    <mergeCell ref="Y208:Z208"/>
    <mergeCell ref="C208:D208"/>
    <mergeCell ref="E208:F208"/>
    <mergeCell ref="G208:H208"/>
    <mergeCell ref="I208:M208"/>
    <mergeCell ref="N208:O208"/>
    <mergeCell ref="P208:Q208"/>
    <mergeCell ref="R208:S208"/>
    <mergeCell ref="T209:U209"/>
    <mergeCell ref="V209:X209"/>
    <mergeCell ref="Y209:Z209"/>
    <mergeCell ref="C209:D209"/>
    <mergeCell ref="E209:F209"/>
    <mergeCell ref="G209:H209"/>
    <mergeCell ref="I209:M209"/>
    <mergeCell ref="N209:O209"/>
    <mergeCell ref="P209:Q209"/>
    <mergeCell ref="R209:S209"/>
    <mergeCell ref="T210:U210"/>
    <mergeCell ref="V210:X210"/>
    <mergeCell ref="Y210:Z210"/>
    <mergeCell ref="C210:D210"/>
    <mergeCell ref="E210:F210"/>
    <mergeCell ref="G210:H210"/>
    <mergeCell ref="I210:M210"/>
    <mergeCell ref="N210:O210"/>
    <mergeCell ref="P210:Q210"/>
    <mergeCell ref="R210:S210"/>
    <mergeCell ref="T211:U211"/>
    <mergeCell ref="V211:X211"/>
    <mergeCell ref="Y211:Z211"/>
    <mergeCell ref="C211:D211"/>
    <mergeCell ref="E211:F211"/>
    <mergeCell ref="G211:H211"/>
    <mergeCell ref="I211:M211"/>
    <mergeCell ref="N211:O211"/>
    <mergeCell ref="P211:Q211"/>
    <mergeCell ref="R211:S211"/>
    <mergeCell ref="T212:U212"/>
    <mergeCell ref="V212:X212"/>
    <mergeCell ref="Y212:Z212"/>
    <mergeCell ref="C212:D212"/>
    <mergeCell ref="E212:F212"/>
    <mergeCell ref="G212:H212"/>
    <mergeCell ref="I212:M212"/>
    <mergeCell ref="N212:O212"/>
    <mergeCell ref="P212:Q212"/>
    <mergeCell ref="R212:S212"/>
    <mergeCell ref="T213:U213"/>
    <mergeCell ref="V213:X213"/>
    <mergeCell ref="Y213:Z213"/>
    <mergeCell ref="C213:D213"/>
    <mergeCell ref="E213:F213"/>
    <mergeCell ref="G213:H213"/>
    <mergeCell ref="I213:M213"/>
    <mergeCell ref="N213:O213"/>
    <mergeCell ref="P213:Q213"/>
    <mergeCell ref="R213:S213"/>
    <mergeCell ref="T214:U214"/>
    <mergeCell ref="V214:X214"/>
    <mergeCell ref="Y214:Z214"/>
    <mergeCell ref="C214:D214"/>
    <mergeCell ref="E214:F214"/>
    <mergeCell ref="G214:H214"/>
    <mergeCell ref="I214:M214"/>
    <mergeCell ref="N214:O214"/>
    <mergeCell ref="P214:Q214"/>
    <mergeCell ref="R214:S214"/>
    <mergeCell ref="T215:U215"/>
    <mergeCell ref="V215:X215"/>
    <mergeCell ref="Y215:Z215"/>
    <mergeCell ref="C215:D215"/>
    <mergeCell ref="E215:F215"/>
    <mergeCell ref="G215:H215"/>
    <mergeCell ref="I215:M215"/>
    <mergeCell ref="N215:O215"/>
    <mergeCell ref="P215:Q215"/>
    <mergeCell ref="R215:S215"/>
    <mergeCell ref="T216:U216"/>
    <mergeCell ref="V216:X216"/>
    <mergeCell ref="Y216:Z216"/>
    <mergeCell ref="C216:D216"/>
    <mergeCell ref="E216:F216"/>
    <mergeCell ref="G216:H216"/>
    <mergeCell ref="I216:M216"/>
    <mergeCell ref="N216:O216"/>
    <mergeCell ref="P216:Q216"/>
    <mergeCell ref="R216:S216"/>
    <mergeCell ref="T217:U217"/>
    <mergeCell ref="V217:X217"/>
    <mergeCell ref="Y217:Z217"/>
    <mergeCell ref="C217:D217"/>
    <mergeCell ref="E217:F217"/>
    <mergeCell ref="G217:H217"/>
    <mergeCell ref="I217:M217"/>
    <mergeCell ref="N217:O217"/>
    <mergeCell ref="P217:Q217"/>
    <mergeCell ref="R217:S217"/>
    <mergeCell ref="T218:U218"/>
    <mergeCell ref="V218:X218"/>
    <mergeCell ref="Y218:Z218"/>
    <mergeCell ref="C218:D218"/>
    <mergeCell ref="E218:F218"/>
    <mergeCell ref="G218:H218"/>
    <mergeCell ref="I218:M218"/>
    <mergeCell ref="N218:O218"/>
    <mergeCell ref="P218:Q218"/>
    <mergeCell ref="R218:S218"/>
    <mergeCell ref="T219:U219"/>
    <mergeCell ref="V219:X219"/>
    <mergeCell ref="Y219:Z219"/>
    <mergeCell ref="C219:D219"/>
    <mergeCell ref="E219:F219"/>
    <mergeCell ref="G219:H219"/>
    <mergeCell ref="I219:M219"/>
    <mergeCell ref="N219:O219"/>
    <mergeCell ref="P219:Q219"/>
    <mergeCell ref="R219:S219"/>
    <mergeCell ref="T220:U220"/>
    <mergeCell ref="V220:X220"/>
    <mergeCell ref="Y220:Z220"/>
    <mergeCell ref="C220:D220"/>
    <mergeCell ref="E220:F220"/>
    <mergeCell ref="G220:H220"/>
    <mergeCell ref="I220:M220"/>
    <mergeCell ref="N220:O220"/>
    <mergeCell ref="P220:Q220"/>
    <mergeCell ref="R220:S220"/>
    <mergeCell ref="T221:U221"/>
    <mergeCell ref="V221:X221"/>
    <mergeCell ref="Y221:Z221"/>
    <mergeCell ref="C221:D221"/>
    <mergeCell ref="E221:F221"/>
    <mergeCell ref="G221:H221"/>
    <mergeCell ref="I221:M221"/>
    <mergeCell ref="N221:O221"/>
    <mergeCell ref="P221:Q221"/>
    <mergeCell ref="R221:S221"/>
    <mergeCell ref="T222:U222"/>
    <mergeCell ref="V222:X222"/>
    <mergeCell ref="Y222:Z222"/>
    <mergeCell ref="C222:D222"/>
    <mergeCell ref="E222:F222"/>
    <mergeCell ref="G222:H222"/>
    <mergeCell ref="I222:M222"/>
    <mergeCell ref="N222:O222"/>
    <mergeCell ref="P222:Q222"/>
    <mergeCell ref="R222:S222"/>
    <mergeCell ref="T223:U223"/>
    <mergeCell ref="V223:X223"/>
    <mergeCell ref="Y223:Z223"/>
    <mergeCell ref="C223:D223"/>
    <mergeCell ref="E223:F223"/>
    <mergeCell ref="G223:H223"/>
    <mergeCell ref="I223:M223"/>
    <mergeCell ref="N223:O223"/>
    <mergeCell ref="P223:Q223"/>
    <mergeCell ref="R223:S223"/>
    <mergeCell ref="T224:U224"/>
    <mergeCell ref="V224:X224"/>
    <mergeCell ref="Y224:Z224"/>
    <mergeCell ref="C224:D224"/>
    <mergeCell ref="E224:F224"/>
    <mergeCell ref="G224:H224"/>
    <mergeCell ref="I224:M224"/>
    <mergeCell ref="N224:O224"/>
    <mergeCell ref="P224:Q224"/>
    <mergeCell ref="R224:S224"/>
    <mergeCell ref="T225:U225"/>
    <mergeCell ref="V225:X225"/>
    <mergeCell ref="Y225:Z225"/>
    <mergeCell ref="C225:D225"/>
    <mergeCell ref="E225:F225"/>
    <mergeCell ref="G225:H225"/>
    <mergeCell ref="I225:M225"/>
    <mergeCell ref="N225:O225"/>
    <mergeCell ref="P225:Q225"/>
    <mergeCell ref="R225:S225"/>
    <mergeCell ref="T226:U226"/>
    <mergeCell ref="V226:X226"/>
    <mergeCell ref="Y226:Z226"/>
    <mergeCell ref="C226:D226"/>
    <mergeCell ref="E226:F226"/>
    <mergeCell ref="G226:H226"/>
    <mergeCell ref="I226:M226"/>
    <mergeCell ref="N226:O226"/>
    <mergeCell ref="P226:Q226"/>
    <mergeCell ref="R226:S226"/>
    <mergeCell ref="T227:U227"/>
    <mergeCell ref="V227:X227"/>
    <mergeCell ref="Y227:Z227"/>
    <mergeCell ref="C227:D227"/>
    <mergeCell ref="E227:F227"/>
    <mergeCell ref="G227:H227"/>
    <mergeCell ref="I227:M227"/>
    <mergeCell ref="N227:O227"/>
    <mergeCell ref="P227:Q227"/>
    <mergeCell ref="R227:S227"/>
    <mergeCell ref="T228:U228"/>
    <mergeCell ref="V228:X228"/>
    <mergeCell ref="Y228:Z228"/>
    <mergeCell ref="C228:D228"/>
    <mergeCell ref="E228:F228"/>
    <mergeCell ref="G228:H228"/>
    <mergeCell ref="I228:M228"/>
    <mergeCell ref="N228:O228"/>
    <mergeCell ref="P228:Q228"/>
    <mergeCell ref="R228:S228"/>
    <mergeCell ref="T229:U229"/>
    <mergeCell ref="V229:X229"/>
    <mergeCell ref="Y229:Z229"/>
    <mergeCell ref="C229:D229"/>
    <mergeCell ref="E229:F229"/>
    <mergeCell ref="G229:H229"/>
    <mergeCell ref="I229:M229"/>
    <mergeCell ref="N229:O229"/>
    <mergeCell ref="P229:Q229"/>
    <mergeCell ref="R229:S229"/>
    <mergeCell ref="T230:U230"/>
    <mergeCell ref="V230:X230"/>
    <mergeCell ref="Y230:Z230"/>
    <mergeCell ref="C230:D230"/>
    <mergeCell ref="E230:F230"/>
    <mergeCell ref="G230:H230"/>
    <mergeCell ref="I230:M230"/>
    <mergeCell ref="N230:O230"/>
    <mergeCell ref="P230:Q230"/>
    <mergeCell ref="R230:S230"/>
    <mergeCell ref="T231:U231"/>
    <mergeCell ref="V231:X231"/>
    <mergeCell ref="Y231:Z231"/>
    <mergeCell ref="C231:D231"/>
    <mergeCell ref="E231:F231"/>
    <mergeCell ref="G231:H231"/>
    <mergeCell ref="I231:M231"/>
    <mergeCell ref="N231:O231"/>
    <mergeCell ref="P231:Q231"/>
    <mergeCell ref="R231:S231"/>
    <mergeCell ref="T232:U232"/>
    <mergeCell ref="V232:X232"/>
    <mergeCell ref="Y232:Z232"/>
    <mergeCell ref="C232:D232"/>
    <mergeCell ref="E232:F232"/>
    <mergeCell ref="G232:H232"/>
    <mergeCell ref="I232:M232"/>
    <mergeCell ref="N232:O232"/>
    <mergeCell ref="P232:Q232"/>
    <mergeCell ref="R232:S232"/>
    <mergeCell ref="T233:U233"/>
    <mergeCell ref="V233:X233"/>
    <mergeCell ref="Y233:Z233"/>
    <mergeCell ref="C233:D233"/>
    <mergeCell ref="E233:F233"/>
    <mergeCell ref="G233:H233"/>
    <mergeCell ref="I233:M233"/>
    <mergeCell ref="N233:O233"/>
    <mergeCell ref="P233:Q233"/>
    <mergeCell ref="R233:S233"/>
    <mergeCell ref="T234:U234"/>
    <mergeCell ref="V234:X234"/>
    <mergeCell ref="Y234:Z234"/>
    <mergeCell ref="C234:D234"/>
    <mergeCell ref="E234:F234"/>
    <mergeCell ref="G234:H234"/>
    <mergeCell ref="I234:M234"/>
    <mergeCell ref="N234:O234"/>
    <mergeCell ref="P234:Q234"/>
    <mergeCell ref="R234:S234"/>
    <mergeCell ref="T235:U235"/>
    <mergeCell ref="V235:X235"/>
    <mergeCell ref="Y235:Z235"/>
    <mergeCell ref="C235:D235"/>
    <mergeCell ref="E235:F235"/>
    <mergeCell ref="G235:H235"/>
    <mergeCell ref="I235:M235"/>
    <mergeCell ref="N235:O235"/>
    <mergeCell ref="P235:Q235"/>
    <mergeCell ref="R235:S235"/>
    <mergeCell ref="T236:U236"/>
    <mergeCell ref="V236:X236"/>
    <mergeCell ref="Y236:Z236"/>
    <mergeCell ref="C236:D236"/>
    <mergeCell ref="E236:F236"/>
    <mergeCell ref="G236:H236"/>
    <mergeCell ref="I236:M236"/>
    <mergeCell ref="N236:O236"/>
    <mergeCell ref="P236:Q236"/>
    <mergeCell ref="R236:S236"/>
    <mergeCell ref="T237:U237"/>
    <mergeCell ref="V237:X237"/>
    <mergeCell ref="Y237:Z237"/>
    <mergeCell ref="C237:D237"/>
    <mergeCell ref="E237:F237"/>
    <mergeCell ref="G237:H237"/>
    <mergeCell ref="I237:M237"/>
    <mergeCell ref="N237:O237"/>
    <mergeCell ref="P237:Q237"/>
    <mergeCell ref="R237:S237"/>
    <mergeCell ref="T238:U238"/>
    <mergeCell ref="V238:X238"/>
    <mergeCell ref="Y238:Z238"/>
    <mergeCell ref="C238:D238"/>
    <mergeCell ref="E238:F238"/>
    <mergeCell ref="G238:H238"/>
    <mergeCell ref="I238:M238"/>
    <mergeCell ref="N238:O238"/>
    <mergeCell ref="P238:Q238"/>
    <mergeCell ref="R238:S238"/>
    <mergeCell ref="T239:U239"/>
    <mergeCell ref="V239:X239"/>
    <mergeCell ref="Y239:Z239"/>
    <mergeCell ref="C239:D239"/>
    <mergeCell ref="E239:F239"/>
    <mergeCell ref="G239:H239"/>
    <mergeCell ref="I239:M239"/>
    <mergeCell ref="N239:O239"/>
    <mergeCell ref="P239:Q239"/>
    <mergeCell ref="R239:S239"/>
    <mergeCell ref="T240:U240"/>
    <mergeCell ref="V240:X240"/>
    <mergeCell ref="Y240:Z240"/>
    <mergeCell ref="C240:D240"/>
    <mergeCell ref="E240:F240"/>
    <mergeCell ref="G240:H240"/>
    <mergeCell ref="I240:M240"/>
    <mergeCell ref="N240:O240"/>
    <mergeCell ref="P240:Q240"/>
    <mergeCell ref="R240:S240"/>
    <mergeCell ref="T241:U241"/>
    <mergeCell ref="V241:X241"/>
    <mergeCell ref="Y241:Z241"/>
    <mergeCell ref="C241:D241"/>
    <mergeCell ref="E241:F241"/>
    <mergeCell ref="G241:H241"/>
    <mergeCell ref="I241:M241"/>
    <mergeCell ref="N241:O241"/>
    <mergeCell ref="P241:Q241"/>
    <mergeCell ref="R241:S241"/>
    <mergeCell ref="T242:U242"/>
    <mergeCell ref="V242:X242"/>
    <mergeCell ref="Y242:Z242"/>
    <mergeCell ref="C242:D242"/>
    <mergeCell ref="E242:F242"/>
    <mergeCell ref="G242:H242"/>
    <mergeCell ref="I242:M242"/>
    <mergeCell ref="N242:O242"/>
    <mergeCell ref="P242:Q242"/>
    <mergeCell ref="R242:S242"/>
    <mergeCell ref="T243:U243"/>
    <mergeCell ref="V243:X243"/>
    <mergeCell ref="Y243:Z243"/>
    <mergeCell ref="C243:D243"/>
    <mergeCell ref="E243:F243"/>
    <mergeCell ref="G243:H243"/>
    <mergeCell ref="I243:M243"/>
    <mergeCell ref="N243:O243"/>
    <mergeCell ref="P243:Q243"/>
    <mergeCell ref="R243:S243"/>
    <mergeCell ref="T244:U244"/>
    <mergeCell ref="V244:X244"/>
    <mergeCell ref="Y244:Z244"/>
    <mergeCell ref="C244:D244"/>
    <mergeCell ref="E244:F244"/>
    <mergeCell ref="G244:H244"/>
    <mergeCell ref="I244:M244"/>
    <mergeCell ref="N244:O244"/>
    <mergeCell ref="P244:Q244"/>
    <mergeCell ref="R244:S244"/>
    <mergeCell ref="T245:U245"/>
    <mergeCell ref="V245:X245"/>
    <mergeCell ref="Y245:Z245"/>
    <mergeCell ref="C245:D245"/>
    <mergeCell ref="E245:F245"/>
    <mergeCell ref="G245:H245"/>
    <mergeCell ref="I245:M245"/>
    <mergeCell ref="N245:O245"/>
    <mergeCell ref="P245:Q245"/>
    <mergeCell ref="R245:S245"/>
    <mergeCell ref="T246:U246"/>
    <mergeCell ref="V246:X246"/>
    <mergeCell ref="Y246:Z246"/>
    <mergeCell ref="C246:D246"/>
    <mergeCell ref="E246:F246"/>
    <mergeCell ref="G246:H246"/>
    <mergeCell ref="I246:M246"/>
    <mergeCell ref="N246:O246"/>
    <mergeCell ref="P246:Q246"/>
    <mergeCell ref="R246:S246"/>
    <mergeCell ref="T247:U247"/>
    <mergeCell ref="V247:X247"/>
    <mergeCell ref="Y247:Z247"/>
    <mergeCell ref="C247:D247"/>
    <mergeCell ref="E247:F247"/>
    <mergeCell ref="G247:H247"/>
    <mergeCell ref="I247:M247"/>
    <mergeCell ref="N247:O247"/>
    <mergeCell ref="P247:Q247"/>
    <mergeCell ref="R247:S247"/>
    <mergeCell ref="T248:U248"/>
    <mergeCell ref="V248:X248"/>
    <mergeCell ref="Y248:Z248"/>
    <mergeCell ref="C248:D248"/>
    <mergeCell ref="E248:F248"/>
    <mergeCell ref="G248:H248"/>
    <mergeCell ref="I248:M248"/>
    <mergeCell ref="N248:O248"/>
    <mergeCell ref="P248:Q248"/>
    <mergeCell ref="R248:S248"/>
    <mergeCell ref="T249:U249"/>
    <mergeCell ref="V249:X249"/>
    <mergeCell ref="Y249:Z249"/>
    <mergeCell ref="C249:D249"/>
    <mergeCell ref="E249:F249"/>
    <mergeCell ref="G249:H249"/>
    <mergeCell ref="I249:M249"/>
    <mergeCell ref="N249:O249"/>
    <mergeCell ref="P249:Q249"/>
    <mergeCell ref="R249:S249"/>
    <mergeCell ref="T250:U250"/>
    <mergeCell ref="V250:X250"/>
    <mergeCell ref="Y250:Z250"/>
    <mergeCell ref="C250:D250"/>
    <mergeCell ref="E250:F250"/>
    <mergeCell ref="G250:H250"/>
    <mergeCell ref="I250:M250"/>
    <mergeCell ref="N250:O250"/>
    <mergeCell ref="P250:Q250"/>
    <mergeCell ref="R250:S250"/>
    <mergeCell ref="T251:U251"/>
    <mergeCell ref="V251:X251"/>
    <mergeCell ref="Y251:Z251"/>
    <mergeCell ref="C251:D251"/>
    <mergeCell ref="E251:F251"/>
    <mergeCell ref="G251:H251"/>
    <mergeCell ref="I251:M251"/>
    <mergeCell ref="N251:O251"/>
    <mergeCell ref="P251:Q251"/>
    <mergeCell ref="R251:S251"/>
    <mergeCell ref="T252:U252"/>
    <mergeCell ref="V252:X252"/>
    <mergeCell ref="Y252:Z252"/>
    <mergeCell ref="C252:D252"/>
    <mergeCell ref="E252:F252"/>
    <mergeCell ref="G252:H252"/>
    <mergeCell ref="I252:M252"/>
    <mergeCell ref="N252:O252"/>
    <mergeCell ref="P252:Q252"/>
    <mergeCell ref="R252:S252"/>
    <mergeCell ref="T253:U253"/>
    <mergeCell ref="V253:X253"/>
    <mergeCell ref="Y253:Z253"/>
    <mergeCell ref="C253:D253"/>
    <mergeCell ref="E253:F253"/>
    <mergeCell ref="G253:H253"/>
    <mergeCell ref="I253:M253"/>
    <mergeCell ref="N253:O253"/>
    <mergeCell ref="P253:Q253"/>
    <mergeCell ref="R253:S253"/>
    <mergeCell ref="T254:U254"/>
    <mergeCell ref="V254:X254"/>
    <mergeCell ref="Y254:Z254"/>
    <mergeCell ref="C254:D254"/>
    <mergeCell ref="E254:F254"/>
    <mergeCell ref="G254:H254"/>
    <mergeCell ref="I254:M254"/>
    <mergeCell ref="N254:O254"/>
    <mergeCell ref="P254:Q254"/>
    <mergeCell ref="R254:S254"/>
    <mergeCell ref="T255:U255"/>
    <mergeCell ref="V255:X255"/>
    <mergeCell ref="Y255:Z255"/>
    <mergeCell ref="C255:D255"/>
    <mergeCell ref="E255:F255"/>
    <mergeCell ref="G255:H255"/>
    <mergeCell ref="I255:M255"/>
    <mergeCell ref="N255:O255"/>
    <mergeCell ref="P255:Q255"/>
    <mergeCell ref="R255:S255"/>
    <mergeCell ref="T256:U256"/>
    <mergeCell ref="V256:X256"/>
    <mergeCell ref="Y256:Z256"/>
    <mergeCell ref="C256:D256"/>
    <mergeCell ref="E256:F256"/>
    <mergeCell ref="G256:H256"/>
    <mergeCell ref="I256:M256"/>
    <mergeCell ref="N256:O256"/>
    <mergeCell ref="P256:Q256"/>
    <mergeCell ref="R256:S256"/>
    <mergeCell ref="T257:U257"/>
    <mergeCell ref="V257:X257"/>
    <mergeCell ref="Y257:Z257"/>
    <mergeCell ref="C257:D257"/>
    <mergeCell ref="E257:F257"/>
    <mergeCell ref="G257:H257"/>
    <mergeCell ref="I257:M257"/>
    <mergeCell ref="N257:O257"/>
    <mergeCell ref="P257:Q257"/>
    <mergeCell ref="R257:S257"/>
    <mergeCell ref="T258:U258"/>
    <mergeCell ref="V258:X258"/>
    <mergeCell ref="Y258:Z258"/>
    <mergeCell ref="C258:D258"/>
    <mergeCell ref="E258:F258"/>
    <mergeCell ref="G258:H258"/>
    <mergeCell ref="I258:M258"/>
    <mergeCell ref="N258:O258"/>
    <mergeCell ref="P258:Q258"/>
    <mergeCell ref="R258:S258"/>
    <mergeCell ref="T259:U259"/>
    <mergeCell ref="V259:X259"/>
    <mergeCell ref="Y259:Z259"/>
    <mergeCell ref="C259:D259"/>
    <mergeCell ref="E259:F259"/>
    <mergeCell ref="G259:H259"/>
    <mergeCell ref="I259:M259"/>
    <mergeCell ref="N259:O259"/>
    <mergeCell ref="P259:Q259"/>
    <mergeCell ref="R259:S259"/>
    <mergeCell ref="T260:U260"/>
    <mergeCell ref="V260:X260"/>
    <mergeCell ref="Y260:Z260"/>
    <mergeCell ref="C260:D260"/>
    <mergeCell ref="E260:F260"/>
    <mergeCell ref="G260:H260"/>
    <mergeCell ref="I260:M260"/>
    <mergeCell ref="N260:O260"/>
    <mergeCell ref="P260:Q260"/>
    <mergeCell ref="R260:S260"/>
    <mergeCell ref="T261:U261"/>
    <mergeCell ref="V261:X261"/>
    <mergeCell ref="Y261:Z261"/>
    <mergeCell ref="C261:D261"/>
    <mergeCell ref="E261:F261"/>
    <mergeCell ref="G261:H261"/>
    <mergeCell ref="I261:M261"/>
    <mergeCell ref="N261:O261"/>
    <mergeCell ref="P261:Q261"/>
    <mergeCell ref="R261:S261"/>
    <mergeCell ref="T262:U262"/>
    <mergeCell ref="V262:X262"/>
    <mergeCell ref="Y262:Z262"/>
    <mergeCell ref="C262:D262"/>
    <mergeCell ref="E262:F262"/>
    <mergeCell ref="G262:H262"/>
    <mergeCell ref="I262:M262"/>
    <mergeCell ref="N262:O262"/>
    <mergeCell ref="P262:Q262"/>
    <mergeCell ref="R262:S262"/>
    <mergeCell ref="T263:U263"/>
    <mergeCell ref="V263:X263"/>
    <mergeCell ref="Y263:Z263"/>
    <mergeCell ref="C263:D263"/>
    <mergeCell ref="E263:F263"/>
    <mergeCell ref="G263:H263"/>
    <mergeCell ref="I263:M263"/>
    <mergeCell ref="N263:O263"/>
    <mergeCell ref="P263:Q263"/>
    <mergeCell ref="R263:S263"/>
    <mergeCell ref="T264:U264"/>
    <mergeCell ref="V264:X264"/>
    <mergeCell ref="Y264:Z264"/>
    <mergeCell ref="C264:D264"/>
    <mergeCell ref="E264:F264"/>
    <mergeCell ref="G264:H264"/>
    <mergeCell ref="I264:M264"/>
    <mergeCell ref="N264:O264"/>
    <mergeCell ref="P264:Q264"/>
    <mergeCell ref="R264:S264"/>
    <mergeCell ref="T265:U265"/>
    <mergeCell ref="V265:X265"/>
    <mergeCell ref="Y265:Z265"/>
    <mergeCell ref="C265:D265"/>
    <mergeCell ref="E265:F265"/>
    <mergeCell ref="G265:H265"/>
    <mergeCell ref="I265:M265"/>
    <mergeCell ref="N265:O265"/>
    <mergeCell ref="P265:Q265"/>
    <mergeCell ref="R265:S265"/>
    <mergeCell ref="T266:U266"/>
    <mergeCell ref="V266:X266"/>
    <mergeCell ref="Y266:Z266"/>
    <mergeCell ref="C266:D266"/>
    <mergeCell ref="E266:F266"/>
    <mergeCell ref="G266:H266"/>
    <mergeCell ref="I266:M266"/>
    <mergeCell ref="N266:O266"/>
    <mergeCell ref="P266:Q266"/>
    <mergeCell ref="R266:S266"/>
    <mergeCell ref="T267:U267"/>
    <mergeCell ref="V267:X267"/>
    <mergeCell ref="Y267:Z267"/>
    <mergeCell ref="C267:D267"/>
    <mergeCell ref="E267:F267"/>
    <mergeCell ref="G267:H267"/>
    <mergeCell ref="I267:M267"/>
    <mergeCell ref="N267:O267"/>
    <mergeCell ref="P267:Q267"/>
    <mergeCell ref="R267:S267"/>
    <mergeCell ref="T268:U268"/>
    <mergeCell ref="V268:X268"/>
    <mergeCell ref="Y268:Z268"/>
    <mergeCell ref="C268:D268"/>
    <mergeCell ref="E268:F268"/>
    <mergeCell ref="G268:H268"/>
    <mergeCell ref="I268:M268"/>
    <mergeCell ref="N268:O268"/>
    <mergeCell ref="P268:Q268"/>
    <mergeCell ref="R268:S268"/>
    <mergeCell ref="T269:U269"/>
    <mergeCell ref="V269:X269"/>
    <mergeCell ref="Y269:Z269"/>
    <mergeCell ref="C269:D269"/>
    <mergeCell ref="E269:F269"/>
    <mergeCell ref="G269:H269"/>
    <mergeCell ref="I269:M269"/>
    <mergeCell ref="N269:O269"/>
    <mergeCell ref="P269:Q269"/>
    <mergeCell ref="R269:S269"/>
    <mergeCell ref="T270:U270"/>
    <mergeCell ref="V270:X270"/>
    <mergeCell ref="Y270:Z270"/>
    <mergeCell ref="C270:D270"/>
    <mergeCell ref="E270:F270"/>
    <mergeCell ref="G270:H270"/>
    <mergeCell ref="I270:M270"/>
    <mergeCell ref="N270:O270"/>
    <mergeCell ref="P270:Q270"/>
    <mergeCell ref="R270:S270"/>
    <mergeCell ref="T271:U271"/>
    <mergeCell ref="V271:X271"/>
    <mergeCell ref="Y271:Z271"/>
    <mergeCell ref="C271:D271"/>
    <mergeCell ref="E271:F271"/>
    <mergeCell ref="G271:H271"/>
    <mergeCell ref="I271:M271"/>
    <mergeCell ref="N271:O271"/>
    <mergeCell ref="P271:Q271"/>
    <mergeCell ref="R271:S271"/>
    <mergeCell ref="T272:U272"/>
    <mergeCell ref="V272:X272"/>
    <mergeCell ref="Y272:Z272"/>
    <mergeCell ref="C272:D272"/>
    <mergeCell ref="E272:F272"/>
    <mergeCell ref="G272:H272"/>
    <mergeCell ref="I272:M272"/>
    <mergeCell ref="N272:O272"/>
    <mergeCell ref="P272:Q272"/>
    <mergeCell ref="R272:S272"/>
    <mergeCell ref="T273:U273"/>
    <mergeCell ref="V273:X273"/>
    <mergeCell ref="Y273:Z273"/>
    <mergeCell ref="C273:D273"/>
    <mergeCell ref="E273:F273"/>
    <mergeCell ref="G273:H273"/>
    <mergeCell ref="I273:M273"/>
    <mergeCell ref="N273:O273"/>
    <mergeCell ref="P273:Q273"/>
    <mergeCell ref="R273:S273"/>
    <mergeCell ref="T274:U274"/>
    <mergeCell ref="V274:X274"/>
    <mergeCell ref="Y274:Z274"/>
    <mergeCell ref="C274:D274"/>
    <mergeCell ref="E274:F274"/>
    <mergeCell ref="G274:H274"/>
    <mergeCell ref="I274:M274"/>
    <mergeCell ref="N274:O274"/>
    <mergeCell ref="P274:Q274"/>
    <mergeCell ref="R274:S274"/>
    <mergeCell ref="T275:U275"/>
    <mergeCell ref="V275:X275"/>
    <mergeCell ref="Y275:Z275"/>
    <mergeCell ref="C275:D275"/>
    <mergeCell ref="E275:F275"/>
    <mergeCell ref="G275:H275"/>
    <mergeCell ref="I275:M275"/>
    <mergeCell ref="N275:O275"/>
    <mergeCell ref="P275:Q275"/>
    <mergeCell ref="R275:S275"/>
    <mergeCell ref="T276:U276"/>
    <mergeCell ref="V276:X276"/>
    <mergeCell ref="Y276:Z276"/>
    <mergeCell ref="C276:D276"/>
    <mergeCell ref="E276:F276"/>
    <mergeCell ref="G276:H276"/>
    <mergeCell ref="I276:M276"/>
    <mergeCell ref="N276:O276"/>
    <mergeCell ref="P276:Q276"/>
    <mergeCell ref="R276:S276"/>
    <mergeCell ref="T277:U277"/>
    <mergeCell ref="V277:X277"/>
    <mergeCell ref="Y277:Z277"/>
    <mergeCell ref="C277:D277"/>
    <mergeCell ref="E277:F277"/>
    <mergeCell ref="G277:H277"/>
    <mergeCell ref="I277:M277"/>
    <mergeCell ref="N277:O277"/>
    <mergeCell ref="P277:Q277"/>
    <mergeCell ref="R277:S277"/>
    <mergeCell ref="T278:U278"/>
    <mergeCell ref="V278:X278"/>
    <mergeCell ref="Y278:Z278"/>
    <mergeCell ref="C278:D278"/>
    <mergeCell ref="E278:F278"/>
    <mergeCell ref="G278:H278"/>
    <mergeCell ref="I278:M278"/>
    <mergeCell ref="N278:O278"/>
    <mergeCell ref="P278:Q278"/>
    <mergeCell ref="R278:S278"/>
    <mergeCell ref="T279:U279"/>
    <mergeCell ref="V279:X279"/>
    <mergeCell ref="Y279:Z279"/>
    <mergeCell ref="C279:D279"/>
    <mergeCell ref="E279:F279"/>
    <mergeCell ref="G279:H279"/>
    <mergeCell ref="I279:M279"/>
    <mergeCell ref="N279:O279"/>
    <mergeCell ref="P279:Q279"/>
    <mergeCell ref="R279:S279"/>
    <mergeCell ref="T280:U280"/>
    <mergeCell ref="V280:X280"/>
    <mergeCell ref="Y280:Z280"/>
    <mergeCell ref="C280:D280"/>
    <mergeCell ref="E280:F280"/>
    <mergeCell ref="G280:H280"/>
    <mergeCell ref="I280:M280"/>
    <mergeCell ref="N280:O280"/>
    <mergeCell ref="P280:Q280"/>
    <mergeCell ref="R280:S280"/>
    <mergeCell ref="T281:U281"/>
    <mergeCell ref="V281:X281"/>
    <mergeCell ref="Y281:Z281"/>
    <mergeCell ref="C281:D281"/>
    <mergeCell ref="E281:F281"/>
    <mergeCell ref="G281:H281"/>
    <mergeCell ref="I281:M281"/>
    <mergeCell ref="N281:O281"/>
    <mergeCell ref="P281:Q281"/>
    <mergeCell ref="R281:S281"/>
    <mergeCell ref="T282:U282"/>
    <mergeCell ref="V282:X282"/>
    <mergeCell ref="Y282:Z282"/>
    <mergeCell ref="C282:D282"/>
    <mergeCell ref="E282:F282"/>
    <mergeCell ref="G282:H282"/>
    <mergeCell ref="I282:M282"/>
    <mergeCell ref="N282:O282"/>
    <mergeCell ref="P282:Q282"/>
    <mergeCell ref="R282:S282"/>
    <mergeCell ref="T283:U283"/>
    <mergeCell ref="V283:X283"/>
    <mergeCell ref="Y283:Z283"/>
    <mergeCell ref="C283:D283"/>
    <mergeCell ref="E283:F283"/>
    <mergeCell ref="G283:H283"/>
    <mergeCell ref="I283:M283"/>
    <mergeCell ref="N283:O283"/>
    <mergeCell ref="P283:Q283"/>
    <mergeCell ref="R283:S283"/>
    <mergeCell ref="T284:U284"/>
    <mergeCell ref="V284:X284"/>
    <mergeCell ref="Y284:Z284"/>
    <mergeCell ref="C284:D284"/>
    <mergeCell ref="E284:F284"/>
    <mergeCell ref="G284:H284"/>
    <mergeCell ref="I284:M284"/>
    <mergeCell ref="N284:O284"/>
    <mergeCell ref="P284:Q284"/>
    <mergeCell ref="R284:S284"/>
    <mergeCell ref="T285:U285"/>
    <mergeCell ref="V285:X285"/>
    <mergeCell ref="Y285:Z285"/>
    <mergeCell ref="C285:D285"/>
    <mergeCell ref="E285:F285"/>
    <mergeCell ref="G285:H285"/>
    <mergeCell ref="I285:M285"/>
    <mergeCell ref="N285:O285"/>
    <mergeCell ref="P285:Q285"/>
    <mergeCell ref="R285:S285"/>
    <mergeCell ref="T286:U286"/>
    <mergeCell ref="V286:X286"/>
    <mergeCell ref="Y286:Z286"/>
    <mergeCell ref="C286:D286"/>
    <mergeCell ref="E286:F286"/>
    <mergeCell ref="G286:H286"/>
    <mergeCell ref="I286:M286"/>
    <mergeCell ref="N286:O286"/>
    <mergeCell ref="P286:Q286"/>
    <mergeCell ref="R286:S286"/>
    <mergeCell ref="T287:U287"/>
    <mergeCell ref="V287:X287"/>
    <mergeCell ref="Y287:Z287"/>
    <mergeCell ref="C287:D287"/>
    <mergeCell ref="E287:F287"/>
    <mergeCell ref="G287:H287"/>
    <mergeCell ref="I287:M287"/>
    <mergeCell ref="N287:O287"/>
    <mergeCell ref="P287:Q287"/>
    <mergeCell ref="R287:S287"/>
    <mergeCell ref="T288:U288"/>
    <mergeCell ref="V288:X288"/>
    <mergeCell ref="Y288:Z288"/>
    <mergeCell ref="C288:D288"/>
    <mergeCell ref="E288:F288"/>
    <mergeCell ref="G288:H288"/>
    <mergeCell ref="I288:M288"/>
    <mergeCell ref="N288:O288"/>
    <mergeCell ref="P288:Q288"/>
    <mergeCell ref="R288:S288"/>
    <mergeCell ref="T289:U289"/>
    <mergeCell ref="V289:X289"/>
    <mergeCell ref="Y289:Z289"/>
    <mergeCell ref="C289:D289"/>
    <mergeCell ref="E289:F289"/>
    <mergeCell ref="G289:H289"/>
    <mergeCell ref="I289:M289"/>
    <mergeCell ref="N289:O289"/>
    <mergeCell ref="P289:Q289"/>
    <mergeCell ref="R289:S289"/>
    <mergeCell ref="T290:U290"/>
    <mergeCell ref="V290:X290"/>
    <mergeCell ref="Y290:Z290"/>
    <mergeCell ref="C290:D290"/>
    <mergeCell ref="E290:F290"/>
    <mergeCell ref="G290:H290"/>
    <mergeCell ref="I290:M290"/>
    <mergeCell ref="N290:O290"/>
    <mergeCell ref="P290:Q290"/>
    <mergeCell ref="R290:S290"/>
    <mergeCell ref="T291:U291"/>
    <mergeCell ref="V291:X291"/>
    <mergeCell ref="Y291:Z291"/>
    <mergeCell ref="C291:D291"/>
    <mergeCell ref="E291:F291"/>
    <mergeCell ref="G291:H291"/>
    <mergeCell ref="I291:M291"/>
    <mergeCell ref="N291:O291"/>
    <mergeCell ref="P291:Q291"/>
    <mergeCell ref="R291:S291"/>
    <mergeCell ref="T292:U292"/>
    <mergeCell ref="V292:X292"/>
    <mergeCell ref="Y292:Z292"/>
    <mergeCell ref="C292:D292"/>
    <mergeCell ref="E292:F292"/>
    <mergeCell ref="G292:H292"/>
    <mergeCell ref="I292:M292"/>
    <mergeCell ref="N292:O292"/>
    <mergeCell ref="P292:Q292"/>
    <mergeCell ref="R292:S292"/>
    <mergeCell ref="T293:U293"/>
    <mergeCell ref="V293:X293"/>
    <mergeCell ref="Y293:Z293"/>
    <mergeCell ref="C293:D293"/>
    <mergeCell ref="E293:F293"/>
    <mergeCell ref="G293:H293"/>
    <mergeCell ref="I293:M293"/>
    <mergeCell ref="N293:O293"/>
    <mergeCell ref="P293:Q293"/>
    <mergeCell ref="R293:S293"/>
    <mergeCell ref="T294:U294"/>
    <mergeCell ref="V294:X294"/>
    <mergeCell ref="Y294:Z294"/>
    <mergeCell ref="C294:D294"/>
    <mergeCell ref="E294:F294"/>
    <mergeCell ref="G294:H294"/>
    <mergeCell ref="I294:M294"/>
    <mergeCell ref="N294:O294"/>
    <mergeCell ref="P294:Q294"/>
    <mergeCell ref="R294:S294"/>
    <mergeCell ref="T295:U295"/>
    <mergeCell ref="V295:X295"/>
    <mergeCell ref="Y295:Z295"/>
    <mergeCell ref="C295:D295"/>
    <mergeCell ref="E295:F295"/>
    <mergeCell ref="G295:H295"/>
    <mergeCell ref="I295:M295"/>
    <mergeCell ref="N295:O295"/>
    <mergeCell ref="P295:Q295"/>
    <mergeCell ref="R295:S295"/>
    <mergeCell ref="T296:U296"/>
    <mergeCell ref="V296:X296"/>
    <mergeCell ref="Y296:Z296"/>
    <mergeCell ref="C296:D296"/>
    <mergeCell ref="E296:F296"/>
    <mergeCell ref="G296:H296"/>
    <mergeCell ref="I296:M296"/>
    <mergeCell ref="N296:O296"/>
    <mergeCell ref="P296:Q296"/>
    <mergeCell ref="R296:S296"/>
    <mergeCell ref="T297:U297"/>
    <mergeCell ref="V297:X297"/>
    <mergeCell ref="Y297:Z297"/>
    <mergeCell ref="C297:D297"/>
    <mergeCell ref="E297:F297"/>
    <mergeCell ref="G297:H297"/>
    <mergeCell ref="I297:M297"/>
    <mergeCell ref="N297:O297"/>
    <mergeCell ref="P297:Q297"/>
    <mergeCell ref="R297:S297"/>
    <mergeCell ref="T298:U298"/>
    <mergeCell ref="V298:X298"/>
    <mergeCell ref="Y298:Z298"/>
    <mergeCell ref="C298:D298"/>
    <mergeCell ref="E298:F298"/>
    <mergeCell ref="G298:H298"/>
    <mergeCell ref="I298:M298"/>
    <mergeCell ref="N298:O298"/>
    <mergeCell ref="P298:Q298"/>
    <mergeCell ref="R298:S298"/>
    <mergeCell ref="T299:U299"/>
    <mergeCell ref="V299:X299"/>
    <mergeCell ref="Y299:Z299"/>
    <mergeCell ref="C299:D299"/>
    <mergeCell ref="E299:F299"/>
    <mergeCell ref="G299:H299"/>
    <mergeCell ref="I299:M299"/>
    <mergeCell ref="N299:O299"/>
    <mergeCell ref="P299:Q299"/>
    <mergeCell ref="R299:S299"/>
    <mergeCell ref="T300:U300"/>
    <mergeCell ref="V300:X300"/>
    <mergeCell ref="Y300:Z300"/>
    <mergeCell ref="C300:D300"/>
    <mergeCell ref="E300:F300"/>
    <mergeCell ref="G300:H300"/>
    <mergeCell ref="I300:M300"/>
    <mergeCell ref="N300:O300"/>
    <mergeCell ref="P300:Q300"/>
    <mergeCell ref="R300:S300"/>
    <mergeCell ref="T301:U301"/>
    <mergeCell ref="V301:X301"/>
    <mergeCell ref="Y301:Z301"/>
    <mergeCell ref="C301:D301"/>
    <mergeCell ref="E301:F301"/>
    <mergeCell ref="G301:H301"/>
    <mergeCell ref="I301:M301"/>
    <mergeCell ref="N301:O301"/>
    <mergeCell ref="P301:Q301"/>
    <mergeCell ref="R301:S301"/>
    <mergeCell ref="T302:U302"/>
    <mergeCell ref="V302:X302"/>
    <mergeCell ref="Y302:Z302"/>
    <mergeCell ref="C302:D302"/>
    <mergeCell ref="E302:F302"/>
    <mergeCell ref="G302:H302"/>
    <mergeCell ref="I302:M302"/>
    <mergeCell ref="N302:O302"/>
    <mergeCell ref="P302:Q302"/>
    <mergeCell ref="R302:S302"/>
    <mergeCell ref="T303:U303"/>
    <mergeCell ref="V303:X303"/>
    <mergeCell ref="Y303:Z303"/>
    <mergeCell ref="C303:D303"/>
    <mergeCell ref="E303:F303"/>
    <mergeCell ref="G303:H303"/>
    <mergeCell ref="I303:M303"/>
    <mergeCell ref="N303:O303"/>
    <mergeCell ref="P303:Q303"/>
    <mergeCell ref="R303:S303"/>
    <mergeCell ref="T304:U304"/>
    <mergeCell ref="V304:X304"/>
    <mergeCell ref="Y304:Z304"/>
    <mergeCell ref="C304:D304"/>
    <mergeCell ref="E304:F304"/>
    <mergeCell ref="G304:H304"/>
    <mergeCell ref="I304:M304"/>
    <mergeCell ref="N304:O304"/>
    <mergeCell ref="P304:Q304"/>
    <mergeCell ref="R304:S304"/>
    <mergeCell ref="T305:U305"/>
    <mergeCell ref="V305:X305"/>
    <mergeCell ref="Y305:Z305"/>
    <mergeCell ref="C305:D305"/>
    <mergeCell ref="E305:F305"/>
    <mergeCell ref="G305:H305"/>
    <mergeCell ref="I305:M305"/>
    <mergeCell ref="N305:O305"/>
    <mergeCell ref="P305:Q305"/>
    <mergeCell ref="R305:S305"/>
    <mergeCell ref="T306:U306"/>
    <mergeCell ref="V306:X306"/>
    <mergeCell ref="Y306:Z306"/>
    <mergeCell ref="C306:D306"/>
    <mergeCell ref="E306:F306"/>
    <mergeCell ref="G306:H306"/>
    <mergeCell ref="I306:M306"/>
    <mergeCell ref="N306:O306"/>
    <mergeCell ref="P306:Q306"/>
    <mergeCell ref="R306:S306"/>
    <mergeCell ref="T307:U307"/>
    <mergeCell ref="V307:X307"/>
    <mergeCell ref="Y307:Z307"/>
    <mergeCell ref="C307:D307"/>
    <mergeCell ref="E307:F307"/>
    <mergeCell ref="G307:H307"/>
    <mergeCell ref="I307:M307"/>
    <mergeCell ref="N307:O307"/>
    <mergeCell ref="P307:Q307"/>
    <mergeCell ref="R307:S307"/>
    <mergeCell ref="T308:U308"/>
    <mergeCell ref="V308:X308"/>
    <mergeCell ref="Y308:Z308"/>
    <mergeCell ref="C308:D308"/>
    <mergeCell ref="E308:F308"/>
    <mergeCell ref="G308:H308"/>
    <mergeCell ref="I308:M308"/>
    <mergeCell ref="N308:O308"/>
    <mergeCell ref="P308:Q308"/>
    <mergeCell ref="R308:S308"/>
    <mergeCell ref="T309:U309"/>
    <mergeCell ref="V309:X309"/>
    <mergeCell ref="Y309:Z309"/>
    <mergeCell ref="C309:D309"/>
    <mergeCell ref="E309:F309"/>
    <mergeCell ref="G309:H309"/>
    <mergeCell ref="I309:M309"/>
    <mergeCell ref="N309:O309"/>
    <mergeCell ref="P309:Q309"/>
    <mergeCell ref="R309:S309"/>
    <mergeCell ref="T310:U310"/>
    <mergeCell ref="V310:X310"/>
    <mergeCell ref="Y310:Z310"/>
    <mergeCell ref="C310:D310"/>
    <mergeCell ref="E310:F310"/>
    <mergeCell ref="G310:H310"/>
    <mergeCell ref="I310:M310"/>
    <mergeCell ref="N310:O310"/>
    <mergeCell ref="P310:Q310"/>
    <mergeCell ref="R310:S310"/>
    <mergeCell ref="T311:U311"/>
    <mergeCell ref="V311:X311"/>
    <mergeCell ref="Y311:Z311"/>
    <mergeCell ref="C311:D311"/>
    <mergeCell ref="E311:F311"/>
    <mergeCell ref="G311:H311"/>
    <mergeCell ref="I311:M311"/>
    <mergeCell ref="N311:O311"/>
    <mergeCell ref="P311:Q311"/>
    <mergeCell ref="R311:S311"/>
    <mergeCell ref="T312:U312"/>
    <mergeCell ref="V312:X312"/>
    <mergeCell ref="Y312:Z312"/>
    <mergeCell ref="C312:D312"/>
    <mergeCell ref="E312:F312"/>
    <mergeCell ref="G312:H312"/>
    <mergeCell ref="I312:M312"/>
    <mergeCell ref="N312:O312"/>
    <mergeCell ref="P312:Q312"/>
    <mergeCell ref="R312:S312"/>
    <mergeCell ref="T313:U313"/>
    <mergeCell ref="V313:X313"/>
    <mergeCell ref="Y313:Z313"/>
    <mergeCell ref="C313:D313"/>
    <mergeCell ref="E313:F313"/>
    <mergeCell ref="G313:H313"/>
    <mergeCell ref="I313:M313"/>
    <mergeCell ref="N313:O313"/>
    <mergeCell ref="P313:Q313"/>
    <mergeCell ref="R313:S313"/>
    <mergeCell ref="T314:U314"/>
    <mergeCell ref="V314:X314"/>
    <mergeCell ref="Y314:Z314"/>
    <mergeCell ref="C314:D314"/>
    <mergeCell ref="E314:F314"/>
    <mergeCell ref="G314:H314"/>
    <mergeCell ref="I314:M314"/>
    <mergeCell ref="N314:O314"/>
    <mergeCell ref="P314:Q314"/>
    <mergeCell ref="R314:S314"/>
    <mergeCell ref="T315:U315"/>
    <mergeCell ref="V315:X315"/>
    <mergeCell ref="Y315:Z315"/>
    <mergeCell ref="C315:D315"/>
    <mergeCell ref="E315:F315"/>
    <mergeCell ref="G315:H315"/>
    <mergeCell ref="I315:M315"/>
    <mergeCell ref="N315:O315"/>
    <mergeCell ref="P315:Q315"/>
    <mergeCell ref="R315:S315"/>
    <mergeCell ref="T316:U316"/>
    <mergeCell ref="V316:X316"/>
    <mergeCell ref="Y316:Z316"/>
    <mergeCell ref="C316:D316"/>
    <mergeCell ref="E316:F316"/>
    <mergeCell ref="G316:H316"/>
    <mergeCell ref="I316:M316"/>
    <mergeCell ref="N316:O316"/>
    <mergeCell ref="P316:Q316"/>
    <mergeCell ref="R316:S316"/>
    <mergeCell ref="T317:U317"/>
    <mergeCell ref="V317:X317"/>
    <mergeCell ref="Y317:Z317"/>
    <mergeCell ref="C317:D317"/>
    <mergeCell ref="E317:F317"/>
    <mergeCell ref="G317:H317"/>
    <mergeCell ref="I317:M317"/>
    <mergeCell ref="N317:O317"/>
    <mergeCell ref="P317:Q317"/>
    <mergeCell ref="R317:S317"/>
    <mergeCell ref="T318:U318"/>
    <mergeCell ref="V318:X318"/>
    <mergeCell ref="Y318:Z318"/>
    <mergeCell ref="C318:D318"/>
    <mergeCell ref="E318:F318"/>
    <mergeCell ref="G318:H318"/>
    <mergeCell ref="I318:M318"/>
    <mergeCell ref="N318:O318"/>
    <mergeCell ref="P318:Q318"/>
    <mergeCell ref="R318:S318"/>
    <mergeCell ref="T319:U319"/>
    <mergeCell ref="V319:X319"/>
    <mergeCell ref="Y319:Z319"/>
    <mergeCell ref="C319:D319"/>
    <mergeCell ref="E319:F319"/>
    <mergeCell ref="G319:H319"/>
    <mergeCell ref="I319:M319"/>
    <mergeCell ref="N319:O319"/>
    <mergeCell ref="P319:Q319"/>
    <mergeCell ref="R319:S319"/>
    <mergeCell ref="T320:U320"/>
    <mergeCell ref="V320:X320"/>
    <mergeCell ref="Y320:Z320"/>
    <mergeCell ref="C320:D320"/>
    <mergeCell ref="E320:F320"/>
    <mergeCell ref="G320:H320"/>
    <mergeCell ref="I320:M320"/>
    <mergeCell ref="N320:O320"/>
    <mergeCell ref="P320:Q320"/>
    <mergeCell ref="R320:S320"/>
    <mergeCell ref="T321:U321"/>
    <mergeCell ref="V321:X321"/>
    <mergeCell ref="Y321:Z321"/>
    <mergeCell ref="C321:D321"/>
    <mergeCell ref="E321:F321"/>
    <mergeCell ref="G321:H321"/>
    <mergeCell ref="I321:M321"/>
    <mergeCell ref="N321:O321"/>
    <mergeCell ref="P321:Q321"/>
    <mergeCell ref="R321:S321"/>
    <mergeCell ref="T322:U322"/>
    <mergeCell ref="V322:X322"/>
    <mergeCell ref="Y322:Z322"/>
    <mergeCell ref="C322:D322"/>
    <mergeCell ref="E322:F322"/>
    <mergeCell ref="G322:H322"/>
    <mergeCell ref="I322:M322"/>
    <mergeCell ref="N322:O322"/>
    <mergeCell ref="P322:Q322"/>
    <mergeCell ref="R322:S322"/>
    <mergeCell ref="T323:U323"/>
    <mergeCell ref="V323:X323"/>
    <mergeCell ref="Y323:Z323"/>
    <mergeCell ref="C323:D323"/>
    <mergeCell ref="E323:F323"/>
    <mergeCell ref="G323:H323"/>
    <mergeCell ref="I323:M323"/>
    <mergeCell ref="N323:O323"/>
    <mergeCell ref="P323:Q323"/>
    <mergeCell ref="R323:S323"/>
    <mergeCell ref="T324:U324"/>
    <mergeCell ref="V324:X324"/>
    <mergeCell ref="Y324:Z324"/>
    <mergeCell ref="C324:D324"/>
    <mergeCell ref="E324:F324"/>
    <mergeCell ref="G324:H324"/>
    <mergeCell ref="I324:M324"/>
    <mergeCell ref="N324:O324"/>
    <mergeCell ref="P324:Q324"/>
    <mergeCell ref="R324:S324"/>
    <mergeCell ref="T325:U325"/>
    <mergeCell ref="V325:X325"/>
    <mergeCell ref="Y325:Z325"/>
    <mergeCell ref="C325:D325"/>
    <mergeCell ref="E325:F325"/>
    <mergeCell ref="G325:H325"/>
    <mergeCell ref="I325:M325"/>
    <mergeCell ref="N325:O325"/>
    <mergeCell ref="P325:Q325"/>
    <mergeCell ref="R325:S325"/>
    <mergeCell ref="T326:U326"/>
    <mergeCell ref="V326:X326"/>
    <mergeCell ref="Y326:Z326"/>
    <mergeCell ref="C326:D326"/>
    <mergeCell ref="E326:F326"/>
    <mergeCell ref="G326:H326"/>
    <mergeCell ref="I326:M326"/>
    <mergeCell ref="N326:O326"/>
    <mergeCell ref="P326:Q326"/>
    <mergeCell ref="R326:S326"/>
    <mergeCell ref="T327:U327"/>
    <mergeCell ref="V327:X327"/>
    <mergeCell ref="Y327:Z327"/>
    <mergeCell ref="C327:D327"/>
    <mergeCell ref="E327:F327"/>
    <mergeCell ref="G327:H327"/>
    <mergeCell ref="I327:M327"/>
    <mergeCell ref="N327:O327"/>
    <mergeCell ref="P327:Q327"/>
    <mergeCell ref="R327:S327"/>
    <mergeCell ref="T328:U328"/>
    <mergeCell ref="V328:X328"/>
    <mergeCell ref="Y328:Z328"/>
    <mergeCell ref="C328:D328"/>
    <mergeCell ref="E328:F328"/>
    <mergeCell ref="G328:H328"/>
    <mergeCell ref="I328:M328"/>
    <mergeCell ref="N328:O328"/>
    <mergeCell ref="P328:Q328"/>
    <mergeCell ref="R328:S328"/>
    <mergeCell ref="T329:U329"/>
    <mergeCell ref="V329:X329"/>
    <mergeCell ref="Y329:Z329"/>
    <mergeCell ref="C329:D329"/>
    <mergeCell ref="E329:F329"/>
    <mergeCell ref="G329:H329"/>
    <mergeCell ref="I329:M329"/>
    <mergeCell ref="N329:O329"/>
    <mergeCell ref="P329:Q329"/>
    <mergeCell ref="R329:S329"/>
    <mergeCell ref="T330:U330"/>
    <mergeCell ref="V330:X330"/>
    <mergeCell ref="Y330:Z330"/>
    <mergeCell ref="C330:D330"/>
    <mergeCell ref="E330:F330"/>
    <mergeCell ref="G330:H330"/>
    <mergeCell ref="I330:M330"/>
    <mergeCell ref="N330:O330"/>
    <mergeCell ref="P330:Q330"/>
    <mergeCell ref="R330:S330"/>
    <mergeCell ref="T331:U331"/>
    <mergeCell ref="V331:X331"/>
    <mergeCell ref="Y331:Z331"/>
    <mergeCell ref="C331:D331"/>
    <mergeCell ref="E331:F331"/>
    <mergeCell ref="G331:H331"/>
    <mergeCell ref="I331:M331"/>
    <mergeCell ref="N331:O331"/>
    <mergeCell ref="P331:Q331"/>
    <mergeCell ref="R331:S331"/>
    <mergeCell ref="T332:U332"/>
    <mergeCell ref="V332:X332"/>
    <mergeCell ref="Y332:Z332"/>
    <mergeCell ref="C332:D332"/>
    <mergeCell ref="E332:F332"/>
    <mergeCell ref="G332:H332"/>
    <mergeCell ref="I332:M332"/>
    <mergeCell ref="N332:O332"/>
    <mergeCell ref="P332:Q332"/>
    <mergeCell ref="R332:S332"/>
    <mergeCell ref="T333:U333"/>
    <mergeCell ref="V333:X333"/>
    <mergeCell ref="Y333:Z333"/>
    <mergeCell ref="C333:D333"/>
    <mergeCell ref="E333:F333"/>
    <mergeCell ref="G333:H333"/>
    <mergeCell ref="I333:M333"/>
    <mergeCell ref="N333:O333"/>
    <mergeCell ref="P333:Q333"/>
    <mergeCell ref="R333:S333"/>
    <mergeCell ref="T334:U334"/>
    <mergeCell ref="V334:X334"/>
    <mergeCell ref="Y334:Z334"/>
    <mergeCell ref="C334:D334"/>
    <mergeCell ref="E334:F334"/>
    <mergeCell ref="G334:H334"/>
    <mergeCell ref="I334:M334"/>
    <mergeCell ref="N334:O334"/>
    <mergeCell ref="P334:Q334"/>
    <mergeCell ref="R334:S334"/>
    <mergeCell ref="T335:U335"/>
    <mergeCell ref="V335:X335"/>
    <mergeCell ref="Y335:Z335"/>
    <mergeCell ref="C335:D335"/>
    <mergeCell ref="E335:F335"/>
    <mergeCell ref="G335:H335"/>
    <mergeCell ref="I335:M335"/>
    <mergeCell ref="N335:O335"/>
    <mergeCell ref="P335:Q335"/>
    <mergeCell ref="R335:S335"/>
    <mergeCell ref="T336:U336"/>
    <mergeCell ref="V336:X336"/>
    <mergeCell ref="Y336:Z336"/>
    <mergeCell ref="C336:D336"/>
    <mergeCell ref="E336:F336"/>
    <mergeCell ref="G336:H336"/>
    <mergeCell ref="I336:M336"/>
    <mergeCell ref="N336:O336"/>
    <mergeCell ref="P336:Q336"/>
    <mergeCell ref="R336:S336"/>
    <mergeCell ref="T337:U337"/>
    <mergeCell ref="V337:X337"/>
    <mergeCell ref="Y337:Z337"/>
    <mergeCell ref="C337:D337"/>
    <mergeCell ref="E337:F337"/>
    <mergeCell ref="G337:H337"/>
    <mergeCell ref="I337:M337"/>
    <mergeCell ref="N337:O337"/>
    <mergeCell ref="P337:Q337"/>
    <mergeCell ref="R337:S337"/>
    <mergeCell ref="T338:U338"/>
    <mergeCell ref="V338:X338"/>
    <mergeCell ref="Y338:Z338"/>
    <mergeCell ref="C338:D338"/>
    <mergeCell ref="E338:F338"/>
    <mergeCell ref="G338:H338"/>
    <mergeCell ref="I338:M338"/>
    <mergeCell ref="N338:O338"/>
    <mergeCell ref="P338:Q338"/>
    <mergeCell ref="R338:S338"/>
    <mergeCell ref="T339:U339"/>
    <mergeCell ref="V339:X339"/>
    <mergeCell ref="Y339:Z339"/>
    <mergeCell ref="C339:D339"/>
    <mergeCell ref="E339:F339"/>
    <mergeCell ref="G339:H339"/>
    <mergeCell ref="I339:M339"/>
    <mergeCell ref="N339:O339"/>
    <mergeCell ref="P339:Q339"/>
    <mergeCell ref="R339:S339"/>
    <mergeCell ref="T340:U340"/>
    <mergeCell ref="V340:X340"/>
    <mergeCell ref="Y340:Z340"/>
    <mergeCell ref="C340:D340"/>
    <mergeCell ref="E340:F340"/>
    <mergeCell ref="G340:H340"/>
    <mergeCell ref="I340:M340"/>
    <mergeCell ref="N340:O340"/>
    <mergeCell ref="P340:Q340"/>
    <mergeCell ref="R340:S340"/>
    <mergeCell ref="T341:U341"/>
    <mergeCell ref="V341:X341"/>
    <mergeCell ref="Y341:Z341"/>
    <mergeCell ref="C341:D341"/>
    <mergeCell ref="E341:F341"/>
    <mergeCell ref="G341:H341"/>
    <mergeCell ref="I341:M341"/>
    <mergeCell ref="N341:O341"/>
    <mergeCell ref="P341:Q341"/>
    <mergeCell ref="R341:S341"/>
    <mergeCell ref="T342:U342"/>
    <mergeCell ref="V342:X342"/>
    <mergeCell ref="Y342:Z342"/>
    <mergeCell ref="C342:D342"/>
    <mergeCell ref="E342:F342"/>
    <mergeCell ref="G342:H342"/>
    <mergeCell ref="I342:M342"/>
    <mergeCell ref="N342:O342"/>
    <mergeCell ref="P342:Q342"/>
    <mergeCell ref="R342:S342"/>
    <mergeCell ref="T343:U343"/>
    <mergeCell ref="V343:X343"/>
    <mergeCell ref="Y343:Z343"/>
    <mergeCell ref="C343:D343"/>
    <mergeCell ref="E343:F343"/>
    <mergeCell ref="G343:H343"/>
    <mergeCell ref="I343:M343"/>
    <mergeCell ref="N343:O343"/>
    <mergeCell ref="P343:Q343"/>
    <mergeCell ref="R343:S343"/>
    <mergeCell ref="T344:U344"/>
    <mergeCell ref="V344:X344"/>
    <mergeCell ref="Y344:Z344"/>
    <mergeCell ref="C344:D344"/>
    <mergeCell ref="E344:F344"/>
    <mergeCell ref="G344:H344"/>
    <mergeCell ref="I344:M344"/>
    <mergeCell ref="N344:O344"/>
    <mergeCell ref="P344:Q344"/>
    <mergeCell ref="R344:S344"/>
    <mergeCell ref="T345:U345"/>
    <mergeCell ref="V345:X345"/>
    <mergeCell ref="Y345:Z345"/>
    <mergeCell ref="C345:D345"/>
    <mergeCell ref="E345:F345"/>
    <mergeCell ref="G345:H345"/>
    <mergeCell ref="I345:M345"/>
    <mergeCell ref="N345:O345"/>
    <mergeCell ref="P345:Q345"/>
    <mergeCell ref="R345:S345"/>
    <mergeCell ref="T346:U346"/>
    <mergeCell ref="V346:X346"/>
    <mergeCell ref="Y346:Z346"/>
    <mergeCell ref="C346:D346"/>
    <mergeCell ref="E346:F346"/>
    <mergeCell ref="G346:H346"/>
    <mergeCell ref="I346:M346"/>
    <mergeCell ref="N346:O346"/>
    <mergeCell ref="P346:Q346"/>
    <mergeCell ref="R346:S346"/>
    <mergeCell ref="T347:U347"/>
    <mergeCell ref="V347:X347"/>
    <mergeCell ref="Y347:Z347"/>
    <mergeCell ref="C347:D347"/>
    <mergeCell ref="E347:F347"/>
    <mergeCell ref="G347:H347"/>
    <mergeCell ref="I347:M347"/>
    <mergeCell ref="N347:O347"/>
    <mergeCell ref="P347:Q347"/>
    <mergeCell ref="R347:S347"/>
    <mergeCell ref="T348:U348"/>
    <mergeCell ref="V348:X348"/>
    <mergeCell ref="Y348:Z348"/>
    <mergeCell ref="C348:D348"/>
    <mergeCell ref="E348:F348"/>
    <mergeCell ref="G348:H348"/>
    <mergeCell ref="I348:M348"/>
    <mergeCell ref="N348:O348"/>
    <mergeCell ref="P348:Q348"/>
    <mergeCell ref="R348:S348"/>
    <mergeCell ref="T349:U349"/>
    <mergeCell ref="V349:X349"/>
    <mergeCell ref="Y349:Z349"/>
    <mergeCell ref="C349:D349"/>
    <mergeCell ref="E349:F349"/>
    <mergeCell ref="G349:H349"/>
    <mergeCell ref="I349:M349"/>
    <mergeCell ref="N349:O349"/>
    <mergeCell ref="P349:Q349"/>
    <mergeCell ref="R349:S349"/>
    <mergeCell ref="T350:U350"/>
    <mergeCell ref="V350:X350"/>
    <mergeCell ref="Y350:Z350"/>
    <mergeCell ref="C350:D350"/>
    <mergeCell ref="E350:F350"/>
    <mergeCell ref="G350:H350"/>
    <mergeCell ref="I350:M350"/>
    <mergeCell ref="N350:O350"/>
    <mergeCell ref="P350:Q350"/>
    <mergeCell ref="R350:S350"/>
    <mergeCell ref="T351:U351"/>
    <mergeCell ref="V351:X351"/>
    <mergeCell ref="Y351:Z351"/>
    <mergeCell ref="C351:D351"/>
    <mergeCell ref="E351:F351"/>
    <mergeCell ref="G351:H351"/>
    <mergeCell ref="I351:M351"/>
    <mergeCell ref="N351:O351"/>
    <mergeCell ref="P351:Q351"/>
    <mergeCell ref="R351:S351"/>
    <mergeCell ref="T352:U352"/>
    <mergeCell ref="V352:X352"/>
    <mergeCell ref="Y352:Z352"/>
    <mergeCell ref="C352:D352"/>
    <mergeCell ref="E352:F352"/>
    <mergeCell ref="G352:H352"/>
    <mergeCell ref="I352:M352"/>
    <mergeCell ref="N352:O352"/>
    <mergeCell ref="P352:Q352"/>
    <mergeCell ref="R352:S352"/>
    <mergeCell ref="T353:U353"/>
    <mergeCell ref="V353:X353"/>
    <mergeCell ref="Y353:Z353"/>
    <mergeCell ref="C353:D353"/>
    <mergeCell ref="E353:F353"/>
    <mergeCell ref="G353:H353"/>
    <mergeCell ref="I353:M353"/>
    <mergeCell ref="N353:O353"/>
    <mergeCell ref="P353:Q353"/>
    <mergeCell ref="R353:S353"/>
    <mergeCell ref="T354:U354"/>
    <mergeCell ref="V354:X354"/>
    <mergeCell ref="Y354:Z354"/>
    <mergeCell ref="C354:D354"/>
    <mergeCell ref="E354:F354"/>
    <mergeCell ref="G354:H354"/>
    <mergeCell ref="I354:M354"/>
    <mergeCell ref="N354:O354"/>
    <mergeCell ref="P354:Q354"/>
    <mergeCell ref="R354:S354"/>
    <mergeCell ref="T355:U355"/>
    <mergeCell ref="V355:X355"/>
    <mergeCell ref="Y355:Z355"/>
    <mergeCell ref="C355:D355"/>
    <mergeCell ref="E355:F355"/>
    <mergeCell ref="G355:H355"/>
    <mergeCell ref="I355:M355"/>
    <mergeCell ref="N355:O355"/>
    <mergeCell ref="P355:Q355"/>
    <mergeCell ref="R355:S355"/>
    <mergeCell ref="T356:U356"/>
    <mergeCell ref="V356:X356"/>
    <mergeCell ref="Y356:Z356"/>
    <mergeCell ref="C356:D356"/>
    <mergeCell ref="E356:F356"/>
    <mergeCell ref="G356:H356"/>
    <mergeCell ref="I356:M356"/>
    <mergeCell ref="N356:O356"/>
    <mergeCell ref="P356:Q356"/>
    <mergeCell ref="R356:S356"/>
    <mergeCell ref="T357:U357"/>
    <mergeCell ref="V357:X357"/>
    <mergeCell ref="Y357:Z357"/>
    <mergeCell ref="C357:D357"/>
    <mergeCell ref="E357:F357"/>
    <mergeCell ref="G357:H357"/>
    <mergeCell ref="I357:M357"/>
    <mergeCell ref="N357:O357"/>
    <mergeCell ref="P357:Q357"/>
    <mergeCell ref="R357:S357"/>
    <mergeCell ref="T358:U358"/>
    <mergeCell ref="V358:X358"/>
    <mergeCell ref="Y358:Z358"/>
    <mergeCell ref="C358:D358"/>
    <mergeCell ref="E358:F358"/>
    <mergeCell ref="G358:H358"/>
    <mergeCell ref="I358:M358"/>
    <mergeCell ref="N358:O358"/>
    <mergeCell ref="P358:Q358"/>
    <mergeCell ref="R358:S358"/>
    <mergeCell ref="T359:U359"/>
    <mergeCell ref="V359:X359"/>
    <mergeCell ref="Y359:Z359"/>
    <mergeCell ref="C359:D359"/>
    <mergeCell ref="E359:F359"/>
    <mergeCell ref="G359:H359"/>
    <mergeCell ref="I359:M359"/>
    <mergeCell ref="N359:O359"/>
    <mergeCell ref="P359:Q359"/>
    <mergeCell ref="R359:S359"/>
    <mergeCell ref="T752:U752"/>
    <mergeCell ref="V752:X752"/>
    <mergeCell ref="Y752:Z752"/>
    <mergeCell ref="C752:D752"/>
    <mergeCell ref="E752:F752"/>
    <mergeCell ref="G752:H752"/>
    <mergeCell ref="I752:M752"/>
    <mergeCell ref="N752:O752"/>
    <mergeCell ref="P752:Q752"/>
    <mergeCell ref="R752:S752"/>
    <mergeCell ref="T753:U753"/>
    <mergeCell ref="V753:X753"/>
    <mergeCell ref="Y753:Z753"/>
    <mergeCell ref="C753:D753"/>
    <mergeCell ref="E753:F753"/>
    <mergeCell ref="G753:H753"/>
    <mergeCell ref="I753:M753"/>
    <mergeCell ref="N753:O753"/>
    <mergeCell ref="P753:Q753"/>
    <mergeCell ref="R753:S753"/>
    <mergeCell ref="T754:U754"/>
    <mergeCell ref="V754:X754"/>
    <mergeCell ref="Y754:Z754"/>
    <mergeCell ref="C754:D754"/>
    <mergeCell ref="E754:F754"/>
    <mergeCell ref="G754:H754"/>
    <mergeCell ref="I754:M754"/>
    <mergeCell ref="N754:O754"/>
    <mergeCell ref="P754:Q754"/>
    <mergeCell ref="R754:S754"/>
    <mergeCell ref="T755:U755"/>
    <mergeCell ref="V755:X755"/>
    <mergeCell ref="Y755:Z755"/>
    <mergeCell ref="C755:D755"/>
    <mergeCell ref="E755:F755"/>
    <mergeCell ref="G755:H755"/>
    <mergeCell ref="I755:M755"/>
    <mergeCell ref="N755:O755"/>
    <mergeCell ref="P755:Q755"/>
    <mergeCell ref="R755:S755"/>
    <mergeCell ref="T756:U756"/>
    <mergeCell ref="V756:X756"/>
    <mergeCell ref="Y756:Z756"/>
    <mergeCell ref="C756:D756"/>
    <mergeCell ref="E756:F756"/>
    <mergeCell ref="G756:H756"/>
    <mergeCell ref="I756:M756"/>
    <mergeCell ref="N756:O756"/>
    <mergeCell ref="P756:Q756"/>
    <mergeCell ref="R756:S756"/>
    <mergeCell ref="T757:U757"/>
    <mergeCell ref="V757:X757"/>
    <mergeCell ref="Y757:Z757"/>
    <mergeCell ref="C757:D757"/>
    <mergeCell ref="E757:F757"/>
    <mergeCell ref="G757:H757"/>
    <mergeCell ref="I757:M757"/>
    <mergeCell ref="N757:O757"/>
    <mergeCell ref="P757:Q757"/>
    <mergeCell ref="R757:S757"/>
    <mergeCell ref="T758:U758"/>
    <mergeCell ref="V758:X758"/>
    <mergeCell ref="Y758:Z758"/>
    <mergeCell ref="C758:D758"/>
    <mergeCell ref="E758:F758"/>
    <mergeCell ref="G758:H758"/>
    <mergeCell ref="I758:M758"/>
    <mergeCell ref="N758:O758"/>
    <mergeCell ref="P758:Q758"/>
    <mergeCell ref="R758:S758"/>
    <mergeCell ref="T759:U759"/>
    <mergeCell ref="V759:X759"/>
    <mergeCell ref="Y759:Z759"/>
    <mergeCell ref="C759:D759"/>
    <mergeCell ref="E759:F759"/>
    <mergeCell ref="G759:H759"/>
    <mergeCell ref="I759:M759"/>
    <mergeCell ref="N759:O759"/>
    <mergeCell ref="P759:Q759"/>
    <mergeCell ref="R759:S759"/>
    <mergeCell ref="T760:U760"/>
    <mergeCell ref="V760:X760"/>
    <mergeCell ref="Y760:Z760"/>
    <mergeCell ref="C760:D760"/>
    <mergeCell ref="E760:F760"/>
    <mergeCell ref="G760:H760"/>
    <mergeCell ref="I760:M760"/>
    <mergeCell ref="N760:O760"/>
    <mergeCell ref="P760:Q760"/>
    <mergeCell ref="R760:S760"/>
    <mergeCell ref="T761:U761"/>
    <mergeCell ref="V761:X761"/>
    <mergeCell ref="Y761:Z761"/>
    <mergeCell ref="C761:D761"/>
    <mergeCell ref="E761:F761"/>
    <mergeCell ref="G761:H761"/>
    <mergeCell ref="I761:M761"/>
    <mergeCell ref="N761:O761"/>
    <mergeCell ref="P761:Q761"/>
    <mergeCell ref="R761:S761"/>
    <mergeCell ref="T762:U762"/>
    <mergeCell ref="V762:X762"/>
    <mergeCell ref="Y762:Z762"/>
    <mergeCell ref="C762:D762"/>
    <mergeCell ref="E762:F762"/>
    <mergeCell ref="G762:H762"/>
    <mergeCell ref="I762:M762"/>
    <mergeCell ref="N762:O762"/>
    <mergeCell ref="P762:Q762"/>
    <mergeCell ref="R762:S762"/>
    <mergeCell ref="T763:U763"/>
    <mergeCell ref="V763:X763"/>
    <mergeCell ref="Y763:Z763"/>
    <mergeCell ref="C763:D763"/>
    <mergeCell ref="E763:F763"/>
    <mergeCell ref="G763:H763"/>
    <mergeCell ref="I763:M763"/>
    <mergeCell ref="N763:O763"/>
    <mergeCell ref="P763:Q763"/>
    <mergeCell ref="R763:S763"/>
    <mergeCell ref="T764:U764"/>
    <mergeCell ref="V764:X764"/>
    <mergeCell ref="Y764:Z764"/>
    <mergeCell ref="C764:D764"/>
    <mergeCell ref="E764:F764"/>
    <mergeCell ref="G764:H764"/>
    <mergeCell ref="I764:M764"/>
    <mergeCell ref="N764:O764"/>
    <mergeCell ref="P764:Q764"/>
    <mergeCell ref="R764:S764"/>
    <mergeCell ref="T765:U765"/>
    <mergeCell ref="V765:X765"/>
    <mergeCell ref="Y765:Z765"/>
    <mergeCell ref="C765:D765"/>
    <mergeCell ref="E765:F765"/>
    <mergeCell ref="G765:H765"/>
    <mergeCell ref="I765:M765"/>
    <mergeCell ref="N765:O765"/>
    <mergeCell ref="P765:Q765"/>
    <mergeCell ref="R765:S765"/>
    <mergeCell ref="T766:U766"/>
    <mergeCell ref="V766:X766"/>
    <mergeCell ref="Y766:Z766"/>
    <mergeCell ref="C766:D766"/>
    <mergeCell ref="E766:F766"/>
    <mergeCell ref="G766:H766"/>
    <mergeCell ref="I766:M766"/>
    <mergeCell ref="N766:O766"/>
    <mergeCell ref="P766:Q766"/>
    <mergeCell ref="R766:S766"/>
    <mergeCell ref="T767:U767"/>
    <mergeCell ref="V767:X767"/>
    <mergeCell ref="Y767:Z767"/>
    <mergeCell ref="C767:D767"/>
    <mergeCell ref="E767:F767"/>
    <mergeCell ref="G767:H767"/>
    <mergeCell ref="I767:M767"/>
    <mergeCell ref="N767:O767"/>
    <mergeCell ref="P767:Q767"/>
    <mergeCell ref="R767:S767"/>
    <mergeCell ref="T768:U768"/>
    <mergeCell ref="V768:X768"/>
    <mergeCell ref="Y768:Z768"/>
    <mergeCell ref="C768:D768"/>
    <mergeCell ref="E768:F768"/>
    <mergeCell ref="G768:H768"/>
    <mergeCell ref="I768:M768"/>
    <mergeCell ref="N768:O768"/>
    <mergeCell ref="P768:Q768"/>
    <mergeCell ref="R768:S768"/>
    <mergeCell ref="T769:U769"/>
    <mergeCell ref="V769:X769"/>
    <mergeCell ref="Y769:Z769"/>
    <mergeCell ref="C769:D769"/>
    <mergeCell ref="E769:F769"/>
    <mergeCell ref="G769:H769"/>
    <mergeCell ref="I769:M769"/>
    <mergeCell ref="N769:O769"/>
    <mergeCell ref="P769:Q769"/>
    <mergeCell ref="R769:S769"/>
    <mergeCell ref="T770:U770"/>
    <mergeCell ref="V770:X770"/>
    <mergeCell ref="Y770:Z770"/>
    <mergeCell ref="C770:D770"/>
    <mergeCell ref="E770:F770"/>
    <mergeCell ref="G770:H770"/>
    <mergeCell ref="I770:M770"/>
    <mergeCell ref="N770:O770"/>
    <mergeCell ref="P770:Q770"/>
    <mergeCell ref="R770:S770"/>
    <mergeCell ref="T771:U771"/>
    <mergeCell ref="V771:X771"/>
    <mergeCell ref="Y771:Z771"/>
    <mergeCell ref="C771:D771"/>
    <mergeCell ref="E771:F771"/>
    <mergeCell ref="G771:H771"/>
    <mergeCell ref="I771:M771"/>
    <mergeCell ref="N771:O771"/>
    <mergeCell ref="P771:Q771"/>
    <mergeCell ref="R771:S771"/>
    <mergeCell ref="T772:U772"/>
    <mergeCell ref="V772:X772"/>
    <mergeCell ref="Y772:Z772"/>
    <mergeCell ref="C772:D772"/>
    <mergeCell ref="E772:F772"/>
    <mergeCell ref="G772:H772"/>
    <mergeCell ref="I772:M772"/>
    <mergeCell ref="N772:O772"/>
    <mergeCell ref="P772:Q772"/>
    <mergeCell ref="R772:S772"/>
    <mergeCell ref="T773:U773"/>
    <mergeCell ref="V773:X773"/>
    <mergeCell ref="Y773:Z773"/>
    <mergeCell ref="C773:D773"/>
    <mergeCell ref="E773:F773"/>
    <mergeCell ref="G773:H773"/>
    <mergeCell ref="I773:M773"/>
    <mergeCell ref="N773:O773"/>
    <mergeCell ref="P773:Q773"/>
    <mergeCell ref="R773:S773"/>
    <mergeCell ref="T774:U774"/>
    <mergeCell ref="V774:X774"/>
    <mergeCell ref="Y774:Z774"/>
    <mergeCell ref="C774:D774"/>
    <mergeCell ref="E774:F774"/>
    <mergeCell ref="G774:H774"/>
    <mergeCell ref="I774:M774"/>
    <mergeCell ref="N774:O774"/>
    <mergeCell ref="P774:Q774"/>
    <mergeCell ref="R774:S774"/>
    <mergeCell ref="T775:U775"/>
    <mergeCell ref="V775:X775"/>
    <mergeCell ref="Y775:Z775"/>
    <mergeCell ref="C775:D775"/>
    <mergeCell ref="E775:F775"/>
    <mergeCell ref="G775:H775"/>
    <mergeCell ref="I775:M775"/>
    <mergeCell ref="N775:O775"/>
    <mergeCell ref="P775:Q775"/>
    <mergeCell ref="R775:S775"/>
    <mergeCell ref="T776:U776"/>
    <mergeCell ref="V776:X776"/>
    <mergeCell ref="Y776:Z776"/>
    <mergeCell ref="C776:D776"/>
    <mergeCell ref="E776:F776"/>
    <mergeCell ref="G776:H776"/>
    <mergeCell ref="I776:M776"/>
    <mergeCell ref="N776:O776"/>
    <mergeCell ref="P776:Q776"/>
    <mergeCell ref="R776:S776"/>
    <mergeCell ref="T777:U777"/>
    <mergeCell ref="V777:X777"/>
    <mergeCell ref="Y777:Z777"/>
    <mergeCell ref="C777:D777"/>
    <mergeCell ref="E777:F777"/>
    <mergeCell ref="G777:H777"/>
    <mergeCell ref="I777:M777"/>
    <mergeCell ref="N777:O777"/>
    <mergeCell ref="P777:Q777"/>
    <mergeCell ref="R777:S777"/>
    <mergeCell ref="T778:U778"/>
    <mergeCell ref="V778:X778"/>
    <mergeCell ref="Y778:Z778"/>
    <mergeCell ref="C778:D778"/>
    <mergeCell ref="E778:F778"/>
    <mergeCell ref="G778:H778"/>
    <mergeCell ref="I778:M778"/>
    <mergeCell ref="N778:O778"/>
    <mergeCell ref="P778:Q778"/>
    <mergeCell ref="R778:S778"/>
    <mergeCell ref="T779:U779"/>
    <mergeCell ref="V779:X779"/>
    <mergeCell ref="Y779:Z779"/>
    <mergeCell ref="C779:D779"/>
    <mergeCell ref="E779:F779"/>
    <mergeCell ref="G779:H779"/>
    <mergeCell ref="I779:M779"/>
    <mergeCell ref="N779:O779"/>
    <mergeCell ref="P779:Q779"/>
    <mergeCell ref="R779:S779"/>
    <mergeCell ref="T780:U780"/>
    <mergeCell ref="V780:X780"/>
    <mergeCell ref="Y780:Z780"/>
    <mergeCell ref="C780:D780"/>
    <mergeCell ref="E780:F780"/>
    <mergeCell ref="G780:H780"/>
    <mergeCell ref="I780:M780"/>
    <mergeCell ref="N780:O780"/>
    <mergeCell ref="P780:Q780"/>
    <mergeCell ref="R780:S780"/>
    <mergeCell ref="T781:U781"/>
    <mergeCell ref="V781:X781"/>
    <mergeCell ref="Y781:Z781"/>
    <mergeCell ref="C781:D781"/>
    <mergeCell ref="E781:F781"/>
    <mergeCell ref="G781:H781"/>
    <mergeCell ref="I781:M781"/>
    <mergeCell ref="N781:O781"/>
    <mergeCell ref="P781:Q781"/>
    <mergeCell ref="R781:S781"/>
    <mergeCell ref="T782:U782"/>
    <mergeCell ref="V782:X782"/>
    <mergeCell ref="Y782:Z782"/>
    <mergeCell ref="C782:D782"/>
    <mergeCell ref="E782:F782"/>
    <mergeCell ref="G782:H782"/>
    <mergeCell ref="I782:M782"/>
    <mergeCell ref="N782:O782"/>
    <mergeCell ref="P782:Q782"/>
    <mergeCell ref="R782:S782"/>
    <mergeCell ref="T783:U783"/>
    <mergeCell ref="V783:X783"/>
    <mergeCell ref="Y783:Z783"/>
    <mergeCell ref="C783:D783"/>
    <mergeCell ref="E783:F783"/>
    <mergeCell ref="G783:H783"/>
    <mergeCell ref="I783:M783"/>
    <mergeCell ref="N783:O783"/>
    <mergeCell ref="P783:Q783"/>
    <mergeCell ref="R783:S783"/>
    <mergeCell ref="T784:U784"/>
    <mergeCell ref="V784:X784"/>
    <mergeCell ref="Y784:Z784"/>
    <mergeCell ref="C784:D784"/>
    <mergeCell ref="E784:F784"/>
    <mergeCell ref="G784:H784"/>
    <mergeCell ref="I784:M784"/>
    <mergeCell ref="N784:O784"/>
    <mergeCell ref="P784:Q784"/>
    <mergeCell ref="R784:S784"/>
    <mergeCell ref="T785:U785"/>
    <mergeCell ref="V785:X785"/>
    <mergeCell ref="Y785:Z785"/>
    <mergeCell ref="C785:D785"/>
    <mergeCell ref="E785:F785"/>
    <mergeCell ref="G785:H785"/>
    <mergeCell ref="I785:M785"/>
    <mergeCell ref="N785:O785"/>
    <mergeCell ref="P785:Q785"/>
    <mergeCell ref="R785:S785"/>
    <mergeCell ref="T786:U786"/>
    <mergeCell ref="V786:X786"/>
    <mergeCell ref="Y786:Z786"/>
    <mergeCell ref="C786:D786"/>
    <mergeCell ref="E786:F786"/>
    <mergeCell ref="G786:H786"/>
    <mergeCell ref="I786:M786"/>
    <mergeCell ref="N786:O786"/>
    <mergeCell ref="P786:Q786"/>
    <mergeCell ref="R786:S786"/>
    <mergeCell ref="T794:U794"/>
    <mergeCell ref="V794:X794"/>
    <mergeCell ref="Y794:Z794"/>
    <mergeCell ref="C794:D794"/>
    <mergeCell ref="E794:F794"/>
    <mergeCell ref="G794:H794"/>
    <mergeCell ref="I794:M794"/>
    <mergeCell ref="N794:O794"/>
    <mergeCell ref="P794:Q794"/>
    <mergeCell ref="R794:S794"/>
    <mergeCell ref="T795:U795"/>
    <mergeCell ref="V795:X795"/>
    <mergeCell ref="Y795:Z795"/>
    <mergeCell ref="C795:D795"/>
    <mergeCell ref="E795:F795"/>
    <mergeCell ref="G795:H795"/>
    <mergeCell ref="I795:M795"/>
    <mergeCell ref="N795:O795"/>
    <mergeCell ref="P795:Q795"/>
    <mergeCell ref="R795:S795"/>
    <mergeCell ref="T796:U796"/>
    <mergeCell ref="V796:X796"/>
    <mergeCell ref="Y796:Z796"/>
    <mergeCell ref="C796:D796"/>
    <mergeCell ref="E796:F796"/>
    <mergeCell ref="G796:H796"/>
    <mergeCell ref="I796:M796"/>
    <mergeCell ref="N796:O796"/>
    <mergeCell ref="P796:Q796"/>
    <mergeCell ref="R796:S796"/>
    <mergeCell ref="T797:U797"/>
    <mergeCell ref="V797:X797"/>
    <mergeCell ref="Y797:Z797"/>
    <mergeCell ref="C797:D797"/>
    <mergeCell ref="E797:F797"/>
    <mergeCell ref="G797:H797"/>
    <mergeCell ref="I797:M797"/>
    <mergeCell ref="N797:O797"/>
    <mergeCell ref="P797:Q797"/>
    <mergeCell ref="R797:S797"/>
    <mergeCell ref="T798:U798"/>
    <mergeCell ref="V798:X798"/>
    <mergeCell ref="Y798:Z798"/>
    <mergeCell ref="C798:D798"/>
    <mergeCell ref="E798:F798"/>
    <mergeCell ref="G798:H798"/>
    <mergeCell ref="I798:M798"/>
    <mergeCell ref="N798:O798"/>
    <mergeCell ref="P798:Q798"/>
    <mergeCell ref="R798:S798"/>
    <mergeCell ref="T799:U799"/>
    <mergeCell ref="V799:X799"/>
    <mergeCell ref="Y799:Z799"/>
    <mergeCell ref="C799:D799"/>
    <mergeCell ref="E799:F799"/>
    <mergeCell ref="G799:H799"/>
    <mergeCell ref="I799:M799"/>
    <mergeCell ref="N799:O799"/>
    <mergeCell ref="P799:Q799"/>
    <mergeCell ref="R799:S799"/>
    <mergeCell ref="T800:U800"/>
    <mergeCell ref="V800:X800"/>
    <mergeCell ref="Y800:Z800"/>
    <mergeCell ref="C800:D800"/>
    <mergeCell ref="E800:F800"/>
    <mergeCell ref="G800:H800"/>
    <mergeCell ref="I800:M800"/>
    <mergeCell ref="N800:O800"/>
    <mergeCell ref="P800:Q800"/>
    <mergeCell ref="R800:S800"/>
    <mergeCell ref="T25:U25"/>
    <mergeCell ref="V25:X25"/>
    <mergeCell ref="Y25:Z25"/>
    <mergeCell ref="AB25:AE25"/>
    <mergeCell ref="AF25:AI25"/>
    <mergeCell ref="C25:D25"/>
    <mergeCell ref="E25:F25"/>
    <mergeCell ref="G25:H25"/>
    <mergeCell ref="I25:M25"/>
    <mergeCell ref="N25:O25"/>
    <mergeCell ref="P25:Q25"/>
    <mergeCell ref="R25:S25"/>
    <mergeCell ref="T26:U26"/>
    <mergeCell ref="V26:X26"/>
    <mergeCell ref="Y26:Z26"/>
    <mergeCell ref="C26:D26"/>
    <mergeCell ref="E26:F26"/>
    <mergeCell ref="G26:H26"/>
    <mergeCell ref="I26:M26"/>
    <mergeCell ref="N26:O26"/>
    <mergeCell ref="P26:Q26"/>
    <mergeCell ref="R26:S26"/>
    <mergeCell ref="T27:U27"/>
    <mergeCell ref="V27:X27"/>
    <mergeCell ref="Y27:Z27"/>
    <mergeCell ref="C27:D27"/>
    <mergeCell ref="E27:F27"/>
    <mergeCell ref="G27:H27"/>
    <mergeCell ref="I27:M27"/>
    <mergeCell ref="N27:O27"/>
    <mergeCell ref="P27:Q27"/>
    <mergeCell ref="R27:S27"/>
    <mergeCell ref="T801:U801"/>
    <mergeCell ref="V801:X801"/>
    <mergeCell ref="Y801:Z801"/>
    <mergeCell ref="C801:D801"/>
    <mergeCell ref="E801:F801"/>
    <mergeCell ref="G801:H801"/>
    <mergeCell ref="I801:M801"/>
    <mergeCell ref="N801:O801"/>
    <mergeCell ref="P801:Q801"/>
    <mergeCell ref="R801:S801"/>
    <mergeCell ref="T787:U787"/>
    <mergeCell ref="V787:X787"/>
    <mergeCell ref="Y787:Z787"/>
    <mergeCell ref="C787:D787"/>
    <mergeCell ref="E787:F787"/>
    <mergeCell ref="G787:H787"/>
    <mergeCell ref="I787:M787"/>
    <mergeCell ref="N787:O787"/>
    <mergeCell ref="P787:Q787"/>
    <mergeCell ref="R787:S787"/>
    <mergeCell ref="T788:U788"/>
    <mergeCell ref="V788:X788"/>
    <mergeCell ref="Y788:Z788"/>
    <mergeCell ref="C788:D788"/>
    <mergeCell ref="E788:F788"/>
    <mergeCell ref="G788:H788"/>
    <mergeCell ref="I788:M788"/>
    <mergeCell ref="N788:O788"/>
    <mergeCell ref="P788:Q788"/>
    <mergeCell ref="R788:S788"/>
    <mergeCell ref="T789:U789"/>
    <mergeCell ref="V789:X789"/>
    <mergeCell ref="Y789:Z789"/>
    <mergeCell ref="C789:D789"/>
    <mergeCell ref="E789:F789"/>
    <mergeCell ref="G789:H789"/>
    <mergeCell ref="I789:M789"/>
    <mergeCell ref="N789:O789"/>
    <mergeCell ref="P789:Q789"/>
    <mergeCell ref="R789:S789"/>
    <mergeCell ref="T790:U790"/>
    <mergeCell ref="V790:X790"/>
    <mergeCell ref="Y790:Z790"/>
    <mergeCell ref="C790:D790"/>
    <mergeCell ref="E790:F790"/>
    <mergeCell ref="G790:H790"/>
    <mergeCell ref="I790:M790"/>
    <mergeCell ref="N790:O790"/>
    <mergeCell ref="P790:Q790"/>
    <mergeCell ref="R790:S790"/>
    <mergeCell ref="T791:U791"/>
    <mergeCell ref="V791:X791"/>
    <mergeCell ref="Y791:Z791"/>
    <mergeCell ref="C791:D791"/>
    <mergeCell ref="E791:F791"/>
    <mergeCell ref="G791:H791"/>
    <mergeCell ref="I791:M791"/>
    <mergeCell ref="N791:O791"/>
    <mergeCell ref="P791:Q791"/>
    <mergeCell ref="R791:S791"/>
    <mergeCell ref="T792:U792"/>
    <mergeCell ref="V792:X792"/>
    <mergeCell ref="Y792:Z792"/>
    <mergeCell ref="C792:D792"/>
    <mergeCell ref="E792:F792"/>
    <mergeCell ref="G792:H792"/>
    <mergeCell ref="I792:M792"/>
    <mergeCell ref="N792:O792"/>
    <mergeCell ref="P792:Q792"/>
    <mergeCell ref="R792:S792"/>
    <mergeCell ref="T793:U793"/>
    <mergeCell ref="V793:X793"/>
    <mergeCell ref="Y793:Z793"/>
    <mergeCell ref="C793:D793"/>
    <mergeCell ref="E793:F793"/>
    <mergeCell ref="G793:H793"/>
    <mergeCell ref="I793:M793"/>
    <mergeCell ref="N793:O793"/>
    <mergeCell ref="P793:Q793"/>
    <mergeCell ref="R793:S793"/>
    <mergeCell ref="T703:U703"/>
    <mergeCell ref="V703:X703"/>
    <mergeCell ref="Y703:Z703"/>
    <mergeCell ref="C703:D703"/>
    <mergeCell ref="E703:F703"/>
    <mergeCell ref="G703:H703"/>
    <mergeCell ref="I703:M703"/>
    <mergeCell ref="N703:O703"/>
    <mergeCell ref="P703:Q703"/>
    <mergeCell ref="R703:S703"/>
    <mergeCell ref="T704:U704"/>
    <mergeCell ref="V704:X704"/>
    <mergeCell ref="Y704:Z704"/>
    <mergeCell ref="C704:D704"/>
    <mergeCell ref="E704:F704"/>
    <mergeCell ref="G704:H704"/>
    <mergeCell ref="I704:M704"/>
    <mergeCell ref="N704:O704"/>
    <mergeCell ref="P704:Q704"/>
    <mergeCell ref="R704:S704"/>
    <mergeCell ref="T705:U705"/>
    <mergeCell ref="V705:X705"/>
    <mergeCell ref="Y705:Z705"/>
    <mergeCell ref="C705:D705"/>
    <mergeCell ref="E705:F705"/>
    <mergeCell ref="G705:H705"/>
    <mergeCell ref="I705:M705"/>
    <mergeCell ref="N705:O705"/>
    <mergeCell ref="P705:Q705"/>
    <mergeCell ref="R705:S705"/>
    <mergeCell ref="T706:U706"/>
    <mergeCell ref="V706:X706"/>
    <mergeCell ref="Y706:Z706"/>
    <mergeCell ref="C706:D706"/>
    <mergeCell ref="E706:F706"/>
    <mergeCell ref="G706:H706"/>
    <mergeCell ref="I706:M706"/>
    <mergeCell ref="N706:O706"/>
    <mergeCell ref="P706:Q706"/>
    <mergeCell ref="R706:S706"/>
    <mergeCell ref="T707:U707"/>
    <mergeCell ref="V707:X707"/>
    <mergeCell ref="Y707:Z707"/>
    <mergeCell ref="C707:D707"/>
    <mergeCell ref="E707:F707"/>
    <mergeCell ref="G707:H707"/>
    <mergeCell ref="I707:M707"/>
    <mergeCell ref="N707:O707"/>
    <mergeCell ref="P707:Q707"/>
    <mergeCell ref="R707:S707"/>
    <mergeCell ref="T708:U708"/>
    <mergeCell ref="V708:X708"/>
    <mergeCell ref="Y708:Z708"/>
    <mergeCell ref="C708:D708"/>
    <mergeCell ref="E708:F708"/>
    <mergeCell ref="G708:H708"/>
    <mergeCell ref="I708:M708"/>
    <mergeCell ref="N708:O708"/>
    <mergeCell ref="P708:Q708"/>
    <mergeCell ref="R708:S708"/>
    <mergeCell ref="T709:U709"/>
    <mergeCell ref="V709:X709"/>
    <mergeCell ref="Y709:Z709"/>
    <mergeCell ref="C709:D709"/>
    <mergeCell ref="E709:F709"/>
    <mergeCell ref="G709:H709"/>
    <mergeCell ref="I709:M709"/>
    <mergeCell ref="N709:O709"/>
    <mergeCell ref="P709:Q709"/>
    <mergeCell ref="R709:S709"/>
    <mergeCell ref="T710:U710"/>
    <mergeCell ref="V710:X710"/>
    <mergeCell ref="Y710:Z710"/>
    <mergeCell ref="C710:D710"/>
    <mergeCell ref="E710:F710"/>
    <mergeCell ref="G710:H710"/>
    <mergeCell ref="I710:M710"/>
    <mergeCell ref="N710:O710"/>
    <mergeCell ref="P710:Q710"/>
    <mergeCell ref="R710:S710"/>
    <mergeCell ref="T711:U711"/>
    <mergeCell ref="V711:X711"/>
    <mergeCell ref="Y711:Z711"/>
    <mergeCell ref="C711:D711"/>
    <mergeCell ref="E711:F711"/>
    <mergeCell ref="G711:H711"/>
    <mergeCell ref="I711:M711"/>
    <mergeCell ref="N711:O711"/>
    <mergeCell ref="P711:Q711"/>
    <mergeCell ref="R711:S711"/>
    <mergeCell ref="T712:U712"/>
    <mergeCell ref="V712:X712"/>
    <mergeCell ref="Y712:Z712"/>
    <mergeCell ref="C712:D712"/>
    <mergeCell ref="E712:F712"/>
    <mergeCell ref="G712:H712"/>
    <mergeCell ref="I712:M712"/>
    <mergeCell ref="N712:O712"/>
    <mergeCell ref="P712:Q712"/>
    <mergeCell ref="R712:S712"/>
    <mergeCell ref="T713:U713"/>
    <mergeCell ref="V713:X713"/>
    <mergeCell ref="Y713:Z713"/>
    <mergeCell ref="C713:D713"/>
    <mergeCell ref="E713:F713"/>
    <mergeCell ref="G713:H713"/>
    <mergeCell ref="I713:M713"/>
    <mergeCell ref="N713:O713"/>
    <mergeCell ref="P713:Q713"/>
    <mergeCell ref="R713:S713"/>
    <mergeCell ref="T714:U714"/>
    <mergeCell ref="V714:X714"/>
    <mergeCell ref="Y714:Z714"/>
    <mergeCell ref="C714:D714"/>
    <mergeCell ref="E714:F714"/>
    <mergeCell ref="G714:H714"/>
    <mergeCell ref="I714:M714"/>
    <mergeCell ref="N714:O714"/>
    <mergeCell ref="P714:Q714"/>
    <mergeCell ref="R714:S714"/>
    <mergeCell ref="T715:U715"/>
    <mergeCell ref="V715:X715"/>
    <mergeCell ref="Y715:Z715"/>
    <mergeCell ref="C715:D715"/>
    <mergeCell ref="E715:F715"/>
    <mergeCell ref="G715:H715"/>
    <mergeCell ref="I715:M715"/>
    <mergeCell ref="N715:O715"/>
    <mergeCell ref="P715:Q715"/>
    <mergeCell ref="R715:S715"/>
    <mergeCell ref="T716:U716"/>
    <mergeCell ref="V716:X716"/>
    <mergeCell ref="Y716:Z716"/>
    <mergeCell ref="C716:D716"/>
    <mergeCell ref="E716:F716"/>
    <mergeCell ref="G716:H716"/>
    <mergeCell ref="I716:M716"/>
    <mergeCell ref="N716:O716"/>
    <mergeCell ref="P716:Q716"/>
    <mergeCell ref="R716:S716"/>
    <mergeCell ref="T717:U717"/>
    <mergeCell ref="V717:X717"/>
    <mergeCell ref="Y717:Z717"/>
    <mergeCell ref="C717:D717"/>
    <mergeCell ref="E717:F717"/>
    <mergeCell ref="G717:H717"/>
    <mergeCell ref="I717:M717"/>
    <mergeCell ref="N717:O717"/>
    <mergeCell ref="P717:Q717"/>
    <mergeCell ref="R717:S717"/>
    <mergeCell ref="T718:U718"/>
    <mergeCell ref="V718:X718"/>
    <mergeCell ref="Y718:Z718"/>
    <mergeCell ref="C718:D718"/>
    <mergeCell ref="E718:F718"/>
    <mergeCell ref="G718:H718"/>
    <mergeCell ref="I718:M718"/>
    <mergeCell ref="N718:O718"/>
    <mergeCell ref="P718:Q718"/>
    <mergeCell ref="R718:S718"/>
    <mergeCell ref="T719:U719"/>
    <mergeCell ref="V719:X719"/>
    <mergeCell ref="Y719:Z719"/>
    <mergeCell ref="C719:D719"/>
    <mergeCell ref="E719:F719"/>
    <mergeCell ref="G719:H719"/>
    <mergeCell ref="I719:M719"/>
    <mergeCell ref="N719:O719"/>
    <mergeCell ref="P719:Q719"/>
    <mergeCell ref="R719:S719"/>
    <mergeCell ref="T720:U720"/>
    <mergeCell ref="V720:X720"/>
    <mergeCell ref="Y720:Z720"/>
    <mergeCell ref="C720:D720"/>
    <mergeCell ref="E720:F720"/>
    <mergeCell ref="G720:H720"/>
    <mergeCell ref="I720:M720"/>
    <mergeCell ref="N720:O720"/>
    <mergeCell ref="P720:Q720"/>
    <mergeCell ref="R720:S720"/>
    <mergeCell ref="T721:U721"/>
    <mergeCell ref="V721:X721"/>
    <mergeCell ref="Y721:Z721"/>
    <mergeCell ref="C721:D721"/>
    <mergeCell ref="E721:F721"/>
    <mergeCell ref="G721:H721"/>
    <mergeCell ref="I721:M721"/>
    <mergeCell ref="N721:O721"/>
    <mergeCell ref="P721:Q721"/>
    <mergeCell ref="R721:S721"/>
    <mergeCell ref="T722:U722"/>
    <mergeCell ref="V722:X722"/>
    <mergeCell ref="Y722:Z722"/>
    <mergeCell ref="C722:D722"/>
    <mergeCell ref="E722:F722"/>
    <mergeCell ref="G722:H722"/>
    <mergeCell ref="I722:M722"/>
    <mergeCell ref="N722:O722"/>
    <mergeCell ref="P722:Q722"/>
    <mergeCell ref="R722:S722"/>
    <mergeCell ref="T723:U723"/>
    <mergeCell ref="V723:X723"/>
    <mergeCell ref="Y723:Z723"/>
    <mergeCell ref="C723:D723"/>
    <mergeCell ref="E723:F723"/>
    <mergeCell ref="G723:H723"/>
    <mergeCell ref="I723:M723"/>
    <mergeCell ref="N723:O723"/>
    <mergeCell ref="P723:Q723"/>
    <mergeCell ref="R723:S723"/>
    <mergeCell ref="T724:U724"/>
    <mergeCell ref="V724:X724"/>
    <mergeCell ref="Y724:Z724"/>
    <mergeCell ref="C724:D724"/>
    <mergeCell ref="E724:F724"/>
    <mergeCell ref="G724:H724"/>
    <mergeCell ref="I724:M724"/>
    <mergeCell ref="N724:O724"/>
    <mergeCell ref="P724:Q724"/>
    <mergeCell ref="R724:S724"/>
    <mergeCell ref="T725:U725"/>
    <mergeCell ref="V725:X725"/>
    <mergeCell ref="Y725:Z725"/>
    <mergeCell ref="C725:D725"/>
    <mergeCell ref="E725:F725"/>
    <mergeCell ref="G725:H725"/>
    <mergeCell ref="I725:M725"/>
    <mergeCell ref="N725:O725"/>
    <mergeCell ref="P725:Q725"/>
    <mergeCell ref="R725:S725"/>
    <mergeCell ref="T726:U726"/>
    <mergeCell ref="V726:X726"/>
    <mergeCell ref="Y726:Z726"/>
    <mergeCell ref="C726:D726"/>
    <mergeCell ref="E726:F726"/>
    <mergeCell ref="G726:H726"/>
    <mergeCell ref="I726:M726"/>
    <mergeCell ref="N726:O726"/>
    <mergeCell ref="P726:Q726"/>
    <mergeCell ref="R726:S726"/>
    <mergeCell ref="T727:U727"/>
    <mergeCell ref="V727:X727"/>
    <mergeCell ref="Y727:Z727"/>
    <mergeCell ref="C727:D727"/>
    <mergeCell ref="E727:F727"/>
    <mergeCell ref="G727:H727"/>
    <mergeCell ref="I727:M727"/>
    <mergeCell ref="N727:O727"/>
    <mergeCell ref="P727:Q727"/>
    <mergeCell ref="R727:S727"/>
    <mergeCell ref="T728:U728"/>
    <mergeCell ref="V728:X728"/>
    <mergeCell ref="Y728:Z728"/>
    <mergeCell ref="C728:D728"/>
    <mergeCell ref="E728:F728"/>
    <mergeCell ref="G728:H728"/>
    <mergeCell ref="I728:M728"/>
    <mergeCell ref="N728:O728"/>
    <mergeCell ref="P728:Q728"/>
    <mergeCell ref="R728:S728"/>
    <mergeCell ref="T729:U729"/>
    <mergeCell ref="V729:X729"/>
    <mergeCell ref="Y729:Z729"/>
    <mergeCell ref="C729:D729"/>
    <mergeCell ref="E729:F729"/>
    <mergeCell ref="G729:H729"/>
    <mergeCell ref="I729:M729"/>
    <mergeCell ref="N729:O729"/>
    <mergeCell ref="P729:Q729"/>
    <mergeCell ref="R729:S729"/>
    <mergeCell ref="T730:U730"/>
    <mergeCell ref="V730:X730"/>
    <mergeCell ref="Y730:Z730"/>
    <mergeCell ref="C730:D730"/>
    <mergeCell ref="E730:F730"/>
    <mergeCell ref="G730:H730"/>
    <mergeCell ref="I730:M730"/>
    <mergeCell ref="N730:O730"/>
    <mergeCell ref="P730:Q730"/>
    <mergeCell ref="R730:S730"/>
    <mergeCell ref="T731:U731"/>
    <mergeCell ref="V731:X731"/>
    <mergeCell ref="Y731:Z731"/>
    <mergeCell ref="C731:D731"/>
    <mergeCell ref="E731:F731"/>
    <mergeCell ref="G731:H731"/>
    <mergeCell ref="I731:M731"/>
    <mergeCell ref="N731:O731"/>
    <mergeCell ref="P731:Q731"/>
    <mergeCell ref="R731:S731"/>
    <mergeCell ref="T732:U732"/>
    <mergeCell ref="V732:X732"/>
    <mergeCell ref="Y732:Z732"/>
    <mergeCell ref="C732:D732"/>
    <mergeCell ref="E732:F732"/>
    <mergeCell ref="G732:H732"/>
    <mergeCell ref="I732:M732"/>
    <mergeCell ref="N732:O732"/>
    <mergeCell ref="P732:Q732"/>
    <mergeCell ref="R732:S732"/>
    <mergeCell ref="T733:U733"/>
    <mergeCell ref="V733:X733"/>
    <mergeCell ref="Y733:Z733"/>
    <mergeCell ref="C733:D733"/>
    <mergeCell ref="E733:F733"/>
    <mergeCell ref="G733:H733"/>
    <mergeCell ref="I733:M733"/>
    <mergeCell ref="N733:O733"/>
    <mergeCell ref="P733:Q733"/>
    <mergeCell ref="R733:S733"/>
    <mergeCell ref="T734:U734"/>
    <mergeCell ref="V734:X734"/>
    <mergeCell ref="Y734:Z734"/>
    <mergeCell ref="C734:D734"/>
    <mergeCell ref="E734:F734"/>
    <mergeCell ref="G734:H734"/>
    <mergeCell ref="I734:M734"/>
    <mergeCell ref="N734:O734"/>
    <mergeCell ref="P734:Q734"/>
    <mergeCell ref="R734:S734"/>
    <mergeCell ref="T735:U735"/>
    <mergeCell ref="V735:X735"/>
    <mergeCell ref="Y735:Z735"/>
    <mergeCell ref="C735:D735"/>
    <mergeCell ref="E735:F735"/>
    <mergeCell ref="G735:H735"/>
    <mergeCell ref="I735:M735"/>
    <mergeCell ref="N735:O735"/>
    <mergeCell ref="P735:Q735"/>
    <mergeCell ref="R735:S735"/>
    <mergeCell ref="T736:U736"/>
    <mergeCell ref="V736:X736"/>
    <mergeCell ref="Y736:Z736"/>
    <mergeCell ref="C736:D736"/>
    <mergeCell ref="E736:F736"/>
    <mergeCell ref="G736:H736"/>
    <mergeCell ref="I736:M736"/>
    <mergeCell ref="N736:O736"/>
    <mergeCell ref="P736:Q736"/>
    <mergeCell ref="R736:S736"/>
    <mergeCell ref="T737:U737"/>
    <mergeCell ref="V737:X737"/>
    <mergeCell ref="Y737:Z737"/>
    <mergeCell ref="C737:D737"/>
    <mergeCell ref="E737:F737"/>
    <mergeCell ref="G737:H737"/>
    <mergeCell ref="I737:M737"/>
    <mergeCell ref="N737:O737"/>
    <mergeCell ref="P737:Q737"/>
    <mergeCell ref="R737:S737"/>
    <mergeCell ref="T738:U738"/>
    <mergeCell ref="V738:X738"/>
    <mergeCell ref="Y738:Z738"/>
    <mergeCell ref="C738:D738"/>
    <mergeCell ref="E738:F738"/>
    <mergeCell ref="G738:H738"/>
    <mergeCell ref="I738:M738"/>
    <mergeCell ref="N738:O738"/>
    <mergeCell ref="P738:Q738"/>
    <mergeCell ref="R738:S738"/>
    <mergeCell ref="T739:U739"/>
    <mergeCell ref="V739:X739"/>
    <mergeCell ref="Y739:Z739"/>
    <mergeCell ref="C739:D739"/>
    <mergeCell ref="E739:F739"/>
    <mergeCell ref="G739:H739"/>
    <mergeCell ref="I739:M739"/>
    <mergeCell ref="N739:O739"/>
    <mergeCell ref="P739:Q739"/>
    <mergeCell ref="R739:S739"/>
    <mergeCell ref="T740:U740"/>
    <mergeCell ref="V740:X740"/>
    <mergeCell ref="Y740:Z740"/>
    <mergeCell ref="C740:D740"/>
    <mergeCell ref="E740:F740"/>
    <mergeCell ref="G740:H740"/>
    <mergeCell ref="I740:M740"/>
    <mergeCell ref="N740:O740"/>
    <mergeCell ref="P740:Q740"/>
    <mergeCell ref="R740:S740"/>
    <mergeCell ref="T741:U741"/>
    <mergeCell ref="V741:X741"/>
    <mergeCell ref="Y741:Z741"/>
    <mergeCell ref="C741:D741"/>
    <mergeCell ref="E741:F741"/>
    <mergeCell ref="G741:H741"/>
    <mergeCell ref="I741:M741"/>
    <mergeCell ref="N741:O741"/>
    <mergeCell ref="P741:Q741"/>
    <mergeCell ref="R741:S741"/>
    <mergeCell ref="T742:U742"/>
    <mergeCell ref="V742:X742"/>
    <mergeCell ref="Y742:Z742"/>
    <mergeCell ref="C742:D742"/>
    <mergeCell ref="E742:F742"/>
    <mergeCell ref="G742:H742"/>
    <mergeCell ref="I742:M742"/>
    <mergeCell ref="N742:O742"/>
    <mergeCell ref="P742:Q742"/>
    <mergeCell ref="R742:S742"/>
    <mergeCell ref="T743:U743"/>
    <mergeCell ref="V743:X743"/>
    <mergeCell ref="Y743:Z743"/>
    <mergeCell ref="C743:D743"/>
    <mergeCell ref="E743:F743"/>
    <mergeCell ref="G743:H743"/>
    <mergeCell ref="I743:M743"/>
    <mergeCell ref="N743:O743"/>
    <mergeCell ref="P743:Q743"/>
    <mergeCell ref="R743:S743"/>
    <mergeCell ref="T744:U744"/>
    <mergeCell ref="V744:X744"/>
    <mergeCell ref="Y744:Z744"/>
    <mergeCell ref="C744:D744"/>
    <mergeCell ref="E744:F744"/>
    <mergeCell ref="G744:H744"/>
    <mergeCell ref="I744:M744"/>
    <mergeCell ref="N744:O744"/>
    <mergeCell ref="P744:Q744"/>
    <mergeCell ref="R744:S744"/>
    <mergeCell ref="T745:U745"/>
    <mergeCell ref="V745:X745"/>
    <mergeCell ref="Y745:Z745"/>
    <mergeCell ref="C745:D745"/>
    <mergeCell ref="E745:F745"/>
    <mergeCell ref="G745:H745"/>
    <mergeCell ref="I745:M745"/>
    <mergeCell ref="N745:O745"/>
    <mergeCell ref="P745:Q745"/>
    <mergeCell ref="R745:S745"/>
    <mergeCell ref="T746:U746"/>
    <mergeCell ref="V746:X746"/>
    <mergeCell ref="Y746:Z746"/>
    <mergeCell ref="C746:D746"/>
    <mergeCell ref="E746:F746"/>
    <mergeCell ref="G746:H746"/>
    <mergeCell ref="I746:M746"/>
    <mergeCell ref="N746:O746"/>
    <mergeCell ref="P746:Q746"/>
    <mergeCell ref="R746:S746"/>
    <mergeCell ref="T747:U747"/>
    <mergeCell ref="V747:X747"/>
    <mergeCell ref="Y747:Z747"/>
    <mergeCell ref="C747:D747"/>
    <mergeCell ref="E747:F747"/>
    <mergeCell ref="G747:H747"/>
    <mergeCell ref="I747:M747"/>
    <mergeCell ref="N747:O747"/>
    <mergeCell ref="P747:Q747"/>
    <mergeCell ref="R747:S747"/>
    <mergeCell ref="T748:U748"/>
    <mergeCell ref="V748:X748"/>
    <mergeCell ref="Y748:Z748"/>
    <mergeCell ref="C748:D748"/>
    <mergeCell ref="E748:F748"/>
    <mergeCell ref="G748:H748"/>
    <mergeCell ref="I748:M748"/>
    <mergeCell ref="N748:O748"/>
    <mergeCell ref="P748:Q748"/>
    <mergeCell ref="R748:S748"/>
    <mergeCell ref="T749:U749"/>
    <mergeCell ref="V749:X749"/>
    <mergeCell ref="Y749:Z749"/>
    <mergeCell ref="C749:D749"/>
    <mergeCell ref="E749:F749"/>
    <mergeCell ref="G749:H749"/>
    <mergeCell ref="I749:M749"/>
    <mergeCell ref="N749:O749"/>
    <mergeCell ref="P749:Q749"/>
    <mergeCell ref="R749:S749"/>
    <mergeCell ref="T750:U750"/>
    <mergeCell ref="V750:X750"/>
    <mergeCell ref="Y750:Z750"/>
    <mergeCell ref="C750:D750"/>
    <mergeCell ref="E750:F750"/>
    <mergeCell ref="G750:H750"/>
    <mergeCell ref="I750:M750"/>
    <mergeCell ref="N750:O750"/>
    <mergeCell ref="P750:Q750"/>
    <mergeCell ref="R750:S750"/>
    <mergeCell ref="T751:U751"/>
    <mergeCell ref="V751:X751"/>
    <mergeCell ref="Y751:Z751"/>
    <mergeCell ref="C751:D751"/>
    <mergeCell ref="E751:F751"/>
    <mergeCell ref="G751:H751"/>
    <mergeCell ref="I751:M751"/>
    <mergeCell ref="N751:O751"/>
    <mergeCell ref="P751:Q751"/>
    <mergeCell ref="R751:S751"/>
    <mergeCell ref="T360:U360"/>
    <mergeCell ref="V360:X360"/>
    <mergeCell ref="Y360:Z360"/>
    <mergeCell ref="C360:D360"/>
    <mergeCell ref="E360:F360"/>
    <mergeCell ref="G360:H360"/>
    <mergeCell ref="I360:M360"/>
    <mergeCell ref="N360:O360"/>
    <mergeCell ref="P360:Q360"/>
    <mergeCell ref="R360:S360"/>
    <mergeCell ref="T361:U361"/>
    <mergeCell ref="V361:X361"/>
    <mergeCell ref="Y361:Z361"/>
    <mergeCell ref="C361:D361"/>
    <mergeCell ref="E361:F361"/>
    <mergeCell ref="G361:H361"/>
    <mergeCell ref="I361:M361"/>
    <mergeCell ref="N361:O361"/>
    <mergeCell ref="P361:Q361"/>
    <mergeCell ref="R361:S361"/>
    <mergeCell ref="T362:U362"/>
    <mergeCell ref="V362:X362"/>
    <mergeCell ref="Y362:Z362"/>
    <mergeCell ref="C362:D362"/>
    <mergeCell ref="E362:F362"/>
    <mergeCell ref="G362:H362"/>
    <mergeCell ref="I362:M362"/>
    <mergeCell ref="N362:O362"/>
    <mergeCell ref="P362:Q362"/>
    <mergeCell ref="R362:S362"/>
    <mergeCell ref="T363:U363"/>
    <mergeCell ref="V363:X363"/>
    <mergeCell ref="Y363:Z363"/>
    <mergeCell ref="C363:D363"/>
    <mergeCell ref="E363:F363"/>
    <mergeCell ref="G363:H363"/>
    <mergeCell ref="I363:M363"/>
    <mergeCell ref="N363:O363"/>
    <mergeCell ref="P363:Q363"/>
    <mergeCell ref="R363:S363"/>
    <mergeCell ref="T364:U364"/>
    <mergeCell ref="V364:X364"/>
    <mergeCell ref="Y364:Z364"/>
    <mergeCell ref="C364:D364"/>
    <mergeCell ref="E364:F364"/>
    <mergeCell ref="G364:H364"/>
    <mergeCell ref="I364:M364"/>
    <mergeCell ref="N364:O364"/>
    <mergeCell ref="P364:Q364"/>
    <mergeCell ref="R364:S364"/>
    <mergeCell ref="T365:U365"/>
    <mergeCell ref="V365:X365"/>
    <mergeCell ref="Y365:Z365"/>
    <mergeCell ref="C365:D365"/>
    <mergeCell ref="E365:F365"/>
    <mergeCell ref="G365:H365"/>
    <mergeCell ref="I365:M365"/>
    <mergeCell ref="N365:O365"/>
    <mergeCell ref="P365:Q365"/>
    <mergeCell ref="R365:S365"/>
    <mergeCell ref="T366:U366"/>
    <mergeCell ref="V366:X366"/>
    <mergeCell ref="Y366:Z366"/>
    <mergeCell ref="C366:D366"/>
    <mergeCell ref="E366:F366"/>
    <mergeCell ref="G366:H366"/>
    <mergeCell ref="I366:M366"/>
    <mergeCell ref="N366:O366"/>
    <mergeCell ref="P366:Q366"/>
    <mergeCell ref="R366:S366"/>
    <mergeCell ref="T367:U367"/>
    <mergeCell ref="V367:X367"/>
    <mergeCell ref="Y367:Z367"/>
    <mergeCell ref="C367:D367"/>
    <mergeCell ref="E367:F367"/>
    <mergeCell ref="G367:H367"/>
    <mergeCell ref="I367:M367"/>
    <mergeCell ref="N367:O367"/>
    <mergeCell ref="P367:Q367"/>
    <mergeCell ref="R367:S367"/>
    <mergeCell ref="T368:U368"/>
    <mergeCell ref="V368:X368"/>
    <mergeCell ref="Y368:Z368"/>
    <mergeCell ref="C368:D368"/>
    <mergeCell ref="E368:F368"/>
    <mergeCell ref="G368:H368"/>
    <mergeCell ref="I368:M368"/>
    <mergeCell ref="N368:O368"/>
    <mergeCell ref="P368:Q368"/>
    <mergeCell ref="R368:S368"/>
    <mergeCell ref="T369:U369"/>
    <mergeCell ref="V369:X369"/>
    <mergeCell ref="Y369:Z369"/>
    <mergeCell ref="C369:D369"/>
    <mergeCell ref="E369:F369"/>
    <mergeCell ref="G369:H369"/>
    <mergeCell ref="I369:M369"/>
    <mergeCell ref="N369:O369"/>
    <mergeCell ref="P369:Q369"/>
    <mergeCell ref="R369:S369"/>
    <mergeCell ref="T370:U370"/>
    <mergeCell ref="V370:X370"/>
    <mergeCell ref="Y370:Z370"/>
    <mergeCell ref="C370:D370"/>
    <mergeCell ref="E370:F370"/>
    <mergeCell ref="G370:H370"/>
    <mergeCell ref="I370:M370"/>
    <mergeCell ref="N370:O370"/>
    <mergeCell ref="P370:Q370"/>
    <mergeCell ref="R370:S370"/>
    <mergeCell ref="T371:U371"/>
    <mergeCell ref="V371:X371"/>
    <mergeCell ref="Y371:Z371"/>
    <mergeCell ref="C371:D371"/>
    <mergeCell ref="E371:F371"/>
    <mergeCell ref="G371:H371"/>
    <mergeCell ref="I371:M371"/>
    <mergeCell ref="N371:O371"/>
    <mergeCell ref="P371:Q371"/>
    <mergeCell ref="R371:S371"/>
    <mergeCell ref="T372:U372"/>
    <mergeCell ref="V372:X372"/>
    <mergeCell ref="Y372:Z372"/>
    <mergeCell ref="C372:D372"/>
    <mergeCell ref="E372:F372"/>
    <mergeCell ref="G372:H372"/>
    <mergeCell ref="I372:M372"/>
    <mergeCell ref="N372:O372"/>
    <mergeCell ref="P372:Q372"/>
    <mergeCell ref="R372:S372"/>
    <mergeCell ref="T373:U373"/>
    <mergeCell ref="V373:X373"/>
    <mergeCell ref="Y373:Z373"/>
    <mergeCell ref="C373:D373"/>
    <mergeCell ref="E373:F373"/>
    <mergeCell ref="G373:H373"/>
    <mergeCell ref="I373:M373"/>
    <mergeCell ref="N373:O373"/>
    <mergeCell ref="P373:Q373"/>
    <mergeCell ref="R373:S373"/>
    <mergeCell ref="T374:U374"/>
    <mergeCell ref="V374:X374"/>
    <mergeCell ref="Y374:Z374"/>
    <mergeCell ref="C374:D374"/>
    <mergeCell ref="E374:F374"/>
    <mergeCell ref="G374:H374"/>
    <mergeCell ref="I374:M374"/>
    <mergeCell ref="N374:O374"/>
    <mergeCell ref="P374:Q374"/>
    <mergeCell ref="R374:S374"/>
    <mergeCell ref="T375:U375"/>
    <mergeCell ref="V375:X375"/>
    <mergeCell ref="Y375:Z375"/>
    <mergeCell ref="C375:D375"/>
    <mergeCell ref="E375:F375"/>
    <mergeCell ref="G375:H375"/>
    <mergeCell ref="I375:M375"/>
    <mergeCell ref="N375:O375"/>
    <mergeCell ref="P375:Q375"/>
    <mergeCell ref="R375:S375"/>
    <mergeCell ref="T376:U376"/>
    <mergeCell ref="V376:X376"/>
    <mergeCell ref="Y376:Z376"/>
    <mergeCell ref="C376:D376"/>
    <mergeCell ref="E376:F376"/>
    <mergeCell ref="G376:H376"/>
    <mergeCell ref="I376:M376"/>
    <mergeCell ref="N376:O376"/>
    <mergeCell ref="P376:Q376"/>
    <mergeCell ref="R376:S376"/>
    <mergeCell ref="T377:U377"/>
    <mergeCell ref="V377:X377"/>
    <mergeCell ref="Y377:Z377"/>
    <mergeCell ref="C377:D377"/>
    <mergeCell ref="E377:F377"/>
    <mergeCell ref="G377:H377"/>
    <mergeCell ref="I377:M377"/>
    <mergeCell ref="N377:O377"/>
    <mergeCell ref="P377:Q377"/>
    <mergeCell ref="R377:S377"/>
    <mergeCell ref="T378:U378"/>
    <mergeCell ref="V378:X378"/>
    <mergeCell ref="Y378:Z378"/>
    <mergeCell ref="C378:D378"/>
    <mergeCell ref="E378:F378"/>
    <mergeCell ref="G378:H378"/>
    <mergeCell ref="I378:M378"/>
    <mergeCell ref="N378:O378"/>
    <mergeCell ref="P378:Q378"/>
    <mergeCell ref="R378:S378"/>
    <mergeCell ref="T379:U379"/>
    <mergeCell ref="V379:X379"/>
    <mergeCell ref="Y379:Z379"/>
    <mergeCell ref="C379:D379"/>
    <mergeCell ref="E379:F379"/>
    <mergeCell ref="G379:H379"/>
    <mergeCell ref="I379:M379"/>
    <mergeCell ref="N379:O379"/>
    <mergeCell ref="P379:Q379"/>
    <mergeCell ref="R379:S379"/>
    <mergeCell ref="T380:U380"/>
    <mergeCell ref="V380:X380"/>
    <mergeCell ref="Y380:Z380"/>
    <mergeCell ref="C380:D380"/>
    <mergeCell ref="E380:F380"/>
    <mergeCell ref="G380:H380"/>
    <mergeCell ref="I380:M380"/>
    <mergeCell ref="N380:O380"/>
    <mergeCell ref="P380:Q380"/>
    <mergeCell ref="R380:S380"/>
    <mergeCell ref="T381:U381"/>
    <mergeCell ref="V381:X381"/>
    <mergeCell ref="Y381:Z381"/>
    <mergeCell ref="C381:D381"/>
    <mergeCell ref="E381:F381"/>
    <mergeCell ref="G381:H381"/>
    <mergeCell ref="I381:M381"/>
    <mergeCell ref="N381:O381"/>
    <mergeCell ref="P381:Q381"/>
    <mergeCell ref="R381:S381"/>
    <mergeCell ref="T382:U382"/>
    <mergeCell ref="V382:X382"/>
    <mergeCell ref="Y382:Z382"/>
    <mergeCell ref="C382:D382"/>
    <mergeCell ref="E382:F382"/>
    <mergeCell ref="G382:H382"/>
    <mergeCell ref="I382:M382"/>
    <mergeCell ref="N382:O382"/>
    <mergeCell ref="P382:Q382"/>
    <mergeCell ref="R382:S382"/>
    <mergeCell ref="T383:U383"/>
    <mergeCell ref="V383:X383"/>
    <mergeCell ref="Y383:Z383"/>
    <mergeCell ref="C383:D383"/>
    <mergeCell ref="E383:F383"/>
    <mergeCell ref="G383:H383"/>
    <mergeCell ref="I383:M383"/>
    <mergeCell ref="N383:O383"/>
    <mergeCell ref="P383:Q383"/>
    <mergeCell ref="R383:S383"/>
    <mergeCell ref="T384:U384"/>
    <mergeCell ref="V384:X384"/>
    <mergeCell ref="Y384:Z384"/>
    <mergeCell ref="C384:D384"/>
    <mergeCell ref="E384:F384"/>
    <mergeCell ref="G384:H384"/>
    <mergeCell ref="I384:M384"/>
    <mergeCell ref="N384:O384"/>
    <mergeCell ref="P384:Q384"/>
    <mergeCell ref="R384:S384"/>
    <mergeCell ref="T385:U385"/>
    <mergeCell ref="V385:X385"/>
    <mergeCell ref="Y385:Z385"/>
    <mergeCell ref="C385:D385"/>
    <mergeCell ref="E385:F385"/>
    <mergeCell ref="G385:H385"/>
    <mergeCell ref="I385:M385"/>
    <mergeCell ref="N385:O385"/>
    <mergeCell ref="P385:Q385"/>
    <mergeCell ref="R385:S385"/>
    <mergeCell ref="T386:U386"/>
    <mergeCell ref="V386:X386"/>
    <mergeCell ref="Y386:Z386"/>
    <mergeCell ref="C386:D386"/>
    <mergeCell ref="E386:F386"/>
    <mergeCell ref="G386:H386"/>
    <mergeCell ref="I386:M386"/>
    <mergeCell ref="N386:O386"/>
    <mergeCell ref="P386:Q386"/>
    <mergeCell ref="R386:S386"/>
    <mergeCell ref="T387:U387"/>
    <mergeCell ref="V387:X387"/>
    <mergeCell ref="Y387:Z387"/>
    <mergeCell ref="C387:D387"/>
    <mergeCell ref="E387:F387"/>
    <mergeCell ref="G387:H387"/>
    <mergeCell ref="I387:M387"/>
    <mergeCell ref="N387:O387"/>
    <mergeCell ref="P387:Q387"/>
    <mergeCell ref="R387:S387"/>
    <mergeCell ref="T388:U388"/>
    <mergeCell ref="V388:X388"/>
    <mergeCell ref="Y388:Z388"/>
    <mergeCell ref="C388:D388"/>
    <mergeCell ref="E388:F388"/>
    <mergeCell ref="G388:H388"/>
    <mergeCell ref="I388:M388"/>
    <mergeCell ref="N388:O388"/>
    <mergeCell ref="P388:Q388"/>
    <mergeCell ref="R388:S388"/>
    <mergeCell ref="T389:U389"/>
    <mergeCell ref="V389:X389"/>
    <mergeCell ref="Y389:Z389"/>
    <mergeCell ref="C389:D389"/>
    <mergeCell ref="E389:F389"/>
    <mergeCell ref="G389:H389"/>
    <mergeCell ref="I389:M389"/>
    <mergeCell ref="N389:O389"/>
    <mergeCell ref="P389:Q389"/>
    <mergeCell ref="R389:S389"/>
    <mergeCell ref="T390:U390"/>
    <mergeCell ref="V390:X390"/>
    <mergeCell ref="Y390:Z390"/>
    <mergeCell ref="C390:D390"/>
    <mergeCell ref="E390:F390"/>
    <mergeCell ref="G390:H390"/>
    <mergeCell ref="I390:M390"/>
    <mergeCell ref="N390:O390"/>
    <mergeCell ref="P390:Q390"/>
    <mergeCell ref="R390:S390"/>
    <mergeCell ref="T391:U391"/>
    <mergeCell ref="V391:X391"/>
    <mergeCell ref="Y391:Z391"/>
    <mergeCell ref="C391:D391"/>
    <mergeCell ref="E391:F391"/>
    <mergeCell ref="G391:H391"/>
    <mergeCell ref="I391:M391"/>
    <mergeCell ref="N391:O391"/>
    <mergeCell ref="P391:Q391"/>
    <mergeCell ref="R391:S391"/>
    <mergeCell ref="T392:U392"/>
    <mergeCell ref="V392:X392"/>
    <mergeCell ref="Y392:Z392"/>
    <mergeCell ref="C392:D392"/>
    <mergeCell ref="E392:F392"/>
    <mergeCell ref="G392:H392"/>
    <mergeCell ref="I392:M392"/>
    <mergeCell ref="N392:O392"/>
    <mergeCell ref="P392:Q392"/>
    <mergeCell ref="R392:S392"/>
    <mergeCell ref="T393:U393"/>
    <mergeCell ref="V393:X393"/>
    <mergeCell ref="Y393:Z393"/>
    <mergeCell ref="C393:D393"/>
    <mergeCell ref="E393:F393"/>
    <mergeCell ref="G393:H393"/>
    <mergeCell ref="I393:M393"/>
    <mergeCell ref="N393:O393"/>
    <mergeCell ref="P393:Q393"/>
    <mergeCell ref="R393:S393"/>
    <mergeCell ref="T394:U394"/>
    <mergeCell ref="V394:X394"/>
    <mergeCell ref="Y394:Z394"/>
    <mergeCell ref="C394:D394"/>
    <mergeCell ref="E394:F394"/>
    <mergeCell ref="G394:H394"/>
    <mergeCell ref="I394:M394"/>
    <mergeCell ref="N394:O394"/>
    <mergeCell ref="P394:Q394"/>
    <mergeCell ref="R394:S394"/>
    <mergeCell ref="T395:U395"/>
    <mergeCell ref="V395:X395"/>
    <mergeCell ref="Y395:Z395"/>
    <mergeCell ref="C395:D395"/>
    <mergeCell ref="E395:F395"/>
    <mergeCell ref="G395:H395"/>
    <mergeCell ref="I395:M395"/>
    <mergeCell ref="N395:O395"/>
    <mergeCell ref="P395:Q395"/>
    <mergeCell ref="R395:S395"/>
    <mergeCell ref="T396:U396"/>
    <mergeCell ref="V396:X396"/>
    <mergeCell ref="Y396:Z396"/>
    <mergeCell ref="C396:D396"/>
    <mergeCell ref="E396:F396"/>
    <mergeCell ref="G396:H396"/>
    <mergeCell ref="I396:M396"/>
    <mergeCell ref="N396:O396"/>
    <mergeCell ref="P396:Q396"/>
    <mergeCell ref="R396:S396"/>
    <mergeCell ref="T397:U397"/>
    <mergeCell ref="V397:X397"/>
    <mergeCell ref="Y397:Z397"/>
    <mergeCell ref="C397:D397"/>
    <mergeCell ref="E397:F397"/>
    <mergeCell ref="G397:H397"/>
    <mergeCell ref="I397:M397"/>
    <mergeCell ref="N397:O397"/>
    <mergeCell ref="P397:Q397"/>
    <mergeCell ref="R397:S397"/>
    <mergeCell ref="T398:U398"/>
    <mergeCell ref="V398:X398"/>
    <mergeCell ref="Y398:Z398"/>
    <mergeCell ref="C398:D398"/>
    <mergeCell ref="E398:F398"/>
    <mergeCell ref="G398:H398"/>
    <mergeCell ref="I398:M398"/>
    <mergeCell ref="N398:O398"/>
    <mergeCell ref="P398:Q398"/>
    <mergeCell ref="R398:S398"/>
    <mergeCell ref="T399:U399"/>
    <mergeCell ref="V399:X399"/>
    <mergeCell ref="Y399:Z399"/>
    <mergeCell ref="C399:D399"/>
    <mergeCell ref="E399:F399"/>
    <mergeCell ref="G399:H399"/>
    <mergeCell ref="I399:M399"/>
    <mergeCell ref="N399:O399"/>
    <mergeCell ref="P399:Q399"/>
    <mergeCell ref="R399:S399"/>
    <mergeCell ref="T400:U400"/>
    <mergeCell ref="V400:X400"/>
    <mergeCell ref="Y400:Z400"/>
    <mergeCell ref="C400:D400"/>
    <mergeCell ref="E400:F400"/>
    <mergeCell ref="G400:H400"/>
    <mergeCell ref="I400:M400"/>
    <mergeCell ref="N400:O400"/>
    <mergeCell ref="P400:Q400"/>
    <mergeCell ref="R400:S400"/>
    <mergeCell ref="T401:U401"/>
    <mergeCell ref="V401:X401"/>
    <mergeCell ref="Y401:Z401"/>
    <mergeCell ref="C401:D401"/>
    <mergeCell ref="E401:F401"/>
    <mergeCell ref="G401:H401"/>
    <mergeCell ref="I401:M401"/>
    <mergeCell ref="N401:O401"/>
    <mergeCell ref="P401:Q401"/>
    <mergeCell ref="R401:S401"/>
    <mergeCell ref="T402:U402"/>
    <mergeCell ref="V402:X402"/>
    <mergeCell ref="Y402:Z402"/>
    <mergeCell ref="C402:D402"/>
    <mergeCell ref="E402:F402"/>
    <mergeCell ref="G402:H402"/>
    <mergeCell ref="I402:M402"/>
    <mergeCell ref="N402:O402"/>
    <mergeCell ref="P402:Q402"/>
    <mergeCell ref="R402:S402"/>
    <mergeCell ref="T403:U403"/>
    <mergeCell ref="V403:X403"/>
    <mergeCell ref="Y403:Z403"/>
    <mergeCell ref="C403:D403"/>
    <mergeCell ref="E403:F403"/>
    <mergeCell ref="G403:H403"/>
    <mergeCell ref="I403:M403"/>
    <mergeCell ref="N403:O403"/>
    <mergeCell ref="P403:Q403"/>
    <mergeCell ref="R403:S403"/>
    <mergeCell ref="T404:U404"/>
    <mergeCell ref="V404:X404"/>
    <mergeCell ref="Y404:Z404"/>
    <mergeCell ref="C404:D404"/>
    <mergeCell ref="E404:F404"/>
    <mergeCell ref="G404:H404"/>
    <mergeCell ref="I404:M404"/>
    <mergeCell ref="N404:O404"/>
    <mergeCell ref="P404:Q404"/>
    <mergeCell ref="R404:S404"/>
    <mergeCell ref="T405:U405"/>
    <mergeCell ref="V405:X405"/>
    <mergeCell ref="Y405:Z405"/>
    <mergeCell ref="C405:D405"/>
    <mergeCell ref="E405:F405"/>
    <mergeCell ref="G405:H405"/>
    <mergeCell ref="I405:M405"/>
    <mergeCell ref="N405:O405"/>
    <mergeCell ref="P405:Q405"/>
    <mergeCell ref="R405:S405"/>
    <mergeCell ref="T406:U406"/>
    <mergeCell ref="V406:X406"/>
    <mergeCell ref="Y406:Z406"/>
    <mergeCell ref="C406:D406"/>
    <mergeCell ref="E406:F406"/>
    <mergeCell ref="G406:H406"/>
    <mergeCell ref="I406:M406"/>
    <mergeCell ref="N406:O406"/>
    <mergeCell ref="P406:Q406"/>
    <mergeCell ref="R406:S406"/>
    <mergeCell ref="T407:U407"/>
    <mergeCell ref="V407:X407"/>
    <mergeCell ref="Y407:Z407"/>
    <mergeCell ref="C407:D407"/>
    <mergeCell ref="E407:F407"/>
    <mergeCell ref="G407:H407"/>
    <mergeCell ref="I407:M407"/>
    <mergeCell ref="N407:O407"/>
    <mergeCell ref="P407:Q407"/>
    <mergeCell ref="R407:S407"/>
    <mergeCell ref="T408:U408"/>
    <mergeCell ref="V408:X408"/>
    <mergeCell ref="Y408:Z408"/>
    <mergeCell ref="C408:D408"/>
    <mergeCell ref="E408:F408"/>
    <mergeCell ref="G408:H408"/>
    <mergeCell ref="I408:M408"/>
    <mergeCell ref="N408:O408"/>
    <mergeCell ref="P408:Q408"/>
    <mergeCell ref="R408:S408"/>
    <mergeCell ref="T409:U409"/>
    <mergeCell ref="V409:X409"/>
    <mergeCell ref="Y409:Z409"/>
    <mergeCell ref="C409:D409"/>
    <mergeCell ref="E409:F409"/>
    <mergeCell ref="G409:H409"/>
    <mergeCell ref="I409:M409"/>
    <mergeCell ref="N409:O409"/>
    <mergeCell ref="P409:Q409"/>
    <mergeCell ref="R409:S409"/>
    <mergeCell ref="T410:U410"/>
    <mergeCell ref="V410:X410"/>
    <mergeCell ref="Y410:Z410"/>
    <mergeCell ref="C410:D410"/>
    <mergeCell ref="E410:F410"/>
    <mergeCell ref="G410:H410"/>
    <mergeCell ref="I410:M410"/>
    <mergeCell ref="N410:O410"/>
    <mergeCell ref="P410:Q410"/>
    <mergeCell ref="R410:S410"/>
    <mergeCell ref="T411:U411"/>
    <mergeCell ref="V411:X411"/>
    <mergeCell ref="Y411:Z411"/>
    <mergeCell ref="C411:D411"/>
    <mergeCell ref="E411:F411"/>
    <mergeCell ref="G411:H411"/>
    <mergeCell ref="I411:M411"/>
    <mergeCell ref="N411:O411"/>
    <mergeCell ref="P411:Q411"/>
    <mergeCell ref="R411:S411"/>
    <mergeCell ref="T412:U412"/>
    <mergeCell ref="V412:X412"/>
    <mergeCell ref="Y412:Z412"/>
    <mergeCell ref="C412:D412"/>
    <mergeCell ref="E412:F412"/>
    <mergeCell ref="G412:H412"/>
    <mergeCell ref="I412:M412"/>
    <mergeCell ref="N412:O412"/>
    <mergeCell ref="P412:Q412"/>
    <mergeCell ref="R412:S412"/>
    <mergeCell ref="T413:U413"/>
    <mergeCell ref="V413:X413"/>
    <mergeCell ref="Y413:Z413"/>
    <mergeCell ref="C413:D413"/>
    <mergeCell ref="E413:F413"/>
    <mergeCell ref="G413:H413"/>
    <mergeCell ref="I413:M413"/>
    <mergeCell ref="N413:O413"/>
    <mergeCell ref="P413:Q413"/>
    <mergeCell ref="R413:S413"/>
    <mergeCell ref="T414:U414"/>
    <mergeCell ref="V414:X414"/>
    <mergeCell ref="Y414:Z414"/>
    <mergeCell ref="C414:D414"/>
    <mergeCell ref="E414:F414"/>
    <mergeCell ref="G414:H414"/>
    <mergeCell ref="I414:M414"/>
    <mergeCell ref="N414:O414"/>
    <mergeCell ref="P414:Q414"/>
    <mergeCell ref="R414:S414"/>
    <mergeCell ref="T415:U415"/>
    <mergeCell ref="V415:X415"/>
    <mergeCell ref="Y415:Z415"/>
    <mergeCell ref="C415:D415"/>
    <mergeCell ref="E415:F415"/>
    <mergeCell ref="G415:H415"/>
    <mergeCell ref="I415:M415"/>
    <mergeCell ref="N415:O415"/>
    <mergeCell ref="P415:Q415"/>
    <mergeCell ref="R415:S415"/>
    <mergeCell ref="T416:U416"/>
    <mergeCell ref="V416:X416"/>
    <mergeCell ref="Y416:Z416"/>
    <mergeCell ref="C416:D416"/>
    <mergeCell ref="E416:F416"/>
    <mergeCell ref="G416:H416"/>
    <mergeCell ref="I416:M416"/>
    <mergeCell ref="N416:O416"/>
    <mergeCell ref="P416:Q416"/>
    <mergeCell ref="R416:S416"/>
    <mergeCell ref="T417:U417"/>
    <mergeCell ref="V417:X417"/>
    <mergeCell ref="Y417:Z417"/>
    <mergeCell ref="C417:D417"/>
    <mergeCell ref="E417:F417"/>
    <mergeCell ref="G417:H417"/>
    <mergeCell ref="I417:M417"/>
    <mergeCell ref="N417:O417"/>
    <mergeCell ref="P417:Q417"/>
    <mergeCell ref="R417:S417"/>
    <mergeCell ref="T418:U418"/>
    <mergeCell ref="V418:X418"/>
    <mergeCell ref="Y418:Z418"/>
    <mergeCell ref="C418:D418"/>
    <mergeCell ref="E418:F418"/>
    <mergeCell ref="G418:H418"/>
    <mergeCell ref="I418:M418"/>
    <mergeCell ref="N418:O418"/>
    <mergeCell ref="P418:Q418"/>
    <mergeCell ref="R418:S418"/>
    <mergeCell ref="T419:U419"/>
    <mergeCell ref="V419:X419"/>
    <mergeCell ref="Y419:Z419"/>
    <mergeCell ref="C419:D419"/>
    <mergeCell ref="E419:F419"/>
    <mergeCell ref="G419:H419"/>
    <mergeCell ref="I419:M419"/>
    <mergeCell ref="N419:O419"/>
    <mergeCell ref="P419:Q419"/>
    <mergeCell ref="R419:S419"/>
    <mergeCell ref="T420:U420"/>
    <mergeCell ref="V420:X420"/>
    <mergeCell ref="Y420:Z420"/>
    <mergeCell ref="C420:D420"/>
    <mergeCell ref="E420:F420"/>
    <mergeCell ref="G420:H420"/>
    <mergeCell ref="I420:M420"/>
    <mergeCell ref="N420:O420"/>
    <mergeCell ref="P420:Q420"/>
    <mergeCell ref="R420:S420"/>
    <mergeCell ref="T421:U421"/>
    <mergeCell ref="V421:X421"/>
    <mergeCell ref="Y421:Z421"/>
    <mergeCell ref="C421:D421"/>
    <mergeCell ref="E421:F421"/>
    <mergeCell ref="G421:H421"/>
    <mergeCell ref="I421:M421"/>
    <mergeCell ref="N421:O421"/>
    <mergeCell ref="P421:Q421"/>
    <mergeCell ref="R421:S421"/>
    <mergeCell ref="T422:U422"/>
    <mergeCell ref="V422:X422"/>
    <mergeCell ref="Y422:Z422"/>
    <mergeCell ref="C422:D422"/>
    <mergeCell ref="E422:F422"/>
    <mergeCell ref="G422:H422"/>
    <mergeCell ref="I422:M422"/>
    <mergeCell ref="N422:O422"/>
    <mergeCell ref="P422:Q422"/>
    <mergeCell ref="R422:S422"/>
    <mergeCell ref="T423:U423"/>
    <mergeCell ref="V423:X423"/>
    <mergeCell ref="Y423:Z423"/>
    <mergeCell ref="C423:D423"/>
    <mergeCell ref="E423:F423"/>
    <mergeCell ref="G423:H423"/>
    <mergeCell ref="I423:M423"/>
    <mergeCell ref="N423:O423"/>
    <mergeCell ref="P423:Q423"/>
    <mergeCell ref="R423:S423"/>
    <mergeCell ref="T424:U424"/>
    <mergeCell ref="V424:X424"/>
    <mergeCell ref="Y424:Z424"/>
    <mergeCell ref="C424:D424"/>
    <mergeCell ref="E424:F424"/>
    <mergeCell ref="G424:H424"/>
    <mergeCell ref="I424:M424"/>
    <mergeCell ref="N424:O424"/>
    <mergeCell ref="P424:Q424"/>
    <mergeCell ref="R424:S424"/>
    <mergeCell ref="T425:U425"/>
    <mergeCell ref="V425:X425"/>
    <mergeCell ref="Y425:Z425"/>
    <mergeCell ref="C425:D425"/>
    <mergeCell ref="E425:F425"/>
    <mergeCell ref="G425:H425"/>
    <mergeCell ref="I425:M425"/>
    <mergeCell ref="N425:O425"/>
    <mergeCell ref="P425:Q425"/>
    <mergeCell ref="R425:S425"/>
    <mergeCell ref="T426:U426"/>
    <mergeCell ref="V426:X426"/>
    <mergeCell ref="Y426:Z426"/>
    <mergeCell ref="C426:D426"/>
    <mergeCell ref="E426:F426"/>
    <mergeCell ref="G426:H426"/>
    <mergeCell ref="I426:M426"/>
    <mergeCell ref="N426:O426"/>
    <mergeCell ref="P426:Q426"/>
    <mergeCell ref="R426:S426"/>
    <mergeCell ref="T427:U427"/>
    <mergeCell ref="V427:X427"/>
    <mergeCell ref="Y427:Z427"/>
    <mergeCell ref="C427:D427"/>
    <mergeCell ref="E427:F427"/>
    <mergeCell ref="G427:H427"/>
    <mergeCell ref="I427:M427"/>
    <mergeCell ref="N427:O427"/>
    <mergeCell ref="P427:Q427"/>
    <mergeCell ref="R427:S427"/>
    <mergeCell ref="T428:U428"/>
    <mergeCell ref="V428:X428"/>
    <mergeCell ref="Y428:Z428"/>
    <mergeCell ref="C428:D428"/>
    <mergeCell ref="E428:F428"/>
    <mergeCell ref="G428:H428"/>
    <mergeCell ref="I428:M428"/>
    <mergeCell ref="N428:O428"/>
    <mergeCell ref="P428:Q428"/>
    <mergeCell ref="R428:S428"/>
    <mergeCell ref="T429:U429"/>
    <mergeCell ref="V429:X429"/>
    <mergeCell ref="Y429:Z429"/>
    <mergeCell ref="C429:D429"/>
    <mergeCell ref="E429:F429"/>
    <mergeCell ref="G429:H429"/>
    <mergeCell ref="I429:M429"/>
    <mergeCell ref="N429:O429"/>
    <mergeCell ref="P429:Q429"/>
    <mergeCell ref="R429:S429"/>
    <mergeCell ref="T430:U430"/>
    <mergeCell ref="V430:X430"/>
    <mergeCell ref="Y430:Z430"/>
    <mergeCell ref="C430:D430"/>
    <mergeCell ref="E430:F430"/>
    <mergeCell ref="G430:H430"/>
    <mergeCell ref="I430:M430"/>
    <mergeCell ref="N430:O430"/>
    <mergeCell ref="P430:Q430"/>
    <mergeCell ref="R430:S430"/>
    <mergeCell ref="T431:U431"/>
    <mergeCell ref="V431:X431"/>
    <mergeCell ref="Y431:Z431"/>
    <mergeCell ref="C431:D431"/>
    <mergeCell ref="E431:F431"/>
    <mergeCell ref="G431:H431"/>
    <mergeCell ref="I431:M431"/>
    <mergeCell ref="N431:O431"/>
    <mergeCell ref="P431:Q431"/>
    <mergeCell ref="R431:S431"/>
    <mergeCell ref="T432:U432"/>
    <mergeCell ref="V432:X432"/>
    <mergeCell ref="Y432:Z432"/>
    <mergeCell ref="C432:D432"/>
    <mergeCell ref="E432:F432"/>
    <mergeCell ref="G432:H432"/>
    <mergeCell ref="I432:M432"/>
    <mergeCell ref="N432:O432"/>
    <mergeCell ref="P432:Q432"/>
    <mergeCell ref="R432:S432"/>
    <mergeCell ref="T433:U433"/>
    <mergeCell ref="V433:X433"/>
    <mergeCell ref="Y433:Z433"/>
    <mergeCell ref="C433:D433"/>
    <mergeCell ref="E433:F433"/>
    <mergeCell ref="G433:H433"/>
    <mergeCell ref="I433:M433"/>
    <mergeCell ref="N433:O433"/>
    <mergeCell ref="P433:Q433"/>
    <mergeCell ref="R433:S433"/>
    <mergeCell ref="T434:U434"/>
    <mergeCell ref="V434:X434"/>
    <mergeCell ref="Y434:Z434"/>
    <mergeCell ref="C434:D434"/>
    <mergeCell ref="E434:F434"/>
    <mergeCell ref="G434:H434"/>
    <mergeCell ref="I434:M434"/>
    <mergeCell ref="N434:O434"/>
    <mergeCell ref="P434:Q434"/>
    <mergeCell ref="R434:S434"/>
    <mergeCell ref="T435:U435"/>
    <mergeCell ref="V435:X435"/>
    <mergeCell ref="Y435:Z435"/>
    <mergeCell ref="C435:D435"/>
    <mergeCell ref="E435:F435"/>
    <mergeCell ref="G435:H435"/>
    <mergeCell ref="I435:M435"/>
    <mergeCell ref="N435:O435"/>
    <mergeCell ref="P435:Q435"/>
    <mergeCell ref="R435:S435"/>
    <mergeCell ref="T436:U436"/>
    <mergeCell ref="V436:X436"/>
    <mergeCell ref="Y436:Z436"/>
    <mergeCell ref="C436:D436"/>
    <mergeCell ref="E436:F436"/>
    <mergeCell ref="G436:H436"/>
    <mergeCell ref="I436:M436"/>
    <mergeCell ref="N436:O436"/>
    <mergeCell ref="P436:Q436"/>
    <mergeCell ref="R436:S436"/>
    <mergeCell ref="T437:U437"/>
    <mergeCell ref="V437:X437"/>
    <mergeCell ref="Y437:Z437"/>
    <mergeCell ref="C437:D437"/>
    <mergeCell ref="E437:F437"/>
    <mergeCell ref="G437:H437"/>
    <mergeCell ref="I437:M437"/>
    <mergeCell ref="N437:O437"/>
    <mergeCell ref="P437:Q437"/>
    <mergeCell ref="R437:S437"/>
    <mergeCell ref="T438:U438"/>
    <mergeCell ref="V438:X438"/>
    <mergeCell ref="Y438:Z438"/>
    <mergeCell ref="C438:D438"/>
    <mergeCell ref="E438:F438"/>
    <mergeCell ref="G438:H438"/>
    <mergeCell ref="I438:M438"/>
    <mergeCell ref="N438:O438"/>
    <mergeCell ref="P438:Q438"/>
    <mergeCell ref="R438:S438"/>
    <mergeCell ref="T439:U439"/>
    <mergeCell ref="V439:X439"/>
    <mergeCell ref="Y439:Z439"/>
    <mergeCell ref="C439:D439"/>
    <mergeCell ref="E439:F439"/>
    <mergeCell ref="G439:H439"/>
    <mergeCell ref="I439:M439"/>
    <mergeCell ref="N439:O439"/>
    <mergeCell ref="P439:Q439"/>
    <mergeCell ref="R439:S439"/>
    <mergeCell ref="T440:U440"/>
    <mergeCell ref="V440:X440"/>
    <mergeCell ref="Y440:Z440"/>
    <mergeCell ref="C440:D440"/>
    <mergeCell ref="E440:F440"/>
    <mergeCell ref="G440:H440"/>
    <mergeCell ref="I440:M440"/>
    <mergeCell ref="N440:O440"/>
    <mergeCell ref="P440:Q440"/>
    <mergeCell ref="R440:S440"/>
    <mergeCell ref="T441:U441"/>
    <mergeCell ref="V441:X441"/>
    <mergeCell ref="Y441:Z441"/>
    <mergeCell ref="C441:D441"/>
    <mergeCell ref="E441:F441"/>
    <mergeCell ref="G441:H441"/>
    <mergeCell ref="I441:M441"/>
    <mergeCell ref="N441:O441"/>
    <mergeCell ref="P441:Q441"/>
    <mergeCell ref="R441:S441"/>
    <mergeCell ref="T442:U442"/>
    <mergeCell ref="V442:X442"/>
    <mergeCell ref="Y442:Z442"/>
    <mergeCell ref="C442:D442"/>
    <mergeCell ref="E442:F442"/>
    <mergeCell ref="G442:H442"/>
    <mergeCell ref="I442:M442"/>
    <mergeCell ref="N442:O442"/>
    <mergeCell ref="P442:Q442"/>
    <mergeCell ref="R442:S442"/>
    <mergeCell ref="T443:U443"/>
    <mergeCell ref="V443:X443"/>
    <mergeCell ref="Y443:Z443"/>
    <mergeCell ref="C443:D443"/>
    <mergeCell ref="E443:F443"/>
    <mergeCell ref="G443:H443"/>
    <mergeCell ref="I443:M443"/>
    <mergeCell ref="N443:O443"/>
    <mergeCell ref="P443:Q443"/>
    <mergeCell ref="R443:S443"/>
    <mergeCell ref="T444:U444"/>
    <mergeCell ref="V444:X444"/>
    <mergeCell ref="Y444:Z444"/>
    <mergeCell ref="C444:D444"/>
    <mergeCell ref="E444:F444"/>
    <mergeCell ref="G444:H444"/>
    <mergeCell ref="I444:M444"/>
    <mergeCell ref="N444:O444"/>
    <mergeCell ref="P444:Q444"/>
    <mergeCell ref="R444:S444"/>
    <mergeCell ref="T445:U445"/>
    <mergeCell ref="V445:X445"/>
    <mergeCell ref="Y445:Z445"/>
    <mergeCell ref="C445:D445"/>
    <mergeCell ref="E445:F445"/>
    <mergeCell ref="G445:H445"/>
    <mergeCell ref="I445:M445"/>
    <mergeCell ref="N445:O445"/>
    <mergeCell ref="P445:Q445"/>
    <mergeCell ref="R445:S445"/>
    <mergeCell ref="T446:U446"/>
    <mergeCell ref="V446:X446"/>
    <mergeCell ref="Y446:Z446"/>
    <mergeCell ref="C446:D446"/>
    <mergeCell ref="E446:F446"/>
    <mergeCell ref="G446:H446"/>
    <mergeCell ref="I446:M446"/>
    <mergeCell ref="N446:O446"/>
    <mergeCell ref="P446:Q446"/>
    <mergeCell ref="R446:S446"/>
    <mergeCell ref="T447:U447"/>
    <mergeCell ref="V447:X447"/>
    <mergeCell ref="Y447:Z447"/>
    <mergeCell ref="C447:D447"/>
    <mergeCell ref="E447:F447"/>
    <mergeCell ref="G447:H447"/>
    <mergeCell ref="I447:M447"/>
    <mergeCell ref="N447:O447"/>
    <mergeCell ref="P447:Q447"/>
    <mergeCell ref="R447:S447"/>
    <mergeCell ref="T448:U448"/>
    <mergeCell ref="V448:X448"/>
    <mergeCell ref="Y448:Z448"/>
    <mergeCell ref="C448:D448"/>
    <mergeCell ref="E448:F448"/>
    <mergeCell ref="G448:H448"/>
    <mergeCell ref="I448:M448"/>
    <mergeCell ref="N448:O448"/>
    <mergeCell ref="P448:Q448"/>
    <mergeCell ref="R448:S448"/>
    <mergeCell ref="T449:U449"/>
    <mergeCell ref="V449:X449"/>
    <mergeCell ref="Y449:Z449"/>
    <mergeCell ref="C449:D449"/>
    <mergeCell ref="E449:F449"/>
    <mergeCell ref="G449:H449"/>
    <mergeCell ref="I449:M449"/>
    <mergeCell ref="N449:O449"/>
    <mergeCell ref="P449:Q449"/>
    <mergeCell ref="R449:S449"/>
    <mergeCell ref="T450:U450"/>
    <mergeCell ref="V450:X450"/>
    <mergeCell ref="Y450:Z450"/>
    <mergeCell ref="C450:D450"/>
    <mergeCell ref="E450:F450"/>
    <mergeCell ref="G450:H450"/>
    <mergeCell ref="I450:M450"/>
    <mergeCell ref="N450:O450"/>
    <mergeCell ref="P450:Q450"/>
    <mergeCell ref="R450:S450"/>
    <mergeCell ref="T451:U451"/>
    <mergeCell ref="V451:X451"/>
    <mergeCell ref="Y451:Z451"/>
    <mergeCell ref="C451:D451"/>
    <mergeCell ref="E451:F451"/>
    <mergeCell ref="G451:H451"/>
    <mergeCell ref="I451:M451"/>
    <mergeCell ref="N451:O451"/>
    <mergeCell ref="P451:Q451"/>
    <mergeCell ref="R451:S451"/>
    <mergeCell ref="T452:U452"/>
    <mergeCell ref="V452:X452"/>
    <mergeCell ref="Y452:Z452"/>
    <mergeCell ref="C452:D452"/>
    <mergeCell ref="E452:F452"/>
    <mergeCell ref="G452:H452"/>
    <mergeCell ref="I452:M452"/>
    <mergeCell ref="N452:O452"/>
    <mergeCell ref="P452:Q452"/>
    <mergeCell ref="R452:S452"/>
    <mergeCell ref="T453:U453"/>
    <mergeCell ref="V453:X453"/>
    <mergeCell ref="Y453:Z453"/>
    <mergeCell ref="C453:D453"/>
    <mergeCell ref="E453:F453"/>
    <mergeCell ref="G453:H453"/>
    <mergeCell ref="I453:M453"/>
    <mergeCell ref="N453:O453"/>
    <mergeCell ref="P453:Q453"/>
    <mergeCell ref="R453:S453"/>
    <mergeCell ref="T454:U454"/>
    <mergeCell ref="V454:X454"/>
    <mergeCell ref="Y454:Z454"/>
    <mergeCell ref="C454:D454"/>
    <mergeCell ref="E454:F454"/>
    <mergeCell ref="G454:H454"/>
    <mergeCell ref="I454:M454"/>
    <mergeCell ref="N454:O454"/>
    <mergeCell ref="P454:Q454"/>
    <mergeCell ref="R454:S454"/>
    <mergeCell ref="T455:U455"/>
    <mergeCell ref="V455:X455"/>
    <mergeCell ref="Y455:Z455"/>
    <mergeCell ref="C455:D455"/>
    <mergeCell ref="E455:F455"/>
    <mergeCell ref="G455:H455"/>
    <mergeCell ref="I455:M455"/>
    <mergeCell ref="N455:O455"/>
    <mergeCell ref="P455:Q455"/>
    <mergeCell ref="R455:S455"/>
    <mergeCell ref="T456:U456"/>
    <mergeCell ref="V456:X456"/>
    <mergeCell ref="Y456:Z456"/>
    <mergeCell ref="C456:D456"/>
    <mergeCell ref="E456:F456"/>
    <mergeCell ref="G456:H456"/>
    <mergeCell ref="I456:M456"/>
    <mergeCell ref="N456:O456"/>
    <mergeCell ref="P456:Q456"/>
    <mergeCell ref="R456:S456"/>
    <mergeCell ref="T457:U457"/>
    <mergeCell ref="V457:X457"/>
    <mergeCell ref="Y457:Z457"/>
    <mergeCell ref="C457:D457"/>
    <mergeCell ref="E457:F457"/>
    <mergeCell ref="G457:H457"/>
    <mergeCell ref="I457:M457"/>
    <mergeCell ref="N457:O457"/>
    <mergeCell ref="P457:Q457"/>
    <mergeCell ref="R457:S457"/>
    <mergeCell ref="T458:U458"/>
    <mergeCell ref="V458:X458"/>
    <mergeCell ref="Y458:Z458"/>
    <mergeCell ref="C458:D458"/>
    <mergeCell ref="E458:F458"/>
    <mergeCell ref="G458:H458"/>
    <mergeCell ref="I458:M458"/>
    <mergeCell ref="N458:O458"/>
    <mergeCell ref="P458:Q458"/>
    <mergeCell ref="R458:S458"/>
    <mergeCell ref="T459:U459"/>
    <mergeCell ref="V459:X459"/>
    <mergeCell ref="Y459:Z459"/>
    <mergeCell ref="C459:D459"/>
    <mergeCell ref="E459:F459"/>
    <mergeCell ref="G459:H459"/>
    <mergeCell ref="I459:M459"/>
    <mergeCell ref="N459:O459"/>
    <mergeCell ref="P459:Q459"/>
    <mergeCell ref="R459:S459"/>
    <mergeCell ref="T460:U460"/>
    <mergeCell ref="V460:X460"/>
    <mergeCell ref="Y460:Z460"/>
    <mergeCell ref="C460:D460"/>
    <mergeCell ref="E460:F460"/>
    <mergeCell ref="G460:H460"/>
    <mergeCell ref="I460:M460"/>
    <mergeCell ref="N460:O460"/>
    <mergeCell ref="P460:Q460"/>
    <mergeCell ref="R460:S460"/>
    <mergeCell ref="T461:U461"/>
    <mergeCell ref="V461:X461"/>
    <mergeCell ref="Y461:Z461"/>
    <mergeCell ref="C461:D461"/>
    <mergeCell ref="E461:F461"/>
    <mergeCell ref="G461:H461"/>
    <mergeCell ref="I461:M461"/>
    <mergeCell ref="N461:O461"/>
    <mergeCell ref="P461:Q461"/>
    <mergeCell ref="R461:S461"/>
    <mergeCell ref="T462:U462"/>
    <mergeCell ref="V462:X462"/>
    <mergeCell ref="Y462:Z462"/>
    <mergeCell ref="C462:D462"/>
    <mergeCell ref="E462:F462"/>
    <mergeCell ref="G462:H462"/>
    <mergeCell ref="I462:M462"/>
    <mergeCell ref="N462:O462"/>
    <mergeCell ref="P462:Q462"/>
    <mergeCell ref="R462:S462"/>
    <mergeCell ref="T463:U463"/>
    <mergeCell ref="V463:X463"/>
    <mergeCell ref="Y463:Z463"/>
    <mergeCell ref="C463:D463"/>
    <mergeCell ref="E463:F463"/>
    <mergeCell ref="G463:H463"/>
    <mergeCell ref="I463:M463"/>
    <mergeCell ref="N463:O463"/>
    <mergeCell ref="P463:Q463"/>
    <mergeCell ref="R463:S463"/>
    <mergeCell ref="T464:U464"/>
    <mergeCell ref="V464:X464"/>
    <mergeCell ref="Y464:Z464"/>
    <mergeCell ref="C464:D464"/>
    <mergeCell ref="E464:F464"/>
    <mergeCell ref="G464:H464"/>
    <mergeCell ref="I464:M464"/>
    <mergeCell ref="N464:O464"/>
    <mergeCell ref="P464:Q464"/>
    <mergeCell ref="R464:S464"/>
    <mergeCell ref="T465:U465"/>
    <mergeCell ref="V465:X465"/>
    <mergeCell ref="Y465:Z465"/>
    <mergeCell ref="C465:D465"/>
    <mergeCell ref="E465:F465"/>
    <mergeCell ref="G465:H465"/>
    <mergeCell ref="I465:M465"/>
    <mergeCell ref="N465:O465"/>
    <mergeCell ref="P465:Q465"/>
    <mergeCell ref="R465:S465"/>
    <mergeCell ref="T466:U466"/>
    <mergeCell ref="V466:X466"/>
    <mergeCell ref="Y466:Z466"/>
    <mergeCell ref="C466:D466"/>
    <mergeCell ref="E466:F466"/>
    <mergeCell ref="G466:H466"/>
    <mergeCell ref="I466:M466"/>
    <mergeCell ref="N466:O466"/>
    <mergeCell ref="P466:Q466"/>
    <mergeCell ref="R466:S466"/>
    <mergeCell ref="T467:U467"/>
    <mergeCell ref="V467:X467"/>
    <mergeCell ref="Y467:Z467"/>
    <mergeCell ref="C467:D467"/>
    <mergeCell ref="E467:F467"/>
    <mergeCell ref="G467:H467"/>
    <mergeCell ref="I467:M467"/>
    <mergeCell ref="N467:O467"/>
    <mergeCell ref="P467:Q467"/>
    <mergeCell ref="R467:S467"/>
    <mergeCell ref="T468:U468"/>
    <mergeCell ref="V468:X468"/>
    <mergeCell ref="Y468:Z468"/>
    <mergeCell ref="C468:D468"/>
    <mergeCell ref="E468:F468"/>
    <mergeCell ref="G468:H468"/>
    <mergeCell ref="I468:M468"/>
    <mergeCell ref="N468:O468"/>
    <mergeCell ref="P468:Q468"/>
    <mergeCell ref="R468:S468"/>
    <mergeCell ref="T469:U469"/>
    <mergeCell ref="V469:X469"/>
    <mergeCell ref="Y469:Z469"/>
    <mergeCell ref="C469:D469"/>
    <mergeCell ref="E469:F469"/>
    <mergeCell ref="G469:H469"/>
    <mergeCell ref="I469:M469"/>
    <mergeCell ref="N469:O469"/>
    <mergeCell ref="P469:Q469"/>
    <mergeCell ref="R469:S469"/>
    <mergeCell ref="T470:U470"/>
    <mergeCell ref="V470:X470"/>
    <mergeCell ref="Y470:Z470"/>
    <mergeCell ref="C470:D470"/>
    <mergeCell ref="E470:F470"/>
    <mergeCell ref="G470:H470"/>
    <mergeCell ref="I470:M470"/>
    <mergeCell ref="N470:O470"/>
    <mergeCell ref="P470:Q470"/>
    <mergeCell ref="R470:S470"/>
    <mergeCell ref="T471:U471"/>
    <mergeCell ref="V471:X471"/>
    <mergeCell ref="Y471:Z471"/>
    <mergeCell ref="C471:D471"/>
    <mergeCell ref="E471:F471"/>
    <mergeCell ref="G471:H471"/>
    <mergeCell ref="I471:M471"/>
    <mergeCell ref="N471:O471"/>
    <mergeCell ref="P471:Q471"/>
    <mergeCell ref="R471:S471"/>
    <mergeCell ref="T472:U472"/>
    <mergeCell ref="V472:X472"/>
    <mergeCell ref="Y472:Z472"/>
    <mergeCell ref="C472:D472"/>
    <mergeCell ref="E472:F472"/>
    <mergeCell ref="G472:H472"/>
    <mergeCell ref="I472:M472"/>
    <mergeCell ref="N472:O472"/>
    <mergeCell ref="P472:Q472"/>
    <mergeCell ref="R472:S472"/>
    <mergeCell ref="T473:U473"/>
    <mergeCell ref="V473:X473"/>
    <mergeCell ref="Y473:Z473"/>
    <mergeCell ref="C473:D473"/>
    <mergeCell ref="E473:F473"/>
    <mergeCell ref="G473:H473"/>
    <mergeCell ref="I473:M473"/>
    <mergeCell ref="N473:O473"/>
    <mergeCell ref="P473:Q473"/>
    <mergeCell ref="R473:S473"/>
    <mergeCell ref="T474:U474"/>
    <mergeCell ref="V474:X474"/>
    <mergeCell ref="Y474:Z474"/>
    <mergeCell ref="C474:D474"/>
    <mergeCell ref="E474:F474"/>
    <mergeCell ref="G474:H474"/>
    <mergeCell ref="I474:M474"/>
    <mergeCell ref="N474:O474"/>
    <mergeCell ref="P474:Q474"/>
    <mergeCell ref="R474:S474"/>
    <mergeCell ref="T475:U475"/>
    <mergeCell ref="V475:X475"/>
    <mergeCell ref="Y475:Z475"/>
    <mergeCell ref="C475:D475"/>
    <mergeCell ref="E475:F475"/>
    <mergeCell ref="G475:H475"/>
    <mergeCell ref="I475:M475"/>
    <mergeCell ref="N475:O475"/>
    <mergeCell ref="P475:Q475"/>
    <mergeCell ref="R475:S475"/>
    <mergeCell ref="T476:U476"/>
    <mergeCell ref="V476:X476"/>
    <mergeCell ref="Y476:Z476"/>
    <mergeCell ref="C476:D476"/>
    <mergeCell ref="E476:F476"/>
    <mergeCell ref="G476:H476"/>
    <mergeCell ref="I476:M476"/>
    <mergeCell ref="N476:O476"/>
    <mergeCell ref="P476:Q476"/>
    <mergeCell ref="R476:S476"/>
    <mergeCell ref="T477:U477"/>
    <mergeCell ref="V477:X477"/>
    <mergeCell ref="Y477:Z477"/>
    <mergeCell ref="C477:D477"/>
    <mergeCell ref="E477:F477"/>
    <mergeCell ref="G477:H477"/>
    <mergeCell ref="I477:M477"/>
    <mergeCell ref="N477:O477"/>
    <mergeCell ref="P477:Q477"/>
    <mergeCell ref="R477:S477"/>
    <mergeCell ref="T478:U478"/>
    <mergeCell ref="V478:X478"/>
    <mergeCell ref="Y478:Z478"/>
    <mergeCell ref="C478:D478"/>
    <mergeCell ref="E478:F478"/>
    <mergeCell ref="G478:H478"/>
    <mergeCell ref="I478:M478"/>
    <mergeCell ref="N478:O478"/>
    <mergeCell ref="P478:Q478"/>
    <mergeCell ref="R478:S478"/>
    <mergeCell ref="T479:U479"/>
    <mergeCell ref="V479:X479"/>
    <mergeCell ref="Y479:Z479"/>
    <mergeCell ref="C479:D479"/>
    <mergeCell ref="E479:F479"/>
    <mergeCell ref="G479:H479"/>
    <mergeCell ref="I479:M479"/>
    <mergeCell ref="N479:O479"/>
    <mergeCell ref="P479:Q479"/>
    <mergeCell ref="R479:S479"/>
    <mergeCell ref="T480:U480"/>
    <mergeCell ref="V480:X480"/>
    <mergeCell ref="Y480:Z480"/>
    <mergeCell ref="C480:D480"/>
    <mergeCell ref="E480:F480"/>
    <mergeCell ref="G480:H480"/>
    <mergeCell ref="I480:M480"/>
    <mergeCell ref="N480:O480"/>
    <mergeCell ref="P480:Q480"/>
    <mergeCell ref="R480:S480"/>
    <mergeCell ref="T481:U481"/>
    <mergeCell ref="V481:X481"/>
    <mergeCell ref="Y481:Z481"/>
    <mergeCell ref="C481:D481"/>
    <mergeCell ref="E481:F481"/>
    <mergeCell ref="G481:H481"/>
    <mergeCell ref="I481:M481"/>
    <mergeCell ref="N481:O481"/>
    <mergeCell ref="P481:Q481"/>
    <mergeCell ref="R481:S481"/>
    <mergeCell ref="T482:U482"/>
    <mergeCell ref="V482:X482"/>
    <mergeCell ref="Y482:Z482"/>
    <mergeCell ref="C482:D482"/>
    <mergeCell ref="E482:F482"/>
    <mergeCell ref="G482:H482"/>
    <mergeCell ref="I482:M482"/>
    <mergeCell ref="N482:O482"/>
    <mergeCell ref="P482:Q482"/>
    <mergeCell ref="R482:S482"/>
    <mergeCell ref="T483:U483"/>
    <mergeCell ref="V483:X483"/>
    <mergeCell ref="Y483:Z483"/>
    <mergeCell ref="C483:D483"/>
    <mergeCell ref="E483:F483"/>
    <mergeCell ref="G483:H483"/>
    <mergeCell ref="I483:M483"/>
    <mergeCell ref="N483:O483"/>
    <mergeCell ref="P483:Q483"/>
    <mergeCell ref="R483:S483"/>
    <mergeCell ref="T484:U484"/>
    <mergeCell ref="V484:X484"/>
    <mergeCell ref="Y484:Z484"/>
    <mergeCell ref="C484:D484"/>
    <mergeCell ref="E484:F484"/>
    <mergeCell ref="G484:H484"/>
    <mergeCell ref="I484:M484"/>
    <mergeCell ref="N484:O484"/>
    <mergeCell ref="P484:Q484"/>
    <mergeCell ref="R484:S484"/>
    <mergeCell ref="T485:U485"/>
    <mergeCell ref="V485:X485"/>
    <mergeCell ref="Y485:Z485"/>
    <mergeCell ref="C485:D485"/>
    <mergeCell ref="E485:F485"/>
    <mergeCell ref="G485:H485"/>
    <mergeCell ref="I485:M485"/>
    <mergeCell ref="N485:O485"/>
    <mergeCell ref="P485:Q485"/>
    <mergeCell ref="R485:S485"/>
    <mergeCell ref="T486:U486"/>
    <mergeCell ref="V486:X486"/>
    <mergeCell ref="Y486:Z486"/>
    <mergeCell ref="C486:D486"/>
    <mergeCell ref="E486:F486"/>
    <mergeCell ref="G486:H486"/>
    <mergeCell ref="I486:M486"/>
    <mergeCell ref="N486:O486"/>
    <mergeCell ref="P486:Q486"/>
    <mergeCell ref="R486:S486"/>
    <mergeCell ref="T487:U487"/>
    <mergeCell ref="V487:X487"/>
    <mergeCell ref="Y487:Z487"/>
    <mergeCell ref="C487:D487"/>
    <mergeCell ref="E487:F487"/>
    <mergeCell ref="G487:H487"/>
    <mergeCell ref="I487:M487"/>
    <mergeCell ref="N487:O487"/>
    <mergeCell ref="P487:Q487"/>
    <mergeCell ref="R487:S487"/>
    <mergeCell ref="T488:U488"/>
    <mergeCell ref="V488:X488"/>
    <mergeCell ref="Y488:Z488"/>
    <mergeCell ref="C488:D488"/>
    <mergeCell ref="E488:F488"/>
    <mergeCell ref="G488:H488"/>
    <mergeCell ref="I488:M488"/>
    <mergeCell ref="N488:O488"/>
    <mergeCell ref="P488:Q488"/>
    <mergeCell ref="R488:S488"/>
    <mergeCell ref="T489:U489"/>
    <mergeCell ref="V489:X489"/>
    <mergeCell ref="Y489:Z489"/>
    <mergeCell ref="C489:D489"/>
    <mergeCell ref="E489:F489"/>
    <mergeCell ref="G489:H489"/>
    <mergeCell ref="I489:M489"/>
    <mergeCell ref="N489:O489"/>
    <mergeCell ref="P489:Q489"/>
    <mergeCell ref="R489:S489"/>
    <mergeCell ref="T490:U490"/>
    <mergeCell ref="V490:X490"/>
    <mergeCell ref="Y490:Z490"/>
    <mergeCell ref="C490:D490"/>
    <mergeCell ref="E490:F490"/>
    <mergeCell ref="G490:H490"/>
    <mergeCell ref="I490:M490"/>
    <mergeCell ref="N490:O490"/>
    <mergeCell ref="P490:Q490"/>
    <mergeCell ref="R490:S490"/>
    <mergeCell ref="T491:U491"/>
    <mergeCell ref="V491:X491"/>
    <mergeCell ref="Y491:Z491"/>
    <mergeCell ref="C491:D491"/>
    <mergeCell ref="E491:F491"/>
    <mergeCell ref="G491:H491"/>
    <mergeCell ref="I491:M491"/>
    <mergeCell ref="N491:O491"/>
    <mergeCell ref="P491:Q491"/>
    <mergeCell ref="R491:S491"/>
    <mergeCell ref="T492:U492"/>
    <mergeCell ref="V492:X492"/>
    <mergeCell ref="Y492:Z492"/>
    <mergeCell ref="C492:D492"/>
    <mergeCell ref="E492:F492"/>
    <mergeCell ref="G492:H492"/>
    <mergeCell ref="I492:M492"/>
    <mergeCell ref="N492:O492"/>
    <mergeCell ref="P492:Q492"/>
    <mergeCell ref="R492:S492"/>
    <mergeCell ref="T493:U493"/>
    <mergeCell ref="V493:X493"/>
    <mergeCell ref="Y493:Z493"/>
    <mergeCell ref="C493:D493"/>
    <mergeCell ref="E493:F493"/>
    <mergeCell ref="G493:H493"/>
    <mergeCell ref="I493:M493"/>
    <mergeCell ref="N493:O493"/>
    <mergeCell ref="P493:Q493"/>
    <mergeCell ref="R493:S493"/>
    <mergeCell ref="T494:U494"/>
    <mergeCell ref="V494:X494"/>
    <mergeCell ref="Y494:Z494"/>
    <mergeCell ref="C494:D494"/>
    <mergeCell ref="E494:F494"/>
    <mergeCell ref="G494:H494"/>
    <mergeCell ref="I494:M494"/>
    <mergeCell ref="N494:O494"/>
    <mergeCell ref="P494:Q494"/>
    <mergeCell ref="R494:S494"/>
    <mergeCell ref="T495:U495"/>
    <mergeCell ref="V495:X495"/>
    <mergeCell ref="Y495:Z495"/>
    <mergeCell ref="C495:D495"/>
    <mergeCell ref="E495:F495"/>
    <mergeCell ref="G495:H495"/>
    <mergeCell ref="I495:M495"/>
    <mergeCell ref="N495:O495"/>
    <mergeCell ref="P495:Q495"/>
    <mergeCell ref="R495:S495"/>
    <mergeCell ref="T496:U496"/>
    <mergeCell ref="V496:X496"/>
    <mergeCell ref="Y496:Z496"/>
    <mergeCell ref="C496:D496"/>
    <mergeCell ref="E496:F496"/>
    <mergeCell ref="G496:H496"/>
    <mergeCell ref="I496:M496"/>
    <mergeCell ref="N496:O496"/>
    <mergeCell ref="P496:Q496"/>
    <mergeCell ref="R496:S496"/>
    <mergeCell ref="T497:U497"/>
    <mergeCell ref="V497:X497"/>
    <mergeCell ref="Y497:Z497"/>
    <mergeCell ref="C497:D497"/>
    <mergeCell ref="E497:F497"/>
    <mergeCell ref="G497:H497"/>
    <mergeCell ref="I497:M497"/>
    <mergeCell ref="N497:O497"/>
    <mergeCell ref="P497:Q497"/>
    <mergeCell ref="R497:S497"/>
    <mergeCell ref="T498:U498"/>
    <mergeCell ref="V498:X498"/>
    <mergeCell ref="Y498:Z498"/>
    <mergeCell ref="C498:D498"/>
    <mergeCell ref="E498:F498"/>
    <mergeCell ref="G498:H498"/>
    <mergeCell ref="I498:M498"/>
    <mergeCell ref="N498:O498"/>
    <mergeCell ref="P498:Q498"/>
    <mergeCell ref="R498:S498"/>
    <mergeCell ref="T499:U499"/>
    <mergeCell ref="V499:X499"/>
    <mergeCell ref="Y499:Z499"/>
    <mergeCell ref="C499:D499"/>
    <mergeCell ref="E499:F499"/>
    <mergeCell ref="G499:H499"/>
    <mergeCell ref="I499:M499"/>
    <mergeCell ref="N499:O499"/>
    <mergeCell ref="P499:Q499"/>
    <mergeCell ref="R499:S499"/>
    <mergeCell ref="T500:U500"/>
    <mergeCell ref="V500:X500"/>
    <mergeCell ref="Y500:Z500"/>
    <mergeCell ref="C500:D500"/>
    <mergeCell ref="E500:F500"/>
    <mergeCell ref="G500:H500"/>
    <mergeCell ref="I500:M500"/>
    <mergeCell ref="N500:O500"/>
    <mergeCell ref="P500:Q500"/>
    <mergeCell ref="R500:S500"/>
    <mergeCell ref="T501:U501"/>
    <mergeCell ref="V501:X501"/>
    <mergeCell ref="Y501:Z501"/>
    <mergeCell ref="C501:D501"/>
    <mergeCell ref="E501:F501"/>
    <mergeCell ref="G501:H501"/>
    <mergeCell ref="I501:M501"/>
    <mergeCell ref="N501:O501"/>
    <mergeCell ref="P501:Q501"/>
    <mergeCell ref="R501:S501"/>
    <mergeCell ref="T502:U502"/>
    <mergeCell ref="V502:X502"/>
    <mergeCell ref="Y502:Z502"/>
    <mergeCell ref="C502:D502"/>
    <mergeCell ref="E502:F502"/>
    <mergeCell ref="G502:H502"/>
    <mergeCell ref="I502:M502"/>
    <mergeCell ref="N502:O502"/>
    <mergeCell ref="P502:Q502"/>
    <mergeCell ref="R502:S502"/>
    <mergeCell ref="T503:U503"/>
    <mergeCell ref="V503:X503"/>
    <mergeCell ref="Y503:Z503"/>
    <mergeCell ref="C503:D503"/>
    <mergeCell ref="E503:F503"/>
    <mergeCell ref="G503:H503"/>
    <mergeCell ref="I503:M503"/>
    <mergeCell ref="N503:O503"/>
    <mergeCell ref="P503:Q503"/>
    <mergeCell ref="R503:S503"/>
    <mergeCell ref="T504:U504"/>
    <mergeCell ref="V504:X504"/>
    <mergeCell ref="Y504:Z504"/>
    <mergeCell ref="C504:D504"/>
    <mergeCell ref="E504:F504"/>
    <mergeCell ref="G504:H504"/>
    <mergeCell ref="I504:M504"/>
    <mergeCell ref="N504:O504"/>
    <mergeCell ref="P504:Q504"/>
    <mergeCell ref="R504:S504"/>
    <mergeCell ref="T505:U505"/>
    <mergeCell ref="V505:X505"/>
    <mergeCell ref="Y505:Z505"/>
    <mergeCell ref="C505:D505"/>
    <mergeCell ref="E505:F505"/>
    <mergeCell ref="G505:H505"/>
    <mergeCell ref="I505:M505"/>
    <mergeCell ref="N505:O505"/>
    <mergeCell ref="P505:Q505"/>
    <mergeCell ref="R505:S505"/>
    <mergeCell ref="T506:U506"/>
    <mergeCell ref="V506:X506"/>
    <mergeCell ref="Y506:Z506"/>
    <mergeCell ref="C506:D506"/>
    <mergeCell ref="E506:F506"/>
    <mergeCell ref="G506:H506"/>
    <mergeCell ref="I506:M506"/>
    <mergeCell ref="N506:O506"/>
    <mergeCell ref="P506:Q506"/>
    <mergeCell ref="R506:S506"/>
    <mergeCell ref="T507:U507"/>
    <mergeCell ref="V507:X507"/>
    <mergeCell ref="Y507:Z507"/>
    <mergeCell ref="C507:D507"/>
    <mergeCell ref="E507:F507"/>
    <mergeCell ref="G507:H507"/>
    <mergeCell ref="I507:M507"/>
    <mergeCell ref="N507:O507"/>
    <mergeCell ref="P507:Q507"/>
    <mergeCell ref="R507:S507"/>
    <mergeCell ref="T508:U508"/>
    <mergeCell ref="V508:X508"/>
    <mergeCell ref="Y508:Z508"/>
    <mergeCell ref="C508:D508"/>
    <mergeCell ref="E508:F508"/>
    <mergeCell ref="G508:H508"/>
    <mergeCell ref="I508:M508"/>
    <mergeCell ref="N508:O508"/>
    <mergeCell ref="P508:Q508"/>
    <mergeCell ref="R508:S508"/>
    <mergeCell ref="T509:U509"/>
    <mergeCell ref="V509:X509"/>
    <mergeCell ref="Y509:Z509"/>
    <mergeCell ref="C509:D509"/>
    <mergeCell ref="E509:F509"/>
    <mergeCell ref="G509:H509"/>
    <mergeCell ref="I509:M509"/>
    <mergeCell ref="N509:O509"/>
    <mergeCell ref="P509:Q509"/>
    <mergeCell ref="R509:S509"/>
    <mergeCell ref="T510:U510"/>
    <mergeCell ref="V510:X510"/>
    <mergeCell ref="Y510:Z510"/>
    <mergeCell ref="C510:D510"/>
    <mergeCell ref="E510:F510"/>
    <mergeCell ref="G510:H510"/>
    <mergeCell ref="I510:M510"/>
    <mergeCell ref="N510:O510"/>
    <mergeCell ref="P510:Q510"/>
    <mergeCell ref="R510:S510"/>
    <mergeCell ref="T511:U511"/>
    <mergeCell ref="V511:X511"/>
    <mergeCell ref="Y511:Z511"/>
    <mergeCell ref="C511:D511"/>
    <mergeCell ref="E511:F511"/>
    <mergeCell ref="G511:H511"/>
    <mergeCell ref="I511:M511"/>
    <mergeCell ref="N511:O511"/>
    <mergeCell ref="P511:Q511"/>
    <mergeCell ref="R511:S511"/>
    <mergeCell ref="T512:U512"/>
    <mergeCell ref="V512:X512"/>
    <mergeCell ref="Y512:Z512"/>
    <mergeCell ref="C512:D512"/>
    <mergeCell ref="E512:F512"/>
    <mergeCell ref="G512:H512"/>
    <mergeCell ref="I512:M512"/>
    <mergeCell ref="N512:O512"/>
    <mergeCell ref="P512:Q512"/>
    <mergeCell ref="R512:S512"/>
    <mergeCell ref="T513:U513"/>
    <mergeCell ref="V513:X513"/>
    <mergeCell ref="Y513:Z513"/>
    <mergeCell ref="C513:D513"/>
    <mergeCell ref="E513:F513"/>
    <mergeCell ref="G513:H513"/>
    <mergeCell ref="I513:M513"/>
    <mergeCell ref="N513:O513"/>
    <mergeCell ref="P513:Q513"/>
    <mergeCell ref="R513:S513"/>
    <mergeCell ref="T514:U514"/>
    <mergeCell ref="V514:X514"/>
    <mergeCell ref="Y514:Z514"/>
    <mergeCell ref="C514:D514"/>
    <mergeCell ref="E514:F514"/>
    <mergeCell ref="G514:H514"/>
    <mergeCell ref="I514:M514"/>
    <mergeCell ref="N514:O514"/>
    <mergeCell ref="P514:Q514"/>
    <mergeCell ref="R514:S514"/>
    <mergeCell ref="T515:U515"/>
    <mergeCell ref="V515:X515"/>
    <mergeCell ref="Y515:Z515"/>
    <mergeCell ref="C515:D515"/>
    <mergeCell ref="E515:F515"/>
    <mergeCell ref="G515:H515"/>
    <mergeCell ref="I515:M515"/>
    <mergeCell ref="N515:O515"/>
    <mergeCell ref="P515:Q515"/>
    <mergeCell ref="R515:S515"/>
    <mergeCell ref="T516:U516"/>
    <mergeCell ref="V516:X516"/>
    <mergeCell ref="Y516:Z516"/>
    <mergeCell ref="C516:D516"/>
    <mergeCell ref="E516:F516"/>
    <mergeCell ref="G516:H516"/>
    <mergeCell ref="I516:M516"/>
    <mergeCell ref="N516:O516"/>
    <mergeCell ref="P516:Q516"/>
    <mergeCell ref="R516:S516"/>
    <mergeCell ref="T517:U517"/>
    <mergeCell ref="V517:X517"/>
    <mergeCell ref="Y517:Z517"/>
    <mergeCell ref="C517:D517"/>
    <mergeCell ref="E517:F517"/>
    <mergeCell ref="G517:H517"/>
    <mergeCell ref="I517:M517"/>
    <mergeCell ref="N517:O517"/>
    <mergeCell ref="P517:Q517"/>
    <mergeCell ref="R517:S517"/>
    <mergeCell ref="T518:U518"/>
    <mergeCell ref="V518:X518"/>
    <mergeCell ref="Y518:Z518"/>
    <mergeCell ref="C518:D518"/>
    <mergeCell ref="E518:F518"/>
    <mergeCell ref="G518:H518"/>
    <mergeCell ref="I518:M518"/>
    <mergeCell ref="N518:O518"/>
    <mergeCell ref="P518:Q518"/>
    <mergeCell ref="R518:S518"/>
    <mergeCell ref="T519:U519"/>
    <mergeCell ref="V519:X519"/>
    <mergeCell ref="Y519:Z519"/>
    <mergeCell ref="C519:D519"/>
    <mergeCell ref="E519:F519"/>
    <mergeCell ref="G519:H519"/>
    <mergeCell ref="I519:M519"/>
    <mergeCell ref="N519:O519"/>
    <mergeCell ref="P519:Q519"/>
    <mergeCell ref="R519:S519"/>
    <mergeCell ref="T520:U520"/>
    <mergeCell ref="V520:X520"/>
    <mergeCell ref="Y520:Z520"/>
    <mergeCell ref="C520:D520"/>
    <mergeCell ref="E520:F520"/>
    <mergeCell ref="G520:H520"/>
    <mergeCell ref="I520:M520"/>
    <mergeCell ref="N520:O520"/>
    <mergeCell ref="P520:Q520"/>
    <mergeCell ref="R520:S520"/>
    <mergeCell ref="T521:U521"/>
    <mergeCell ref="V521:X521"/>
    <mergeCell ref="Y521:Z521"/>
    <mergeCell ref="C521:D521"/>
    <mergeCell ref="E521:F521"/>
    <mergeCell ref="G521:H521"/>
    <mergeCell ref="I521:M521"/>
    <mergeCell ref="N521:O521"/>
    <mergeCell ref="P521:Q521"/>
    <mergeCell ref="R521:S521"/>
    <mergeCell ref="T522:U522"/>
    <mergeCell ref="V522:X522"/>
    <mergeCell ref="Y522:Z522"/>
    <mergeCell ref="C522:D522"/>
    <mergeCell ref="E522:F522"/>
    <mergeCell ref="G522:H522"/>
    <mergeCell ref="I522:M522"/>
    <mergeCell ref="N522:O522"/>
    <mergeCell ref="P522:Q522"/>
    <mergeCell ref="R522:S522"/>
    <mergeCell ref="T523:U523"/>
    <mergeCell ref="V523:X523"/>
    <mergeCell ref="Y523:Z523"/>
    <mergeCell ref="C523:D523"/>
    <mergeCell ref="E523:F523"/>
    <mergeCell ref="G523:H523"/>
    <mergeCell ref="I523:M523"/>
    <mergeCell ref="N523:O523"/>
    <mergeCell ref="P523:Q523"/>
    <mergeCell ref="R523:S523"/>
    <mergeCell ref="T524:U524"/>
    <mergeCell ref="V524:X524"/>
    <mergeCell ref="Y524:Z524"/>
    <mergeCell ref="C524:D524"/>
    <mergeCell ref="E524:F524"/>
    <mergeCell ref="G524:H524"/>
    <mergeCell ref="I524:M524"/>
    <mergeCell ref="N524:O524"/>
    <mergeCell ref="P524:Q524"/>
    <mergeCell ref="R524:S524"/>
    <mergeCell ref="T525:U525"/>
    <mergeCell ref="V525:X525"/>
    <mergeCell ref="Y525:Z525"/>
    <mergeCell ref="C525:D525"/>
    <mergeCell ref="E525:F525"/>
    <mergeCell ref="G525:H525"/>
    <mergeCell ref="I525:M525"/>
    <mergeCell ref="N525:O525"/>
    <mergeCell ref="P525:Q525"/>
    <mergeCell ref="R525:S525"/>
    <mergeCell ref="T526:U526"/>
    <mergeCell ref="V526:X526"/>
    <mergeCell ref="Y526:Z526"/>
    <mergeCell ref="C526:D526"/>
    <mergeCell ref="E526:F526"/>
    <mergeCell ref="G526:H526"/>
    <mergeCell ref="I526:M526"/>
    <mergeCell ref="N526:O526"/>
    <mergeCell ref="P526:Q526"/>
    <mergeCell ref="R526:S526"/>
    <mergeCell ref="T527:U527"/>
    <mergeCell ref="V527:X527"/>
    <mergeCell ref="Y527:Z527"/>
    <mergeCell ref="C527:D527"/>
    <mergeCell ref="E527:F527"/>
    <mergeCell ref="G527:H527"/>
    <mergeCell ref="I527:M527"/>
    <mergeCell ref="N527:O527"/>
    <mergeCell ref="P527:Q527"/>
    <mergeCell ref="R527:S527"/>
    <mergeCell ref="T528:U528"/>
    <mergeCell ref="V528:X528"/>
    <mergeCell ref="Y528:Z528"/>
    <mergeCell ref="C528:D528"/>
    <mergeCell ref="E528:F528"/>
    <mergeCell ref="G528:H528"/>
    <mergeCell ref="I528:M528"/>
    <mergeCell ref="N528:O528"/>
    <mergeCell ref="P528:Q528"/>
    <mergeCell ref="R528:S528"/>
    <mergeCell ref="T529:U529"/>
    <mergeCell ref="V529:X529"/>
    <mergeCell ref="Y529:Z529"/>
    <mergeCell ref="C529:D529"/>
    <mergeCell ref="E529:F529"/>
    <mergeCell ref="G529:H529"/>
    <mergeCell ref="I529:M529"/>
    <mergeCell ref="N529:O529"/>
    <mergeCell ref="P529:Q529"/>
    <mergeCell ref="R529:S529"/>
    <mergeCell ref="T530:U530"/>
    <mergeCell ref="V530:X530"/>
    <mergeCell ref="Y530:Z530"/>
    <mergeCell ref="C530:D530"/>
    <mergeCell ref="E530:F530"/>
    <mergeCell ref="G530:H530"/>
    <mergeCell ref="I530:M530"/>
    <mergeCell ref="N530:O530"/>
    <mergeCell ref="P530:Q530"/>
    <mergeCell ref="R530:S530"/>
    <mergeCell ref="T531:U531"/>
    <mergeCell ref="V531:X531"/>
    <mergeCell ref="Y531:Z531"/>
    <mergeCell ref="C531:D531"/>
    <mergeCell ref="E531:F531"/>
    <mergeCell ref="G531:H531"/>
    <mergeCell ref="I531:M531"/>
    <mergeCell ref="N531:O531"/>
    <mergeCell ref="P531:Q531"/>
    <mergeCell ref="R531:S531"/>
    <mergeCell ref="T532:U532"/>
    <mergeCell ref="V532:X532"/>
    <mergeCell ref="Y532:Z532"/>
    <mergeCell ref="C532:D532"/>
    <mergeCell ref="E532:F532"/>
    <mergeCell ref="G532:H532"/>
    <mergeCell ref="I532:M532"/>
    <mergeCell ref="N532:O532"/>
    <mergeCell ref="P532:Q532"/>
    <mergeCell ref="R532:S532"/>
    <mergeCell ref="T533:U533"/>
    <mergeCell ref="V533:X533"/>
    <mergeCell ref="Y533:Z533"/>
    <mergeCell ref="C533:D533"/>
    <mergeCell ref="E533:F533"/>
    <mergeCell ref="G533:H533"/>
    <mergeCell ref="I533:M533"/>
    <mergeCell ref="N533:O533"/>
    <mergeCell ref="P533:Q533"/>
    <mergeCell ref="R533:S533"/>
    <mergeCell ref="T534:U534"/>
    <mergeCell ref="V534:X534"/>
    <mergeCell ref="Y534:Z534"/>
    <mergeCell ref="C534:D534"/>
    <mergeCell ref="E534:F534"/>
    <mergeCell ref="G534:H534"/>
    <mergeCell ref="I534:M534"/>
    <mergeCell ref="N534:O534"/>
    <mergeCell ref="P534:Q534"/>
    <mergeCell ref="R534:S534"/>
    <mergeCell ref="T535:U535"/>
    <mergeCell ref="V535:X535"/>
    <mergeCell ref="Y535:Z535"/>
    <mergeCell ref="C535:D535"/>
    <mergeCell ref="E535:F535"/>
    <mergeCell ref="G535:H535"/>
    <mergeCell ref="I535:M535"/>
    <mergeCell ref="N535:O535"/>
    <mergeCell ref="P535:Q535"/>
    <mergeCell ref="R535:S535"/>
    <mergeCell ref="T536:U536"/>
    <mergeCell ref="V536:X536"/>
    <mergeCell ref="Y536:Z536"/>
    <mergeCell ref="C536:D536"/>
    <mergeCell ref="E536:F536"/>
    <mergeCell ref="G536:H536"/>
    <mergeCell ref="I536:M536"/>
    <mergeCell ref="N536:O536"/>
    <mergeCell ref="P536:Q536"/>
    <mergeCell ref="R536:S536"/>
    <mergeCell ref="T537:U537"/>
    <mergeCell ref="V537:X537"/>
    <mergeCell ref="Y537:Z537"/>
    <mergeCell ref="C537:D537"/>
    <mergeCell ref="E537:F537"/>
    <mergeCell ref="G537:H537"/>
    <mergeCell ref="I537:M537"/>
    <mergeCell ref="N537:O537"/>
    <mergeCell ref="P537:Q537"/>
    <mergeCell ref="R537:S537"/>
    <mergeCell ref="T538:U538"/>
    <mergeCell ref="V538:X538"/>
    <mergeCell ref="Y538:Z538"/>
    <mergeCell ref="C538:D538"/>
    <mergeCell ref="E538:F538"/>
    <mergeCell ref="G538:H538"/>
    <mergeCell ref="I538:M538"/>
    <mergeCell ref="N538:O538"/>
    <mergeCell ref="P538:Q538"/>
    <mergeCell ref="R538:S538"/>
    <mergeCell ref="T539:U539"/>
    <mergeCell ref="V539:X539"/>
    <mergeCell ref="Y539:Z539"/>
    <mergeCell ref="C539:D539"/>
    <mergeCell ref="E539:F539"/>
    <mergeCell ref="G539:H539"/>
    <mergeCell ref="I539:M539"/>
    <mergeCell ref="N539:O539"/>
    <mergeCell ref="P539:Q539"/>
    <mergeCell ref="R539:S539"/>
    <mergeCell ref="T540:U540"/>
    <mergeCell ref="V540:X540"/>
    <mergeCell ref="Y540:Z540"/>
    <mergeCell ref="C540:D540"/>
    <mergeCell ref="E540:F540"/>
    <mergeCell ref="G540:H540"/>
    <mergeCell ref="I540:M540"/>
    <mergeCell ref="N540:O540"/>
    <mergeCell ref="P540:Q540"/>
    <mergeCell ref="R540:S540"/>
    <mergeCell ref="T541:U541"/>
    <mergeCell ref="V541:X541"/>
    <mergeCell ref="Y541:Z541"/>
    <mergeCell ref="C541:D541"/>
    <mergeCell ref="E541:F541"/>
    <mergeCell ref="G541:H541"/>
    <mergeCell ref="I541:M541"/>
    <mergeCell ref="N541:O541"/>
    <mergeCell ref="P541:Q541"/>
    <mergeCell ref="R541:S541"/>
    <mergeCell ref="T542:U542"/>
    <mergeCell ref="V542:X542"/>
    <mergeCell ref="Y542:Z542"/>
    <mergeCell ref="C542:D542"/>
    <mergeCell ref="E542:F542"/>
    <mergeCell ref="G542:H542"/>
    <mergeCell ref="I542:M542"/>
    <mergeCell ref="N542:O542"/>
    <mergeCell ref="P542:Q542"/>
    <mergeCell ref="R542:S542"/>
    <mergeCell ref="T543:U543"/>
    <mergeCell ref="V543:X543"/>
    <mergeCell ref="Y543:Z543"/>
    <mergeCell ref="C543:D543"/>
    <mergeCell ref="E543:F543"/>
    <mergeCell ref="G543:H543"/>
    <mergeCell ref="I543:M543"/>
    <mergeCell ref="N543:O543"/>
    <mergeCell ref="P543:Q543"/>
    <mergeCell ref="R543:S543"/>
    <mergeCell ref="T544:U544"/>
    <mergeCell ref="V544:X544"/>
    <mergeCell ref="Y544:Z544"/>
    <mergeCell ref="C544:D544"/>
    <mergeCell ref="E544:F544"/>
    <mergeCell ref="G544:H544"/>
    <mergeCell ref="I544:M544"/>
    <mergeCell ref="N544:O544"/>
    <mergeCell ref="P544:Q544"/>
    <mergeCell ref="R544:S544"/>
    <mergeCell ref="T545:U545"/>
    <mergeCell ref="V545:X545"/>
    <mergeCell ref="Y545:Z545"/>
    <mergeCell ref="C545:D545"/>
    <mergeCell ref="E545:F545"/>
    <mergeCell ref="G545:H545"/>
    <mergeCell ref="I545:M545"/>
    <mergeCell ref="N545:O545"/>
    <mergeCell ref="P545:Q545"/>
    <mergeCell ref="R545:S545"/>
    <mergeCell ref="T546:U546"/>
    <mergeCell ref="V546:X546"/>
    <mergeCell ref="Y546:Z546"/>
    <mergeCell ref="C546:D546"/>
    <mergeCell ref="E546:F546"/>
    <mergeCell ref="G546:H546"/>
    <mergeCell ref="I546:M546"/>
    <mergeCell ref="N546:O546"/>
    <mergeCell ref="P546:Q546"/>
    <mergeCell ref="R546:S546"/>
    <mergeCell ref="T547:U547"/>
    <mergeCell ref="V547:X547"/>
    <mergeCell ref="Y547:Z547"/>
    <mergeCell ref="C547:D547"/>
    <mergeCell ref="E547:F547"/>
    <mergeCell ref="G547:H547"/>
    <mergeCell ref="I547:M547"/>
    <mergeCell ref="N547:O547"/>
    <mergeCell ref="P547:Q547"/>
    <mergeCell ref="R547:S547"/>
    <mergeCell ref="T548:U548"/>
    <mergeCell ref="V548:X548"/>
    <mergeCell ref="Y548:Z548"/>
    <mergeCell ref="C548:D548"/>
    <mergeCell ref="E548:F548"/>
    <mergeCell ref="G548:H548"/>
    <mergeCell ref="I548:M548"/>
    <mergeCell ref="N548:O548"/>
    <mergeCell ref="P548:Q548"/>
    <mergeCell ref="R548:S548"/>
    <mergeCell ref="T549:U549"/>
    <mergeCell ref="V549:X549"/>
    <mergeCell ref="Y549:Z549"/>
    <mergeCell ref="C549:D549"/>
    <mergeCell ref="E549:F549"/>
    <mergeCell ref="G549:H549"/>
    <mergeCell ref="I549:M549"/>
    <mergeCell ref="N549:O549"/>
    <mergeCell ref="P549:Q549"/>
    <mergeCell ref="R549:S549"/>
    <mergeCell ref="T550:U550"/>
    <mergeCell ref="V550:X550"/>
    <mergeCell ref="Y550:Z550"/>
    <mergeCell ref="C550:D550"/>
    <mergeCell ref="E550:F550"/>
    <mergeCell ref="G550:H550"/>
    <mergeCell ref="I550:M550"/>
    <mergeCell ref="N550:O550"/>
    <mergeCell ref="P550:Q550"/>
    <mergeCell ref="R550:S550"/>
    <mergeCell ref="T551:U551"/>
    <mergeCell ref="V551:X551"/>
    <mergeCell ref="Y551:Z551"/>
    <mergeCell ref="C551:D551"/>
    <mergeCell ref="E551:F551"/>
    <mergeCell ref="G551:H551"/>
    <mergeCell ref="I551:M551"/>
    <mergeCell ref="N551:O551"/>
    <mergeCell ref="P551:Q551"/>
    <mergeCell ref="R551:S551"/>
    <mergeCell ref="T552:U552"/>
    <mergeCell ref="V552:X552"/>
    <mergeCell ref="Y552:Z552"/>
    <mergeCell ref="C552:D552"/>
    <mergeCell ref="E552:F552"/>
    <mergeCell ref="G552:H552"/>
    <mergeCell ref="I552:M552"/>
    <mergeCell ref="N552:O552"/>
    <mergeCell ref="P552:Q552"/>
    <mergeCell ref="R552:S552"/>
    <mergeCell ref="T553:U553"/>
    <mergeCell ref="V553:X553"/>
    <mergeCell ref="Y553:Z553"/>
    <mergeCell ref="C553:D553"/>
    <mergeCell ref="E553:F553"/>
    <mergeCell ref="G553:H553"/>
    <mergeCell ref="I553:M553"/>
    <mergeCell ref="N553:O553"/>
    <mergeCell ref="P553:Q553"/>
    <mergeCell ref="R553:S553"/>
    <mergeCell ref="T554:U554"/>
    <mergeCell ref="V554:X554"/>
    <mergeCell ref="Y554:Z554"/>
    <mergeCell ref="C554:D554"/>
    <mergeCell ref="E554:F554"/>
    <mergeCell ref="G554:H554"/>
    <mergeCell ref="I554:M554"/>
    <mergeCell ref="N554:O554"/>
    <mergeCell ref="P554:Q554"/>
    <mergeCell ref="R554:S554"/>
    <mergeCell ref="T555:U555"/>
    <mergeCell ref="V555:X555"/>
    <mergeCell ref="Y555:Z555"/>
    <mergeCell ref="C555:D555"/>
    <mergeCell ref="E555:F555"/>
    <mergeCell ref="G555:H555"/>
    <mergeCell ref="I555:M555"/>
    <mergeCell ref="N555:O555"/>
    <mergeCell ref="P555:Q555"/>
    <mergeCell ref="R555:S555"/>
    <mergeCell ref="T556:U556"/>
    <mergeCell ref="V556:X556"/>
    <mergeCell ref="Y556:Z556"/>
    <mergeCell ref="C556:D556"/>
    <mergeCell ref="E556:F556"/>
    <mergeCell ref="G556:H556"/>
    <mergeCell ref="I556:M556"/>
    <mergeCell ref="N556:O556"/>
    <mergeCell ref="P556:Q556"/>
    <mergeCell ref="R556:S556"/>
    <mergeCell ref="T557:U557"/>
    <mergeCell ref="V557:X557"/>
    <mergeCell ref="Y557:Z557"/>
    <mergeCell ref="C557:D557"/>
    <mergeCell ref="E557:F557"/>
    <mergeCell ref="G557:H557"/>
    <mergeCell ref="I557:M557"/>
    <mergeCell ref="N557:O557"/>
    <mergeCell ref="P557:Q557"/>
    <mergeCell ref="R557:S557"/>
    <mergeCell ref="T558:U558"/>
    <mergeCell ref="V558:X558"/>
    <mergeCell ref="Y558:Z558"/>
    <mergeCell ref="C558:D558"/>
    <mergeCell ref="E558:F558"/>
    <mergeCell ref="G558:H558"/>
    <mergeCell ref="I558:M558"/>
    <mergeCell ref="N558:O558"/>
    <mergeCell ref="P558:Q558"/>
    <mergeCell ref="R558:S558"/>
    <mergeCell ref="T559:U559"/>
    <mergeCell ref="V559:X559"/>
    <mergeCell ref="Y559:Z559"/>
    <mergeCell ref="C559:D559"/>
    <mergeCell ref="E559:F559"/>
    <mergeCell ref="G559:H559"/>
    <mergeCell ref="I559:M559"/>
    <mergeCell ref="N559:O559"/>
    <mergeCell ref="P559:Q559"/>
    <mergeCell ref="R559:S559"/>
    <mergeCell ref="T560:U560"/>
    <mergeCell ref="V560:X560"/>
    <mergeCell ref="Y560:Z560"/>
    <mergeCell ref="C560:D560"/>
    <mergeCell ref="E560:F560"/>
    <mergeCell ref="G560:H560"/>
    <mergeCell ref="I560:M560"/>
    <mergeCell ref="N560:O560"/>
    <mergeCell ref="P560:Q560"/>
    <mergeCell ref="R560:S560"/>
    <mergeCell ref="T561:U561"/>
    <mergeCell ref="V561:X561"/>
    <mergeCell ref="Y561:Z561"/>
    <mergeCell ref="C561:D561"/>
    <mergeCell ref="E561:F561"/>
    <mergeCell ref="G561:H561"/>
    <mergeCell ref="I561:M561"/>
    <mergeCell ref="N561:O561"/>
    <mergeCell ref="P561:Q561"/>
    <mergeCell ref="R561:S561"/>
    <mergeCell ref="T562:U562"/>
    <mergeCell ref="V562:X562"/>
    <mergeCell ref="Y562:Z562"/>
    <mergeCell ref="C562:D562"/>
    <mergeCell ref="E562:F562"/>
    <mergeCell ref="G562:H562"/>
    <mergeCell ref="I562:M562"/>
    <mergeCell ref="N562:O562"/>
    <mergeCell ref="P562:Q562"/>
    <mergeCell ref="R562:S562"/>
    <mergeCell ref="T563:U563"/>
    <mergeCell ref="V563:X563"/>
    <mergeCell ref="Y563:Z563"/>
    <mergeCell ref="C563:D563"/>
    <mergeCell ref="E563:F563"/>
    <mergeCell ref="G563:H563"/>
    <mergeCell ref="I563:M563"/>
    <mergeCell ref="N563:O563"/>
    <mergeCell ref="P563:Q563"/>
    <mergeCell ref="R563:S563"/>
    <mergeCell ref="T564:U564"/>
    <mergeCell ref="V564:X564"/>
    <mergeCell ref="Y564:Z564"/>
    <mergeCell ref="C564:D564"/>
    <mergeCell ref="E564:F564"/>
    <mergeCell ref="G564:H564"/>
    <mergeCell ref="I564:M564"/>
    <mergeCell ref="N564:O564"/>
    <mergeCell ref="P564:Q564"/>
    <mergeCell ref="R564:S564"/>
    <mergeCell ref="T565:U565"/>
    <mergeCell ref="V565:X565"/>
    <mergeCell ref="Y565:Z565"/>
    <mergeCell ref="C565:D565"/>
    <mergeCell ref="E565:F565"/>
    <mergeCell ref="G565:H565"/>
    <mergeCell ref="I565:M565"/>
    <mergeCell ref="N565:O565"/>
    <mergeCell ref="P565:Q565"/>
    <mergeCell ref="R565:S565"/>
    <mergeCell ref="T566:U566"/>
    <mergeCell ref="V566:X566"/>
    <mergeCell ref="Y566:Z566"/>
    <mergeCell ref="C566:D566"/>
    <mergeCell ref="E566:F566"/>
    <mergeCell ref="G566:H566"/>
    <mergeCell ref="I566:M566"/>
    <mergeCell ref="N566:O566"/>
    <mergeCell ref="P566:Q566"/>
    <mergeCell ref="R566:S566"/>
    <mergeCell ref="T567:U567"/>
    <mergeCell ref="V567:X567"/>
    <mergeCell ref="Y567:Z567"/>
    <mergeCell ref="C567:D567"/>
    <mergeCell ref="E567:F567"/>
    <mergeCell ref="G567:H567"/>
    <mergeCell ref="I567:M567"/>
    <mergeCell ref="N567:O567"/>
    <mergeCell ref="P567:Q567"/>
    <mergeCell ref="R567:S567"/>
    <mergeCell ref="T568:U568"/>
    <mergeCell ref="V568:X568"/>
    <mergeCell ref="Y568:Z568"/>
    <mergeCell ref="C568:D568"/>
    <mergeCell ref="E568:F568"/>
    <mergeCell ref="G568:H568"/>
    <mergeCell ref="I568:M568"/>
    <mergeCell ref="N568:O568"/>
    <mergeCell ref="P568:Q568"/>
    <mergeCell ref="R568:S568"/>
    <mergeCell ref="T569:U569"/>
    <mergeCell ref="V569:X569"/>
    <mergeCell ref="Y569:Z569"/>
    <mergeCell ref="C569:D569"/>
    <mergeCell ref="E569:F569"/>
    <mergeCell ref="G569:H569"/>
    <mergeCell ref="I569:M569"/>
    <mergeCell ref="N569:O569"/>
    <mergeCell ref="P569:Q569"/>
    <mergeCell ref="R569:S569"/>
    <mergeCell ref="T570:U570"/>
    <mergeCell ref="V570:X570"/>
    <mergeCell ref="Y570:Z570"/>
    <mergeCell ref="C570:D570"/>
    <mergeCell ref="E570:F570"/>
    <mergeCell ref="G570:H570"/>
    <mergeCell ref="I570:M570"/>
    <mergeCell ref="N570:O570"/>
    <mergeCell ref="P570:Q570"/>
    <mergeCell ref="R570:S570"/>
    <mergeCell ref="T571:U571"/>
    <mergeCell ref="V571:X571"/>
    <mergeCell ref="Y571:Z571"/>
    <mergeCell ref="C571:D571"/>
    <mergeCell ref="E571:F571"/>
    <mergeCell ref="G571:H571"/>
    <mergeCell ref="I571:M571"/>
    <mergeCell ref="N571:O571"/>
    <mergeCell ref="P571:Q571"/>
    <mergeCell ref="R571:S571"/>
    <mergeCell ref="T572:U572"/>
    <mergeCell ref="V572:X572"/>
    <mergeCell ref="Y572:Z572"/>
    <mergeCell ref="C572:D572"/>
    <mergeCell ref="E572:F572"/>
    <mergeCell ref="G572:H572"/>
    <mergeCell ref="I572:M572"/>
    <mergeCell ref="N572:O572"/>
    <mergeCell ref="P572:Q572"/>
    <mergeCell ref="R572:S572"/>
    <mergeCell ref="T573:U573"/>
    <mergeCell ref="V573:X573"/>
    <mergeCell ref="Y573:Z573"/>
    <mergeCell ref="C573:D573"/>
    <mergeCell ref="E573:F573"/>
    <mergeCell ref="G573:H573"/>
    <mergeCell ref="I573:M573"/>
    <mergeCell ref="N573:O573"/>
    <mergeCell ref="P573:Q573"/>
    <mergeCell ref="R573:S573"/>
    <mergeCell ref="T574:U574"/>
    <mergeCell ref="V574:X574"/>
    <mergeCell ref="Y574:Z574"/>
    <mergeCell ref="C574:D574"/>
    <mergeCell ref="E574:F574"/>
    <mergeCell ref="G574:H574"/>
    <mergeCell ref="I574:M574"/>
    <mergeCell ref="N574:O574"/>
    <mergeCell ref="P574:Q574"/>
    <mergeCell ref="R574:S574"/>
    <mergeCell ref="T575:U575"/>
    <mergeCell ref="V575:X575"/>
    <mergeCell ref="Y575:Z575"/>
    <mergeCell ref="C575:D575"/>
    <mergeCell ref="E575:F575"/>
    <mergeCell ref="G575:H575"/>
    <mergeCell ref="I575:M575"/>
    <mergeCell ref="N575:O575"/>
    <mergeCell ref="P575:Q575"/>
    <mergeCell ref="R575:S575"/>
    <mergeCell ref="T576:U576"/>
    <mergeCell ref="V576:X576"/>
    <mergeCell ref="Y576:Z576"/>
    <mergeCell ref="C576:D576"/>
    <mergeCell ref="E576:F576"/>
    <mergeCell ref="G576:H576"/>
    <mergeCell ref="I576:M576"/>
    <mergeCell ref="N576:O576"/>
    <mergeCell ref="P576:Q576"/>
    <mergeCell ref="R576:S576"/>
    <mergeCell ref="T577:U577"/>
    <mergeCell ref="V577:X577"/>
    <mergeCell ref="Y577:Z577"/>
    <mergeCell ref="C577:D577"/>
    <mergeCell ref="E577:F577"/>
    <mergeCell ref="G577:H577"/>
    <mergeCell ref="I577:M577"/>
    <mergeCell ref="N577:O577"/>
    <mergeCell ref="P577:Q577"/>
    <mergeCell ref="R577:S577"/>
    <mergeCell ref="T578:U578"/>
    <mergeCell ref="V578:X578"/>
    <mergeCell ref="Y578:Z578"/>
    <mergeCell ref="C578:D578"/>
    <mergeCell ref="E578:F578"/>
    <mergeCell ref="G578:H578"/>
    <mergeCell ref="I578:M578"/>
    <mergeCell ref="N578:O578"/>
    <mergeCell ref="P578:Q578"/>
    <mergeCell ref="R578:S578"/>
    <mergeCell ref="T579:U579"/>
    <mergeCell ref="V579:X579"/>
    <mergeCell ref="Y579:Z579"/>
    <mergeCell ref="C579:D579"/>
    <mergeCell ref="E579:F579"/>
    <mergeCell ref="G579:H579"/>
    <mergeCell ref="I579:M579"/>
    <mergeCell ref="N579:O579"/>
    <mergeCell ref="P579:Q579"/>
    <mergeCell ref="R579:S579"/>
    <mergeCell ref="T580:U580"/>
    <mergeCell ref="V580:X580"/>
    <mergeCell ref="Y580:Z580"/>
    <mergeCell ref="C580:D580"/>
    <mergeCell ref="E580:F580"/>
    <mergeCell ref="G580:H580"/>
    <mergeCell ref="I580:M580"/>
    <mergeCell ref="N580:O580"/>
    <mergeCell ref="P580:Q580"/>
    <mergeCell ref="R580:S580"/>
    <mergeCell ref="T581:U581"/>
    <mergeCell ref="V581:X581"/>
    <mergeCell ref="Y581:Z581"/>
    <mergeCell ref="C581:D581"/>
    <mergeCell ref="E581:F581"/>
    <mergeCell ref="G581:H581"/>
    <mergeCell ref="I581:M581"/>
    <mergeCell ref="N581:O581"/>
    <mergeCell ref="P581:Q581"/>
    <mergeCell ref="R581:S581"/>
    <mergeCell ref="T582:U582"/>
    <mergeCell ref="V582:X582"/>
    <mergeCell ref="Y582:Z582"/>
    <mergeCell ref="C582:D582"/>
    <mergeCell ref="E582:F582"/>
    <mergeCell ref="G582:H582"/>
    <mergeCell ref="I582:M582"/>
    <mergeCell ref="N582:O582"/>
    <mergeCell ref="P582:Q582"/>
    <mergeCell ref="R582:S582"/>
    <mergeCell ref="T583:U583"/>
    <mergeCell ref="V583:X583"/>
    <mergeCell ref="Y583:Z583"/>
    <mergeCell ref="C583:D583"/>
    <mergeCell ref="E583:F583"/>
    <mergeCell ref="G583:H583"/>
    <mergeCell ref="I583:M583"/>
    <mergeCell ref="N583:O583"/>
    <mergeCell ref="P583:Q583"/>
    <mergeCell ref="R583:S583"/>
    <mergeCell ref="T584:U584"/>
    <mergeCell ref="V584:X584"/>
    <mergeCell ref="Y584:Z584"/>
    <mergeCell ref="C584:D584"/>
    <mergeCell ref="E584:F584"/>
    <mergeCell ref="G584:H584"/>
    <mergeCell ref="I584:M584"/>
    <mergeCell ref="N584:O584"/>
    <mergeCell ref="P584:Q584"/>
    <mergeCell ref="R584:S584"/>
    <mergeCell ref="T585:U585"/>
    <mergeCell ref="V585:X585"/>
    <mergeCell ref="Y585:Z585"/>
    <mergeCell ref="C585:D585"/>
    <mergeCell ref="E585:F585"/>
    <mergeCell ref="G585:H585"/>
    <mergeCell ref="I585:M585"/>
    <mergeCell ref="N585:O585"/>
    <mergeCell ref="P585:Q585"/>
    <mergeCell ref="R585:S585"/>
    <mergeCell ref="T586:U586"/>
    <mergeCell ref="V586:X586"/>
    <mergeCell ref="Y586:Z586"/>
    <mergeCell ref="C586:D586"/>
    <mergeCell ref="E586:F586"/>
    <mergeCell ref="G586:H586"/>
    <mergeCell ref="I586:M586"/>
    <mergeCell ref="N586:O586"/>
    <mergeCell ref="P586:Q586"/>
    <mergeCell ref="R586:S586"/>
    <mergeCell ref="T587:U587"/>
    <mergeCell ref="V587:X587"/>
    <mergeCell ref="Y587:Z587"/>
    <mergeCell ref="C587:D587"/>
    <mergeCell ref="E587:F587"/>
    <mergeCell ref="G587:H587"/>
    <mergeCell ref="I587:M587"/>
    <mergeCell ref="N587:O587"/>
    <mergeCell ref="P587:Q587"/>
    <mergeCell ref="R587:S587"/>
    <mergeCell ref="T588:U588"/>
    <mergeCell ref="V588:X588"/>
    <mergeCell ref="Y588:Z588"/>
    <mergeCell ref="C588:D588"/>
    <mergeCell ref="E588:F588"/>
    <mergeCell ref="G588:H588"/>
    <mergeCell ref="I588:M588"/>
    <mergeCell ref="N588:O588"/>
    <mergeCell ref="P588:Q588"/>
    <mergeCell ref="R588:S588"/>
    <mergeCell ref="T589:U589"/>
    <mergeCell ref="V589:X589"/>
    <mergeCell ref="Y589:Z589"/>
    <mergeCell ref="C589:D589"/>
    <mergeCell ref="E589:F589"/>
    <mergeCell ref="G589:H589"/>
    <mergeCell ref="I589:M589"/>
    <mergeCell ref="N589:O589"/>
    <mergeCell ref="P589:Q589"/>
    <mergeCell ref="R589:S589"/>
    <mergeCell ref="T590:U590"/>
    <mergeCell ref="V590:X590"/>
    <mergeCell ref="Y590:Z590"/>
    <mergeCell ref="C590:D590"/>
    <mergeCell ref="E590:F590"/>
    <mergeCell ref="G590:H590"/>
    <mergeCell ref="I590:M590"/>
    <mergeCell ref="N590:O590"/>
    <mergeCell ref="P590:Q590"/>
    <mergeCell ref="R590:S590"/>
    <mergeCell ref="T591:U591"/>
    <mergeCell ref="V591:X591"/>
    <mergeCell ref="Y591:Z591"/>
    <mergeCell ref="C591:D591"/>
    <mergeCell ref="E591:F591"/>
    <mergeCell ref="G591:H591"/>
    <mergeCell ref="I591:M591"/>
    <mergeCell ref="N591:O591"/>
    <mergeCell ref="P591:Q591"/>
    <mergeCell ref="R591:S591"/>
    <mergeCell ref="T592:U592"/>
    <mergeCell ref="V592:X592"/>
    <mergeCell ref="Y592:Z592"/>
    <mergeCell ref="C592:D592"/>
    <mergeCell ref="E592:F592"/>
    <mergeCell ref="G592:H592"/>
    <mergeCell ref="I592:M592"/>
    <mergeCell ref="N592:O592"/>
    <mergeCell ref="P592:Q592"/>
    <mergeCell ref="R592:S592"/>
    <mergeCell ref="T593:U593"/>
    <mergeCell ref="V593:X593"/>
    <mergeCell ref="Y593:Z593"/>
    <mergeCell ref="C593:D593"/>
    <mergeCell ref="E593:F593"/>
    <mergeCell ref="G593:H593"/>
    <mergeCell ref="I593:M593"/>
    <mergeCell ref="N593:O593"/>
    <mergeCell ref="P593:Q593"/>
    <mergeCell ref="R593:S593"/>
    <mergeCell ref="T594:U594"/>
    <mergeCell ref="V594:X594"/>
    <mergeCell ref="Y594:Z594"/>
    <mergeCell ref="C594:D594"/>
    <mergeCell ref="E594:F594"/>
    <mergeCell ref="G594:H594"/>
    <mergeCell ref="I594:M594"/>
    <mergeCell ref="N594:O594"/>
    <mergeCell ref="P594:Q594"/>
    <mergeCell ref="R594:S594"/>
    <mergeCell ref="T595:U595"/>
    <mergeCell ref="V595:X595"/>
    <mergeCell ref="Y595:Z595"/>
    <mergeCell ref="C595:D595"/>
    <mergeCell ref="E595:F595"/>
    <mergeCell ref="G595:H595"/>
    <mergeCell ref="I595:M595"/>
    <mergeCell ref="N595:O595"/>
    <mergeCell ref="P595:Q595"/>
    <mergeCell ref="R595:S595"/>
    <mergeCell ref="T596:U596"/>
    <mergeCell ref="V596:X596"/>
    <mergeCell ref="Y596:Z596"/>
    <mergeCell ref="C596:D596"/>
    <mergeCell ref="E596:F596"/>
    <mergeCell ref="G596:H596"/>
    <mergeCell ref="I596:M596"/>
    <mergeCell ref="N596:O596"/>
    <mergeCell ref="P596:Q596"/>
    <mergeCell ref="R596:S596"/>
    <mergeCell ref="T597:U597"/>
    <mergeCell ref="V597:X597"/>
    <mergeCell ref="Y597:Z597"/>
    <mergeCell ref="C597:D597"/>
    <mergeCell ref="E597:F597"/>
    <mergeCell ref="G597:H597"/>
    <mergeCell ref="I597:M597"/>
    <mergeCell ref="N597:O597"/>
    <mergeCell ref="P597:Q597"/>
    <mergeCell ref="R597:S597"/>
    <mergeCell ref="T598:U598"/>
    <mergeCell ref="V598:X598"/>
    <mergeCell ref="Y598:Z598"/>
    <mergeCell ref="C598:D598"/>
    <mergeCell ref="E598:F598"/>
    <mergeCell ref="G598:H598"/>
    <mergeCell ref="I598:M598"/>
    <mergeCell ref="N598:O598"/>
    <mergeCell ref="P598:Q598"/>
    <mergeCell ref="R598:S598"/>
    <mergeCell ref="T599:U599"/>
    <mergeCell ref="V599:X599"/>
    <mergeCell ref="Y599:Z599"/>
    <mergeCell ref="C599:D599"/>
    <mergeCell ref="E599:F599"/>
    <mergeCell ref="G599:H599"/>
    <mergeCell ref="I599:M599"/>
    <mergeCell ref="N599:O599"/>
    <mergeCell ref="P599:Q599"/>
    <mergeCell ref="R599:S599"/>
    <mergeCell ref="T600:U600"/>
    <mergeCell ref="V600:X600"/>
    <mergeCell ref="Y600:Z600"/>
    <mergeCell ref="C600:D600"/>
    <mergeCell ref="E600:F600"/>
    <mergeCell ref="G600:H600"/>
    <mergeCell ref="I600:M600"/>
    <mergeCell ref="N600:O600"/>
    <mergeCell ref="P600:Q600"/>
    <mergeCell ref="R600:S600"/>
    <mergeCell ref="T601:U601"/>
    <mergeCell ref="V601:X601"/>
    <mergeCell ref="Y601:Z601"/>
    <mergeCell ref="C601:D601"/>
    <mergeCell ref="E601:F601"/>
    <mergeCell ref="G601:H601"/>
    <mergeCell ref="I601:M601"/>
    <mergeCell ref="N601:O601"/>
    <mergeCell ref="P601:Q601"/>
    <mergeCell ref="R601:S601"/>
    <mergeCell ref="T602:U602"/>
    <mergeCell ref="V602:X602"/>
    <mergeCell ref="Y602:Z602"/>
    <mergeCell ref="C602:D602"/>
    <mergeCell ref="E602:F602"/>
    <mergeCell ref="G602:H602"/>
    <mergeCell ref="I602:M602"/>
    <mergeCell ref="N602:O602"/>
    <mergeCell ref="P602:Q602"/>
    <mergeCell ref="R602:S602"/>
    <mergeCell ref="T603:U603"/>
    <mergeCell ref="V603:X603"/>
    <mergeCell ref="Y603:Z603"/>
    <mergeCell ref="C603:D603"/>
    <mergeCell ref="E603:F603"/>
    <mergeCell ref="G603:H603"/>
    <mergeCell ref="I603:M603"/>
    <mergeCell ref="N603:O603"/>
    <mergeCell ref="P603:Q603"/>
    <mergeCell ref="R603:S603"/>
    <mergeCell ref="T604:U604"/>
    <mergeCell ref="V604:X604"/>
    <mergeCell ref="Y604:Z604"/>
    <mergeCell ref="C604:D604"/>
    <mergeCell ref="E604:F604"/>
    <mergeCell ref="G604:H604"/>
    <mergeCell ref="I604:M604"/>
    <mergeCell ref="N604:O604"/>
    <mergeCell ref="P604:Q604"/>
    <mergeCell ref="R604:S604"/>
    <mergeCell ref="T605:U605"/>
    <mergeCell ref="V605:X605"/>
    <mergeCell ref="Y605:Z605"/>
    <mergeCell ref="C605:D605"/>
    <mergeCell ref="E605:F605"/>
    <mergeCell ref="G605:H605"/>
    <mergeCell ref="I605:M605"/>
    <mergeCell ref="N605:O605"/>
    <mergeCell ref="P605:Q605"/>
    <mergeCell ref="R605:S605"/>
    <mergeCell ref="T606:U606"/>
    <mergeCell ref="V606:X606"/>
    <mergeCell ref="Y606:Z606"/>
    <mergeCell ref="C606:D606"/>
    <mergeCell ref="E606:F606"/>
    <mergeCell ref="G606:H606"/>
    <mergeCell ref="I606:M606"/>
    <mergeCell ref="N606:O606"/>
    <mergeCell ref="P606:Q606"/>
    <mergeCell ref="R606:S606"/>
    <mergeCell ref="T607:U607"/>
    <mergeCell ref="V607:X607"/>
    <mergeCell ref="Y607:Z607"/>
    <mergeCell ref="C607:D607"/>
    <mergeCell ref="E607:F607"/>
    <mergeCell ref="G607:H607"/>
    <mergeCell ref="I607:M607"/>
    <mergeCell ref="N607:O607"/>
    <mergeCell ref="P607:Q607"/>
    <mergeCell ref="R607:S607"/>
    <mergeCell ref="T608:U608"/>
    <mergeCell ref="V608:X608"/>
    <mergeCell ref="Y608:Z608"/>
    <mergeCell ref="C608:D608"/>
    <mergeCell ref="E608:F608"/>
    <mergeCell ref="G608:H608"/>
    <mergeCell ref="I608:M608"/>
    <mergeCell ref="N608:O608"/>
    <mergeCell ref="P608:Q608"/>
    <mergeCell ref="R608:S608"/>
    <mergeCell ref="T609:U609"/>
    <mergeCell ref="V609:X609"/>
    <mergeCell ref="Y609:Z609"/>
    <mergeCell ref="C609:D609"/>
    <mergeCell ref="E609:F609"/>
    <mergeCell ref="G609:H609"/>
    <mergeCell ref="I609:M609"/>
    <mergeCell ref="N609:O609"/>
    <mergeCell ref="P609:Q609"/>
    <mergeCell ref="R609:S609"/>
    <mergeCell ref="T610:U610"/>
    <mergeCell ref="V610:X610"/>
    <mergeCell ref="Y610:Z610"/>
    <mergeCell ref="C610:D610"/>
    <mergeCell ref="E610:F610"/>
    <mergeCell ref="G610:H610"/>
    <mergeCell ref="I610:M610"/>
    <mergeCell ref="N610:O610"/>
    <mergeCell ref="P610:Q610"/>
    <mergeCell ref="R610:S610"/>
    <mergeCell ref="T611:U611"/>
    <mergeCell ref="V611:X611"/>
    <mergeCell ref="Y611:Z611"/>
    <mergeCell ref="C611:D611"/>
    <mergeCell ref="E611:F611"/>
    <mergeCell ref="G611:H611"/>
    <mergeCell ref="I611:M611"/>
    <mergeCell ref="N611:O611"/>
    <mergeCell ref="P611:Q611"/>
    <mergeCell ref="R611:S611"/>
    <mergeCell ref="T612:U612"/>
    <mergeCell ref="V612:X612"/>
    <mergeCell ref="Y612:Z612"/>
    <mergeCell ref="C612:D612"/>
    <mergeCell ref="E612:F612"/>
    <mergeCell ref="G612:H612"/>
    <mergeCell ref="I612:M612"/>
    <mergeCell ref="N612:O612"/>
    <mergeCell ref="P612:Q612"/>
    <mergeCell ref="R612:S612"/>
    <mergeCell ref="T613:U613"/>
    <mergeCell ref="V613:X613"/>
    <mergeCell ref="Y613:Z613"/>
    <mergeCell ref="C613:D613"/>
    <mergeCell ref="E613:F613"/>
    <mergeCell ref="G613:H613"/>
    <mergeCell ref="I613:M613"/>
    <mergeCell ref="N613:O613"/>
    <mergeCell ref="P613:Q613"/>
    <mergeCell ref="R613:S613"/>
    <mergeCell ref="T614:U614"/>
    <mergeCell ref="V614:X614"/>
    <mergeCell ref="Y614:Z614"/>
    <mergeCell ref="C614:D614"/>
    <mergeCell ref="E614:F614"/>
    <mergeCell ref="G614:H614"/>
    <mergeCell ref="I614:M614"/>
    <mergeCell ref="N614:O614"/>
    <mergeCell ref="P614:Q614"/>
    <mergeCell ref="R614:S614"/>
    <mergeCell ref="T615:U615"/>
    <mergeCell ref="V615:X615"/>
    <mergeCell ref="Y615:Z615"/>
    <mergeCell ref="C615:D615"/>
    <mergeCell ref="E615:F615"/>
    <mergeCell ref="G615:H615"/>
    <mergeCell ref="I615:M615"/>
    <mergeCell ref="N615:O615"/>
    <mergeCell ref="P615:Q615"/>
    <mergeCell ref="R615:S615"/>
    <mergeCell ref="T616:U616"/>
    <mergeCell ref="V616:X616"/>
    <mergeCell ref="Y616:Z616"/>
    <mergeCell ref="C616:D616"/>
    <mergeCell ref="E616:F616"/>
    <mergeCell ref="G616:H616"/>
    <mergeCell ref="I616:M616"/>
    <mergeCell ref="N616:O616"/>
    <mergeCell ref="P616:Q616"/>
    <mergeCell ref="R616:S616"/>
    <mergeCell ref="T617:U617"/>
    <mergeCell ref="V617:X617"/>
    <mergeCell ref="Y617:Z617"/>
    <mergeCell ref="C617:D617"/>
    <mergeCell ref="E617:F617"/>
    <mergeCell ref="G617:H617"/>
    <mergeCell ref="I617:M617"/>
    <mergeCell ref="N617:O617"/>
    <mergeCell ref="P617:Q617"/>
    <mergeCell ref="R617:S617"/>
    <mergeCell ref="T618:U618"/>
    <mergeCell ref="V618:X618"/>
    <mergeCell ref="Y618:Z618"/>
    <mergeCell ref="C618:D618"/>
    <mergeCell ref="E618:F618"/>
    <mergeCell ref="G618:H618"/>
    <mergeCell ref="I618:M618"/>
    <mergeCell ref="N618:O618"/>
    <mergeCell ref="P618:Q618"/>
    <mergeCell ref="R618:S618"/>
    <mergeCell ref="T619:U619"/>
    <mergeCell ref="V619:X619"/>
    <mergeCell ref="Y619:Z619"/>
    <mergeCell ref="C619:D619"/>
    <mergeCell ref="E619:F619"/>
    <mergeCell ref="G619:H619"/>
    <mergeCell ref="I619:M619"/>
    <mergeCell ref="N619:O619"/>
    <mergeCell ref="P619:Q619"/>
    <mergeCell ref="R619:S619"/>
    <mergeCell ref="T620:U620"/>
    <mergeCell ref="V620:X620"/>
    <mergeCell ref="Y620:Z620"/>
    <mergeCell ref="C620:D620"/>
    <mergeCell ref="E620:F620"/>
    <mergeCell ref="G620:H620"/>
    <mergeCell ref="I620:M620"/>
    <mergeCell ref="N620:O620"/>
    <mergeCell ref="P620:Q620"/>
    <mergeCell ref="R620:S620"/>
    <mergeCell ref="T621:U621"/>
    <mergeCell ref="V621:X621"/>
    <mergeCell ref="Y621:Z621"/>
    <mergeCell ref="C621:D621"/>
    <mergeCell ref="E621:F621"/>
    <mergeCell ref="G621:H621"/>
    <mergeCell ref="I621:M621"/>
    <mergeCell ref="N621:O621"/>
    <mergeCell ref="P621:Q621"/>
    <mergeCell ref="R621:S621"/>
    <mergeCell ref="T622:U622"/>
    <mergeCell ref="V622:X622"/>
    <mergeCell ref="Y622:Z622"/>
    <mergeCell ref="C622:D622"/>
    <mergeCell ref="E622:F622"/>
    <mergeCell ref="G622:H622"/>
    <mergeCell ref="I622:M622"/>
    <mergeCell ref="N622:O622"/>
    <mergeCell ref="P622:Q622"/>
    <mergeCell ref="R622:S622"/>
    <mergeCell ref="T623:U623"/>
    <mergeCell ref="V623:X623"/>
    <mergeCell ref="Y623:Z623"/>
    <mergeCell ref="C623:D623"/>
    <mergeCell ref="E623:F623"/>
    <mergeCell ref="G623:H623"/>
    <mergeCell ref="I623:M623"/>
    <mergeCell ref="N623:O623"/>
    <mergeCell ref="P623:Q623"/>
    <mergeCell ref="R623:S623"/>
    <mergeCell ref="T624:U624"/>
    <mergeCell ref="V624:X624"/>
    <mergeCell ref="Y624:Z624"/>
    <mergeCell ref="C624:D624"/>
    <mergeCell ref="E624:F624"/>
    <mergeCell ref="G624:H624"/>
    <mergeCell ref="I624:M624"/>
    <mergeCell ref="N624:O624"/>
    <mergeCell ref="P624:Q624"/>
    <mergeCell ref="R624:S624"/>
    <mergeCell ref="T625:U625"/>
    <mergeCell ref="V625:X625"/>
    <mergeCell ref="Y625:Z625"/>
    <mergeCell ref="C625:D625"/>
    <mergeCell ref="E625:F625"/>
    <mergeCell ref="G625:H625"/>
    <mergeCell ref="I625:M625"/>
    <mergeCell ref="N625:O625"/>
    <mergeCell ref="P625:Q625"/>
    <mergeCell ref="R625:S625"/>
    <mergeCell ref="T626:U626"/>
    <mergeCell ref="V626:X626"/>
    <mergeCell ref="Y626:Z626"/>
    <mergeCell ref="C626:D626"/>
    <mergeCell ref="E626:F626"/>
    <mergeCell ref="G626:H626"/>
    <mergeCell ref="I626:M626"/>
    <mergeCell ref="N626:O626"/>
    <mergeCell ref="P626:Q626"/>
    <mergeCell ref="R626:S626"/>
    <mergeCell ref="T627:U627"/>
    <mergeCell ref="V627:X627"/>
    <mergeCell ref="Y627:Z627"/>
    <mergeCell ref="C627:D627"/>
    <mergeCell ref="E627:F627"/>
    <mergeCell ref="G627:H627"/>
    <mergeCell ref="I627:M627"/>
    <mergeCell ref="N627:O627"/>
    <mergeCell ref="P627:Q627"/>
    <mergeCell ref="R627:S627"/>
    <mergeCell ref="T628:U628"/>
    <mergeCell ref="V628:X628"/>
    <mergeCell ref="Y628:Z628"/>
    <mergeCell ref="C628:D628"/>
    <mergeCell ref="E628:F628"/>
    <mergeCell ref="G628:H628"/>
    <mergeCell ref="I628:M628"/>
    <mergeCell ref="N628:O628"/>
    <mergeCell ref="P628:Q628"/>
    <mergeCell ref="R628:S628"/>
    <mergeCell ref="T629:U629"/>
    <mergeCell ref="V629:X629"/>
    <mergeCell ref="Y629:Z629"/>
    <mergeCell ref="C629:D629"/>
    <mergeCell ref="E629:F629"/>
    <mergeCell ref="G629:H629"/>
    <mergeCell ref="I629:M629"/>
    <mergeCell ref="N629:O629"/>
    <mergeCell ref="P629:Q629"/>
    <mergeCell ref="R629:S629"/>
    <mergeCell ref="T630:U630"/>
    <mergeCell ref="V630:X630"/>
    <mergeCell ref="Y630:Z630"/>
    <mergeCell ref="C630:D630"/>
    <mergeCell ref="E630:F630"/>
    <mergeCell ref="G630:H630"/>
    <mergeCell ref="I630:M630"/>
    <mergeCell ref="N630:O630"/>
    <mergeCell ref="P630:Q630"/>
    <mergeCell ref="R630:S630"/>
    <mergeCell ref="T631:U631"/>
    <mergeCell ref="V631:X631"/>
    <mergeCell ref="Y631:Z631"/>
    <mergeCell ref="C631:D631"/>
    <mergeCell ref="E631:F631"/>
    <mergeCell ref="G631:H631"/>
    <mergeCell ref="I631:M631"/>
    <mergeCell ref="N631:O631"/>
    <mergeCell ref="P631:Q631"/>
    <mergeCell ref="R631:S631"/>
    <mergeCell ref="T632:U632"/>
    <mergeCell ref="V632:X632"/>
    <mergeCell ref="Y632:Z632"/>
    <mergeCell ref="C632:D632"/>
    <mergeCell ref="E632:F632"/>
    <mergeCell ref="G632:H632"/>
    <mergeCell ref="I632:M632"/>
    <mergeCell ref="N632:O632"/>
    <mergeCell ref="P632:Q632"/>
    <mergeCell ref="R632:S632"/>
    <mergeCell ref="T633:U633"/>
    <mergeCell ref="V633:X633"/>
    <mergeCell ref="Y633:Z633"/>
    <mergeCell ref="C633:D633"/>
    <mergeCell ref="E633:F633"/>
    <mergeCell ref="G633:H633"/>
    <mergeCell ref="I633:M633"/>
    <mergeCell ref="N633:O633"/>
    <mergeCell ref="P633:Q633"/>
    <mergeCell ref="R633:S633"/>
    <mergeCell ref="T634:U634"/>
    <mergeCell ref="V634:X634"/>
    <mergeCell ref="Y634:Z634"/>
    <mergeCell ref="C634:D634"/>
    <mergeCell ref="E634:F634"/>
    <mergeCell ref="G634:H634"/>
    <mergeCell ref="I634:M634"/>
    <mergeCell ref="N634:O634"/>
    <mergeCell ref="P634:Q634"/>
    <mergeCell ref="R634:S634"/>
    <mergeCell ref="T635:U635"/>
    <mergeCell ref="V635:X635"/>
    <mergeCell ref="Y635:Z635"/>
    <mergeCell ref="C635:D635"/>
    <mergeCell ref="E635:F635"/>
    <mergeCell ref="G635:H635"/>
    <mergeCell ref="I635:M635"/>
    <mergeCell ref="N635:O635"/>
    <mergeCell ref="P635:Q635"/>
    <mergeCell ref="R635:S635"/>
    <mergeCell ref="T636:U636"/>
    <mergeCell ref="V636:X636"/>
    <mergeCell ref="Y636:Z636"/>
    <mergeCell ref="C636:D636"/>
    <mergeCell ref="E636:F636"/>
    <mergeCell ref="G636:H636"/>
    <mergeCell ref="I636:M636"/>
    <mergeCell ref="N636:O636"/>
    <mergeCell ref="P636:Q636"/>
    <mergeCell ref="R636:S636"/>
    <mergeCell ref="T637:U637"/>
    <mergeCell ref="V637:X637"/>
    <mergeCell ref="Y637:Z637"/>
    <mergeCell ref="C637:D637"/>
    <mergeCell ref="E637:F637"/>
    <mergeCell ref="G637:H637"/>
    <mergeCell ref="I637:M637"/>
    <mergeCell ref="N637:O637"/>
    <mergeCell ref="P637:Q637"/>
    <mergeCell ref="R637:S637"/>
    <mergeCell ref="T638:U638"/>
    <mergeCell ref="V638:X638"/>
    <mergeCell ref="Y638:Z638"/>
    <mergeCell ref="C638:D638"/>
    <mergeCell ref="E638:F638"/>
    <mergeCell ref="G638:H638"/>
    <mergeCell ref="I638:M638"/>
    <mergeCell ref="N638:O638"/>
    <mergeCell ref="P638:Q638"/>
    <mergeCell ref="R638:S638"/>
    <mergeCell ref="T639:U639"/>
    <mergeCell ref="V639:X639"/>
    <mergeCell ref="Y639:Z639"/>
    <mergeCell ref="C639:D639"/>
    <mergeCell ref="E639:F639"/>
    <mergeCell ref="G639:H639"/>
    <mergeCell ref="I639:M639"/>
    <mergeCell ref="N639:O639"/>
    <mergeCell ref="P639:Q639"/>
    <mergeCell ref="R639:S639"/>
    <mergeCell ref="T640:U640"/>
    <mergeCell ref="V640:X640"/>
    <mergeCell ref="Y640:Z640"/>
    <mergeCell ref="C640:D640"/>
    <mergeCell ref="E640:F640"/>
    <mergeCell ref="G640:H640"/>
    <mergeCell ref="I640:M640"/>
    <mergeCell ref="N640:O640"/>
    <mergeCell ref="P640:Q640"/>
    <mergeCell ref="R640:S640"/>
    <mergeCell ref="T641:U641"/>
    <mergeCell ref="V641:X641"/>
    <mergeCell ref="Y641:Z641"/>
    <mergeCell ref="C641:D641"/>
    <mergeCell ref="E641:F641"/>
    <mergeCell ref="G641:H641"/>
    <mergeCell ref="I641:M641"/>
    <mergeCell ref="N641:O641"/>
    <mergeCell ref="P641:Q641"/>
    <mergeCell ref="R641:S641"/>
    <mergeCell ref="T642:U642"/>
    <mergeCell ref="V642:X642"/>
    <mergeCell ref="Y642:Z642"/>
    <mergeCell ref="C642:D642"/>
    <mergeCell ref="E642:F642"/>
    <mergeCell ref="G642:H642"/>
    <mergeCell ref="I642:M642"/>
    <mergeCell ref="N642:O642"/>
    <mergeCell ref="P642:Q642"/>
    <mergeCell ref="R642:S642"/>
    <mergeCell ref="T643:U643"/>
    <mergeCell ref="V643:X643"/>
    <mergeCell ref="Y643:Z643"/>
    <mergeCell ref="C643:D643"/>
    <mergeCell ref="E643:F643"/>
    <mergeCell ref="G643:H643"/>
    <mergeCell ref="I643:M643"/>
    <mergeCell ref="N643:O643"/>
    <mergeCell ref="P643:Q643"/>
    <mergeCell ref="R643:S643"/>
    <mergeCell ref="T644:U644"/>
    <mergeCell ref="V644:X644"/>
    <mergeCell ref="Y644:Z644"/>
    <mergeCell ref="C644:D644"/>
    <mergeCell ref="E644:F644"/>
    <mergeCell ref="G644:H644"/>
    <mergeCell ref="I644:M644"/>
    <mergeCell ref="N644:O644"/>
    <mergeCell ref="P644:Q644"/>
    <mergeCell ref="R644:S644"/>
    <mergeCell ref="T645:U645"/>
    <mergeCell ref="V645:X645"/>
    <mergeCell ref="Y645:Z645"/>
    <mergeCell ref="C645:D645"/>
    <mergeCell ref="E645:F645"/>
    <mergeCell ref="G645:H645"/>
    <mergeCell ref="I645:M645"/>
    <mergeCell ref="N645:O645"/>
    <mergeCell ref="P645:Q645"/>
    <mergeCell ref="R645:S645"/>
    <mergeCell ref="T646:U646"/>
    <mergeCell ref="V646:X646"/>
    <mergeCell ref="Y646:Z646"/>
    <mergeCell ref="C646:D646"/>
    <mergeCell ref="E646:F646"/>
    <mergeCell ref="G646:H646"/>
    <mergeCell ref="I646:M646"/>
    <mergeCell ref="N646:O646"/>
    <mergeCell ref="P646:Q646"/>
    <mergeCell ref="R646:S646"/>
    <mergeCell ref="T647:U647"/>
    <mergeCell ref="V647:X647"/>
    <mergeCell ref="Y647:Z647"/>
    <mergeCell ref="C647:D647"/>
    <mergeCell ref="E647:F647"/>
    <mergeCell ref="G647:H647"/>
    <mergeCell ref="I647:M647"/>
    <mergeCell ref="N647:O647"/>
    <mergeCell ref="P647:Q647"/>
    <mergeCell ref="R647:S647"/>
    <mergeCell ref="T648:U648"/>
    <mergeCell ref="V648:X648"/>
    <mergeCell ref="Y648:Z648"/>
    <mergeCell ref="C648:D648"/>
    <mergeCell ref="E648:F648"/>
    <mergeCell ref="G648:H648"/>
    <mergeCell ref="I648:M648"/>
    <mergeCell ref="N648:O648"/>
    <mergeCell ref="P648:Q648"/>
    <mergeCell ref="R648:S648"/>
    <mergeCell ref="T649:U649"/>
    <mergeCell ref="V649:X649"/>
    <mergeCell ref="Y649:Z649"/>
    <mergeCell ref="C649:D649"/>
    <mergeCell ref="E649:F649"/>
    <mergeCell ref="G649:H649"/>
    <mergeCell ref="I649:M649"/>
    <mergeCell ref="N649:O649"/>
    <mergeCell ref="P649:Q649"/>
    <mergeCell ref="R649:S649"/>
    <mergeCell ref="T650:U650"/>
    <mergeCell ref="V650:X650"/>
    <mergeCell ref="Y650:Z650"/>
    <mergeCell ref="C650:D650"/>
    <mergeCell ref="E650:F650"/>
    <mergeCell ref="G650:H650"/>
    <mergeCell ref="I650:M650"/>
    <mergeCell ref="N650:O650"/>
    <mergeCell ref="P650:Q650"/>
    <mergeCell ref="R650:S650"/>
    <mergeCell ref="T651:U651"/>
    <mergeCell ref="V651:X651"/>
    <mergeCell ref="Y651:Z651"/>
    <mergeCell ref="C651:D651"/>
    <mergeCell ref="E651:F651"/>
    <mergeCell ref="G651:H651"/>
    <mergeCell ref="I651:M651"/>
    <mergeCell ref="N651:O651"/>
    <mergeCell ref="P651:Q651"/>
    <mergeCell ref="R651:S651"/>
    <mergeCell ref="T652:U652"/>
    <mergeCell ref="V652:X652"/>
    <mergeCell ref="Y652:Z652"/>
    <mergeCell ref="C652:D652"/>
    <mergeCell ref="E652:F652"/>
    <mergeCell ref="G652:H652"/>
    <mergeCell ref="I652:M652"/>
    <mergeCell ref="N652:O652"/>
    <mergeCell ref="P652:Q652"/>
    <mergeCell ref="R652:S652"/>
    <mergeCell ref="T653:U653"/>
    <mergeCell ref="V653:X653"/>
    <mergeCell ref="Y653:Z653"/>
    <mergeCell ref="C653:D653"/>
    <mergeCell ref="E653:F653"/>
    <mergeCell ref="G653:H653"/>
    <mergeCell ref="I653:M653"/>
    <mergeCell ref="N653:O653"/>
    <mergeCell ref="P653:Q653"/>
    <mergeCell ref="R653:S653"/>
    <mergeCell ref="T654:U654"/>
    <mergeCell ref="V654:X654"/>
    <mergeCell ref="Y654:Z654"/>
    <mergeCell ref="C654:D654"/>
    <mergeCell ref="E654:F654"/>
    <mergeCell ref="G654:H654"/>
    <mergeCell ref="I654:M654"/>
    <mergeCell ref="N654:O654"/>
    <mergeCell ref="P654:Q654"/>
    <mergeCell ref="R654:S654"/>
    <mergeCell ref="T655:U655"/>
    <mergeCell ref="V655:X655"/>
    <mergeCell ref="Y655:Z655"/>
    <mergeCell ref="C655:D655"/>
    <mergeCell ref="E655:F655"/>
    <mergeCell ref="G655:H655"/>
    <mergeCell ref="I655:M655"/>
    <mergeCell ref="N655:O655"/>
    <mergeCell ref="P655:Q655"/>
    <mergeCell ref="R655:S655"/>
    <mergeCell ref="T656:U656"/>
    <mergeCell ref="V656:X656"/>
    <mergeCell ref="Y656:Z656"/>
    <mergeCell ref="C656:D656"/>
    <mergeCell ref="E656:F656"/>
    <mergeCell ref="G656:H656"/>
    <mergeCell ref="I656:M656"/>
    <mergeCell ref="N656:O656"/>
    <mergeCell ref="P656:Q656"/>
    <mergeCell ref="R656:S656"/>
    <mergeCell ref="T657:U657"/>
    <mergeCell ref="V657:X657"/>
    <mergeCell ref="Y657:Z657"/>
    <mergeCell ref="C657:D657"/>
    <mergeCell ref="E657:F657"/>
    <mergeCell ref="G657:H657"/>
    <mergeCell ref="I657:M657"/>
    <mergeCell ref="N657:O657"/>
    <mergeCell ref="P657:Q657"/>
    <mergeCell ref="R657:S657"/>
    <mergeCell ref="T658:U658"/>
    <mergeCell ref="V658:X658"/>
    <mergeCell ref="Y658:Z658"/>
    <mergeCell ref="C658:D658"/>
    <mergeCell ref="E658:F658"/>
    <mergeCell ref="G658:H658"/>
    <mergeCell ref="I658:M658"/>
    <mergeCell ref="N658:O658"/>
    <mergeCell ref="P658:Q658"/>
    <mergeCell ref="R658:S658"/>
    <mergeCell ref="T659:U659"/>
    <mergeCell ref="V659:X659"/>
    <mergeCell ref="Y659:Z659"/>
    <mergeCell ref="C659:D659"/>
    <mergeCell ref="E659:F659"/>
    <mergeCell ref="G659:H659"/>
    <mergeCell ref="I659:M659"/>
    <mergeCell ref="N659:O659"/>
    <mergeCell ref="P659:Q659"/>
    <mergeCell ref="R659:S659"/>
    <mergeCell ref="T660:U660"/>
    <mergeCell ref="V660:X660"/>
    <mergeCell ref="Y660:Z660"/>
    <mergeCell ref="C660:D660"/>
    <mergeCell ref="E660:F660"/>
    <mergeCell ref="G660:H660"/>
    <mergeCell ref="I660:M660"/>
    <mergeCell ref="N660:O660"/>
    <mergeCell ref="P660:Q660"/>
    <mergeCell ref="R660:S660"/>
    <mergeCell ref="T661:U661"/>
    <mergeCell ref="V661:X661"/>
    <mergeCell ref="Y661:Z661"/>
    <mergeCell ref="C661:D661"/>
    <mergeCell ref="E661:F661"/>
    <mergeCell ref="G661:H661"/>
    <mergeCell ref="I661:M661"/>
    <mergeCell ref="N661:O661"/>
    <mergeCell ref="P661:Q661"/>
    <mergeCell ref="R661:S661"/>
    <mergeCell ref="T662:U662"/>
    <mergeCell ref="V662:X662"/>
    <mergeCell ref="Y662:Z662"/>
    <mergeCell ref="C662:D662"/>
    <mergeCell ref="E662:F662"/>
    <mergeCell ref="G662:H662"/>
    <mergeCell ref="I662:M662"/>
    <mergeCell ref="N662:O662"/>
    <mergeCell ref="P662:Q662"/>
    <mergeCell ref="R662:S662"/>
    <mergeCell ref="T663:U663"/>
    <mergeCell ref="V663:X663"/>
    <mergeCell ref="Y663:Z663"/>
    <mergeCell ref="C663:D663"/>
    <mergeCell ref="E663:F663"/>
    <mergeCell ref="G663:H663"/>
    <mergeCell ref="I663:M663"/>
    <mergeCell ref="N663:O663"/>
    <mergeCell ref="P663:Q663"/>
    <mergeCell ref="R663:S663"/>
    <mergeCell ref="T664:U664"/>
    <mergeCell ref="V664:X664"/>
    <mergeCell ref="Y664:Z664"/>
    <mergeCell ref="C664:D664"/>
    <mergeCell ref="E664:F664"/>
    <mergeCell ref="G664:H664"/>
    <mergeCell ref="I664:M664"/>
    <mergeCell ref="N664:O664"/>
    <mergeCell ref="P664:Q664"/>
    <mergeCell ref="R664:S664"/>
    <mergeCell ref="T665:U665"/>
    <mergeCell ref="V665:X665"/>
    <mergeCell ref="Y665:Z665"/>
    <mergeCell ref="C665:D665"/>
    <mergeCell ref="E665:F665"/>
    <mergeCell ref="G665:H665"/>
    <mergeCell ref="I665:M665"/>
    <mergeCell ref="N665:O665"/>
    <mergeCell ref="P665:Q665"/>
    <mergeCell ref="R665:S665"/>
    <mergeCell ref="T666:U666"/>
    <mergeCell ref="V666:X666"/>
    <mergeCell ref="Y666:Z666"/>
    <mergeCell ref="C666:D666"/>
    <mergeCell ref="E666:F666"/>
    <mergeCell ref="G666:H666"/>
    <mergeCell ref="I666:M666"/>
    <mergeCell ref="N666:O666"/>
    <mergeCell ref="P666:Q666"/>
    <mergeCell ref="R666:S666"/>
    <mergeCell ref="T667:U667"/>
    <mergeCell ref="V667:X667"/>
    <mergeCell ref="Y667:Z667"/>
    <mergeCell ref="C667:D667"/>
    <mergeCell ref="E667:F667"/>
    <mergeCell ref="G667:H667"/>
    <mergeCell ref="I667:M667"/>
    <mergeCell ref="N667:O667"/>
    <mergeCell ref="P667:Q667"/>
    <mergeCell ref="R667:S667"/>
    <mergeCell ref="T668:U668"/>
    <mergeCell ref="V668:X668"/>
    <mergeCell ref="Y668:Z668"/>
    <mergeCell ref="C668:D668"/>
    <mergeCell ref="E668:F668"/>
    <mergeCell ref="G668:H668"/>
    <mergeCell ref="I668:M668"/>
    <mergeCell ref="N668:O668"/>
    <mergeCell ref="P668:Q668"/>
    <mergeCell ref="R668:S668"/>
    <mergeCell ref="T669:U669"/>
    <mergeCell ref="V669:X669"/>
    <mergeCell ref="Y669:Z669"/>
    <mergeCell ref="C669:D669"/>
    <mergeCell ref="E669:F669"/>
    <mergeCell ref="G669:H669"/>
    <mergeCell ref="I669:M669"/>
    <mergeCell ref="N669:O669"/>
    <mergeCell ref="P669:Q669"/>
    <mergeCell ref="R669:S669"/>
    <mergeCell ref="T670:U670"/>
    <mergeCell ref="V670:X670"/>
    <mergeCell ref="Y670:Z670"/>
    <mergeCell ref="C670:D670"/>
    <mergeCell ref="E670:F670"/>
    <mergeCell ref="G670:H670"/>
    <mergeCell ref="I670:M670"/>
    <mergeCell ref="N670:O670"/>
    <mergeCell ref="P670:Q670"/>
    <mergeCell ref="R670:S670"/>
    <mergeCell ref="T671:U671"/>
    <mergeCell ref="V671:X671"/>
    <mergeCell ref="Y671:Z671"/>
    <mergeCell ref="C671:D671"/>
    <mergeCell ref="E671:F671"/>
    <mergeCell ref="G671:H671"/>
    <mergeCell ref="I671:M671"/>
    <mergeCell ref="N671:O671"/>
    <mergeCell ref="P671:Q671"/>
    <mergeCell ref="R671:S671"/>
    <mergeCell ref="T672:U672"/>
    <mergeCell ref="V672:X672"/>
    <mergeCell ref="Y672:Z672"/>
    <mergeCell ref="C672:D672"/>
    <mergeCell ref="E672:F672"/>
    <mergeCell ref="G672:H672"/>
    <mergeCell ref="I672:M672"/>
    <mergeCell ref="N672:O672"/>
    <mergeCell ref="P672:Q672"/>
    <mergeCell ref="R672:S672"/>
    <mergeCell ref="T673:U673"/>
    <mergeCell ref="V673:X673"/>
    <mergeCell ref="Y673:Z673"/>
    <mergeCell ref="C673:D673"/>
    <mergeCell ref="E673:F673"/>
    <mergeCell ref="G673:H673"/>
    <mergeCell ref="I673:M673"/>
    <mergeCell ref="N673:O673"/>
    <mergeCell ref="P673:Q673"/>
    <mergeCell ref="R673:S673"/>
    <mergeCell ref="T674:U674"/>
    <mergeCell ref="V674:X674"/>
    <mergeCell ref="Y674:Z674"/>
    <mergeCell ref="C674:D674"/>
    <mergeCell ref="E674:F674"/>
    <mergeCell ref="G674:H674"/>
    <mergeCell ref="I674:M674"/>
    <mergeCell ref="N674:O674"/>
    <mergeCell ref="P674:Q674"/>
    <mergeCell ref="R674:S674"/>
    <mergeCell ref="T675:U675"/>
    <mergeCell ref="V675:X675"/>
    <mergeCell ref="Y675:Z675"/>
    <mergeCell ref="C675:D675"/>
    <mergeCell ref="E675:F675"/>
    <mergeCell ref="G675:H675"/>
    <mergeCell ref="I675:M675"/>
    <mergeCell ref="N675:O675"/>
    <mergeCell ref="P675:Q675"/>
    <mergeCell ref="R675:S675"/>
    <mergeCell ref="T676:U676"/>
    <mergeCell ref="V676:X676"/>
    <mergeCell ref="Y676:Z676"/>
    <mergeCell ref="C676:D676"/>
    <mergeCell ref="E676:F676"/>
    <mergeCell ref="G676:H676"/>
    <mergeCell ref="I676:M676"/>
    <mergeCell ref="N676:O676"/>
    <mergeCell ref="P676:Q676"/>
    <mergeCell ref="R676:S676"/>
    <mergeCell ref="T677:U677"/>
    <mergeCell ref="V677:X677"/>
    <mergeCell ref="Y677:Z677"/>
    <mergeCell ref="C677:D677"/>
    <mergeCell ref="E677:F677"/>
    <mergeCell ref="G677:H677"/>
    <mergeCell ref="I677:M677"/>
    <mergeCell ref="N677:O677"/>
    <mergeCell ref="P677:Q677"/>
    <mergeCell ref="R677:S677"/>
    <mergeCell ref="T678:U678"/>
    <mergeCell ref="V678:X678"/>
    <mergeCell ref="Y678:Z678"/>
    <mergeCell ref="C678:D678"/>
    <mergeCell ref="E678:F678"/>
    <mergeCell ref="G678:H678"/>
    <mergeCell ref="I678:M678"/>
    <mergeCell ref="N678:O678"/>
    <mergeCell ref="P678:Q678"/>
    <mergeCell ref="R678:S678"/>
    <mergeCell ref="T679:U679"/>
    <mergeCell ref="V679:X679"/>
    <mergeCell ref="Y679:Z679"/>
    <mergeCell ref="C679:D679"/>
    <mergeCell ref="E679:F679"/>
    <mergeCell ref="G679:H679"/>
    <mergeCell ref="I679:M679"/>
    <mergeCell ref="N679:O679"/>
    <mergeCell ref="P679:Q679"/>
    <mergeCell ref="R679:S679"/>
    <mergeCell ref="T680:U680"/>
    <mergeCell ref="V680:X680"/>
    <mergeCell ref="Y680:Z680"/>
    <mergeCell ref="C680:D680"/>
    <mergeCell ref="E680:F680"/>
    <mergeCell ref="G680:H680"/>
    <mergeCell ref="I680:M680"/>
    <mergeCell ref="N680:O680"/>
    <mergeCell ref="P680:Q680"/>
    <mergeCell ref="R680:S680"/>
    <mergeCell ref="T681:U681"/>
    <mergeCell ref="V681:X681"/>
    <mergeCell ref="Y681:Z681"/>
    <mergeCell ref="C681:D681"/>
    <mergeCell ref="E681:F681"/>
    <mergeCell ref="G681:H681"/>
    <mergeCell ref="I681:M681"/>
    <mergeCell ref="N681:O681"/>
    <mergeCell ref="P681:Q681"/>
    <mergeCell ref="R681:S681"/>
    <mergeCell ref="T682:U682"/>
    <mergeCell ref="V682:X682"/>
    <mergeCell ref="Y682:Z682"/>
    <mergeCell ref="C682:D682"/>
    <mergeCell ref="E682:F682"/>
    <mergeCell ref="G682:H682"/>
    <mergeCell ref="I682:M682"/>
    <mergeCell ref="N682:O682"/>
    <mergeCell ref="P682:Q682"/>
    <mergeCell ref="R682:S682"/>
    <mergeCell ref="T683:U683"/>
    <mergeCell ref="V683:X683"/>
    <mergeCell ref="Y683:Z683"/>
    <mergeCell ref="C683:D683"/>
    <mergeCell ref="E683:F683"/>
    <mergeCell ref="G683:H683"/>
    <mergeCell ref="I683:M683"/>
    <mergeCell ref="N683:O683"/>
    <mergeCell ref="P683:Q683"/>
    <mergeCell ref="R683:S683"/>
    <mergeCell ref="T684:U684"/>
    <mergeCell ref="V684:X684"/>
    <mergeCell ref="Y684:Z684"/>
    <mergeCell ref="C684:D684"/>
    <mergeCell ref="E684:F684"/>
    <mergeCell ref="G684:H684"/>
    <mergeCell ref="I684:M684"/>
    <mergeCell ref="N684:O684"/>
    <mergeCell ref="P684:Q684"/>
    <mergeCell ref="R684:S684"/>
    <mergeCell ref="T685:U685"/>
    <mergeCell ref="V685:X685"/>
    <mergeCell ref="Y685:Z685"/>
    <mergeCell ref="C685:D685"/>
    <mergeCell ref="E685:F685"/>
    <mergeCell ref="G685:H685"/>
    <mergeCell ref="I685:M685"/>
    <mergeCell ref="N685:O685"/>
    <mergeCell ref="P685:Q685"/>
    <mergeCell ref="R685:S685"/>
    <mergeCell ref="T686:U686"/>
    <mergeCell ref="V686:X686"/>
    <mergeCell ref="Y686:Z686"/>
    <mergeCell ref="C686:D686"/>
    <mergeCell ref="E686:F686"/>
    <mergeCell ref="G686:H686"/>
    <mergeCell ref="I686:M686"/>
    <mergeCell ref="N686:O686"/>
    <mergeCell ref="P686:Q686"/>
    <mergeCell ref="R686:S686"/>
    <mergeCell ref="T687:U687"/>
    <mergeCell ref="V687:X687"/>
    <mergeCell ref="Y687:Z687"/>
    <mergeCell ref="C687:D687"/>
    <mergeCell ref="E687:F687"/>
    <mergeCell ref="G687:H687"/>
    <mergeCell ref="I687:M687"/>
    <mergeCell ref="N687:O687"/>
    <mergeCell ref="P687:Q687"/>
    <mergeCell ref="R687:S687"/>
    <mergeCell ref="T688:U688"/>
    <mergeCell ref="V688:X688"/>
    <mergeCell ref="Y688:Z688"/>
    <mergeCell ref="C688:D688"/>
    <mergeCell ref="E688:F688"/>
    <mergeCell ref="G688:H688"/>
    <mergeCell ref="I688:M688"/>
    <mergeCell ref="N688:O688"/>
    <mergeCell ref="P688:Q688"/>
    <mergeCell ref="R688:S688"/>
    <mergeCell ref="T689:U689"/>
    <mergeCell ref="V689:X689"/>
    <mergeCell ref="Y689:Z689"/>
    <mergeCell ref="C689:D689"/>
    <mergeCell ref="E689:F689"/>
    <mergeCell ref="G689:H689"/>
    <mergeCell ref="I689:M689"/>
    <mergeCell ref="N689:O689"/>
    <mergeCell ref="P689:Q689"/>
    <mergeCell ref="R689:S689"/>
    <mergeCell ref="T690:U690"/>
    <mergeCell ref="V690:X690"/>
    <mergeCell ref="Y690:Z690"/>
    <mergeCell ref="C690:D690"/>
    <mergeCell ref="E690:F690"/>
    <mergeCell ref="G690:H690"/>
    <mergeCell ref="I690:M690"/>
    <mergeCell ref="N690:O690"/>
    <mergeCell ref="P690:Q690"/>
    <mergeCell ref="R690:S690"/>
    <mergeCell ref="T691:U691"/>
    <mergeCell ref="V691:X691"/>
    <mergeCell ref="Y691:Z691"/>
    <mergeCell ref="C691:D691"/>
    <mergeCell ref="E691:F691"/>
    <mergeCell ref="G691:H691"/>
    <mergeCell ref="I691:M691"/>
    <mergeCell ref="N691:O691"/>
    <mergeCell ref="P691:Q691"/>
    <mergeCell ref="R691:S691"/>
    <mergeCell ref="T692:U692"/>
    <mergeCell ref="V692:X692"/>
    <mergeCell ref="Y692:Z692"/>
    <mergeCell ref="C692:D692"/>
    <mergeCell ref="E692:F692"/>
    <mergeCell ref="G692:H692"/>
    <mergeCell ref="I692:M692"/>
    <mergeCell ref="N692:O692"/>
    <mergeCell ref="P692:Q692"/>
    <mergeCell ref="R692:S692"/>
    <mergeCell ref="T693:U693"/>
    <mergeCell ref="V693:X693"/>
    <mergeCell ref="Y693:Z693"/>
    <mergeCell ref="C693:D693"/>
    <mergeCell ref="E693:F693"/>
    <mergeCell ref="G693:H693"/>
    <mergeCell ref="I693:M693"/>
    <mergeCell ref="N693:O693"/>
    <mergeCell ref="P693:Q693"/>
    <mergeCell ref="R693:S693"/>
    <mergeCell ref="T694:U694"/>
    <mergeCell ref="V694:X694"/>
    <mergeCell ref="Y694:Z694"/>
    <mergeCell ref="C694:D694"/>
    <mergeCell ref="E694:F694"/>
    <mergeCell ref="G694:H694"/>
    <mergeCell ref="I694:M694"/>
    <mergeCell ref="N694:O694"/>
    <mergeCell ref="P694:Q694"/>
    <mergeCell ref="R694:S694"/>
    <mergeCell ref="T695:U695"/>
    <mergeCell ref="V695:X695"/>
    <mergeCell ref="Y695:Z695"/>
    <mergeCell ref="C695:D695"/>
    <mergeCell ref="E695:F695"/>
    <mergeCell ref="G695:H695"/>
    <mergeCell ref="I695:M695"/>
    <mergeCell ref="N695:O695"/>
    <mergeCell ref="P695:Q695"/>
    <mergeCell ref="R695:S695"/>
    <mergeCell ref="T696:U696"/>
    <mergeCell ref="V696:X696"/>
    <mergeCell ref="Y696:Z696"/>
    <mergeCell ref="C696:D696"/>
    <mergeCell ref="E696:F696"/>
    <mergeCell ref="G696:H696"/>
    <mergeCell ref="I696:M696"/>
    <mergeCell ref="N696:O696"/>
    <mergeCell ref="P696:Q696"/>
    <mergeCell ref="R696:S696"/>
    <mergeCell ref="T697:U697"/>
    <mergeCell ref="V697:X697"/>
    <mergeCell ref="Y697:Z697"/>
    <mergeCell ref="C697:D697"/>
    <mergeCell ref="E697:F697"/>
    <mergeCell ref="G697:H697"/>
    <mergeCell ref="I697:M697"/>
    <mergeCell ref="N697:O697"/>
    <mergeCell ref="P697:Q697"/>
    <mergeCell ref="R697:S697"/>
    <mergeCell ref="T698:U698"/>
    <mergeCell ref="V698:X698"/>
    <mergeCell ref="Y698:Z698"/>
    <mergeCell ref="C698:D698"/>
    <mergeCell ref="E698:F698"/>
    <mergeCell ref="G698:H698"/>
    <mergeCell ref="I698:M698"/>
    <mergeCell ref="N698:O698"/>
    <mergeCell ref="P698:Q698"/>
    <mergeCell ref="R698:S698"/>
    <mergeCell ref="T699:U699"/>
    <mergeCell ref="V699:X699"/>
    <mergeCell ref="Y699:Z699"/>
    <mergeCell ref="C699:D699"/>
    <mergeCell ref="E699:F699"/>
    <mergeCell ref="G699:H699"/>
    <mergeCell ref="I699:M699"/>
    <mergeCell ref="N699:O699"/>
    <mergeCell ref="P699:Q699"/>
    <mergeCell ref="R699:S699"/>
    <mergeCell ref="T700:U700"/>
    <mergeCell ref="V700:X700"/>
    <mergeCell ref="Y700:Z700"/>
    <mergeCell ref="C700:D700"/>
    <mergeCell ref="E700:F700"/>
    <mergeCell ref="G700:H700"/>
    <mergeCell ref="I700:M700"/>
    <mergeCell ref="N700:O700"/>
    <mergeCell ref="P700:Q700"/>
    <mergeCell ref="R700:S700"/>
    <mergeCell ref="T701:U701"/>
    <mergeCell ref="V701:X701"/>
    <mergeCell ref="Y701:Z701"/>
    <mergeCell ref="C701:D701"/>
    <mergeCell ref="E701:F701"/>
    <mergeCell ref="G701:H701"/>
    <mergeCell ref="I701:M701"/>
    <mergeCell ref="N701:O701"/>
    <mergeCell ref="P701:Q701"/>
    <mergeCell ref="R701:S701"/>
    <mergeCell ref="T702:U702"/>
    <mergeCell ref="V702:X702"/>
    <mergeCell ref="Y702:Z702"/>
    <mergeCell ref="C702:D702"/>
    <mergeCell ref="E702:F702"/>
    <mergeCell ref="G702:H702"/>
    <mergeCell ref="I702:M702"/>
    <mergeCell ref="N702:O702"/>
    <mergeCell ref="P702:Q702"/>
    <mergeCell ref="R702:S702"/>
  </mergeCells>
  <conditionalFormatting sqref="AD19:AE24 AH19:AI24">
    <cfRule type="cellIs" dxfId="1" priority="1" operator="greaterThanOrEqual">
      <formula>0</formula>
    </cfRule>
  </conditionalFormatting>
  <conditionalFormatting sqref="AD19:AE24 AH19:AI24">
    <cfRule type="cellIs" dxfId="0" priority="2" operator="lessThan">
      <formula>0</formula>
    </cfRule>
  </conditionalFormatting>
  <dataValidations>
    <dataValidation type="list" allowBlank="1" showDropDown="1" showErrorMessage="1" sqref="E10:E801">
      <formula1>"CAPITAL,INGRESOS,EGRESOS"</formula1>
    </dataValidation>
    <dataValidation type="list" allowBlank="1" showErrorMessage="1" sqref="F3">
      <formula1>"Estudio de Tattoo,Estudio de Masajes,Kiosco,Venta de Ropa,Venta de Bebidas,Inmobiliaria,Venta de Servicios varios"</formula1>
    </dataValidation>
    <dataValidation type="list" allowBlank="1" showErrorMessage="1" sqref="V10:V801">
      <formula1>"PAGADO,SEÑADO,PENDIENTE,CANCELADOS"</formula1>
    </dataValidation>
    <dataValidation type="list" allowBlank="1" showErrorMessage="1" sqref="I6">
      <formula1>"Habilitado,Provisoria,En proceso,Iniciando,Clausurado"</formula1>
    </dataValidation>
    <dataValidation type="list" allowBlank="1" showDropDown="1" showErrorMessage="1" sqref="G10:G801">
      <formula1>System!$I$4:$J$40</formula1>
    </dataValidation>
    <dataValidation type="list" allowBlank="1" showErrorMessage="1" sqref="Y10:Y801">
      <formula1>"COMPLETADO,PENDIENTE,REVISIÓN,ANULADO"</formula1>
    </dataValidation>
    <dataValidation type="list" allowBlank="1" showErrorMessage="1" sqref="P6">
      <formula1>"Saldado,Saldo a liquidar,Adeudando,Sin movimientos"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outlineLevelRow="1"/>
  <cols>
    <col customWidth="1" min="1" max="1" width="1.13"/>
    <col customWidth="1" min="2" max="11" width="4.5"/>
    <col customWidth="1" min="12" max="12" width="0.88"/>
    <col customWidth="1" min="13" max="22" width="4.5"/>
    <col customWidth="1" min="23" max="23" width="0.88"/>
    <col customWidth="1" min="24" max="25" width="4.5"/>
    <col customWidth="1" min="26" max="26" width="5.13"/>
    <col customWidth="1" min="27" max="27" width="0.88"/>
    <col customWidth="1" min="28" max="55" width="4.5"/>
  </cols>
  <sheetData>
    <row r="1" ht="8.25" customHeight="1">
      <c r="A1" s="75"/>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row>
    <row r="2" ht="16.5" customHeight="1">
      <c r="A2" s="75"/>
      <c r="B2" s="132" t="s">
        <v>98</v>
      </c>
      <c r="C2" s="77"/>
      <c r="D2" s="77"/>
      <c r="E2" s="77"/>
      <c r="F2" s="133" t="s">
        <v>34</v>
      </c>
      <c r="G2" s="71"/>
      <c r="H2" s="71"/>
      <c r="I2" s="71"/>
      <c r="J2" s="71"/>
      <c r="K2" s="72"/>
      <c r="L2" s="75"/>
      <c r="M2" s="134" t="s">
        <v>35</v>
      </c>
      <c r="N2" s="71"/>
      <c r="O2" s="72"/>
      <c r="P2" s="80">
        <v>46111.0</v>
      </c>
      <c r="Q2" s="71"/>
      <c r="R2" s="72"/>
      <c r="S2" s="75"/>
      <c r="T2" s="135" t="s">
        <v>36</v>
      </c>
      <c r="U2" s="71"/>
      <c r="V2" s="72"/>
      <c r="W2" s="75"/>
      <c r="X2" s="135" t="s">
        <v>37</v>
      </c>
      <c r="Y2" s="71"/>
      <c r="Z2" s="72"/>
      <c r="AA2" s="75"/>
      <c r="AB2" s="135" t="s">
        <v>38</v>
      </c>
      <c r="AC2" s="71"/>
      <c r="AD2" s="72"/>
      <c r="AE2" s="75"/>
      <c r="AF2" s="135" t="s">
        <v>39</v>
      </c>
      <c r="AG2" s="71"/>
      <c r="AH2" s="72"/>
      <c r="AI2" s="75"/>
      <c r="AJ2" s="135" t="s">
        <v>40</v>
      </c>
      <c r="AK2" s="71"/>
      <c r="AL2" s="72"/>
      <c r="AM2" s="75"/>
      <c r="AN2" s="135" t="s">
        <v>41</v>
      </c>
      <c r="AO2" s="71"/>
      <c r="AP2" s="72"/>
      <c r="AQ2" s="75"/>
      <c r="AR2" s="136" t="s">
        <v>101</v>
      </c>
      <c r="AS2" s="72"/>
      <c r="AT2" s="137">
        <f>COUNTIFS($AV$20:$AV$815,"&lt;&gt;Abandonado",$AP$20:$AP$815,AR2)</f>
        <v>51</v>
      </c>
      <c r="AU2" s="138">
        <v>26000.0</v>
      </c>
      <c r="AV2" s="136" t="s">
        <v>103</v>
      </c>
      <c r="AW2" s="72"/>
      <c r="AX2" s="140">
        <f>SUMPRODUCT(AT2:AT6,AU2:AU6)/SUM(AT2:AT6)</f>
        <v>26480.39216</v>
      </c>
      <c r="AY2" s="72"/>
      <c r="AZ2" s="75"/>
      <c r="BA2" s="75"/>
      <c r="BB2" s="75"/>
      <c r="BC2" s="75"/>
    </row>
    <row r="3" ht="16.5" customHeight="1">
      <c r="A3" s="75"/>
      <c r="B3" s="82"/>
      <c r="F3" s="83" t="s">
        <v>106</v>
      </c>
      <c r="G3" s="77"/>
      <c r="H3" s="77"/>
      <c r="I3" s="77"/>
      <c r="J3" s="77"/>
      <c r="K3" s="84"/>
      <c r="L3" s="75"/>
      <c r="M3" s="85" t="s">
        <v>43</v>
      </c>
      <c r="N3" s="77"/>
      <c r="O3" s="86"/>
      <c r="P3" s="87"/>
      <c r="Q3" s="77"/>
      <c r="R3" s="84"/>
      <c r="S3" s="75"/>
      <c r="T3" s="88">
        <f>(SUMIFS($P$20:$P$800,$G$20:$G$800,"CUOTA",$V$20:$V$800,"PAGADO"))/2</f>
        <v>3758500</v>
      </c>
      <c r="U3" s="77"/>
      <c r="V3" s="84"/>
      <c r="W3" s="75"/>
      <c r="X3" s="88">
        <f>((SUMIFS($P$20:$P$811,$E$20:$E$811,"INGRESOS",$G$20:$G$811,"CUOTA",$V$20:$V$811,"*ADO")+SUMIFS($P$20:$P$811,$E$20:$E$811,"INGRESOS",$G$20:$G$811,"INSCRIPCIÓN",$V$20:$V$811,"*ADO")+SUMIFS($P$20:$P$811,$E$20:$E$811,"INGRESOS",$G$20:$G$811,"CLASES",$V$20:$V$811,"*ADO"))/2)-SUMIFS($P$20:$P$811,$E$20:$E$811,"EGRESOS",$G$20:$G$811,"COMISIÓN",$V$20:$V$811,"PAGADO")</f>
        <v>923500</v>
      </c>
      <c r="Y3" s="77"/>
      <c r="Z3" s="84"/>
      <c r="AA3" s="75"/>
      <c r="AB3" s="88">
        <f>SUMIFS($P$20:$P$811,$E$20:$E$811,"EGRESOS",$G$20:$G$811,"COMISIÓN",$Y$20:$Y$811,"COMPLETADO",$C$20:$C$811,"&gt;="&amp;DASHBOARD!$AY$2-30,$C$20:$C$811,"&lt;="&amp;DASHBOARD!$AY$2)</f>
        <v>1085000</v>
      </c>
      <c r="AC3" s="77"/>
      <c r="AD3" s="84"/>
      <c r="AE3" s="75"/>
      <c r="AF3" s="88">
        <f>SUMIFS($P$20:$P$801,$E$20:$E$801,"INGRESOS",$G$20:$G801,"CUOTA",$V$20:$V$801,"*ADO")+(SUMIFS($P$20:$P$801,$E$20:$E$801,"INGRESOS",$G$20:$G801,"COMISIÓN",$V$20:$V$801,"*ADO"))</f>
        <v>7517000</v>
      </c>
      <c r="AG3" s="77"/>
      <c r="AH3" s="84"/>
      <c r="AI3" s="75"/>
      <c r="AJ3" s="88">
        <f>SUMIFS($P$20:$P$801,$E$20:$E$801,"EGRESOS",$G$20:$G$801,"COMISIÓN",$V$20:$V$801,"*ADO")+SUMIFS($P$20:$P$801,$E$20:$E$801,"EGRESOS",$G$20:$G$801,"CMV",$V$20:$V$801,"*ADO")</f>
        <v>2835000</v>
      </c>
      <c r="AK3" s="77"/>
      <c r="AL3" s="84"/>
      <c r="AM3" s="75"/>
      <c r="AN3" s="88">
        <f>AF3-AJ3-X3</f>
        <v>3758500</v>
      </c>
      <c r="AO3" s="77"/>
      <c r="AP3" s="84"/>
      <c r="AQ3" s="75"/>
      <c r="AR3" s="75"/>
      <c r="AS3" s="75"/>
      <c r="AT3" s="75"/>
      <c r="AU3" s="75"/>
      <c r="AV3" s="75"/>
      <c r="AW3" s="138">
        <v>25000.0</v>
      </c>
      <c r="AX3" s="75"/>
      <c r="AY3" s="75"/>
      <c r="AZ3" s="75"/>
      <c r="BA3" s="75"/>
      <c r="BB3" s="75"/>
      <c r="BC3" s="75"/>
    </row>
    <row r="4" ht="16.5" customHeight="1">
      <c r="A4" s="75"/>
      <c r="B4" s="89"/>
      <c r="C4" s="90"/>
      <c r="D4" s="90"/>
      <c r="E4" s="90"/>
      <c r="F4" s="89"/>
      <c r="G4" s="90"/>
      <c r="H4" s="90"/>
      <c r="I4" s="90"/>
      <c r="J4" s="90"/>
      <c r="K4" s="91"/>
      <c r="L4" s="75"/>
      <c r="M4" s="89"/>
      <c r="N4" s="90"/>
      <c r="O4" s="92"/>
      <c r="P4" s="93"/>
      <c r="Q4" s="90"/>
      <c r="R4" s="91"/>
      <c r="S4" s="75"/>
      <c r="T4" s="89"/>
      <c r="U4" s="90"/>
      <c r="V4" s="91"/>
      <c r="W4" s="75"/>
      <c r="X4" s="89"/>
      <c r="Y4" s="90"/>
      <c r="Z4" s="91"/>
      <c r="AA4" s="75"/>
      <c r="AB4" s="89"/>
      <c r="AC4" s="90"/>
      <c r="AD4" s="91"/>
      <c r="AE4" s="75"/>
      <c r="AF4" s="89"/>
      <c r="AG4" s="90"/>
      <c r="AH4" s="91"/>
      <c r="AI4" s="75"/>
      <c r="AJ4" s="89"/>
      <c r="AK4" s="90"/>
      <c r="AL4" s="91"/>
      <c r="AM4" s="75"/>
      <c r="AN4" s="89"/>
      <c r="AO4" s="90"/>
      <c r="AP4" s="91"/>
      <c r="AQ4" s="75"/>
      <c r="AR4" s="136" t="s">
        <v>112</v>
      </c>
      <c r="AS4" s="72"/>
      <c r="AT4" s="137">
        <f>COUNTIFS($AV$20:$AV$815,"&lt;&gt;Abandonado",$AP$20:$AP$815,AR4)</f>
        <v>46</v>
      </c>
      <c r="AU4" s="138">
        <v>25000.0</v>
      </c>
      <c r="AV4" s="136" t="s">
        <v>114</v>
      </c>
      <c r="AW4" s="72"/>
      <c r="AX4" s="140">
        <f>SUMIFS(AT20:AT815,AT20:AT815,"&gt;0",AV20:AV815,"&lt;&gt;Abandonado")/COUNTIFS(AT20:AT815,"&gt;0",AV20:AV815,"&lt;&gt;Abandonado")</f>
        <v>31287.12871</v>
      </c>
      <c r="AY4" s="72"/>
      <c r="AZ4" s="75"/>
      <c r="BA4" s="75"/>
      <c r="BB4" s="75"/>
      <c r="BC4" s="75"/>
    </row>
    <row r="5" ht="16.5" customHeight="1">
      <c r="A5" s="75"/>
      <c r="B5" s="75"/>
      <c r="C5" s="75"/>
      <c r="D5" s="75"/>
      <c r="E5" s="75"/>
      <c r="F5" s="75"/>
      <c r="G5" s="75"/>
      <c r="H5" s="75"/>
      <c r="I5" s="75"/>
      <c r="J5" s="75"/>
      <c r="K5" s="75"/>
      <c r="L5" s="75"/>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row>
    <row r="6" ht="16.5" customHeight="1">
      <c r="A6" s="75"/>
      <c r="B6" s="144" t="s">
        <v>44</v>
      </c>
      <c r="C6" s="72"/>
      <c r="D6" s="95"/>
      <c r="E6" s="75"/>
      <c r="F6" s="144" t="s">
        <v>45</v>
      </c>
      <c r="G6" s="71"/>
      <c r="H6" s="72"/>
      <c r="I6" s="96" t="s">
        <v>117</v>
      </c>
      <c r="J6" s="71"/>
      <c r="K6" s="72"/>
      <c r="L6" s="75"/>
      <c r="M6" s="144" t="s">
        <v>47</v>
      </c>
      <c r="N6" s="71"/>
      <c r="O6" s="72"/>
      <c r="P6" s="80" t="str">
        <f>IF(T3&lt;0,"Adeudando",IF(X3&gt;0,"Saldo a liquidar",IF(AB3=0,"Sin movimientos",IF(X3=0,"Saldado",))))</f>
        <v>Saldo a liquidar</v>
      </c>
      <c r="Q6" s="71"/>
      <c r="R6" s="72"/>
      <c r="S6" s="75"/>
      <c r="T6" s="97" t="s">
        <v>48</v>
      </c>
      <c r="U6" s="71"/>
      <c r="V6" s="72"/>
      <c r="W6" s="75"/>
      <c r="X6" s="98" t="s">
        <v>49</v>
      </c>
      <c r="Y6" s="71"/>
      <c r="Z6" s="72"/>
      <c r="AA6" s="75"/>
      <c r="AB6" s="99">
        <v>0.0</v>
      </c>
      <c r="AC6" s="71"/>
      <c r="AD6" s="72"/>
      <c r="AE6" s="75"/>
      <c r="AF6" s="145" t="s">
        <v>120</v>
      </c>
      <c r="AG6" s="72"/>
      <c r="AH6" s="146">
        <f>COUNTIF($AV$20:$AV$815,"&lt;&gt;Abandonado")-COUNTIF($AV$20:$AV$815,"")</f>
        <v>102</v>
      </c>
      <c r="AI6" s="75"/>
      <c r="AJ6" s="75"/>
      <c r="AK6" s="75"/>
      <c r="AL6" s="75"/>
      <c r="AM6" s="75"/>
      <c r="AN6" s="75"/>
      <c r="AO6" s="75"/>
      <c r="AP6" s="75"/>
      <c r="AQ6" s="75"/>
      <c r="AR6" s="136" t="s">
        <v>121</v>
      </c>
      <c r="AS6" s="72"/>
      <c r="AT6" s="137">
        <f>COUNTIFS($AV$20:$AV$815,"&lt;&gt;Abandonado",$AP$20:$AP$815,AR6)</f>
        <v>5</v>
      </c>
      <c r="AU6" s="138">
        <v>45000.0</v>
      </c>
      <c r="AV6" s="136" t="s">
        <v>122</v>
      </c>
      <c r="AW6" s="72"/>
      <c r="AX6" s="140">
        <f>SUMIF(AV20:AV820,"Adeudando",AT20:AT820)</f>
        <v>1080000</v>
      </c>
      <c r="AY6" s="72"/>
      <c r="AZ6" s="75"/>
      <c r="BA6" s="75"/>
      <c r="BB6" s="75"/>
      <c r="BC6" s="75"/>
    </row>
    <row r="7" ht="16.5" customHeight="1">
      <c r="A7" s="75"/>
      <c r="B7" s="75"/>
      <c r="C7" s="75"/>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75"/>
      <c r="BB7" s="75"/>
      <c r="BC7" s="75"/>
    </row>
    <row r="8">
      <c r="A8" s="75"/>
      <c r="B8" s="147" t="s">
        <v>125</v>
      </c>
      <c r="C8" s="71"/>
      <c r="D8" s="71"/>
      <c r="E8" s="71"/>
      <c r="F8" s="71"/>
      <c r="G8" s="71"/>
      <c r="H8" s="71"/>
      <c r="I8" s="71"/>
      <c r="J8" s="71"/>
      <c r="K8" s="71"/>
      <c r="L8" s="71"/>
      <c r="M8" s="71"/>
      <c r="N8" s="71"/>
      <c r="O8" s="71"/>
      <c r="P8" s="71"/>
      <c r="Q8" s="71"/>
      <c r="R8" s="72"/>
      <c r="S8" s="75"/>
      <c r="T8" s="147" t="s">
        <v>126</v>
      </c>
      <c r="U8" s="71"/>
      <c r="V8" s="71"/>
      <c r="W8" s="71"/>
      <c r="X8" s="71"/>
      <c r="Y8" s="71"/>
      <c r="Z8" s="72"/>
      <c r="AA8" s="75"/>
      <c r="AB8" s="103" t="s">
        <v>7</v>
      </c>
      <c r="AC8" s="71"/>
      <c r="AD8" s="71"/>
      <c r="AE8" s="71"/>
      <c r="AF8" s="71"/>
      <c r="AG8" s="71"/>
      <c r="AH8" s="71"/>
      <c r="AI8" s="72"/>
      <c r="AJ8" s="104" t="s">
        <v>9</v>
      </c>
      <c r="AK8" s="71"/>
      <c r="AL8" s="71"/>
      <c r="AM8" s="71"/>
      <c r="AN8" s="71"/>
      <c r="AO8" s="71"/>
      <c r="AP8" s="71"/>
      <c r="AQ8" s="72"/>
      <c r="AR8" s="139" t="s">
        <v>104</v>
      </c>
      <c r="AS8" s="71"/>
      <c r="AT8" s="71"/>
      <c r="AU8" s="71"/>
      <c r="AV8" s="71"/>
      <c r="AW8" s="71"/>
      <c r="AX8" s="71"/>
      <c r="AY8" s="72"/>
      <c r="AZ8" s="75"/>
      <c r="BA8" s="75"/>
      <c r="BB8" s="75"/>
      <c r="BC8" s="75"/>
    </row>
    <row r="9">
      <c r="A9" s="75"/>
      <c r="B9" s="102" t="s">
        <v>127</v>
      </c>
      <c r="C9" s="71"/>
      <c r="D9" s="71"/>
      <c r="E9" s="102" t="s">
        <v>129</v>
      </c>
      <c r="F9" s="71"/>
      <c r="G9" s="72"/>
      <c r="H9" s="102" t="s">
        <v>130</v>
      </c>
      <c r="I9" s="72"/>
      <c r="J9" s="102" t="s">
        <v>131</v>
      </c>
      <c r="K9" s="71"/>
      <c r="L9" s="72"/>
      <c r="M9" s="102" t="s">
        <v>132</v>
      </c>
      <c r="N9" s="71"/>
      <c r="O9" s="72"/>
      <c r="P9" s="102" t="s">
        <v>133</v>
      </c>
      <c r="Q9" s="71"/>
      <c r="R9" s="72"/>
      <c r="S9" s="75"/>
      <c r="T9" s="102" t="s">
        <v>130</v>
      </c>
      <c r="U9" s="71"/>
      <c r="V9" s="72"/>
      <c r="W9" s="102" t="s">
        <v>127</v>
      </c>
      <c r="X9" s="71"/>
      <c r="Y9" s="71"/>
      <c r="Z9" s="72"/>
      <c r="AA9" s="75"/>
      <c r="AB9" s="113" t="s">
        <v>69</v>
      </c>
      <c r="AC9" s="72"/>
      <c r="AD9" s="114">
        <f>SUMIFS($P$20:$P$811,$C$20:$C$811,"&gt;="&amp;DATE(2026,1,1),$C$20:$C$811,"&lt;"&amp;DATE(2026,2,1),$E$20:$E$811,"INGRESOS",$Y$20:$Y$811,"COMPLETADO")</f>
        <v>0</v>
      </c>
      <c r="AE9" s="72"/>
      <c r="AF9" s="113" t="s">
        <v>70</v>
      </c>
      <c r="AG9" s="72"/>
      <c r="AH9" s="114">
        <f>SUMIFS($P$20:$P$811,$C$20:$C$811,"&gt;="&amp;DATE(2026,2,1),$C$20:$C$811,"&lt;"&amp;DATE(2026,3,1),$E$20:$E$811,"INGRESOS",$Y$20:$Y$811,"COMPLETADO")</f>
        <v>0</v>
      </c>
      <c r="AI9" s="72"/>
      <c r="AJ9" s="115" t="s">
        <v>69</v>
      </c>
      <c r="AK9" s="72"/>
      <c r="AL9" s="116">
        <f>-SUMIFS($P$20:$P$811,$C$20:$C$811,"&gt;="&amp;DATE(2026,1,1),$C$20:$C$811,"&lt;"&amp;DATE(2026,2,1),$E$20:$E$811,"EGRESOS",$Y$20:$Y$811,"COMPLETADO")</f>
        <v>0</v>
      </c>
      <c r="AM9" s="72"/>
      <c r="AN9" s="115" t="s">
        <v>70</v>
      </c>
      <c r="AO9" s="72"/>
      <c r="AP9" s="117">
        <f>-SUMIFS($P$20:$P$811,$C$20:$C$811,"&gt;="&amp;DATE(2026,2,1),$C$20:$C$811,"&lt;"&amp;DATE(2026,3,1),$E$20:$E$811,"EGRESOS",$Y$20:$Y$811,"COMPLETADO")</f>
        <v>0</v>
      </c>
      <c r="AQ9" s="72"/>
      <c r="AR9" s="141" t="s">
        <v>69</v>
      </c>
      <c r="AS9" s="72"/>
      <c r="AT9" s="142">
        <f t="shared" ref="AT9:AT14" si="1">AD9+AL9</f>
        <v>0</v>
      </c>
      <c r="AU9" s="72"/>
      <c r="AV9" s="143" t="s">
        <v>70</v>
      </c>
      <c r="AW9" s="72"/>
      <c r="AX9" s="142">
        <f t="shared" ref="AX9:AX14" si="2">AH9+AP9</f>
        <v>0</v>
      </c>
      <c r="AY9" s="72"/>
      <c r="AZ9" s="75"/>
      <c r="BA9" s="75"/>
      <c r="BB9" s="75"/>
      <c r="BC9" s="75"/>
    </row>
    <row r="10">
      <c r="A10" s="75"/>
      <c r="B10" s="111"/>
      <c r="C10" s="71"/>
      <c r="D10" s="72"/>
      <c r="E10" s="111"/>
      <c r="F10" s="71"/>
      <c r="G10" s="72"/>
      <c r="H10" s="155"/>
      <c r="I10" s="72"/>
      <c r="J10" s="111"/>
      <c r="K10" s="71"/>
      <c r="L10" s="72"/>
      <c r="M10" s="156"/>
      <c r="N10" s="71"/>
      <c r="O10" s="72"/>
      <c r="P10" s="156"/>
      <c r="Q10" s="71"/>
      <c r="R10" s="72"/>
      <c r="S10" s="75"/>
      <c r="T10" s="155"/>
      <c r="U10" s="71"/>
      <c r="V10" s="72"/>
      <c r="W10" s="157"/>
      <c r="X10" s="71"/>
      <c r="Y10" s="71"/>
      <c r="Z10" s="72"/>
      <c r="AA10" s="75"/>
      <c r="AB10" s="113" t="s">
        <v>73</v>
      </c>
      <c r="AC10" s="72"/>
      <c r="AD10" s="114">
        <f>SUMIFS($P$20:$P$811,$C$20:$C$811,"&gt;="&amp;DATE(2026,3,1),$C$20:$C$811,"&lt;"&amp;DATE(2026,4,1),$E$20:$E$811,"INGRESOS",$Y$20:$Y$811,"COMPLETADO")</f>
        <v>89500</v>
      </c>
      <c r="AE10" s="72"/>
      <c r="AF10" s="113" t="s">
        <v>74</v>
      </c>
      <c r="AG10" s="72"/>
      <c r="AH10" s="114">
        <f>SUMIFS($P$20:$P$811,$C$20:$C$811,"&gt;="&amp;DATE(2026,4,1),$C$20:$C$811,"&lt;"&amp;DATE(2026,5,1),$E$20:$E$811,"INGRESOS",$Y$20:$Y$811,"COMPLETADO")</f>
        <v>1622500</v>
      </c>
      <c r="AI10" s="72"/>
      <c r="AJ10" s="115" t="s">
        <v>73</v>
      </c>
      <c r="AK10" s="72"/>
      <c r="AL10" s="116">
        <f>-SUMIFS($P$20:$P$811,$C$20:$C$811,"&gt;="&amp;DATE(2026,3,1),$C$20:$C$811,"&lt;"&amp;DATE(2026,4,1),$E$20:$E$811,"EGRESOS",$Y$20:$Y$811,"COMPLETADO")</f>
        <v>-1298067</v>
      </c>
      <c r="AM10" s="72"/>
      <c r="AN10" s="115" t="s">
        <v>74</v>
      </c>
      <c r="AO10" s="72"/>
      <c r="AP10" s="117">
        <f>-SUMIFS($P$20:$P$811,$C$20:$C$811,"&gt;="&amp;DATE(2026,4,1),$C$20:$C$811,"&lt;"&amp;DATE(2026,5,1),$E$20:$E$811,"EGRESOS",$Y$20:$Y$811,"COMPLETADO")</f>
        <v>-14300</v>
      </c>
      <c r="AQ10" s="72"/>
      <c r="AR10" s="141" t="s">
        <v>73</v>
      </c>
      <c r="AS10" s="72"/>
      <c r="AT10" s="142">
        <f t="shared" si="1"/>
        <v>-1208567</v>
      </c>
      <c r="AU10" s="72"/>
      <c r="AV10" s="143" t="s">
        <v>74</v>
      </c>
      <c r="AW10" s="72"/>
      <c r="AX10" s="142">
        <f t="shared" si="2"/>
        <v>1608200</v>
      </c>
      <c r="AY10" s="72"/>
      <c r="AZ10" s="75"/>
      <c r="BA10" s="75"/>
      <c r="BB10" s="75"/>
      <c r="BC10" s="75"/>
    </row>
    <row r="11">
      <c r="A11" s="75"/>
      <c r="B11" s="102" t="s">
        <v>138</v>
      </c>
      <c r="C11" s="71"/>
      <c r="D11" s="71"/>
      <c r="E11" s="102" t="s">
        <v>139</v>
      </c>
      <c r="F11" s="71"/>
      <c r="G11" s="71"/>
      <c r="H11" s="102" t="s">
        <v>141</v>
      </c>
      <c r="I11" s="71"/>
      <c r="J11" s="71"/>
      <c r="K11" s="102" t="s">
        <v>142</v>
      </c>
      <c r="L11" s="71"/>
      <c r="M11" s="71"/>
      <c r="N11" s="71"/>
      <c r="O11" s="72"/>
      <c r="P11" s="102" t="s">
        <v>143</v>
      </c>
      <c r="Q11" s="71"/>
      <c r="R11" s="72"/>
      <c r="S11" s="75"/>
      <c r="T11" s="102" t="s">
        <v>129</v>
      </c>
      <c r="U11" s="71"/>
      <c r="V11" s="72"/>
      <c r="W11" s="102" t="s">
        <v>144</v>
      </c>
      <c r="X11" s="71"/>
      <c r="Y11" s="71"/>
      <c r="Z11" s="72"/>
      <c r="AA11" s="75"/>
      <c r="AB11" s="113" t="s">
        <v>80</v>
      </c>
      <c r="AC11" s="72"/>
      <c r="AD11" s="114">
        <f>SUMIFS($P$20:$P$811,$C$20:$C$811,"&gt;="&amp;DATE(2026,5,1),$C$20:$C$811,"&lt;"&amp;DATE(2026,6,1),$E$20:$E$811,"INGRESOS",$Y$20:$Y$811,"COMPLETADO")</f>
        <v>2141500</v>
      </c>
      <c r="AE11" s="72"/>
      <c r="AF11" s="113" t="s">
        <v>81</v>
      </c>
      <c r="AG11" s="72"/>
      <c r="AH11" s="114">
        <f>SUMIFS($P$20:$P$811,$C$20:$C$811,"&gt;="&amp;DATE(2026,6,1),$C$20:$C$811,"&lt;"&amp;DATE(2026,7,1),$E$20:$E$811,"INGRESOS",$Y$20:$Y$811,"COMPLETADO")</f>
        <v>2297500</v>
      </c>
      <c r="AI11" s="72"/>
      <c r="AJ11" s="115" t="s">
        <v>80</v>
      </c>
      <c r="AK11" s="72"/>
      <c r="AL11" s="116">
        <f>-SUMIFS($P$20:$P$811,$C$20:$C$811,"&gt;="&amp;DATE(2026,5,1),$C$20:$C$811,"&lt;"&amp;DATE(2026,6,1),$E$20:$E$811,"EGRESOS",$Y$20:$Y$811,"COMPLETADO")</f>
        <v>-837500</v>
      </c>
      <c r="AM11" s="72"/>
      <c r="AN11" s="115" t="s">
        <v>81</v>
      </c>
      <c r="AO11" s="72"/>
      <c r="AP11" s="117">
        <f>-SUMIFS($P$20:$P$811,$C$20:$C$811,"&gt;="&amp;DATE(2026,6,1),$C$20:$C$811,"&lt;"&amp;DATE(2026,7,1),$E$20:$E$811,"EGRESOS",$Y$20:$Y$811,"COMPLETADO")</f>
        <v>-912500</v>
      </c>
      <c r="AQ11" s="72"/>
      <c r="AR11" s="141" t="s">
        <v>80</v>
      </c>
      <c r="AS11" s="72"/>
      <c r="AT11" s="142">
        <f t="shared" si="1"/>
        <v>1304000</v>
      </c>
      <c r="AU11" s="72"/>
      <c r="AV11" s="143" t="s">
        <v>81</v>
      </c>
      <c r="AW11" s="72"/>
      <c r="AX11" s="142">
        <f t="shared" si="2"/>
        <v>1385000</v>
      </c>
      <c r="AY11" s="72"/>
      <c r="AZ11" s="75"/>
      <c r="BA11" s="75"/>
      <c r="BB11" s="75"/>
      <c r="BC11" s="75"/>
    </row>
    <row r="12">
      <c r="A12" s="75"/>
      <c r="B12" s="158">
        <f>IF(AND(M10="Funcional",P10="Reducida"),30000,IF(AND(M10="Funcional",P10="Completa"),35000,IF(M10="Complemento",30000,IF(M10="Combo F+C",50000,0))))-H12</f>
        <v>0</v>
      </c>
      <c r="C12" s="71"/>
      <c r="D12" s="72"/>
      <c r="E12" s="159"/>
      <c r="F12" s="71"/>
      <c r="G12" s="72"/>
      <c r="H12" s="160"/>
      <c r="I12" s="71"/>
      <c r="J12" s="72"/>
      <c r="K12" s="160"/>
      <c r="L12" s="71"/>
      <c r="M12" s="71"/>
      <c r="N12" s="71"/>
      <c r="O12" s="72"/>
      <c r="P12" s="156"/>
      <c r="Q12" s="71"/>
      <c r="R12" s="72"/>
      <c r="S12" s="75"/>
      <c r="T12" s="161"/>
      <c r="U12" s="71"/>
      <c r="V12" s="72"/>
      <c r="W12" s="162"/>
      <c r="X12" s="71"/>
      <c r="Y12" s="71"/>
      <c r="Z12" s="72"/>
      <c r="AA12" s="75"/>
      <c r="AB12" s="113" t="s">
        <v>84</v>
      </c>
      <c r="AC12" s="72"/>
      <c r="AD12" s="114">
        <f>SUMIFS($P$20:$P$811,$C$20:$C$811,"&gt;="&amp;DATE(2026,7,1),$C$20:$C$811,"&lt;"&amp;DATE(2026,8,1),$E$20:$E$811,"INGRESOS",$Y$20:$Y$811,"COMPLETADO")</f>
        <v>1874500</v>
      </c>
      <c r="AE12" s="72"/>
      <c r="AF12" s="113" t="s">
        <v>85</v>
      </c>
      <c r="AG12" s="72"/>
      <c r="AH12" s="114">
        <f>SUMIFS($P$20:$P$811,$C$20:$C$811,"&gt;="&amp;DATE(2026,8,1),$C$20:$C$811,"&lt;"&amp;DATE(2026,9,1),$E$20:$E$811,"INGRESOS",$Y$20:$Y$811,"COMPLETADO")</f>
        <v>0</v>
      </c>
      <c r="AI12" s="72"/>
      <c r="AJ12" s="115" t="s">
        <v>84</v>
      </c>
      <c r="AK12" s="72"/>
      <c r="AL12" s="116">
        <f>-SUMIFS($P$20:$P$811,$C$20:$C$811,"&gt;="&amp;DATE(2026,7,1),$C$20:$C$811,"&lt;"&amp;DATE(2026,8,1),$E$20:$E$811,"EGRESOS",$Y$20:$Y$811,"COMPLETADO")</f>
        <v>-1085000</v>
      </c>
      <c r="AM12" s="72"/>
      <c r="AN12" s="115" t="s">
        <v>85</v>
      </c>
      <c r="AO12" s="72"/>
      <c r="AP12" s="117">
        <f>-SUMIFS($P$20:$P$811,$C$20:$C$811,"&gt;="&amp;DATE(2026,8,1),$C$20:$C$811,"&lt;"&amp;DATE(2026,9,1),$E$20:$E$811,"EGRESOS",$Y$20:$Y$811,"COMPLETADO")</f>
        <v>0</v>
      </c>
      <c r="AQ12" s="72"/>
      <c r="AR12" s="141" t="s">
        <v>84</v>
      </c>
      <c r="AS12" s="72"/>
      <c r="AT12" s="142">
        <f t="shared" si="1"/>
        <v>789500</v>
      </c>
      <c r="AU12" s="72"/>
      <c r="AV12" s="143" t="s">
        <v>85</v>
      </c>
      <c r="AW12" s="72"/>
      <c r="AX12" s="142">
        <f t="shared" si="2"/>
        <v>0</v>
      </c>
      <c r="AY12" s="72"/>
      <c r="AZ12" s="75"/>
      <c r="BA12" s="75"/>
      <c r="BB12" s="75"/>
      <c r="BC12" s="75"/>
    </row>
    <row r="13">
      <c r="A13" s="75"/>
      <c r="B13" s="102" t="s">
        <v>155</v>
      </c>
      <c r="C13" s="71"/>
      <c r="D13" s="71"/>
      <c r="E13" s="71"/>
      <c r="F13" s="71"/>
      <c r="G13" s="71"/>
      <c r="H13" s="71"/>
      <c r="I13" s="71"/>
      <c r="J13" s="71"/>
      <c r="K13" s="71"/>
      <c r="L13" s="71"/>
      <c r="M13" s="71"/>
      <c r="N13" s="71"/>
      <c r="O13" s="71"/>
      <c r="P13" s="71"/>
      <c r="Q13" s="71"/>
      <c r="R13" s="72"/>
      <c r="S13" s="75"/>
      <c r="T13" s="102" t="s">
        <v>61</v>
      </c>
      <c r="U13" s="71"/>
      <c r="V13" s="72"/>
      <c r="W13" s="102" t="s">
        <v>59</v>
      </c>
      <c r="X13" s="71"/>
      <c r="Y13" s="71"/>
      <c r="Z13" s="72"/>
      <c r="AA13" s="75"/>
      <c r="AB13" s="113" t="s">
        <v>89</v>
      </c>
      <c r="AC13" s="72"/>
      <c r="AD13" s="114">
        <f>SUMIFS($P$20:$P$811,$C$20:$C$811,"&gt;="&amp;DATE(2026,9,1),$C$20:$C$811,"&lt;"&amp;DATE(2026,10,1),$E$20:$E$811,"INGRESOS",$Y$20:$Y$811,"COMPLETADO")</f>
        <v>0</v>
      </c>
      <c r="AE13" s="72"/>
      <c r="AF13" s="113" t="s">
        <v>90</v>
      </c>
      <c r="AG13" s="72"/>
      <c r="AH13" s="114">
        <f>SUMIFS($P$20:$P$811,$C$20:$C$811,"&gt;="&amp;DATE(2026,10,1),$C$20:$C$811,"&lt;"&amp;DATE(2026,11,1),$E$20:$E$811,"INGRESOS",$Y$20:$Y$811,"COMPLETADO")</f>
        <v>0</v>
      </c>
      <c r="AI13" s="72"/>
      <c r="AJ13" s="115" t="s">
        <v>89</v>
      </c>
      <c r="AK13" s="72"/>
      <c r="AL13" s="116">
        <f>-SUMIFS($P$20:$P$811,$C$20:$C$811,"&gt;="&amp;DATE(2026,9,1),$C$20:$C$811,"&lt;"&amp;DATE(2026,10,1),$E$20:$E$811,"EGRESOS",$Y$20:$Y$811,"COMPLETADO")</f>
        <v>0</v>
      </c>
      <c r="AM13" s="72"/>
      <c r="AN13" s="115" t="s">
        <v>90</v>
      </c>
      <c r="AO13" s="72"/>
      <c r="AP13" s="117">
        <f>-SUMIFS($P$20:$P$811,$C$20:$C$811,"&gt;="&amp;DATE(2026,10,1),$C$20:$C$811,"&lt;"&amp;DATE(2026,11,1),$E$20:$E$811,"EGRESOS",$Y$20:$Y$811,"COMPLETADO")</f>
        <v>0</v>
      </c>
      <c r="AQ13" s="72"/>
      <c r="AR13" s="141" t="s">
        <v>89</v>
      </c>
      <c r="AS13" s="72"/>
      <c r="AT13" s="142">
        <f t="shared" si="1"/>
        <v>0</v>
      </c>
      <c r="AU13" s="72"/>
      <c r="AV13" s="143" t="s">
        <v>90</v>
      </c>
      <c r="AW13" s="72"/>
      <c r="AX13" s="142">
        <f t="shared" si="2"/>
        <v>0</v>
      </c>
      <c r="AY13" s="72"/>
      <c r="AZ13" s="75"/>
      <c r="BA13" s="75"/>
      <c r="BB13" s="75"/>
      <c r="BC13" s="75"/>
    </row>
    <row r="14">
      <c r="A14" s="75"/>
      <c r="B14" s="159"/>
      <c r="C14" s="71"/>
      <c r="D14" s="71"/>
      <c r="E14" s="71"/>
      <c r="F14" s="71"/>
      <c r="G14" s="71"/>
      <c r="H14" s="71"/>
      <c r="I14" s="71"/>
      <c r="J14" s="71"/>
      <c r="K14" s="71"/>
      <c r="L14" s="71"/>
      <c r="M14" s="71"/>
      <c r="N14" s="71"/>
      <c r="O14" s="71"/>
      <c r="P14" s="71"/>
      <c r="Q14" s="71"/>
      <c r="R14" s="72"/>
      <c r="S14" s="75"/>
      <c r="T14" s="163"/>
      <c r="U14" s="71"/>
      <c r="V14" s="72"/>
      <c r="W14" s="164"/>
      <c r="X14" s="71"/>
      <c r="Y14" s="71"/>
      <c r="Z14" s="72"/>
      <c r="AA14" s="75"/>
      <c r="AB14" s="118" t="s">
        <v>93</v>
      </c>
      <c r="AC14" s="84"/>
      <c r="AD14" s="114">
        <f>SUMIFS($P$20:$P$811,$C$20:$C$811,"&gt;="&amp;DATE(2026,11,1),$C$20:$C$811,"&lt;"&amp;DATE(2026,12,1),$E$20:$E$811,"INGRESOS",$Y$20:$Y$811,"COMPLETADO")</f>
        <v>0</v>
      </c>
      <c r="AE14" s="72"/>
      <c r="AF14" s="118" t="s">
        <v>94</v>
      </c>
      <c r="AG14" s="84"/>
      <c r="AH14" s="119">
        <f>SUMIFS($P$20:$P$811,$C$20:$C$811,"&gt;="&amp;DATE(2026,12,1),$C$20:$C$811,"&lt;"&amp;DATE(2027,1,1),$E$20:$E$811,"INGRESOS",$Y$20:$Y$811,"COMPLETADO")</f>
        <v>0</v>
      </c>
      <c r="AI14" s="84"/>
      <c r="AJ14" s="120" t="s">
        <v>93</v>
      </c>
      <c r="AK14" s="84"/>
      <c r="AL14" s="116">
        <f>-SUMIFS($P$10:$P$811,$C$10:$C$811,"&gt;="&amp;DATE(2026,11,1),$C$10:$C$811,"&lt;"&amp;DATE(2026,12,1),$E$10:$E$811,"EGRESOS",$Y$10:$Y$811,"COMPLETADO")</f>
        <v>0</v>
      </c>
      <c r="AM14" s="72"/>
      <c r="AN14" s="120" t="s">
        <v>94</v>
      </c>
      <c r="AO14" s="84"/>
      <c r="AP14" s="121">
        <f>-SUMIFS($P$10:$P$811,$C$10:$C$811,"&gt;="&amp;DATE(2026,12,1),$C$10:$C$811,"&lt;"&amp;DATE(2027,1,1),$E$10:$E$811,"EGRESOS",$Y$10:$Y$811,"COMPLETADO")</f>
        <v>0</v>
      </c>
      <c r="AQ14" s="84"/>
      <c r="AR14" s="148" t="s">
        <v>93</v>
      </c>
      <c r="AS14" s="84"/>
      <c r="AT14" s="142">
        <f t="shared" si="1"/>
        <v>0</v>
      </c>
      <c r="AU14" s="72"/>
      <c r="AV14" s="149" t="s">
        <v>94</v>
      </c>
      <c r="AW14" s="84"/>
      <c r="AX14" s="142">
        <f t="shared" si="2"/>
        <v>0</v>
      </c>
      <c r="AY14" s="72"/>
      <c r="AZ14" s="75"/>
      <c r="BA14" s="75"/>
      <c r="BB14" s="75"/>
      <c r="BC14" s="75"/>
    </row>
    <row r="15">
      <c r="A15" s="75"/>
      <c r="B15" s="75"/>
      <c r="C15" s="75"/>
      <c r="D15" s="75"/>
      <c r="E15" s="75"/>
      <c r="F15" s="165"/>
      <c r="G15" s="75"/>
      <c r="N15" s="75"/>
      <c r="O15" s="75"/>
      <c r="P15" s="75"/>
      <c r="Q15" s="75"/>
      <c r="R15" s="75"/>
      <c r="S15" s="75"/>
      <c r="T15" s="75"/>
      <c r="AA15" s="75"/>
      <c r="AB15" s="122" t="s">
        <v>96</v>
      </c>
      <c r="AC15" s="123"/>
      <c r="AD15" s="123"/>
      <c r="AE15" s="124"/>
      <c r="AF15" s="125">
        <f>SUM(AD9:AE14,AH9:AI14)</f>
        <v>8025500</v>
      </c>
      <c r="AG15" s="123"/>
      <c r="AH15" s="123"/>
      <c r="AI15" s="126"/>
      <c r="AJ15" s="127" t="s">
        <v>96</v>
      </c>
      <c r="AK15" s="128"/>
      <c r="AL15" s="128"/>
      <c r="AM15" s="129"/>
      <c r="AN15" s="130">
        <f>SUM(AL9:AM14,AP9:AQ14)</f>
        <v>-4147367</v>
      </c>
      <c r="AO15" s="128"/>
      <c r="AP15" s="128"/>
      <c r="AQ15" s="131"/>
      <c r="AR15" s="150" t="s">
        <v>96</v>
      </c>
      <c r="AS15" s="151"/>
      <c r="AT15" s="151"/>
      <c r="AU15" s="152"/>
      <c r="AV15" s="153">
        <f>SUM(AT9:AU14,AX9:AY14)</f>
        <v>3878133</v>
      </c>
      <c r="AW15" s="151"/>
      <c r="AX15" s="151"/>
      <c r="AY15" s="154"/>
      <c r="AZ15" s="75"/>
      <c r="BA15" s="75"/>
      <c r="BB15" s="75"/>
      <c r="BC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row>
    <row r="18" ht="16.5" customHeight="1">
      <c r="A18" s="75"/>
      <c r="B18" s="100" t="s">
        <v>50</v>
      </c>
      <c r="C18" s="71"/>
      <c r="D18" s="71"/>
      <c r="E18" s="71"/>
      <c r="F18" s="71"/>
      <c r="G18" s="71"/>
      <c r="H18" s="71"/>
      <c r="I18" s="71"/>
      <c r="J18" s="71"/>
      <c r="K18" s="71"/>
      <c r="L18" s="71"/>
      <c r="M18" s="71"/>
      <c r="N18" s="71"/>
      <c r="O18" s="71"/>
      <c r="P18" s="71"/>
      <c r="Q18" s="71"/>
      <c r="R18" s="71"/>
      <c r="S18" s="71"/>
      <c r="T18" s="71"/>
      <c r="U18" s="71"/>
      <c r="V18" s="71"/>
      <c r="W18" s="71"/>
      <c r="X18" s="71"/>
      <c r="Y18" s="71"/>
      <c r="Z18" s="72"/>
      <c r="AA18" s="75"/>
      <c r="AB18" s="100" t="s">
        <v>165</v>
      </c>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2"/>
      <c r="BC18" s="75"/>
    </row>
    <row r="19" ht="16.5" customHeight="1" outlineLevel="1">
      <c r="A19" s="75"/>
      <c r="B19" s="101" t="s">
        <v>51</v>
      </c>
      <c r="C19" s="102" t="s">
        <v>52</v>
      </c>
      <c r="D19" s="72"/>
      <c r="E19" s="102" t="s">
        <v>53</v>
      </c>
      <c r="F19" s="71"/>
      <c r="G19" s="102" t="s">
        <v>54</v>
      </c>
      <c r="H19" s="71"/>
      <c r="I19" s="102" t="s">
        <v>55</v>
      </c>
      <c r="J19" s="71"/>
      <c r="K19" s="71"/>
      <c r="L19" s="71"/>
      <c r="M19" s="72"/>
      <c r="N19" s="102" t="s">
        <v>56</v>
      </c>
      <c r="O19" s="72"/>
      <c r="P19" s="102" t="s">
        <v>57</v>
      </c>
      <c r="Q19" s="71"/>
      <c r="R19" s="102" t="s">
        <v>58</v>
      </c>
      <c r="S19" s="72"/>
      <c r="T19" s="102" t="s">
        <v>59</v>
      </c>
      <c r="U19" s="72"/>
      <c r="V19" s="102" t="s">
        <v>60</v>
      </c>
      <c r="W19" s="71"/>
      <c r="X19" s="72"/>
      <c r="Y19" s="102" t="s">
        <v>61</v>
      </c>
      <c r="Z19" s="72"/>
      <c r="AA19" s="75"/>
      <c r="AB19" s="102" t="s">
        <v>51</v>
      </c>
      <c r="AC19" s="72"/>
      <c r="AD19" s="102" t="s">
        <v>52</v>
      </c>
      <c r="AE19" s="72"/>
      <c r="AF19" s="102" t="s">
        <v>127</v>
      </c>
      <c r="AG19" s="71"/>
      <c r="AH19" s="71"/>
      <c r="AI19" s="102" t="s">
        <v>129</v>
      </c>
      <c r="AJ19" s="71"/>
      <c r="AK19" s="71"/>
      <c r="AL19" s="102" t="s">
        <v>130</v>
      </c>
      <c r="AM19" s="72"/>
      <c r="AN19" s="102" t="s">
        <v>131</v>
      </c>
      <c r="AO19" s="72"/>
      <c r="AP19" s="102" t="s">
        <v>132</v>
      </c>
      <c r="AQ19" s="72"/>
      <c r="AR19" s="102" t="s">
        <v>133</v>
      </c>
      <c r="AS19" s="72"/>
      <c r="AT19" s="102" t="s">
        <v>169</v>
      </c>
      <c r="AU19" s="72"/>
      <c r="AV19" s="102" t="s">
        <v>61</v>
      </c>
      <c r="AW19" s="71"/>
      <c r="AX19" s="72"/>
      <c r="AY19" s="102" t="s">
        <v>170</v>
      </c>
      <c r="AZ19" s="72"/>
      <c r="BA19" s="102" t="s">
        <v>171</v>
      </c>
      <c r="BB19" s="72"/>
      <c r="BC19" s="75"/>
    </row>
    <row r="20" ht="16.5" customHeight="1" outlineLevel="1">
      <c r="A20" s="75"/>
      <c r="B20" s="105" t="s">
        <v>173</v>
      </c>
      <c r="C20" s="106">
        <v>46227.65516837963</v>
      </c>
      <c r="D20" s="72"/>
      <c r="E20" s="107" t="s">
        <v>7</v>
      </c>
      <c r="F20" s="71"/>
      <c r="G20" s="107" t="s">
        <v>174</v>
      </c>
      <c r="H20" s="71"/>
      <c r="I20" s="107" t="s">
        <v>175</v>
      </c>
      <c r="J20" s="71"/>
      <c r="K20" s="71"/>
      <c r="L20" s="71"/>
      <c r="M20" s="72"/>
      <c r="N20" s="108" t="s">
        <v>176</v>
      </c>
      <c r="O20" s="72"/>
      <c r="P20" s="109">
        <v>0.0</v>
      </c>
      <c r="Q20" s="71"/>
      <c r="R20" s="110">
        <v>0.0</v>
      </c>
      <c r="S20" s="72"/>
      <c r="T20" s="111" t="s">
        <v>88</v>
      </c>
      <c r="U20" s="72"/>
      <c r="V20" s="112" t="s">
        <v>79</v>
      </c>
      <c r="W20" s="71"/>
      <c r="X20" s="72"/>
      <c r="Y20" s="112" t="s">
        <v>68</v>
      </c>
      <c r="Z20" s="72"/>
      <c r="AA20" s="75"/>
      <c r="AB20" s="111" t="s">
        <v>179</v>
      </c>
      <c r="AC20" s="72"/>
      <c r="AD20" s="166">
        <v>46226.840730219905</v>
      </c>
      <c r="AE20" s="72"/>
      <c r="AF20" s="111" t="s">
        <v>180</v>
      </c>
      <c r="AG20" s="71"/>
      <c r="AH20" s="72"/>
      <c r="AI20" s="111" t="s">
        <v>181</v>
      </c>
      <c r="AJ20" s="71"/>
      <c r="AK20" s="72"/>
      <c r="AL20" s="155" t="s">
        <v>182</v>
      </c>
      <c r="AM20" s="72"/>
      <c r="AN20" s="167">
        <v>3.743501958E9</v>
      </c>
      <c r="AO20" s="72"/>
      <c r="AP20" s="111" t="s">
        <v>112</v>
      </c>
      <c r="AQ20" s="72"/>
      <c r="AR20" s="111" t="s">
        <v>184</v>
      </c>
      <c r="AS20" s="72"/>
      <c r="AT20" s="168">
        <v>30000.0</v>
      </c>
      <c r="AU20" s="72"/>
      <c r="AV20" s="156" t="s">
        <v>187</v>
      </c>
      <c r="AW20" s="71"/>
      <c r="AX20" s="72"/>
      <c r="AY20" s="111"/>
      <c r="AZ20" s="71"/>
      <c r="BA20" s="156" t="s">
        <v>188</v>
      </c>
      <c r="BB20" s="72"/>
      <c r="BC20" s="75"/>
    </row>
    <row r="21" ht="16.5" customHeight="1" outlineLevel="1">
      <c r="A21" s="75"/>
      <c r="B21" s="105" t="s">
        <v>189</v>
      </c>
      <c r="C21" s="106">
        <v>46225.82870604166</v>
      </c>
      <c r="D21" s="72"/>
      <c r="E21" s="107" t="s">
        <v>7</v>
      </c>
      <c r="F21" s="71"/>
      <c r="G21" s="107" t="s">
        <v>174</v>
      </c>
      <c r="H21" s="71"/>
      <c r="I21" s="107" t="s">
        <v>190</v>
      </c>
      <c r="J21" s="71"/>
      <c r="K21" s="71"/>
      <c r="L21" s="71"/>
      <c r="M21" s="72"/>
      <c r="N21" s="108" t="s">
        <v>191</v>
      </c>
      <c r="O21" s="72"/>
      <c r="P21" s="109">
        <v>30000.0</v>
      </c>
      <c r="Q21" s="71"/>
      <c r="R21" s="110">
        <v>0.0</v>
      </c>
      <c r="S21" s="72"/>
      <c r="T21" s="111" t="s">
        <v>66</v>
      </c>
      <c r="U21" s="72"/>
      <c r="V21" s="112" t="s">
        <v>79</v>
      </c>
      <c r="W21" s="71"/>
      <c r="X21" s="72"/>
      <c r="Y21" s="112" t="s">
        <v>68</v>
      </c>
      <c r="Z21" s="72"/>
      <c r="AA21" s="75"/>
      <c r="AB21" s="169" t="s">
        <v>194</v>
      </c>
      <c r="AC21" s="72"/>
      <c r="AD21" s="170">
        <v>46226.83979107639</v>
      </c>
      <c r="AE21" s="72"/>
      <c r="AF21" s="111" t="s">
        <v>195</v>
      </c>
      <c r="AG21" s="71"/>
      <c r="AH21" s="72"/>
      <c r="AI21" s="111" t="s">
        <v>196</v>
      </c>
      <c r="AJ21" s="71"/>
      <c r="AK21" s="72"/>
      <c r="AL21" s="111" t="s">
        <v>197</v>
      </c>
      <c r="AM21" s="72"/>
      <c r="AN21" s="111">
        <v>3.74355506E9</v>
      </c>
      <c r="AO21" s="72"/>
      <c r="AP21" s="111" t="s">
        <v>112</v>
      </c>
      <c r="AQ21" s="72"/>
      <c r="AR21" s="111" t="s">
        <v>184</v>
      </c>
      <c r="AS21" s="72"/>
      <c r="AT21" s="168">
        <v>30000.0</v>
      </c>
      <c r="AU21" s="72"/>
      <c r="AV21" s="156" t="s">
        <v>187</v>
      </c>
      <c r="AW21" s="71"/>
      <c r="AX21" s="72"/>
      <c r="AY21" s="111"/>
      <c r="AZ21" s="71"/>
      <c r="BA21" s="156" t="s">
        <v>188</v>
      </c>
      <c r="BB21" s="72"/>
      <c r="BC21" s="75"/>
    </row>
    <row r="22" ht="16.5" customHeight="1" outlineLevel="1">
      <c r="A22" s="75"/>
      <c r="B22" s="105" t="s">
        <v>199</v>
      </c>
      <c r="C22" s="106">
        <v>46225.70966620371</v>
      </c>
      <c r="D22" s="72"/>
      <c r="E22" s="107" t="s">
        <v>7</v>
      </c>
      <c r="F22" s="71"/>
      <c r="G22" s="107" t="s">
        <v>174</v>
      </c>
      <c r="H22" s="71"/>
      <c r="I22" s="107" t="s">
        <v>200</v>
      </c>
      <c r="J22" s="71"/>
      <c r="K22" s="71"/>
      <c r="L22" s="71"/>
      <c r="M22" s="72"/>
      <c r="N22" s="108" t="s">
        <v>201</v>
      </c>
      <c r="O22" s="72"/>
      <c r="P22" s="109">
        <v>30000.0</v>
      </c>
      <c r="Q22" s="71"/>
      <c r="R22" s="110">
        <v>0.0</v>
      </c>
      <c r="S22" s="72"/>
      <c r="T22" s="111" t="s">
        <v>66</v>
      </c>
      <c r="U22" s="72"/>
      <c r="V22" s="112" t="s">
        <v>79</v>
      </c>
      <c r="W22" s="71"/>
      <c r="X22" s="72"/>
      <c r="Y22" s="112" t="s">
        <v>68</v>
      </c>
      <c r="Z22" s="72"/>
      <c r="AA22" s="75"/>
      <c r="AB22" s="169" t="s">
        <v>203</v>
      </c>
      <c r="AC22" s="72"/>
      <c r="AD22" s="170">
        <v>46225.70904864583</v>
      </c>
      <c r="AE22" s="72"/>
      <c r="AF22" s="111" t="s">
        <v>204</v>
      </c>
      <c r="AG22" s="71"/>
      <c r="AH22" s="72"/>
      <c r="AI22" s="111" t="s">
        <v>205</v>
      </c>
      <c r="AJ22" s="71"/>
      <c r="AK22" s="72"/>
      <c r="AL22" s="111" t="s">
        <v>201</v>
      </c>
      <c r="AM22" s="72"/>
      <c r="AN22" s="111">
        <v>3.765103736E9</v>
      </c>
      <c r="AO22" s="72"/>
      <c r="AP22" s="111" t="s">
        <v>112</v>
      </c>
      <c r="AQ22" s="72"/>
      <c r="AR22" s="111" t="s">
        <v>184</v>
      </c>
      <c r="AS22" s="72"/>
      <c r="AT22" s="168">
        <v>30000.0</v>
      </c>
      <c r="AU22" s="72"/>
      <c r="AV22" s="156" t="s">
        <v>187</v>
      </c>
      <c r="AW22" s="71"/>
      <c r="AX22" s="72"/>
      <c r="AY22" s="111"/>
      <c r="AZ22" s="71"/>
      <c r="BA22" s="171">
        <v>46256.0</v>
      </c>
      <c r="BB22" s="72"/>
      <c r="BC22" s="75"/>
    </row>
    <row r="23" ht="16.5" customHeight="1" outlineLevel="1">
      <c r="A23" s="75"/>
      <c r="B23" s="105" t="s">
        <v>208</v>
      </c>
      <c r="C23" s="106">
        <v>46225.70759788195</v>
      </c>
      <c r="D23" s="72"/>
      <c r="E23" s="107" t="s">
        <v>7</v>
      </c>
      <c r="F23" s="71"/>
      <c r="G23" s="107" t="s">
        <v>174</v>
      </c>
      <c r="H23" s="71"/>
      <c r="I23" s="107" t="s">
        <v>209</v>
      </c>
      <c r="J23" s="71"/>
      <c r="K23" s="71"/>
      <c r="L23" s="71"/>
      <c r="M23" s="72"/>
      <c r="N23" s="108" t="s">
        <v>210</v>
      </c>
      <c r="O23" s="72"/>
      <c r="P23" s="109">
        <v>30000.0</v>
      </c>
      <c r="Q23" s="71"/>
      <c r="R23" s="110">
        <v>0.0</v>
      </c>
      <c r="S23" s="72"/>
      <c r="T23" s="111" t="s">
        <v>66</v>
      </c>
      <c r="U23" s="72"/>
      <c r="V23" s="112" t="s">
        <v>79</v>
      </c>
      <c r="W23" s="71"/>
      <c r="X23" s="72"/>
      <c r="Y23" s="112" t="s">
        <v>68</v>
      </c>
      <c r="Z23" s="72"/>
      <c r="AA23" s="75"/>
      <c r="AB23" s="169" t="s">
        <v>212</v>
      </c>
      <c r="AC23" s="72"/>
      <c r="AD23" s="170">
        <v>46225.70680019676</v>
      </c>
      <c r="AE23" s="72"/>
      <c r="AF23" s="111" t="s">
        <v>213</v>
      </c>
      <c r="AG23" s="71"/>
      <c r="AH23" s="72"/>
      <c r="AI23" s="111" t="s">
        <v>214</v>
      </c>
      <c r="AJ23" s="71"/>
      <c r="AK23" s="72"/>
      <c r="AL23" s="111" t="s">
        <v>210</v>
      </c>
      <c r="AM23" s="72"/>
      <c r="AN23" s="111">
        <v>3.764355176E9</v>
      </c>
      <c r="AO23" s="72"/>
      <c r="AP23" s="111" t="s">
        <v>112</v>
      </c>
      <c r="AQ23" s="72"/>
      <c r="AR23" s="111" t="s">
        <v>184</v>
      </c>
      <c r="AS23" s="72"/>
      <c r="AT23" s="168">
        <v>30000.0</v>
      </c>
      <c r="AU23" s="72"/>
      <c r="AV23" s="156" t="s">
        <v>187</v>
      </c>
      <c r="AW23" s="71"/>
      <c r="AX23" s="72"/>
      <c r="AY23" s="111"/>
      <c r="AZ23" s="71"/>
      <c r="BA23" s="171">
        <v>46256.0</v>
      </c>
      <c r="BB23" s="72"/>
      <c r="BC23" s="75"/>
    </row>
    <row r="24" ht="16.5" customHeight="1" outlineLevel="1">
      <c r="A24" s="75"/>
      <c r="B24" s="105" t="s">
        <v>217</v>
      </c>
      <c r="C24" s="106">
        <v>46224.89909481481</v>
      </c>
      <c r="D24" s="72"/>
      <c r="E24" s="107" t="s">
        <v>7</v>
      </c>
      <c r="F24" s="71"/>
      <c r="G24" s="107" t="s">
        <v>174</v>
      </c>
      <c r="H24" s="71"/>
      <c r="I24" s="107" t="s">
        <v>218</v>
      </c>
      <c r="J24" s="71"/>
      <c r="K24" s="71"/>
      <c r="L24" s="71"/>
      <c r="M24" s="72"/>
      <c r="N24" s="108" t="s">
        <v>219</v>
      </c>
      <c r="O24" s="72"/>
      <c r="P24" s="109">
        <v>6000.0</v>
      </c>
      <c r="Q24" s="71"/>
      <c r="R24" s="110">
        <v>0.0</v>
      </c>
      <c r="S24" s="72"/>
      <c r="T24" s="111" t="s">
        <v>66</v>
      </c>
      <c r="U24" s="72"/>
      <c r="V24" s="112" t="s">
        <v>79</v>
      </c>
      <c r="W24" s="71"/>
      <c r="X24" s="72"/>
      <c r="Y24" s="112" t="s">
        <v>68</v>
      </c>
      <c r="Z24" s="72"/>
      <c r="AA24" s="75"/>
      <c r="AB24" s="169" t="s">
        <v>221</v>
      </c>
      <c r="AC24" s="72"/>
      <c r="AD24" s="170">
        <v>46223.80179748843</v>
      </c>
      <c r="AE24" s="72"/>
      <c r="AF24" s="111" t="s">
        <v>223</v>
      </c>
      <c r="AG24" s="71"/>
      <c r="AH24" s="72"/>
      <c r="AI24" s="111" t="s">
        <v>224</v>
      </c>
      <c r="AJ24" s="71"/>
      <c r="AK24" s="72"/>
      <c r="AL24" s="111" t="s">
        <v>225</v>
      </c>
      <c r="AM24" s="72"/>
      <c r="AN24" s="111">
        <v>3.764815672E9</v>
      </c>
      <c r="AO24" s="72"/>
      <c r="AP24" s="111" t="s">
        <v>112</v>
      </c>
      <c r="AQ24" s="72"/>
      <c r="AR24" s="111" t="s">
        <v>184</v>
      </c>
      <c r="AS24" s="72"/>
      <c r="AT24" s="168">
        <v>30000.0</v>
      </c>
      <c r="AU24" s="72"/>
      <c r="AV24" s="156" t="s">
        <v>187</v>
      </c>
      <c r="AW24" s="71"/>
      <c r="AX24" s="72"/>
      <c r="AY24" s="111"/>
      <c r="AZ24" s="71"/>
      <c r="BA24" s="156" t="s">
        <v>188</v>
      </c>
      <c r="BB24" s="72"/>
      <c r="BC24" s="75"/>
    </row>
    <row r="25" ht="16.5" customHeight="1" outlineLevel="1">
      <c r="A25" s="75"/>
      <c r="B25" s="105" t="s">
        <v>227</v>
      </c>
      <c r="C25" s="106">
        <v>46223.73238743056</v>
      </c>
      <c r="D25" s="72"/>
      <c r="E25" s="107" t="s">
        <v>7</v>
      </c>
      <c r="F25" s="71"/>
      <c r="G25" s="107" t="s">
        <v>174</v>
      </c>
      <c r="H25" s="71"/>
      <c r="I25" s="107" t="s">
        <v>229</v>
      </c>
      <c r="J25" s="71"/>
      <c r="K25" s="71"/>
      <c r="L25" s="71"/>
      <c r="M25" s="72"/>
      <c r="N25" s="108" t="s">
        <v>230</v>
      </c>
      <c r="O25" s="72"/>
      <c r="P25" s="109">
        <v>30000.0</v>
      </c>
      <c r="Q25" s="71"/>
      <c r="R25" s="110">
        <v>0.0</v>
      </c>
      <c r="S25" s="72"/>
      <c r="T25" s="111" t="s">
        <v>66</v>
      </c>
      <c r="U25" s="72"/>
      <c r="V25" s="112" t="s">
        <v>79</v>
      </c>
      <c r="W25" s="71"/>
      <c r="X25" s="72"/>
      <c r="Y25" s="112" t="s">
        <v>68</v>
      </c>
      <c r="Z25" s="72"/>
      <c r="AA25" s="75"/>
      <c r="AB25" s="169" t="s">
        <v>231</v>
      </c>
      <c r="AC25" s="72"/>
      <c r="AD25" s="170">
        <v>46223.73186672454</v>
      </c>
      <c r="AE25" s="72"/>
      <c r="AF25" s="111" t="s">
        <v>232</v>
      </c>
      <c r="AG25" s="71"/>
      <c r="AH25" s="72"/>
      <c r="AI25" s="111" t="s">
        <v>233</v>
      </c>
      <c r="AJ25" s="71"/>
      <c r="AK25" s="72"/>
      <c r="AL25" s="111" t="s">
        <v>230</v>
      </c>
      <c r="AM25" s="72"/>
      <c r="AN25" s="111">
        <v>3.764116489E9</v>
      </c>
      <c r="AO25" s="72"/>
      <c r="AP25" s="111" t="s">
        <v>112</v>
      </c>
      <c r="AQ25" s="72"/>
      <c r="AR25" s="111" t="s">
        <v>184</v>
      </c>
      <c r="AS25" s="72"/>
      <c r="AT25" s="168">
        <v>30000.0</v>
      </c>
      <c r="AU25" s="72"/>
      <c r="AV25" s="156" t="s">
        <v>187</v>
      </c>
      <c r="AW25" s="71"/>
      <c r="AX25" s="72"/>
      <c r="AY25" s="111"/>
      <c r="AZ25" s="71"/>
      <c r="BA25" s="171">
        <v>46254.0</v>
      </c>
      <c r="BB25" s="72"/>
      <c r="BC25" s="75"/>
    </row>
    <row r="26" ht="16.5" customHeight="1" outlineLevel="1">
      <c r="A26" s="75"/>
      <c r="B26" s="105" t="s">
        <v>236</v>
      </c>
      <c r="C26" s="106">
        <v>46223.64907086805</v>
      </c>
      <c r="D26" s="72"/>
      <c r="E26" s="107" t="s">
        <v>7</v>
      </c>
      <c r="F26" s="71"/>
      <c r="G26" s="107" t="s">
        <v>174</v>
      </c>
      <c r="H26" s="71"/>
      <c r="I26" s="107" t="s">
        <v>237</v>
      </c>
      <c r="J26" s="71"/>
      <c r="K26" s="71"/>
      <c r="L26" s="71"/>
      <c r="M26" s="72"/>
      <c r="N26" s="108" t="s">
        <v>239</v>
      </c>
      <c r="O26" s="72"/>
      <c r="P26" s="109">
        <v>30000.0</v>
      </c>
      <c r="Q26" s="71"/>
      <c r="R26" s="110">
        <v>0.0</v>
      </c>
      <c r="S26" s="72"/>
      <c r="T26" s="111" t="s">
        <v>66</v>
      </c>
      <c r="U26" s="72"/>
      <c r="V26" s="112" t="s">
        <v>79</v>
      </c>
      <c r="W26" s="71"/>
      <c r="X26" s="72"/>
      <c r="Y26" s="112" t="s">
        <v>68</v>
      </c>
      <c r="Z26" s="72"/>
      <c r="AA26" s="75"/>
      <c r="AB26" s="169" t="s">
        <v>241</v>
      </c>
      <c r="AC26" s="72"/>
      <c r="AD26" s="170">
        <v>46219.65527430555</v>
      </c>
      <c r="AE26" s="72"/>
      <c r="AF26" s="111" t="s">
        <v>242</v>
      </c>
      <c r="AG26" s="71"/>
      <c r="AH26" s="72"/>
      <c r="AI26" s="111" t="s">
        <v>243</v>
      </c>
      <c r="AJ26" s="71"/>
      <c r="AK26" s="72"/>
      <c r="AL26" s="111" t="s">
        <v>244</v>
      </c>
      <c r="AM26" s="72"/>
      <c r="AN26" s="111">
        <v>3.7653722E9</v>
      </c>
      <c r="AO26" s="72"/>
      <c r="AP26" s="111" t="s">
        <v>112</v>
      </c>
      <c r="AQ26" s="72"/>
      <c r="AR26" s="111" t="s">
        <v>184</v>
      </c>
      <c r="AS26" s="72"/>
      <c r="AT26" s="168">
        <v>30000.0</v>
      </c>
      <c r="AU26" s="72"/>
      <c r="AV26" s="156" t="s">
        <v>246</v>
      </c>
      <c r="AW26" s="71"/>
      <c r="AX26" s="72"/>
      <c r="AY26" s="111" t="s">
        <v>248</v>
      </c>
      <c r="AZ26" s="71"/>
      <c r="BA26" s="171">
        <v>46250.0</v>
      </c>
      <c r="BB26" s="72"/>
      <c r="BC26" s="75"/>
    </row>
    <row r="27" ht="16.5" customHeight="1" outlineLevel="1">
      <c r="A27" s="75"/>
      <c r="B27" s="105" t="s">
        <v>249</v>
      </c>
      <c r="C27" s="106">
        <v>46219.798405891204</v>
      </c>
      <c r="D27" s="72"/>
      <c r="E27" s="107" t="s">
        <v>7</v>
      </c>
      <c r="F27" s="71"/>
      <c r="G27" s="107" t="s">
        <v>174</v>
      </c>
      <c r="H27" s="71"/>
      <c r="I27" s="107" t="s">
        <v>250</v>
      </c>
      <c r="J27" s="71"/>
      <c r="K27" s="71"/>
      <c r="L27" s="71"/>
      <c r="M27" s="72"/>
      <c r="N27" s="108" t="s">
        <v>251</v>
      </c>
      <c r="O27" s="72"/>
      <c r="P27" s="109">
        <v>15000.0</v>
      </c>
      <c r="Q27" s="71"/>
      <c r="R27" s="110">
        <v>0.0</v>
      </c>
      <c r="S27" s="72"/>
      <c r="T27" s="111" t="s">
        <v>66</v>
      </c>
      <c r="U27" s="72"/>
      <c r="V27" s="112" t="s">
        <v>79</v>
      </c>
      <c r="W27" s="71"/>
      <c r="X27" s="72"/>
      <c r="Y27" s="112" t="s">
        <v>68</v>
      </c>
      <c r="Z27" s="72"/>
      <c r="AA27" s="75"/>
      <c r="AB27" s="169" t="s">
        <v>253</v>
      </c>
      <c r="AC27" s="72"/>
      <c r="AD27" s="170">
        <v>46219.654051875</v>
      </c>
      <c r="AE27" s="72"/>
      <c r="AF27" s="111" t="s">
        <v>254</v>
      </c>
      <c r="AG27" s="71"/>
      <c r="AH27" s="72"/>
      <c r="AI27" s="111" t="s">
        <v>255</v>
      </c>
      <c r="AJ27" s="71"/>
      <c r="AK27" s="72"/>
      <c r="AL27" s="111" t="s">
        <v>257</v>
      </c>
      <c r="AM27" s="72"/>
      <c r="AN27" s="111">
        <v>3.764851158E9</v>
      </c>
      <c r="AO27" s="72"/>
      <c r="AP27" s="111" t="s">
        <v>112</v>
      </c>
      <c r="AQ27" s="72"/>
      <c r="AR27" s="111" t="s">
        <v>184</v>
      </c>
      <c r="AS27" s="72"/>
      <c r="AT27" s="168">
        <v>30000.0</v>
      </c>
      <c r="AU27" s="72"/>
      <c r="AV27" s="156" t="s">
        <v>246</v>
      </c>
      <c r="AW27" s="71"/>
      <c r="AX27" s="72"/>
      <c r="AY27" s="111" t="s">
        <v>248</v>
      </c>
      <c r="AZ27" s="71"/>
      <c r="BA27" s="171">
        <v>46250.0</v>
      </c>
      <c r="BB27" s="72"/>
      <c r="BC27" s="75"/>
    </row>
    <row r="28" ht="16.5" customHeight="1" outlineLevel="1">
      <c r="A28" s="75"/>
      <c r="B28" s="105" t="s">
        <v>258</v>
      </c>
      <c r="C28" s="106">
        <v>46219.79730701389</v>
      </c>
      <c r="D28" s="72"/>
      <c r="E28" s="107" t="s">
        <v>7</v>
      </c>
      <c r="F28" s="71"/>
      <c r="G28" s="107" t="s">
        <v>174</v>
      </c>
      <c r="H28" s="71"/>
      <c r="I28" s="107" t="s">
        <v>250</v>
      </c>
      <c r="J28" s="71"/>
      <c r="K28" s="71"/>
      <c r="L28" s="71"/>
      <c r="M28" s="72"/>
      <c r="N28" s="108" t="s">
        <v>251</v>
      </c>
      <c r="O28" s="72"/>
      <c r="P28" s="109">
        <v>10000.0</v>
      </c>
      <c r="Q28" s="71"/>
      <c r="R28" s="110">
        <v>0.0</v>
      </c>
      <c r="S28" s="72"/>
      <c r="T28" s="111" t="s">
        <v>88</v>
      </c>
      <c r="U28" s="72"/>
      <c r="V28" s="112" t="s">
        <v>79</v>
      </c>
      <c r="W28" s="71"/>
      <c r="X28" s="72"/>
      <c r="Y28" s="112" t="s">
        <v>68</v>
      </c>
      <c r="Z28" s="72"/>
      <c r="AA28" s="75"/>
      <c r="AB28" s="169" t="s">
        <v>261</v>
      </c>
      <c r="AC28" s="72"/>
      <c r="AD28" s="170">
        <v>46219.48513180556</v>
      </c>
      <c r="AE28" s="72"/>
      <c r="AF28" s="111" t="s">
        <v>262</v>
      </c>
      <c r="AG28" s="71"/>
      <c r="AH28" s="72"/>
      <c r="AI28" s="111" t="s">
        <v>263</v>
      </c>
      <c r="AJ28" s="71"/>
      <c r="AK28" s="72"/>
      <c r="AL28" s="111" t="s">
        <v>239</v>
      </c>
      <c r="AM28" s="72"/>
      <c r="AN28" s="111">
        <v>3.765414803E9</v>
      </c>
      <c r="AO28" s="72"/>
      <c r="AP28" s="111" t="s">
        <v>112</v>
      </c>
      <c r="AQ28" s="72"/>
      <c r="AR28" s="111" t="s">
        <v>184</v>
      </c>
      <c r="AS28" s="72"/>
      <c r="AT28" s="168">
        <v>30000.0</v>
      </c>
      <c r="AU28" s="72"/>
      <c r="AV28" s="156" t="s">
        <v>246</v>
      </c>
      <c r="AW28" s="71"/>
      <c r="AX28" s="72"/>
      <c r="AY28" s="111" t="s">
        <v>248</v>
      </c>
      <c r="AZ28" s="71"/>
      <c r="BA28" s="171">
        <v>46254.0</v>
      </c>
      <c r="BB28" s="72"/>
      <c r="BC28" s="75"/>
    </row>
    <row r="29" ht="16.5" customHeight="1" outlineLevel="1">
      <c r="A29" s="75"/>
      <c r="B29" s="105" t="s">
        <v>266</v>
      </c>
      <c r="C29" s="106">
        <v>46219.67094321759</v>
      </c>
      <c r="D29" s="72"/>
      <c r="E29" s="107" t="s">
        <v>7</v>
      </c>
      <c r="F29" s="71"/>
      <c r="G29" s="107" t="s">
        <v>174</v>
      </c>
      <c r="H29" s="71"/>
      <c r="I29" s="107" t="s">
        <v>267</v>
      </c>
      <c r="J29" s="71"/>
      <c r="K29" s="71"/>
      <c r="L29" s="71"/>
      <c r="M29" s="72"/>
      <c r="N29" s="108" t="s">
        <v>268</v>
      </c>
      <c r="O29" s="72"/>
      <c r="P29" s="109">
        <v>50000.0</v>
      </c>
      <c r="Q29" s="71"/>
      <c r="R29" s="110">
        <v>0.0</v>
      </c>
      <c r="S29" s="72"/>
      <c r="T29" s="111" t="s">
        <v>66</v>
      </c>
      <c r="U29" s="72"/>
      <c r="V29" s="112" t="s">
        <v>79</v>
      </c>
      <c r="W29" s="71"/>
      <c r="X29" s="72"/>
      <c r="Y29" s="112" t="s">
        <v>68</v>
      </c>
      <c r="Z29" s="72"/>
      <c r="AA29" s="75"/>
      <c r="AB29" s="169" t="s">
        <v>271</v>
      </c>
      <c r="AC29" s="72"/>
      <c r="AD29" s="170">
        <v>46217.75275329861</v>
      </c>
      <c r="AE29" s="72"/>
      <c r="AF29" s="111" t="s">
        <v>272</v>
      </c>
      <c r="AG29" s="71"/>
      <c r="AH29" s="72"/>
      <c r="AI29" s="111" t="s">
        <v>273</v>
      </c>
      <c r="AJ29" s="71"/>
      <c r="AK29" s="72"/>
      <c r="AL29" s="111" t="s">
        <v>274</v>
      </c>
      <c r="AM29" s="72"/>
      <c r="AN29" s="111">
        <v>3.765043742E9</v>
      </c>
      <c r="AO29" s="72"/>
      <c r="AP29" s="111" t="s">
        <v>101</v>
      </c>
      <c r="AQ29" s="72"/>
      <c r="AR29" s="111" t="s">
        <v>275</v>
      </c>
      <c r="AS29" s="72"/>
      <c r="AT29" s="168">
        <v>30000.0</v>
      </c>
      <c r="AU29" s="72"/>
      <c r="AV29" s="156" t="s">
        <v>246</v>
      </c>
      <c r="AW29" s="71"/>
      <c r="AX29" s="72"/>
      <c r="AY29" s="111" t="s">
        <v>248</v>
      </c>
      <c r="AZ29" s="71"/>
      <c r="BA29" s="171">
        <v>46248.0</v>
      </c>
      <c r="BB29" s="72"/>
      <c r="BC29" s="75"/>
    </row>
    <row r="30" ht="16.5" customHeight="1" outlineLevel="1">
      <c r="A30" s="75"/>
      <c r="B30" s="105" t="s">
        <v>277</v>
      </c>
      <c r="C30" s="106">
        <v>46219.65879898148</v>
      </c>
      <c r="D30" s="72"/>
      <c r="E30" s="107" t="s">
        <v>7</v>
      </c>
      <c r="F30" s="71"/>
      <c r="G30" s="107" t="s">
        <v>174</v>
      </c>
      <c r="H30" s="71"/>
      <c r="I30" s="107" t="s">
        <v>278</v>
      </c>
      <c r="J30" s="71"/>
      <c r="K30" s="71"/>
      <c r="L30" s="71"/>
      <c r="M30" s="72"/>
      <c r="N30" s="108" t="s">
        <v>244</v>
      </c>
      <c r="O30" s="72"/>
      <c r="P30" s="109">
        <v>25000.0</v>
      </c>
      <c r="Q30" s="71"/>
      <c r="R30" s="110">
        <v>0.0</v>
      </c>
      <c r="S30" s="72"/>
      <c r="T30" s="111" t="s">
        <v>88</v>
      </c>
      <c r="U30" s="72"/>
      <c r="V30" s="112" t="s">
        <v>79</v>
      </c>
      <c r="W30" s="71"/>
      <c r="X30" s="72"/>
      <c r="Y30" s="112" t="s">
        <v>68</v>
      </c>
      <c r="Z30" s="72"/>
      <c r="AA30" s="75"/>
      <c r="AB30" s="169" t="s">
        <v>279</v>
      </c>
      <c r="AC30" s="72"/>
      <c r="AD30" s="170">
        <v>46216.46740925926</v>
      </c>
      <c r="AE30" s="72"/>
      <c r="AF30" s="111" t="s">
        <v>280</v>
      </c>
      <c r="AG30" s="71"/>
      <c r="AH30" s="72"/>
      <c r="AI30" s="111" t="s">
        <v>281</v>
      </c>
      <c r="AJ30" s="71"/>
      <c r="AK30" s="72"/>
      <c r="AL30" s="111" t="s">
        <v>282</v>
      </c>
      <c r="AM30" s="72"/>
      <c r="AN30" s="111">
        <v>3.765494643E9</v>
      </c>
      <c r="AO30" s="72"/>
      <c r="AP30" s="111" t="s">
        <v>112</v>
      </c>
      <c r="AQ30" s="72"/>
      <c r="AR30" s="111" t="s">
        <v>184</v>
      </c>
      <c r="AS30" s="72"/>
      <c r="AT30" s="168">
        <v>30000.0</v>
      </c>
      <c r="AU30" s="72"/>
      <c r="AV30" s="156" t="s">
        <v>246</v>
      </c>
      <c r="AW30" s="71"/>
      <c r="AX30" s="72"/>
      <c r="AY30" s="111" t="s">
        <v>248</v>
      </c>
      <c r="AZ30" s="71"/>
      <c r="BA30" s="171">
        <v>46247.0</v>
      </c>
      <c r="BB30" s="72"/>
      <c r="BC30" s="75"/>
    </row>
    <row r="31" ht="16.5" customHeight="1" outlineLevel="1">
      <c r="A31" s="75"/>
      <c r="B31" s="105" t="s">
        <v>283</v>
      </c>
      <c r="C31" s="106">
        <v>46219.65744472222</v>
      </c>
      <c r="D31" s="72"/>
      <c r="E31" s="107" t="s">
        <v>7</v>
      </c>
      <c r="F31" s="71"/>
      <c r="G31" s="107" t="s">
        <v>174</v>
      </c>
      <c r="H31" s="71"/>
      <c r="I31" s="107" t="s">
        <v>285</v>
      </c>
      <c r="J31" s="71"/>
      <c r="K31" s="71"/>
      <c r="L31" s="71"/>
      <c r="M31" s="72"/>
      <c r="N31" s="108" t="s">
        <v>257</v>
      </c>
      <c r="O31" s="72"/>
      <c r="P31" s="109">
        <v>25000.0</v>
      </c>
      <c r="Q31" s="71"/>
      <c r="R31" s="110">
        <v>0.0</v>
      </c>
      <c r="S31" s="72"/>
      <c r="T31" s="111" t="s">
        <v>88</v>
      </c>
      <c r="U31" s="72"/>
      <c r="V31" s="112" t="s">
        <v>79</v>
      </c>
      <c r="W31" s="71"/>
      <c r="X31" s="72"/>
      <c r="Y31" s="112" t="s">
        <v>68</v>
      </c>
      <c r="Z31" s="72"/>
      <c r="AA31" s="75"/>
      <c r="AB31" s="169" t="s">
        <v>287</v>
      </c>
      <c r="AC31" s="72"/>
      <c r="AD31" s="170">
        <v>46213.742170717596</v>
      </c>
      <c r="AE31" s="72"/>
      <c r="AF31" s="111" t="s">
        <v>288</v>
      </c>
      <c r="AG31" s="71"/>
      <c r="AH31" s="72"/>
      <c r="AI31" s="111" t="s">
        <v>289</v>
      </c>
      <c r="AJ31" s="71"/>
      <c r="AK31" s="72"/>
      <c r="AL31" s="111" t="s">
        <v>290</v>
      </c>
      <c r="AM31" s="72"/>
      <c r="AN31" s="111">
        <v>3.764198523E9</v>
      </c>
      <c r="AO31" s="72"/>
      <c r="AP31" s="111" t="s">
        <v>101</v>
      </c>
      <c r="AQ31" s="72"/>
      <c r="AR31" s="111" t="s">
        <v>275</v>
      </c>
      <c r="AS31" s="72"/>
      <c r="AT31" s="168">
        <v>30000.0</v>
      </c>
      <c r="AU31" s="72"/>
      <c r="AV31" s="156" t="s">
        <v>246</v>
      </c>
      <c r="AW31" s="71"/>
      <c r="AX31" s="72"/>
      <c r="AY31" s="111" t="s">
        <v>248</v>
      </c>
      <c r="AZ31" s="71"/>
      <c r="BA31" s="171">
        <v>46244.0</v>
      </c>
      <c r="BB31" s="72"/>
      <c r="BC31" s="75"/>
    </row>
    <row r="32" ht="16.5" customHeight="1" outlineLevel="1">
      <c r="A32" s="75"/>
      <c r="B32" s="105" t="s">
        <v>292</v>
      </c>
      <c r="C32" s="106">
        <v>46219.62726962963</v>
      </c>
      <c r="D32" s="72"/>
      <c r="E32" s="107" t="s">
        <v>7</v>
      </c>
      <c r="F32" s="71"/>
      <c r="G32" s="107" t="s">
        <v>174</v>
      </c>
      <c r="H32" s="71"/>
      <c r="I32" s="107" t="s">
        <v>294</v>
      </c>
      <c r="J32" s="71"/>
      <c r="K32" s="71"/>
      <c r="L32" s="71"/>
      <c r="M32" s="72"/>
      <c r="N32" s="108" t="s">
        <v>295</v>
      </c>
      <c r="O32" s="72"/>
      <c r="P32" s="109">
        <v>30000.0</v>
      </c>
      <c r="Q32" s="71"/>
      <c r="R32" s="110">
        <v>0.0</v>
      </c>
      <c r="S32" s="72"/>
      <c r="T32" s="111" t="s">
        <v>88</v>
      </c>
      <c r="U32" s="72"/>
      <c r="V32" s="112" t="s">
        <v>79</v>
      </c>
      <c r="W32" s="71"/>
      <c r="X32" s="72"/>
      <c r="Y32" s="112" t="s">
        <v>68</v>
      </c>
      <c r="Z32" s="72"/>
      <c r="AA32" s="75"/>
      <c r="AB32" s="169" t="s">
        <v>296</v>
      </c>
      <c r="AC32" s="72"/>
      <c r="AD32" s="170">
        <v>46213.740211909724</v>
      </c>
      <c r="AE32" s="72"/>
      <c r="AF32" s="111" t="s">
        <v>298</v>
      </c>
      <c r="AG32" s="71"/>
      <c r="AH32" s="72"/>
      <c r="AI32" s="111" t="s">
        <v>289</v>
      </c>
      <c r="AJ32" s="71"/>
      <c r="AK32" s="72"/>
      <c r="AL32" s="111" t="s">
        <v>299</v>
      </c>
      <c r="AM32" s="72"/>
      <c r="AN32" s="111">
        <v>3.765093949E9</v>
      </c>
      <c r="AO32" s="72"/>
      <c r="AP32" s="111" t="s">
        <v>101</v>
      </c>
      <c r="AQ32" s="72"/>
      <c r="AR32" s="111" t="s">
        <v>275</v>
      </c>
      <c r="AS32" s="72"/>
      <c r="AT32" s="168">
        <v>30000.0</v>
      </c>
      <c r="AU32" s="72"/>
      <c r="AV32" s="156" t="s">
        <v>246</v>
      </c>
      <c r="AW32" s="71"/>
      <c r="AX32" s="72"/>
      <c r="AY32" s="111" t="s">
        <v>248</v>
      </c>
      <c r="AZ32" s="71"/>
      <c r="BA32" s="171">
        <v>46244.0</v>
      </c>
      <c r="BB32" s="72"/>
      <c r="BC32" s="75"/>
    </row>
    <row r="33" ht="16.5" customHeight="1" outlineLevel="1">
      <c r="A33" s="75"/>
      <c r="B33" s="105" t="s">
        <v>300</v>
      </c>
      <c r="C33" s="106">
        <v>46219.623604988425</v>
      </c>
      <c r="D33" s="72"/>
      <c r="E33" s="107" t="s">
        <v>7</v>
      </c>
      <c r="F33" s="71"/>
      <c r="G33" s="107" t="s">
        <v>174</v>
      </c>
      <c r="H33" s="71"/>
      <c r="I33" s="107" t="s">
        <v>301</v>
      </c>
      <c r="J33" s="71"/>
      <c r="K33" s="71"/>
      <c r="L33" s="71"/>
      <c r="M33" s="72"/>
      <c r="N33" s="108" t="s">
        <v>303</v>
      </c>
      <c r="O33" s="72"/>
      <c r="P33" s="109">
        <v>35000.0</v>
      </c>
      <c r="Q33" s="71"/>
      <c r="R33" s="110">
        <v>0.0</v>
      </c>
      <c r="S33" s="72"/>
      <c r="T33" s="111" t="s">
        <v>88</v>
      </c>
      <c r="U33" s="72"/>
      <c r="V33" s="112" t="s">
        <v>79</v>
      </c>
      <c r="W33" s="71"/>
      <c r="X33" s="72"/>
      <c r="Y33" s="112" t="s">
        <v>68</v>
      </c>
      <c r="Z33" s="72"/>
      <c r="AA33" s="75"/>
      <c r="AB33" s="169" t="s">
        <v>304</v>
      </c>
      <c r="AC33" s="72"/>
      <c r="AD33" s="170">
        <v>46205.42795591435</v>
      </c>
      <c r="AE33" s="72"/>
      <c r="AF33" s="111" t="s">
        <v>305</v>
      </c>
      <c r="AG33" s="71"/>
      <c r="AH33" s="72"/>
      <c r="AI33" s="111" t="s">
        <v>306</v>
      </c>
      <c r="AJ33" s="71"/>
      <c r="AK33" s="72"/>
      <c r="AL33" s="111" t="s">
        <v>307</v>
      </c>
      <c r="AM33" s="72"/>
      <c r="AN33" s="111">
        <v>3.764858687E9</v>
      </c>
      <c r="AO33" s="72"/>
      <c r="AP33" s="111" t="s">
        <v>112</v>
      </c>
      <c r="AQ33" s="72"/>
      <c r="AR33" s="111" t="s">
        <v>184</v>
      </c>
      <c r="AS33" s="72"/>
      <c r="AT33" s="168">
        <v>30000.0</v>
      </c>
      <c r="AU33" s="72"/>
      <c r="AV33" s="156" t="s">
        <v>246</v>
      </c>
      <c r="AW33" s="71"/>
      <c r="AX33" s="72"/>
      <c r="AY33" s="111" t="s">
        <v>248</v>
      </c>
      <c r="AZ33" s="71"/>
      <c r="BA33" s="171">
        <v>46236.0</v>
      </c>
      <c r="BB33" s="72"/>
      <c r="BC33" s="75"/>
    </row>
    <row r="34" ht="16.5" customHeight="1" outlineLevel="1">
      <c r="A34" s="75"/>
      <c r="B34" s="105" t="s">
        <v>310</v>
      </c>
      <c r="C34" s="106">
        <v>46217.92727375</v>
      </c>
      <c r="D34" s="72"/>
      <c r="E34" s="107" t="s">
        <v>7</v>
      </c>
      <c r="F34" s="71"/>
      <c r="G34" s="107" t="s">
        <v>174</v>
      </c>
      <c r="H34" s="71"/>
      <c r="I34" s="107" t="s">
        <v>218</v>
      </c>
      <c r="J34" s="71"/>
      <c r="K34" s="71"/>
      <c r="L34" s="71"/>
      <c r="M34" s="72"/>
      <c r="N34" s="108" t="s">
        <v>219</v>
      </c>
      <c r="O34" s="72"/>
      <c r="P34" s="109">
        <v>6000.0</v>
      </c>
      <c r="Q34" s="71"/>
      <c r="R34" s="110">
        <v>0.0</v>
      </c>
      <c r="S34" s="72"/>
      <c r="T34" s="111" t="s">
        <v>66</v>
      </c>
      <c r="U34" s="72"/>
      <c r="V34" s="112" t="s">
        <v>79</v>
      </c>
      <c r="W34" s="71"/>
      <c r="X34" s="72"/>
      <c r="Y34" s="112" t="s">
        <v>68</v>
      </c>
      <c r="Z34" s="72"/>
      <c r="AA34" s="75"/>
      <c r="AB34" s="169" t="s">
        <v>312</v>
      </c>
      <c r="AC34" s="72"/>
      <c r="AD34" s="170">
        <v>46202.0</v>
      </c>
      <c r="AE34" s="72"/>
      <c r="AF34" s="111" t="s">
        <v>313</v>
      </c>
      <c r="AG34" s="71"/>
      <c r="AH34" s="72"/>
      <c r="AI34" s="111" t="s">
        <v>314</v>
      </c>
      <c r="AJ34" s="71"/>
      <c r="AK34" s="72"/>
      <c r="AL34" s="111" t="s">
        <v>295</v>
      </c>
      <c r="AM34" s="72"/>
      <c r="AN34" s="111">
        <v>3.764902231E9</v>
      </c>
      <c r="AO34" s="72"/>
      <c r="AP34" s="111" t="s">
        <v>101</v>
      </c>
      <c r="AQ34" s="72"/>
      <c r="AR34" s="111" t="s">
        <v>275</v>
      </c>
      <c r="AS34" s="72"/>
      <c r="AT34" s="168">
        <v>30000.0</v>
      </c>
      <c r="AU34" s="72"/>
      <c r="AV34" s="156" t="s">
        <v>246</v>
      </c>
      <c r="AW34" s="71"/>
      <c r="AX34" s="72"/>
      <c r="AY34" s="111" t="s">
        <v>248</v>
      </c>
      <c r="AZ34" s="71"/>
      <c r="BA34" s="171">
        <v>46250.0</v>
      </c>
      <c r="BB34" s="72"/>
      <c r="BC34" s="75"/>
    </row>
    <row r="35" ht="16.5" customHeight="1" outlineLevel="1">
      <c r="A35" s="75"/>
      <c r="B35" s="105" t="s">
        <v>317</v>
      </c>
      <c r="C35" s="106">
        <v>46217.75397815972</v>
      </c>
      <c r="D35" s="72"/>
      <c r="E35" s="107" t="s">
        <v>7</v>
      </c>
      <c r="F35" s="71"/>
      <c r="G35" s="107" t="s">
        <v>174</v>
      </c>
      <c r="H35" s="71"/>
      <c r="I35" s="107" t="s">
        <v>319</v>
      </c>
      <c r="J35" s="71"/>
      <c r="K35" s="71"/>
      <c r="L35" s="71"/>
      <c r="M35" s="72"/>
      <c r="N35" s="108" t="s">
        <v>274</v>
      </c>
      <c r="O35" s="72"/>
      <c r="P35" s="109">
        <v>30000.0</v>
      </c>
      <c r="Q35" s="71"/>
      <c r="R35" s="110">
        <v>0.0</v>
      </c>
      <c r="S35" s="72"/>
      <c r="T35" s="111" t="s">
        <v>88</v>
      </c>
      <c r="U35" s="72"/>
      <c r="V35" s="112" t="s">
        <v>79</v>
      </c>
      <c r="W35" s="71"/>
      <c r="X35" s="72"/>
      <c r="Y35" s="112" t="s">
        <v>68</v>
      </c>
      <c r="Z35" s="72"/>
      <c r="AA35" s="75"/>
      <c r="AB35" s="169" t="s">
        <v>320</v>
      </c>
      <c r="AC35" s="72"/>
      <c r="AD35" s="170">
        <v>46196.79703996528</v>
      </c>
      <c r="AE35" s="72"/>
      <c r="AF35" s="111" t="s">
        <v>321</v>
      </c>
      <c r="AG35" s="71"/>
      <c r="AH35" s="72"/>
      <c r="AI35" s="111" t="s">
        <v>322</v>
      </c>
      <c r="AJ35" s="71"/>
      <c r="AK35" s="72"/>
      <c r="AL35" s="111" t="s">
        <v>323</v>
      </c>
      <c r="AM35" s="72"/>
      <c r="AN35" s="111">
        <v>3.764107207E9</v>
      </c>
      <c r="AO35" s="72"/>
      <c r="AP35" s="111" t="s">
        <v>112</v>
      </c>
      <c r="AQ35" s="72"/>
      <c r="AR35" s="111" t="s">
        <v>184</v>
      </c>
      <c r="AS35" s="72"/>
      <c r="AT35" s="168">
        <v>30000.0</v>
      </c>
      <c r="AU35" s="72"/>
      <c r="AV35" s="156" t="s">
        <v>326</v>
      </c>
      <c r="AW35" s="71"/>
      <c r="AX35" s="72"/>
      <c r="AY35" s="111" t="s">
        <v>248</v>
      </c>
      <c r="AZ35" s="71"/>
      <c r="BA35" s="171">
        <v>46227.0</v>
      </c>
      <c r="BB35" s="72"/>
      <c r="BC35" s="75"/>
    </row>
    <row r="36" ht="16.5" customHeight="1" outlineLevel="1">
      <c r="A36" s="75"/>
      <c r="B36" s="105" t="s">
        <v>327</v>
      </c>
      <c r="C36" s="106">
        <v>46217.481948229164</v>
      </c>
      <c r="D36" s="72"/>
      <c r="E36" s="107" t="s">
        <v>7</v>
      </c>
      <c r="F36" s="71"/>
      <c r="G36" s="107" t="s">
        <v>174</v>
      </c>
      <c r="H36" s="71"/>
      <c r="I36" s="107" t="s">
        <v>328</v>
      </c>
      <c r="J36" s="71"/>
      <c r="K36" s="71"/>
      <c r="L36" s="71"/>
      <c r="M36" s="72"/>
      <c r="N36" s="108" t="s">
        <v>329</v>
      </c>
      <c r="O36" s="72"/>
      <c r="P36" s="109">
        <v>30000.0</v>
      </c>
      <c r="Q36" s="71"/>
      <c r="R36" s="110">
        <v>0.0</v>
      </c>
      <c r="S36" s="72"/>
      <c r="T36" s="111" t="s">
        <v>66</v>
      </c>
      <c r="U36" s="72"/>
      <c r="V36" s="112" t="s">
        <v>79</v>
      </c>
      <c r="W36" s="71"/>
      <c r="X36" s="72"/>
      <c r="Y36" s="112" t="s">
        <v>68</v>
      </c>
      <c r="Z36" s="72"/>
      <c r="AA36" s="75"/>
      <c r="AB36" s="169" t="s">
        <v>332</v>
      </c>
      <c r="AC36" s="72"/>
      <c r="AD36" s="170">
        <v>46196.674532488425</v>
      </c>
      <c r="AE36" s="72"/>
      <c r="AF36" s="111" t="s">
        <v>333</v>
      </c>
      <c r="AG36" s="71"/>
      <c r="AH36" s="72"/>
      <c r="AI36" s="111" t="s">
        <v>334</v>
      </c>
      <c r="AJ36" s="71"/>
      <c r="AK36" s="72"/>
      <c r="AL36" s="111" t="s">
        <v>335</v>
      </c>
      <c r="AM36" s="72"/>
      <c r="AN36" s="111">
        <v>3.764353212E9</v>
      </c>
      <c r="AO36" s="72"/>
      <c r="AP36" s="111" t="s">
        <v>101</v>
      </c>
      <c r="AQ36" s="72"/>
      <c r="AR36" s="111" t="s">
        <v>184</v>
      </c>
      <c r="AS36" s="72"/>
      <c r="AT36" s="168">
        <v>35000.0</v>
      </c>
      <c r="AU36" s="72"/>
      <c r="AV36" s="156" t="s">
        <v>326</v>
      </c>
      <c r="AW36" s="71"/>
      <c r="AX36" s="72"/>
      <c r="AY36" s="111" t="s">
        <v>248</v>
      </c>
      <c r="AZ36" s="71"/>
      <c r="BA36" s="171">
        <v>46227.0</v>
      </c>
      <c r="BB36" s="72"/>
      <c r="BC36" s="75"/>
    </row>
    <row r="37" ht="16.5" customHeight="1" outlineLevel="1">
      <c r="A37" s="75"/>
      <c r="B37" s="105" t="s">
        <v>338</v>
      </c>
      <c r="C37" s="106">
        <v>46216.88687747685</v>
      </c>
      <c r="D37" s="72"/>
      <c r="E37" s="107" t="s">
        <v>7</v>
      </c>
      <c r="F37" s="71"/>
      <c r="G37" s="107" t="s">
        <v>174</v>
      </c>
      <c r="H37" s="71"/>
      <c r="I37" s="107" t="s">
        <v>340</v>
      </c>
      <c r="J37" s="71"/>
      <c r="K37" s="71"/>
      <c r="L37" s="71"/>
      <c r="M37" s="72"/>
      <c r="N37" s="108" t="s">
        <v>342</v>
      </c>
      <c r="O37" s="72"/>
      <c r="P37" s="109">
        <v>30000.0</v>
      </c>
      <c r="Q37" s="71"/>
      <c r="R37" s="110">
        <v>0.0</v>
      </c>
      <c r="S37" s="72"/>
      <c r="T37" s="111" t="s">
        <v>66</v>
      </c>
      <c r="U37" s="72"/>
      <c r="V37" s="112" t="s">
        <v>79</v>
      </c>
      <c r="W37" s="71"/>
      <c r="X37" s="72"/>
      <c r="Y37" s="112" t="s">
        <v>68</v>
      </c>
      <c r="Z37" s="72"/>
      <c r="AA37" s="75"/>
      <c r="AB37" s="169" t="s">
        <v>343</v>
      </c>
      <c r="AC37" s="72"/>
      <c r="AD37" s="170">
        <v>46196.44257131944</v>
      </c>
      <c r="AE37" s="72"/>
      <c r="AF37" s="111" t="s">
        <v>344</v>
      </c>
      <c r="AG37" s="71"/>
      <c r="AH37" s="72"/>
      <c r="AI37" s="111" t="s">
        <v>345</v>
      </c>
      <c r="AJ37" s="71"/>
      <c r="AK37" s="72"/>
      <c r="AL37" s="111" t="s">
        <v>346</v>
      </c>
      <c r="AM37" s="72"/>
      <c r="AN37" s="111">
        <v>3.764365497E9</v>
      </c>
      <c r="AO37" s="72"/>
      <c r="AP37" s="111" t="s">
        <v>112</v>
      </c>
      <c r="AQ37" s="72"/>
      <c r="AR37" s="111" t="s">
        <v>184</v>
      </c>
      <c r="AS37" s="72"/>
      <c r="AT37" s="168">
        <v>30000.0</v>
      </c>
      <c r="AU37" s="72"/>
      <c r="AV37" s="156" t="s">
        <v>326</v>
      </c>
      <c r="AW37" s="71"/>
      <c r="AX37" s="72"/>
      <c r="AY37" s="111" t="s">
        <v>248</v>
      </c>
      <c r="AZ37" s="71"/>
      <c r="BA37" s="171">
        <v>46227.0</v>
      </c>
      <c r="BB37" s="72"/>
      <c r="BC37" s="75"/>
    </row>
    <row r="38" ht="16.5" customHeight="1" outlineLevel="1">
      <c r="A38" s="75"/>
      <c r="B38" s="105" t="s">
        <v>347</v>
      </c>
      <c r="C38" s="106">
        <v>46216.79275591436</v>
      </c>
      <c r="D38" s="72"/>
      <c r="E38" s="107" t="s">
        <v>7</v>
      </c>
      <c r="F38" s="71"/>
      <c r="G38" s="107" t="s">
        <v>174</v>
      </c>
      <c r="H38" s="71"/>
      <c r="I38" s="107" t="s">
        <v>348</v>
      </c>
      <c r="J38" s="71"/>
      <c r="K38" s="71"/>
      <c r="L38" s="71"/>
      <c r="M38" s="72"/>
      <c r="N38" s="108" t="s">
        <v>349</v>
      </c>
      <c r="O38" s="72"/>
      <c r="P38" s="109">
        <v>30000.0</v>
      </c>
      <c r="Q38" s="71"/>
      <c r="R38" s="110">
        <v>0.0</v>
      </c>
      <c r="S38" s="72"/>
      <c r="T38" s="111" t="s">
        <v>88</v>
      </c>
      <c r="U38" s="72"/>
      <c r="V38" s="112" t="s">
        <v>79</v>
      </c>
      <c r="W38" s="71"/>
      <c r="X38" s="72"/>
      <c r="Y38" s="112" t="s">
        <v>68</v>
      </c>
      <c r="Z38" s="72"/>
      <c r="AA38" s="75"/>
      <c r="AB38" s="169" t="s">
        <v>352</v>
      </c>
      <c r="AC38" s="72"/>
      <c r="AD38" s="170">
        <v>46195.75169089121</v>
      </c>
      <c r="AE38" s="72"/>
      <c r="AF38" s="111" t="s">
        <v>353</v>
      </c>
      <c r="AG38" s="71"/>
      <c r="AH38" s="72"/>
      <c r="AI38" s="111" t="s">
        <v>354</v>
      </c>
      <c r="AJ38" s="71"/>
      <c r="AK38" s="72"/>
      <c r="AL38" s="111" t="s">
        <v>303</v>
      </c>
      <c r="AM38" s="72"/>
      <c r="AN38" s="111">
        <v>3.764902231E9</v>
      </c>
      <c r="AO38" s="72"/>
      <c r="AP38" s="111" t="s">
        <v>101</v>
      </c>
      <c r="AQ38" s="72"/>
      <c r="AR38" s="111" t="s">
        <v>184</v>
      </c>
      <c r="AS38" s="72"/>
      <c r="AT38" s="168">
        <v>35000.0</v>
      </c>
      <c r="AU38" s="72"/>
      <c r="AV38" s="156" t="s">
        <v>246</v>
      </c>
      <c r="AW38" s="71"/>
      <c r="AX38" s="72"/>
      <c r="AY38" s="111" t="s">
        <v>248</v>
      </c>
      <c r="AZ38" s="71"/>
      <c r="BA38" s="171">
        <v>46250.0</v>
      </c>
      <c r="BB38" s="72"/>
      <c r="BC38" s="75"/>
    </row>
    <row r="39" ht="16.5" customHeight="1" outlineLevel="1">
      <c r="A39" s="75"/>
      <c r="B39" s="105" t="s">
        <v>357</v>
      </c>
      <c r="C39" s="106">
        <v>46216.72770722222</v>
      </c>
      <c r="D39" s="72"/>
      <c r="E39" s="107" t="s">
        <v>7</v>
      </c>
      <c r="F39" s="71"/>
      <c r="G39" s="107" t="s">
        <v>174</v>
      </c>
      <c r="H39" s="71"/>
      <c r="I39" s="107" t="s">
        <v>358</v>
      </c>
      <c r="J39" s="71"/>
      <c r="K39" s="71"/>
      <c r="L39" s="71"/>
      <c r="M39" s="72"/>
      <c r="N39" s="108" t="s">
        <v>282</v>
      </c>
      <c r="O39" s="72"/>
      <c r="P39" s="109">
        <v>30000.0</v>
      </c>
      <c r="Q39" s="71"/>
      <c r="R39" s="110">
        <v>0.0</v>
      </c>
      <c r="S39" s="72"/>
      <c r="T39" s="111" t="s">
        <v>88</v>
      </c>
      <c r="U39" s="72"/>
      <c r="V39" s="112" t="s">
        <v>79</v>
      </c>
      <c r="W39" s="71"/>
      <c r="X39" s="72"/>
      <c r="Y39" s="112" t="s">
        <v>68</v>
      </c>
      <c r="Z39" s="72"/>
      <c r="AA39" s="75"/>
      <c r="AB39" s="169" t="s">
        <v>360</v>
      </c>
      <c r="AC39" s="72"/>
      <c r="AD39" s="170">
        <v>46191.642818541666</v>
      </c>
      <c r="AE39" s="72"/>
      <c r="AF39" s="111" t="s">
        <v>361</v>
      </c>
      <c r="AG39" s="71"/>
      <c r="AH39" s="72"/>
      <c r="AI39" s="111" t="s">
        <v>362</v>
      </c>
      <c r="AJ39" s="71"/>
      <c r="AK39" s="72"/>
      <c r="AL39" s="111" t="s">
        <v>364</v>
      </c>
      <c r="AM39" s="72"/>
      <c r="AN39" s="111">
        <v>3.765109451E9</v>
      </c>
      <c r="AO39" s="72"/>
      <c r="AP39" s="111" t="s">
        <v>101</v>
      </c>
      <c r="AQ39" s="72"/>
      <c r="AR39" s="111" t="s">
        <v>275</v>
      </c>
      <c r="AS39" s="72"/>
      <c r="AT39" s="168">
        <v>30000.0</v>
      </c>
      <c r="AU39" s="72"/>
      <c r="AV39" s="156" t="s">
        <v>326</v>
      </c>
      <c r="AW39" s="71"/>
      <c r="AX39" s="72"/>
      <c r="AY39" s="111" t="s">
        <v>248</v>
      </c>
      <c r="AZ39" s="71"/>
      <c r="BA39" s="171">
        <v>46222.0</v>
      </c>
      <c r="BB39" s="72"/>
      <c r="BC39" s="75"/>
    </row>
    <row r="40" ht="16.5" customHeight="1" outlineLevel="1">
      <c r="A40" s="75"/>
      <c r="B40" s="105" t="s">
        <v>365</v>
      </c>
      <c r="C40" s="106">
        <v>46216.66110671296</v>
      </c>
      <c r="D40" s="72"/>
      <c r="E40" s="107" t="s">
        <v>7</v>
      </c>
      <c r="F40" s="71"/>
      <c r="G40" s="107" t="s">
        <v>174</v>
      </c>
      <c r="H40" s="71"/>
      <c r="I40" s="107" t="s">
        <v>366</v>
      </c>
      <c r="J40" s="71"/>
      <c r="K40" s="71"/>
      <c r="L40" s="71"/>
      <c r="M40" s="72"/>
      <c r="N40" s="108" t="s">
        <v>368</v>
      </c>
      <c r="O40" s="72"/>
      <c r="P40" s="109">
        <v>30000.0</v>
      </c>
      <c r="Q40" s="71"/>
      <c r="R40" s="110">
        <v>0.0</v>
      </c>
      <c r="S40" s="72"/>
      <c r="T40" s="111" t="s">
        <v>66</v>
      </c>
      <c r="U40" s="72"/>
      <c r="V40" s="112" t="s">
        <v>79</v>
      </c>
      <c r="W40" s="71"/>
      <c r="X40" s="72"/>
      <c r="Y40" s="112" t="s">
        <v>68</v>
      </c>
      <c r="Z40" s="72"/>
      <c r="AA40" s="75"/>
      <c r="AB40" s="169" t="s">
        <v>370</v>
      </c>
      <c r="AC40" s="72"/>
      <c r="AD40" s="170">
        <v>46190.731617349535</v>
      </c>
      <c r="AE40" s="72"/>
      <c r="AF40" s="111" t="s">
        <v>371</v>
      </c>
      <c r="AG40" s="71"/>
      <c r="AH40" s="72"/>
      <c r="AI40" s="111" t="s">
        <v>372</v>
      </c>
      <c r="AJ40" s="71"/>
      <c r="AK40" s="72"/>
      <c r="AL40" s="111" t="s">
        <v>373</v>
      </c>
      <c r="AM40" s="72"/>
      <c r="AN40" s="111">
        <v>3.764555603E9</v>
      </c>
      <c r="AO40" s="72"/>
      <c r="AP40" s="111" t="s">
        <v>101</v>
      </c>
      <c r="AQ40" s="72"/>
      <c r="AR40" s="111" t="s">
        <v>275</v>
      </c>
      <c r="AS40" s="72"/>
      <c r="AT40" s="168">
        <v>30000.0</v>
      </c>
      <c r="AU40" s="72"/>
      <c r="AV40" s="156" t="s">
        <v>326</v>
      </c>
      <c r="AW40" s="71"/>
      <c r="AX40" s="72"/>
      <c r="AY40" s="111" t="s">
        <v>248</v>
      </c>
      <c r="AZ40" s="71"/>
      <c r="BA40" s="171">
        <v>46221.0</v>
      </c>
      <c r="BB40" s="72"/>
      <c r="BC40" s="75"/>
    </row>
    <row r="41" ht="16.5" customHeight="1" outlineLevel="1">
      <c r="A41" s="75"/>
      <c r="B41" s="105" t="s">
        <v>376</v>
      </c>
      <c r="C41" s="106">
        <v>46216.46675788195</v>
      </c>
      <c r="D41" s="72"/>
      <c r="E41" s="107" t="s">
        <v>7</v>
      </c>
      <c r="F41" s="71"/>
      <c r="G41" s="107" t="s">
        <v>174</v>
      </c>
      <c r="H41" s="71"/>
      <c r="I41" s="107" t="s">
        <v>377</v>
      </c>
      <c r="J41" s="71"/>
      <c r="K41" s="71"/>
      <c r="L41" s="71"/>
      <c r="M41" s="72"/>
      <c r="N41" s="108" t="s">
        <v>378</v>
      </c>
      <c r="O41" s="72"/>
      <c r="P41" s="109">
        <v>35000.0</v>
      </c>
      <c r="Q41" s="71"/>
      <c r="R41" s="110">
        <v>0.0</v>
      </c>
      <c r="S41" s="72"/>
      <c r="T41" s="111" t="s">
        <v>88</v>
      </c>
      <c r="U41" s="72"/>
      <c r="V41" s="112" t="s">
        <v>79</v>
      </c>
      <c r="W41" s="71"/>
      <c r="X41" s="72"/>
      <c r="Y41" s="112" t="s">
        <v>68</v>
      </c>
      <c r="Z41" s="72"/>
      <c r="AA41" s="75"/>
      <c r="AB41" s="169" t="s">
        <v>379</v>
      </c>
      <c r="AC41" s="72"/>
      <c r="AD41" s="170">
        <v>46184.75679100695</v>
      </c>
      <c r="AE41" s="72"/>
      <c r="AF41" s="111" t="s">
        <v>213</v>
      </c>
      <c r="AG41" s="71"/>
      <c r="AH41" s="72"/>
      <c r="AI41" s="111" t="s">
        <v>381</v>
      </c>
      <c r="AJ41" s="71"/>
      <c r="AK41" s="72"/>
      <c r="AL41" s="111" t="s">
        <v>342</v>
      </c>
      <c r="AM41" s="72"/>
      <c r="AN41" s="111">
        <v>3.704760015E9</v>
      </c>
      <c r="AO41" s="72"/>
      <c r="AP41" s="111" t="s">
        <v>112</v>
      </c>
      <c r="AQ41" s="72"/>
      <c r="AR41" s="111" t="s">
        <v>184</v>
      </c>
      <c r="AS41" s="72"/>
      <c r="AT41" s="168">
        <v>30000.0</v>
      </c>
      <c r="AU41" s="72"/>
      <c r="AV41" s="156" t="s">
        <v>246</v>
      </c>
      <c r="AW41" s="71"/>
      <c r="AX41" s="72"/>
      <c r="AY41" s="111" t="s">
        <v>248</v>
      </c>
      <c r="AZ41" s="71"/>
      <c r="BA41" s="171">
        <v>46247.0</v>
      </c>
      <c r="BB41" s="72"/>
      <c r="BC41" s="75"/>
    </row>
    <row r="42" ht="16.5" customHeight="1" outlineLevel="1">
      <c r="A42" s="75"/>
      <c r="B42" s="105" t="s">
        <v>384</v>
      </c>
      <c r="C42" s="106">
        <v>46216.46107106481</v>
      </c>
      <c r="D42" s="72"/>
      <c r="E42" s="107" t="s">
        <v>7</v>
      </c>
      <c r="F42" s="71"/>
      <c r="G42" s="107" t="s">
        <v>174</v>
      </c>
      <c r="H42" s="71"/>
      <c r="I42" s="107" t="s">
        <v>386</v>
      </c>
      <c r="J42" s="71"/>
      <c r="K42" s="71"/>
      <c r="L42" s="71"/>
      <c r="M42" s="72"/>
      <c r="N42" s="108" t="s">
        <v>387</v>
      </c>
      <c r="O42" s="72"/>
      <c r="P42" s="109">
        <v>30000.0</v>
      </c>
      <c r="Q42" s="71"/>
      <c r="R42" s="110">
        <v>0.0</v>
      </c>
      <c r="S42" s="72"/>
      <c r="T42" s="111" t="s">
        <v>88</v>
      </c>
      <c r="U42" s="72"/>
      <c r="V42" s="112" t="s">
        <v>79</v>
      </c>
      <c r="W42" s="71"/>
      <c r="X42" s="72"/>
      <c r="Y42" s="112" t="s">
        <v>68</v>
      </c>
      <c r="Z42" s="72"/>
      <c r="AA42" s="75"/>
      <c r="AB42" s="169" t="s">
        <v>388</v>
      </c>
      <c r="AC42" s="72"/>
      <c r="AD42" s="170">
        <v>46183.9000280787</v>
      </c>
      <c r="AE42" s="72"/>
      <c r="AF42" s="111" t="s">
        <v>389</v>
      </c>
      <c r="AG42" s="71"/>
      <c r="AH42" s="72"/>
      <c r="AI42" s="111" t="s">
        <v>390</v>
      </c>
      <c r="AJ42" s="71"/>
      <c r="AK42" s="72"/>
      <c r="AL42" s="111" t="s">
        <v>391</v>
      </c>
      <c r="AM42" s="72"/>
      <c r="AN42" s="111">
        <v>3.765252909E9</v>
      </c>
      <c r="AO42" s="72"/>
      <c r="AP42" s="111" t="s">
        <v>101</v>
      </c>
      <c r="AQ42" s="72"/>
      <c r="AR42" s="111" t="s">
        <v>184</v>
      </c>
      <c r="AS42" s="72"/>
      <c r="AT42" s="168">
        <v>35000.0</v>
      </c>
      <c r="AU42" s="72"/>
      <c r="AV42" s="156" t="s">
        <v>326</v>
      </c>
      <c r="AW42" s="71"/>
      <c r="AX42" s="72"/>
      <c r="AY42" s="111" t="s">
        <v>248</v>
      </c>
      <c r="AZ42" s="71"/>
      <c r="BA42" s="171">
        <v>46214.0</v>
      </c>
      <c r="BB42" s="72"/>
      <c r="BC42" s="75"/>
    </row>
    <row r="43" ht="16.5" customHeight="1" outlineLevel="1">
      <c r="A43" s="75"/>
      <c r="B43" s="105" t="s">
        <v>394</v>
      </c>
      <c r="C43" s="106">
        <v>46213.744764710646</v>
      </c>
      <c r="D43" s="72"/>
      <c r="E43" s="107" t="s">
        <v>7</v>
      </c>
      <c r="F43" s="71"/>
      <c r="G43" s="107" t="s">
        <v>174</v>
      </c>
      <c r="H43" s="71"/>
      <c r="I43" s="107" t="s">
        <v>395</v>
      </c>
      <c r="J43" s="71"/>
      <c r="K43" s="71"/>
      <c r="L43" s="71"/>
      <c r="M43" s="72"/>
      <c r="N43" s="108" t="s">
        <v>396</v>
      </c>
      <c r="O43" s="72"/>
      <c r="P43" s="109">
        <v>30000.0</v>
      </c>
      <c r="Q43" s="71"/>
      <c r="R43" s="110">
        <v>0.0</v>
      </c>
      <c r="S43" s="72"/>
      <c r="T43" s="111" t="s">
        <v>66</v>
      </c>
      <c r="U43" s="72"/>
      <c r="V43" s="112" t="s">
        <v>79</v>
      </c>
      <c r="W43" s="71"/>
      <c r="X43" s="72"/>
      <c r="Y43" s="112" t="s">
        <v>68</v>
      </c>
      <c r="Z43" s="72"/>
      <c r="AA43" s="75"/>
      <c r="AB43" s="169" t="s">
        <v>398</v>
      </c>
      <c r="AC43" s="72"/>
      <c r="AD43" s="170">
        <v>46183.67502008102</v>
      </c>
      <c r="AE43" s="72"/>
      <c r="AF43" s="111" t="s">
        <v>400</v>
      </c>
      <c r="AG43" s="71"/>
      <c r="AH43" s="72"/>
      <c r="AI43" s="111" t="s">
        <v>401</v>
      </c>
      <c r="AJ43" s="71"/>
      <c r="AK43" s="72"/>
      <c r="AL43" s="111" t="s">
        <v>402</v>
      </c>
      <c r="AM43" s="72"/>
      <c r="AN43" s="111">
        <v>3.764881035E9</v>
      </c>
      <c r="AO43" s="72"/>
      <c r="AP43" s="111" t="s">
        <v>101</v>
      </c>
      <c r="AQ43" s="72"/>
      <c r="AR43" s="111" t="s">
        <v>275</v>
      </c>
      <c r="AS43" s="72"/>
      <c r="AT43" s="168">
        <v>30000.0</v>
      </c>
      <c r="AU43" s="72"/>
      <c r="AV43" s="156" t="s">
        <v>326</v>
      </c>
      <c r="AW43" s="71"/>
      <c r="AX43" s="72"/>
      <c r="AY43" s="111" t="s">
        <v>248</v>
      </c>
      <c r="AZ43" s="71"/>
      <c r="BA43" s="171">
        <v>46214.0</v>
      </c>
      <c r="BB43" s="72"/>
      <c r="BC43" s="75"/>
    </row>
    <row r="44" ht="16.5" customHeight="1" outlineLevel="1">
      <c r="A44" s="75"/>
      <c r="B44" s="105" t="s">
        <v>403</v>
      </c>
      <c r="C44" s="106">
        <v>46213.74353630787</v>
      </c>
      <c r="D44" s="72"/>
      <c r="E44" s="107" t="s">
        <v>7</v>
      </c>
      <c r="F44" s="71"/>
      <c r="G44" s="107" t="s">
        <v>174</v>
      </c>
      <c r="H44" s="71"/>
      <c r="I44" s="107" t="s">
        <v>405</v>
      </c>
      <c r="J44" s="71"/>
      <c r="K44" s="71"/>
      <c r="L44" s="71"/>
      <c r="M44" s="72"/>
      <c r="N44" s="108" t="s">
        <v>290</v>
      </c>
      <c r="O44" s="72"/>
      <c r="P44" s="109">
        <v>25000.0</v>
      </c>
      <c r="Q44" s="71"/>
      <c r="R44" s="110">
        <v>0.0</v>
      </c>
      <c r="S44" s="72"/>
      <c r="T44" s="111" t="s">
        <v>88</v>
      </c>
      <c r="U44" s="72"/>
      <c r="V44" s="112" t="s">
        <v>79</v>
      </c>
      <c r="W44" s="71"/>
      <c r="X44" s="72"/>
      <c r="Y44" s="112" t="s">
        <v>68</v>
      </c>
      <c r="Z44" s="72"/>
      <c r="AA44" s="75"/>
      <c r="AB44" s="169" t="s">
        <v>407</v>
      </c>
      <c r="AC44" s="72"/>
      <c r="AD44" s="170">
        <v>46182.77110388889</v>
      </c>
      <c r="AE44" s="72"/>
      <c r="AF44" s="111" t="s">
        <v>408</v>
      </c>
      <c r="AG44" s="71"/>
      <c r="AH44" s="72"/>
      <c r="AI44" s="111" t="s">
        <v>409</v>
      </c>
      <c r="AJ44" s="71"/>
      <c r="AK44" s="72"/>
      <c r="AL44" s="111" t="s">
        <v>410</v>
      </c>
      <c r="AM44" s="72"/>
      <c r="AN44" s="111">
        <v>3.764228266E9</v>
      </c>
      <c r="AO44" s="72"/>
      <c r="AP44" s="111" t="s">
        <v>112</v>
      </c>
      <c r="AQ44" s="72"/>
      <c r="AR44" s="111" t="s">
        <v>184</v>
      </c>
      <c r="AS44" s="72"/>
      <c r="AT44" s="168">
        <v>30000.0</v>
      </c>
      <c r="AU44" s="72"/>
      <c r="AV44" s="156" t="s">
        <v>326</v>
      </c>
      <c r="AW44" s="71"/>
      <c r="AX44" s="72"/>
      <c r="AY44" s="111" t="s">
        <v>248</v>
      </c>
      <c r="AZ44" s="71"/>
      <c r="BA44" s="171">
        <v>46213.0</v>
      </c>
      <c r="BB44" s="72"/>
      <c r="BC44" s="75"/>
    </row>
    <row r="45" ht="16.5" customHeight="1" outlineLevel="1">
      <c r="A45" s="75"/>
      <c r="B45" s="105" t="s">
        <v>413</v>
      </c>
      <c r="C45" s="106">
        <v>46213.74139761574</v>
      </c>
      <c r="D45" s="72"/>
      <c r="E45" s="107" t="s">
        <v>7</v>
      </c>
      <c r="F45" s="71"/>
      <c r="G45" s="107" t="s">
        <v>174</v>
      </c>
      <c r="H45" s="71"/>
      <c r="I45" s="107" t="s">
        <v>414</v>
      </c>
      <c r="J45" s="71"/>
      <c r="K45" s="71"/>
      <c r="L45" s="71"/>
      <c r="M45" s="72"/>
      <c r="N45" s="108" t="s">
        <v>299</v>
      </c>
      <c r="O45" s="72"/>
      <c r="P45" s="109">
        <v>25000.0</v>
      </c>
      <c r="Q45" s="71"/>
      <c r="R45" s="110">
        <v>0.0</v>
      </c>
      <c r="S45" s="72"/>
      <c r="T45" s="111" t="s">
        <v>88</v>
      </c>
      <c r="U45" s="72"/>
      <c r="V45" s="112" t="s">
        <v>79</v>
      </c>
      <c r="W45" s="71"/>
      <c r="X45" s="72"/>
      <c r="Y45" s="112" t="s">
        <v>68</v>
      </c>
      <c r="Z45" s="72"/>
      <c r="AA45" s="75"/>
      <c r="AB45" s="169" t="s">
        <v>416</v>
      </c>
      <c r="AC45" s="72"/>
      <c r="AD45" s="170">
        <v>46182.38628923611</v>
      </c>
      <c r="AE45" s="72"/>
      <c r="AF45" s="111" t="s">
        <v>417</v>
      </c>
      <c r="AG45" s="71"/>
      <c r="AH45" s="72"/>
      <c r="AI45" s="111" t="s">
        <v>418</v>
      </c>
      <c r="AJ45" s="71"/>
      <c r="AK45" s="72"/>
      <c r="AL45" s="111" t="s">
        <v>419</v>
      </c>
      <c r="AM45" s="72"/>
      <c r="AN45" s="111">
        <v>3.751368099E9</v>
      </c>
      <c r="AO45" s="72"/>
      <c r="AP45" s="111" t="s">
        <v>112</v>
      </c>
      <c r="AQ45" s="72"/>
      <c r="AR45" s="111" t="s">
        <v>184</v>
      </c>
      <c r="AS45" s="72"/>
      <c r="AT45" s="168">
        <v>30000.0</v>
      </c>
      <c r="AU45" s="72"/>
      <c r="AV45" s="156" t="s">
        <v>326</v>
      </c>
      <c r="AW45" s="71"/>
      <c r="AX45" s="72"/>
      <c r="AY45" s="111" t="s">
        <v>248</v>
      </c>
      <c r="AZ45" s="71"/>
      <c r="BA45" s="171">
        <v>46213.0</v>
      </c>
      <c r="BB45" s="72"/>
      <c r="BC45" s="75"/>
    </row>
    <row r="46" ht="16.5" customHeight="1" outlineLevel="1">
      <c r="A46" s="75"/>
      <c r="B46" s="105" t="s">
        <v>420</v>
      </c>
      <c r="C46" s="106">
        <v>46213.73933322917</v>
      </c>
      <c r="D46" s="72"/>
      <c r="E46" s="107" t="s">
        <v>7</v>
      </c>
      <c r="F46" s="71"/>
      <c r="G46" s="107" t="s">
        <v>174</v>
      </c>
      <c r="H46" s="71"/>
      <c r="I46" s="107" t="s">
        <v>422</v>
      </c>
      <c r="J46" s="71"/>
      <c r="K46" s="71"/>
      <c r="L46" s="71"/>
      <c r="M46" s="72"/>
      <c r="N46" s="108" t="s">
        <v>423</v>
      </c>
      <c r="O46" s="72"/>
      <c r="P46" s="109">
        <v>30000.0</v>
      </c>
      <c r="Q46" s="71"/>
      <c r="R46" s="110">
        <v>0.0</v>
      </c>
      <c r="S46" s="72"/>
      <c r="T46" s="111" t="s">
        <v>88</v>
      </c>
      <c r="U46" s="72"/>
      <c r="V46" s="112" t="s">
        <v>79</v>
      </c>
      <c r="W46" s="71"/>
      <c r="X46" s="72"/>
      <c r="Y46" s="112" t="s">
        <v>68</v>
      </c>
      <c r="Z46" s="72"/>
      <c r="AA46" s="75"/>
      <c r="AB46" s="169" t="s">
        <v>425</v>
      </c>
      <c r="AC46" s="72"/>
      <c r="AD46" s="170">
        <v>46181.686365625</v>
      </c>
      <c r="AE46" s="72"/>
      <c r="AF46" s="111" t="s">
        <v>426</v>
      </c>
      <c r="AG46" s="71"/>
      <c r="AH46" s="72"/>
      <c r="AI46" s="111" t="s">
        <v>427</v>
      </c>
      <c r="AJ46" s="71"/>
      <c r="AK46" s="72"/>
      <c r="AL46" s="111" t="s">
        <v>428</v>
      </c>
      <c r="AM46" s="72"/>
      <c r="AN46" s="111">
        <v>3.764646429E9</v>
      </c>
      <c r="AO46" s="72"/>
      <c r="AP46" s="111" t="s">
        <v>112</v>
      </c>
      <c r="AQ46" s="72"/>
      <c r="AR46" s="111" t="s">
        <v>184</v>
      </c>
      <c r="AS46" s="72"/>
      <c r="AT46" s="168">
        <v>30000.0</v>
      </c>
      <c r="AU46" s="72"/>
      <c r="AV46" s="156" t="s">
        <v>326</v>
      </c>
      <c r="AW46" s="71"/>
      <c r="AX46" s="72"/>
      <c r="AY46" s="111" t="s">
        <v>248</v>
      </c>
      <c r="AZ46" s="71"/>
      <c r="BA46" s="171">
        <v>46214.0</v>
      </c>
      <c r="BB46" s="72"/>
      <c r="BC46" s="75"/>
    </row>
    <row r="47" ht="16.5" customHeight="1" outlineLevel="1">
      <c r="A47" s="75"/>
      <c r="B47" s="105" t="s">
        <v>430</v>
      </c>
      <c r="C47" s="106">
        <v>46213.709365613424</v>
      </c>
      <c r="D47" s="72"/>
      <c r="E47" s="107" t="s">
        <v>7</v>
      </c>
      <c r="F47" s="71"/>
      <c r="G47" s="107" t="s">
        <v>174</v>
      </c>
      <c r="H47" s="71"/>
      <c r="I47" s="107" t="s">
        <v>431</v>
      </c>
      <c r="J47" s="71"/>
      <c r="K47" s="71"/>
      <c r="L47" s="71"/>
      <c r="M47" s="72"/>
      <c r="N47" s="108" t="s">
        <v>432</v>
      </c>
      <c r="O47" s="72"/>
      <c r="P47" s="109">
        <v>30000.0</v>
      </c>
      <c r="Q47" s="71"/>
      <c r="R47" s="110">
        <v>0.0</v>
      </c>
      <c r="S47" s="72"/>
      <c r="T47" s="111" t="s">
        <v>66</v>
      </c>
      <c r="U47" s="72"/>
      <c r="V47" s="112" t="s">
        <v>79</v>
      </c>
      <c r="W47" s="71"/>
      <c r="X47" s="72"/>
      <c r="Y47" s="112" t="s">
        <v>68</v>
      </c>
      <c r="Z47" s="72"/>
      <c r="AA47" s="75"/>
      <c r="AB47" s="169" t="s">
        <v>433</v>
      </c>
      <c r="AC47" s="72"/>
      <c r="AD47" s="170">
        <v>46181.68391582176</v>
      </c>
      <c r="AE47" s="72"/>
      <c r="AF47" s="111" t="s">
        <v>434</v>
      </c>
      <c r="AG47" s="71"/>
      <c r="AH47" s="72"/>
      <c r="AI47" s="111" t="s">
        <v>436</v>
      </c>
      <c r="AJ47" s="71"/>
      <c r="AK47" s="72"/>
      <c r="AL47" s="111" t="s">
        <v>437</v>
      </c>
      <c r="AM47" s="72"/>
      <c r="AN47" s="111">
        <v>3.764358455E9</v>
      </c>
      <c r="AO47" s="72"/>
      <c r="AP47" s="111" t="s">
        <v>112</v>
      </c>
      <c r="AQ47" s="72"/>
      <c r="AR47" s="111" t="s">
        <v>184</v>
      </c>
      <c r="AS47" s="72"/>
      <c r="AT47" s="168">
        <v>30000.0</v>
      </c>
      <c r="AU47" s="72"/>
      <c r="AV47" s="156" t="s">
        <v>326</v>
      </c>
      <c r="AW47" s="71"/>
      <c r="AX47" s="72"/>
      <c r="AY47" s="111" t="s">
        <v>248</v>
      </c>
      <c r="AZ47" s="71"/>
      <c r="BA47" s="171">
        <v>46214.0</v>
      </c>
      <c r="BB47" s="72"/>
      <c r="BC47" s="75"/>
    </row>
    <row r="48" ht="16.5" customHeight="1" outlineLevel="1">
      <c r="A48" s="75"/>
      <c r="B48" s="105" t="s">
        <v>439</v>
      </c>
      <c r="C48" s="106">
        <v>46213.70820337963</v>
      </c>
      <c r="D48" s="72"/>
      <c r="E48" s="107" t="s">
        <v>7</v>
      </c>
      <c r="F48" s="71"/>
      <c r="G48" s="107" t="s">
        <v>174</v>
      </c>
      <c r="H48" s="71"/>
      <c r="I48" s="107" t="s">
        <v>440</v>
      </c>
      <c r="J48" s="71"/>
      <c r="K48" s="71"/>
      <c r="L48" s="71"/>
      <c r="M48" s="72"/>
      <c r="N48" s="108" t="s">
        <v>441</v>
      </c>
      <c r="O48" s="72"/>
      <c r="P48" s="109">
        <v>30000.0</v>
      </c>
      <c r="Q48" s="71"/>
      <c r="R48" s="110">
        <v>0.0</v>
      </c>
      <c r="S48" s="72"/>
      <c r="T48" s="111" t="s">
        <v>66</v>
      </c>
      <c r="U48" s="72"/>
      <c r="V48" s="112" t="s">
        <v>79</v>
      </c>
      <c r="W48" s="71"/>
      <c r="X48" s="72"/>
      <c r="Y48" s="112" t="s">
        <v>68</v>
      </c>
      <c r="Z48" s="72"/>
      <c r="AA48" s="75"/>
      <c r="AB48" s="169" t="s">
        <v>443</v>
      </c>
      <c r="AC48" s="72"/>
      <c r="AD48" s="170">
        <v>46178.42504938657</v>
      </c>
      <c r="AE48" s="72"/>
      <c r="AF48" s="111" t="s">
        <v>445</v>
      </c>
      <c r="AG48" s="71"/>
      <c r="AH48" s="72"/>
      <c r="AI48" s="111" t="s">
        <v>446</v>
      </c>
      <c r="AJ48" s="71"/>
      <c r="AK48" s="72"/>
      <c r="AL48" s="111" t="s">
        <v>447</v>
      </c>
      <c r="AM48" s="72"/>
      <c r="AN48" s="111">
        <v>3.764235968E9</v>
      </c>
      <c r="AO48" s="72"/>
      <c r="AP48" s="111" t="s">
        <v>112</v>
      </c>
      <c r="AQ48" s="72"/>
      <c r="AR48" s="111" t="s">
        <v>184</v>
      </c>
      <c r="AS48" s="72"/>
      <c r="AT48" s="168">
        <v>30000.0</v>
      </c>
      <c r="AU48" s="72"/>
      <c r="AV48" s="156" t="s">
        <v>246</v>
      </c>
      <c r="AW48" s="71"/>
      <c r="AX48" s="72"/>
      <c r="AY48" s="111" t="s">
        <v>248</v>
      </c>
      <c r="AZ48" s="71"/>
      <c r="BA48" s="171">
        <v>46235.0</v>
      </c>
      <c r="BB48" s="72"/>
      <c r="BC48" s="75"/>
    </row>
    <row r="49" ht="16.5" customHeight="1" outlineLevel="1">
      <c r="A49" s="75"/>
      <c r="B49" s="105" t="s">
        <v>448</v>
      </c>
      <c r="C49" s="106">
        <v>46213.70720853009</v>
      </c>
      <c r="D49" s="72"/>
      <c r="E49" s="107" t="s">
        <v>7</v>
      </c>
      <c r="F49" s="71"/>
      <c r="G49" s="107" t="s">
        <v>174</v>
      </c>
      <c r="H49" s="71"/>
      <c r="I49" s="107" t="s">
        <v>450</v>
      </c>
      <c r="J49" s="71"/>
      <c r="K49" s="71"/>
      <c r="L49" s="71"/>
      <c r="M49" s="72"/>
      <c r="N49" s="108" t="s">
        <v>452</v>
      </c>
      <c r="O49" s="72"/>
      <c r="P49" s="109">
        <v>30000.0</v>
      </c>
      <c r="Q49" s="71"/>
      <c r="R49" s="110">
        <v>0.0</v>
      </c>
      <c r="S49" s="72"/>
      <c r="T49" s="111" t="s">
        <v>66</v>
      </c>
      <c r="U49" s="72"/>
      <c r="V49" s="112" t="s">
        <v>79</v>
      </c>
      <c r="W49" s="71"/>
      <c r="X49" s="72"/>
      <c r="Y49" s="112" t="s">
        <v>68</v>
      </c>
      <c r="Z49" s="72"/>
      <c r="AA49" s="75"/>
      <c r="AB49" s="169" t="s">
        <v>453</v>
      </c>
      <c r="AC49" s="72"/>
      <c r="AD49" s="170">
        <v>46176.75960885416</v>
      </c>
      <c r="AE49" s="72"/>
      <c r="AF49" s="111" t="s">
        <v>454</v>
      </c>
      <c r="AG49" s="71"/>
      <c r="AH49" s="72"/>
      <c r="AI49" s="111" t="s">
        <v>455</v>
      </c>
      <c r="AJ49" s="71"/>
      <c r="AK49" s="72"/>
      <c r="AL49" s="111" t="s">
        <v>456</v>
      </c>
      <c r="AM49" s="72"/>
      <c r="AN49" s="111">
        <v>3.765300089E9</v>
      </c>
      <c r="AO49" s="72"/>
      <c r="AP49" s="111" t="s">
        <v>101</v>
      </c>
      <c r="AQ49" s="72"/>
      <c r="AR49" s="111" t="s">
        <v>275</v>
      </c>
      <c r="AS49" s="72"/>
      <c r="AT49" s="168">
        <v>30000.0</v>
      </c>
      <c r="AU49" s="72"/>
      <c r="AV49" s="156" t="s">
        <v>326</v>
      </c>
      <c r="AW49" s="71"/>
      <c r="AX49" s="72"/>
      <c r="AY49" s="111" t="s">
        <v>248</v>
      </c>
      <c r="AZ49" s="71"/>
      <c r="BA49" s="171">
        <v>46207.0</v>
      </c>
      <c r="BB49" s="72"/>
      <c r="BC49" s="75"/>
    </row>
    <row r="50" ht="16.5" customHeight="1" outlineLevel="1">
      <c r="A50" s="75"/>
      <c r="B50" s="105" t="s">
        <v>460</v>
      </c>
      <c r="C50" s="106">
        <v>46211.8032521875</v>
      </c>
      <c r="D50" s="72"/>
      <c r="E50" s="107" t="s">
        <v>7</v>
      </c>
      <c r="F50" s="71"/>
      <c r="G50" s="107" t="s">
        <v>174</v>
      </c>
      <c r="H50" s="71"/>
      <c r="I50" s="107" t="s">
        <v>461</v>
      </c>
      <c r="J50" s="71"/>
      <c r="K50" s="71"/>
      <c r="L50" s="71"/>
      <c r="M50" s="72"/>
      <c r="N50" s="108" t="s">
        <v>462</v>
      </c>
      <c r="O50" s="72"/>
      <c r="P50" s="109">
        <v>30000.0</v>
      </c>
      <c r="Q50" s="71"/>
      <c r="R50" s="110">
        <v>0.0</v>
      </c>
      <c r="S50" s="72"/>
      <c r="T50" s="111" t="s">
        <v>66</v>
      </c>
      <c r="U50" s="72"/>
      <c r="V50" s="112" t="s">
        <v>79</v>
      </c>
      <c r="W50" s="71"/>
      <c r="X50" s="72"/>
      <c r="Y50" s="112" t="s">
        <v>68</v>
      </c>
      <c r="Z50" s="72"/>
      <c r="AA50" s="75"/>
      <c r="AB50" s="169" t="s">
        <v>466</v>
      </c>
      <c r="AC50" s="72"/>
      <c r="AD50" s="170">
        <v>46175.84247565972</v>
      </c>
      <c r="AE50" s="72"/>
      <c r="AF50" s="111" t="s">
        <v>469</v>
      </c>
      <c r="AG50" s="71"/>
      <c r="AH50" s="72"/>
      <c r="AI50" s="111" t="s">
        <v>471</v>
      </c>
      <c r="AJ50" s="71"/>
      <c r="AK50" s="72"/>
      <c r="AL50" s="111" t="s">
        <v>473</v>
      </c>
      <c r="AM50" s="72"/>
      <c r="AN50" s="111">
        <v>3.764867319E9</v>
      </c>
      <c r="AO50" s="72"/>
      <c r="AP50" s="111" t="s">
        <v>112</v>
      </c>
      <c r="AQ50" s="72"/>
      <c r="AR50" s="111" t="s">
        <v>184</v>
      </c>
      <c r="AS50" s="72"/>
      <c r="AT50" s="168">
        <v>30000.0</v>
      </c>
      <c r="AU50" s="72"/>
      <c r="AV50" s="156" t="s">
        <v>246</v>
      </c>
      <c r="AW50" s="71"/>
      <c r="AX50" s="72"/>
      <c r="AY50" s="111" t="s">
        <v>248</v>
      </c>
      <c r="AZ50" s="71"/>
      <c r="BA50" s="171">
        <v>46241.0</v>
      </c>
      <c r="BB50" s="72"/>
      <c r="BC50" s="75"/>
    </row>
    <row r="51" ht="16.5" customHeight="1" outlineLevel="1">
      <c r="A51" s="75"/>
      <c r="B51" s="105" t="s">
        <v>477</v>
      </c>
      <c r="C51" s="106">
        <v>46211.75297700231</v>
      </c>
      <c r="D51" s="72"/>
      <c r="E51" s="107" t="s">
        <v>7</v>
      </c>
      <c r="F51" s="71"/>
      <c r="G51" s="107" t="s">
        <v>174</v>
      </c>
      <c r="H51" s="71"/>
      <c r="I51" s="107" t="s">
        <v>479</v>
      </c>
      <c r="J51" s="71"/>
      <c r="K51" s="71"/>
      <c r="L51" s="71"/>
      <c r="M51" s="72"/>
      <c r="N51" s="108" t="s">
        <v>481</v>
      </c>
      <c r="O51" s="72"/>
      <c r="P51" s="109">
        <v>50000.0</v>
      </c>
      <c r="Q51" s="71"/>
      <c r="R51" s="110">
        <v>0.0</v>
      </c>
      <c r="S51" s="72"/>
      <c r="T51" s="111" t="s">
        <v>88</v>
      </c>
      <c r="U51" s="72"/>
      <c r="V51" s="112" t="s">
        <v>79</v>
      </c>
      <c r="W51" s="71"/>
      <c r="X51" s="72"/>
      <c r="Y51" s="112" t="s">
        <v>68</v>
      </c>
      <c r="Z51" s="72"/>
      <c r="AA51" s="75"/>
      <c r="AB51" s="169" t="s">
        <v>482</v>
      </c>
      <c r="AC51" s="72"/>
      <c r="AD51" s="170">
        <v>46175.75533990741</v>
      </c>
      <c r="AE51" s="72"/>
      <c r="AF51" s="111" t="s">
        <v>483</v>
      </c>
      <c r="AG51" s="71"/>
      <c r="AH51" s="72"/>
      <c r="AI51" s="111" t="s">
        <v>484</v>
      </c>
      <c r="AJ51" s="71"/>
      <c r="AK51" s="72"/>
      <c r="AL51" s="111" t="s">
        <v>485</v>
      </c>
      <c r="AM51" s="72"/>
      <c r="AN51" s="111">
        <v>3.764111524E9</v>
      </c>
      <c r="AO51" s="72"/>
      <c r="AP51" s="111" t="s">
        <v>112</v>
      </c>
      <c r="AQ51" s="72"/>
      <c r="AR51" s="111" t="s">
        <v>184</v>
      </c>
      <c r="AS51" s="72"/>
      <c r="AT51" s="168">
        <v>30000.0</v>
      </c>
      <c r="AU51" s="72"/>
      <c r="AV51" s="156" t="s">
        <v>326</v>
      </c>
      <c r="AW51" s="71"/>
      <c r="AX51" s="72"/>
      <c r="AY51" s="111" t="s">
        <v>248</v>
      </c>
      <c r="AZ51" s="71"/>
      <c r="BA51" s="171">
        <v>46206.0</v>
      </c>
      <c r="BB51" s="72"/>
      <c r="BC51" s="75"/>
    </row>
    <row r="52" ht="16.5" customHeight="1" outlineLevel="1">
      <c r="A52" s="75"/>
      <c r="B52" s="105" t="s">
        <v>489</v>
      </c>
      <c r="C52" s="106">
        <v>46211.75195326388</v>
      </c>
      <c r="D52" s="72"/>
      <c r="E52" s="107" t="s">
        <v>7</v>
      </c>
      <c r="F52" s="71"/>
      <c r="G52" s="107" t="s">
        <v>174</v>
      </c>
      <c r="H52" s="71"/>
      <c r="I52" s="107" t="s">
        <v>490</v>
      </c>
      <c r="J52" s="71"/>
      <c r="K52" s="71"/>
      <c r="L52" s="71"/>
      <c r="M52" s="72"/>
      <c r="N52" s="108" t="s">
        <v>491</v>
      </c>
      <c r="O52" s="72"/>
      <c r="P52" s="109">
        <v>30000.0</v>
      </c>
      <c r="Q52" s="71"/>
      <c r="R52" s="110">
        <v>0.0</v>
      </c>
      <c r="S52" s="72"/>
      <c r="T52" s="111" t="s">
        <v>88</v>
      </c>
      <c r="U52" s="72"/>
      <c r="V52" s="112" t="s">
        <v>79</v>
      </c>
      <c r="W52" s="71"/>
      <c r="X52" s="72"/>
      <c r="Y52" s="112" t="s">
        <v>68</v>
      </c>
      <c r="Z52" s="72"/>
      <c r="AA52" s="75"/>
      <c r="AB52" s="169" t="s">
        <v>494</v>
      </c>
      <c r="AC52" s="72"/>
      <c r="AD52" s="170">
        <v>46174.84704532407</v>
      </c>
      <c r="AE52" s="72"/>
      <c r="AF52" s="111" t="s">
        <v>496</v>
      </c>
      <c r="AG52" s="71"/>
      <c r="AH52" s="72"/>
      <c r="AI52" s="111" t="s">
        <v>497</v>
      </c>
      <c r="AJ52" s="71"/>
      <c r="AK52" s="72"/>
      <c r="AL52" s="111" t="s">
        <v>498</v>
      </c>
      <c r="AM52" s="72"/>
      <c r="AN52" s="111">
        <v>3.76411556E9</v>
      </c>
      <c r="AO52" s="72"/>
      <c r="AP52" s="111" t="s">
        <v>112</v>
      </c>
      <c r="AQ52" s="72"/>
      <c r="AR52" s="111" t="s">
        <v>184</v>
      </c>
      <c r="AS52" s="72"/>
      <c r="AT52" s="168">
        <v>30000.0</v>
      </c>
      <c r="AU52" s="72"/>
      <c r="AV52" s="156" t="s">
        <v>246</v>
      </c>
      <c r="AW52" s="71"/>
      <c r="AX52" s="72"/>
      <c r="AY52" s="111" t="s">
        <v>248</v>
      </c>
      <c r="AZ52" s="71"/>
      <c r="BA52" s="171">
        <v>46235.0</v>
      </c>
      <c r="BB52" s="72"/>
      <c r="BC52" s="75"/>
    </row>
    <row r="53" ht="16.5" customHeight="1" outlineLevel="1">
      <c r="A53" s="75"/>
      <c r="B53" s="105" t="s">
        <v>501</v>
      </c>
      <c r="C53" s="106">
        <v>46210.45639679398</v>
      </c>
      <c r="D53" s="72"/>
      <c r="E53" s="107" t="s">
        <v>7</v>
      </c>
      <c r="F53" s="71"/>
      <c r="G53" s="107" t="s">
        <v>174</v>
      </c>
      <c r="H53" s="71"/>
      <c r="I53" s="107" t="s">
        <v>503</v>
      </c>
      <c r="J53" s="71"/>
      <c r="K53" s="71"/>
      <c r="L53" s="71"/>
      <c r="M53" s="72"/>
      <c r="N53" s="108" t="s">
        <v>505</v>
      </c>
      <c r="O53" s="72"/>
      <c r="P53" s="109">
        <v>30000.0</v>
      </c>
      <c r="Q53" s="71"/>
      <c r="R53" s="110">
        <v>0.0</v>
      </c>
      <c r="S53" s="72"/>
      <c r="T53" s="111" t="s">
        <v>88</v>
      </c>
      <c r="U53" s="72"/>
      <c r="V53" s="112" t="s">
        <v>79</v>
      </c>
      <c r="W53" s="71"/>
      <c r="X53" s="72"/>
      <c r="Y53" s="112" t="s">
        <v>68</v>
      </c>
      <c r="Z53" s="72"/>
      <c r="AA53" s="75"/>
      <c r="AB53" s="169" t="s">
        <v>507</v>
      </c>
      <c r="AC53" s="72"/>
      <c r="AD53" s="170">
        <v>46174.82216347222</v>
      </c>
      <c r="AE53" s="72"/>
      <c r="AF53" s="111" t="s">
        <v>508</v>
      </c>
      <c r="AG53" s="71"/>
      <c r="AH53" s="72"/>
      <c r="AI53" s="111" t="s">
        <v>509</v>
      </c>
      <c r="AJ53" s="71"/>
      <c r="AK53" s="72"/>
      <c r="AL53" s="111" t="s">
        <v>510</v>
      </c>
      <c r="AM53" s="72"/>
      <c r="AN53" s="111">
        <v>3.764110208E9</v>
      </c>
      <c r="AO53" s="72"/>
      <c r="AP53" s="111" t="s">
        <v>101</v>
      </c>
      <c r="AQ53" s="72"/>
      <c r="AR53" s="111" t="s">
        <v>184</v>
      </c>
      <c r="AS53" s="72"/>
      <c r="AT53" s="168">
        <v>35000.0</v>
      </c>
      <c r="AU53" s="72"/>
      <c r="AV53" s="156" t="s">
        <v>246</v>
      </c>
      <c r="AW53" s="71"/>
      <c r="AX53" s="72"/>
      <c r="AY53" s="111" t="s">
        <v>248</v>
      </c>
      <c r="AZ53" s="71"/>
      <c r="BA53" s="171">
        <v>46235.0</v>
      </c>
      <c r="BB53" s="72"/>
      <c r="BC53" s="75"/>
    </row>
    <row r="54" ht="16.5" customHeight="1" outlineLevel="1">
      <c r="A54" s="75"/>
      <c r="B54" s="105" t="s">
        <v>513</v>
      </c>
      <c r="C54" s="106">
        <v>46210.41855609954</v>
      </c>
      <c r="D54" s="72"/>
      <c r="E54" s="107" t="s">
        <v>7</v>
      </c>
      <c r="F54" s="71"/>
      <c r="G54" s="107" t="s">
        <v>174</v>
      </c>
      <c r="H54" s="71"/>
      <c r="I54" s="107" t="s">
        <v>514</v>
      </c>
      <c r="J54" s="71"/>
      <c r="K54" s="71"/>
      <c r="L54" s="71"/>
      <c r="M54" s="72"/>
      <c r="N54" s="108" t="s">
        <v>516</v>
      </c>
      <c r="O54" s="72"/>
      <c r="P54" s="109">
        <v>30000.0</v>
      </c>
      <c r="Q54" s="71"/>
      <c r="R54" s="110">
        <v>0.0</v>
      </c>
      <c r="S54" s="72"/>
      <c r="T54" s="111" t="s">
        <v>88</v>
      </c>
      <c r="U54" s="72"/>
      <c r="V54" s="112" t="s">
        <v>79</v>
      </c>
      <c r="W54" s="71"/>
      <c r="X54" s="72"/>
      <c r="Y54" s="112" t="s">
        <v>68</v>
      </c>
      <c r="Z54" s="72"/>
      <c r="AA54" s="75"/>
      <c r="AB54" s="169" t="s">
        <v>518</v>
      </c>
      <c r="AC54" s="72"/>
      <c r="AD54" s="170">
        <v>46174.79108484954</v>
      </c>
      <c r="AE54" s="72"/>
      <c r="AF54" s="111" t="s">
        <v>519</v>
      </c>
      <c r="AG54" s="71"/>
      <c r="AH54" s="72"/>
      <c r="AI54" s="111" t="s">
        <v>520</v>
      </c>
      <c r="AJ54" s="71"/>
      <c r="AK54" s="72"/>
      <c r="AL54" s="111" t="s">
        <v>521</v>
      </c>
      <c r="AM54" s="72"/>
      <c r="AN54" s="111">
        <v>3.764365183E9</v>
      </c>
      <c r="AO54" s="72"/>
      <c r="AP54" s="111" t="s">
        <v>112</v>
      </c>
      <c r="AQ54" s="72"/>
      <c r="AR54" s="111" t="s">
        <v>184</v>
      </c>
      <c r="AS54" s="72"/>
      <c r="AT54" s="168">
        <v>30000.0</v>
      </c>
      <c r="AU54" s="72"/>
      <c r="AV54" s="156" t="s">
        <v>246</v>
      </c>
      <c r="AW54" s="71"/>
      <c r="AX54" s="72"/>
      <c r="AY54" s="111" t="s">
        <v>248</v>
      </c>
      <c r="AZ54" s="71"/>
      <c r="BA54" s="171">
        <v>46236.0</v>
      </c>
      <c r="BB54" s="72"/>
      <c r="BC54" s="75"/>
    </row>
    <row r="55" ht="16.5" customHeight="1" outlineLevel="1">
      <c r="A55" s="75"/>
      <c r="B55" s="105" t="s">
        <v>525</v>
      </c>
      <c r="C55" s="106">
        <v>46210.35842837963</v>
      </c>
      <c r="D55" s="72"/>
      <c r="E55" s="107" t="s">
        <v>7</v>
      </c>
      <c r="F55" s="71"/>
      <c r="G55" s="107" t="s">
        <v>174</v>
      </c>
      <c r="H55" s="71"/>
      <c r="I55" s="107" t="s">
        <v>526</v>
      </c>
      <c r="J55" s="71"/>
      <c r="K55" s="71"/>
      <c r="L55" s="71"/>
      <c r="M55" s="72"/>
      <c r="N55" s="108" t="s">
        <v>473</v>
      </c>
      <c r="O55" s="72"/>
      <c r="P55" s="109">
        <v>30000.0</v>
      </c>
      <c r="Q55" s="71"/>
      <c r="R55" s="110">
        <v>0.0</v>
      </c>
      <c r="S55" s="72"/>
      <c r="T55" s="111" t="s">
        <v>66</v>
      </c>
      <c r="U55" s="72"/>
      <c r="V55" s="112" t="s">
        <v>79</v>
      </c>
      <c r="W55" s="71"/>
      <c r="X55" s="72"/>
      <c r="Y55" s="112" t="s">
        <v>68</v>
      </c>
      <c r="Z55" s="72"/>
      <c r="AA55" s="75"/>
      <c r="AB55" s="169" t="s">
        <v>528</v>
      </c>
      <c r="AC55" s="72"/>
      <c r="AD55" s="170">
        <v>46174.789278321754</v>
      </c>
      <c r="AE55" s="72"/>
      <c r="AF55" s="111" t="s">
        <v>529</v>
      </c>
      <c r="AG55" s="71"/>
      <c r="AH55" s="72"/>
      <c r="AI55" s="111" t="s">
        <v>530</v>
      </c>
      <c r="AJ55" s="71"/>
      <c r="AK55" s="72"/>
      <c r="AL55" s="111" t="s">
        <v>532</v>
      </c>
      <c r="AM55" s="72"/>
      <c r="AN55" s="111">
        <v>3.764223119E9</v>
      </c>
      <c r="AO55" s="72"/>
      <c r="AP55" s="111" t="s">
        <v>101</v>
      </c>
      <c r="AQ55" s="72"/>
      <c r="AR55" s="111" t="s">
        <v>275</v>
      </c>
      <c r="AS55" s="72"/>
      <c r="AT55" s="168">
        <v>30000.0</v>
      </c>
      <c r="AU55" s="72"/>
      <c r="AV55" s="156" t="s">
        <v>246</v>
      </c>
      <c r="AW55" s="71"/>
      <c r="AX55" s="72"/>
      <c r="AY55" s="111" t="s">
        <v>248</v>
      </c>
      <c r="AZ55" s="71"/>
      <c r="BA55" s="171">
        <v>46236.0</v>
      </c>
      <c r="BB55" s="72"/>
      <c r="BC55" s="75"/>
    </row>
    <row r="56" ht="16.5" customHeight="1" outlineLevel="1">
      <c r="A56" s="75"/>
      <c r="B56" s="105" t="s">
        <v>534</v>
      </c>
      <c r="C56" s="106">
        <v>46210.35688736111</v>
      </c>
      <c r="D56" s="72"/>
      <c r="E56" s="107" t="s">
        <v>7</v>
      </c>
      <c r="F56" s="71"/>
      <c r="G56" s="107" t="s">
        <v>174</v>
      </c>
      <c r="H56" s="71"/>
      <c r="I56" s="107" t="s">
        <v>535</v>
      </c>
      <c r="J56" s="71"/>
      <c r="K56" s="71"/>
      <c r="L56" s="71"/>
      <c r="M56" s="72"/>
      <c r="N56" s="108" t="s">
        <v>536</v>
      </c>
      <c r="O56" s="72"/>
      <c r="P56" s="109">
        <v>30000.0</v>
      </c>
      <c r="Q56" s="71"/>
      <c r="R56" s="110">
        <v>0.0</v>
      </c>
      <c r="S56" s="72"/>
      <c r="T56" s="111" t="s">
        <v>66</v>
      </c>
      <c r="U56" s="72"/>
      <c r="V56" s="112" t="s">
        <v>79</v>
      </c>
      <c r="W56" s="71"/>
      <c r="X56" s="72"/>
      <c r="Y56" s="112" t="s">
        <v>68</v>
      </c>
      <c r="Z56" s="72"/>
      <c r="AA56" s="75"/>
      <c r="AB56" s="169" t="s">
        <v>540</v>
      </c>
      <c r="AC56" s="72"/>
      <c r="AD56" s="170">
        <v>46174.43103042824</v>
      </c>
      <c r="AE56" s="72"/>
      <c r="AF56" s="111" t="s">
        <v>541</v>
      </c>
      <c r="AG56" s="71"/>
      <c r="AH56" s="72"/>
      <c r="AI56" s="111" t="s">
        <v>542</v>
      </c>
      <c r="AJ56" s="71"/>
      <c r="AK56" s="72"/>
      <c r="AL56" s="111" t="s">
        <v>543</v>
      </c>
      <c r="AM56" s="72"/>
      <c r="AN56" s="111">
        <v>3.764331464E9</v>
      </c>
      <c r="AO56" s="72"/>
      <c r="AP56" s="111" t="s">
        <v>101</v>
      </c>
      <c r="AQ56" s="72"/>
      <c r="AR56" s="111" t="s">
        <v>184</v>
      </c>
      <c r="AS56" s="72"/>
      <c r="AT56" s="168">
        <v>35000.0</v>
      </c>
      <c r="AU56" s="72"/>
      <c r="AV56" s="156" t="s">
        <v>544</v>
      </c>
      <c r="AW56" s="71"/>
      <c r="AX56" s="72"/>
      <c r="AY56" s="111" t="s">
        <v>248</v>
      </c>
      <c r="AZ56" s="71"/>
      <c r="BA56" s="156" t="s">
        <v>188</v>
      </c>
      <c r="BB56" s="72"/>
      <c r="BC56" s="75"/>
    </row>
    <row r="57" ht="16.5" customHeight="1" outlineLevel="1">
      <c r="A57" s="75"/>
      <c r="B57" s="105" t="s">
        <v>546</v>
      </c>
      <c r="C57" s="106">
        <v>46209.79777587963</v>
      </c>
      <c r="D57" s="72"/>
      <c r="E57" s="107" t="s">
        <v>7</v>
      </c>
      <c r="F57" s="71"/>
      <c r="G57" s="107" t="s">
        <v>174</v>
      </c>
      <c r="H57" s="71"/>
      <c r="I57" s="107" t="s">
        <v>547</v>
      </c>
      <c r="J57" s="71"/>
      <c r="K57" s="71"/>
      <c r="L57" s="71"/>
      <c r="M57" s="72"/>
      <c r="N57" s="108" t="s">
        <v>550</v>
      </c>
      <c r="O57" s="72"/>
      <c r="P57" s="109">
        <v>5000.0</v>
      </c>
      <c r="Q57" s="71"/>
      <c r="R57" s="110">
        <v>0.0</v>
      </c>
      <c r="S57" s="72"/>
      <c r="T57" s="111" t="s">
        <v>66</v>
      </c>
      <c r="U57" s="72"/>
      <c r="V57" s="112" t="s">
        <v>79</v>
      </c>
      <c r="W57" s="71"/>
      <c r="X57" s="72"/>
      <c r="Y57" s="112" t="s">
        <v>68</v>
      </c>
      <c r="Z57" s="72"/>
      <c r="AA57" s="75"/>
      <c r="AB57" s="169" t="s">
        <v>551</v>
      </c>
      <c r="AC57" s="72"/>
      <c r="AD57" s="170">
        <v>46170.71061498843</v>
      </c>
      <c r="AE57" s="72"/>
      <c r="AF57" s="111" t="s">
        <v>552</v>
      </c>
      <c r="AG57" s="71"/>
      <c r="AH57" s="72"/>
      <c r="AI57" s="111" t="s">
        <v>553</v>
      </c>
      <c r="AJ57" s="71"/>
      <c r="AK57" s="72"/>
      <c r="AL57" s="111" t="s">
        <v>554</v>
      </c>
      <c r="AM57" s="72"/>
      <c r="AN57" s="111">
        <v>3.76472907E9</v>
      </c>
      <c r="AO57" s="72"/>
      <c r="AP57" s="111" t="s">
        <v>101</v>
      </c>
      <c r="AQ57" s="72"/>
      <c r="AR57" s="111" t="s">
        <v>275</v>
      </c>
      <c r="AS57" s="72"/>
      <c r="AT57" s="168">
        <v>30000.0</v>
      </c>
      <c r="AU57" s="72"/>
      <c r="AV57" s="156" t="s">
        <v>246</v>
      </c>
      <c r="AW57" s="71"/>
      <c r="AX57" s="72"/>
      <c r="AY57" s="111" t="s">
        <v>248</v>
      </c>
      <c r="AZ57" s="71"/>
      <c r="BA57" s="171">
        <v>46236.0</v>
      </c>
      <c r="BB57" s="72"/>
      <c r="BC57" s="75"/>
    </row>
    <row r="58" ht="16.5" customHeight="1" outlineLevel="1">
      <c r="A58" s="75"/>
      <c r="B58" s="105" t="s">
        <v>557</v>
      </c>
      <c r="C58" s="106">
        <v>46209.796829756946</v>
      </c>
      <c r="D58" s="72"/>
      <c r="E58" s="107" t="s">
        <v>7</v>
      </c>
      <c r="F58" s="71"/>
      <c r="G58" s="107" t="s">
        <v>174</v>
      </c>
      <c r="H58" s="71"/>
      <c r="I58" s="107" t="s">
        <v>547</v>
      </c>
      <c r="J58" s="71"/>
      <c r="K58" s="71"/>
      <c r="L58" s="71"/>
      <c r="M58" s="72"/>
      <c r="N58" s="108" t="s">
        <v>550</v>
      </c>
      <c r="O58" s="72"/>
      <c r="P58" s="109">
        <v>25000.0</v>
      </c>
      <c r="Q58" s="71"/>
      <c r="R58" s="110">
        <v>0.0</v>
      </c>
      <c r="S58" s="72"/>
      <c r="T58" s="111" t="s">
        <v>88</v>
      </c>
      <c r="U58" s="72"/>
      <c r="V58" s="112" t="s">
        <v>79</v>
      </c>
      <c r="W58" s="71"/>
      <c r="X58" s="72"/>
      <c r="Y58" s="112" t="s">
        <v>68</v>
      </c>
      <c r="Z58" s="72"/>
      <c r="AA58" s="75"/>
      <c r="AB58" s="169" t="s">
        <v>559</v>
      </c>
      <c r="AC58" s="72"/>
      <c r="AD58" s="170">
        <v>46169.9891333912</v>
      </c>
      <c r="AE58" s="72"/>
      <c r="AF58" s="111" t="s">
        <v>561</v>
      </c>
      <c r="AG58" s="71"/>
      <c r="AH58" s="72"/>
      <c r="AI58" s="111" t="s">
        <v>562</v>
      </c>
      <c r="AJ58" s="71"/>
      <c r="AK58" s="72"/>
      <c r="AL58" s="111" t="s">
        <v>563</v>
      </c>
      <c r="AM58" s="72"/>
      <c r="AN58" s="111">
        <v>3.765103178E9</v>
      </c>
      <c r="AO58" s="72"/>
      <c r="AP58" s="111" t="s">
        <v>101</v>
      </c>
      <c r="AQ58" s="72"/>
      <c r="AR58" s="111" t="s">
        <v>275</v>
      </c>
      <c r="AS58" s="72"/>
      <c r="AT58" s="168">
        <v>30000.0</v>
      </c>
      <c r="AU58" s="72"/>
      <c r="AV58" s="156" t="s">
        <v>326</v>
      </c>
      <c r="AW58" s="71"/>
      <c r="AX58" s="72"/>
      <c r="AY58" s="111" t="s">
        <v>248</v>
      </c>
      <c r="AZ58" s="71"/>
      <c r="BA58" s="171">
        <v>46200.0</v>
      </c>
      <c r="BB58" s="72"/>
      <c r="BC58" s="75"/>
    </row>
    <row r="59" ht="16.5" customHeight="1" outlineLevel="1">
      <c r="A59" s="75"/>
      <c r="B59" s="105" t="s">
        <v>564</v>
      </c>
      <c r="C59" s="106">
        <v>46209.788128472224</v>
      </c>
      <c r="D59" s="72"/>
      <c r="E59" s="107" t="s">
        <v>7</v>
      </c>
      <c r="F59" s="71"/>
      <c r="G59" s="107" t="s">
        <v>174</v>
      </c>
      <c r="H59" s="71"/>
      <c r="I59" s="107" t="s">
        <v>567</v>
      </c>
      <c r="J59" s="71"/>
      <c r="K59" s="71"/>
      <c r="L59" s="71"/>
      <c r="M59" s="72"/>
      <c r="N59" s="108" t="s">
        <v>569</v>
      </c>
      <c r="O59" s="72"/>
      <c r="P59" s="109">
        <v>30000.0</v>
      </c>
      <c r="Q59" s="71"/>
      <c r="R59" s="110">
        <v>0.0</v>
      </c>
      <c r="S59" s="72"/>
      <c r="T59" s="111" t="s">
        <v>88</v>
      </c>
      <c r="U59" s="72"/>
      <c r="V59" s="112" t="s">
        <v>79</v>
      </c>
      <c r="W59" s="71"/>
      <c r="X59" s="72"/>
      <c r="Y59" s="112" t="s">
        <v>68</v>
      </c>
      <c r="Z59" s="72"/>
      <c r="AA59" s="75"/>
      <c r="AB59" s="169" t="s">
        <v>571</v>
      </c>
      <c r="AC59" s="72"/>
      <c r="AD59" s="170">
        <v>46169.70340239583</v>
      </c>
      <c r="AE59" s="72"/>
      <c r="AF59" s="111" t="s">
        <v>572</v>
      </c>
      <c r="AG59" s="71"/>
      <c r="AH59" s="72"/>
      <c r="AI59" s="111" t="s">
        <v>573</v>
      </c>
      <c r="AJ59" s="71"/>
      <c r="AK59" s="72"/>
      <c r="AL59" s="111" t="s">
        <v>575</v>
      </c>
      <c r="AM59" s="72"/>
      <c r="AN59" s="111">
        <v>3.764812698E9</v>
      </c>
      <c r="AO59" s="72"/>
      <c r="AP59" s="111" t="s">
        <v>112</v>
      </c>
      <c r="AQ59" s="72"/>
      <c r="AR59" s="111" t="s">
        <v>184</v>
      </c>
      <c r="AS59" s="72"/>
      <c r="AT59" s="168">
        <v>30000.0</v>
      </c>
      <c r="AU59" s="72"/>
      <c r="AV59" s="156" t="s">
        <v>246</v>
      </c>
      <c r="AW59" s="71"/>
      <c r="AX59" s="72"/>
      <c r="AY59" s="111" t="s">
        <v>248</v>
      </c>
      <c r="AZ59" s="71"/>
      <c r="BA59" s="171">
        <v>46237.0</v>
      </c>
      <c r="BB59" s="72"/>
      <c r="BC59" s="75"/>
    </row>
    <row r="60" ht="16.5" customHeight="1" outlineLevel="1">
      <c r="A60" s="75"/>
      <c r="B60" s="105" t="s">
        <v>578</v>
      </c>
      <c r="C60" s="106">
        <v>46209.749435289355</v>
      </c>
      <c r="D60" s="72"/>
      <c r="E60" s="107" t="s">
        <v>7</v>
      </c>
      <c r="F60" s="71"/>
      <c r="G60" s="107" t="s">
        <v>174</v>
      </c>
      <c r="H60" s="71"/>
      <c r="I60" s="107" t="s">
        <v>579</v>
      </c>
      <c r="J60" s="71"/>
      <c r="K60" s="71"/>
      <c r="L60" s="71"/>
      <c r="M60" s="72"/>
      <c r="N60" s="108" t="s">
        <v>580</v>
      </c>
      <c r="O60" s="72"/>
      <c r="P60" s="109">
        <v>30000.0</v>
      </c>
      <c r="Q60" s="71"/>
      <c r="R60" s="110">
        <v>0.0</v>
      </c>
      <c r="S60" s="72"/>
      <c r="T60" s="111" t="s">
        <v>88</v>
      </c>
      <c r="U60" s="72"/>
      <c r="V60" s="112" t="s">
        <v>79</v>
      </c>
      <c r="W60" s="71"/>
      <c r="X60" s="72"/>
      <c r="Y60" s="112" t="s">
        <v>68</v>
      </c>
      <c r="Z60" s="72"/>
      <c r="AA60" s="75"/>
      <c r="AB60" s="169" t="s">
        <v>582</v>
      </c>
      <c r="AC60" s="72"/>
      <c r="AD60" s="170">
        <v>46168.795920439814</v>
      </c>
      <c r="AE60" s="72"/>
      <c r="AF60" s="111" t="s">
        <v>584</v>
      </c>
      <c r="AG60" s="71"/>
      <c r="AH60" s="72"/>
      <c r="AI60" s="111" t="s">
        <v>585</v>
      </c>
      <c r="AJ60" s="71"/>
      <c r="AK60" s="72"/>
      <c r="AL60" s="111" t="s">
        <v>586</v>
      </c>
      <c r="AM60" s="72"/>
      <c r="AN60" s="111">
        <v>3.764534337E9</v>
      </c>
      <c r="AO60" s="72"/>
      <c r="AP60" s="111" t="s">
        <v>112</v>
      </c>
      <c r="AQ60" s="72"/>
      <c r="AR60" s="111" t="s">
        <v>184</v>
      </c>
      <c r="AS60" s="72"/>
      <c r="AT60" s="168">
        <v>30000.0</v>
      </c>
      <c r="AU60" s="72"/>
      <c r="AV60" s="156" t="s">
        <v>246</v>
      </c>
      <c r="AW60" s="71"/>
      <c r="AX60" s="72"/>
      <c r="AY60" s="111" t="s">
        <v>248</v>
      </c>
      <c r="AZ60" s="71"/>
      <c r="BA60" s="171">
        <v>46240.0</v>
      </c>
      <c r="BB60" s="72"/>
      <c r="BC60" s="75"/>
    </row>
    <row r="61" ht="16.5" customHeight="1" outlineLevel="1">
      <c r="A61" s="75"/>
      <c r="B61" s="105" t="s">
        <v>588</v>
      </c>
      <c r="C61" s="106">
        <v>46209.74806803241</v>
      </c>
      <c r="D61" s="72"/>
      <c r="E61" s="107" t="s">
        <v>7</v>
      </c>
      <c r="F61" s="71"/>
      <c r="G61" s="107" t="s">
        <v>174</v>
      </c>
      <c r="H61" s="71"/>
      <c r="I61" s="107" t="s">
        <v>590</v>
      </c>
      <c r="J61" s="71"/>
      <c r="K61" s="71"/>
      <c r="L61" s="71"/>
      <c r="M61" s="72"/>
      <c r="N61" s="108" t="s">
        <v>591</v>
      </c>
      <c r="O61" s="72"/>
      <c r="P61" s="109">
        <v>30000.0</v>
      </c>
      <c r="Q61" s="71"/>
      <c r="R61" s="110">
        <v>0.0</v>
      </c>
      <c r="S61" s="72"/>
      <c r="T61" s="111" t="s">
        <v>88</v>
      </c>
      <c r="U61" s="72"/>
      <c r="V61" s="112" t="s">
        <v>79</v>
      </c>
      <c r="W61" s="71"/>
      <c r="X61" s="72"/>
      <c r="Y61" s="112" t="s">
        <v>68</v>
      </c>
      <c r="Z61" s="72"/>
      <c r="AA61" s="75"/>
      <c r="AB61" s="169" t="s">
        <v>595</v>
      </c>
      <c r="AC61" s="72"/>
      <c r="AD61" s="170">
        <v>46168.43093862268</v>
      </c>
      <c r="AE61" s="72"/>
      <c r="AF61" s="111" t="s">
        <v>597</v>
      </c>
      <c r="AG61" s="71"/>
      <c r="AH61" s="72"/>
      <c r="AI61" s="111" t="s">
        <v>598</v>
      </c>
      <c r="AJ61" s="71"/>
      <c r="AK61" s="72"/>
      <c r="AL61" s="111" t="s">
        <v>600</v>
      </c>
      <c r="AM61" s="72"/>
      <c r="AN61" s="111">
        <v>3.764103083E9</v>
      </c>
      <c r="AO61" s="72"/>
      <c r="AP61" s="111" t="s">
        <v>101</v>
      </c>
      <c r="AQ61" s="72"/>
      <c r="AR61" s="111" t="s">
        <v>275</v>
      </c>
      <c r="AS61" s="72"/>
      <c r="AT61" s="168">
        <v>30000.0</v>
      </c>
      <c r="AU61" s="72"/>
      <c r="AV61" s="156" t="s">
        <v>326</v>
      </c>
      <c r="AW61" s="71"/>
      <c r="AX61" s="72"/>
      <c r="AY61" s="111" t="s">
        <v>248</v>
      </c>
      <c r="AZ61" s="71"/>
      <c r="BA61" s="171">
        <v>46199.0</v>
      </c>
      <c r="BB61" s="72"/>
      <c r="BC61" s="75"/>
    </row>
    <row r="62" ht="16.5" customHeight="1" outlineLevel="1">
      <c r="A62" s="75"/>
      <c r="B62" s="105" t="s">
        <v>602</v>
      </c>
      <c r="C62" s="106">
        <v>46209.736620682874</v>
      </c>
      <c r="D62" s="72"/>
      <c r="E62" s="107" t="s">
        <v>7</v>
      </c>
      <c r="F62" s="71"/>
      <c r="G62" s="107" t="s">
        <v>185</v>
      </c>
      <c r="H62" s="71"/>
      <c r="I62" s="107" t="s">
        <v>604</v>
      </c>
      <c r="J62" s="71"/>
      <c r="K62" s="71"/>
      <c r="L62" s="71"/>
      <c r="M62" s="72"/>
      <c r="N62" s="108" t="s">
        <v>605</v>
      </c>
      <c r="O62" s="72"/>
      <c r="P62" s="109">
        <v>27500.0</v>
      </c>
      <c r="Q62" s="71"/>
      <c r="R62" s="110">
        <v>0.0</v>
      </c>
      <c r="S62" s="72"/>
      <c r="T62" s="111" t="s">
        <v>66</v>
      </c>
      <c r="U62" s="72"/>
      <c r="V62" s="112" t="s">
        <v>79</v>
      </c>
      <c r="W62" s="71"/>
      <c r="X62" s="72"/>
      <c r="Y62" s="112" t="s">
        <v>68</v>
      </c>
      <c r="Z62" s="72"/>
      <c r="AA62" s="75"/>
      <c r="AB62" s="169" t="s">
        <v>606</v>
      </c>
      <c r="AC62" s="72"/>
      <c r="AD62" s="170">
        <v>46168.425243749996</v>
      </c>
      <c r="AE62" s="72"/>
      <c r="AF62" s="111" t="s">
        <v>607</v>
      </c>
      <c r="AG62" s="71"/>
      <c r="AH62" s="72"/>
      <c r="AI62" s="111" t="s">
        <v>598</v>
      </c>
      <c r="AJ62" s="71"/>
      <c r="AK62" s="72"/>
      <c r="AL62" s="111" t="s">
        <v>608</v>
      </c>
      <c r="AM62" s="72"/>
      <c r="AN62" s="111">
        <v>3.764560219E9</v>
      </c>
      <c r="AO62" s="72"/>
      <c r="AP62" s="111" t="s">
        <v>101</v>
      </c>
      <c r="AQ62" s="72"/>
      <c r="AR62" s="111" t="s">
        <v>275</v>
      </c>
      <c r="AS62" s="72"/>
      <c r="AT62" s="168">
        <v>30000.0</v>
      </c>
      <c r="AU62" s="72"/>
      <c r="AV62" s="156" t="s">
        <v>246</v>
      </c>
      <c r="AW62" s="71"/>
      <c r="AX62" s="72"/>
      <c r="AY62" s="111" t="s">
        <v>248</v>
      </c>
      <c r="AZ62" s="71"/>
      <c r="BA62" s="171">
        <v>46240.0</v>
      </c>
      <c r="BB62" s="72"/>
      <c r="BC62" s="75"/>
    </row>
    <row r="63" ht="16.5" customHeight="1" outlineLevel="1">
      <c r="A63" s="75"/>
      <c r="B63" s="105" t="s">
        <v>613</v>
      </c>
      <c r="C63" s="106">
        <v>46209.707731215276</v>
      </c>
      <c r="D63" s="72"/>
      <c r="E63" s="107" t="s">
        <v>7</v>
      </c>
      <c r="F63" s="71"/>
      <c r="G63" s="107" t="s">
        <v>174</v>
      </c>
      <c r="H63" s="71"/>
      <c r="I63" s="107" t="s">
        <v>614</v>
      </c>
      <c r="J63" s="71"/>
      <c r="K63" s="71"/>
      <c r="L63" s="71"/>
      <c r="M63" s="72"/>
      <c r="N63" s="108" t="s">
        <v>616</v>
      </c>
      <c r="O63" s="72"/>
      <c r="P63" s="109">
        <v>30000.0</v>
      </c>
      <c r="Q63" s="71"/>
      <c r="R63" s="110">
        <v>0.0</v>
      </c>
      <c r="S63" s="72"/>
      <c r="T63" s="111" t="s">
        <v>66</v>
      </c>
      <c r="U63" s="72"/>
      <c r="V63" s="112" t="s">
        <v>79</v>
      </c>
      <c r="W63" s="71"/>
      <c r="X63" s="72"/>
      <c r="Y63" s="112" t="s">
        <v>68</v>
      </c>
      <c r="Z63" s="72"/>
      <c r="AA63" s="75"/>
      <c r="AB63" s="169" t="s">
        <v>618</v>
      </c>
      <c r="AC63" s="72"/>
      <c r="AD63" s="170">
        <v>46163.715521817125</v>
      </c>
      <c r="AE63" s="72"/>
      <c r="AF63" s="111" t="s">
        <v>619</v>
      </c>
      <c r="AG63" s="71"/>
      <c r="AH63" s="72"/>
      <c r="AI63" s="111" t="s">
        <v>620</v>
      </c>
      <c r="AJ63" s="71"/>
      <c r="AK63" s="72"/>
      <c r="AL63" s="111" t="s">
        <v>621</v>
      </c>
      <c r="AM63" s="72"/>
      <c r="AN63" s="111">
        <v>3.765219E9</v>
      </c>
      <c r="AO63" s="72"/>
      <c r="AP63" s="111" t="s">
        <v>101</v>
      </c>
      <c r="AQ63" s="72"/>
      <c r="AR63" s="111" t="s">
        <v>275</v>
      </c>
      <c r="AS63" s="72"/>
      <c r="AT63" s="168">
        <v>30000.0</v>
      </c>
      <c r="AU63" s="72"/>
      <c r="AV63" s="156" t="s">
        <v>544</v>
      </c>
      <c r="AW63" s="71"/>
      <c r="AX63" s="72"/>
      <c r="AY63" s="111" t="s">
        <v>248</v>
      </c>
      <c r="AZ63" s="71"/>
      <c r="BA63" s="171">
        <v>46194.0</v>
      </c>
      <c r="BB63" s="72"/>
      <c r="BC63" s="75"/>
    </row>
    <row r="64" ht="16.5" customHeight="1" outlineLevel="1">
      <c r="A64" s="75"/>
      <c r="B64" s="105" t="s">
        <v>623</v>
      </c>
      <c r="C64" s="106">
        <v>46209.7042871875</v>
      </c>
      <c r="D64" s="72"/>
      <c r="E64" s="107" t="s">
        <v>7</v>
      </c>
      <c r="F64" s="71"/>
      <c r="G64" s="107" t="s">
        <v>174</v>
      </c>
      <c r="H64" s="71"/>
      <c r="I64" s="107" t="s">
        <v>624</v>
      </c>
      <c r="J64" s="71"/>
      <c r="K64" s="71"/>
      <c r="L64" s="71"/>
      <c r="M64" s="72"/>
      <c r="N64" s="108" t="s">
        <v>586</v>
      </c>
      <c r="O64" s="72"/>
      <c r="P64" s="109">
        <v>30000.0</v>
      </c>
      <c r="Q64" s="71"/>
      <c r="R64" s="110">
        <v>0.0</v>
      </c>
      <c r="S64" s="72"/>
      <c r="T64" s="111" t="s">
        <v>88</v>
      </c>
      <c r="U64" s="72"/>
      <c r="V64" s="112" t="s">
        <v>79</v>
      </c>
      <c r="W64" s="71"/>
      <c r="X64" s="72"/>
      <c r="Y64" s="112" t="s">
        <v>68</v>
      </c>
      <c r="Z64" s="72"/>
      <c r="AA64" s="75"/>
      <c r="AB64" s="169" t="s">
        <v>628</v>
      </c>
      <c r="AC64" s="72"/>
      <c r="AD64" s="170">
        <v>46163.42860773148</v>
      </c>
      <c r="AE64" s="72"/>
      <c r="AF64" s="111" t="s">
        <v>631</v>
      </c>
      <c r="AG64" s="71"/>
      <c r="AH64" s="72"/>
      <c r="AI64" s="111" t="s">
        <v>634</v>
      </c>
      <c r="AJ64" s="71"/>
      <c r="AK64" s="72"/>
      <c r="AL64" s="111" t="s">
        <v>636</v>
      </c>
      <c r="AM64" s="72"/>
      <c r="AN64" s="111">
        <v>3.764225322E9</v>
      </c>
      <c r="AO64" s="72"/>
      <c r="AP64" s="111" t="s">
        <v>101</v>
      </c>
      <c r="AQ64" s="72"/>
      <c r="AR64" s="111" t="s">
        <v>275</v>
      </c>
      <c r="AS64" s="72"/>
      <c r="AT64" s="168">
        <v>30000.0</v>
      </c>
      <c r="AU64" s="72"/>
      <c r="AV64" s="156" t="s">
        <v>246</v>
      </c>
      <c r="AW64" s="71"/>
      <c r="AX64" s="72"/>
      <c r="AY64" s="111" t="s">
        <v>248</v>
      </c>
      <c r="AZ64" s="71"/>
      <c r="BA64" s="171">
        <v>46240.0</v>
      </c>
      <c r="BB64" s="72"/>
      <c r="BC64" s="75"/>
    </row>
    <row r="65" ht="16.5" customHeight="1" outlineLevel="1">
      <c r="A65" s="75"/>
      <c r="B65" s="105" t="s">
        <v>642</v>
      </c>
      <c r="C65" s="106">
        <v>46209.40280054398</v>
      </c>
      <c r="D65" s="72"/>
      <c r="E65" s="107" t="s">
        <v>7</v>
      </c>
      <c r="F65" s="71"/>
      <c r="G65" s="107" t="s">
        <v>174</v>
      </c>
      <c r="H65" s="71"/>
      <c r="I65" s="107" t="s">
        <v>643</v>
      </c>
      <c r="J65" s="71"/>
      <c r="K65" s="71"/>
      <c r="L65" s="71"/>
      <c r="M65" s="72"/>
      <c r="N65" s="108" t="s">
        <v>645</v>
      </c>
      <c r="O65" s="72"/>
      <c r="P65" s="109">
        <v>50000.0</v>
      </c>
      <c r="Q65" s="71"/>
      <c r="R65" s="110">
        <v>0.0</v>
      </c>
      <c r="S65" s="72"/>
      <c r="T65" s="111" t="s">
        <v>88</v>
      </c>
      <c r="U65" s="72"/>
      <c r="V65" s="112" t="s">
        <v>79</v>
      </c>
      <c r="W65" s="71"/>
      <c r="X65" s="72"/>
      <c r="Y65" s="112" t="s">
        <v>68</v>
      </c>
      <c r="Z65" s="72"/>
      <c r="AA65" s="75"/>
      <c r="AB65" s="169" t="s">
        <v>648</v>
      </c>
      <c r="AC65" s="72"/>
      <c r="AD65" s="170">
        <v>46161.623167199075</v>
      </c>
      <c r="AE65" s="72"/>
      <c r="AF65" s="111" t="s">
        <v>650</v>
      </c>
      <c r="AG65" s="71"/>
      <c r="AH65" s="72"/>
      <c r="AI65" s="111" t="s">
        <v>652</v>
      </c>
      <c r="AJ65" s="71"/>
      <c r="AK65" s="72"/>
      <c r="AL65" s="111" t="s">
        <v>654</v>
      </c>
      <c r="AM65" s="72"/>
      <c r="AN65" s="111">
        <v>3.764522088E9</v>
      </c>
      <c r="AO65" s="72"/>
      <c r="AP65" s="111" t="s">
        <v>101</v>
      </c>
      <c r="AQ65" s="72"/>
      <c r="AR65" s="111" t="s">
        <v>275</v>
      </c>
      <c r="AS65" s="72"/>
      <c r="AT65" s="168">
        <v>30000.0</v>
      </c>
      <c r="AU65" s="72"/>
      <c r="AV65" s="156" t="s">
        <v>544</v>
      </c>
      <c r="AW65" s="71"/>
      <c r="AX65" s="72"/>
      <c r="AY65" s="111" t="s">
        <v>248</v>
      </c>
      <c r="AZ65" s="71"/>
      <c r="BA65" s="171">
        <v>46192.0</v>
      </c>
      <c r="BB65" s="72"/>
      <c r="BC65" s="75"/>
    </row>
    <row r="66" ht="16.5" customHeight="1" outlineLevel="1">
      <c r="A66" s="75"/>
      <c r="B66" s="105" t="s">
        <v>655</v>
      </c>
      <c r="C66" s="106">
        <v>46209.32978127315</v>
      </c>
      <c r="D66" s="72"/>
      <c r="E66" s="107" t="s">
        <v>7</v>
      </c>
      <c r="F66" s="71"/>
      <c r="G66" s="107" t="s">
        <v>174</v>
      </c>
      <c r="H66" s="71"/>
      <c r="I66" s="107" t="s">
        <v>656</v>
      </c>
      <c r="J66" s="71"/>
      <c r="K66" s="71"/>
      <c r="L66" s="71"/>
      <c r="M66" s="72"/>
      <c r="N66" s="108" t="s">
        <v>636</v>
      </c>
      <c r="O66" s="72"/>
      <c r="P66" s="109">
        <v>30000.0</v>
      </c>
      <c r="Q66" s="71"/>
      <c r="R66" s="110">
        <v>0.0</v>
      </c>
      <c r="S66" s="72"/>
      <c r="T66" s="111" t="s">
        <v>88</v>
      </c>
      <c r="U66" s="72"/>
      <c r="V66" s="112" t="s">
        <v>79</v>
      </c>
      <c r="W66" s="71"/>
      <c r="X66" s="72"/>
      <c r="Y66" s="112" t="s">
        <v>68</v>
      </c>
      <c r="Z66" s="72"/>
      <c r="AA66" s="75"/>
      <c r="AB66" s="169" t="s">
        <v>659</v>
      </c>
      <c r="AC66" s="72"/>
      <c r="AD66" s="170">
        <v>46161.612281435184</v>
      </c>
      <c r="AE66" s="72"/>
      <c r="AF66" s="111" t="s">
        <v>660</v>
      </c>
      <c r="AG66" s="71"/>
      <c r="AH66" s="72"/>
      <c r="AI66" s="111" t="s">
        <v>661</v>
      </c>
      <c r="AJ66" s="71"/>
      <c r="AK66" s="72"/>
      <c r="AL66" s="111" t="s">
        <v>251</v>
      </c>
      <c r="AM66" s="72"/>
      <c r="AN66" s="111">
        <v>3.7650402E9</v>
      </c>
      <c r="AO66" s="72"/>
      <c r="AP66" s="111" t="s">
        <v>112</v>
      </c>
      <c r="AQ66" s="72"/>
      <c r="AR66" s="111" t="s">
        <v>184</v>
      </c>
      <c r="AS66" s="72"/>
      <c r="AT66" s="168">
        <v>30000.0</v>
      </c>
      <c r="AU66" s="72"/>
      <c r="AV66" s="156" t="s">
        <v>246</v>
      </c>
      <c r="AW66" s="71"/>
      <c r="AX66" s="72"/>
      <c r="AY66" s="111" t="s">
        <v>248</v>
      </c>
      <c r="AZ66" s="71"/>
      <c r="BA66" s="171">
        <v>46250.0</v>
      </c>
      <c r="BB66" s="72"/>
      <c r="BC66" s="75"/>
    </row>
    <row r="67" ht="16.5" customHeight="1" outlineLevel="1">
      <c r="A67" s="75"/>
      <c r="B67" s="105" t="s">
        <v>663</v>
      </c>
      <c r="C67" s="106">
        <v>46209.32871459491</v>
      </c>
      <c r="D67" s="72"/>
      <c r="E67" s="107" t="s">
        <v>7</v>
      </c>
      <c r="F67" s="71"/>
      <c r="G67" s="107" t="s">
        <v>174</v>
      </c>
      <c r="H67" s="71"/>
      <c r="I67" s="107" t="s">
        <v>664</v>
      </c>
      <c r="J67" s="71"/>
      <c r="K67" s="71"/>
      <c r="L67" s="71"/>
      <c r="M67" s="72"/>
      <c r="N67" s="108" t="s">
        <v>608</v>
      </c>
      <c r="O67" s="72"/>
      <c r="P67" s="109">
        <v>30000.0</v>
      </c>
      <c r="Q67" s="71"/>
      <c r="R67" s="110">
        <v>0.0</v>
      </c>
      <c r="S67" s="72"/>
      <c r="T67" s="111" t="s">
        <v>88</v>
      </c>
      <c r="U67" s="72"/>
      <c r="V67" s="112" t="s">
        <v>79</v>
      </c>
      <c r="W67" s="71"/>
      <c r="X67" s="72"/>
      <c r="Y67" s="112" t="s">
        <v>68</v>
      </c>
      <c r="Z67" s="72"/>
      <c r="AA67" s="75"/>
      <c r="AB67" s="169" t="s">
        <v>667</v>
      </c>
      <c r="AC67" s="72"/>
      <c r="AD67" s="170">
        <v>46160.78456930556</v>
      </c>
      <c r="AE67" s="72"/>
      <c r="AF67" s="111" t="s">
        <v>668</v>
      </c>
      <c r="AG67" s="71"/>
      <c r="AH67" s="72"/>
      <c r="AI67" s="111" t="s">
        <v>670</v>
      </c>
      <c r="AJ67" s="71"/>
      <c r="AK67" s="72"/>
      <c r="AL67" s="111" t="s">
        <v>671</v>
      </c>
      <c r="AM67" s="72"/>
      <c r="AN67" s="111">
        <v>3.764180558E9</v>
      </c>
      <c r="AO67" s="72"/>
      <c r="AP67" s="111" t="s">
        <v>112</v>
      </c>
      <c r="AQ67" s="72"/>
      <c r="AR67" s="111" t="s">
        <v>184</v>
      </c>
      <c r="AS67" s="72"/>
      <c r="AT67" s="168">
        <v>30000.0</v>
      </c>
      <c r="AU67" s="72"/>
      <c r="AV67" s="156" t="s">
        <v>544</v>
      </c>
      <c r="AW67" s="71"/>
      <c r="AX67" s="72"/>
      <c r="AY67" s="111" t="s">
        <v>248</v>
      </c>
      <c r="AZ67" s="71"/>
      <c r="BA67" s="171">
        <v>46191.0</v>
      </c>
      <c r="BB67" s="72"/>
      <c r="BC67" s="75"/>
    </row>
    <row r="68" ht="16.5" customHeight="1" outlineLevel="1">
      <c r="A68" s="75"/>
      <c r="B68" s="105" t="s">
        <v>672</v>
      </c>
      <c r="C68" s="106">
        <v>46206.6670465625</v>
      </c>
      <c r="D68" s="72"/>
      <c r="E68" s="107" t="s">
        <v>7</v>
      </c>
      <c r="F68" s="71"/>
      <c r="G68" s="107" t="s">
        <v>174</v>
      </c>
      <c r="H68" s="71"/>
      <c r="I68" s="107" t="s">
        <v>673</v>
      </c>
      <c r="J68" s="71"/>
      <c r="K68" s="71"/>
      <c r="L68" s="71"/>
      <c r="M68" s="72"/>
      <c r="N68" s="108" t="s">
        <v>575</v>
      </c>
      <c r="O68" s="72"/>
      <c r="P68" s="109">
        <v>30000.0</v>
      </c>
      <c r="Q68" s="71"/>
      <c r="R68" s="110">
        <v>0.0</v>
      </c>
      <c r="S68" s="72"/>
      <c r="T68" s="111" t="s">
        <v>88</v>
      </c>
      <c r="U68" s="72"/>
      <c r="V68" s="112" t="s">
        <v>665</v>
      </c>
      <c r="W68" s="71"/>
      <c r="X68" s="72"/>
      <c r="Y68" s="112" t="s">
        <v>666</v>
      </c>
      <c r="Z68" s="72"/>
      <c r="AA68" s="75"/>
      <c r="AB68" s="169" t="s">
        <v>677</v>
      </c>
      <c r="AC68" s="72"/>
      <c r="AD68" s="170">
        <v>46160.719643993056</v>
      </c>
      <c r="AE68" s="72"/>
      <c r="AF68" s="111" t="s">
        <v>679</v>
      </c>
      <c r="AG68" s="71"/>
      <c r="AH68" s="72"/>
      <c r="AI68" s="111" t="s">
        <v>680</v>
      </c>
      <c r="AJ68" s="71"/>
      <c r="AK68" s="72"/>
      <c r="AL68" s="111" t="s">
        <v>681</v>
      </c>
      <c r="AM68" s="72"/>
      <c r="AN68" s="111">
        <v>3.764383676E9</v>
      </c>
      <c r="AO68" s="72"/>
      <c r="AP68" s="111" t="s">
        <v>112</v>
      </c>
      <c r="AQ68" s="72"/>
      <c r="AR68" s="111" t="s">
        <v>184</v>
      </c>
      <c r="AS68" s="72"/>
      <c r="AT68" s="168">
        <v>30000.0</v>
      </c>
      <c r="AU68" s="72"/>
      <c r="AV68" s="156" t="s">
        <v>326</v>
      </c>
      <c r="AW68" s="71"/>
      <c r="AX68" s="72"/>
      <c r="AY68" s="111" t="s">
        <v>248</v>
      </c>
      <c r="AZ68" s="71"/>
      <c r="BA68" s="171">
        <v>46226.0</v>
      </c>
      <c r="BB68" s="72"/>
      <c r="BC68" s="75"/>
    </row>
    <row r="69" ht="16.5" customHeight="1" outlineLevel="1">
      <c r="A69" s="75"/>
      <c r="B69" s="105" t="s">
        <v>682</v>
      </c>
      <c r="C69" s="106">
        <v>46206.666567824075</v>
      </c>
      <c r="D69" s="72"/>
      <c r="E69" s="107" t="s">
        <v>7</v>
      </c>
      <c r="F69" s="71"/>
      <c r="G69" s="107" t="s">
        <v>174</v>
      </c>
      <c r="H69" s="71"/>
      <c r="I69" s="107" t="s">
        <v>673</v>
      </c>
      <c r="J69" s="71"/>
      <c r="K69" s="71"/>
      <c r="L69" s="71"/>
      <c r="M69" s="72"/>
      <c r="N69" s="108" t="s">
        <v>575</v>
      </c>
      <c r="O69" s="72"/>
      <c r="P69" s="109">
        <v>30000.0</v>
      </c>
      <c r="Q69" s="71"/>
      <c r="R69" s="110">
        <v>0.0</v>
      </c>
      <c r="S69" s="72"/>
      <c r="T69" s="111" t="s">
        <v>88</v>
      </c>
      <c r="U69" s="72"/>
      <c r="V69" s="112" t="s">
        <v>79</v>
      </c>
      <c r="W69" s="71"/>
      <c r="X69" s="72"/>
      <c r="Y69" s="112" t="s">
        <v>68</v>
      </c>
      <c r="Z69" s="72"/>
      <c r="AA69" s="75"/>
      <c r="AB69" s="169" t="s">
        <v>685</v>
      </c>
      <c r="AC69" s="72"/>
      <c r="AD69" s="170">
        <v>46156.5337324537</v>
      </c>
      <c r="AE69" s="72"/>
      <c r="AF69" s="111" t="s">
        <v>686</v>
      </c>
      <c r="AG69" s="71"/>
      <c r="AH69" s="72"/>
      <c r="AI69" s="111" t="s">
        <v>687</v>
      </c>
      <c r="AJ69" s="71"/>
      <c r="AK69" s="72"/>
      <c r="AL69" s="111" t="s">
        <v>688</v>
      </c>
      <c r="AM69" s="72"/>
      <c r="AN69" s="111">
        <v>3.757655568E9</v>
      </c>
      <c r="AO69" s="72"/>
      <c r="AP69" s="111" t="s">
        <v>112</v>
      </c>
      <c r="AQ69" s="72"/>
      <c r="AR69" s="111" t="s">
        <v>184</v>
      </c>
      <c r="AS69" s="72"/>
      <c r="AT69" s="168">
        <v>30000.0</v>
      </c>
      <c r="AU69" s="72"/>
      <c r="AV69" s="156" t="s">
        <v>326</v>
      </c>
      <c r="AW69" s="71"/>
      <c r="AX69" s="72"/>
      <c r="AY69" s="111" t="s">
        <v>248</v>
      </c>
      <c r="AZ69" s="71"/>
      <c r="BA69" s="171">
        <v>46221.0</v>
      </c>
      <c r="BB69" s="72"/>
      <c r="BC69" s="75"/>
    </row>
    <row r="70" ht="16.5" customHeight="1" outlineLevel="1">
      <c r="A70" s="75"/>
      <c r="B70" s="105" t="s">
        <v>691</v>
      </c>
      <c r="C70" s="106">
        <v>46206.475482152775</v>
      </c>
      <c r="D70" s="72"/>
      <c r="E70" s="107" t="s">
        <v>7</v>
      </c>
      <c r="F70" s="71"/>
      <c r="G70" s="107" t="s">
        <v>174</v>
      </c>
      <c r="H70" s="71"/>
      <c r="I70" s="107" t="s">
        <v>694</v>
      </c>
      <c r="J70" s="71"/>
      <c r="K70" s="71"/>
      <c r="L70" s="71"/>
      <c r="M70" s="72"/>
      <c r="N70" s="108" t="s">
        <v>695</v>
      </c>
      <c r="O70" s="72"/>
      <c r="P70" s="109">
        <v>30000.0</v>
      </c>
      <c r="Q70" s="71"/>
      <c r="R70" s="110">
        <v>0.0</v>
      </c>
      <c r="S70" s="72"/>
      <c r="T70" s="111" t="s">
        <v>66</v>
      </c>
      <c r="U70" s="72"/>
      <c r="V70" s="112" t="s">
        <v>79</v>
      </c>
      <c r="W70" s="71"/>
      <c r="X70" s="72"/>
      <c r="Y70" s="112" t="s">
        <v>68</v>
      </c>
      <c r="Z70" s="72"/>
      <c r="AA70" s="75"/>
      <c r="AB70" s="169" t="s">
        <v>698</v>
      </c>
      <c r="AC70" s="72"/>
      <c r="AD70" s="170">
        <v>46156.445156319445</v>
      </c>
      <c r="AE70" s="72"/>
      <c r="AF70" s="111" t="s">
        <v>699</v>
      </c>
      <c r="AG70" s="71"/>
      <c r="AH70" s="72"/>
      <c r="AI70" s="111" t="s">
        <v>700</v>
      </c>
      <c r="AJ70" s="71"/>
      <c r="AK70" s="72"/>
      <c r="AL70" s="111" t="s">
        <v>701</v>
      </c>
      <c r="AM70" s="72"/>
      <c r="AN70" s="111">
        <v>3.764535654E9</v>
      </c>
      <c r="AO70" s="72"/>
      <c r="AP70" s="111" t="s">
        <v>112</v>
      </c>
      <c r="AQ70" s="72"/>
      <c r="AR70" s="111" t="s">
        <v>184</v>
      </c>
      <c r="AS70" s="72"/>
      <c r="AT70" s="168">
        <v>30000.0</v>
      </c>
      <c r="AU70" s="72"/>
      <c r="AV70" s="156" t="s">
        <v>544</v>
      </c>
      <c r="AW70" s="71"/>
      <c r="AX70" s="72"/>
      <c r="AY70" s="111" t="s">
        <v>248</v>
      </c>
      <c r="AZ70" s="71"/>
      <c r="BA70" s="171">
        <v>46187.0</v>
      </c>
      <c r="BB70" s="72"/>
      <c r="BC70" s="75"/>
    </row>
    <row r="71" ht="16.5" customHeight="1" outlineLevel="1">
      <c r="A71" s="75"/>
      <c r="B71" s="105" t="s">
        <v>706</v>
      </c>
      <c r="C71" s="106">
        <v>46206.474725416665</v>
      </c>
      <c r="D71" s="72"/>
      <c r="E71" s="107" t="s">
        <v>7</v>
      </c>
      <c r="F71" s="71"/>
      <c r="G71" s="107" t="s">
        <v>174</v>
      </c>
      <c r="H71" s="71"/>
      <c r="I71" s="107" t="s">
        <v>707</v>
      </c>
      <c r="J71" s="71"/>
      <c r="K71" s="71"/>
      <c r="L71" s="71"/>
      <c r="M71" s="72"/>
      <c r="N71" s="108" t="s">
        <v>708</v>
      </c>
      <c r="O71" s="72"/>
      <c r="P71" s="109">
        <v>30000.0</v>
      </c>
      <c r="Q71" s="71"/>
      <c r="R71" s="110">
        <v>0.0</v>
      </c>
      <c r="S71" s="72"/>
      <c r="T71" s="111" t="s">
        <v>88</v>
      </c>
      <c r="U71" s="72"/>
      <c r="V71" s="112" t="s">
        <v>79</v>
      </c>
      <c r="W71" s="71"/>
      <c r="X71" s="72"/>
      <c r="Y71" s="112" t="s">
        <v>68</v>
      </c>
      <c r="Z71" s="72"/>
      <c r="AA71" s="75"/>
      <c r="AB71" s="169" t="s">
        <v>711</v>
      </c>
      <c r="AC71" s="72"/>
      <c r="AD71" s="170">
        <v>46156.44395962963</v>
      </c>
      <c r="AE71" s="72"/>
      <c r="AF71" s="111" t="s">
        <v>712</v>
      </c>
      <c r="AG71" s="71"/>
      <c r="AH71" s="72"/>
      <c r="AI71" s="111" t="s">
        <v>713</v>
      </c>
      <c r="AJ71" s="71"/>
      <c r="AK71" s="72"/>
      <c r="AL71" s="111" t="s">
        <v>387</v>
      </c>
      <c r="AM71" s="72"/>
      <c r="AN71" s="111">
        <v>3.764660205E9</v>
      </c>
      <c r="AO71" s="72"/>
      <c r="AP71" s="111" t="s">
        <v>112</v>
      </c>
      <c r="AQ71" s="72"/>
      <c r="AR71" s="111" t="s">
        <v>184</v>
      </c>
      <c r="AS71" s="72"/>
      <c r="AT71" s="168">
        <v>30000.0</v>
      </c>
      <c r="AU71" s="72"/>
      <c r="AV71" s="156" t="s">
        <v>246</v>
      </c>
      <c r="AW71" s="71"/>
      <c r="AX71" s="72"/>
      <c r="AY71" s="111" t="s">
        <v>248</v>
      </c>
      <c r="AZ71" s="71"/>
      <c r="BA71" s="171">
        <v>46247.0</v>
      </c>
      <c r="BB71" s="72"/>
      <c r="BC71" s="75"/>
    </row>
    <row r="72" ht="16.5" customHeight="1" outlineLevel="1">
      <c r="A72" s="75"/>
      <c r="B72" s="105" t="s">
        <v>714</v>
      </c>
      <c r="C72" s="106">
        <v>46205.84321724537</v>
      </c>
      <c r="D72" s="72"/>
      <c r="E72" s="107" t="s">
        <v>7</v>
      </c>
      <c r="F72" s="71"/>
      <c r="G72" s="107" t="s">
        <v>174</v>
      </c>
      <c r="H72" s="71"/>
      <c r="I72" s="107" t="s">
        <v>716</v>
      </c>
      <c r="J72" s="71"/>
      <c r="K72" s="71"/>
      <c r="L72" s="71"/>
      <c r="M72" s="72"/>
      <c r="N72" s="108" t="s">
        <v>717</v>
      </c>
      <c r="O72" s="72"/>
      <c r="P72" s="109">
        <v>30000.0</v>
      </c>
      <c r="Q72" s="71"/>
      <c r="R72" s="110">
        <v>0.0</v>
      </c>
      <c r="S72" s="72"/>
      <c r="T72" s="111" t="s">
        <v>66</v>
      </c>
      <c r="U72" s="72"/>
      <c r="V72" s="112" t="s">
        <v>79</v>
      </c>
      <c r="W72" s="71"/>
      <c r="X72" s="72"/>
      <c r="Y72" s="112" t="s">
        <v>68</v>
      </c>
      <c r="Z72" s="72"/>
      <c r="AA72" s="75"/>
      <c r="AB72" s="169" t="s">
        <v>719</v>
      </c>
      <c r="AC72" s="72"/>
      <c r="AD72" s="170">
        <v>46155.7502149537</v>
      </c>
      <c r="AE72" s="72"/>
      <c r="AF72" s="111" t="s">
        <v>650</v>
      </c>
      <c r="AG72" s="71"/>
      <c r="AH72" s="72"/>
      <c r="AI72" s="111" t="s">
        <v>720</v>
      </c>
      <c r="AJ72" s="71"/>
      <c r="AK72" s="72"/>
      <c r="AL72" s="111" t="s">
        <v>721</v>
      </c>
      <c r="AM72" s="72"/>
      <c r="AN72" s="111">
        <v>3.764125381E9</v>
      </c>
      <c r="AO72" s="72"/>
      <c r="AP72" s="111" t="s">
        <v>112</v>
      </c>
      <c r="AQ72" s="72"/>
      <c r="AR72" s="111" t="s">
        <v>184</v>
      </c>
      <c r="AS72" s="72"/>
      <c r="AT72" s="168">
        <v>30000.0</v>
      </c>
      <c r="AU72" s="72"/>
      <c r="AV72" s="156" t="s">
        <v>544</v>
      </c>
      <c r="AW72" s="71"/>
      <c r="AX72" s="72"/>
      <c r="AY72" s="111" t="s">
        <v>248</v>
      </c>
      <c r="AZ72" s="71"/>
      <c r="BA72" s="156" t="s">
        <v>188</v>
      </c>
      <c r="BB72" s="72"/>
      <c r="BC72" s="75"/>
    </row>
    <row r="73" ht="16.5" customHeight="1" outlineLevel="1">
      <c r="A73" s="75"/>
      <c r="B73" s="105" t="s">
        <v>722</v>
      </c>
      <c r="C73" s="106">
        <v>46205.84196936342</v>
      </c>
      <c r="D73" s="72"/>
      <c r="E73" s="107" t="s">
        <v>7</v>
      </c>
      <c r="F73" s="71"/>
      <c r="G73" s="107" t="s">
        <v>174</v>
      </c>
      <c r="H73" s="71"/>
      <c r="I73" s="107" t="s">
        <v>723</v>
      </c>
      <c r="J73" s="71"/>
      <c r="K73" s="71"/>
      <c r="L73" s="71"/>
      <c r="M73" s="72"/>
      <c r="N73" s="108" t="s">
        <v>724</v>
      </c>
      <c r="O73" s="72"/>
      <c r="P73" s="109">
        <v>30000.0</v>
      </c>
      <c r="Q73" s="71"/>
      <c r="R73" s="110">
        <v>0.0</v>
      </c>
      <c r="S73" s="72"/>
      <c r="T73" s="111" t="s">
        <v>66</v>
      </c>
      <c r="U73" s="72"/>
      <c r="V73" s="112" t="s">
        <v>79</v>
      </c>
      <c r="W73" s="71"/>
      <c r="X73" s="72"/>
      <c r="Y73" s="112" t="s">
        <v>68</v>
      </c>
      <c r="Z73" s="72"/>
      <c r="AA73" s="75"/>
      <c r="AB73" s="169" t="s">
        <v>725</v>
      </c>
      <c r="AC73" s="72"/>
      <c r="AD73" s="170">
        <v>46154.62084826389</v>
      </c>
      <c r="AE73" s="72"/>
      <c r="AF73" s="111" t="s">
        <v>726</v>
      </c>
      <c r="AG73" s="71"/>
      <c r="AH73" s="72"/>
      <c r="AI73" s="111" t="s">
        <v>728</v>
      </c>
      <c r="AJ73" s="71"/>
      <c r="AK73" s="72"/>
      <c r="AL73" s="111" t="s">
        <v>729</v>
      </c>
      <c r="AM73" s="72"/>
      <c r="AN73" s="111">
        <v>3.764264094E9</v>
      </c>
      <c r="AO73" s="72"/>
      <c r="AP73" s="111" t="s">
        <v>101</v>
      </c>
      <c r="AQ73" s="72"/>
      <c r="AR73" s="111" t="s">
        <v>184</v>
      </c>
      <c r="AS73" s="72"/>
      <c r="AT73" s="168">
        <v>35000.0</v>
      </c>
      <c r="AU73" s="72"/>
      <c r="AV73" s="156" t="s">
        <v>544</v>
      </c>
      <c r="AW73" s="71"/>
      <c r="AX73" s="72"/>
      <c r="AY73" s="111" t="s">
        <v>248</v>
      </c>
      <c r="AZ73" s="71"/>
      <c r="BA73" s="171">
        <v>46185.0</v>
      </c>
      <c r="BB73" s="72"/>
      <c r="BC73" s="75"/>
    </row>
    <row r="74" ht="16.5" customHeight="1" outlineLevel="1">
      <c r="A74" s="75"/>
      <c r="B74" s="105" t="s">
        <v>731</v>
      </c>
      <c r="C74" s="106">
        <v>46205.71143462963</v>
      </c>
      <c r="D74" s="72"/>
      <c r="E74" s="107" t="s">
        <v>7</v>
      </c>
      <c r="F74" s="71"/>
      <c r="G74" s="107" t="s">
        <v>174</v>
      </c>
      <c r="H74" s="71"/>
      <c r="I74" s="107" t="s">
        <v>732</v>
      </c>
      <c r="J74" s="71"/>
      <c r="K74" s="71"/>
      <c r="L74" s="71"/>
      <c r="M74" s="72"/>
      <c r="N74" s="108" t="s">
        <v>554</v>
      </c>
      <c r="O74" s="72"/>
      <c r="P74" s="109">
        <v>30000.0</v>
      </c>
      <c r="Q74" s="71"/>
      <c r="R74" s="110">
        <v>0.0</v>
      </c>
      <c r="S74" s="72"/>
      <c r="T74" s="111" t="s">
        <v>66</v>
      </c>
      <c r="U74" s="72"/>
      <c r="V74" s="112" t="s">
        <v>79</v>
      </c>
      <c r="W74" s="71"/>
      <c r="X74" s="72"/>
      <c r="Y74" s="112" t="s">
        <v>68</v>
      </c>
      <c r="Z74" s="72"/>
      <c r="AA74" s="75"/>
      <c r="AB74" s="169" t="s">
        <v>735</v>
      </c>
      <c r="AC74" s="72"/>
      <c r="AD74" s="170">
        <v>46153.796579131944</v>
      </c>
      <c r="AE74" s="72"/>
      <c r="AF74" s="111" t="s">
        <v>736</v>
      </c>
      <c r="AG74" s="71"/>
      <c r="AH74" s="72"/>
      <c r="AI74" s="111" t="s">
        <v>737</v>
      </c>
      <c r="AJ74" s="71"/>
      <c r="AK74" s="72"/>
      <c r="AL74" s="111" t="s">
        <v>396</v>
      </c>
      <c r="AM74" s="72"/>
      <c r="AN74" s="111">
        <v>3.764174048E9</v>
      </c>
      <c r="AO74" s="72"/>
      <c r="AP74" s="111" t="s">
        <v>101</v>
      </c>
      <c r="AQ74" s="72"/>
      <c r="AR74" s="111" t="s">
        <v>275</v>
      </c>
      <c r="AS74" s="72"/>
      <c r="AT74" s="168">
        <v>30000.0</v>
      </c>
      <c r="AU74" s="72"/>
      <c r="AV74" s="156" t="s">
        <v>246</v>
      </c>
      <c r="AW74" s="71"/>
      <c r="AX74" s="72"/>
      <c r="AY74" s="111" t="s">
        <v>248</v>
      </c>
      <c r="AZ74" s="71"/>
      <c r="BA74" s="171">
        <v>46244.0</v>
      </c>
      <c r="BB74" s="72"/>
      <c r="BC74" s="75"/>
    </row>
    <row r="75" ht="16.5" customHeight="1" outlineLevel="1">
      <c r="A75" s="75"/>
      <c r="B75" s="105" t="s">
        <v>739</v>
      </c>
      <c r="C75" s="106">
        <v>46205.669188078704</v>
      </c>
      <c r="D75" s="72"/>
      <c r="E75" s="107" t="s">
        <v>7</v>
      </c>
      <c r="F75" s="71"/>
      <c r="G75" s="107" t="s">
        <v>174</v>
      </c>
      <c r="H75" s="71"/>
      <c r="I75" s="107" t="s">
        <v>740</v>
      </c>
      <c r="J75" s="71"/>
      <c r="K75" s="71"/>
      <c r="L75" s="71"/>
      <c r="M75" s="72"/>
      <c r="N75" s="108" t="s">
        <v>741</v>
      </c>
      <c r="O75" s="72"/>
      <c r="P75" s="109">
        <v>30000.0</v>
      </c>
      <c r="Q75" s="71"/>
      <c r="R75" s="110">
        <v>0.0</v>
      </c>
      <c r="S75" s="72"/>
      <c r="T75" s="111" t="s">
        <v>88</v>
      </c>
      <c r="U75" s="72"/>
      <c r="V75" s="112" t="s">
        <v>79</v>
      </c>
      <c r="W75" s="71"/>
      <c r="X75" s="72"/>
      <c r="Y75" s="112" t="s">
        <v>68</v>
      </c>
      <c r="Z75" s="72"/>
      <c r="AA75" s="75"/>
      <c r="AB75" s="169" t="s">
        <v>743</v>
      </c>
      <c r="AC75" s="72"/>
      <c r="AD75" s="170">
        <v>46153.63486208333</v>
      </c>
      <c r="AE75" s="72"/>
      <c r="AF75" s="111" t="s">
        <v>745</v>
      </c>
      <c r="AG75" s="71"/>
      <c r="AH75" s="72"/>
      <c r="AI75" s="111" t="s">
        <v>746</v>
      </c>
      <c r="AJ75" s="71"/>
      <c r="AK75" s="72"/>
      <c r="AL75" s="111" t="s">
        <v>747</v>
      </c>
      <c r="AM75" s="72"/>
      <c r="AN75" s="111">
        <v>3.76519214E9</v>
      </c>
      <c r="AO75" s="72"/>
      <c r="AP75" s="111" t="s">
        <v>112</v>
      </c>
      <c r="AQ75" s="72"/>
      <c r="AR75" s="111" t="s">
        <v>184</v>
      </c>
      <c r="AS75" s="72"/>
      <c r="AT75" s="168">
        <v>30000.0</v>
      </c>
      <c r="AU75" s="72"/>
      <c r="AV75" s="156" t="s">
        <v>246</v>
      </c>
      <c r="AW75" s="71"/>
      <c r="AX75" s="72"/>
      <c r="AY75" s="111" t="s">
        <v>248</v>
      </c>
      <c r="AZ75" s="71"/>
      <c r="BA75" s="171">
        <v>46233.0</v>
      </c>
      <c r="BB75" s="72"/>
      <c r="BC75" s="75"/>
    </row>
    <row r="76" ht="16.5" customHeight="1" outlineLevel="1">
      <c r="A76" s="75"/>
      <c r="B76" s="105" t="s">
        <v>749</v>
      </c>
      <c r="C76" s="106">
        <v>46205.66503716435</v>
      </c>
      <c r="D76" s="72"/>
      <c r="E76" s="107" t="s">
        <v>7</v>
      </c>
      <c r="F76" s="71"/>
      <c r="G76" s="107" t="s">
        <v>174</v>
      </c>
      <c r="H76" s="71"/>
      <c r="I76" s="107" t="s">
        <v>752</v>
      </c>
      <c r="J76" s="71"/>
      <c r="K76" s="71"/>
      <c r="L76" s="71"/>
      <c r="M76" s="72"/>
      <c r="N76" s="108" t="s">
        <v>754</v>
      </c>
      <c r="O76" s="72"/>
      <c r="P76" s="109">
        <v>30000.0</v>
      </c>
      <c r="Q76" s="71"/>
      <c r="R76" s="110">
        <v>0.0</v>
      </c>
      <c r="S76" s="72"/>
      <c r="T76" s="111" t="s">
        <v>88</v>
      </c>
      <c r="U76" s="72"/>
      <c r="V76" s="112" t="s">
        <v>79</v>
      </c>
      <c r="W76" s="71"/>
      <c r="X76" s="72"/>
      <c r="Y76" s="112" t="s">
        <v>68</v>
      </c>
      <c r="Z76" s="72"/>
      <c r="AA76" s="75"/>
      <c r="AB76" s="169" t="s">
        <v>756</v>
      </c>
      <c r="AC76" s="72"/>
      <c r="AD76" s="170">
        <v>46149.7384385301</v>
      </c>
      <c r="AE76" s="72"/>
      <c r="AF76" s="111" t="s">
        <v>757</v>
      </c>
      <c r="AG76" s="71"/>
      <c r="AH76" s="72"/>
      <c r="AI76" s="111" t="s">
        <v>758</v>
      </c>
      <c r="AJ76" s="71"/>
      <c r="AK76" s="72"/>
      <c r="AL76" s="111" t="s">
        <v>741</v>
      </c>
      <c r="AM76" s="72"/>
      <c r="AN76" s="111">
        <v>3.764187013E9</v>
      </c>
      <c r="AO76" s="72"/>
      <c r="AP76" s="111" t="s">
        <v>101</v>
      </c>
      <c r="AQ76" s="72"/>
      <c r="AR76" s="111" t="s">
        <v>275</v>
      </c>
      <c r="AS76" s="72"/>
      <c r="AT76" s="168">
        <v>30000.0</v>
      </c>
      <c r="AU76" s="72"/>
      <c r="AV76" s="156" t="s">
        <v>246</v>
      </c>
      <c r="AW76" s="71"/>
      <c r="AX76" s="72"/>
      <c r="AY76" s="111" t="s">
        <v>248</v>
      </c>
      <c r="AZ76" s="71"/>
      <c r="BA76" s="171">
        <v>46236.0</v>
      </c>
      <c r="BB76" s="72"/>
      <c r="BC76" s="75"/>
    </row>
    <row r="77" ht="16.5" customHeight="1" outlineLevel="1">
      <c r="A77" s="75"/>
      <c r="B77" s="105" t="s">
        <v>762</v>
      </c>
      <c r="C77" s="106">
        <v>46205.645951412036</v>
      </c>
      <c r="D77" s="72"/>
      <c r="E77" s="107" t="s">
        <v>7</v>
      </c>
      <c r="F77" s="71"/>
      <c r="G77" s="107" t="s">
        <v>174</v>
      </c>
      <c r="H77" s="71"/>
      <c r="I77" s="107" t="s">
        <v>763</v>
      </c>
      <c r="J77" s="71"/>
      <c r="K77" s="71"/>
      <c r="L77" s="71"/>
      <c r="M77" s="72"/>
      <c r="N77" s="108" t="s">
        <v>764</v>
      </c>
      <c r="O77" s="72"/>
      <c r="P77" s="109">
        <v>30000.0</v>
      </c>
      <c r="Q77" s="71"/>
      <c r="R77" s="110">
        <v>0.0</v>
      </c>
      <c r="S77" s="72"/>
      <c r="T77" s="111" t="s">
        <v>88</v>
      </c>
      <c r="U77" s="72"/>
      <c r="V77" s="112" t="s">
        <v>79</v>
      </c>
      <c r="W77" s="71"/>
      <c r="X77" s="72"/>
      <c r="Y77" s="112" t="s">
        <v>68</v>
      </c>
      <c r="Z77" s="72"/>
      <c r="AA77" s="75"/>
      <c r="AB77" s="169" t="s">
        <v>766</v>
      </c>
      <c r="AC77" s="72"/>
      <c r="AD77" s="170">
        <v>46149.7300525</v>
      </c>
      <c r="AE77" s="72"/>
      <c r="AF77" s="111" t="s">
        <v>445</v>
      </c>
      <c r="AG77" s="71"/>
      <c r="AH77" s="72"/>
      <c r="AI77" s="111" t="s">
        <v>372</v>
      </c>
      <c r="AJ77" s="71"/>
      <c r="AK77" s="72"/>
      <c r="AL77" s="111" t="s">
        <v>754</v>
      </c>
      <c r="AM77" s="72"/>
      <c r="AN77" s="111">
        <v>3.764165515E9</v>
      </c>
      <c r="AO77" s="72"/>
      <c r="AP77" s="111" t="s">
        <v>101</v>
      </c>
      <c r="AQ77" s="72"/>
      <c r="AR77" s="111" t="s">
        <v>275</v>
      </c>
      <c r="AS77" s="72"/>
      <c r="AT77" s="168">
        <v>30000.0</v>
      </c>
      <c r="AU77" s="72"/>
      <c r="AV77" s="156" t="s">
        <v>246</v>
      </c>
      <c r="AW77" s="71"/>
      <c r="AX77" s="72"/>
      <c r="AY77" s="111" t="s">
        <v>248</v>
      </c>
      <c r="AZ77" s="71"/>
      <c r="BA77" s="171">
        <v>46236.0</v>
      </c>
      <c r="BB77" s="72"/>
      <c r="BC77" s="75"/>
    </row>
    <row r="78" ht="16.5" customHeight="1" outlineLevel="1">
      <c r="A78" s="75"/>
      <c r="B78" s="105" t="s">
        <v>769</v>
      </c>
      <c r="C78" s="106">
        <v>46205.63046704861</v>
      </c>
      <c r="D78" s="72"/>
      <c r="E78" s="107" t="s">
        <v>7</v>
      </c>
      <c r="F78" s="71"/>
      <c r="G78" s="107" t="s">
        <v>174</v>
      </c>
      <c r="H78" s="71"/>
      <c r="I78" s="107" t="s">
        <v>771</v>
      </c>
      <c r="J78" s="71"/>
      <c r="K78" s="71"/>
      <c r="L78" s="71"/>
      <c r="M78" s="72"/>
      <c r="N78" s="108" t="s">
        <v>521</v>
      </c>
      <c r="O78" s="72"/>
      <c r="P78" s="109">
        <v>30000.0</v>
      </c>
      <c r="Q78" s="71"/>
      <c r="R78" s="110">
        <v>0.0</v>
      </c>
      <c r="S78" s="72"/>
      <c r="T78" s="111" t="s">
        <v>88</v>
      </c>
      <c r="U78" s="72"/>
      <c r="V78" s="112" t="s">
        <v>79</v>
      </c>
      <c r="W78" s="71"/>
      <c r="X78" s="72"/>
      <c r="Y78" s="112" t="s">
        <v>68</v>
      </c>
      <c r="Z78" s="72"/>
      <c r="AA78" s="75"/>
      <c r="AB78" s="169" t="s">
        <v>772</v>
      </c>
      <c r="AC78" s="72"/>
      <c r="AD78" s="170">
        <v>46148.80048292824</v>
      </c>
      <c r="AE78" s="72"/>
      <c r="AF78" s="111" t="s">
        <v>773</v>
      </c>
      <c r="AG78" s="71"/>
      <c r="AH78" s="72"/>
      <c r="AI78" s="111" t="s">
        <v>680</v>
      </c>
      <c r="AJ78" s="71"/>
      <c r="AK78" s="72"/>
      <c r="AL78" s="111" t="s">
        <v>775</v>
      </c>
      <c r="AM78" s="72"/>
      <c r="AN78" s="111">
        <v>3.764117383E9</v>
      </c>
      <c r="AO78" s="72"/>
      <c r="AP78" s="111" t="s">
        <v>101</v>
      </c>
      <c r="AQ78" s="72"/>
      <c r="AR78" s="111" t="s">
        <v>275</v>
      </c>
      <c r="AS78" s="72"/>
      <c r="AT78" s="168">
        <v>30000.0</v>
      </c>
      <c r="AU78" s="72"/>
      <c r="AV78" s="156" t="s">
        <v>326</v>
      </c>
      <c r="AW78" s="71"/>
      <c r="AX78" s="72"/>
      <c r="AY78" s="111" t="s">
        <v>248</v>
      </c>
      <c r="AZ78" s="71"/>
      <c r="BA78" s="171">
        <v>46207.0</v>
      </c>
      <c r="BB78" s="72"/>
      <c r="BC78" s="75"/>
    </row>
    <row r="79" ht="16.5" customHeight="1" outlineLevel="1">
      <c r="A79" s="75"/>
      <c r="B79" s="105" t="s">
        <v>777</v>
      </c>
      <c r="C79" s="106">
        <v>46205.62028930556</v>
      </c>
      <c r="D79" s="72"/>
      <c r="E79" s="107" t="s">
        <v>7</v>
      </c>
      <c r="F79" s="71"/>
      <c r="G79" s="107" t="s">
        <v>174</v>
      </c>
      <c r="H79" s="71"/>
      <c r="I79" s="107" t="s">
        <v>778</v>
      </c>
      <c r="J79" s="71"/>
      <c r="K79" s="71"/>
      <c r="L79" s="71"/>
      <c r="M79" s="72"/>
      <c r="N79" s="108" t="s">
        <v>532</v>
      </c>
      <c r="O79" s="72"/>
      <c r="P79" s="109">
        <v>30000.0</v>
      </c>
      <c r="Q79" s="71"/>
      <c r="R79" s="110">
        <v>0.0</v>
      </c>
      <c r="S79" s="72"/>
      <c r="T79" s="111" t="s">
        <v>88</v>
      </c>
      <c r="U79" s="72"/>
      <c r="V79" s="112" t="s">
        <v>79</v>
      </c>
      <c r="W79" s="71"/>
      <c r="X79" s="72"/>
      <c r="Y79" s="112" t="s">
        <v>68</v>
      </c>
      <c r="Z79" s="72"/>
      <c r="AA79" s="75"/>
      <c r="AB79" s="169" t="s">
        <v>779</v>
      </c>
      <c r="AC79" s="72"/>
      <c r="AD79" s="170">
        <v>46148.729133506946</v>
      </c>
      <c r="AE79" s="72"/>
      <c r="AF79" s="111" t="s">
        <v>781</v>
      </c>
      <c r="AG79" s="71"/>
      <c r="AH79" s="72"/>
      <c r="AI79" s="111" t="s">
        <v>233</v>
      </c>
      <c r="AJ79" s="71"/>
      <c r="AK79" s="72"/>
      <c r="AL79" s="111" t="s">
        <v>782</v>
      </c>
      <c r="AM79" s="72"/>
      <c r="AN79" s="111">
        <v>3.764164504E9</v>
      </c>
      <c r="AO79" s="72"/>
      <c r="AP79" s="111" t="s">
        <v>101</v>
      </c>
      <c r="AQ79" s="72"/>
      <c r="AR79" s="111" t="s">
        <v>275</v>
      </c>
      <c r="AS79" s="72"/>
      <c r="AT79" s="168">
        <v>30000.0</v>
      </c>
      <c r="AU79" s="72"/>
      <c r="AV79" s="156" t="s">
        <v>544</v>
      </c>
      <c r="AW79" s="71"/>
      <c r="AX79" s="72"/>
      <c r="AY79" s="111" t="s">
        <v>248</v>
      </c>
      <c r="AZ79" s="71"/>
      <c r="BA79" s="171">
        <v>46179.0</v>
      </c>
      <c r="BB79" s="72"/>
      <c r="BC79" s="75"/>
    </row>
    <row r="80" ht="16.5" customHeight="1" outlineLevel="1">
      <c r="A80" s="75"/>
      <c r="B80" s="105" t="s">
        <v>784</v>
      </c>
      <c r="C80" s="106">
        <v>46205.42993236111</v>
      </c>
      <c r="D80" s="72"/>
      <c r="E80" s="107" t="s">
        <v>7</v>
      </c>
      <c r="F80" s="71"/>
      <c r="G80" s="107" t="s">
        <v>174</v>
      </c>
      <c r="H80" s="71"/>
      <c r="I80" s="107" t="s">
        <v>786</v>
      </c>
      <c r="J80" s="71"/>
      <c r="K80" s="71"/>
      <c r="L80" s="71"/>
      <c r="M80" s="72"/>
      <c r="N80" s="108" t="s">
        <v>307</v>
      </c>
      <c r="O80" s="72"/>
      <c r="P80" s="109">
        <v>25000.0</v>
      </c>
      <c r="Q80" s="71"/>
      <c r="R80" s="110">
        <v>0.0</v>
      </c>
      <c r="S80" s="72"/>
      <c r="T80" s="111" t="s">
        <v>66</v>
      </c>
      <c r="U80" s="72"/>
      <c r="V80" s="112" t="s">
        <v>79</v>
      </c>
      <c r="W80" s="71"/>
      <c r="X80" s="72"/>
      <c r="Y80" s="112" t="s">
        <v>68</v>
      </c>
      <c r="Z80" s="72"/>
      <c r="AA80" s="75"/>
      <c r="AB80" s="169" t="s">
        <v>791</v>
      </c>
      <c r="AC80" s="72"/>
      <c r="AD80" s="170">
        <v>46147.74024846064</v>
      </c>
      <c r="AE80" s="72"/>
      <c r="AF80" s="111" t="s">
        <v>792</v>
      </c>
      <c r="AG80" s="71"/>
      <c r="AH80" s="72"/>
      <c r="AI80" s="111" t="s">
        <v>793</v>
      </c>
      <c r="AJ80" s="71"/>
      <c r="AK80" s="72"/>
      <c r="AL80" s="111" t="s">
        <v>794</v>
      </c>
      <c r="AM80" s="72"/>
      <c r="AN80" s="111">
        <v>3.764742913E9</v>
      </c>
      <c r="AO80" s="72"/>
      <c r="AP80" s="111" t="s">
        <v>101</v>
      </c>
      <c r="AQ80" s="72"/>
      <c r="AR80" s="111" t="s">
        <v>275</v>
      </c>
      <c r="AS80" s="72"/>
      <c r="AT80" s="168">
        <v>30000.0</v>
      </c>
      <c r="AU80" s="72"/>
      <c r="AV80" s="156" t="s">
        <v>326</v>
      </c>
      <c r="AW80" s="71"/>
      <c r="AX80" s="72"/>
      <c r="AY80" s="111" t="s">
        <v>248</v>
      </c>
      <c r="AZ80" s="71"/>
      <c r="BA80" s="171">
        <v>46220.0</v>
      </c>
      <c r="BB80" s="72"/>
      <c r="BC80" s="75"/>
    </row>
    <row r="81" ht="16.5" customHeight="1" outlineLevel="1">
      <c r="A81" s="75"/>
      <c r="B81" s="105" t="s">
        <v>797</v>
      </c>
      <c r="C81" s="106">
        <v>46205.42872344908</v>
      </c>
      <c r="D81" s="72"/>
      <c r="E81" s="107" t="s">
        <v>7</v>
      </c>
      <c r="F81" s="71"/>
      <c r="G81" s="107" t="s">
        <v>174</v>
      </c>
      <c r="H81" s="71"/>
      <c r="I81" s="107" t="s">
        <v>798</v>
      </c>
      <c r="J81" s="71"/>
      <c r="K81" s="71"/>
      <c r="L81" s="71"/>
      <c r="M81" s="72"/>
      <c r="N81" s="108" t="s">
        <v>799</v>
      </c>
      <c r="O81" s="72"/>
      <c r="P81" s="109">
        <v>50000.0</v>
      </c>
      <c r="Q81" s="71"/>
      <c r="R81" s="110">
        <v>0.0</v>
      </c>
      <c r="S81" s="72"/>
      <c r="T81" s="111" t="s">
        <v>66</v>
      </c>
      <c r="U81" s="72"/>
      <c r="V81" s="112" t="s">
        <v>79</v>
      </c>
      <c r="W81" s="71"/>
      <c r="X81" s="72"/>
      <c r="Y81" s="112" t="s">
        <v>68</v>
      </c>
      <c r="Z81" s="72"/>
      <c r="AA81" s="75"/>
      <c r="AB81" s="169" t="s">
        <v>800</v>
      </c>
      <c r="AC81" s="72"/>
      <c r="AD81" s="170">
        <v>46147.73885657407</v>
      </c>
      <c r="AE81" s="72"/>
      <c r="AF81" s="111" t="s">
        <v>802</v>
      </c>
      <c r="AG81" s="71"/>
      <c r="AH81" s="72"/>
      <c r="AI81" s="111" t="s">
        <v>803</v>
      </c>
      <c r="AJ81" s="71"/>
      <c r="AK81" s="72"/>
      <c r="AL81" s="111" t="s">
        <v>805</v>
      </c>
      <c r="AM81" s="72"/>
      <c r="AN81" s="111">
        <v>3.764317179E9</v>
      </c>
      <c r="AO81" s="72"/>
      <c r="AP81" s="111" t="s">
        <v>101</v>
      </c>
      <c r="AQ81" s="72"/>
      <c r="AR81" s="111" t="s">
        <v>275</v>
      </c>
      <c r="AS81" s="72"/>
      <c r="AT81" s="168">
        <v>30000.0</v>
      </c>
      <c r="AU81" s="72"/>
      <c r="AV81" s="156" t="s">
        <v>544</v>
      </c>
      <c r="AW81" s="71"/>
      <c r="AX81" s="72"/>
      <c r="AY81" s="111" t="s">
        <v>248</v>
      </c>
      <c r="AZ81" s="71"/>
      <c r="BA81" s="171">
        <v>46185.0</v>
      </c>
      <c r="BB81" s="72"/>
      <c r="BC81" s="75"/>
    </row>
    <row r="82" ht="16.5" customHeight="1" outlineLevel="1">
      <c r="A82" s="75"/>
      <c r="B82" s="105" t="s">
        <v>808</v>
      </c>
      <c r="C82" s="106">
        <v>46204.82256700231</v>
      </c>
      <c r="D82" s="72"/>
      <c r="E82" s="107" t="s">
        <v>7</v>
      </c>
      <c r="F82" s="71"/>
      <c r="G82" s="107" t="s">
        <v>174</v>
      </c>
      <c r="H82" s="71"/>
      <c r="I82" s="107" t="s">
        <v>809</v>
      </c>
      <c r="J82" s="71"/>
      <c r="K82" s="71"/>
      <c r="L82" s="71"/>
      <c r="M82" s="72"/>
      <c r="N82" s="108" t="s">
        <v>510</v>
      </c>
      <c r="O82" s="72"/>
      <c r="P82" s="109">
        <v>35000.0</v>
      </c>
      <c r="Q82" s="71"/>
      <c r="R82" s="110">
        <v>0.0</v>
      </c>
      <c r="S82" s="72"/>
      <c r="T82" s="111" t="s">
        <v>66</v>
      </c>
      <c r="U82" s="72"/>
      <c r="V82" s="112" t="s">
        <v>79</v>
      </c>
      <c r="W82" s="71"/>
      <c r="X82" s="72"/>
      <c r="Y82" s="112" t="s">
        <v>68</v>
      </c>
      <c r="Z82" s="72"/>
      <c r="AA82" s="75"/>
      <c r="AB82" s="169" t="s">
        <v>813</v>
      </c>
      <c r="AC82" s="72"/>
      <c r="AD82" s="170">
        <v>46147.73785613426</v>
      </c>
      <c r="AE82" s="72"/>
      <c r="AF82" s="111" t="s">
        <v>814</v>
      </c>
      <c r="AG82" s="71"/>
      <c r="AH82" s="72"/>
      <c r="AI82" s="111" t="s">
        <v>815</v>
      </c>
      <c r="AJ82" s="71"/>
      <c r="AK82" s="72"/>
      <c r="AL82" s="111" t="s">
        <v>816</v>
      </c>
      <c r="AM82" s="72"/>
      <c r="AN82" s="111">
        <v>3.757417785E9</v>
      </c>
      <c r="AO82" s="72"/>
      <c r="AP82" s="111" t="s">
        <v>112</v>
      </c>
      <c r="AQ82" s="72"/>
      <c r="AR82" s="111" t="s">
        <v>184</v>
      </c>
      <c r="AS82" s="72"/>
      <c r="AT82" s="168">
        <v>30000.0</v>
      </c>
      <c r="AU82" s="72"/>
      <c r="AV82" s="156" t="s">
        <v>326</v>
      </c>
      <c r="AW82" s="71"/>
      <c r="AX82" s="72"/>
      <c r="AY82" s="111" t="s">
        <v>248</v>
      </c>
      <c r="AZ82" s="71"/>
      <c r="BA82" s="171">
        <v>46215.0</v>
      </c>
      <c r="BB82" s="72"/>
      <c r="BC82" s="75"/>
    </row>
    <row r="83" ht="16.5" customHeight="1" outlineLevel="1">
      <c r="A83" s="75"/>
      <c r="B83" s="105" t="s">
        <v>818</v>
      </c>
      <c r="C83" s="106">
        <v>46204.76777391204</v>
      </c>
      <c r="D83" s="72"/>
      <c r="E83" s="107" t="s">
        <v>7</v>
      </c>
      <c r="F83" s="71"/>
      <c r="G83" s="107" t="s">
        <v>174</v>
      </c>
      <c r="H83" s="71"/>
      <c r="I83" s="107" t="s">
        <v>819</v>
      </c>
      <c r="J83" s="71"/>
      <c r="K83" s="71"/>
      <c r="L83" s="71"/>
      <c r="M83" s="72"/>
      <c r="N83" s="108" t="s">
        <v>498</v>
      </c>
      <c r="O83" s="72"/>
      <c r="P83" s="109">
        <v>30000.0</v>
      </c>
      <c r="Q83" s="71"/>
      <c r="R83" s="110">
        <v>0.0</v>
      </c>
      <c r="S83" s="72"/>
      <c r="T83" s="111" t="s">
        <v>88</v>
      </c>
      <c r="U83" s="72"/>
      <c r="V83" s="112" t="s">
        <v>79</v>
      </c>
      <c r="W83" s="71"/>
      <c r="X83" s="72"/>
      <c r="Y83" s="112" t="s">
        <v>68</v>
      </c>
      <c r="Z83" s="72"/>
      <c r="AA83" s="75"/>
      <c r="AB83" s="169" t="s">
        <v>821</v>
      </c>
      <c r="AC83" s="72"/>
      <c r="AD83" s="170">
        <v>46147.73204688657</v>
      </c>
      <c r="AE83" s="72"/>
      <c r="AF83" s="111" t="s">
        <v>822</v>
      </c>
      <c r="AG83" s="71"/>
      <c r="AH83" s="72"/>
      <c r="AI83" s="111" t="s">
        <v>815</v>
      </c>
      <c r="AJ83" s="71"/>
      <c r="AK83" s="72"/>
      <c r="AL83" s="111" t="s">
        <v>824</v>
      </c>
      <c r="AM83" s="72"/>
      <c r="AN83" s="111">
        <v>3.764687148E9</v>
      </c>
      <c r="AO83" s="72"/>
      <c r="AP83" s="111" t="s">
        <v>101</v>
      </c>
      <c r="AQ83" s="72"/>
      <c r="AR83" s="111" t="s">
        <v>275</v>
      </c>
      <c r="AS83" s="72"/>
      <c r="AT83" s="168">
        <v>30000.0</v>
      </c>
      <c r="AU83" s="72"/>
      <c r="AV83" s="156" t="s">
        <v>326</v>
      </c>
      <c r="AW83" s="71"/>
      <c r="AX83" s="72"/>
      <c r="AY83" s="111" t="s">
        <v>248</v>
      </c>
      <c r="AZ83" s="71"/>
      <c r="BA83" s="171">
        <v>46215.0</v>
      </c>
      <c r="BB83" s="72"/>
      <c r="BC83" s="75"/>
    </row>
    <row r="84" ht="16.5" customHeight="1" outlineLevel="1">
      <c r="A84" s="75"/>
      <c r="B84" s="105" t="s">
        <v>827</v>
      </c>
      <c r="C84" s="106">
        <v>46204.466050069444</v>
      </c>
      <c r="D84" s="72"/>
      <c r="E84" s="107" t="s">
        <v>76</v>
      </c>
      <c r="F84" s="71"/>
      <c r="G84" s="107" t="s">
        <v>77</v>
      </c>
      <c r="H84" s="71"/>
      <c r="I84" s="107" t="s">
        <v>228</v>
      </c>
      <c r="J84" s="71"/>
      <c r="K84" s="71"/>
      <c r="L84" s="71"/>
      <c r="M84" s="72"/>
      <c r="N84" s="108" t="s">
        <v>605</v>
      </c>
      <c r="O84" s="72"/>
      <c r="P84" s="109">
        <v>1085000.0</v>
      </c>
      <c r="Q84" s="71"/>
      <c r="R84" s="110">
        <v>0.0</v>
      </c>
      <c r="S84" s="72"/>
      <c r="T84" s="111" t="s">
        <v>66</v>
      </c>
      <c r="U84" s="72"/>
      <c r="V84" s="112" t="s">
        <v>79</v>
      </c>
      <c r="W84" s="71"/>
      <c r="X84" s="72"/>
      <c r="Y84" s="112" t="s">
        <v>68</v>
      </c>
      <c r="Z84" s="72"/>
      <c r="AA84" s="75"/>
      <c r="AB84" s="169" t="s">
        <v>830</v>
      </c>
      <c r="AC84" s="72"/>
      <c r="AD84" s="170">
        <v>46147.42703741898</v>
      </c>
      <c r="AE84" s="72"/>
      <c r="AF84" s="111" t="s">
        <v>831</v>
      </c>
      <c r="AG84" s="71"/>
      <c r="AH84" s="72"/>
      <c r="AI84" s="111" t="s">
        <v>832</v>
      </c>
      <c r="AJ84" s="71"/>
      <c r="AK84" s="72"/>
      <c r="AL84" s="111" t="s">
        <v>516</v>
      </c>
      <c r="AM84" s="72"/>
      <c r="AN84" s="111">
        <v>3.765056562E9</v>
      </c>
      <c r="AO84" s="72"/>
      <c r="AP84" s="111" t="s">
        <v>112</v>
      </c>
      <c r="AQ84" s="72"/>
      <c r="AR84" s="111" t="s">
        <v>184</v>
      </c>
      <c r="AS84" s="72"/>
      <c r="AT84" s="168">
        <v>30000.0</v>
      </c>
      <c r="AU84" s="72"/>
      <c r="AV84" s="156" t="s">
        <v>246</v>
      </c>
      <c r="AW84" s="71"/>
      <c r="AX84" s="72"/>
      <c r="AY84" s="111" t="s">
        <v>248</v>
      </c>
      <c r="AZ84" s="71"/>
      <c r="BA84" s="171">
        <v>46241.0</v>
      </c>
      <c r="BB84" s="72"/>
      <c r="BC84" s="75"/>
    </row>
    <row r="85" ht="16.5" customHeight="1" outlineLevel="1">
      <c r="A85" s="75"/>
      <c r="B85" s="105" t="s">
        <v>834</v>
      </c>
      <c r="C85" s="106">
        <v>46204.42107996528</v>
      </c>
      <c r="D85" s="72"/>
      <c r="E85" s="107" t="s">
        <v>7</v>
      </c>
      <c r="F85" s="71"/>
      <c r="G85" s="107" t="s">
        <v>174</v>
      </c>
      <c r="H85" s="71"/>
      <c r="I85" s="107" t="s">
        <v>837</v>
      </c>
      <c r="J85" s="71"/>
      <c r="K85" s="71"/>
      <c r="L85" s="71"/>
      <c r="M85" s="72"/>
      <c r="N85" s="108" t="s">
        <v>447</v>
      </c>
      <c r="O85" s="72"/>
      <c r="P85" s="109">
        <v>30000.0</v>
      </c>
      <c r="Q85" s="71"/>
      <c r="R85" s="110">
        <v>0.0</v>
      </c>
      <c r="S85" s="72"/>
      <c r="T85" s="111" t="s">
        <v>88</v>
      </c>
      <c r="U85" s="72"/>
      <c r="V85" s="112" t="s">
        <v>79</v>
      </c>
      <c r="W85" s="71"/>
      <c r="X85" s="72"/>
      <c r="Y85" s="112" t="s">
        <v>68</v>
      </c>
      <c r="Z85" s="72"/>
      <c r="AA85" s="75"/>
      <c r="AB85" s="169" t="s">
        <v>839</v>
      </c>
      <c r="AC85" s="72"/>
      <c r="AD85" s="170">
        <v>46146.79362107639</v>
      </c>
      <c r="AE85" s="72"/>
      <c r="AF85" s="111" t="s">
        <v>841</v>
      </c>
      <c r="AG85" s="71"/>
      <c r="AH85" s="72"/>
      <c r="AI85" s="111" t="s">
        <v>843</v>
      </c>
      <c r="AJ85" s="71"/>
      <c r="AK85" s="72"/>
      <c r="AL85" s="111" t="s">
        <v>845</v>
      </c>
      <c r="AM85" s="72"/>
      <c r="AN85" s="111">
        <v>3.764246183E9</v>
      </c>
      <c r="AO85" s="72"/>
      <c r="AP85" s="111" t="s">
        <v>112</v>
      </c>
      <c r="AQ85" s="72"/>
      <c r="AR85" s="111" t="s">
        <v>184</v>
      </c>
      <c r="AS85" s="72"/>
      <c r="AT85" s="168">
        <v>30000.0</v>
      </c>
      <c r="AU85" s="72"/>
      <c r="AV85" s="156" t="s">
        <v>544</v>
      </c>
      <c r="AW85" s="71"/>
      <c r="AX85" s="72"/>
      <c r="AY85" s="111" t="s">
        <v>248</v>
      </c>
      <c r="AZ85" s="71"/>
      <c r="BA85" s="156" t="s">
        <v>188</v>
      </c>
      <c r="BB85" s="72"/>
      <c r="BC85" s="75"/>
    </row>
    <row r="86" ht="16.5" customHeight="1" outlineLevel="1">
      <c r="A86" s="75"/>
      <c r="B86" s="105" t="s">
        <v>846</v>
      </c>
      <c r="C86" s="106">
        <v>46204.411458125</v>
      </c>
      <c r="D86" s="72"/>
      <c r="E86" s="107" t="s">
        <v>7</v>
      </c>
      <c r="F86" s="71"/>
      <c r="G86" s="107" t="s">
        <v>174</v>
      </c>
      <c r="H86" s="71"/>
      <c r="I86" s="107" t="s">
        <v>848</v>
      </c>
      <c r="J86" s="71"/>
      <c r="K86" s="71"/>
      <c r="L86" s="71"/>
      <c r="M86" s="72"/>
      <c r="N86" s="108" t="s">
        <v>849</v>
      </c>
      <c r="O86" s="72"/>
      <c r="P86" s="109">
        <v>30000.0</v>
      </c>
      <c r="Q86" s="71"/>
      <c r="R86" s="110">
        <v>0.0</v>
      </c>
      <c r="S86" s="72"/>
      <c r="T86" s="111" t="s">
        <v>66</v>
      </c>
      <c r="U86" s="72"/>
      <c r="V86" s="112" t="s">
        <v>79</v>
      </c>
      <c r="W86" s="71"/>
      <c r="X86" s="72"/>
      <c r="Y86" s="112" t="s">
        <v>68</v>
      </c>
      <c r="Z86" s="72"/>
      <c r="AA86" s="75"/>
      <c r="AB86" s="169" t="s">
        <v>850</v>
      </c>
      <c r="AC86" s="72"/>
      <c r="AD86" s="170">
        <v>46146.792389375</v>
      </c>
      <c r="AE86" s="72"/>
      <c r="AF86" s="111" t="s">
        <v>851</v>
      </c>
      <c r="AG86" s="71"/>
      <c r="AH86" s="72"/>
      <c r="AI86" s="111" t="s">
        <v>852</v>
      </c>
      <c r="AJ86" s="71"/>
      <c r="AK86" s="72"/>
      <c r="AL86" s="111" t="s">
        <v>853</v>
      </c>
      <c r="AM86" s="72"/>
      <c r="AN86" s="111">
        <v>3.765036442E9</v>
      </c>
      <c r="AO86" s="72"/>
      <c r="AP86" s="111" t="s">
        <v>112</v>
      </c>
      <c r="AQ86" s="72"/>
      <c r="AR86" s="111" t="s">
        <v>184</v>
      </c>
      <c r="AS86" s="72"/>
      <c r="AT86" s="168">
        <v>30000.0</v>
      </c>
      <c r="AU86" s="72"/>
      <c r="AV86" s="156" t="s">
        <v>544</v>
      </c>
      <c r="AW86" s="71"/>
      <c r="AX86" s="72"/>
      <c r="AY86" s="111" t="s">
        <v>248</v>
      </c>
      <c r="AZ86" s="71"/>
      <c r="BA86" s="171">
        <v>46177.0</v>
      </c>
      <c r="BB86" s="72"/>
      <c r="BC86" s="75"/>
    </row>
    <row r="87" ht="16.5" customHeight="1" outlineLevel="1">
      <c r="A87" s="75"/>
      <c r="B87" s="105" t="s">
        <v>856</v>
      </c>
      <c r="C87" s="106">
        <v>46202.0</v>
      </c>
      <c r="D87" s="72"/>
      <c r="E87" s="107" t="s">
        <v>7</v>
      </c>
      <c r="F87" s="71"/>
      <c r="G87" s="107" t="s">
        <v>174</v>
      </c>
      <c r="H87" s="71"/>
      <c r="I87" s="107" t="s">
        <v>857</v>
      </c>
      <c r="J87" s="71"/>
      <c r="K87" s="71"/>
      <c r="L87" s="71"/>
      <c r="M87" s="72"/>
      <c r="N87" s="108" t="s">
        <v>858</v>
      </c>
      <c r="O87" s="72"/>
      <c r="P87" s="109">
        <v>25000.0</v>
      </c>
      <c r="Q87" s="71"/>
      <c r="R87" s="110">
        <v>0.0</v>
      </c>
      <c r="S87" s="72"/>
      <c r="T87" s="111" t="s">
        <v>88</v>
      </c>
      <c r="U87" s="72"/>
      <c r="V87" s="112" t="s">
        <v>79</v>
      </c>
      <c r="W87" s="71"/>
      <c r="X87" s="72"/>
      <c r="Y87" s="112" t="s">
        <v>68</v>
      </c>
      <c r="Z87" s="72"/>
      <c r="AA87" s="75"/>
      <c r="AB87" s="169" t="s">
        <v>861</v>
      </c>
      <c r="AC87" s="72"/>
      <c r="AD87" s="170">
        <v>46146.76569849537</v>
      </c>
      <c r="AE87" s="72"/>
      <c r="AF87" s="111" t="s">
        <v>862</v>
      </c>
      <c r="AG87" s="71"/>
      <c r="AH87" s="72"/>
      <c r="AI87" s="111" t="s">
        <v>863</v>
      </c>
      <c r="AJ87" s="71"/>
      <c r="AK87" s="72"/>
      <c r="AL87" s="111" t="s">
        <v>481</v>
      </c>
      <c r="AM87" s="72"/>
      <c r="AN87" s="111">
        <v>3.764357532E9</v>
      </c>
      <c r="AO87" s="72"/>
      <c r="AP87" s="111" t="s">
        <v>121</v>
      </c>
      <c r="AQ87" s="72"/>
      <c r="AR87" s="111" t="s">
        <v>184</v>
      </c>
      <c r="AS87" s="72"/>
      <c r="AT87" s="168">
        <v>50000.0</v>
      </c>
      <c r="AU87" s="72"/>
      <c r="AV87" s="156" t="s">
        <v>246</v>
      </c>
      <c r="AW87" s="71"/>
      <c r="AX87" s="72"/>
      <c r="AY87" s="111" t="s">
        <v>248</v>
      </c>
      <c r="AZ87" s="71"/>
      <c r="BA87" s="171">
        <v>46242.0</v>
      </c>
      <c r="BB87" s="72"/>
      <c r="BC87" s="75"/>
    </row>
    <row r="88" ht="16.5" customHeight="1" outlineLevel="1">
      <c r="A88" s="75"/>
      <c r="B88" s="105" t="s">
        <v>865</v>
      </c>
      <c r="C88" s="106">
        <v>46202.0</v>
      </c>
      <c r="D88" s="72"/>
      <c r="E88" s="107" t="s">
        <v>7</v>
      </c>
      <c r="F88" s="71"/>
      <c r="G88" s="107" t="s">
        <v>174</v>
      </c>
      <c r="H88" s="71"/>
      <c r="I88" s="107" t="s">
        <v>294</v>
      </c>
      <c r="J88" s="71"/>
      <c r="K88" s="71"/>
      <c r="L88" s="71"/>
      <c r="M88" s="72"/>
      <c r="N88" s="108" t="s">
        <v>295</v>
      </c>
      <c r="O88" s="72"/>
      <c r="P88" s="109">
        <v>25000.0</v>
      </c>
      <c r="Q88" s="71"/>
      <c r="R88" s="110">
        <v>0.0</v>
      </c>
      <c r="S88" s="72"/>
      <c r="T88" s="111" t="s">
        <v>88</v>
      </c>
      <c r="U88" s="72"/>
      <c r="V88" s="112" t="s">
        <v>79</v>
      </c>
      <c r="W88" s="71"/>
      <c r="X88" s="72"/>
      <c r="Y88" s="112" t="s">
        <v>68</v>
      </c>
      <c r="Z88" s="72"/>
      <c r="AA88" s="75"/>
      <c r="AB88" s="169" t="s">
        <v>866</v>
      </c>
      <c r="AC88" s="72"/>
      <c r="AD88" s="170">
        <v>46146.7640837037</v>
      </c>
      <c r="AE88" s="72"/>
      <c r="AF88" s="111" t="s">
        <v>868</v>
      </c>
      <c r="AG88" s="71"/>
      <c r="AH88" s="72"/>
      <c r="AI88" s="111" t="s">
        <v>573</v>
      </c>
      <c r="AJ88" s="71"/>
      <c r="AK88" s="72"/>
      <c r="AL88" s="111" t="s">
        <v>870</v>
      </c>
      <c r="AM88" s="72"/>
      <c r="AN88" s="111">
        <v>3.764351013E9</v>
      </c>
      <c r="AO88" s="72"/>
      <c r="AP88" s="111" t="s">
        <v>112</v>
      </c>
      <c r="AQ88" s="72"/>
      <c r="AR88" s="111" t="s">
        <v>184</v>
      </c>
      <c r="AS88" s="72"/>
      <c r="AT88" s="168">
        <v>30000.0</v>
      </c>
      <c r="AU88" s="72"/>
      <c r="AV88" s="156" t="s">
        <v>544</v>
      </c>
      <c r="AW88" s="71"/>
      <c r="AX88" s="72"/>
      <c r="AY88" s="111" t="s">
        <v>248</v>
      </c>
      <c r="AZ88" s="71"/>
      <c r="BA88" s="171">
        <v>46177.0</v>
      </c>
      <c r="BB88" s="72"/>
      <c r="BC88" s="75"/>
    </row>
    <row r="89" ht="16.5" customHeight="1" outlineLevel="1">
      <c r="A89" s="75"/>
      <c r="B89" s="105" t="s">
        <v>871</v>
      </c>
      <c r="C89" s="106">
        <v>46202.0</v>
      </c>
      <c r="D89" s="72"/>
      <c r="E89" s="107" t="s">
        <v>7</v>
      </c>
      <c r="F89" s="71"/>
      <c r="G89" s="107" t="s">
        <v>174</v>
      </c>
      <c r="H89" s="71"/>
      <c r="I89" s="107" t="s">
        <v>874</v>
      </c>
      <c r="J89" s="71"/>
      <c r="K89" s="71"/>
      <c r="L89" s="71"/>
      <c r="M89" s="72"/>
      <c r="N89" s="108" t="s">
        <v>747</v>
      </c>
      <c r="O89" s="72"/>
      <c r="P89" s="109">
        <v>25000.0</v>
      </c>
      <c r="Q89" s="71"/>
      <c r="R89" s="110">
        <v>0.0</v>
      </c>
      <c r="S89" s="72"/>
      <c r="T89" s="111" t="s">
        <v>66</v>
      </c>
      <c r="U89" s="72"/>
      <c r="V89" s="112" t="s">
        <v>79</v>
      </c>
      <c r="W89" s="71"/>
      <c r="X89" s="72"/>
      <c r="Y89" s="112" t="s">
        <v>68</v>
      </c>
      <c r="Z89" s="72"/>
      <c r="AA89" s="75"/>
      <c r="AB89" s="169" t="s">
        <v>878</v>
      </c>
      <c r="AC89" s="72"/>
      <c r="AD89" s="170">
        <v>46146.759061585646</v>
      </c>
      <c r="AE89" s="72"/>
      <c r="AF89" s="111" t="s">
        <v>879</v>
      </c>
      <c r="AG89" s="71"/>
      <c r="AH89" s="72"/>
      <c r="AI89" s="111" t="s">
        <v>880</v>
      </c>
      <c r="AJ89" s="71"/>
      <c r="AK89" s="72"/>
      <c r="AL89" s="111" t="s">
        <v>881</v>
      </c>
      <c r="AM89" s="72"/>
      <c r="AN89" s="111">
        <v>3.764239892E9</v>
      </c>
      <c r="AO89" s="72"/>
      <c r="AP89" s="111" t="s">
        <v>112</v>
      </c>
      <c r="AQ89" s="72"/>
      <c r="AR89" s="111" t="s">
        <v>184</v>
      </c>
      <c r="AS89" s="72"/>
      <c r="AT89" s="168">
        <v>30000.0</v>
      </c>
      <c r="AU89" s="72"/>
      <c r="AV89" s="156" t="s">
        <v>544</v>
      </c>
      <c r="AW89" s="71"/>
      <c r="AX89" s="72"/>
      <c r="AY89" s="111" t="s">
        <v>248</v>
      </c>
      <c r="AZ89" s="71"/>
      <c r="BA89" s="171">
        <v>46177.0</v>
      </c>
      <c r="BB89" s="72"/>
      <c r="BC89" s="75"/>
    </row>
    <row r="90" ht="16.5" customHeight="1" outlineLevel="1">
      <c r="A90" s="75"/>
      <c r="B90" s="105" t="s">
        <v>884</v>
      </c>
      <c r="C90" s="106">
        <v>46198.6653134375</v>
      </c>
      <c r="D90" s="72"/>
      <c r="E90" s="107" t="s">
        <v>7</v>
      </c>
      <c r="F90" s="71"/>
      <c r="G90" s="107" t="s">
        <v>174</v>
      </c>
      <c r="H90" s="71"/>
      <c r="I90" s="107" t="s">
        <v>885</v>
      </c>
      <c r="J90" s="71"/>
      <c r="K90" s="71"/>
      <c r="L90" s="71"/>
      <c r="M90" s="72"/>
      <c r="N90" s="108" t="s">
        <v>886</v>
      </c>
      <c r="O90" s="72"/>
      <c r="P90" s="109">
        <v>25000.0</v>
      </c>
      <c r="Q90" s="71"/>
      <c r="R90" s="110">
        <v>0.0</v>
      </c>
      <c r="S90" s="72"/>
      <c r="T90" s="111" t="s">
        <v>66</v>
      </c>
      <c r="U90" s="72"/>
      <c r="V90" s="112" t="s">
        <v>79</v>
      </c>
      <c r="W90" s="71"/>
      <c r="X90" s="72"/>
      <c r="Y90" s="112" t="s">
        <v>68</v>
      </c>
      <c r="Z90" s="72"/>
      <c r="AA90" s="75"/>
      <c r="AB90" s="169" t="s">
        <v>888</v>
      </c>
      <c r="AC90" s="72"/>
      <c r="AD90" s="170">
        <v>46146.66832701389</v>
      </c>
      <c r="AE90" s="72"/>
      <c r="AF90" s="111" t="s">
        <v>889</v>
      </c>
      <c r="AG90" s="71"/>
      <c r="AH90" s="72"/>
      <c r="AI90" s="111" t="s">
        <v>890</v>
      </c>
      <c r="AJ90" s="71"/>
      <c r="AK90" s="72"/>
      <c r="AL90" s="111" t="s">
        <v>891</v>
      </c>
      <c r="AM90" s="72"/>
      <c r="AN90" s="111">
        <v>3.764604563E9</v>
      </c>
      <c r="AO90" s="72"/>
      <c r="AP90" s="111" t="s">
        <v>112</v>
      </c>
      <c r="AQ90" s="72"/>
      <c r="AR90" s="111" t="s">
        <v>184</v>
      </c>
      <c r="AS90" s="72"/>
      <c r="AT90" s="168">
        <v>30000.0</v>
      </c>
      <c r="AU90" s="72"/>
      <c r="AV90" s="156" t="s">
        <v>544</v>
      </c>
      <c r="AW90" s="71"/>
      <c r="AX90" s="72"/>
      <c r="AY90" s="111" t="s">
        <v>248</v>
      </c>
      <c r="AZ90" s="71"/>
      <c r="BA90" s="171">
        <v>46177.0</v>
      </c>
      <c r="BB90" s="72"/>
      <c r="BC90" s="75"/>
    </row>
    <row r="91" ht="16.5" customHeight="1" outlineLevel="1">
      <c r="A91" s="75"/>
      <c r="B91" s="105" t="s">
        <v>893</v>
      </c>
      <c r="C91" s="106">
        <v>46197.617138229165</v>
      </c>
      <c r="D91" s="72"/>
      <c r="E91" s="107" t="s">
        <v>7</v>
      </c>
      <c r="F91" s="71"/>
      <c r="G91" s="107" t="s">
        <v>174</v>
      </c>
      <c r="H91" s="71"/>
      <c r="I91" s="107" t="s">
        <v>848</v>
      </c>
      <c r="J91" s="71"/>
      <c r="K91" s="71"/>
      <c r="L91" s="71"/>
      <c r="M91" s="72"/>
      <c r="N91" s="108" t="s">
        <v>849</v>
      </c>
      <c r="O91" s="72"/>
      <c r="P91" s="109">
        <v>25000.0</v>
      </c>
      <c r="Q91" s="71"/>
      <c r="R91" s="110">
        <v>0.0</v>
      </c>
      <c r="S91" s="72"/>
      <c r="T91" s="111" t="s">
        <v>66</v>
      </c>
      <c r="U91" s="72"/>
      <c r="V91" s="112" t="s">
        <v>79</v>
      </c>
      <c r="W91" s="71"/>
      <c r="X91" s="72"/>
      <c r="Y91" s="112" t="s">
        <v>68</v>
      </c>
      <c r="Z91" s="72"/>
      <c r="AA91" s="75"/>
      <c r="AB91" s="169" t="s">
        <v>896</v>
      </c>
      <c r="AC91" s="72"/>
      <c r="AD91" s="170">
        <v>46146.666776122685</v>
      </c>
      <c r="AE91" s="72"/>
      <c r="AF91" s="111" t="s">
        <v>897</v>
      </c>
      <c r="AG91" s="71"/>
      <c r="AH91" s="72"/>
      <c r="AI91" s="111" t="s">
        <v>898</v>
      </c>
      <c r="AJ91" s="71"/>
      <c r="AK91" s="72"/>
      <c r="AL91" s="111" t="s">
        <v>900</v>
      </c>
      <c r="AM91" s="72"/>
      <c r="AN91" s="111">
        <v>3.764856161E9</v>
      </c>
      <c r="AO91" s="72"/>
      <c r="AP91" s="111" t="s">
        <v>112</v>
      </c>
      <c r="AQ91" s="72"/>
      <c r="AR91" s="111" t="s">
        <v>184</v>
      </c>
      <c r="AS91" s="72"/>
      <c r="AT91" s="168">
        <v>30000.0</v>
      </c>
      <c r="AU91" s="72"/>
      <c r="AV91" s="156" t="s">
        <v>544</v>
      </c>
      <c r="AW91" s="71"/>
      <c r="AX91" s="72"/>
      <c r="AY91" s="111" t="s">
        <v>248</v>
      </c>
      <c r="AZ91" s="71"/>
      <c r="BA91" s="171">
        <v>46177.0</v>
      </c>
      <c r="BB91" s="72"/>
      <c r="BC91" s="75"/>
    </row>
    <row r="92" ht="16.5" customHeight="1" outlineLevel="1">
      <c r="A92" s="75"/>
      <c r="B92" s="105" t="s">
        <v>901</v>
      </c>
      <c r="C92" s="106">
        <v>46196.79794715278</v>
      </c>
      <c r="D92" s="72"/>
      <c r="E92" s="107" t="s">
        <v>7</v>
      </c>
      <c r="F92" s="71"/>
      <c r="G92" s="107" t="s">
        <v>174</v>
      </c>
      <c r="H92" s="71"/>
      <c r="I92" s="107" t="s">
        <v>903</v>
      </c>
      <c r="J92" s="71"/>
      <c r="K92" s="71"/>
      <c r="L92" s="71"/>
      <c r="M92" s="72"/>
      <c r="N92" s="108" t="s">
        <v>323</v>
      </c>
      <c r="O92" s="72"/>
      <c r="P92" s="109">
        <v>25000.0</v>
      </c>
      <c r="Q92" s="71"/>
      <c r="R92" s="110">
        <v>0.0</v>
      </c>
      <c r="S92" s="72"/>
      <c r="T92" s="111" t="s">
        <v>66</v>
      </c>
      <c r="U92" s="72"/>
      <c r="V92" s="112" t="s">
        <v>79</v>
      </c>
      <c r="W92" s="71"/>
      <c r="X92" s="72"/>
      <c r="Y92" s="112" t="s">
        <v>68</v>
      </c>
      <c r="Z92" s="72"/>
      <c r="AA92" s="75"/>
      <c r="AB92" s="169" t="s">
        <v>905</v>
      </c>
      <c r="AC92" s="72"/>
      <c r="AD92" s="170">
        <v>46146.355885428246</v>
      </c>
      <c r="AE92" s="72"/>
      <c r="AF92" s="111" t="s">
        <v>906</v>
      </c>
      <c r="AG92" s="71"/>
      <c r="AH92" s="72"/>
      <c r="AI92" s="111" t="s">
        <v>907</v>
      </c>
      <c r="AJ92" s="71"/>
      <c r="AK92" s="72"/>
      <c r="AL92" s="111" t="s">
        <v>909</v>
      </c>
      <c r="AM92" s="72"/>
      <c r="AN92" s="111">
        <v>3.764678337E9</v>
      </c>
      <c r="AO92" s="72"/>
      <c r="AP92" s="111" t="s">
        <v>112</v>
      </c>
      <c r="AQ92" s="72"/>
      <c r="AR92" s="111" t="s">
        <v>184</v>
      </c>
      <c r="AS92" s="72"/>
      <c r="AT92" s="168">
        <v>30000.0</v>
      </c>
      <c r="AU92" s="72"/>
      <c r="AV92" s="156" t="s">
        <v>544</v>
      </c>
      <c r="AW92" s="71"/>
      <c r="AX92" s="72"/>
      <c r="AY92" s="111" t="s">
        <v>248</v>
      </c>
      <c r="AZ92" s="71"/>
      <c r="BA92" s="171">
        <v>46177.0</v>
      </c>
      <c r="BB92" s="72"/>
      <c r="BC92" s="75"/>
    </row>
    <row r="93" ht="16.5" customHeight="1" outlineLevel="1">
      <c r="A93" s="75"/>
      <c r="B93" s="105" t="s">
        <v>911</v>
      </c>
      <c r="C93" s="106">
        <v>46196.67541622685</v>
      </c>
      <c r="D93" s="72"/>
      <c r="E93" s="107" t="s">
        <v>7</v>
      </c>
      <c r="F93" s="71"/>
      <c r="G93" s="107" t="s">
        <v>174</v>
      </c>
      <c r="H93" s="71"/>
      <c r="I93" s="107" t="s">
        <v>912</v>
      </c>
      <c r="J93" s="71"/>
      <c r="K93" s="71"/>
      <c r="L93" s="71"/>
      <c r="M93" s="72"/>
      <c r="N93" s="108" t="s">
        <v>335</v>
      </c>
      <c r="O93" s="72"/>
      <c r="P93" s="109">
        <v>30000.0</v>
      </c>
      <c r="Q93" s="71"/>
      <c r="R93" s="110">
        <v>0.0</v>
      </c>
      <c r="S93" s="72"/>
      <c r="T93" s="111" t="s">
        <v>66</v>
      </c>
      <c r="U93" s="72"/>
      <c r="V93" s="112" t="s">
        <v>79</v>
      </c>
      <c r="W93" s="71"/>
      <c r="X93" s="72"/>
      <c r="Y93" s="112" t="s">
        <v>68</v>
      </c>
      <c r="Z93" s="72"/>
      <c r="AA93" s="75"/>
      <c r="AB93" s="169" t="s">
        <v>914</v>
      </c>
      <c r="AC93" s="72"/>
      <c r="AD93" s="170">
        <v>46146.35490556713</v>
      </c>
      <c r="AE93" s="72"/>
      <c r="AF93" s="111" t="s">
        <v>915</v>
      </c>
      <c r="AG93" s="71"/>
      <c r="AH93" s="72"/>
      <c r="AI93" s="111" t="s">
        <v>916</v>
      </c>
      <c r="AJ93" s="71"/>
      <c r="AK93" s="72"/>
      <c r="AL93" s="111" t="s">
        <v>917</v>
      </c>
      <c r="AM93" s="72"/>
      <c r="AN93" s="111">
        <v>3.765123983E9</v>
      </c>
      <c r="AO93" s="72"/>
      <c r="AP93" s="111" t="s">
        <v>112</v>
      </c>
      <c r="AQ93" s="72"/>
      <c r="AR93" s="111" t="s">
        <v>184</v>
      </c>
      <c r="AS93" s="72"/>
      <c r="AT93" s="168">
        <v>30000.0</v>
      </c>
      <c r="AU93" s="72"/>
      <c r="AV93" s="156" t="s">
        <v>544</v>
      </c>
      <c r="AW93" s="71"/>
      <c r="AX93" s="72"/>
      <c r="AY93" s="111" t="s">
        <v>248</v>
      </c>
      <c r="AZ93" s="71"/>
      <c r="BA93" s="171">
        <v>46177.0</v>
      </c>
      <c r="BB93" s="72"/>
      <c r="BC93" s="75"/>
    </row>
    <row r="94" ht="16.5" customHeight="1" outlineLevel="1">
      <c r="A94" s="75"/>
      <c r="B94" s="105" t="s">
        <v>920</v>
      </c>
      <c r="C94" s="106">
        <v>46196.62616888889</v>
      </c>
      <c r="D94" s="72"/>
      <c r="E94" s="107" t="s">
        <v>7</v>
      </c>
      <c r="F94" s="71"/>
      <c r="G94" s="107" t="s">
        <v>174</v>
      </c>
      <c r="H94" s="71"/>
      <c r="I94" s="107" t="s">
        <v>921</v>
      </c>
      <c r="J94" s="71"/>
      <c r="K94" s="71"/>
      <c r="L94" s="71"/>
      <c r="M94" s="72"/>
      <c r="N94" s="108" t="s">
        <v>922</v>
      </c>
      <c r="O94" s="72"/>
      <c r="P94" s="109">
        <v>25000.0</v>
      </c>
      <c r="Q94" s="71"/>
      <c r="R94" s="110">
        <v>0.0</v>
      </c>
      <c r="S94" s="72"/>
      <c r="T94" s="111" t="s">
        <v>88</v>
      </c>
      <c r="U94" s="72"/>
      <c r="V94" s="112" t="s">
        <v>79</v>
      </c>
      <c r="W94" s="71"/>
      <c r="X94" s="72"/>
      <c r="Y94" s="112" t="s">
        <v>68</v>
      </c>
      <c r="Z94" s="72"/>
      <c r="AA94" s="75"/>
      <c r="AB94" s="169" t="s">
        <v>924</v>
      </c>
      <c r="AC94" s="72"/>
      <c r="AD94" s="170">
        <v>46146.339949155095</v>
      </c>
      <c r="AE94" s="72"/>
      <c r="AF94" s="111" t="s">
        <v>925</v>
      </c>
      <c r="AG94" s="71"/>
      <c r="AH94" s="72"/>
      <c r="AI94" s="111" t="s">
        <v>927</v>
      </c>
      <c r="AJ94" s="71"/>
      <c r="AK94" s="72"/>
      <c r="AL94" s="111" t="s">
        <v>928</v>
      </c>
      <c r="AM94" s="72"/>
      <c r="AN94" s="111">
        <v>3.764758416E9</v>
      </c>
      <c r="AO94" s="72"/>
      <c r="AP94" s="111" t="s">
        <v>112</v>
      </c>
      <c r="AQ94" s="72"/>
      <c r="AR94" s="111" t="s">
        <v>184</v>
      </c>
      <c r="AS94" s="72"/>
      <c r="AT94" s="168">
        <v>30000.0</v>
      </c>
      <c r="AU94" s="72"/>
      <c r="AV94" s="156" t="s">
        <v>326</v>
      </c>
      <c r="AW94" s="71"/>
      <c r="AX94" s="72"/>
      <c r="AY94" s="111" t="s">
        <v>248</v>
      </c>
      <c r="AZ94" s="71"/>
      <c r="BA94" s="171">
        <v>46208.0</v>
      </c>
      <c r="BB94" s="72"/>
      <c r="BC94" s="75"/>
    </row>
    <row r="95" ht="16.5" customHeight="1" outlineLevel="1">
      <c r="A95" s="75"/>
      <c r="B95" s="105" t="s">
        <v>929</v>
      </c>
      <c r="C95" s="106">
        <v>46196.62528283565</v>
      </c>
      <c r="D95" s="72"/>
      <c r="E95" s="107" t="s">
        <v>7</v>
      </c>
      <c r="F95" s="71"/>
      <c r="G95" s="107" t="s">
        <v>174</v>
      </c>
      <c r="H95" s="71"/>
      <c r="I95" s="107" t="s">
        <v>931</v>
      </c>
      <c r="J95" s="71"/>
      <c r="K95" s="71"/>
      <c r="L95" s="71"/>
      <c r="M95" s="72"/>
      <c r="N95" s="108" t="s">
        <v>932</v>
      </c>
      <c r="O95" s="72"/>
      <c r="P95" s="109">
        <v>25000.0</v>
      </c>
      <c r="Q95" s="71"/>
      <c r="R95" s="110">
        <v>0.0</v>
      </c>
      <c r="S95" s="72"/>
      <c r="T95" s="111" t="s">
        <v>88</v>
      </c>
      <c r="U95" s="72"/>
      <c r="V95" s="112" t="s">
        <v>79</v>
      </c>
      <c r="W95" s="71"/>
      <c r="X95" s="72"/>
      <c r="Y95" s="112" t="s">
        <v>68</v>
      </c>
      <c r="Z95" s="72"/>
      <c r="AA95" s="75"/>
      <c r="AB95" s="169" t="s">
        <v>934</v>
      </c>
      <c r="AC95" s="72"/>
      <c r="AD95" s="170">
        <v>46142.810281956015</v>
      </c>
      <c r="AE95" s="72"/>
      <c r="AF95" s="111" t="s">
        <v>935</v>
      </c>
      <c r="AG95" s="71"/>
      <c r="AH95" s="72"/>
      <c r="AI95" s="111" t="s">
        <v>936</v>
      </c>
      <c r="AJ95" s="71"/>
      <c r="AK95" s="72"/>
      <c r="AL95" s="111" t="s">
        <v>937</v>
      </c>
      <c r="AM95" s="72"/>
      <c r="AN95" s="111">
        <v>3.764355253E9</v>
      </c>
      <c r="AO95" s="72"/>
      <c r="AP95" s="111" t="s">
        <v>112</v>
      </c>
      <c r="AQ95" s="72"/>
      <c r="AR95" s="111" t="s">
        <v>184</v>
      </c>
      <c r="AS95" s="72"/>
      <c r="AT95" s="168">
        <v>30000.0</v>
      </c>
      <c r="AU95" s="72"/>
      <c r="AV95" s="156" t="s">
        <v>544</v>
      </c>
      <c r="AW95" s="71"/>
      <c r="AX95" s="72"/>
      <c r="AY95" s="111" t="s">
        <v>248</v>
      </c>
      <c r="AZ95" s="71"/>
      <c r="BA95" s="171">
        <v>46214.0</v>
      </c>
      <c r="BB95" s="72"/>
      <c r="BC95" s="75"/>
    </row>
    <row r="96" ht="16.5" customHeight="1" outlineLevel="1">
      <c r="A96" s="75"/>
      <c r="B96" s="105" t="s">
        <v>939</v>
      </c>
      <c r="C96" s="106">
        <v>46196.44371929398</v>
      </c>
      <c r="D96" s="72"/>
      <c r="E96" s="107" t="s">
        <v>7</v>
      </c>
      <c r="F96" s="71"/>
      <c r="G96" s="107" t="s">
        <v>174</v>
      </c>
      <c r="H96" s="71"/>
      <c r="I96" s="107" t="s">
        <v>941</v>
      </c>
      <c r="J96" s="71"/>
      <c r="K96" s="71"/>
      <c r="L96" s="71"/>
      <c r="M96" s="72"/>
      <c r="N96" s="108" t="s">
        <v>346</v>
      </c>
      <c r="O96" s="72"/>
      <c r="P96" s="109">
        <v>25000.0</v>
      </c>
      <c r="Q96" s="71"/>
      <c r="R96" s="110">
        <v>0.0</v>
      </c>
      <c r="S96" s="72"/>
      <c r="T96" s="111" t="s">
        <v>88</v>
      </c>
      <c r="U96" s="72"/>
      <c r="V96" s="112" t="s">
        <v>79</v>
      </c>
      <c r="W96" s="71"/>
      <c r="X96" s="72"/>
      <c r="Y96" s="112" t="s">
        <v>68</v>
      </c>
      <c r="Z96" s="72"/>
      <c r="AA96" s="75"/>
      <c r="AB96" s="169" t="s">
        <v>942</v>
      </c>
      <c r="AC96" s="72"/>
      <c r="AD96" s="170">
        <v>46141.83411759259</v>
      </c>
      <c r="AE96" s="72"/>
      <c r="AF96" s="111" t="s">
        <v>943</v>
      </c>
      <c r="AG96" s="71"/>
      <c r="AH96" s="72"/>
      <c r="AI96" s="111" t="s">
        <v>620</v>
      </c>
      <c r="AJ96" s="71"/>
      <c r="AK96" s="72"/>
      <c r="AL96" s="111" t="s">
        <v>944</v>
      </c>
      <c r="AM96" s="72"/>
      <c r="AN96" s="111">
        <v>3.764167183E9</v>
      </c>
      <c r="AO96" s="72"/>
      <c r="AP96" s="111" t="s">
        <v>101</v>
      </c>
      <c r="AQ96" s="72"/>
      <c r="AR96" s="111" t="s">
        <v>275</v>
      </c>
      <c r="AS96" s="72"/>
      <c r="AT96" s="168">
        <v>30000.0</v>
      </c>
      <c r="AU96" s="72"/>
      <c r="AV96" s="156" t="s">
        <v>326</v>
      </c>
      <c r="AW96" s="71"/>
      <c r="AX96" s="72"/>
      <c r="AY96" s="111" t="s">
        <v>248</v>
      </c>
      <c r="AZ96" s="71"/>
      <c r="BA96" s="171">
        <v>46214.0</v>
      </c>
      <c r="BB96" s="72"/>
      <c r="BC96" s="75"/>
    </row>
    <row r="97" ht="16.5" customHeight="1" outlineLevel="1">
      <c r="A97" s="75"/>
      <c r="B97" s="105" t="s">
        <v>947</v>
      </c>
      <c r="C97" s="106">
        <v>46195.83270247685</v>
      </c>
      <c r="D97" s="72"/>
      <c r="E97" s="107" t="s">
        <v>7</v>
      </c>
      <c r="F97" s="71"/>
      <c r="G97" s="107" t="s">
        <v>174</v>
      </c>
      <c r="H97" s="71"/>
      <c r="I97" s="107" t="s">
        <v>948</v>
      </c>
      <c r="J97" s="71"/>
      <c r="K97" s="71"/>
      <c r="L97" s="71"/>
      <c r="M97" s="72"/>
      <c r="N97" s="108" t="s">
        <v>949</v>
      </c>
      <c r="O97" s="72"/>
      <c r="P97" s="109">
        <v>25000.0</v>
      </c>
      <c r="Q97" s="71"/>
      <c r="R97" s="110">
        <v>0.0</v>
      </c>
      <c r="S97" s="72"/>
      <c r="T97" s="111" t="s">
        <v>66</v>
      </c>
      <c r="U97" s="72"/>
      <c r="V97" s="112" t="s">
        <v>79</v>
      </c>
      <c r="W97" s="71"/>
      <c r="X97" s="72"/>
      <c r="Y97" s="112" t="s">
        <v>68</v>
      </c>
      <c r="Z97" s="72"/>
      <c r="AA97" s="75"/>
      <c r="AB97" s="169" t="s">
        <v>950</v>
      </c>
      <c r="AC97" s="72"/>
      <c r="AD97" s="170">
        <v>46141.83257929399</v>
      </c>
      <c r="AE97" s="72"/>
      <c r="AF97" s="111" t="s">
        <v>951</v>
      </c>
      <c r="AG97" s="71"/>
      <c r="AH97" s="72"/>
      <c r="AI97" s="111" t="s">
        <v>953</v>
      </c>
      <c r="AJ97" s="71"/>
      <c r="AK97" s="72"/>
      <c r="AL97" s="111" t="s">
        <v>954</v>
      </c>
      <c r="AM97" s="72"/>
      <c r="AN97" s="111">
        <v>3.764871309E9</v>
      </c>
      <c r="AO97" s="72"/>
      <c r="AP97" s="111" t="s">
        <v>101</v>
      </c>
      <c r="AQ97" s="72"/>
      <c r="AR97" s="111" t="s">
        <v>275</v>
      </c>
      <c r="AS97" s="72"/>
      <c r="AT97" s="168">
        <v>30000.0</v>
      </c>
      <c r="AU97" s="72"/>
      <c r="AV97" s="156" t="s">
        <v>326</v>
      </c>
      <c r="AW97" s="71"/>
      <c r="AX97" s="72"/>
      <c r="AY97" s="111" t="s">
        <v>248</v>
      </c>
      <c r="AZ97" s="71"/>
      <c r="BA97" s="171">
        <v>46214.0</v>
      </c>
      <c r="BB97" s="72"/>
      <c r="BC97" s="75"/>
    </row>
    <row r="98" ht="16.5" customHeight="1" outlineLevel="1">
      <c r="A98" s="75"/>
      <c r="B98" s="105" t="s">
        <v>956</v>
      </c>
      <c r="C98" s="106">
        <v>46195.80259020833</v>
      </c>
      <c r="D98" s="72"/>
      <c r="E98" s="107" t="s">
        <v>7</v>
      </c>
      <c r="F98" s="71"/>
      <c r="G98" s="107" t="s">
        <v>174</v>
      </c>
      <c r="H98" s="71"/>
      <c r="I98" s="107" t="s">
        <v>957</v>
      </c>
      <c r="J98" s="71"/>
      <c r="K98" s="71"/>
      <c r="L98" s="71"/>
      <c r="M98" s="72"/>
      <c r="N98" s="108" t="s">
        <v>681</v>
      </c>
      <c r="O98" s="72"/>
      <c r="P98" s="109">
        <v>25000.0</v>
      </c>
      <c r="Q98" s="71"/>
      <c r="R98" s="110">
        <v>0.0</v>
      </c>
      <c r="S98" s="72"/>
      <c r="T98" s="111" t="s">
        <v>66</v>
      </c>
      <c r="U98" s="72"/>
      <c r="V98" s="112" t="s">
        <v>79</v>
      </c>
      <c r="W98" s="71"/>
      <c r="X98" s="72"/>
      <c r="Y98" s="112" t="s">
        <v>68</v>
      </c>
      <c r="Z98" s="72"/>
      <c r="AA98" s="75"/>
      <c r="AB98" s="169" t="s">
        <v>959</v>
      </c>
      <c r="AC98" s="72"/>
      <c r="AD98" s="170">
        <v>46141.7564978588</v>
      </c>
      <c r="AE98" s="72"/>
      <c r="AF98" s="111" t="s">
        <v>960</v>
      </c>
      <c r="AG98" s="71"/>
      <c r="AH98" s="72"/>
      <c r="AI98" s="111" t="s">
        <v>962</v>
      </c>
      <c r="AJ98" s="71"/>
      <c r="AK98" s="72"/>
      <c r="AL98" s="111" t="s">
        <v>858</v>
      </c>
      <c r="AM98" s="72"/>
      <c r="AN98" s="111">
        <v>3.765231454E9</v>
      </c>
      <c r="AO98" s="72"/>
      <c r="AP98" s="111" t="s">
        <v>101</v>
      </c>
      <c r="AQ98" s="72"/>
      <c r="AR98" s="111" t="s">
        <v>275</v>
      </c>
      <c r="AS98" s="72"/>
      <c r="AT98" s="168">
        <v>30000.0</v>
      </c>
      <c r="AU98" s="72"/>
      <c r="AV98" s="156" t="s">
        <v>246</v>
      </c>
      <c r="AW98" s="71"/>
      <c r="AX98" s="72"/>
      <c r="AY98" s="111" t="s">
        <v>248</v>
      </c>
      <c r="AZ98" s="71"/>
      <c r="BA98" s="171">
        <v>46233.0</v>
      </c>
      <c r="BB98" s="72"/>
      <c r="BC98" s="75"/>
    </row>
    <row r="99" ht="16.5" customHeight="1" outlineLevel="1">
      <c r="A99" s="75"/>
      <c r="B99" s="105" t="s">
        <v>963</v>
      </c>
      <c r="C99" s="106">
        <v>46195.75366393519</v>
      </c>
      <c r="D99" s="72"/>
      <c r="E99" s="107" t="s">
        <v>7</v>
      </c>
      <c r="F99" s="71"/>
      <c r="G99" s="107" t="s">
        <v>174</v>
      </c>
      <c r="H99" s="71"/>
      <c r="I99" s="107" t="s">
        <v>301</v>
      </c>
      <c r="J99" s="71"/>
      <c r="K99" s="71"/>
      <c r="L99" s="71"/>
      <c r="M99" s="72"/>
      <c r="N99" s="108" t="s">
        <v>303</v>
      </c>
      <c r="O99" s="72"/>
      <c r="P99" s="109">
        <v>30000.0</v>
      </c>
      <c r="Q99" s="71"/>
      <c r="R99" s="110">
        <v>0.0</v>
      </c>
      <c r="S99" s="72"/>
      <c r="T99" s="111" t="s">
        <v>88</v>
      </c>
      <c r="U99" s="72"/>
      <c r="V99" s="112" t="s">
        <v>79</v>
      </c>
      <c r="W99" s="71"/>
      <c r="X99" s="72"/>
      <c r="Y99" s="112" t="s">
        <v>68</v>
      </c>
      <c r="Z99" s="72"/>
      <c r="AA99" s="75"/>
      <c r="AB99" s="169" t="s">
        <v>966</v>
      </c>
      <c r="AC99" s="72"/>
      <c r="AD99" s="170">
        <v>46139.836402141205</v>
      </c>
      <c r="AE99" s="72"/>
      <c r="AF99" s="111" t="s">
        <v>968</v>
      </c>
      <c r="AG99" s="71"/>
      <c r="AH99" s="72"/>
      <c r="AI99" s="111" t="s">
        <v>670</v>
      </c>
      <c r="AJ99" s="71"/>
      <c r="AK99" s="72"/>
      <c r="AL99" s="111" t="s">
        <v>969</v>
      </c>
      <c r="AM99" s="72"/>
      <c r="AN99" s="111">
        <v>3.765020077E9</v>
      </c>
      <c r="AO99" s="72"/>
      <c r="AP99" s="111" t="s">
        <v>101</v>
      </c>
      <c r="AQ99" s="72"/>
      <c r="AR99" s="111" t="s">
        <v>275</v>
      </c>
      <c r="AS99" s="72"/>
      <c r="AT99" s="168">
        <v>30000.0</v>
      </c>
      <c r="AU99" s="72"/>
      <c r="AV99" s="156" t="s">
        <v>544</v>
      </c>
      <c r="AW99" s="71"/>
      <c r="AX99" s="72"/>
      <c r="AY99" s="111" t="s">
        <v>248</v>
      </c>
      <c r="AZ99" s="71"/>
      <c r="BA99" s="171">
        <v>46170.0</v>
      </c>
      <c r="BB99" s="72"/>
      <c r="BC99" s="75"/>
    </row>
    <row r="100" ht="16.5" customHeight="1" outlineLevel="1">
      <c r="A100" s="75"/>
      <c r="B100" s="105" t="s">
        <v>971</v>
      </c>
      <c r="C100" s="106">
        <v>46191.64369725694</v>
      </c>
      <c r="D100" s="72"/>
      <c r="E100" s="107" t="s">
        <v>7</v>
      </c>
      <c r="F100" s="71"/>
      <c r="G100" s="107" t="s">
        <v>174</v>
      </c>
      <c r="H100" s="71"/>
      <c r="I100" s="107" t="s">
        <v>972</v>
      </c>
      <c r="J100" s="71"/>
      <c r="K100" s="71"/>
      <c r="L100" s="71"/>
      <c r="M100" s="72"/>
      <c r="N100" s="108" t="s">
        <v>364</v>
      </c>
      <c r="O100" s="72"/>
      <c r="P100" s="109">
        <v>25000.0</v>
      </c>
      <c r="Q100" s="71"/>
      <c r="R100" s="110">
        <v>0.0</v>
      </c>
      <c r="S100" s="72"/>
      <c r="T100" s="111" t="s">
        <v>66</v>
      </c>
      <c r="U100" s="72"/>
      <c r="V100" s="112" t="s">
        <v>79</v>
      </c>
      <c r="W100" s="71"/>
      <c r="X100" s="72"/>
      <c r="Y100" s="112" t="s">
        <v>68</v>
      </c>
      <c r="Z100" s="72"/>
      <c r="AA100" s="75"/>
      <c r="AB100" s="169" t="s">
        <v>973</v>
      </c>
      <c r="AC100" s="72"/>
      <c r="AD100" s="170">
        <v>46135.814433402775</v>
      </c>
      <c r="AE100" s="72"/>
      <c r="AF100" s="111" t="s">
        <v>974</v>
      </c>
      <c r="AG100" s="71"/>
      <c r="AH100" s="72"/>
      <c r="AI100" s="111" t="s">
        <v>976</v>
      </c>
      <c r="AJ100" s="71"/>
      <c r="AK100" s="72"/>
      <c r="AL100" s="111" t="s">
        <v>977</v>
      </c>
      <c r="AM100" s="72"/>
      <c r="AN100" s="111">
        <v>3.76522941E9</v>
      </c>
      <c r="AO100" s="72"/>
      <c r="AP100" s="111" t="s">
        <v>101</v>
      </c>
      <c r="AQ100" s="72"/>
      <c r="AR100" s="111" t="s">
        <v>275</v>
      </c>
      <c r="AS100" s="72"/>
      <c r="AT100" s="168">
        <v>30000.0</v>
      </c>
      <c r="AU100" s="72"/>
      <c r="AV100" s="156" t="s">
        <v>544</v>
      </c>
      <c r="AW100" s="71"/>
      <c r="AX100" s="72"/>
      <c r="AY100" s="111" t="s">
        <v>248</v>
      </c>
      <c r="AZ100" s="71"/>
      <c r="BA100" s="171">
        <v>46166.0</v>
      </c>
      <c r="BB100" s="72"/>
      <c r="BC100" s="75"/>
    </row>
    <row r="101" ht="16.5" customHeight="1" outlineLevel="1">
      <c r="A101" s="75"/>
      <c r="B101" s="105" t="s">
        <v>979</v>
      </c>
      <c r="C101" s="106">
        <v>46190.869658275464</v>
      </c>
      <c r="D101" s="72"/>
      <c r="E101" s="107" t="s">
        <v>7</v>
      </c>
      <c r="F101" s="71"/>
      <c r="G101" s="107" t="s">
        <v>174</v>
      </c>
      <c r="H101" s="71"/>
      <c r="I101" s="107" t="s">
        <v>980</v>
      </c>
      <c r="J101" s="71"/>
      <c r="K101" s="71"/>
      <c r="L101" s="71"/>
      <c r="M101" s="72"/>
      <c r="N101" s="108" t="s">
        <v>688</v>
      </c>
      <c r="O101" s="72"/>
      <c r="P101" s="109">
        <v>25000.0</v>
      </c>
      <c r="Q101" s="71"/>
      <c r="R101" s="110">
        <v>0.0</v>
      </c>
      <c r="S101" s="72"/>
      <c r="T101" s="111" t="s">
        <v>66</v>
      </c>
      <c r="U101" s="72"/>
      <c r="V101" s="112" t="s">
        <v>79</v>
      </c>
      <c r="W101" s="71"/>
      <c r="X101" s="72"/>
      <c r="Y101" s="112" t="s">
        <v>68</v>
      </c>
      <c r="Z101" s="72"/>
      <c r="AA101" s="75"/>
      <c r="AB101" s="169" t="s">
        <v>983</v>
      </c>
      <c r="AC101" s="72"/>
      <c r="AD101" s="170">
        <v>46132.83787469908</v>
      </c>
      <c r="AE101" s="72"/>
      <c r="AF101" s="111" t="s">
        <v>984</v>
      </c>
      <c r="AG101" s="71"/>
      <c r="AH101" s="72"/>
      <c r="AI101" s="111" t="s">
        <v>205</v>
      </c>
      <c r="AJ101" s="71"/>
      <c r="AK101" s="72"/>
      <c r="AL101" s="111" t="s">
        <v>985</v>
      </c>
      <c r="AM101" s="72"/>
      <c r="AN101" s="111">
        <v>3.764398793E9</v>
      </c>
      <c r="AO101" s="72"/>
      <c r="AP101" s="111" t="s">
        <v>112</v>
      </c>
      <c r="AQ101" s="72"/>
      <c r="AR101" s="111" t="s">
        <v>184</v>
      </c>
      <c r="AS101" s="72"/>
      <c r="AT101" s="168">
        <v>30000.0</v>
      </c>
      <c r="AU101" s="72"/>
      <c r="AV101" s="156" t="s">
        <v>326</v>
      </c>
      <c r="AW101" s="71"/>
      <c r="AX101" s="72"/>
      <c r="AY101" s="111" t="s">
        <v>248</v>
      </c>
      <c r="AZ101" s="71"/>
      <c r="BA101" s="171">
        <v>46220.0</v>
      </c>
      <c r="BB101" s="72"/>
      <c r="BC101" s="75"/>
    </row>
    <row r="102" ht="16.5" customHeight="1" outlineLevel="1">
      <c r="A102" s="75"/>
      <c r="B102" s="105" t="s">
        <v>988</v>
      </c>
      <c r="C102" s="106">
        <v>46190.73269525463</v>
      </c>
      <c r="D102" s="72"/>
      <c r="E102" s="107" t="s">
        <v>7</v>
      </c>
      <c r="F102" s="71"/>
      <c r="G102" s="107" t="s">
        <v>174</v>
      </c>
      <c r="H102" s="71"/>
      <c r="I102" s="107" t="s">
        <v>989</v>
      </c>
      <c r="J102" s="71"/>
      <c r="K102" s="71"/>
      <c r="L102" s="71"/>
      <c r="M102" s="72"/>
      <c r="N102" s="108" t="s">
        <v>373</v>
      </c>
      <c r="O102" s="72"/>
      <c r="P102" s="109">
        <v>25000.0</v>
      </c>
      <c r="Q102" s="71"/>
      <c r="R102" s="110">
        <v>0.0</v>
      </c>
      <c r="S102" s="72"/>
      <c r="T102" s="111" t="s">
        <v>66</v>
      </c>
      <c r="U102" s="72"/>
      <c r="V102" s="112" t="s">
        <v>79</v>
      </c>
      <c r="W102" s="71"/>
      <c r="X102" s="72"/>
      <c r="Y102" s="112" t="s">
        <v>68</v>
      </c>
      <c r="Z102" s="72"/>
      <c r="AA102" s="75"/>
      <c r="AB102" s="169" t="s">
        <v>990</v>
      </c>
      <c r="AC102" s="72"/>
      <c r="AD102" s="170">
        <v>46128.66423556713</v>
      </c>
      <c r="AE102" s="72"/>
      <c r="AF102" s="111" t="s">
        <v>992</v>
      </c>
      <c r="AG102" s="71"/>
      <c r="AH102" s="72"/>
      <c r="AI102" s="111" t="s">
        <v>962</v>
      </c>
      <c r="AJ102" s="71"/>
      <c r="AK102" s="72"/>
      <c r="AL102" s="111" t="s">
        <v>922</v>
      </c>
      <c r="AM102" s="72"/>
      <c r="AN102" s="111">
        <v>3.765224037E9</v>
      </c>
      <c r="AO102" s="72"/>
      <c r="AP102" s="111" t="s">
        <v>101</v>
      </c>
      <c r="AQ102" s="72"/>
      <c r="AR102" s="111" t="s">
        <v>275</v>
      </c>
      <c r="AS102" s="72"/>
      <c r="AT102" s="168">
        <v>30000.0</v>
      </c>
      <c r="AU102" s="72"/>
      <c r="AV102" s="156" t="s">
        <v>326</v>
      </c>
      <c r="AW102" s="71"/>
      <c r="AX102" s="72"/>
      <c r="AY102" s="111" t="s">
        <v>248</v>
      </c>
      <c r="AZ102" s="71"/>
      <c r="BA102" s="171">
        <v>46227.0</v>
      </c>
      <c r="BB102" s="72"/>
      <c r="BC102" s="75"/>
    </row>
    <row r="103" ht="16.5" customHeight="1" outlineLevel="1">
      <c r="A103" s="75"/>
      <c r="B103" s="105" t="s">
        <v>994</v>
      </c>
      <c r="C103" s="106">
        <v>46189.897690983795</v>
      </c>
      <c r="D103" s="72"/>
      <c r="E103" s="107" t="s">
        <v>7</v>
      </c>
      <c r="F103" s="71"/>
      <c r="G103" s="107" t="s">
        <v>174</v>
      </c>
      <c r="H103" s="71"/>
      <c r="I103" s="107" t="s">
        <v>328</v>
      </c>
      <c r="J103" s="71"/>
      <c r="K103" s="71"/>
      <c r="L103" s="71"/>
      <c r="M103" s="72"/>
      <c r="N103" s="108" t="s">
        <v>329</v>
      </c>
      <c r="O103" s="72"/>
      <c r="P103" s="109">
        <v>30000.0</v>
      </c>
      <c r="Q103" s="71"/>
      <c r="R103" s="110">
        <v>0.0</v>
      </c>
      <c r="S103" s="72"/>
      <c r="T103" s="111" t="s">
        <v>66</v>
      </c>
      <c r="U103" s="72"/>
      <c r="V103" s="112" t="s">
        <v>79</v>
      </c>
      <c r="W103" s="71"/>
      <c r="X103" s="72"/>
      <c r="Y103" s="112" t="s">
        <v>68</v>
      </c>
      <c r="Z103" s="72"/>
      <c r="AA103" s="75"/>
      <c r="AB103" s="169" t="s">
        <v>997</v>
      </c>
      <c r="AC103" s="72"/>
      <c r="AD103" s="170">
        <v>46128.663472037035</v>
      </c>
      <c r="AE103" s="72"/>
      <c r="AF103" s="111" t="s">
        <v>998</v>
      </c>
      <c r="AG103" s="71"/>
      <c r="AH103" s="72"/>
      <c r="AI103" s="111" t="s">
        <v>205</v>
      </c>
      <c r="AJ103" s="71"/>
      <c r="AK103" s="72"/>
      <c r="AL103" s="111" t="s">
        <v>932</v>
      </c>
      <c r="AM103" s="72"/>
      <c r="AN103" s="111">
        <v>3.76540231E9</v>
      </c>
      <c r="AO103" s="72"/>
      <c r="AP103" s="111" t="s">
        <v>101</v>
      </c>
      <c r="AQ103" s="72"/>
      <c r="AR103" s="111" t="s">
        <v>275</v>
      </c>
      <c r="AS103" s="72"/>
      <c r="AT103" s="168">
        <v>30000.0</v>
      </c>
      <c r="AU103" s="72"/>
      <c r="AV103" s="156" t="s">
        <v>326</v>
      </c>
      <c r="AW103" s="71"/>
      <c r="AX103" s="72"/>
      <c r="AY103" s="111" t="s">
        <v>248</v>
      </c>
      <c r="AZ103" s="71"/>
      <c r="BA103" s="171">
        <v>46227.0</v>
      </c>
      <c r="BB103" s="72"/>
      <c r="BC103" s="75"/>
    </row>
    <row r="104" ht="16.5" customHeight="1" outlineLevel="1">
      <c r="A104" s="75"/>
      <c r="B104" s="105" t="s">
        <v>999</v>
      </c>
      <c r="C104" s="106">
        <v>46189.80566371528</v>
      </c>
      <c r="D104" s="72"/>
      <c r="E104" s="107" t="s">
        <v>7</v>
      </c>
      <c r="F104" s="71"/>
      <c r="G104" s="107" t="s">
        <v>174</v>
      </c>
      <c r="H104" s="71"/>
      <c r="I104" s="107" t="s">
        <v>1001</v>
      </c>
      <c r="J104" s="71"/>
      <c r="K104" s="71"/>
      <c r="L104" s="71"/>
      <c r="M104" s="72"/>
      <c r="N104" s="108" t="s">
        <v>985</v>
      </c>
      <c r="O104" s="72"/>
      <c r="P104" s="109">
        <v>25000.0</v>
      </c>
      <c r="Q104" s="71"/>
      <c r="R104" s="110">
        <v>0.0</v>
      </c>
      <c r="S104" s="72"/>
      <c r="T104" s="111" t="s">
        <v>66</v>
      </c>
      <c r="U104" s="72"/>
      <c r="V104" s="112" t="s">
        <v>79</v>
      </c>
      <c r="W104" s="71"/>
      <c r="X104" s="72"/>
      <c r="Y104" s="112" t="s">
        <v>68</v>
      </c>
      <c r="Z104" s="72"/>
      <c r="AA104" s="75"/>
      <c r="AB104" s="169" t="s">
        <v>1002</v>
      </c>
      <c r="AC104" s="72"/>
      <c r="AD104" s="170">
        <v>46126.89699039352</v>
      </c>
      <c r="AE104" s="72"/>
      <c r="AF104" s="111" t="s">
        <v>1003</v>
      </c>
      <c r="AG104" s="71"/>
      <c r="AH104" s="72"/>
      <c r="AI104" s="111" t="s">
        <v>927</v>
      </c>
      <c r="AJ104" s="71"/>
      <c r="AK104" s="72"/>
      <c r="AL104" s="111" t="s">
        <v>1004</v>
      </c>
      <c r="AM104" s="72"/>
      <c r="AN104" s="111">
        <v>3.764870493E9</v>
      </c>
      <c r="AO104" s="72"/>
      <c r="AP104" s="111" t="s">
        <v>112</v>
      </c>
      <c r="AQ104" s="72"/>
      <c r="AR104" s="111" t="s">
        <v>184</v>
      </c>
      <c r="AS104" s="72"/>
      <c r="AT104" s="168">
        <v>30000.0</v>
      </c>
      <c r="AU104" s="72"/>
      <c r="AV104" s="156" t="s">
        <v>544</v>
      </c>
      <c r="AW104" s="71"/>
      <c r="AX104" s="72"/>
      <c r="AY104" s="111" t="s">
        <v>248</v>
      </c>
      <c r="AZ104" s="71"/>
      <c r="BA104" s="171">
        <v>46158.0</v>
      </c>
      <c r="BB104" s="72"/>
      <c r="BC104" s="75"/>
    </row>
    <row r="105" ht="16.5" customHeight="1" outlineLevel="1">
      <c r="A105" s="75"/>
      <c r="B105" s="105" t="s">
        <v>1007</v>
      </c>
      <c r="C105" s="106">
        <v>46189.71649708333</v>
      </c>
      <c r="D105" s="72"/>
      <c r="E105" s="107" t="s">
        <v>7</v>
      </c>
      <c r="F105" s="71"/>
      <c r="G105" s="107" t="s">
        <v>174</v>
      </c>
      <c r="H105" s="71"/>
      <c r="I105" s="107" t="s">
        <v>763</v>
      </c>
      <c r="J105" s="71"/>
      <c r="K105" s="71"/>
      <c r="L105" s="71"/>
      <c r="M105" s="72"/>
      <c r="N105" s="108" t="s">
        <v>764</v>
      </c>
      <c r="O105" s="72"/>
      <c r="P105" s="109">
        <v>25000.0</v>
      </c>
      <c r="Q105" s="71"/>
      <c r="R105" s="110">
        <v>0.0</v>
      </c>
      <c r="S105" s="72"/>
      <c r="T105" s="111" t="s">
        <v>88</v>
      </c>
      <c r="U105" s="72"/>
      <c r="V105" s="112" t="s">
        <v>79</v>
      </c>
      <c r="W105" s="71"/>
      <c r="X105" s="72"/>
      <c r="Y105" s="112" t="s">
        <v>68</v>
      </c>
      <c r="Z105" s="72"/>
      <c r="AA105" s="75"/>
      <c r="AB105" s="169" t="s">
        <v>1010</v>
      </c>
      <c r="AC105" s="72"/>
      <c r="AD105" s="170">
        <v>46126.67021673611</v>
      </c>
      <c r="AE105" s="72"/>
      <c r="AF105" s="111" t="s">
        <v>925</v>
      </c>
      <c r="AG105" s="71"/>
      <c r="AH105" s="72"/>
      <c r="AI105" s="111" t="s">
        <v>1012</v>
      </c>
      <c r="AJ105" s="71"/>
      <c r="AK105" s="72"/>
      <c r="AL105" s="111" t="s">
        <v>1013</v>
      </c>
      <c r="AM105" s="72"/>
      <c r="AN105" s="111">
        <v>3.76549232E9</v>
      </c>
      <c r="AO105" s="72"/>
      <c r="AP105" s="111" t="s">
        <v>112</v>
      </c>
      <c r="AQ105" s="72"/>
      <c r="AR105" s="111" t="s">
        <v>184</v>
      </c>
      <c r="AS105" s="72"/>
      <c r="AT105" s="168">
        <v>30000.0</v>
      </c>
      <c r="AU105" s="72"/>
      <c r="AV105" s="156" t="s">
        <v>326</v>
      </c>
      <c r="AW105" s="71"/>
      <c r="AX105" s="72"/>
      <c r="AY105" s="111" t="s">
        <v>248</v>
      </c>
      <c r="AZ105" s="71"/>
      <c r="BA105" s="171">
        <v>46206.0</v>
      </c>
      <c r="BB105" s="72"/>
      <c r="BC105" s="75"/>
    </row>
    <row r="106" ht="16.5" customHeight="1" outlineLevel="1">
      <c r="A106" s="75"/>
      <c r="B106" s="105" t="s">
        <v>1015</v>
      </c>
      <c r="C106" s="106">
        <v>46189.66429511574</v>
      </c>
      <c r="D106" s="72"/>
      <c r="E106" s="107" t="s">
        <v>7</v>
      </c>
      <c r="F106" s="71"/>
      <c r="G106" s="107" t="s">
        <v>174</v>
      </c>
      <c r="H106" s="71"/>
      <c r="I106" s="107" t="s">
        <v>1017</v>
      </c>
      <c r="J106" s="71"/>
      <c r="K106" s="71"/>
      <c r="L106" s="71"/>
      <c r="M106" s="72"/>
      <c r="N106" s="108" t="s">
        <v>794</v>
      </c>
      <c r="O106" s="72"/>
      <c r="P106" s="109">
        <v>25000.0</v>
      </c>
      <c r="Q106" s="71"/>
      <c r="R106" s="110">
        <v>0.0</v>
      </c>
      <c r="S106" s="72"/>
      <c r="T106" s="111" t="s">
        <v>66</v>
      </c>
      <c r="U106" s="72"/>
      <c r="V106" s="112" t="s">
        <v>79</v>
      </c>
      <c r="W106" s="71"/>
      <c r="X106" s="72"/>
      <c r="Y106" s="112" t="s">
        <v>68</v>
      </c>
      <c r="Z106" s="72"/>
      <c r="AA106" s="75"/>
      <c r="AB106" s="169" t="s">
        <v>1018</v>
      </c>
      <c r="AC106" s="72"/>
      <c r="AD106" s="170">
        <v>46126.669088090275</v>
      </c>
      <c r="AE106" s="72"/>
      <c r="AF106" s="111" t="s">
        <v>1019</v>
      </c>
      <c r="AG106" s="71"/>
      <c r="AH106" s="72"/>
      <c r="AI106" s="111" t="s">
        <v>1020</v>
      </c>
      <c r="AJ106" s="71"/>
      <c r="AK106" s="72"/>
      <c r="AL106" s="111" t="s">
        <v>1021</v>
      </c>
      <c r="AM106" s="72"/>
      <c r="AN106" s="111">
        <v>3.764514181E9</v>
      </c>
      <c r="AO106" s="72"/>
      <c r="AP106" s="111" t="s">
        <v>112</v>
      </c>
      <c r="AQ106" s="72"/>
      <c r="AR106" s="111" t="s">
        <v>184</v>
      </c>
      <c r="AS106" s="72"/>
      <c r="AT106" s="168">
        <v>30000.0</v>
      </c>
      <c r="AU106" s="72"/>
      <c r="AV106" s="156" t="s">
        <v>544</v>
      </c>
      <c r="AW106" s="71"/>
      <c r="AX106" s="72"/>
      <c r="AY106" s="111" t="s">
        <v>248</v>
      </c>
      <c r="AZ106" s="71"/>
      <c r="BA106" s="171">
        <v>46157.0</v>
      </c>
      <c r="BB106" s="72"/>
      <c r="BC106" s="75"/>
    </row>
    <row r="107" ht="16.5" customHeight="1" outlineLevel="1">
      <c r="A107" s="75"/>
      <c r="B107" s="105" t="s">
        <v>1023</v>
      </c>
      <c r="C107" s="106">
        <v>46189.603031238425</v>
      </c>
      <c r="D107" s="72"/>
      <c r="E107" s="107" t="s">
        <v>7</v>
      </c>
      <c r="F107" s="71"/>
      <c r="G107" s="107" t="s">
        <v>174</v>
      </c>
      <c r="H107" s="71"/>
      <c r="I107" s="107" t="s">
        <v>1025</v>
      </c>
      <c r="J107" s="71"/>
      <c r="K107" s="71"/>
      <c r="L107" s="71"/>
      <c r="M107" s="72"/>
      <c r="N107" s="108" t="s">
        <v>1026</v>
      </c>
      <c r="O107" s="72"/>
      <c r="P107" s="109">
        <v>25000.0</v>
      </c>
      <c r="Q107" s="71"/>
      <c r="R107" s="110">
        <v>0.0</v>
      </c>
      <c r="S107" s="72"/>
      <c r="T107" s="111" t="s">
        <v>66</v>
      </c>
      <c r="U107" s="72"/>
      <c r="V107" s="112" t="s">
        <v>79</v>
      </c>
      <c r="W107" s="71"/>
      <c r="X107" s="72"/>
      <c r="Y107" s="112" t="s">
        <v>68</v>
      </c>
      <c r="Z107" s="72"/>
      <c r="AA107" s="75"/>
      <c r="AB107" s="169" t="s">
        <v>1028</v>
      </c>
      <c r="AC107" s="72"/>
      <c r="AD107" s="170">
        <v>46126.667582071765</v>
      </c>
      <c r="AE107" s="72"/>
      <c r="AF107" s="111" t="s">
        <v>1030</v>
      </c>
      <c r="AG107" s="71"/>
      <c r="AH107" s="72"/>
      <c r="AI107" s="111" t="s">
        <v>1032</v>
      </c>
      <c r="AJ107" s="71"/>
      <c r="AK107" s="72"/>
      <c r="AL107" s="111" t="s">
        <v>505</v>
      </c>
      <c r="AM107" s="72"/>
      <c r="AN107" s="111">
        <v>3.764311949E9</v>
      </c>
      <c r="AO107" s="72"/>
      <c r="AP107" s="111" t="s">
        <v>101</v>
      </c>
      <c r="AQ107" s="72"/>
      <c r="AR107" s="111" t="s">
        <v>275</v>
      </c>
      <c r="AS107" s="72"/>
      <c r="AT107" s="168">
        <v>30000.0</v>
      </c>
      <c r="AU107" s="72"/>
      <c r="AV107" s="156" t="s">
        <v>246</v>
      </c>
      <c r="AW107" s="71"/>
      <c r="AX107" s="72"/>
      <c r="AY107" s="111" t="s">
        <v>248</v>
      </c>
      <c r="AZ107" s="71"/>
      <c r="BA107" s="171">
        <v>46241.0</v>
      </c>
      <c r="BB107" s="72"/>
      <c r="BC107" s="75"/>
    </row>
    <row r="108" ht="16.5" customHeight="1" outlineLevel="1">
      <c r="A108" s="75"/>
      <c r="B108" s="105" t="s">
        <v>1033</v>
      </c>
      <c r="C108" s="106">
        <v>46189.48175072917</v>
      </c>
      <c r="D108" s="72"/>
      <c r="E108" s="107" t="s">
        <v>7</v>
      </c>
      <c r="F108" s="71"/>
      <c r="G108" s="107" t="s">
        <v>174</v>
      </c>
      <c r="H108" s="71"/>
      <c r="I108" s="107" t="s">
        <v>267</v>
      </c>
      <c r="J108" s="71"/>
      <c r="K108" s="71"/>
      <c r="L108" s="71"/>
      <c r="M108" s="72"/>
      <c r="N108" s="108" t="s">
        <v>268</v>
      </c>
      <c r="O108" s="72"/>
      <c r="P108" s="109">
        <v>45000.0</v>
      </c>
      <c r="Q108" s="71"/>
      <c r="R108" s="110">
        <v>0.0</v>
      </c>
      <c r="S108" s="72"/>
      <c r="T108" s="111" t="s">
        <v>88</v>
      </c>
      <c r="U108" s="72"/>
      <c r="V108" s="112" t="s">
        <v>79</v>
      </c>
      <c r="W108" s="71"/>
      <c r="X108" s="72"/>
      <c r="Y108" s="112" t="s">
        <v>68</v>
      </c>
      <c r="Z108" s="72"/>
      <c r="AA108" s="75"/>
      <c r="AB108" s="169" t="s">
        <v>1034</v>
      </c>
      <c r="AC108" s="72"/>
      <c r="AD108" s="170">
        <v>46126.417851446764</v>
      </c>
      <c r="AE108" s="72"/>
      <c r="AF108" s="111" t="s">
        <v>1035</v>
      </c>
      <c r="AG108" s="71"/>
      <c r="AH108" s="72"/>
      <c r="AI108" s="111" t="s">
        <v>553</v>
      </c>
      <c r="AJ108" s="71"/>
      <c r="AK108" s="72"/>
      <c r="AL108" s="111" t="s">
        <v>849</v>
      </c>
      <c r="AM108" s="72"/>
      <c r="AN108" s="111">
        <v>3.764104702E9</v>
      </c>
      <c r="AO108" s="72"/>
      <c r="AP108" s="111" t="s">
        <v>101</v>
      </c>
      <c r="AQ108" s="72"/>
      <c r="AR108" s="111" t="s">
        <v>275</v>
      </c>
      <c r="AS108" s="72"/>
      <c r="AT108" s="168">
        <v>30000.0</v>
      </c>
      <c r="AU108" s="72"/>
      <c r="AV108" s="156" t="s">
        <v>246</v>
      </c>
      <c r="AW108" s="71"/>
      <c r="AX108" s="72"/>
      <c r="AY108" s="111" t="s">
        <v>248</v>
      </c>
      <c r="AZ108" s="71"/>
      <c r="BA108" s="171">
        <v>46235.0</v>
      </c>
      <c r="BB108" s="72"/>
      <c r="BC108" s="75"/>
    </row>
    <row r="109" ht="16.5" customHeight="1" outlineLevel="1">
      <c r="A109" s="75"/>
      <c r="B109" s="105" t="s">
        <v>1036</v>
      </c>
      <c r="C109" s="106">
        <v>46185.79125332176</v>
      </c>
      <c r="D109" s="72"/>
      <c r="E109" s="107" t="s">
        <v>7</v>
      </c>
      <c r="F109" s="71"/>
      <c r="G109" s="107" t="s">
        <v>174</v>
      </c>
      <c r="H109" s="71"/>
      <c r="I109" s="107" t="s">
        <v>348</v>
      </c>
      <c r="J109" s="71"/>
      <c r="K109" s="71"/>
      <c r="L109" s="71"/>
      <c r="M109" s="72"/>
      <c r="N109" s="108" t="s">
        <v>349</v>
      </c>
      <c r="O109" s="72"/>
      <c r="P109" s="109">
        <v>25000.0</v>
      </c>
      <c r="Q109" s="71"/>
      <c r="R109" s="110">
        <v>0.0</v>
      </c>
      <c r="S109" s="72"/>
      <c r="T109" s="111" t="s">
        <v>88</v>
      </c>
      <c r="U109" s="72"/>
      <c r="V109" s="112" t="s">
        <v>79</v>
      </c>
      <c r="W109" s="71"/>
      <c r="X109" s="72"/>
      <c r="Y109" s="112" t="s">
        <v>68</v>
      </c>
      <c r="Z109" s="72"/>
      <c r="AA109" s="75"/>
      <c r="AB109" s="169" t="s">
        <v>1037</v>
      </c>
      <c r="AC109" s="72"/>
      <c r="AD109" s="170">
        <v>46126.39910597222</v>
      </c>
      <c r="AE109" s="72"/>
      <c r="AF109" s="111" t="s">
        <v>1038</v>
      </c>
      <c r="AG109" s="71"/>
      <c r="AH109" s="72"/>
      <c r="AI109" s="111" t="s">
        <v>1039</v>
      </c>
      <c r="AJ109" s="71"/>
      <c r="AK109" s="72"/>
      <c r="AL109" s="111" t="s">
        <v>1040</v>
      </c>
      <c r="AM109" s="72"/>
      <c r="AN109" s="111">
        <v>3.764355927E9</v>
      </c>
      <c r="AO109" s="72"/>
      <c r="AP109" s="111" t="s">
        <v>112</v>
      </c>
      <c r="AQ109" s="72"/>
      <c r="AR109" s="111" t="s">
        <v>184</v>
      </c>
      <c r="AS109" s="72"/>
      <c r="AT109" s="168">
        <v>30000.0</v>
      </c>
      <c r="AU109" s="72"/>
      <c r="AV109" s="156" t="s">
        <v>544</v>
      </c>
      <c r="AW109" s="71"/>
      <c r="AX109" s="72"/>
      <c r="AY109" s="111" t="s">
        <v>248</v>
      </c>
      <c r="AZ109" s="71"/>
      <c r="BA109" s="171">
        <v>46181.0</v>
      </c>
      <c r="BB109" s="72"/>
      <c r="BC109" s="75"/>
    </row>
    <row r="110" ht="16.5" customHeight="1" outlineLevel="1">
      <c r="A110" s="75"/>
      <c r="B110" s="105" t="s">
        <v>1041</v>
      </c>
      <c r="C110" s="106">
        <v>46184.75737008102</v>
      </c>
      <c r="D110" s="72"/>
      <c r="E110" s="107" t="s">
        <v>7</v>
      </c>
      <c r="F110" s="71"/>
      <c r="G110" s="107" t="s">
        <v>174</v>
      </c>
      <c r="H110" s="71"/>
      <c r="I110" s="107" t="s">
        <v>340</v>
      </c>
      <c r="J110" s="71"/>
      <c r="K110" s="71"/>
      <c r="L110" s="71"/>
      <c r="M110" s="72"/>
      <c r="N110" s="108" t="s">
        <v>342</v>
      </c>
      <c r="O110" s="72"/>
      <c r="P110" s="109">
        <v>25000.0</v>
      </c>
      <c r="Q110" s="71"/>
      <c r="R110" s="110">
        <v>0.0</v>
      </c>
      <c r="S110" s="72"/>
      <c r="T110" s="111" t="s">
        <v>66</v>
      </c>
      <c r="U110" s="72"/>
      <c r="V110" s="112" t="s">
        <v>79</v>
      </c>
      <c r="W110" s="71"/>
      <c r="X110" s="72"/>
      <c r="Y110" s="112" t="s">
        <v>68</v>
      </c>
      <c r="Z110" s="72"/>
      <c r="AA110" s="75"/>
      <c r="AB110" s="169" t="s">
        <v>1042</v>
      </c>
      <c r="AC110" s="72"/>
      <c r="AD110" s="170">
        <v>46126.38650111111</v>
      </c>
      <c r="AE110" s="72"/>
      <c r="AF110" s="111" t="s">
        <v>1043</v>
      </c>
      <c r="AG110" s="71"/>
      <c r="AH110" s="72"/>
      <c r="AI110" s="111" t="s">
        <v>1044</v>
      </c>
      <c r="AJ110" s="71"/>
      <c r="AK110" s="72"/>
      <c r="AL110" s="111" t="s">
        <v>1045</v>
      </c>
      <c r="AM110" s="72"/>
      <c r="AN110" s="111">
        <v>3.765021108E9</v>
      </c>
      <c r="AO110" s="72"/>
      <c r="AP110" s="111" t="s">
        <v>101</v>
      </c>
      <c r="AQ110" s="72"/>
      <c r="AR110" s="111" t="s">
        <v>184</v>
      </c>
      <c r="AS110" s="72"/>
      <c r="AT110" s="168">
        <v>35000.0</v>
      </c>
      <c r="AU110" s="72"/>
      <c r="AV110" s="156" t="s">
        <v>544</v>
      </c>
      <c r="AW110" s="71"/>
      <c r="AX110" s="72"/>
      <c r="AY110" s="111" t="s">
        <v>248</v>
      </c>
      <c r="AZ110" s="71"/>
      <c r="BA110" s="171">
        <v>46157.0</v>
      </c>
      <c r="BB110" s="72"/>
      <c r="BC110" s="75"/>
    </row>
    <row r="111" ht="16.5" customHeight="1" outlineLevel="1">
      <c r="A111" s="75"/>
      <c r="B111" s="105" t="s">
        <v>1046</v>
      </c>
      <c r="C111" s="106">
        <v>46184.74016071759</v>
      </c>
      <c r="D111" s="72"/>
      <c r="E111" s="107" t="s">
        <v>7</v>
      </c>
      <c r="F111" s="71"/>
      <c r="G111" s="107" t="s">
        <v>174</v>
      </c>
      <c r="H111" s="71"/>
      <c r="I111" s="107" t="s">
        <v>1047</v>
      </c>
      <c r="J111" s="71"/>
      <c r="K111" s="71"/>
      <c r="L111" s="71"/>
      <c r="M111" s="72"/>
      <c r="N111" s="108" t="s">
        <v>824</v>
      </c>
      <c r="O111" s="72"/>
      <c r="P111" s="109">
        <v>25000.0</v>
      </c>
      <c r="Q111" s="71"/>
      <c r="R111" s="110">
        <v>0.0</v>
      </c>
      <c r="S111" s="72"/>
      <c r="T111" s="111" t="s">
        <v>66</v>
      </c>
      <c r="U111" s="72"/>
      <c r="V111" s="112" t="s">
        <v>79</v>
      </c>
      <c r="W111" s="71"/>
      <c r="X111" s="72"/>
      <c r="Y111" s="112" t="s">
        <v>68</v>
      </c>
      <c r="Z111" s="72"/>
      <c r="AA111" s="75"/>
      <c r="AB111" s="169" t="s">
        <v>1048</v>
      </c>
      <c r="AC111" s="72"/>
      <c r="AD111" s="170">
        <v>46125.86825722222</v>
      </c>
      <c r="AE111" s="72"/>
      <c r="AF111" s="111" t="s">
        <v>1049</v>
      </c>
      <c r="AG111" s="71"/>
      <c r="AH111" s="72"/>
      <c r="AI111" s="111" t="s">
        <v>1050</v>
      </c>
      <c r="AJ111" s="71"/>
      <c r="AK111" s="72"/>
      <c r="AL111" s="111" t="s">
        <v>329</v>
      </c>
      <c r="AM111" s="72"/>
      <c r="AN111" s="111">
        <v>3.764313479E9</v>
      </c>
      <c r="AO111" s="72"/>
      <c r="AP111" s="111" t="s">
        <v>101</v>
      </c>
      <c r="AQ111" s="72"/>
      <c r="AR111" s="111" t="s">
        <v>184</v>
      </c>
      <c r="AS111" s="72"/>
      <c r="AT111" s="168">
        <v>35000.0</v>
      </c>
      <c r="AU111" s="72"/>
      <c r="AV111" s="156" t="s">
        <v>246</v>
      </c>
      <c r="AW111" s="71"/>
      <c r="AX111" s="72"/>
      <c r="AY111" s="111" t="s">
        <v>248</v>
      </c>
      <c r="AZ111" s="71"/>
      <c r="BA111" s="171">
        <v>46248.0</v>
      </c>
      <c r="BB111" s="72"/>
      <c r="BC111" s="75"/>
    </row>
    <row r="112" ht="16.5" customHeight="1" outlineLevel="1">
      <c r="A112" s="75"/>
      <c r="B112" s="105" t="s">
        <v>1051</v>
      </c>
      <c r="C112" s="106">
        <v>46184.731874386576</v>
      </c>
      <c r="D112" s="72"/>
      <c r="E112" s="107" t="s">
        <v>7</v>
      </c>
      <c r="F112" s="71"/>
      <c r="G112" s="107" t="s">
        <v>174</v>
      </c>
      <c r="H112" s="71"/>
      <c r="I112" s="107" t="s">
        <v>1052</v>
      </c>
      <c r="J112" s="71"/>
      <c r="K112" s="71"/>
      <c r="L112" s="71"/>
      <c r="M112" s="72"/>
      <c r="N112" s="108" t="s">
        <v>816</v>
      </c>
      <c r="O112" s="72"/>
      <c r="P112" s="109">
        <v>25000.0</v>
      </c>
      <c r="Q112" s="71"/>
      <c r="R112" s="110">
        <v>0.0</v>
      </c>
      <c r="S112" s="72"/>
      <c r="T112" s="111" t="s">
        <v>66</v>
      </c>
      <c r="U112" s="72"/>
      <c r="V112" s="112" t="s">
        <v>79</v>
      </c>
      <c r="W112" s="71"/>
      <c r="X112" s="72"/>
      <c r="Y112" s="112" t="s">
        <v>68</v>
      </c>
      <c r="Z112" s="72"/>
      <c r="AA112" s="75"/>
      <c r="AB112" s="169" t="s">
        <v>1053</v>
      </c>
      <c r="AC112" s="72"/>
      <c r="AD112" s="170">
        <v>46125.82651840278</v>
      </c>
      <c r="AE112" s="72"/>
      <c r="AF112" s="111" t="s">
        <v>1054</v>
      </c>
      <c r="AG112" s="71"/>
      <c r="AH112" s="72"/>
      <c r="AI112" s="111" t="s">
        <v>1055</v>
      </c>
      <c r="AJ112" s="71"/>
      <c r="AK112" s="72"/>
      <c r="AL112" s="111" t="s">
        <v>1026</v>
      </c>
      <c r="AM112" s="72"/>
      <c r="AN112" s="111">
        <v>3.764366133E9</v>
      </c>
      <c r="AO112" s="72"/>
      <c r="AP112" s="111" t="s">
        <v>112</v>
      </c>
      <c r="AQ112" s="72"/>
      <c r="AR112" s="111" t="s">
        <v>184</v>
      </c>
      <c r="AS112" s="72"/>
      <c r="AT112" s="168">
        <v>30000.0</v>
      </c>
      <c r="AU112" s="72"/>
      <c r="AV112" s="156" t="s">
        <v>326</v>
      </c>
      <c r="AW112" s="71"/>
      <c r="AX112" s="72"/>
      <c r="AY112" s="111" t="s">
        <v>248</v>
      </c>
      <c r="AZ112" s="71"/>
      <c r="BA112" s="171">
        <v>46220.0</v>
      </c>
      <c r="BB112" s="72"/>
      <c r="BC112" s="75"/>
    </row>
    <row r="113" ht="16.5" customHeight="1" outlineLevel="1">
      <c r="A113" s="75"/>
      <c r="B113" s="105" t="s">
        <v>1056</v>
      </c>
      <c r="C113" s="106">
        <v>46183.95064711805</v>
      </c>
      <c r="D113" s="72"/>
      <c r="E113" s="107" t="s">
        <v>7</v>
      </c>
      <c r="F113" s="71"/>
      <c r="G113" s="107" t="s">
        <v>174</v>
      </c>
      <c r="H113" s="71"/>
      <c r="I113" s="107" t="s">
        <v>1057</v>
      </c>
      <c r="J113" s="71"/>
      <c r="K113" s="71"/>
      <c r="L113" s="71"/>
      <c r="M113" s="72"/>
      <c r="N113" s="108" t="s">
        <v>391</v>
      </c>
      <c r="O113" s="72"/>
      <c r="P113" s="109">
        <v>30000.0</v>
      </c>
      <c r="Q113" s="71"/>
      <c r="R113" s="110">
        <v>0.0</v>
      </c>
      <c r="S113" s="72"/>
      <c r="T113" s="111" t="s">
        <v>88</v>
      </c>
      <c r="U113" s="72"/>
      <c r="V113" s="112" t="s">
        <v>79</v>
      </c>
      <c r="W113" s="71"/>
      <c r="X113" s="72"/>
      <c r="Y113" s="112" t="s">
        <v>68</v>
      </c>
      <c r="Z113" s="72"/>
      <c r="AA113" s="75"/>
      <c r="AB113" s="169" t="s">
        <v>1058</v>
      </c>
      <c r="AC113" s="72"/>
      <c r="AD113" s="170">
        <v>46125.82530943287</v>
      </c>
      <c r="AE113" s="72"/>
      <c r="AF113" s="111" t="s">
        <v>889</v>
      </c>
      <c r="AG113" s="71"/>
      <c r="AH113" s="72"/>
      <c r="AI113" s="111" t="s">
        <v>1060</v>
      </c>
      <c r="AJ113" s="71"/>
      <c r="AK113" s="72"/>
      <c r="AL113" s="111" t="s">
        <v>1061</v>
      </c>
      <c r="AM113" s="72"/>
      <c r="AN113" s="111">
        <v>3.76463732E9</v>
      </c>
      <c r="AO113" s="72"/>
      <c r="AP113" s="111" t="s">
        <v>101</v>
      </c>
      <c r="AQ113" s="72"/>
      <c r="AR113" s="111" t="s">
        <v>275</v>
      </c>
      <c r="AS113" s="72"/>
      <c r="AT113" s="168">
        <v>30000.0</v>
      </c>
      <c r="AU113" s="72"/>
      <c r="AV113" s="156" t="s">
        <v>544</v>
      </c>
      <c r="AW113" s="71"/>
      <c r="AX113" s="72"/>
      <c r="AY113" s="111" t="s">
        <v>248</v>
      </c>
      <c r="AZ113" s="71"/>
      <c r="BA113" s="171">
        <v>46156.0</v>
      </c>
      <c r="BB113" s="72"/>
      <c r="BC113" s="75"/>
    </row>
    <row r="114" ht="16.5" customHeight="1" outlineLevel="1">
      <c r="A114" s="75"/>
      <c r="B114" s="105" t="s">
        <v>1063</v>
      </c>
      <c r="C114" s="106">
        <v>46183.88033667824</v>
      </c>
      <c r="D114" s="72"/>
      <c r="E114" s="107" t="s">
        <v>7</v>
      </c>
      <c r="F114" s="71"/>
      <c r="G114" s="107" t="s">
        <v>174</v>
      </c>
      <c r="H114" s="71"/>
      <c r="I114" s="107" t="s">
        <v>1064</v>
      </c>
      <c r="J114" s="71"/>
      <c r="K114" s="71"/>
      <c r="L114" s="71"/>
      <c r="M114" s="72"/>
      <c r="N114" s="108" t="s">
        <v>954</v>
      </c>
      <c r="O114" s="72"/>
      <c r="P114" s="109">
        <v>25000.0</v>
      </c>
      <c r="Q114" s="71"/>
      <c r="R114" s="110">
        <v>0.0</v>
      </c>
      <c r="S114" s="72"/>
      <c r="T114" s="111" t="s">
        <v>88</v>
      </c>
      <c r="U114" s="72"/>
      <c r="V114" s="112" t="s">
        <v>79</v>
      </c>
      <c r="W114" s="71"/>
      <c r="X114" s="72"/>
      <c r="Y114" s="112" t="s">
        <v>68</v>
      </c>
      <c r="Z114" s="72"/>
      <c r="AA114" s="75"/>
      <c r="AB114" s="169" t="s">
        <v>1065</v>
      </c>
      <c r="AC114" s="72"/>
      <c r="AD114" s="170">
        <v>46125.75578486111</v>
      </c>
      <c r="AE114" s="72"/>
      <c r="AF114" s="111" t="s">
        <v>925</v>
      </c>
      <c r="AG114" s="71"/>
      <c r="AH114" s="72"/>
      <c r="AI114" s="111" t="s">
        <v>1066</v>
      </c>
      <c r="AJ114" s="71"/>
      <c r="AK114" s="72"/>
      <c r="AL114" s="111" t="s">
        <v>1067</v>
      </c>
      <c r="AM114" s="72"/>
      <c r="AN114" s="111">
        <v>3.764562862E9</v>
      </c>
      <c r="AO114" s="72"/>
      <c r="AP114" s="111" t="s">
        <v>112</v>
      </c>
      <c r="AQ114" s="72"/>
      <c r="AR114" s="111" t="s">
        <v>184</v>
      </c>
      <c r="AS114" s="72"/>
      <c r="AT114" s="168">
        <v>30000.0</v>
      </c>
      <c r="AU114" s="72"/>
      <c r="AV114" s="156" t="s">
        <v>544</v>
      </c>
      <c r="AW114" s="71"/>
      <c r="AX114" s="72"/>
      <c r="AY114" s="111" t="s">
        <v>248</v>
      </c>
      <c r="AZ114" s="71"/>
      <c r="BA114" s="171">
        <v>46195.0</v>
      </c>
      <c r="BB114" s="72"/>
      <c r="BC114" s="75"/>
    </row>
    <row r="115" ht="16.5" customHeight="1" outlineLevel="1">
      <c r="A115" s="75"/>
      <c r="B115" s="105" t="s">
        <v>1068</v>
      </c>
      <c r="C115" s="106">
        <v>46183.87936827546</v>
      </c>
      <c r="D115" s="72"/>
      <c r="E115" s="107" t="s">
        <v>7</v>
      </c>
      <c r="F115" s="71"/>
      <c r="G115" s="107" t="s">
        <v>174</v>
      </c>
      <c r="H115" s="71"/>
      <c r="I115" s="107" t="s">
        <v>1069</v>
      </c>
      <c r="J115" s="71"/>
      <c r="K115" s="71"/>
      <c r="L115" s="71"/>
      <c r="M115" s="72"/>
      <c r="N115" s="108" t="s">
        <v>944</v>
      </c>
      <c r="O115" s="72"/>
      <c r="P115" s="109">
        <v>25000.0</v>
      </c>
      <c r="Q115" s="71"/>
      <c r="R115" s="110">
        <v>0.0</v>
      </c>
      <c r="S115" s="72"/>
      <c r="T115" s="111" t="s">
        <v>66</v>
      </c>
      <c r="U115" s="72"/>
      <c r="V115" s="112" t="s">
        <v>79</v>
      </c>
      <c r="W115" s="71"/>
      <c r="X115" s="72"/>
      <c r="Y115" s="112" t="s">
        <v>68</v>
      </c>
      <c r="Z115" s="72"/>
      <c r="AA115" s="75"/>
      <c r="AB115" s="169" t="s">
        <v>1070</v>
      </c>
      <c r="AC115" s="72"/>
      <c r="AD115" s="170">
        <v>46125.74012873843</v>
      </c>
      <c r="AE115" s="72"/>
      <c r="AF115" s="111" t="s">
        <v>1071</v>
      </c>
      <c r="AG115" s="71"/>
      <c r="AH115" s="72"/>
      <c r="AI115" s="111" t="s">
        <v>1072</v>
      </c>
      <c r="AJ115" s="71"/>
      <c r="AK115" s="72"/>
      <c r="AL115" s="111" t="s">
        <v>616</v>
      </c>
      <c r="AM115" s="72"/>
      <c r="AN115" s="111">
        <v>3.764864204E9</v>
      </c>
      <c r="AO115" s="72"/>
      <c r="AP115" s="111" t="s">
        <v>112</v>
      </c>
      <c r="AQ115" s="72"/>
      <c r="AR115" s="111" t="s">
        <v>184</v>
      </c>
      <c r="AS115" s="72"/>
      <c r="AT115" s="168">
        <v>30000.0</v>
      </c>
      <c r="AU115" s="72"/>
      <c r="AV115" s="156" t="s">
        <v>246</v>
      </c>
      <c r="AW115" s="71"/>
      <c r="AX115" s="72"/>
      <c r="AY115" s="111" t="s">
        <v>248</v>
      </c>
      <c r="AZ115" s="71"/>
      <c r="BA115" s="171">
        <v>46240.0</v>
      </c>
      <c r="BB115" s="72"/>
      <c r="BC115" s="75"/>
    </row>
    <row r="116" ht="16.5" customHeight="1" outlineLevel="1">
      <c r="A116" s="75"/>
      <c r="B116" s="105" t="s">
        <v>1073</v>
      </c>
      <c r="C116" s="106">
        <v>46183.77527702546</v>
      </c>
      <c r="D116" s="72"/>
      <c r="E116" s="107" t="s">
        <v>7</v>
      </c>
      <c r="F116" s="71"/>
      <c r="G116" s="107" t="s">
        <v>174</v>
      </c>
      <c r="H116" s="71"/>
      <c r="I116" s="107" t="s">
        <v>175</v>
      </c>
      <c r="J116" s="71"/>
      <c r="K116" s="71"/>
      <c r="L116" s="71"/>
      <c r="M116" s="72"/>
      <c r="N116" s="108" t="s">
        <v>176</v>
      </c>
      <c r="O116" s="72"/>
      <c r="P116" s="109">
        <v>0.0</v>
      </c>
      <c r="Q116" s="71"/>
      <c r="R116" s="110">
        <v>0.0</v>
      </c>
      <c r="S116" s="72"/>
      <c r="T116" s="111" t="s">
        <v>88</v>
      </c>
      <c r="U116" s="72"/>
      <c r="V116" s="112" t="s">
        <v>79</v>
      </c>
      <c r="W116" s="71"/>
      <c r="X116" s="72"/>
      <c r="Y116" s="112" t="s">
        <v>68</v>
      </c>
      <c r="Z116" s="72"/>
      <c r="AA116" s="75"/>
      <c r="AB116" s="169" t="s">
        <v>1074</v>
      </c>
      <c r="AC116" s="72"/>
      <c r="AD116" s="170">
        <v>46125.46340090278</v>
      </c>
      <c r="AE116" s="72"/>
      <c r="AF116" s="111" t="s">
        <v>1075</v>
      </c>
      <c r="AG116" s="71"/>
      <c r="AH116" s="72"/>
      <c r="AI116" s="111" t="s">
        <v>1076</v>
      </c>
      <c r="AJ116" s="71"/>
      <c r="AK116" s="72"/>
      <c r="AL116" s="111" t="s">
        <v>268</v>
      </c>
      <c r="AM116" s="72"/>
      <c r="AN116" s="111">
        <v>3.764214073E9</v>
      </c>
      <c r="AO116" s="72"/>
      <c r="AP116" s="111" t="s">
        <v>121</v>
      </c>
      <c r="AQ116" s="72"/>
      <c r="AR116" s="111" t="s">
        <v>184</v>
      </c>
      <c r="AS116" s="72"/>
      <c r="AT116" s="168">
        <v>50000.0</v>
      </c>
      <c r="AU116" s="72"/>
      <c r="AV116" s="156" t="s">
        <v>246</v>
      </c>
      <c r="AW116" s="71"/>
      <c r="AX116" s="72"/>
      <c r="AY116" s="111" t="s">
        <v>248</v>
      </c>
      <c r="AZ116" s="71"/>
      <c r="BA116" s="171">
        <v>46250.0</v>
      </c>
      <c r="BB116" s="72"/>
      <c r="BC116" s="75"/>
    </row>
    <row r="117" ht="16.5" customHeight="1" outlineLevel="1">
      <c r="A117" s="75"/>
      <c r="B117" s="105" t="s">
        <v>1077</v>
      </c>
      <c r="C117" s="106">
        <v>46183.74233732639</v>
      </c>
      <c r="D117" s="72"/>
      <c r="E117" s="107" t="s">
        <v>7</v>
      </c>
      <c r="F117" s="71"/>
      <c r="G117" s="107" t="s">
        <v>174</v>
      </c>
      <c r="H117" s="71"/>
      <c r="I117" s="107" t="s">
        <v>395</v>
      </c>
      <c r="J117" s="71"/>
      <c r="K117" s="71"/>
      <c r="L117" s="71"/>
      <c r="M117" s="72"/>
      <c r="N117" s="108" t="s">
        <v>396</v>
      </c>
      <c r="O117" s="72"/>
      <c r="P117" s="109">
        <v>25000.0</v>
      </c>
      <c r="Q117" s="71"/>
      <c r="R117" s="110">
        <v>0.0</v>
      </c>
      <c r="S117" s="72"/>
      <c r="T117" s="111" t="s">
        <v>66</v>
      </c>
      <c r="U117" s="72"/>
      <c r="V117" s="112" t="s">
        <v>79</v>
      </c>
      <c r="W117" s="71"/>
      <c r="X117" s="72"/>
      <c r="Y117" s="112" t="s">
        <v>68</v>
      </c>
      <c r="Z117" s="72"/>
      <c r="AA117" s="75"/>
      <c r="AB117" s="169" t="s">
        <v>1078</v>
      </c>
      <c r="AC117" s="72"/>
      <c r="AD117" s="170">
        <v>46122.85837004629</v>
      </c>
      <c r="AE117" s="72"/>
      <c r="AF117" s="111" t="s">
        <v>1079</v>
      </c>
      <c r="AG117" s="71"/>
      <c r="AH117" s="72"/>
      <c r="AI117" s="111" t="s">
        <v>1080</v>
      </c>
      <c r="AJ117" s="71"/>
      <c r="AK117" s="72"/>
      <c r="AL117" s="111" t="s">
        <v>717</v>
      </c>
      <c r="AM117" s="72"/>
      <c r="AN117" s="111">
        <v>3.764839556E9</v>
      </c>
      <c r="AO117" s="72"/>
      <c r="AP117" s="111" t="s">
        <v>112</v>
      </c>
      <c r="AQ117" s="72"/>
      <c r="AR117" s="111" t="s">
        <v>184</v>
      </c>
      <c r="AS117" s="72"/>
      <c r="AT117" s="168">
        <v>30000.0</v>
      </c>
      <c r="AU117" s="72"/>
      <c r="AV117" s="156" t="s">
        <v>246</v>
      </c>
      <c r="AW117" s="71"/>
      <c r="AX117" s="72"/>
      <c r="AY117" s="111" t="s">
        <v>248</v>
      </c>
      <c r="AZ117" s="71"/>
      <c r="BA117" s="171">
        <v>46236.0</v>
      </c>
      <c r="BB117" s="72"/>
      <c r="BC117" s="75"/>
    </row>
    <row r="118" ht="16.5" customHeight="1" outlineLevel="1">
      <c r="A118" s="75"/>
      <c r="B118" s="105" t="s">
        <v>1081</v>
      </c>
      <c r="C118" s="106">
        <v>46183.741309363424</v>
      </c>
      <c r="D118" s="72"/>
      <c r="E118" s="107" t="s">
        <v>7</v>
      </c>
      <c r="F118" s="71"/>
      <c r="G118" s="107" t="s">
        <v>174</v>
      </c>
      <c r="H118" s="71"/>
      <c r="I118" s="107" t="s">
        <v>422</v>
      </c>
      <c r="J118" s="71"/>
      <c r="K118" s="71"/>
      <c r="L118" s="71"/>
      <c r="M118" s="72"/>
      <c r="N118" s="108" t="s">
        <v>423</v>
      </c>
      <c r="O118" s="72"/>
      <c r="P118" s="109">
        <v>25000.0</v>
      </c>
      <c r="Q118" s="71"/>
      <c r="R118" s="110">
        <v>0.0</v>
      </c>
      <c r="S118" s="72"/>
      <c r="T118" s="111" t="s">
        <v>66</v>
      </c>
      <c r="U118" s="72"/>
      <c r="V118" s="112" t="s">
        <v>79</v>
      </c>
      <c r="W118" s="71"/>
      <c r="X118" s="72"/>
      <c r="Y118" s="112" t="s">
        <v>68</v>
      </c>
      <c r="Z118" s="72"/>
      <c r="AA118" s="75"/>
      <c r="AB118" s="169" t="s">
        <v>1082</v>
      </c>
      <c r="AC118" s="72"/>
      <c r="AD118" s="170">
        <v>46122.85786966435</v>
      </c>
      <c r="AE118" s="72"/>
      <c r="AF118" s="111" t="s">
        <v>1083</v>
      </c>
      <c r="AG118" s="71"/>
      <c r="AH118" s="72"/>
      <c r="AI118" s="111" t="s">
        <v>1080</v>
      </c>
      <c r="AJ118" s="71"/>
      <c r="AK118" s="72"/>
      <c r="AL118" s="111" t="s">
        <v>724</v>
      </c>
      <c r="AM118" s="72"/>
      <c r="AN118" s="111">
        <v>3.764839556E9</v>
      </c>
      <c r="AO118" s="72"/>
      <c r="AP118" s="111" t="s">
        <v>112</v>
      </c>
      <c r="AQ118" s="72"/>
      <c r="AR118" s="111" t="s">
        <v>184</v>
      </c>
      <c r="AS118" s="72"/>
      <c r="AT118" s="168">
        <v>30000.0</v>
      </c>
      <c r="AU118" s="72"/>
      <c r="AV118" s="156" t="s">
        <v>246</v>
      </c>
      <c r="AW118" s="71"/>
      <c r="AX118" s="72"/>
      <c r="AY118" s="111" t="s">
        <v>248</v>
      </c>
      <c r="AZ118" s="71"/>
      <c r="BA118" s="171">
        <v>46236.0</v>
      </c>
      <c r="BB118" s="72"/>
      <c r="BC118" s="75"/>
    </row>
    <row r="119" ht="16.5" customHeight="1" outlineLevel="1">
      <c r="A119" s="75"/>
      <c r="B119" s="105" t="s">
        <v>1085</v>
      </c>
      <c r="C119" s="106">
        <v>46183.67593164352</v>
      </c>
      <c r="D119" s="72"/>
      <c r="E119" s="107" t="s">
        <v>7</v>
      </c>
      <c r="F119" s="71"/>
      <c r="G119" s="107" t="s">
        <v>174</v>
      </c>
      <c r="H119" s="71"/>
      <c r="I119" s="107" t="s">
        <v>1086</v>
      </c>
      <c r="J119" s="71"/>
      <c r="K119" s="71"/>
      <c r="L119" s="71"/>
      <c r="M119" s="72"/>
      <c r="N119" s="108" t="s">
        <v>402</v>
      </c>
      <c r="O119" s="72"/>
      <c r="P119" s="109">
        <v>25000.0</v>
      </c>
      <c r="Q119" s="71"/>
      <c r="R119" s="110">
        <v>0.0</v>
      </c>
      <c r="S119" s="72"/>
      <c r="T119" s="111" t="s">
        <v>66</v>
      </c>
      <c r="U119" s="72"/>
      <c r="V119" s="112" t="s">
        <v>79</v>
      </c>
      <c r="W119" s="71"/>
      <c r="X119" s="72"/>
      <c r="Y119" s="112" t="s">
        <v>68</v>
      </c>
      <c r="Z119" s="72"/>
      <c r="AA119" s="75"/>
      <c r="AB119" s="169" t="s">
        <v>1087</v>
      </c>
      <c r="AC119" s="72"/>
      <c r="AD119" s="170">
        <v>46122.85519598379</v>
      </c>
      <c r="AE119" s="72"/>
      <c r="AF119" s="111" t="s">
        <v>915</v>
      </c>
      <c r="AG119" s="71"/>
      <c r="AH119" s="72"/>
      <c r="AI119" s="111" t="s">
        <v>1088</v>
      </c>
      <c r="AJ119" s="71"/>
      <c r="AK119" s="72"/>
      <c r="AL119" s="111" t="s">
        <v>219</v>
      </c>
      <c r="AM119" s="72"/>
      <c r="AN119" s="111">
        <v>3.764555418E9</v>
      </c>
      <c r="AO119" s="72"/>
      <c r="AP119" s="111" t="s">
        <v>101</v>
      </c>
      <c r="AQ119" s="72"/>
      <c r="AR119" s="111" t="s">
        <v>275</v>
      </c>
      <c r="AS119" s="72"/>
      <c r="AT119" s="168">
        <v>30000.0</v>
      </c>
      <c r="AU119" s="72"/>
      <c r="AV119" s="156" t="s">
        <v>246</v>
      </c>
      <c r="AW119" s="71"/>
      <c r="AX119" s="72"/>
      <c r="AY119" s="111" t="s">
        <v>248</v>
      </c>
      <c r="AZ119" s="71"/>
      <c r="BA119" s="171">
        <v>46255.0</v>
      </c>
      <c r="BB119" s="72"/>
      <c r="BC119" s="75"/>
    </row>
    <row r="120" ht="16.5" customHeight="1" outlineLevel="1">
      <c r="A120" s="75"/>
      <c r="B120" s="105" t="s">
        <v>1089</v>
      </c>
      <c r="C120" s="106">
        <v>46183.674260162035</v>
      </c>
      <c r="D120" s="72"/>
      <c r="E120" s="107" t="s">
        <v>7</v>
      </c>
      <c r="F120" s="71"/>
      <c r="G120" s="107" t="s">
        <v>174</v>
      </c>
      <c r="H120" s="71"/>
      <c r="I120" s="107" t="s">
        <v>1090</v>
      </c>
      <c r="J120" s="71"/>
      <c r="K120" s="71"/>
      <c r="L120" s="71"/>
      <c r="M120" s="72"/>
      <c r="N120" s="108" t="s">
        <v>428</v>
      </c>
      <c r="O120" s="72"/>
      <c r="P120" s="109">
        <v>25000.0</v>
      </c>
      <c r="Q120" s="71"/>
      <c r="R120" s="110">
        <v>0.0</v>
      </c>
      <c r="S120" s="72"/>
      <c r="T120" s="111" t="s">
        <v>66</v>
      </c>
      <c r="U120" s="72"/>
      <c r="V120" s="112" t="s">
        <v>79</v>
      </c>
      <c r="W120" s="71"/>
      <c r="X120" s="72"/>
      <c r="Y120" s="112" t="s">
        <v>68</v>
      </c>
      <c r="Z120" s="72"/>
      <c r="AA120" s="75"/>
      <c r="AB120" s="169" t="s">
        <v>1091</v>
      </c>
      <c r="AC120" s="72"/>
      <c r="AD120" s="170">
        <v>46122.797633194445</v>
      </c>
      <c r="AE120" s="72"/>
      <c r="AF120" s="111" t="s">
        <v>1092</v>
      </c>
      <c r="AG120" s="71"/>
      <c r="AH120" s="72"/>
      <c r="AI120" s="111" t="s">
        <v>1093</v>
      </c>
      <c r="AJ120" s="71"/>
      <c r="AK120" s="72"/>
      <c r="AL120" s="111" t="s">
        <v>1094</v>
      </c>
      <c r="AM120" s="72"/>
      <c r="AN120" s="111">
        <v>1.156162806E9</v>
      </c>
      <c r="AO120" s="72"/>
      <c r="AP120" s="111" t="s">
        <v>101</v>
      </c>
      <c r="AQ120" s="72"/>
      <c r="AR120" s="111" t="s">
        <v>275</v>
      </c>
      <c r="AS120" s="72"/>
      <c r="AT120" s="168">
        <v>30000.0</v>
      </c>
      <c r="AU120" s="72"/>
      <c r="AV120" s="156" t="s">
        <v>326</v>
      </c>
      <c r="AW120" s="71"/>
      <c r="AX120" s="72"/>
      <c r="AY120" s="111" t="s">
        <v>248</v>
      </c>
      <c r="AZ120" s="71"/>
      <c r="BA120" s="171">
        <v>46209.0</v>
      </c>
      <c r="BB120" s="72"/>
      <c r="BC120" s="75"/>
    </row>
    <row r="121" ht="16.5" customHeight="1" outlineLevel="1">
      <c r="A121" s="75"/>
      <c r="B121" s="105" t="s">
        <v>1095</v>
      </c>
      <c r="C121" s="106">
        <v>46183.673287604164</v>
      </c>
      <c r="D121" s="72"/>
      <c r="E121" s="107" t="s">
        <v>7</v>
      </c>
      <c r="F121" s="71"/>
      <c r="G121" s="107" t="s">
        <v>174</v>
      </c>
      <c r="H121" s="71"/>
      <c r="I121" s="107" t="s">
        <v>1096</v>
      </c>
      <c r="J121" s="71"/>
      <c r="K121" s="71"/>
      <c r="L121" s="71"/>
      <c r="M121" s="72"/>
      <c r="N121" s="108" t="s">
        <v>437</v>
      </c>
      <c r="O121" s="72"/>
      <c r="P121" s="109">
        <v>25000.0</v>
      </c>
      <c r="Q121" s="71"/>
      <c r="R121" s="110">
        <v>0.0</v>
      </c>
      <c r="S121" s="72"/>
      <c r="T121" s="111" t="s">
        <v>66</v>
      </c>
      <c r="U121" s="72"/>
      <c r="V121" s="112" t="s">
        <v>79</v>
      </c>
      <c r="W121" s="71"/>
      <c r="X121" s="72"/>
      <c r="Y121" s="112" t="s">
        <v>68</v>
      </c>
      <c r="Z121" s="72"/>
      <c r="AA121" s="75"/>
      <c r="AB121" s="169" t="s">
        <v>1097</v>
      </c>
      <c r="AC121" s="72"/>
      <c r="AD121" s="170">
        <v>46122.730447662034</v>
      </c>
      <c r="AE121" s="72"/>
      <c r="AF121" s="111" t="s">
        <v>1099</v>
      </c>
      <c r="AG121" s="71"/>
      <c r="AH121" s="72"/>
      <c r="AI121" s="111" t="s">
        <v>1100</v>
      </c>
      <c r="AJ121" s="71"/>
      <c r="AK121" s="72"/>
      <c r="AL121" s="111" t="s">
        <v>432</v>
      </c>
      <c r="AM121" s="72"/>
      <c r="AN121" s="111">
        <v>3.76421081E9</v>
      </c>
      <c r="AO121" s="72"/>
      <c r="AP121" s="111" t="s">
        <v>112</v>
      </c>
      <c r="AQ121" s="72"/>
      <c r="AR121" s="111" t="s">
        <v>184</v>
      </c>
      <c r="AS121" s="72"/>
      <c r="AT121" s="168">
        <v>30000.0</v>
      </c>
      <c r="AU121" s="72"/>
      <c r="AV121" s="156" t="s">
        <v>246</v>
      </c>
      <c r="AW121" s="71"/>
      <c r="AX121" s="72"/>
      <c r="AY121" s="111" t="s">
        <v>248</v>
      </c>
      <c r="AZ121" s="71"/>
      <c r="BA121" s="171">
        <v>46244.0</v>
      </c>
      <c r="BB121" s="72"/>
      <c r="BC121" s="75"/>
    </row>
    <row r="122" ht="16.5" customHeight="1" outlineLevel="1">
      <c r="A122" s="75"/>
      <c r="B122" s="105" t="s">
        <v>1101</v>
      </c>
      <c r="C122" s="106">
        <v>46183.66460153935</v>
      </c>
      <c r="D122" s="72"/>
      <c r="E122" s="107" t="s">
        <v>7</v>
      </c>
      <c r="F122" s="71"/>
      <c r="G122" s="107" t="s">
        <v>174</v>
      </c>
      <c r="H122" s="71"/>
      <c r="I122" s="107" t="s">
        <v>1102</v>
      </c>
      <c r="J122" s="71"/>
      <c r="K122" s="71"/>
      <c r="L122" s="71"/>
      <c r="M122" s="72"/>
      <c r="N122" s="108" t="s">
        <v>1103</v>
      </c>
      <c r="O122" s="72"/>
      <c r="P122" s="109">
        <v>25000.0</v>
      </c>
      <c r="Q122" s="71"/>
      <c r="R122" s="110">
        <v>0.0</v>
      </c>
      <c r="S122" s="72"/>
      <c r="T122" s="111" t="s">
        <v>66</v>
      </c>
      <c r="U122" s="72"/>
      <c r="V122" s="112" t="s">
        <v>79</v>
      </c>
      <c r="W122" s="71"/>
      <c r="X122" s="72"/>
      <c r="Y122" s="112" t="s">
        <v>68</v>
      </c>
      <c r="Z122" s="72"/>
      <c r="AA122" s="75"/>
      <c r="AB122" s="169" t="s">
        <v>1104</v>
      </c>
      <c r="AC122" s="72"/>
      <c r="AD122" s="170">
        <v>46122.386291145835</v>
      </c>
      <c r="AE122" s="72"/>
      <c r="AF122" s="111" t="s">
        <v>1105</v>
      </c>
      <c r="AG122" s="71"/>
      <c r="AH122" s="72"/>
      <c r="AI122" s="111" t="s">
        <v>1106</v>
      </c>
      <c r="AJ122" s="71"/>
      <c r="AK122" s="72"/>
      <c r="AL122" s="111" t="s">
        <v>645</v>
      </c>
      <c r="AM122" s="72"/>
      <c r="AN122" s="111">
        <v>3.764809837E9</v>
      </c>
      <c r="AO122" s="72"/>
      <c r="AP122" s="111" t="s">
        <v>121</v>
      </c>
      <c r="AQ122" s="72"/>
      <c r="AR122" s="111" t="s">
        <v>184</v>
      </c>
      <c r="AS122" s="72"/>
      <c r="AT122" s="168">
        <v>50000.0</v>
      </c>
      <c r="AU122" s="72"/>
      <c r="AV122" s="156" t="s">
        <v>246</v>
      </c>
      <c r="AW122" s="71"/>
      <c r="AX122" s="72"/>
      <c r="AY122" s="111" t="s">
        <v>248</v>
      </c>
      <c r="AZ122" s="71"/>
      <c r="BA122" s="171">
        <v>46240.0</v>
      </c>
      <c r="BB122" s="72"/>
      <c r="BC122" s="75"/>
    </row>
    <row r="123" ht="16.5" customHeight="1" outlineLevel="1">
      <c r="A123" s="75"/>
      <c r="B123" s="105" t="s">
        <v>1107</v>
      </c>
      <c r="C123" s="106">
        <v>46183.53519540509</v>
      </c>
      <c r="D123" s="72"/>
      <c r="E123" s="107" t="s">
        <v>7</v>
      </c>
      <c r="F123" s="71"/>
      <c r="G123" s="107" t="s">
        <v>174</v>
      </c>
      <c r="H123" s="71"/>
      <c r="I123" s="107" t="s">
        <v>386</v>
      </c>
      <c r="J123" s="71"/>
      <c r="K123" s="71"/>
      <c r="L123" s="71"/>
      <c r="M123" s="72"/>
      <c r="N123" s="108" t="s">
        <v>387</v>
      </c>
      <c r="O123" s="72"/>
      <c r="P123" s="109">
        <v>25000.0</v>
      </c>
      <c r="Q123" s="71"/>
      <c r="R123" s="110">
        <v>0.0</v>
      </c>
      <c r="S123" s="72"/>
      <c r="T123" s="111" t="s">
        <v>88</v>
      </c>
      <c r="U123" s="72"/>
      <c r="V123" s="112" t="s">
        <v>79</v>
      </c>
      <c r="W123" s="71"/>
      <c r="X123" s="72"/>
      <c r="Y123" s="112" t="s">
        <v>68</v>
      </c>
      <c r="Z123" s="72"/>
      <c r="AA123" s="75"/>
      <c r="AB123" s="169" t="s">
        <v>1108</v>
      </c>
      <c r="AC123" s="72"/>
      <c r="AD123" s="170">
        <v>46121.70801418982</v>
      </c>
      <c r="AE123" s="72"/>
      <c r="AF123" s="111" t="s">
        <v>1109</v>
      </c>
      <c r="AG123" s="71"/>
      <c r="AH123" s="72"/>
      <c r="AI123" s="111" t="s">
        <v>1111</v>
      </c>
      <c r="AJ123" s="71"/>
      <c r="AK123" s="72"/>
      <c r="AL123" s="111" t="s">
        <v>1113</v>
      </c>
      <c r="AM123" s="72"/>
      <c r="AN123" s="111">
        <v>3.765390635E9</v>
      </c>
      <c r="AO123" s="72"/>
      <c r="AP123" s="111" t="s">
        <v>101</v>
      </c>
      <c r="AQ123" s="72"/>
      <c r="AR123" s="111" t="s">
        <v>184</v>
      </c>
      <c r="AS123" s="72"/>
      <c r="AT123" s="168">
        <v>35000.0</v>
      </c>
      <c r="AU123" s="72"/>
      <c r="AV123" s="156" t="s">
        <v>544</v>
      </c>
      <c r="AW123" s="71"/>
      <c r="AX123" s="72"/>
      <c r="AY123" s="111" t="s">
        <v>248</v>
      </c>
      <c r="AZ123" s="71"/>
      <c r="BA123" s="171">
        <v>46152.0</v>
      </c>
      <c r="BB123" s="72"/>
      <c r="BC123" s="75"/>
    </row>
    <row r="124" ht="16.5" customHeight="1" outlineLevel="1">
      <c r="A124" s="75"/>
      <c r="B124" s="105" t="s">
        <v>1114</v>
      </c>
      <c r="C124" s="106">
        <v>46183.53351475694</v>
      </c>
      <c r="D124" s="72"/>
      <c r="E124" s="107" t="s">
        <v>7</v>
      </c>
      <c r="F124" s="71"/>
      <c r="G124" s="107" t="s">
        <v>174</v>
      </c>
      <c r="H124" s="71"/>
      <c r="I124" s="107" t="s">
        <v>1115</v>
      </c>
      <c r="J124" s="71"/>
      <c r="K124" s="71"/>
      <c r="L124" s="71"/>
      <c r="M124" s="72"/>
      <c r="N124" s="108" t="s">
        <v>937</v>
      </c>
      <c r="O124" s="72"/>
      <c r="P124" s="109">
        <v>25000.0</v>
      </c>
      <c r="Q124" s="71"/>
      <c r="R124" s="110">
        <v>0.0</v>
      </c>
      <c r="S124" s="72"/>
      <c r="T124" s="111" t="s">
        <v>66</v>
      </c>
      <c r="U124" s="72"/>
      <c r="V124" s="112" t="s">
        <v>79</v>
      </c>
      <c r="W124" s="71"/>
      <c r="X124" s="72"/>
      <c r="Y124" s="112" t="s">
        <v>68</v>
      </c>
      <c r="Z124" s="72"/>
      <c r="AA124" s="75"/>
      <c r="AB124" s="169" t="s">
        <v>1116</v>
      </c>
      <c r="AC124" s="72"/>
      <c r="AD124" s="170">
        <v>46121.70543206019</v>
      </c>
      <c r="AE124" s="72"/>
      <c r="AF124" s="111" t="s">
        <v>1117</v>
      </c>
      <c r="AG124" s="71"/>
      <c r="AH124" s="72"/>
      <c r="AI124" s="111" t="s">
        <v>1118</v>
      </c>
      <c r="AJ124" s="71"/>
      <c r="AK124" s="72"/>
      <c r="AL124" s="111" t="s">
        <v>441</v>
      </c>
      <c r="AM124" s="72"/>
      <c r="AN124" s="111">
        <v>3.764573837E9</v>
      </c>
      <c r="AO124" s="72"/>
      <c r="AP124" s="111" t="s">
        <v>112</v>
      </c>
      <c r="AQ124" s="72"/>
      <c r="AR124" s="111" t="s">
        <v>184</v>
      </c>
      <c r="AS124" s="72"/>
      <c r="AT124" s="168">
        <v>30000.0</v>
      </c>
      <c r="AU124" s="72"/>
      <c r="AV124" s="156" t="s">
        <v>246</v>
      </c>
      <c r="AW124" s="71"/>
      <c r="AX124" s="72"/>
      <c r="AY124" s="111" t="s">
        <v>248</v>
      </c>
      <c r="AZ124" s="71"/>
      <c r="BA124" s="171">
        <v>46244.0</v>
      </c>
      <c r="BB124" s="72"/>
      <c r="BC124" s="75"/>
    </row>
    <row r="125" ht="16.5" customHeight="1" outlineLevel="1">
      <c r="A125" s="75"/>
      <c r="B125" s="105" t="s">
        <v>1119</v>
      </c>
      <c r="C125" s="106">
        <v>46182.77207608796</v>
      </c>
      <c r="D125" s="72"/>
      <c r="E125" s="107" t="s">
        <v>7</v>
      </c>
      <c r="F125" s="71"/>
      <c r="G125" s="107" t="s">
        <v>174</v>
      </c>
      <c r="H125" s="71"/>
      <c r="I125" s="107" t="s">
        <v>1120</v>
      </c>
      <c r="J125" s="71"/>
      <c r="K125" s="71"/>
      <c r="L125" s="71"/>
      <c r="M125" s="72"/>
      <c r="N125" s="108" t="s">
        <v>410</v>
      </c>
      <c r="O125" s="72"/>
      <c r="P125" s="109">
        <v>25000.0</v>
      </c>
      <c r="Q125" s="71"/>
      <c r="R125" s="110">
        <v>0.0</v>
      </c>
      <c r="S125" s="72"/>
      <c r="T125" s="111" t="s">
        <v>66</v>
      </c>
      <c r="U125" s="72"/>
      <c r="V125" s="112" t="s">
        <v>79</v>
      </c>
      <c r="W125" s="71"/>
      <c r="X125" s="72"/>
      <c r="Y125" s="112" t="s">
        <v>68</v>
      </c>
      <c r="Z125" s="72"/>
      <c r="AA125" s="75"/>
      <c r="AB125" s="169" t="s">
        <v>1121</v>
      </c>
      <c r="AC125" s="72"/>
      <c r="AD125" s="170">
        <v>46121.70271403935</v>
      </c>
      <c r="AE125" s="72"/>
      <c r="AF125" s="111" t="s">
        <v>1122</v>
      </c>
      <c r="AG125" s="71"/>
      <c r="AH125" s="72"/>
      <c r="AI125" s="111" t="s">
        <v>1118</v>
      </c>
      <c r="AJ125" s="71"/>
      <c r="AK125" s="72"/>
      <c r="AL125" s="111" t="s">
        <v>452</v>
      </c>
      <c r="AM125" s="72"/>
      <c r="AN125" s="111">
        <v>3.764653668E9</v>
      </c>
      <c r="AO125" s="72"/>
      <c r="AP125" s="111" t="s">
        <v>112</v>
      </c>
      <c r="AQ125" s="72"/>
      <c r="AR125" s="111" t="s">
        <v>184</v>
      </c>
      <c r="AS125" s="72"/>
      <c r="AT125" s="168">
        <v>30000.0</v>
      </c>
      <c r="AU125" s="72"/>
      <c r="AV125" s="156" t="s">
        <v>246</v>
      </c>
      <c r="AW125" s="71"/>
      <c r="AX125" s="72"/>
      <c r="AY125" s="111" t="s">
        <v>248</v>
      </c>
      <c r="AZ125" s="71"/>
      <c r="BA125" s="171">
        <v>46244.0</v>
      </c>
      <c r="BB125" s="72"/>
      <c r="BC125" s="75"/>
    </row>
    <row r="126" ht="16.5" customHeight="1" outlineLevel="1">
      <c r="A126" s="75"/>
      <c r="B126" s="105" t="s">
        <v>1123</v>
      </c>
      <c r="C126" s="106">
        <v>46182.70465771991</v>
      </c>
      <c r="D126" s="72"/>
      <c r="E126" s="107" t="s">
        <v>7</v>
      </c>
      <c r="F126" s="71"/>
      <c r="G126" s="107" t="s">
        <v>174</v>
      </c>
      <c r="H126" s="71"/>
      <c r="I126" s="107" t="s">
        <v>440</v>
      </c>
      <c r="J126" s="71"/>
      <c r="K126" s="71"/>
      <c r="L126" s="71"/>
      <c r="M126" s="72"/>
      <c r="N126" s="108" t="s">
        <v>441</v>
      </c>
      <c r="O126" s="72"/>
      <c r="P126" s="109">
        <v>25000.0</v>
      </c>
      <c r="Q126" s="71"/>
      <c r="R126" s="110">
        <v>0.0</v>
      </c>
      <c r="S126" s="72"/>
      <c r="T126" s="111" t="s">
        <v>66</v>
      </c>
      <c r="U126" s="72"/>
      <c r="V126" s="112" t="s">
        <v>79</v>
      </c>
      <c r="W126" s="71"/>
      <c r="X126" s="72"/>
      <c r="Y126" s="112" t="s">
        <v>68</v>
      </c>
      <c r="Z126" s="72"/>
      <c r="AA126" s="75"/>
      <c r="AB126" s="169" t="s">
        <v>1124</v>
      </c>
      <c r="AC126" s="72"/>
      <c r="AD126" s="170">
        <v>46118.88465586805</v>
      </c>
      <c r="AE126" s="72"/>
      <c r="AF126" s="111" t="s">
        <v>1125</v>
      </c>
      <c r="AG126" s="71"/>
      <c r="AH126" s="72"/>
      <c r="AI126" s="111" t="s">
        <v>620</v>
      </c>
      <c r="AJ126" s="71"/>
      <c r="AK126" s="72"/>
      <c r="AL126" s="111" t="s">
        <v>1126</v>
      </c>
      <c r="AM126" s="72"/>
      <c r="AN126" s="111">
        <v>3.764836352E9</v>
      </c>
      <c r="AO126" s="72"/>
      <c r="AP126" s="111" t="s">
        <v>101</v>
      </c>
      <c r="AQ126" s="72"/>
      <c r="AR126" s="111" t="s">
        <v>275</v>
      </c>
      <c r="AS126" s="72"/>
      <c r="AT126" s="168">
        <v>30000.0</v>
      </c>
      <c r="AU126" s="72"/>
      <c r="AV126" s="156" t="s">
        <v>544</v>
      </c>
      <c r="AW126" s="71"/>
      <c r="AX126" s="72"/>
      <c r="AY126" s="111" t="s">
        <v>248</v>
      </c>
      <c r="AZ126" s="71"/>
      <c r="BA126" s="156" t="s">
        <v>188</v>
      </c>
      <c r="BB126" s="72"/>
      <c r="BC126" s="75"/>
    </row>
    <row r="127" ht="16.5" customHeight="1" outlineLevel="1">
      <c r="A127" s="75"/>
      <c r="B127" s="105" t="s">
        <v>1128</v>
      </c>
      <c r="C127" s="106">
        <v>46182.703596770836</v>
      </c>
      <c r="D127" s="72"/>
      <c r="E127" s="107" t="s">
        <v>7</v>
      </c>
      <c r="F127" s="71"/>
      <c r="G127" s="107" t="s">
        <v>174</v>
      </c>
      <c r="H127" s="71"/>
      <c r="I127" s="107" t="s">
        <v>450</v>
      </c>
      <c r="J127" s="71"/>
      <c r="K127" s="71"/>
      <c r="L127" s="71"/>
      <c r="M127" s="72"/>
      <c r="N127" s="108" t="s">
        <v>452</v>
      </c>
      <c r="O127" s="72"/>
      <c r="P127" s="109">
        <v>25000.0</v>
      </c>
      <c r="Q127" s="71"/>
      <c r="R127" s="110">
        <v>0.0</v>
      </c>
      <c r="S127" s="72"/>
      <c r="T127" s="111" t="s">
        <v>66</v>
      </c>
      <c r="U127" s="72"/>
      <c r="V127" s="112" t="s">
        <v>79</v>
      </c>
      <c r="W127" s="71"/>
      <c r="X127" s="72"/>
      <c r="Y127" s="112" t="s">
        <v>68</v>
      </c>
      <c r="Z127" s="72"/>
      <c r="AA127" s="75"/>
      <c r="AB127" s="169" t="s">
        <v>1129</v>
      </c>
      <c r="AC127" s="72"/>
      <c r="AD127" s="170">
        <v>46118.83837140046</v>
      </c>
      <c r="AE127" s="72"/>
      <c r="AF127" s="111" t="s">
        <v>1130</v>
      </c>
      <c r="AG127" s="71"/>
      <c r="AH127" s="72"/>
      <c r="AI127" s="111" t="s">
        <v>1131</v>
      </c>
      <c r="AJ127" s="71"/>
      <c r="AK127" s="72"/>
      <c r="AL127" s="111" t="s">
        <v>1103</v>
      </c>
      <c r="AM127" s="72"/>
      <c r="AN127" s="111">
        <v>3.76493416E9</v>
      </c>
      <c r="AO127" s="72"/>
      <c r="AP127" s="111" t="s">
        <v>101</v>
      </c>
      <c r="AQ127" s="72"/>
      <c r="AR127" s="111" t="s">
        <v>275</v>
      </c>
      <c r="AS127" s="72"/>
      <c r="AT127" s="168">
        <v>30000.0</v>
      </c>
      <c r="AU127" s="72"/>
      <c r="AV127" s="156" t="s">
        <v>326</v>
      </c>
      <c r="AW127" s="71"/>
      <c r="AX127" s="72"/>
      <c r="AY127" s="111" t="s">
        <v>248</v>
      </c>
      <c r="AZ127" s="71"/>
      <c r="BA127" s="171">
        <v>46214.0</v>
      </c>
      <c r="BB127" s="72"/>
      <c r="BC127" s="75"/>
    </row>
    <row r="128" ht="16.5" customHeight="1" outlineLevel="1">
      <c r="A128" s="75"/>
      <c r="B128" s="105" t="s">
        <v>1132</v>
      </c>
      <c r="C128" s="106">
        <v>46182.683109537036</v>
      </c>
      <c r="D128" s="72"/>
      <c r="E128" s="107" t="s">
        <v>7</v>
      </c>
      <c r="F128" s="71"/>
      <c r="G128" s="107" t="s">
        <v>174</v>
      </c>
      <c r="H128" s="71"/>
      <c r="I128" s="107" t="s">
        <v>431</v>
      </c>
      <c r="J128" s="71"/>
      <c r="K128" s="71"/>
      <c r="L128" s="71"/>
      <c r="M128" s="72"/>
      <c r="N128" s="108" t="s">
        <v>432</v>
      </c>
      <c r="O128" s="72"/>
      <c r="P128" s="109">
        <v>25000.0</v>
      </c>
      <c r="Q128" s="71"/>
      <c r="R128" s="110">
        <v>0.0</v>
      </c>
      <c r="S128" s="72"/>
      <c r="T128" s="111" t="s">
        <v>66</v>
      </c>
      <c r="U128" s="72"/>
      <c r="V128" s="112" t="s">
        <v>79</v>
      </c>
      <c r="W128" s="71"/>
      <c r="X128" s="72"/>
      <c r="Y128" s="112" t="s">
        <v>68</v>
      </c>
      <c r="Z128" s="72"/>
      <c r="AA128" s="75"/>
      <c r="AB128" s="169" t="s">
        <v>1133</v>
      </c>
      <c r="AC128" s="72"/>
      <c r="AD128" s="170">
        <v>46118.795481493056</v>
      </c>
      <c r="AE128" s="72"/>
      <c r="AF128" s="111" t="s">
        <v>1134</v>
      </c>
      <c r="AG128" s="71"/>
      <c r="AH128" s="72"/>
      <c r="AI128" s="111" t="s">
        <v>1135</v>
      </c>
      <c r="AJ128" s="71"/>
      <c r="AK128" s="72"/>
      <c r="AL128" s="111" t="s">
        <v>1138</v>
      </c>
      <c r="AM128" s="72"/>
      <c r="AN128" s="111">
        <v>3.764168513E9</v>
      </c>
      <c r="AO128" s="72"/>
      <c r="AP128" s="111" t="s">
        <v>101</v>
      </c>
      <c r="AQ128" s="72"/>
      <c r="AR128" s="111" t="s">
        <v>275</v>
      </c>
      <c r="AS128" s="72"/>
      <c r="AT128" s="168">
        <v>30000.0</v>
      </c>
      <c r="AU128" s="72"/>
      <c r="AV128" s="156" t="s">
        <v>544</v>
      </c>
      <c r="AW128" s="71"/>
      <c r="AX128" s="72"/>
      <c r="AY128" s="111" t="s">
        <v>248</v>
      </c>
      <c r="AZ128" s="71"/>
      <c r="BA128" s="171">
        <v>46149.0</v>
      </c>
      <c r="BB128" s="72"/>
      <c r="BC128" s="75"/>
    </row>
    <row r="129" ht="16.5" customHeight="1" outlineLevel="1">
      <c r="A129" s="75"/>
      <c r="B129" s="105" t="s">
        <v>1139</v>
      </c>
      <c r="C129" s="106">
        <v>46182.66370898148</v>
      </c>
      <c r="D129" s="72"/>
      <c r="E129" s="107" t="s">
        <v>7</v>
      </c>
      <c r="F129" s="71"/>
      <c r="G129" s="107" t="s">
        <v>174</v>
      </c>
      <c r="H129" s="71"/>
      <c r="I129" s="107" t="s">
        <v>1140</v>
      </c>
      <c r="J129" s="71"/>
      <c r="K129" s="71"/>
      <c r="L129" s="71"/>
      <c r="M129" s="72"/>
      <c r="N129" s="108" t="s">
        <v>1141</v>
      </c>
      <c r="O129" s="72"/>
      <c r="P129" s="109">
        <v>45000.0</v>
      </c>
      <c r="Q129" s="71"/>
      <c r="R129" s="110">
        <v>0.0</v>
      </c>
      <c r="S129" s="72"/>
      <c r="T129" s="111" t="s">
        <v>66</v>
      </c>
      <c r="U129" s="72"/>
      <c r="V129" s="112" t="s">
        <v>79</v>
      </c>
      <c r="W129" s="71"/>
      <c r="X129" s="72"/>
      <c r="Y129" s="112" t="s">
        <v>68</v>
      </c>
      <c r="Z129" s="72"/>
      <c r="AA129" s="75"/>
      <c r="AB129" s="169" t="s">
        <v>1142</v>
      </c>
      <c r="AC129" s="72"/>
      <c r="AD129" s="170">
        <v>46118.79266208333</v>
      </c>
      <c r="AE129" s="72"/>
      <c r="AF129" s="111" t="s">
        <v>1143</v>
      </c>
      <c r="AG129" s="71"/>
      <c r="AH129" s="72"/>
      <c r="AI129" s="111" t="s">
        <v>1144</v>
      </c>
      <c r="AJ129" s="71"/>
      <c r="AK129" s="72"/>
      <c r="AL129" s="111" t="s">
        <v>569</v>
      </c>
      <c r="AM129" s="72"/>
      <c r="AN129" s="111">
        <v>3.764181E9</v>
      </c>
      <c r="AO129" s="72"/>
      <c r="AP129" s="111" t="s">
        <v>101</v>
      </c>
      <c r="AQ129" s="72"/>
      <c r="AR129" s="111" t="s">
        <v>275</v>
      </c>
      <c r="AS129" s="72"/>
      <c r="AT129" s="168">
        <v>30000.0</v>
      </c>
      <c r="AU129" s="72"/>
      <c r="AV129" s="156" t="s">
        <v>246</v>
      </c>
      <c r="AW129" s="71"/>
      <c r="AX129" s="72"/>
      <c r="AY129" s="111" t="s">
        <v>248</v>
      </c>
      <c r="AZ129" s="71"/>
      <c r="BA129" s="171">
        <v>46240.0</v>
      </c>
      <c r="BB129" s="72"/>
      <c r="BC129" s="75"/>
    </row>
    <row r="130" ht="16.5" customHeight="1" outlineLevel="1">
      <c r="A130" s="75"/>
      <c r="B130" s="105" t="s">
        <v>1146</v>
      </c>
      <c r="C130" s="106">
        <v>46182.620445347224</v>
      </c>
      <c r="D130" s="72"/>
      <c r="E130" s="107" t="s">
        <v>7</v>
      </c>
      <c r="F130" s="71"/>
      <c r="G130" s="107" t="s">
        <v>174</v>
      </c>
      <c r="H130" s="71"/>
      <c r="I130" s="107" t="s">
        <v>1147</v>
      </c>
      <c r="J130" s="71"/>
      <c r="K130" s="71"/>
      <c r="L130" s="71"/>
      <c r="M130" s="72"/>
      <c r="N130" s="108" t="s">
        <v>368</v>
      </c>
      <c r="O130" s="72"/>
      <c r="P130" s="109">
        <v>45000.0</v>
      </c>
      <c r="Q130" s="71"/>
      <c r="R130" s="110">
        <v>0.0</v>
      </c>
      <c r="S130" s="72"/>
      <c r="T130" s="111" t="s">
        <v>88</v>
      </c>
      <c r="U130" s="72"/>
      <c r="V130" s="112" t="s">
        <v>79</v>
      </c>
      <c r="W130" s="71"/>
      <c r="X130" s="72"/>
      <c r="Y130" s="112" t="s">
        <v>68</v>
      </c>
      <c r="Z130" s="72"/>
      <c r="AA130" s="75"/>
      <c r="AB130" s="169" t="s">
        <v>1148</v>
      </c>
      <c r="AC130" s="72"/>
      <c r="AD130" s="170">
        <v>46118.46241871528</v>
      </c>
      <c r="AE130" s="72"/>
      <c r="AF130" s="111" t="s">
        <v>1150</v>
      </c>
      <c r="AG130" s="71"/>
      <c r="AH130" s="72"/>
      <c r="AI130" s="111" t="s">
        <v>1151</v>
      </c>
      <c r="AJ130" s="71"/>
      <c r="AK130" s="72"/>
      <c r="AL130" s="111" t="s">
        <v>378</v>
      </c>
      <c r="AM130" s="72"/>
      <c r="AN130" s="111">
        <v>3.764272091E9</v>
      </c>
      <c r="AO130" s="72"/>
      <c r="AP130" s="111" t="s">
        <v>101</v>
      </c>
      <c r="AQ130" s="72"/>
      <c r="AR130" s="111" t="s">
        <v>184</v>
      </c>
      <c r="AS130" s="72"/>
      <c r="AT130" s="168">
        <v>35000.0</v>
      </c>
      <c r="AU130" s="72"/>
      <c r="AV130" s="156" t="s">
        <v>246</v>
      </c>
      <c r="AW130" s="71"/>
      <c r="AX130" s="72"/>
      <c r="AY130" s="111" t="s">
        <v>248</v>
      </c>
      <c r="AZ130" s="71"/>
      <c r="BA130" s="171">
        <v>46247.0</v>
      </c>
      <c r="BB130" s="72"/>
      <c r="BC130" s="75"/>
    </row>
    <row r="131" ht="16.5" customHeight="1" outlineLevel="1">
      <c r="A131" s="75"/>
      <c r="B131" s="105" t="s">
        <v>1152</v>
      </c>
      <c r="C131" s="106">
        <v>46182.45428240741</v>
      </c>
      <c r="D131" s="72"/>
      <c r="E131" s="107" t="s">
        <v>7</v>
      </c>
      <c r="F131" s="71"/>
      <c r="G131" s="107" t="s">
        <v>174</v>
      </c>
      <c r="H131" s="71"/>
      <c r="I131" s="107" t="s">
        <v>377</v>
      </c>
      <c r="J131" s="71"/>
      <c r="K131" s="71"/>
      <c r="L131" s="71"/>
      <c r="M131" s="72"/>
      <c r="N131" s="108" t="s">
        <v>378</v>
      </c>
      <c r="O131" s="72"/>
      <c r="P131" s="109">
        <v>30000.0</v>
      </c>
      <c r="Q131" s="71"/>
      <c r="R131" s="110">
        <v>0.0</v>
      </c>
      <c r="S131" s="72"/>
      <c r="T131" s="111" t="s">
        <v>88</v>
      </c>
      <c r="U131" s="72"/>
      <c r="V131" s="112" t="s">
        <v>79</v>
      </c>
      <c r="W131" s="71"/>
      <c r="X131" s="72"/>
      <c r="Y131" s="112" t="s">
        <v>68</v>
      </c>
      <c r="Z131" s="72"/>
      <c r="AA131" s="75"/>
      <c r="AB131" s="169" t="s">
        <v>1154</v>
      </c>
      <c r="AC131" s="72"/>
      <c r="AD131" s="170">
        <v>46118.44666767361</v>
      </c>
      <c r="AE131" s="72"/>
      <c r="AF131" s="111" t="s">
        <v>1155</v>
      </c>
      <c r="AG131" s="71"/>
      <c r="AH131" s="72"/>
      <c r="AI131" s="111" t="s">
        <v>1156</v>
      </c>
      <c r="AJ131" s="71"/>
      <c r="AK131" s="72"/>
      <c r="AL131" s="111" t="s">
        <v>708</v>
      </c>
      <c r="AM131" s="72"/>
      <c r="AN131" s="111">
        <v>3.764812051E9</v>
      </c>
      <c r="AO131" s="72"/>
      <c r="AP131" s="111" t="s">
        <v>101</v>
      </c>
      <c r="AQ131" s="72"/>
      <c r="AR131" s="111" t="s">
        <v>275</v>
      </c>
      <c r="AS131" s="72"/>
      <c r="AT131" s="168">
        <v>30000.0</v>
      </c>
      <c r="AU131" s="72"/>
      <c r="AV131" s="156" t="s">
        <v>246</v>
      </c>
      <c r="AW131" s="71"/>
      <c r="AX131" s="72"/>
      <c r="AY131" s="111" t="s">
        <v>248</v>
      </c>
      <c r="AZ131" s="71"/>
      <c r="BA131" s="171">
        <v>46237.0</v>
      </c>
      <c r="BB131" s="72"/>
      <c r="BC131" s="75"/>
    </row>
    <row r="132" ht="16.5" customHeight="1" outlineLevel="1">
      <c r="A132" s="75"/>
      <c r="B132" s="105" t="s">
        <v>1157</v>
      </c>
      <c r="C132" s="106">
        <v>46182.38718237268</v>
      </c>
      <c r="D132" s="72"/>
      <c r="E132" s="107" t="s">
        <v>7</v>
      </c>
      <c r="F132" s="71"/>
      <c r="G132" s="107" t="s">
        <v>174</v>
      </c>
      <c r="H132" s="71"/>
      <c r="I132" s="107" t="s">
        <v>1158</v>
      </c>
      <c r="J132" s="71"/>
      <c r="K132" s="71"/>
      <c r="L132" s="71"/>
      <c r="M132" s="72"/>
      <c r="N132" s="108" t="s">
        <v>419</v>
      </c>
      <c r="O132" s="72"/>
      <c r="P132" s="109">
        <v>25000.0</v>
      </c>
      <c r="Q132" s="71"/>
      <c r="R132" s="110">
        <v>0.0</v>
      </c>
      <c r="S132" s="72"/>
      <c r="T132" s="111" t="s">
        <v>66</v>
      </c>
      <c r="U132" s="72"/>
      <c r="V132" s="112" t="s">
        <v>79</v>
      </c>
      <c r="W132" s="71"/>
      <c r="X132" s="72"/>
      <c r="Y132" s="112" t="s">
        <v>68</v>
      </c>
      <c r="Z132" s="72"/>
      <c r="AA132" s="75"/>
      <c r="AB132" s="169" t="s">
        <v>1160</v>
      </c>
      <c r="AC132" s="72"/>
      <c r="AD132" s="170">
        <v>46118.445582534725</v>
      </c>
      <c r="AE132" s="72"/>
      <c r="AF132" s="111" t="s">
        <v>1161</v>
      </c>
      <c r="AG132" s="71"/>
      <c r="AH132" s="72"/>
      <c r="AI132" s="111" t="s">
        <v>1162</v>
      </c>
      <c r="AJ132" s="71"/>
      <c r="AK132" s="72"/>
      <c r="AL132" s="111" t="s">
        <v>799</v>
      </c>
      <c r="AM132" s="72"/>
      <c r="AN132" s="111">
        <v>3.76420191E9</v>
      </c>
      <c r="AO132" s="72"/>
      <c r="AP132" s="111" t="s">
        <v>121</v>
      </c>
      <c r="AQ132" s="72"/>
      <c r="AR132" s="111" t="s">
        <v>184</v>
      </c>
      <c r="AS132" s="72"/>
      <c r="AT132" s="168">
        <v>50000.0</v>
      </c>
      <c r="AU132" s="72"/>
      <c r="AV132" s="156" t="s">
        <v>246</v>
      </c>
      <c r="AW132" s="71"/>
      <c r="AX132" s="72"/>
      <c r="AY132" s="111" t="s">
        <v>248</v>
      </c>
      <c r="AZ132" s="71"/>
      <c r="BA132" s="171">
        <v>46236.0</v>
      </c>
      <c r="BB132" s="72"/>
      <c r="BC132" s="75"/>
    </row>
    <row r="133" ht="16.5" customHeight="1" outlineLevel="1">
      <c r="A133" s="75"/>
      <c r="B133" s="105" t="s">
        <v>1163</v>
      </c>
      <c r="C133" s="106">
        <v>46182.38508835648</v>
      </c>
      <c r="D133" s="72"/>
      <c r="E133" s="107" t="s">
        <v>7</v>
      </c>
      <c r="F133" s="71"/>
      <c r="G133" s="107" t="s">
        <v>174</v>
      </c>
      <c r="H133" s="71"/>
      <c r="I133" s="107" t="s">
        <v>643</v>
      </c>
      <c r="J133" s="71"/>
      <c r="K133" s="71"/>
      <c r="L133" s="71"/>
      <c r="M133" s="72"/>
      <c r="N133" s="108" t="s">
        <v>645</v>
      </c>
      <c r="O133" s="72"/>
      <c r="P133" s="109">
        <v>45000.0</v>
      </c>
      <c r="Q133" s="71"/>
      <c r="R133" s="110">
        <v>0.0</v>
      </c>
      <c r="S133" s="72"/>
      <c r="T133" s="111" t="s">
        <v>88</v>
      </c>
      <c r="U133" s="72"/>
      <c r="V133" s="112" t="s">
        <v>79</v>
      </c>
      <c r="W133" s="71"/>
      <c r="X133" s="72"/>
      <c r="Y133" s="112" t="s">
        <v>68</v>
      </c>
      <c r="Z133" s="72"/>
      <c r="AA133" s="75"/>
      <c r="AB133" s="169" t="s">
        <v>1164</v>
      </c>
      <c r="AC133" s="72"/>
      <c r="AD133" s="170">
        <v>46118.442800335644</v>
      </c>
      <c r="AE133" s="72"/>
      <c r="AF133" s="111" t="s">
        <v>1165</v>
      </c>
      <c r="AG133" s="71"/>
      <c r="AH133" s="72"/>
      <c r="AI133" s="111" t="s">
        <v>289</v>
      </c>
      <c r="AJ133" s="71"/>
      <c r="AK133" s="72"/>
      <c r="AL133" s="111" t="s">
        <v>1166</v>
      </c>
      <c r="AM133" s="72"/>
      <c r="AN133" s="111">
        <v>3.764695832E9</v>
      </c>
      <c r="AO133" s="72"/>
      <c r="AP133" s="111" t="s">
        <v>112</v>
      </c>
      <c r="AQ133" s="72"/>
      <c r="AR133" s="111" t="s">
        <v>184</v>
      </c>
      <c r="AS133" s="72"/>
      <c r="AT133" s="168">
        <v>30000.0</v>
      </c>
      <c r="AU133" s="72"/>
      <c r="AV133" s="156" t="s">
        <v>544</v>
      </c>
      <c r="AW133" s="71"/>
      <c r="AX133" s="72"/>
      <c r="AY133" s="111" t="s">
        <v>248</v>
      </c>
      <c r="AZ133" s="71"/>
      <c r="BA133" s="171">
        <v>46181.0</v>
      </c>
      <c r="BB133" s="72"/>
      <c r="BC133" s="75"/>
    </row>
    <row r="134" ht="16.5" customHeight="1" outlineLevel="1">
      <c r="A134" s="75"/>
      <c r="B134" s="105" t="s">
        <v>1169</v>
      </c>
      <c r="C134" s="106">
        <v>46181.82120278935</v>
      </c>
      <c r="D134" s="72"/>
      <c r="E134" s="107" t="s">
        <v>7</v>
      </c>
      <c r="F134" s="71"/>
      <c r="G134" s="107" t="s">
        <v>174</v>
      </c>
      <c r="H134" s="71"/>
      <c r="I134" s="107" t="s">
        <v>819</v>
      </c>
      <c r="J134" s="71"/>
      <c r="K134" s="71"/>
      <c r="L134" s="71"/>
      <c r="M134" s="72"/>
      <c r="N134" s="108" t="s">
        <v>498</v>
      </c>
      <c r="O134" s="72"/>
      <c r="P134" s="109">
        <v>25000.0</v>
      </c>
      <c r="Q134" s="71"/>
      <c r="R134" s="110">
        <v>0.0</v>
      </c>
      <c r="S134" s="72"/>
      <c r="T134" s="111" t="s">
        <v>88</v>
      </c>
      <c r="U134" s="72"/>
      <c r="V134" s="112" t="s">
        <v>79</v>
      </c>
      <c r="W134" s="71"/>
      <c r="X134" s="72"/>
      <c r="Y134" s="112" t="s">
        <v>68</v>
      </c>
      <c r="Z134" s="72"/>
      <c r="AA134" s="75"/>
      <c r="AB134" s="169" t="s">
        <v>1176</v>
      </c>
      <c r="AC134" s="72"/>
      <c r="AD134" s="170">
        <v>46113.83783238426</v>
      </c>
      <c r="AE134" s="72"/>
      <c r="AF134" s="111" t="s">
        <v>1177</v>
      </c>
      <c r="AG134" s="71"/>
      <c r="AH134" s="72"/>
      <c r="AI134" s="111" t="s">
        <v>1179</v>
      </c>
      <c r="AJ134" s="71"/>
      <c r="AK134" s="72"/>
      <c r="AL134" s="111" t="s">
        <v>176</v>
      </c>
      <c r="AM134" s="72"/>
      <c r="AN134" s="111">
        <v>3.764801963E9</v>
      </c>
      <c r="AO134" s="72"/>
      <c r="AP134" s="111" t="s">
        <v>101</v>
      </c>
      <c r="AQ134" s="72"/>
      <c r="AR134" s="111" t="s">
        <v>184</v>
      </c>
      <c r="AS134" s="72"/>
      <c r="AT134" s="168">
        <v>0.0</v>
      </c>
      <c r="AU134" s="72"/>
      <c r="AV134" s="156" t="s">
        <v>246</v>
      </c>
      <c r="AW134" s="71"/>
      <c r="AX134" s="72"/>
      <c r="AY134" s="111" t="s">
        <v>248</v>
      </c>
      <c r="AZ134" s="71"/>
      <c r="BA134" s="171">
        <v>46258.0</v>
      </c>
      <c r="BB134" s="72"/>
      <c r="BC134" s="75"/>
    </row>
    <row r="135" ht="16.5" customHeight="1" outlineLevel="1">
      <c r="A135" s="75"/>
      <c r="B135" s="105" t="s">
        <v>1184</v>
      </c>
      <c r="C135" s="106">
        <v>46181.74834229167</v>
      </c>
      <c r="D135" s="72"/>
      <c r="E135" s="107" t="s">
        <v>7</v>
      </c>
      <c r="F135" s="71"/>
      <c r="G135" s="107" t="s">
        <v>174</v>
      </c>
      <c r="H135" s="71"/>
      <c r="I135" s="107" t="s">
        <v>461</v>
      </c>
      <c r="J135" s="71"/>
      <c r="K135" s="71"/>
      <c r="L135" s="71"/>
      <c r="M135" s="72"/>
      <c r="N135" s="108" t="s">
        <v>462</v>
      </c>
      <c r="O135" s="72"/>
      <c r="P135" s="109">
        <v>25000.0</v>
      </c>
      <c r="Q135" s="71"/>
      <c r="R135" s="110">
        <v>0.0</v>
      </c>
      <c r="S135" s="72"/>
      <c r="T135" s="111" t="s">
        <v>66</v>
      </c>
      <c r="U135" s="72"/>
      <c r="V135" s="112" t="s">
        <v>79</v>
      </c>
      <c r="W135" s="71"/>
      <c r="X135" s="72"/>
      <c r="Y135" s="112" t="s">
        <v>68</v>
      </c>
      <c r="Z135" s="72"/>
      <c r="AA135" s="75"/>
      <c r="AB135" s="169" t="s">
        <v>1187</v>
      </c>
      <c r="AC135" s="72"/>
      <c r="AD135" s="170">
        <v>46113.81578797454</v>
      </c>
      <c r="AE135" s="72"/>
      <c r="AF135" s="111" t="s">
        <v>1188</v>
      </c>
      <c r="AG135" s="71"/>
      <c r="AH135" s="72"/>
      <c r="AI135" s="111" t="s">
        <v>1189</v>
      </c>
      <c r="AJ135" s="71"/>
      <c r="AK135" s="72"/>
      <c r="AL135" s="111" t="s">
        <v>550</v>
      </c>
      <c r="AM135" s="72"/>
      <c r="AN135" s="111">
        <v>3.764100452E9</v>
      </c>
      <c r="AO135" s="72"/>
      <c r="AP135" s="111" t="s">
        <v>101</v>
      </c>
      <c r="AQ135" s="72"/>
      <c r="AR135" s="111" t="s">
        <v>275</v>
      </c>
      <c r="AS135" s="72"/>
      <c r="AT135" s="168">
        <v>30000.0</v>
      </c>
      <c r="AU135" s="72"/>
      <c r="AV135" s="156" t="s">
        <v>246</v>
      </c>
      <c r="AW135" s="71"/>
      <c r="AX135" s="72"/>
      <c r="AY135" s="111" t="s">
        <v>248</v>
      </c>
      <c r="AZ135" s="71"/>
      <c r="BA135" s="171">
        <v>46240.0</v>
      </c>
      <c r="BB135" s="72"/>
      <c r="BC135" s="75"/>
    </row>
    <row r="136" ht="16.5" customHeight="1" outlineLevel="1">
      <c r="A136" s="75"/>
      <c r="B136" s="105" t="s">
        <v>1194</v>
      </c>
      <c r="C136" s="106">
        <v>46178.80186853009</v>
      </c>
      <c r="D136" s="72"/>
      <c r="E136" s="107" t="s">
        <v>7</v>
      </c>
      <c r="F136" s="71"/>
      <c r="G136" s="107" t="s">
        <v>174</v>
      </c>
      <c r="H136" s="71"/>
      <c r="I136" s="107" t="s">
        <v>1197</v>
      </c>
      <c r="J136" s="71"/>
      <c r="K136" s="71"/>
      <c r="L136" s="71"/>
      <c r="M136" s="72"/>
      <c r="N136" s="108" t="s">
        <v>1094</v>
      </c>
      <c r="O136" s="72"/>
      <c r="P136" s="109">
        <v>25000.0</v>
      </c>
      <c r="Q136" s="71"/>
      <c r="R136" s="110">
        <v>0.0</v>
      </c>
      <c r="S136" s="72"/>
      <c r="T136" s="111" t="s">
        <v>66</v>
      </c>
      <c r="U136" s="72"/>
      <c r="V136" s="112" t="s">
        <v>79</v>
      </c>
      <c r="W136" s="71"/>
      <c r="X136" s="72"/>
      <c r="Y136" s="112" t="s">
        <v>68</v>
      </c>
      <c r="Z136" s="72"/>
      <c r="AA136" s="75"/>
      <c r="AB136" s="169" t="s">
        <v>1203</v>
      </c>
      <c r="AC136" s="72"/>
      <c r="AD136" s="170">
        <v>46113.81430042824</v>
      </c>
      <c r="AE136" s="72"/>
      <c r="AF136" s="111" t="s">
        <v>1093</v>
      </c>
      <c r="AG136" s="71"/>
      <c r="AH136" s="72"/>
      <c r="AI136" s="111" t="s">
        <v>1205</v>
      </c>
      <c r="AJ136" s="71"/>
      <c r="AK136" s="72"/>
      <c r="AL136" s="111" t="s">
        <v>764</v>
      </c>
      <c r="AM136" s="72"/>
      <c r="AN136" s="111">
        <v>3.7651321E9</v>
      </c>
      <c r="AO136" s="72"/>
      <c r="AP136" s="111" t="s">
        <v>101</v>
      </c>
      <c r="AQ136" s="72"/>
      <c r="AR136" s="111" t="s">
        <v>275</v>
      </c>
      <c r="AS136" s="72"/>
      <c r="AT136" s="168">
        <v>30000.0</v>
      </c>
      <c r="AU136" s="72"/>
      <c r="AV136" s="156" t="s">
        <v>246</v>
      </c>
      <c r="AW136" s="71"/>
      <c r="AX136" s="72"/>
      <c r="AY136" s="111" t="s">
        <v>248</v>
      </c>
      <c r="AZ136" s="71"/>
      <c r="BA136" s="171">
        <v>46236.0</v>
      </c>
      <c r="BB136" s="72"/>
      <c r="BC136" s="75"/>
    </row>
    <row r="137" ht="16.5" customHeight="1" outlineLevel="1">
      <c r="A137" s="75"/>
      <c r="B137" s="105" t="s">
        <v>1211</v>
      </c>
      <c r="C137" s="106">
        <v>46178.8001171412</v>
      </c>
      <c r="D137" s="72"/>
      <c r="E137" s="107" t="s">
        <v>7</v>
      </c>
      <c r="F137" s="71"/>
      <c r="G137" s="107" t="s">
        <v>174</v>
      </c>
      <c r="H137" s="71"/>
      <c r="I137" s="107" t="s">
        <v>837</v>
      </c>
      <c r="J137" s="71"/>
      <c r="K137" s="71"/>
      <c r="L137" s="71"/>
      <c r="M137" s="72"/>
      <c r="N137" s="108" t="s">
        <v>447</v>
      </c>
      <c r="O137" s="72"/>
      <c r="P137" s="109">
        <v>25000.0</v>
      </c>
      <c r="Q137" s="71"/>
      <c r="R137" s="110">
        <v>0.0</v>
      </c>
      <c r="S137" s="72"/>
      <c r="T137" s="111" t="s">
        <v>88</v>
      </c>
      <c r="U137" s="72"/>
      <c r="V137" s="112" t="s">
        <v>79</v>
      </c>
      <c r="W137" s="71"/>
      <c r="X137" s="72"/>
      <c r="Y137" s="112" t="s">
        <v>68</v>
      </c>
      <c r="Z137" s="72"/>
      <c r="AA137" s="75"/>
      <c r="AB137" s="169" t="s">
        <v>1215</v>
      </c>
      <c r="AC137" s="72"/>
      <c r="AD137" s="170">
        <v>46113.812787303235</v>
      </c>
      <c r="AE137" s="72"/>
      <c r="AF137" s="111" t="s">
        <v>1218</v>
      </c>
      <c r="AG137" s="71"/>
      <c r="AH137" s="72"/>
      <c r="AI137" s="111" t="s">
        <v>1220</v>
      </c>
      <c r="AJ137" s="71"/>
      <c r="AK137" s="72"/>
      <c r="AL137" s="111" t="s">
        <v>1221</v>
      </c>
      <c r="AM137" s="72"/>
      <c r="AN137" s="111">
        <v>3.76513616E9</v>
      </c>
      <c r="AO137" s="72"/>
      <c r="AP137" s="111" t="s">
        <v>101</v>
      </c>
      <c r="AQ137" s="72"/>
      <c r="AR137" s="111" t="s">
        <v>184</v>
      </c>
      <c r="AS137" s="72"/>
      <c r="AT137" s="168">
        <v>35000.0</v>
      </c>
      <c r="AU137" s="72"/>
      <c r="AV137" s="156" t="s">
        <v>544</v>
      </c>
      <c r="AW137" s="71"/>
      <c r="AX137" s="72"/>
      <c r="AY137" s="111" t="s">
        <v>248</v>
      </c>
      <c r="AZ137" s="71"/>
      <c r="BA137" s="171">
        <v>46144.0</v>
      </c>
      <c r="BB137" s="72"/>
      <c r="BC137" s="75"/>
    </row>
    <row r="138" ht="16.5" customHeight="1" outlineLevel="1">
      <c r="A138" s="75"/>
      <c r="B138" s="105" t="s">
        <v>1222</v>
      </c>
      <c r="C138" s="106">
        <v>46177.77687019676</v>
      </c>
      <c r="D138" s="72"/>
      <c r="E138" s="107" t="s">
        <v>7</v>
      </c>
      <c r="F138" s="71"/>
      <c r="G138" s="107" t="s">
        <v>174</v>
      </c>
      <c r="H138" s="71"/>
      <c r="I138" s="107" t="s">
        <v>479</v>
      </c>
      <c r="J138" s="71"/>
      <c r="K138" s="71"/>
      <c r="L138" s="71"/>
      <c r="M138" s="72"/>
      <c r="N138" s="108" t="s">
        <v>481</v>
      </c>
      <c r="O138" s="72"/>
      <c r="P138" s="109">
        <v>45000.0</v>
      </c>
      <c r="Q138" s="71"/>
      <c r="R138" s="110">
        <v>0.0</v>
      </c>
      <c r="S138" s="72"/>
      <c r="T138" s="111" t="s">
        <v>88</v>
      </c>
      <c r="U138" s="72"/>
      <c r="V138" s="112" t="s">
        <v>79</v>
      </c>
      <c r="W138" s="71"/>
      <c r="X138" s="72"/>
      <c r="Y138" s="112" t="s">
        <v>68</v>
      </c>
      <c r="Z138" s="72"/>
      <c r="AA138" s="75"/>
      <c r="AB138" s="169" t="s">
        <v>1226</v>
      </c>
      <c r="AC138" s="72"/>
      <c r="AD138" s="170">
        <v>46113.81230600695</v>
      </c>
      <c r="AE138" s="72"/>
      <c r="AF138" s="111" t="s">
        <v>434</v>
      </c>
      <c r="AG138" s="71"/>
      <c r="AH138" s="72"/>
      <c r="AI138" s="111" t="s">
        <v>1228</v>
      </c>
      <c r="AJ138" s="71"/>
      <c r="AK138" s="72"/>
      <c r="AL138" s="111" t="s">
        <v>1229</v>
      </c>
      <c r="AM138" s="72"/>
      <c r="AN138" s="111">
        <v>3.764159669E9</v>
      </c>
      <c r="AO138" s="72"/>
      <c r="AP138" s="111" t="s">
        <v>101</v>
      </c>
      <c r="AQ138" s="72"/>
      <c r="AR138" s="111" t="s">
        <v>184</v>
      </c>
      <c r="AS138" s="72"/>
      <c r="AT138" s="168">
        <v>35000.0</v>
      </c>
      <c r="AU138" s="72"/>
      <c r="AV138" s="156" t="s">
        <v>544</v>
      </c>
      <c r="AW138" s="71"/>
      <c r="AX138" s="72"/>
      <c r="AY138" s="111" t="s">
        <v>248</v>
      </c>
      <c r="AZ138" s="71"/>
      <c r="BA138" s="171">
        <v>46144.0</v>
      </c>
      <c r="BB138" s="72"/>
      <c r="BC138" s="75"/>
    </row>
    <row r="139" ht="16.5" customHeight="1" outlineLevel="1">
      <c r="A139" s="75"/>
      <c r="B139" s="105" t="s">
        <v>1232</v>
      </c>
      <c r="C139" s="106">
        <v>46177.71566443287</v>
      </c>
      <c r="D139" s="72"/>
      <c r="E139" s="107" t="s">
        <v>7</v>
      </c>
      <c r="F139" s="71"/>
      <c r="G139" s="107" t="s">
        <v>185</v>
      </c>
      <c r="H139" s="71"/>
      <c r="I139" s="107" t="s">
        <v>604</v>
      </c>
      <c r="J139" s="71"/>
      <c r="K139" s="71"/>
      <c r="L139" s="71"/>
      <c r="M139" s="72"/>
      <c r="N139" s="108" t="s">
        <v>605</v>
      </c>
      <c r="O139" s="72"/>
      <c r="P139" s="109">
        <v>27500.0</v>
      </c>
      <c r="Q139" s="71"/>
      <c r="R139" s="110">
        <v>0.0</v>
      </c>
      <c r="S139" s="72"/>
      <c r="T139" s="111" t="s">
        <v>66</v>
      </c>
      <c r="U139" s="72"/>
      <c r="V139" s="112" t="s">
        <v>79</v>
      </c>
      <c r="W139" s="71"/>
      <c r="X139" s="72"/>
      <c r="Y139" s="112" t="s">
        <v>68</v>
      </c>
      <c r="Z139" s="72"/>
      <c r="AA139" s="75"/>
      <c r="AB139" s="169" t="s">
        <v>1236</v>
      </c>
      <c r="AC139" s="72"/>
      <c r="AD139" s="170">
        <v>46113.8108384838</v>
      </c>
      <c r="AE139" s="72"/>
      <c r="AF139" s="111" t="s">
        <v>1237</v>
      </c>
      <c r="AG139" s="71"/>
      <c r="AH139" s="72"/>
      <c r="AI139" s="111" t="s">
        <v>1238</v>
      </c>
      <c r="AJ139" s="71"/>
      <c r="AK139" s="72"/>
      <c r="AL139" s="111" t="s">
        <v>1240</v>
      </c>
      <c r="AM139" s="72"/>
      <c r="AN139" s="111">
        <v>3.764134576E9</v>
      </c>
      <c r="AO139" s="72"/>
      <c r="AP139" s="111" t="s">
        <v>101</v>
      </c>
      <c r="AQ139" s="72"/>
      <c r="AR139" s="111" t="s">
        <v>275</v>
      </c>
      <c r="AS139" s="72"/>
      <c r="AT139" s="168">
        <v>30000.0</v>
      </c>
      <c r="AU139" s="72"/>
      <c r="AV139" s="156" t="s">
        <v>544</v>
      </c>
      <c r="AW139" s="71"/>
      <c r="AX139" s="72"/>
      <c r="AY139" s="111" t="s">
        <v>248</v>
      </c>
      <c r="AZ139" s="71"/>
      <c r="BA139" s="171">
        <v>46186.0</v>
      </c>
      <c r="BB139" s="72"/>
      <c r="BC139" s="75"/>
    </row>
    <row r="140" ht="16.5" customHeight="1" outlineLevel="1">
      <c r="A140" s="75"/>
      <c r="B140" s="105" t="s">
        <v>1248</v>
      </c>
      <c r="C140" s="106">
        <v>46177.660981203706</v>
      </c>
      <c r="D140" s="72"/>
      <c r="E140" s="107" t="s">
        <v>7</v>
      </c>
      <c r="F140" s="71"/>
      <c r="G140" s="107" t="s">
        <v>174</v>
      </c>
      <c r="H140" s="71"/>
      <c r="I140" s="107" t="s">
        <v>1249</v>
      </c>
      <c r="J140" s="71"/>
      <c r="K140" s="71"/>
      <c r="L140" s="71"/>
      <c r="M140" s="72"/>
      <c r="N140" s="108" t="s">
        <v>928</v>
      </c>
      <c r="O140" s="72"/>
      <c r="P140" s="109">
        <v>25000.0</v>
      </c>
      <c r="Q140" s="71"/>
      <c r="R140" s="110">
        <v>0.0</v>
      </c>
      <c r="S140" s="72"/>
      <c r="T140" s="111" t="s">
        <v>66</v>
      </c>
      <c r="U140" s="72"/>
      <c r="V140" s="112" t="s">
        <v>79</v>
      </c>
      <c r="W140" s="71"/>
      <c r="X140" s="72"/>
      <c r="Y140" s="112" t="s">
        <v>68</v>
      </c>
      <c r="Z140" s="72"/>
      <c r="AA140" s="75"/>
      <c r="AB140" s="169" t="s">
        <v>1253</v>
      </c>
      <c r="AC140" s="72"/>
      <c r="AD140" s="170">
        <v>46113.81013226852</v>
      </c>
      <c r="AE140" s="72"/>
      <c r="AF140" s="111" t="s">
        <v>1255</v>
      </c>
      <c r="AG140" s="71"/>
      <c r="AH140" s="72"/>
      <c r="AI140" s="111" t="s">
        <v>1256</v>
      </c>
      <c r="AJ140" s="71"/>
      <c r="AK140" s="72"/>
      <c r="AL140" s="111" t="s">
        <v>349</v>
      </c>
      <c r="AM140" s="72"/>
      <c r="AN140" s="111">
        <v>3.764587402E9</v>
      </c>
      <c r="AO140" s="72"/>
      <c r="AP140" s="111" t="s">
        <v>101</v>
      </c>
      <c r="AQ140" s="72"/>
      <c r="AR140" s="111" t="s">
        <v>275</v>
      </c>
      <c r="AS140" s="72"/>
      <c r="AT140" s="168">
        <v>30000.0</v>
      </c>
      <c r="AU140" s="72"/>
      <c r="AV140" s="156" t="s">
        <v>246</v>
      </c>
      <c r="AW140" s="71"/>
      <c r="AX140" s="72"/>
      <c r="AY140" s="111" t="s">
        <v>248</v>
      </c>
      <c r="AZ140" s="71"/>
      <c r="BA140" s="171">
        <v>46247.0</v>
      </c>
      <c r="BB140" s="72"/>
      <c r="BC140" s="75"/>
    </row>
    <row r="141" ht="16.5" customHeight="1" outlineLevel="1">
      <c r="A141" s="75"/>
      <c r="B141" s="105" t="s">
        <v>1259</v>
      </c>
      <c r="C141" s="106">
        <v>46177.584598194444</v>
      </c>
      <c r="D141" s="72"/>
      <c r="E141" s="107" t="s">
        <v>7</v>
      </c>
      <c r="F141" s="71"/>
      <c r="G141" s="107" t="s">
        <v>174</v>
      </c>
      <c r="H141" s="71"/>
      <c r="I141" s="107" t="s">
        <v>694</v>
      </c>
      <c r="J141" s="71"/>
      <c r="K141" s="71"/>
      <c r="L141" s="71"/>
      <c r="M141" s="72"/>
      <c r="N141" s="108" t="s">
        <v>695</v>
      </c>
      <c r="O141" s="72"/>
      <c r="P141" s="109">
        <v>25000.0</v>
      </c>
      <c r="Q141" s="71"/>
      <c r="R141" s="110">
        <v>0.0</v>
      </c>
      <c r="S141" s="72"/>
      <c r="T141" s="111" t="s">
        <v>66</v>
      </c>
      <c r="U141" s="72"/>
      <c r="V141" s="112" t="s">
        <v>79</v>
      </c>
      <c r="W141" s="71"/>
      <c r="X141" s="72"/>
      <c r="Y141" s="112" t="s">
        <v>68</v>
      </c>
      <c r="Z141" s="72"/>
      <c r="AA141" s="75"/>
      <c r="AB141" s="169" t="s">
        <v>1264</v>
      </c>
      <c r="AC141" s="72"/>
      <c r="AD141" s="170">
        <v>46113.80953846065</v>
      </c>
      <c r="AE141" s="72"/>
      <c r="AF141" s="111" t="s">
        <v>1265</v>
      </c>
      <c r="AG141" s="71"/>
      <c r="AH141" s="72"/>
      <c r="AI141" s="111" t="s">
        <v>1266</v>
      </c>
      <c r="AJ141" s="71"/>
      <c r="AK141" s="72"/>
      <c r="AL141" s="111" t="s">
        <v>886</v>
      </c>
      <c r="AM141" s="72"/>
      <c r="AN141" s="111">
        <v>3.764101184E9</v>
      </c>
      <c r="AO141" s="72"/>
      <c r="AP141" s="111" t="s">
        <v>101</v>
      </c>
      <c r="AQ141" s="72"/>
      <c r="AR141" s="111" t="s">
        <v>275</v>
      </c>
      <c r="AS141" s="72"/>
      <c r="AT141" s="168">
        <v>30000.0</v>
      </c>
      <c r="AU141" s="72"/>
      <c r="AV141" s="156" t="s">
        <v>246</v>
      </c>
      <c r="AW141" s="71"/>
      <c r="AX141" s="72"/>
      <c r="AY141" s="111" t="s">
        <v>248</v>
      </c>
      <c r="AZ141" s="71"/>
      <c r="BA141" s="171">
        <v>46229.0</v>
      </c>
      <c r="BB141" s="72"/>
      <c r="BC141" s="75"/>
    </row>
    <row r="142" ht="16.5" customHeight="1" outlineLevel="1">
      <c r="A142" s="75"/>
      <c r="B142" s="105" t="s">
        <v>1270</v>
      </c>
      <c r="C142" s="106">
        <v>46176.79034607639</v>
      </c>
      <c r="D142" s="72"/>
      <c r="E142" s="107" t="s">
        <v>7</v>
      </c>
      <c r="F142" s="71"/>
      <c r="G142" s="107" t="s">
        <v>174</v>
      </c>
      <c r="H142" s="71"/>
      <c r="I142" s="107" t="s">
        <v>1271</v>
      </c>
      <c r="J142" s="71"/>
      <c r="K142" s="71"/>
      <c r="L142" s="71"/>
      <c r="M142" s="72"/>
      <c r="N142" s="108" t="s">
        <v>775</v>
      </c>
      <c r="O142" s="72"/>
      <c r="P142" s="109">
        <v>25000.0</v>
      </c>
      <c r="Q142" s="71"/>
      <c r="R142" s="110">
        <v>0.0</v>
      </c>
      <c r="S142" s="72"/>
      <c r="T142" s="111" t="s">
        <v>88</v>
      </c>
      <c r="U142" s="72"/>
      <c r="V142" s="112" t="s">
        <v>79</v>
      </c>
      <c r="W142" s="71"/>
      <c r="X142" s="72"/>
      <c r="Y142" s="112" t="s">
        <v>68</v>
      </c>
      <c r="Z142" s="72"/>
      <c r="AA142" s="75"/>
      <c r="AB142" s="169" t="s">
        <v>1275</v>
      </c>
      <c r="AC142" s="72"/>
      <c r="AD142" s="170">
        <v>46113.808899930555</v>
      </c>
      <c r="AE142" s="72"/>
      <c r="AF142" s="111" t="s">
        <v>1276</v>
      </c>
      <c r="AG142" s="71"/>
      <c r="AH142" s="72"/>
      <c r="AI142" s="111" t="s">
        <v>1277</v>
      </c>
      <c r="AJ142" s="71"/>
      <c r="AK142" s="72"/>
      <c r="AL142" s="111" t="s">
        <v>1278</v>
      </c>
      <c r="AM142" s="72"/>
      <c r="AN142" s="111">
        <v>3.76490131E9</v>
      </c>
      <c r="AO142" s="72"/>
      <c r="AP142" s="111" t="s">
        <v>101</v>
      </c>
      <c r="AQ142" s="72"/>
      <c r="AR142" s="111" t="s">
        <v>184</v>
      </c>
      <c r="AS142" s="72"/>
      <c r="AT142" s="168">
        <v>35000.0</v>
      </c>
      <c r="AU142" s="72"/>
      <c r="AV142" s="156" t="s">
        <v>544</v>
      </c>
      <c r="AW142" s="71"/>
      <c r="AX142" s="72"/>
      <c r="AY142" s="111" t="s">
        <v>248</v>
      </c>
      <c r="AZ142" s="71"/>
      <c r="BA142" s="171">
        <v>46149.0</v>
      </c>
      <c r="BB142" s="72"/>
      <c r="BC142" s="75"/>
    </row>
    <row r="143" ht="16.5" customHeight="1" outlineLevel="1">
      <c r="A143" s="75"/>
      <c r="B143" s="105" t="s">
        <v>1283</v>
      </c>
      <c r="C143" s="106">
        <v>46176.78955064814</v>
      </c>
      <c r="D143" s="72"/>
      <c r="E143" s="107" t="s">
        <v>7</v>
      </c>
      <c r="F143" s="71"/>
      <c r="G143" s="107" t="s">
        <v>174</v>
      </c>
      <c r="H143" s="71"/>
      <c r="I143" s="107" t="s">
        <v>1284</v>
      </c>
      <c r="J143" s="71"/>
      <c r="K143" s="71"/>
      <c r="L143" s="71"/>
      <c r="M143" s="72"/>
      <c r="N143" s="108" t="s">
        <v>569</v>
      </c>
      <c r="O143" s="72"/>
      <c r="P143" s="109">
        <v>30000.0</v>
      </c>
      <c r="Q143" s="71"/>
      <c r="R143" s="110">
        <v>0.0</v>
      </c>
      <c r="S143" s="72"/>
      <c r="T143" s="111" t="s">
        <v>88</v>
      </c>
      <c r="U143" s="72"/>
      <c r="V143" s="112" t="s">
        <v>79</v>
      </c>
      <c r="W143" s="71"/>
      <c r="X143" s="72"/>
      <c r="Y143" s="112" t="s">
        <v>68</v>
      </c>
      <c r="Z143" s="72"/>
      <c r="AA143" s="75"/>
      <c r="AB143" s="169" t="s">
        <v>1288</v>
      </c>
      <c r="AC143" s="72"/>
      <c r="AD143" s="170">
        <v>46113.8037562963</v>
      </c>
      <c r="AE143" s="72"/>
      <c r="AF143" s="111" t="s">
        <v>1117</v>
      </c>
      <c r="AG143" s="71"/>
      <c r="AH143" s="72"/>
      <c r="AI143" s="111" t="s">
        <v>1289</v>
      </c>
      <c r="AJ143" s="71"/>
      <c r="AK143" s="72"/>
      <c r="AL143" s="111" t="s">
        <v>191</v>
      </c>
      <c r="AM143" s="72"/>
      <c r="AN143" s="111">
        <v>3.76472174E9</v>
      </c>
      <c r="AO143" s="72"/>
      <c r="AP143" s="111" t="s">
        <v>101</v>
      </c>
      <c r="AQ143" s="72"/>
      <c r="AR143" s="111" t="s">
        <v>275</v>
      </c>
      <c r="AS143" s="72"/>
      <c r="AT143" s="168">
        <v>30000.0</v>
      </c>
      <c r="AU143" s="72"/>
      <c r="AV143" s="156" t="s">
        <v>246</v>
      </c>
      <c r="AW143" s="71"/>
      <c r="AX143" s="72"/>
      <c r="AY143" s="111" t="s">
        <v>248</v>
      </c>
      <c r="AZ143" s="71"/>
      <c r="BA143" s="171">
        <v>46256.0</v>
      </c>
      <c r="BB143" s="72"/>
      <c r="BC143" s="75"/>
    </row>
    <row r="144" ht="16.5" customHeight="1" outlineLevel="1">
      <c r="A144" s="75"/>
      <c r="B144" s="105" t="s">
        <v>1291</v>
      </c>
      <c r="C144" s="106">
        <v>46195.0</v>
      </c>
      <c r="D144" s="72"/>
      <c r="E144" s="107" t="s">
        <v>7</v>
      </c>
      <c r="F144" s="71"/>
      <c r="G144" s="107" t="s">
        <v>174</v>
      </c>
      <c r="H144" s="71"/>
      <c r="I144" s="107" t="s">
        <v>1294</v>
      </c>
      <c r="J144" s="71"/>
      <c r="K144" s="71"/>
      <c r="L144" s="71"/>
      <c r="M144" s="72"/>
      <c r="N144" s="108" t="s">
        <v>191</v>
      </c>
      <c r="O144" s="72"/>
      <c r="P144" s="109">
        <v>25000.0</v>
      </c>
      <c r="Q144" s="71"/>
      <c r="R144" s="110">
        <v>0.0</v>
      </c>
      <c r="S144" s="72"/>
      <c r="T144" s="111" t="s">
        <v>66</v>
      </c>
      <c r="U144" s="72"/>
      <c r="V144" s="112" t="s">
        <v>79</v>
      </c>
      <c r="W144" s="71"/>
      <c r="X144" s="72"/>
      <c r="Y144" s="112" t="s">
        <v>68</v>
      </c>
      <c r="Z144" s="72"/>
      <c r="AA144" s="75"/>
      <c r="AB144" s="169" t="s">
        <v>1296</v>
      </c>
      <c r="AC144" s="72"/>
      <c r="AD144" s="170">
        <v>46113.80099505787</v>
      </c>
      <c r="AE144" s="72"/>
      <c r="AF144" s="111" t="s">
        <v>1298</v>
      </c>
      <c r="AG144" s="71"/>
      <c r="AH144" s="72"/>
      <c r="AI144" s="111" t="s">
        <v>427</v>
      </c>
      <c r="AJ144" s="71"/>
      <c r="AK144" s="72"/>
      <c r="AL144" s="111" t="s">
        <v>949</v>
      </c>
      <c r="AM144" s="72"/>
      <c r="AN144" s="111">
        <v>3.765227832E9</v>
      </c>
      <c r="AO144" s="72"/>
      <c r="AP144" s="111" t="s">
        <v>101</v>
      </c>
      <c r="AQ144" s="72"/>
      <c r="AR144" s="111" t="s">
        <v>275</v>
      </c>
      <c r="AS144" s="72"/>
      <c r="AT144" s="168">
        <v>30000.0</v>
      </c>
      <c r="AU144" s="72"/>
      <c r="AV144" s="156" t="s">
        <v>326</v>
      </c>
      <c r="AW144" s="71"/>
      <c r="AX144" s="72"/>
      <c r="AY144" s="111" t="s">
        <v>248</v>
      </c>
      <c r="AZ144" s="71"/>
      <c r="BA144" s="171">
        <v>46226.0</v>
      </c>
      <c r="BB144" s="72"/>
      <c r="BC144" s="75"/>
    </row>
    <row r="145" ht="16.5" customHeight="1" outlineLevel="1">
      <c r="A145" s="75"/>
      <c r="B145" s="105" t="s">
        <v>1300</v>
      </c>
      <c r="C145" s="106">
        <v>46176.76006368056</v>
      </c>
      <c r="D145" s="72"/>
      <c r="E145" s="107" t="s">
        <v>7</v>
      </c>
      <c r="F145" s="71"/>
      <c r="G145" s="107" t="s">
        <v>174</v>
      </c>
      <c r="H145" s="71"/>
      <c r="I145" s="107" t="s">
        <v>1302</v>
      </c>
      <c r="J145" s="71"/>
      <c r="K145" s="71"/>
      <c r="L145" s="71"/>
      <c r="M145" s="72"/>
      <c r="N145" s="108" t="s">
        <v>456</v>
      </c>
      <c r="O145" s="72"/>
      <c r="P145" s="109">
        <v>25000.0</v>
      </c>
      <c r="Q145" s="71"/>
      <c r="R145" s="110">
        <v>0.0</v>
      </c>
      <c r="S145" s="72"/>
      <c r="T145" s="111" t="s">
        <v>88</v>
      </c>
      <c r="U145" s="72"/>
      <c r="V145" s="112" t="s">
        <v>79</v>
      </c>
      <c r="W145" s="71"/>
      <c r="X145" s="72"/>
      <c r="Y145" s="112" t="s">
        <v>68</v>
      </c>
      <c r="Z145" s="72"/>
      <c r="AA145" s="75"/>
      <c r="AB145" s="169" t="s">
        <v>1305</v>
      </c>
      <c r="AC145" s="72"/>
      <c r="AD145" s="170">
        <v>46113.78436621527</v>
      </c>
      <c r="AE145" s="72"/>
      <c r="AF145" s="111" t="s">
        <v>1306</v>
      </c>
      <c r="AG145" s="71"/>
      <c r="AH145" s="72"/>
      <c r="AI145" s="111" t="s">
        <v>1307</v>
      </c>
      <c r="AJ145" s="71"/>
      <c r="AK145" s="72"/>
      <c r="AL145" s="111" t="s">
        <v>580</v>
      </c>
      <c r="AM145" s="72"/>
      <c r="AN145" s="111">
        <v>3.764729755E9</v>
      </c>
      <c r="AO145" s="72"/>
      <c r="AP145" s="111" t="s">
        <v>101</v>
      </c>
      <c r="AQ145" s="72"/>
      <c r="AR145" s="111" t="s">
        <v>275</v>
      </c>
      <c r="AS145" s="72"/>
      <c r="AT145" s="168">
        <v>30000.0</v>
      </c>
      <c r="AU145" s="72"/>
      <c r="AV145" s="156" t="s">
        <v>246</v>
      </c>
      <c r="AW145" s="71"/>
      <c r="AX145" s="72"/>
      <c r="AY145" s="111" t="s">
        <v>248</v>
      </c>
      <c r="AZ145" s="71"/>
      <c r="BA145" s="171">
        <v>46240.0</v>
      </c>
      <c r="BB145" s="72"/>
      <c r="BC145" s="75"/>
    </row>
    <row r="146" ht="16.5" customHeight="1" outlineLevel="1">
      <c r="A146" s="75"/>
      <c r="B146" s="105" t="s">
        <v>1311</v>
      </c>
      <c r="C146" s="106">
        <v>46176.75155568287</v>
      </c>
      <c r="D146" s="72"/>
      <c r="E146" s="107" t="s">
        <v>7</v>
      </c>
      <c r="F146" s="71"/>
      <c r="G146" s="107" t="s">
        <v>174</v>
      </c>
      <c r="H146" s="71"/>
      <c r="I146" s="107" t="s">
        <v>1312</v>
      </c>
      <c r="J146" s="71"/>
      <c r="K146" s="71"/>
      <c r="L146" s="71"/>
      <c r="M146" s="72"/>
      <c r="N146" s="108" t="s">
        <v>580</v>
      </c>
      <c r="O146" s="72"/>
      <c r="P146" s="109">
        <v>25000.0</v>
      </c>
      <c r="Q146" s="71"/>
      <c r="R146" s="110">
        <v>0.0</v>
      </c>
      <c r="S146" s="72"/>
      <c r="T146" s="111" t="s">
        <v>88</v>
      </c>
      <c r="U146" s="72"/>
      <c r="V146" s="112" t="s">
        <v>79</v>
      </c>
      <c r="W146" s="71"/>
      <c r="X146" s="72"/>
      <c r="Y146" s="112" t="s">
        <v>68</v>
      </c>
      <c r="Z146" s="72"/>
      <c r="AA146" s="75"/>
      <c r="AB146" s="169" t="s">
        <v>1314</v>
      </c>
      <c r="AC146" s="72"/>
      <c r="AD146" s="170">
        <v>46113.783608275466</v>
      </c>
      <c r="AE146" s="72"/>
      <c r="AF146" s="111" t="s">
        <v>361</v>
      </c>
      <c r="AG146" s="71"/>
      <c r="AH146" s="72"/>
      <c r="AI146" s="111" t="s">
        <v>1317</v>
      </c>
      <c r="AJ146" s="71"/>
      <c r="AK146" s="72"/>
      <c r="AL146" s="111" t="s">
        <v>591</v>
      </c>
      <c r="AM146" s="72"/>
      <c r="AN146" s="111">
        <v>3.764197142E9</v>
      </c>
      <c r="AO146" s="72"/>
      <c r="AP146" s="111" t="s">
        <v>101</v>
      </c>
      <c r="AQ146" s="72"/>
      <c r="AR146" s="111" t="s">
        <v>275</v>
      </c>
      <c r="AS146" s="72"/>
      <c r="AT146" s="168">
        <v>30000.0</v>
      </c>
      <c r="AU146" s="72"/>
      <c r="AV146" s="156" t="s">
        <v>246</v>
      </c>
      <c r="AW146" s="71"/>
      <c r="AX146" s="72"/>
      <c r="AY146" s="111" t="s">
        <v>248</v>
      </c>
      <c r="AZ146" s="71"/>
      <c r="BA146" s="171">
        <v>46240.0</v>
      </c>
      <c r="BB146" s="72"/>
      <c r="BC146" s="75"/>
    </row>
    <row r="147" ht="16.5" customHeight="1" outlineLevel="1">
      <c r="A147" s="75"/>
      <c r="B147" s="105" t="s">
        <v>1319</v>
      </c>
      <c r="C147" s="106">
        <v>46176.74522611111</v>
      </c>
      <c r="D147" s="72"/>
      <c r="E147" s="107" t="s">
        <v>7</v>
      </c>
      <c r="F147" s="71"/>
      <c r="G147" s="107" t="s">
        <v>174</v>
      </c>
      <c r="H147" s="71"/>
      <c r="I147" s="107" t="s">
        <v>1321</v>
      </c>
      <c r="J147" s="71"/>
      <c r="K147" s="71"/>
      <c r="L147" s="71"/>
      <c r="M147" s="72"/>
      <c r="N147" s="108" t="s">
        <v>591</v>
      </c>
      <c r="O147" s="72"/>
      <c r="P147" s="109">
        <v>25000.0</v>
      </c>
      <c r="Q147" s="71"/>
      <c r="R147" s="110">
        <v>0.0</v>
      </c>
      <c r="S147" s="72"/>
      <c r="T147" s="111" t="s">
        <v>88</v>
      </c>
      <c r="U147" s="72"/>
      <c r="V147" s="112" t="s">
        <v>79</v>
      </c>
      <c r="W147" s="71"/>
      <c r="X147" s="72"/>
      <c r="Y147" s="112" t="s">
        <v>68</v>
      </c>
      <c r="Z147" s="72"/>
      <c r="AA147" s="75"/>
      <c r="AB147" s="169" t="s">
        <v>1325</v>
      </c>
      <c r="AC147" s="72"/>
      <c r="AD147" s="170">
        <v>46113.78170391204</v>
      </c>
      <c r="AE147" s="72"/>
      <c r="AF147" s="111" t="s">
        <v>1326</v>
      </c>
      <c r="AG147" s="71"/>
      <c r="AH147" s="72"/>
      <c r="AI147" s="111" t="s">
        <v>1266</v>
      </c>
      <c r="AJ147" s="71"/>
      <c r="AK147" s="72"/>
      <c r="AL147" s="111" t="s">
        <v>462</v>
      </c>
      <c r="AM147" s="72"/>
      <c r="AN147" s="111">
        <v>3.764602938E9</v>
      </c>
      <c r="AO147" s="72"/>
      <c r="AP147" s="111" t="s">
        <v>101</v>
      </c>
      <c r="AQ147" s="72"/>
      <c r="AR147" s="111" t="s">
        <v>275</v>
      </c>
      <c r="AS147" s="72"/>
      <c r="AT147" s="168">
        <v>30000.0</v>
      </c>
      <c r="AU147" s="72"/>
      <c r="AV147" s="156" t="s">
        <v>246</v>
      </c>
      <c r="AW147" s="71"/>
      <c r="AX147" s="72"/>
      <c r="AY147" s="111" t="s">
        <v>248</v>
      </c>
      <c r="AZ147" s="71"/>
      <c r="BA147" s="171">
        <v>46242.0</v>
      </c>
      <c r="BB147" s="72"/>
      <c r="BC147" s="75"/>
    </row>
    <row r="148" ht="16.5" customHeight="1" outlineLevel="1">
      <c r="A148" s="75"/>
      <c r="B148" s="105" t="s">
        <v>1331</v>
      </c>
      <c r="C148" s="106">
        <v>46176.73578020833</v>
      </c>
      <c r="D148" s="72"/>
      <c r="E148" s="107" t="s">
        <v>7</v>
      </c>
      <c r="F148" s="71"/>
      <c r="G148" s="107" t="s">
        <v>174</v>
      </c>
      <c r="H148" s="71"/>
      <c r="I148" s="107" t="s">
        <v>1332</v>
      </c>
      <c r="J148" s="71"/>
      <c r="K148" s="71"/>
      <c r="L148" s="71"/>
      <c r="M148" s="72"/>
      <c r="N148" s="108" t="s">
        <v>491</v>
      </c>
      <c r="O148" s="72"/>
      <c r="P148" s="109">
        <v>25000.0</v>
      </c>
      <c r="Q148" s="71"/>
      <c r="R148" s="110">
        <v>0.0</v>
      </c>
      <c r="S148" s="72"/>
      <c r="T148" s="111" t="s">
        <v>88</v>
      </c>
      <c r="U148" s="72"/>
      <c r="V148" s="112" t="s">
        <v>79</v>
      </c>
      <c r="W148" s="71"/>
      <c r="X148" s="72"/>
      <c r="Y148" s="112" t="s">
        <v>68</v>
      </c>
      <c r="Z148" s="72"/>
      <c r="AA148" s="75"/>
      <c r="AB148" s="169" t="s">
        <v>1336</v>
      </c>
      <c r="AC148" s="72"/>
      <c r="AD148" s="170">
        <v>46113.78066247686</v>
      </c>
      <c r="AE148" s="72"/>
      <c r="AF148" s="111" t="s">
        <v>862</v>
      </c>
      <c r="AG148" s="71"/>
      <c r="AH148" s="72"/>
      <c r="AI148" s="111" t="s">
        <v>620</v>
      </c>
      <c r="AJ148" s="71"/>
      <c r="AK148" s="72"/>
      <c r="AL148" s="111" t="s">
        <v>1337</v>
      </c>
      <c r="AM148" s="72"/>
      <c r="AN148" s="111">
        <v>3.764198639E9</v>
      </c>
      <c r="AO148" s="72"/>
      <c r="AP148" s="111" t="s">
        <v>112</v>
      </c>
      <c r="AQ148" s="72"/>
      <c r="AR148" s="111" t="s">
        <v>184</v>
      </c>
      <c r="AS148" s="72"/>
      <c r="AT148" s="168">
        <v>30000.0</v>
      </c>
      <c r="AU148" s="72"/>
      <c r="AV148" s="156" t="s">
        <v>544</v>
      </c>
      <c r="AW148" s="71"/>
      <c r="AX148" s="72"/>
      <c r="AY148" s="111" t="s">
        <v>248</v>
      </c>
      <c r="AZ148" s="71"/>
      <c r="BA148" s="171">
        <v>46172.0</v>
      </c>
      <c r="BB148" s="72"/>
      <c r="BC148" s="75"/>
    </row>
    <row r="149" ht="16.5" customHeight="1" outlineLevel="1">
      <c r="A149" s="75"/>
      <c r="B149" s="105" t="s">
        <v>1339</v>
      </c>
      <c r="C149" s="106">
        <v>46175.84352010417</v>
      </c>
      <c r="D149" s="72"/>
      <c r="E149" s="107" t="s">
        <v>7</v>
      </c>
      <c r="F149" s="71"/>
      <c r="G149" s="107" t="s">
        <v>174</v>
      </c>
      <c r="H149" s="71"/>
      <c r="I149" s="107" t="s">
        <v>1342</v>
      </c>
      <c r="J149" s="71"/>
      <c r="K149" s="71"/>
      <c r="L149" s="71"/>
      <c r="M149" s="72"/>
      <c r="N149" s="108" t="s">
        <v>473</v>
      </c>
      <c r="O149" s="72"/>
      <c r="P149" s="109">
        <v>25000.0</v>
      </c>
      <c r="Q149" s="71"/>
      <c r="R149" s="110">
        <v>0.0</v>
      </c>
      <c r="S149" s="72"/>
      <c r="T149" s="111" t="s">
        <v>66</v>
      </c>
      <c r="U149" s="72"/>
      <c r="V149" s="112" t="s">
        <v>79</v>
      </c>
      <c r="W149" s="71"/>
      <c r="X149" s="72"/>
      <c r="Y149" s="112" t="s">
        <v>68</v>
      </c>
      <c r="Z149" s="72"/>
      <c r="AA149" s="75"/>
      <c r="AB149" s="169" t="s">
        <v>1344</v>
      </c>
      <c r="AC149" s="72"/>
      <c r="AD149" s="170">
        <v>46113.77876998842</v>
      </c>
      <c r="AE149" s="72"/>
      <c r="AF149" s="111" t="s">
        <v>1346</v>
      </c>
      <c r="AG149" s="71"/>
      <c r="AH149" s="72"/>
      <c r="AI149" s="111" t="s">
        <v>1100</v>
      </c>
      <c r="AJ149" s="71"/>
      <c r="AK149" s="72"/>
      <c r="AL149" s="111" t="s">
        <v>423</v>
      </c>
      <c r="AM149" s="72"/>
      <c r="AN149" s="111">
        <v>3.764179518E9</v>
      </c>
      <c r="AO149" s="72"/>
      <c r="AP149" s="111" t="s">
        <v>101</v>
      </c>
      <c r="AQ149" s="72"/>
      <c r="AR149" s="111" t="s">
        <v>275</v>
      </c>
      <c r="AS149" s="72"/>
      <c r="AT149" s="168">
        <v>30000.0</v>
      </c>
      <c r="AU149" s="72"/>
      <c r="AV149" s="156" t="s">
        <v>246</v>
      </c>
      <c r="AW149" s="71"/>
      <c r="AX149" s="72"/>
      <c r="AY149" s="111" t="s">
        <v>248</v>
      </c>
      <c r="AZ149" s="71"/>
      <c r="BA149" s="171">
        <v>46244.0</v>
      </c>
      <c r="BB149" s="72"/>
      <c r="BC149" s="75"/>
    </row>
    <row r="150" ht="16.5" customHeight="1" outlineLevel="1">
      <c r="A150" s="75"/>
      <c r="B150" s="105" t="s">
        <v>1349</v>
      </c>
      <c r="C150" s="106">
        <v>46175.84146206018</v>
      </c>
      <c r="D150" s="72"/>
      <c r="E150" s="107" t="s">
        <v>7</v>
      </c>
      <c r="F150" s="71"/>
      <c r="G150" s="107" t="s">
        <v>174</v>
      </c>
      <c r="H150" s="71"/>
      <c r="I150" s="107" t="s">
        <v>1351</v>
      </c>
      <c r="J150" s="71"/>
      <c r="K150" s="71"/>
      <c r="L150" s="71"/>
      <c r="M150" s="72"/>
      <c r="N150" s="108" t="s">
        <v>724</v>
      </c>
      <c r="O150" s="72"/>
      <c r="P150" s="109">
        <v>25000.0</v>
      </c>
      <c r="Q150" s="71"/>
      <c r="R150" s="110">
        <v>0.0</v>
      </c>
      <c r="S150" s="72"/>
      <c r="T150" s="111" t="s">
        <v>66</v>
      </c>
      <c r="U150" s="72"/>
      <c r="V150" s="112" t="s">
        <v>79</v>
      </c>
      <c r="W150" s="71"/>
      <c r="X150" s="72"/>
      <c r="Y150" s="112" t="s">
        <v>68</v>
      </c>
      <c r="Z150" s="72"/>
      <c r="AA150" s="75"/>
      <c r="AB150" s="169" t="s">
        <v>1356</v>
      </c>
      <c r="AC150" s="72"/>
      <c r="AD150" s="170">
        <v>46113.740411412036</v>
      </c>
      <c r="AE150" s="72"/>
      <c r="AF150" s="111" t="s">
        <v>1357</v>
      </c>
      <c r="AG150" s="71"/>
      <c r="AH150" s="72"/>
      <c r="AI150" s="111" t="s">
        <v>1359</v>
      </c>
      <c r="AJ150" s="71"/>
      <c r="AK150" s="72"/>
      <c r="AL150" s="111" t="s">
        <v>491</v>
      </c>
      <c r="AM150" s="72"/>
      <c r="AN150" s="111">
        <v>3.764655596E9</v>
      </c>
      <c r="AO150" s="72"/>
      <c r="AP150" s="111" t="s">
        <v>101</v>
      </c>
      <c r="AQ150" s="72"/>
      <c r="AR150" s="111" t="s">
        <v>275</v>
      </c>
      <c r="AS150" s="72"/>
      <c r="AT150" s="168">
        <v>30000.0</v>
      </c>
      <c r="AU150" s="72"/>
      <c r="AV150" s="156" t="s">
        <v>246</v>
      </c>
      <c r="AW150" s="71"/>
      <c r="AX150" s="72"/>
      <c r="AY150" s="111" t="s">
        <v>248</v>
      </c>
      <c r="AZ150" s="71"/>
      <c r="BA150" s="171">
        <v>46242.0</v>
      </c>
      <c r="BB150" s="72"/>
      <c r="BC150" s="75"/>
    </row>
    <row r="151" ht="16.5" customHeight="1" outlineLevel="1">
      <c r="A151" s="75"/>
      <c r="B151" s="105" t="s">
        <v>1361</v>
      </c>
      <c r="C151" s="106">
        <v>46175.84065972222</v>
      </c>
      <c r="D151" s="72"/>
      <c r="E151" s="107" t="s">
        <v>7</v>
      </c>
      <c r="F151" s="71"/>
      <c r="G151" s="107" t="s">
        <v>174</v>
      </c>
      <c r="H151" s="71"/>
      <c r="I151" s="107" t="s">
        <v>1363</v>
      </c>
      <c r="J151" s="71"/>
      <c r="K151" s="71"/>
      <c r="L151" s="71"/>
      <c r="M151" s="72"/>
      <c r="N151" s="108" t="s">
        <v>717</v>
      </c>
      <c r="O151" s="72"/>
      <c r="P151" s="109">
        <v>25000.0</v>
      </c>
      <c r="Q151" s="71"/>
      <c r="R151" s="110">
        <v>0.0</v>
      </c>
      <c r="S151" s="72"/>
      <c r="T151" s="111" t="s">
        <v>66</v>
      </c>
      <c r="U151" s="72"/>
      <c r="V151" s="112" t="s">
        <v>79</v>
      </c>
      <c r="W151" s="71"/>
      <c r="X151" s="72"/>
      <c r="Y151" s="112" t="s">
        <v>68</v>
      </c>
      <c r="Z151" s="72"/>
      <c r="AA151" s="75"/>
      <c r="AB151" s="169" t="s">
        <v>1368</v>
      </c>
      <c r="AC151" s="72"/>
      <c r="AD151" s="170">
        <v>46113.40249047454</v>
      </c>
      <c r="AE151" s="72"/>
      <c r="AF151" s="111" t="s">
        <v>1370</v>
      </c>
      <c r="AG151" s="71"/>
      <c r="AH151" s="72"/>
      <c r="AI151" s="111" t="s">
        <v>1371</v>
      </c>
      <c r="AJ151" s="71"/>
      <c r="AK151" s="72"/>
      <c r="AL151" s="111" t="s">
        <v>695</v>
      </c>
      <c r="AM151" s="72"/>
      <c r="AN151" s="111">
        <v>3.764232599E9</v>
      </c>
      <c r="AO151" s="72"/>
      <c r="AP151" s="111" t="s">
        <v>112</v>
      </c>
      <c r="AQ151" s="72"/>
      <c r="AR151" s="111" t="s">
        <v>184</v>
      </c>
      <c r="AS151" s="72"/>
      <c r="AT151" s="168">
        <v>30000.0</v>
      </c>
      <c r="AU151" s="72"/>
      <c r="AV151" s="156" t="s">
        <v>246</v>
      </c>
      <c r="AW151" s="71"/>
      <c r="AX151" s="72"/>
      <c r="AY151" s="111" t="s">
        <v>248</v>
      </c>
      <c r="AZ151" s="71"/>
      <c r="BA151" s="171">
        <v>46237.0</v>
      </c>
      <c r="BB151" s="72"/>
      <c r="BC151" s="75"/>
    </row>
    <row r="152" ht="16.5" customHeight="1" outlineLevel="1">
      <c r="A152" s="75"/>
      <c r="B152" s="105" t="s">
        <v>1376</v>
      </c>
      <c r="C152" s="106">
        <v>46175.83977107639</v>
      </c>
      <c r="D152" s="72"/>
      <c r="E152" s="107" t="s">
        <v>7</v>
      </c>
      <c r="F152" s="71"/>
      <c r="G152" s="107" t="s">
        <v>174</v>
      </c>
      <c r="H152" s="71"/>
      <c r="I152" s="107" t="s">
        <v>1379</v>
      </c>
      <c r="J152" s="71"/>
      <c r="K152" s="71"/>
      <c r="L152" s="71"/>
      <c r="M152" s="72"/>
      <c r="N152" s="108" t="s">
        <v>536</v>
      </c>
      <c r="O152" s="72"/>
      <c r="P152" s="109">
        <v>25000.0</v>
      </c>
      <c r="Q152" s="71"/>
      <c r="R152" s="110">
        <v>0.0</v>
      </c>
      <c r="S152" s="72"/>
      <c r="T152" s="111" t="s">
        <v>66</v>
      </c>
      <c r="U152" s="72"/>
      <c r="V152" s="112" t="s">
        <v>79</v>
      </c>
      <c r="W152" s="71"/>
      <c r="X152" s="72"/>
      <c r="Y152" s="112" t="s">
        <v>68</v>
      </c>
      <c r="Z152" s="72"/>
      <c r="AA152" s="75"/>
      <c r="AB152" s="169" t="s">
        <v>1381</v>
      </c>
      <c r="AC152" s="72"/>
      <c r="AD152" s="170">
        <v>46113.401902557875</v>
      </c>
      <c r="AE152" s="72"/>
      <c r="AF152" s="111" t="s">
        <v>1382</v>
      </c>
      <c r="AG152" s="71"/>
      <c r="AH152" s="72"/>
      <c r="AI152" s="111" t="s">
        <v>758</v>
      </c>
      <c r="AJ152" s="71"/>
      <c r="AK152" s="72"/>
      <c r="AL152" s="111" t="s">
        <v>1384</v>
      </c>
      <c r="AM152" s="72"/>
      <c r="AN152" s="111">
        <v>3.764843527E9</v>
      </c>
      <c r="AO152" s="72"/>
      <c r="AP152" s="111" t="s">
        <v>112</v>
      </c>
      <c r="AQ152" s="72"/>
      <c r="AR152" s="111" t="s">
        <v>184</v>
      </c>
      <c r="AS152" s="72"/>
      <c r="AT152" s="168">
        <v>30000.0</v>
      </c>
      <c r="AU152" s="72"/>
      <c r="AV152" s="156" t="s">
        <v>326</v>
      </c>
      <c r="AW152" s="71"/>
      <c r="AX152" s="72"/>
      <c r="AY152" s="111" t="s">
        <v>248</v>
      </c>
      <c r="AZ152" s="71"/>
      <c r="BA152" s="171">
        <v>46205.0</v>
      </c>
      <c r="BB152" s="72"/>
      <c r="BC152" s="75"/>
    </row>
    <row r="153" ht="16.5" customHeight="1" outlineLevel="1">
      <c r="A153" s="75"/>
      <c r="B153" s="105" t="s">
        <v>1389</v>
      </c>
      <c r="C153" s="106">
        <v>46175.76256585648</v>
      </c>
      <c r="D153" s="72"/>
      <c r="E153" s="107" t="s">
        <v>7</v>
      </c>
      <c r="F153" s="71"/>
      <c r="G153" s="107" t="s">
        <v>174</v>
      </c>
      <c r="H153" s="71"/>
      <c r="I153" s="107" t="s">
        <v>1391</v>
      </c>
      <c r="J153" s="71"/>
      <c r="K153" s="71"/>
      <c r="L153" s="71"/>
      <c r="M153" s="72"/>
      <c r="N153" s="108" t="s">
        <v>485</v>
      </c>
      <c r="O153" s="72"/>
      <c r="P153" s="109">
        <v>25000.0</v>
      </c>
      <c r="Q153" s="71"/>
      <c r="R153" s="110">
        <v>0.0</v>
      </c>
      <c r="S153" s="72"/>
      <c r="T153" s="111" t="s">
        <v>88</v>
      </c>
      <c r="U153" s="72"/>
      <c r="V153" s="112" t="s">
        <v>79</v>
      </c>
      <c r="W153" s="71"/>
      <c r="X153" s="72"/>
      <c r="Y153" s="112" t="s">
        <v>68</v>
      </c>
      <c r="Z153" s="72"/>
      <c r="AA153" s="75"/>
      <c r="AB153" s="169" t="s">
        <v>1394</v>
      </c>
      <c r="AC153" s="72"/>
      <c r="AD153" s="170">
        <v>46113.40105581019</v>
      </c>
      <c r="AE153" s="72"/>
      <c r="AF153" s="111" t="s">
        <v>1395</v>
      </c>
      <c r="AG153" s="71"/>
      <c r="AH153" s="72"/>
      <c r="AI153" s="111" t="s">
        <v>1044</v>
      </c>
      <c r="AJ153" s="71"/>
      <c r="AK153" s="72"/>
      <c r="AL153" s="111" t="s">
        <v>1396</v>
      </c>
      <c r="AM153" s="72"/>
      <c r="AN153" s="111">
        <v>3.764564964E9</v>
      </c>
      <c r="AO153" s="72"/>
      <c r="AP153" s="111" t="s">
        <v>101</v>
      </c>
      <c r="AQ153" s="72"/>
      <c r="AR153" s="111" t="s">
        <v>275</v>
      </c>
      <c r="AS153" s="72"/>
      <c r="AT153" s="168">
        <v>30000.0</v>
      </c>
      <c r="AU153" s="72"/>
      <c r="AV153" s="156" t="s">
        <v>544</v>
      </c>
      <c r="AW153" s="71"/>
      <c r="AX153" s="72"/>
      <c r="AY153" s="111" t="s">
        <v>248</v>
      </c>
      <c r="AZ153" s="71"/>
      <c r="BA153" s="156" t="s">
        <v>188</v>
      </c>
      <c r="BB153" s="72"/>
      <c r="BC153" s="75"/>
    </row>
    <row r="154" ht="16.5" customHeight="1" outlineLevel="1">
      <c r="A154" s="75"/>
      <c r="B154" s="105" t="s">
        <v>1400</v>
      </c>
      <c r="C154" s="106">
        <v>46175.7172921412</v>
      </c>
      <c r="D154" s="72"/>
      <c r="E154" s="107" t="s">
        <v>7</v>
      </c>
      <c r="F154" s="71"/>
      <c r="G154" s="107" t="s">
        <v>174</v>
      </c>
      <c r="H154" s="71"/>
      <c r="I154" s="107" t="s">
        <v>1401</v>
      </c>
      <c r="J154" s="71"/>
      <c r="K154" s="71"/>
      <c r="L154" s="71"/>
      <c r="M154" s="72"/>
      <c r="N154" s="108" t="s">
        <v>1013</v>
      </c>
      <c r="O154" s="72"/>
      <c r="P154" s="109">
        <v>25000.0</v>
      </c>
      <c r="Q154" s="71"/>
      <c r="R154" s="110">
        <v>0.0</v>
      </c>
      <c r="S154" s="72"/>
      <c r="T154" s="111" t="s">
        <v>88</v>
      </c>
      <c r="U154" s="72"/>
      <c r="V154" s="112" t="s">
        <v>79</v>
      </c>
      <c r="W154" s="71"/>
      <c r="X154" s="72"/>
      <c r="Y154" s="112" t="s">
        <v>68</v>
      </c>
      <c r="Z154" s="72"/>
      <c r="AA154" s="75"/>
      <c r="AB154" s="169" t="s">
        <v>1406</v>
      </c>
      <c r="AC154" s="72"/>
      <c r="AD154" s="170">
        <v>46113.39864537037</v>
      </c>
      <c r="AE154" s="72"/>
      <c r="AF154" s="111" t="s">
        <v>998</v>
      </c>
      <c r="AG154" s="71"/>
      <c r="AH154" s="72"/>
      <c r="AI154" s="111" t="s">
        <v>1407</v>
      </c>
      <c r="AJ154" s="71"/>
      <c r="AK154" s="72"/>
      <c r="AL154" s="111" t="s">
        <v>1408</v>
      </c>
      <c r="AM154" s="72"/>
      <c r="AN154" s="111">
        <v>3.764171156E9</v>
      </c>
      <c r="AO154" s="72"/>
      <c r="AP154" s="111" t="s">
        <v>101</v>
      </c>
      <c r="AQ154" s="72"/>
      <c r="AR154" s="111" t="s">
        <v>275</v>
      </c>
      <c r="AS154" s="72"/>
      <c r="AT154" s="168">
        <v>30000.0</v>
      </c>
      <c r="AU154" s="72"/>
      <c r="AV154" s="156" t="s">
        <v>326</v>
      </c>
      <c r="AW154" s="71"/>
      <c r="AX154" s="72"/>
      <c r="AY154" s="111" t="s">
        <v>248</v>
      </c>
      <c r="AZ154" s="71"/>
      <c r="BA154" s="171">
        <v>46205.0</v>
      </c>
      <c r="BB154" s="72"/>
      <c r="BC154" s="75"/>
    </row>
    <row r="155" ht="16.5" customHeight="1" outlineLevel="1">
      <c r="A155" s="75"/>
      <c r="B155" s="105" t="s">
        <v>1410</v>
      </c>
      <c r="C155" s="106">
        <v>46175.71589574074</v>
      </c>
      <c r="D155" s="72"/>
      <c r="E155" s="107" t="s">
        <v>7</v>
      </c>
      <c r="F155" s="71"/>
      <c r="G155" s="107" t="s">
        <v>174</v>
      </c>
      <c r="H155" s="71"/>
      <c r="I155" s="107" t="s">
        <v>1414</v>
      </c>
      <c r="J155" s="71"/>
      <c r="K155" s="71"/>
      <c r="L155" s="71"/>
      <c r="M155" s="72"/>
      <c r="N155" s="108" t="s">
        <v>741</v>
      </c>
      <c r="O155" s="72"/>
      <c r="P155" s="109">
        <v>25000.0</v>
      </c>
      <c r="Q155" s="71"/>
      <c r="R155" s="110">
        <v>0.0</v>
      </c>
      <c r="S155" s="72"/>
      <c r="T155" s="111" t="s">
        <v>88</v>
      </c>
      <c r="U155" s="72"/>
      <c r="V155" s="112" t="s">
        <v>79</v>
      </c>
      <c r="W155" s="71"/>
      <c r="X155" s="72"/>
      <c r="Y155" s="112" t="s">
        <v>68</v>
      </c>
      <c r="Z155" s="72"/>
      <c r="AA155" s="75"/>
      <c r="AB155" s="169" t="s">
        <v>1417</v>
      </c>
      <c r="AC155" s="72"/>
      <c r="AD155" s="166">
        <v>46113.39775605324</v>
      </c>
      <c r="AE155" s="72"/>
      <c r="AF155" s="111" t="s">
        <v>915</v>
      </c>
      <c r="AG155" s="71"/>
      <c r="AH155" s="72"/>
      <c r="AI155" s="111" t="s">
        <v>1421</v>
      </c>
      <c r="AJ155" s="71"/>
      <c r="AK155" s="72"/>
      <c r="AL155" s="111" t="s">
        <v>368</v>
      </c>
      <c r="AM155" s="72"/>
      <c r="AN155" s="111">
        <v>3.764845885E9</v>
      </c>
      <c r="AO155" s="72"/>
      <c r="AP155" s="111" t="s">
        <v>112</v>
      </c>
      <c r="AQ155" s="72"/>
      <c r="AR155" s="111" t="s">
        <v>184</v>
      </c>
      <c r="AS155" s="72"/>
      <c r="AT155" s="168">
        <v>30000.0</v>
      </c>
      <c r="AU155" s="72"/>
      <c r="AV155" s="156" t="s">
        <v>246</v>
      </c>
      <c r="AW155" s="71"/>
      <c r="AX155" s="72"/>
      <c r="AY155" s="111" t="s">
        <v>248</v>
      </c>
      <c r="AZ155" s="71"/>
      <c r="BA155" s="171">
        <v>46247.0</v>
      </c>
      <c r="BB155" s="72"/>
      <c r="BC155" s="75"/>
    </row>
    <row r="156" ht="16.5" customHeight="1" outlineLevel="1">
      <c r="A156" s="75"/>
      <c r="B156" s="105" t="s">
        <v>1423</v>
      </c>
      <c r="C156" s="106">
        <v>46175.714996423616</v>
      </c>
      <c r="D156" s="72"/>
      <c r="E156" s="107" t="s">
        <v>7</v>
      </c>
      <c r="F156" s="71"/>
      <c r="G156" s="107" t="s">
        <v>174</v>
      </c>
      <c r="H156" s="71"/>
      <c r="I156" s="107" t="s">
        <v>1425</v>
      </c>
      <c r="J156" s="71"/>
      <c r="K156" s="71"/>
      <c r="L156" s="71"/>
      <c r="M156" s="72"/>
      <c r="N156" s="108" t="s">
        <v>754</v>
      </c>
      <c r="O156" s="72"/>
      <c r="P156" s="109">
        <v>25000.0</v>
      </c>
      <c r="Q156" s="71"/>
      <c r="R156" s="110">
        <v>0.0</v>
      </c>
      <c r="S156" s="72"/>
      <c r="T156" s="111" t="s">
        <v>88</v>
      </c>
      <c r="U156" s="72"/>
      <c r="V156" s="112" t="s">
        <v>79</v>
      </c>
      <c r="W156" s="71"/>
      <c r="X156" s="72"/>
      <c r="Y156" s="112" t="s">
        <v>68</v>
      </c>
      <c r="Z156" s="72"/>
      <c r="AA156" s="75"/>
      <c r="AB156" s="169" t="s">
        <v>1427</v>
      </c>
      <c r="AC156" s="72"/>
      <c r="AD156" s="166">
        <v>46113.39703068287</v>
      </c>
      <c r="AE156" s="72"/>
      <c r="AF156" s="111" t="s">
        <v>1428</v>
      </c>
      <c r="AG156" s="71"/>
      <c r="AH156" s="72"/>
      <c r="AI156" s="111" t="s">
        <v>1429</v>
      </c>
      <c r="AJ156" s="71"/>
      <c r="AK156" s="72"/>
      <c r="AL156" s="111" t="s">
        <v>1141</v>
      </c>
      <c r="AM156" s="72"/>
      <c r="AN156" s="111">
        <v>3.764626169E9</v>
      </c>
      <c r="AO156" s="72"/>
      <c r="AP156" s="111" t="s">
        <v>121</v>
      </c>
      <c r="AQ156" s="72"/>
      <c r="AR156" s="111" t="s">
        <v>184</v>
      </c>
      <c r="AS156" s="72"/>
      <c r="AT156" s="168">
        <v>50000.0</v>
      </c>
      <c r="AU156" s="72"/>
      <c r="AV156" s="156" t="s">
        <v>326</v>
      </c>
      <c r="AW156" s="71"/>
      <c r="AX156" s="72"/>
      <c r="AY156" s="111" t="s">
        <v>248</v>
      </c>
      <c r="AZ156" s="71"/>
      <c r="BA156" s="171">
        <v>46213.0</v>
      </c>
      <c r="BB156" s="72"/>
      <c r="BC156" s="75"/>
    </row>
    <row r="157" ht="16.5" customHeight="1" outlineLevel="1">
      <c r="A157" s="75"/>
      <c r="B157" s="105" t="s">
        <v>1433</v>
      </c>
      <c r="C157" s="106">
        <v>46175.66879923611</v>
      </c>
      <c r="D157" s="72"/>
      <c r="E157" s="107" t="s">
        <v>7</v>
      </c>
      <c r="F157" s="71"/>
      <c r="G157" s="107" t="s">
        <v>174</v>
      </c>
      <c r="H157" s="71"/>
      <c r="I157" s="107" t="s">
        <v>1435</v>
      </c>
      <c r="J157" s="71"/>
      <c r="K157" s="71"/>
      <c r="L157" s="71"/>
      <c r="M157" s="72"/>
      <c r="N157" s="108" t="s">
        <v>554</v>
      </c>
      <c r="O157" s="72"/>
      <c r="P157" s="109">
        <v>25000.0</v>
      </c>
      <c r="Q157" s="71"/>
      <c r="R157" s="110">
        <v>0.0</v>
      </c>
      <c r="S157" s="72"/>
      <c r="T157" s="111" t="s">
        <v>66</v>
      </c>
      <c r="U157" s="72"/>
      <c r="V157" s="112" t="s">
        <v>79</v>
      </c>
      <c r="W157" s="71"/>
      <c r="X157" s="72"/>
      <c r="Y157" s="112" t="s">
        <v>68</v>
      </c>
      <c r="Z157" s="72"/>
      <c r="AA157" s="75"/>
      <c r="AB157" s="169" t="s">
        <v>1439</v>
      </c>
      <c r="AC157" s="72"/>
      <c r="AD157" s="166">
        <v>46113.39634510416</v>
      </c>
      <c r="AE157" s="72"/>
      <c r="AF157" s="111" t="s">
        <v>1440</v>
      </c>
      <c r="AG157" s="71"/>
      <c r="AH157" s="72"/>
      <c r="AI157" s="111" t="s">
        <v>1441</v>
      </c>
      <c r="AJ157" s="71"/>
      <c r="AK157" s="72"/>
      <c r="AL157" s="111" t="s">
        <v>1442</v>
      </c>
      <c r="AM157" s="72"/>
      <c r="AN157" s="111">
        <v>3.764391251E9</v>
      </c>
      <c r="AO157" s="72"/>
      <c r="AP157" s="111" t="s">
        <v>101</v>
      </c>
      <c r="AQ157" s="72"/>
      <c r="AR157" s="111" t="s">
        <v>275</v>
      </c>
      <c r="AS157" s="72"/>
      <c r="AT157" s="168">
        <v>30000.0</v>
      </c>
      <c r="AU157" s="72"/>
      <c r="AV157" s="156" t="s">
        <v>544</v>
      </c>
      <c r="AW157" s="71"/>
      <c r="AX157" s="72"/>
      <c r="AY157" s="111" t="s">
        <v>248</v>
      </c>
      <c r="AZ157" s="71"/>
      <c r="BA157" s="171">
        <v>46149.0</v>
      </c>
      <c r="BB157" s="72"/>
      <c r="BC157" s="75"/>
    </row>
    <row r="158" ht="16.5" customHeight="1" outlineLevel="1">
      <c r="A158" s="75"/>
      <c r="B158" s="105" t="s">
        <v>1449</v>
      </c>
      <c r="C158" s="106">
        <v>46175.661055069446</v>
      </c>
      <c r="D158" s="72"/>
      <c r="E158" s="107" t="s">
        <v>7</v>
      </c>
      <c r="F158" s="71"/>
      <c r="G158" s="107" t="s">
        <v>174</v>
      </c>
      <c r="H158" s="71"/>
      <c r="I158" s="107" t="s">
        <v>1452</v>
      </c>
      <c r="J158" s="71"/>
      <c r="K158" s="71"/>
      <c r="L158" s="71"/>
      <c r="M158" s="72"/>
      <c r="N158" s="108" t="s">
        <v>858</v>
      </c>
      <c r="O158" s="72"/>
      <c r="P158" s="109">
        <v>25000.0</v>
      </c>
      <c r="Q158" s="71"/>
      <c r="R158" s="110">
        <v>0.0</v>
      </c>
      <c r="S158" s="72"/>
      <c r="T158" s="111" t="s">
        <v>88</v>
      </c>
      <c r="U158" s="72"/>
      <c r="V158" s="112" t="s">
        <v>79</v>
      </c>
      <c r="W158" s="71"/>
      <c r="X158" s="72"/>
      <c r="Y158" s="112" t="s">
        <v>68</v>
      </c>
      <c r="Z158" s="72"/>
      <c r="AA158" s="75"/>
      <c r="AB158" s="169" t="s">
        <v>1453</v>
      </c>
      <c r="AC158" s="72"/>
      <c r="AD158" s="166">
        <v>46113.05321491898</v>
      </c>
      <c r="AE158" s="72"/>
      <c r="AF158" s="111" t="s">
        <v>660</v>
      </c>
      <c r="AG158" s="71"/>
      <c r="AH158" s="72"/>
      <c r="AI158" s="111" t="s">
        <v>1455</v>
      </c>
      <c r="AJ158" s="71"/>
      <c r="AK158" s="72"/>
      <c r="AL158" s="111" t="s">
        <v>1456</v>
      </c>
      <c r="AM158" s="72"/>
      <c r="AN158" s="111">
        <v>3.764296078E9</v>
      </c>
      <c r="AO158" s="72"/>
      <c r="AP158" s="111" t="s">
        <v>112</v>
      </c>
      <c r="AQ158" s="72"/>
      <c r="AR158" s="111" t="s">
        <v>184</v>
      </c>
      <c r="AS158" s="72"/>
      <c r="AT158" s="168">
        <v>30000.0</v>
      </c>
      <c r="AU158" s="72"/>
      <c r="AV158" s="156" t="s">
        <v>544</v>
      </c>
      <c r="AW158" s="71"/>
      <c r="AX158" s="72"/>
      <c r="AY158" s="111" t="s">
        <v>248</v>
      </c>
      <c r="AZ158" s="71"/>
      <c r="BA158" s="156" t="s">
        <v>188</v>
      </c>
      <c r="BB158" s="72"/>
      <c r="BC158" s="75"/>
    </row>
    <row r="159" ht="16.5" customHeight="1" outlineLevel="1">
      <c r="A159" s="75"/>
      <c r="B159" s="105" t="s">
        <v>1462</v>
      </c>
      <c r="C159" s="106">
        <v>46175.44193472222</v>
      </c>
      <c r="D159" s="72"/>
      <c r="E159" s="107" t="s">
        <v>7</v>
      </c>
      <c r="F159" s="71"/>
      <c r="G159" s="107" t="s">
        <v>174</v>
      </c>
      <c r="H159" s="71"/>
      <c r="I159" s="107" t="s">
        <v>1464</v>
      </c>
      <c r="J159" s="71"/>
      <c r="K159" s="71"/>
      <c r="L159" s="71"/>
      <c r="M159" s="72"/>
      <c r="N159" s="108" t="s">
        <v>505</v>
      </c>
      <c r="O159" s="72"/>
      <c r="P159" s="109">
        <v>25000.0</v>
      </c>
      <c r="Q159" s="71"/>
      <c r="R159" s="110">
        <v>0.0</v>
      </c>
      <c r="S159" s="72"/>
      <c r="T159" s="111" t="s">
        <v>88</v>
      </c>
      <c r="U159" s="72"/>
      <c r="V159" s="112" t="s">
        <v>79</v>
      </c>
      <c r="W159" s="71"/>
      <c r="X159" s="72"/>
      <c r="Y159" s="112" t="s">
        <v>68</v>
      </c>
      <c r="Z159" s="72"/>
      <c r="AA159" s="75"/>
      <c r="AB159" s="169" t="s">
        <v>1467</v>
      </c>
      <c r="AC159" s="72"/>
      <c r="AD159" s="170">
        <v>46113.052161388885</v>
      </c>
      <c r="AE159" s="72"/>
      <c r="AF159" s="111" t="s">
        <v>1468</v>
      </c>
      <c r="AG159" s="71"/>
      <c r="AH159" s="72"/>
      <c r="AI159" s="111" t="s">
        <v>409</v>
      </c>
      <c r="AJ159" s="71"/>
      <c r="AK159" s="72"/>
      <c r="AL159" s="111" t="s">
        <v>536</v>
      </c>
      <c r="AM159" s="72"/>
      <c r="AN159" s="111">
        <v>3.76456282E9</v>
      </c>
      <c r="AO159" s="72"/>
      <c r="AP159" s="111" t="s">
        <v>112</v>
      </c>
      <c r="AQ159" s="72"/>
      <c r="AR159" s="111" t="s">
        <v>184</v>
      </c>
      <c r="AS159" s="72"/>
      <c r="AT159" s="168">
        <v>30000.0</v>
      </c>
      <c r="AU159" s="72"/>
      <c r="AV159" s="156" t="s">
        <v>246</v>
      </c>
      <c r="AW159" s="71"/>
      <c r="AX159" s="72"/>
      <c r="AY159" s="111" t="s">
        <v>248</v>
      </c>
      <c r="AZ159" s="71"/>
      <c r="BA159" s="171">
        <v>46241.0</v>
      </c>
      <c r="BB159" s="72"/>
      <c r="BC159" s="75"/>
    </row>
    <row r="160" ht="16.5" customHeight="1" outlineLevel="1">
      <c r="A160" s="75"/>
      <c r="B160" s="105" t="s">
        <v>1474</v>
      </c>
      <c r="C160" s="106">
        <v>46175.40626596065</v>
      </c>
      <c r="D160" s="72"/>
      <c r="E160" s="107" t="s">
        <v>7</v>
      </c>
      <c r="F160" s="71"/>
      <c r="G160" s="107" t="s">
        <v>174</v>
      </c>
      <c r="H160" s="71"/>
      <c r="I160" s="107" t="s">
        <v>1476</v>
      </c>
      <c r="J160" s="71"/>
      <c r="K160" s="71"/>
      <c r="L160" s="71"/>
      <c r="M160" s="72"/>
      <c r="N160" s="108" t="s">
        <v>799</v>
      </c>
      <c r="O160" s="72"/>
      <c r="P160" s="109">
        <v>45000.0</v>
      </c>
      <c r="Q160" s="71"/>
      <c r="R160" s="110">
        <v>0.0</v>
      </c>
      <c r="S160" s="72"/>
      <c r="T160" s="111" t="s">
        <v>66</v>
      </c>
      <c r="U160" s="72"/>
      <c r="V160" s="112" t="s">
        <v>79</v>
      </c>
      <c r="W160" s="71"/>
      <c r="X160" s="72"/>
      <c r="Y160" s="112" t="s">
        <v>68</v>
      </c>
      <c r="Z160" s="72"/>
      <c r="AA160" s="75"/>
      <c r="AB160" s="169" t="s">
        <v>1479</v>
      </c>
      <c r="AC160" s="72"/>
      <c r="AD160" s="166">
        <v>46112.119766793985</v>
      </c>
      <c r="AE160" s="72"/>
      <c r="AF160" s="111" t="s">
        <v>1482</v>
      </c>
      <c r="AG160" s="71"/>
      <c r="AH160" s="72"/>
      <c r="AI160" s="111" t="s">
        <v>263</v>
      </c>
      <c r="AJ160" s="71"/>
      <c r="AK160" s="72"/>
      <c r="AL160" s="111" t="s">
        <v>1200</v>
      </c>
      <c r="AM160" s="72"/>
      <c r="AN160" s="111">
        <v>3.765302043E9</v>
      </c>
      <c r="AO160" s="72"/>
      <c r="AP160" s="111" t="s">
        <v>112</v>
      </c>
      <c r="AQ160" s="72"/>
      <c r="AR160" s="111" t="s">
        <v>184</v>
      </c>
      <c r="AS160" s="72"/>
      <c r="AT160" s="168">
        <v>0.0</v>
      </c>
      <c r="AU160" s="72"/>
      <c r="AV160" s="156" t="s">
        <v>544</v>
      </c>
      <c r="AW160" s="71"/>
      <c r="AX160" s="72"/>
      <c r="AY160" s="111" t="s">
        <v>248</v>
      </c>
      <c r="AZ160" s="71"/>
      <c r="BA160" s="171">
        <v>46178.0</v>
      </c>
      <c r="BB160" s="72"/>
      <c r="BC160" s="75"/>
    </row>
    <row r="161" ht="16.5" customHeight="1" outlineLevel="1">
      <c r="A161" s="75"/>
      <c r="B161" s="105" t="s">
        <v>1484</v>
      </c>
      <c r="C161" s="106">
        <v>46174.828043553236</v>
      </c>
      <c r="D161" s="72"/>
      <c r="E161" s="107" t="s">
        <v>7</v>
      </c>
      <c r="F161" s="71"/>
      <c r="G161" s="107" t="s">
        <v>174</v>
      </c>
      <c r="H161" s="71"/>
      <c r="I161" s="107" t="s">
        <v>1486</v>
      </c>
      <c r="J161" s="71"/>
      <c r="K161" s="71"/>
      <c r="L161" s="71"/>
      <c r="M161" s="72"/>
      <c r="N161" s="108" t="s">
        <v>1488</v>
      </c>
      <c r="O161" s="72"/>
      <c r="P161" s="109">
        <v>45000.0</v>
      </c>
      <c r="Q161" s="71"/>
      <c r="R161" s="110">
        <v>0.0</v>
      </c>
      <c r="S161" s="72"/>
      <c r="T161" s="111" t="s">
        <v>66</v>
      </c>
      <c r="U161" s="72"/>
      <c r="V161" s="112" t="s">
        <v>79</v>
      </c>
      <c r="W161" s="71"/>
      <c r="X161" s="72"/>
      <c r="Y161" s="112" t="s">
        <v>68</v>
      </c>
      <c r="Z161" s="72"/>
      <c r="AA161" s="75"/>
      <c r="AB161" s="169"/>
      <c r="AC161" s="72"/>
      <c r="AD161" s="170"/>
      <c r="AE161" s="72"/>
      <c r="AF161" s="170"/>
      <c r="AG161" s="71"/>
      <c r="AH161" s="72"/>
      <c r="AI161" s="170"/>
      <c r="AJ161" s="71"/>
      <c r="AK161" s="72"/>
      <c r="AL161" s="170"/>
      <c r="AM161" s="72"/>
      <c r="AN161" s="111"/>
      <c r="AO161" s="72"/>
      <c r="AP161" s="111"/>
      <c r="AQ161" s="72"/>
      <c r="AR161" s="111"/>
      <c r="AS161" s="72"/>
      <c r="AT161" s="168"/>
      <c r="AU161" s="72"/>
      <c r="AV161" s="266"/>
      <c r="AW161" s="71"/>
      <c r="AX161" s="72"/>
      <c r="AY161" s="111"/>
      <c r="AZ161" s="71"/>
      <c r="BA161" s="171"/>
      <c r="BB161" s="72"/>
      <c r="BC161" s="75"/>
    </row>
    <row r="162" ht="16.5" customHeight="1" outlineLevel="1">
      <c r="A162" s="75"/>
      <c r="B162" s="105" t="s">
        <v>1492</v>
      </c>
      <c r="C162" s="106">
        <v>46174.82016050926</v>
      </c>
      <c r="D162" s="72"/>
      <c r="E162" s="107" t="s">
        <v>7</v>
      </c>
      <c r="F162" s="71"/>
      <c r="G162" s="107" t="s">
        <v>174</v>
      </c>
      <c r="H162" s="71"/>
      <c r="I162" s="107" t="s">
        <v>1493</v>
      </c>
      <c r="J162" s="71"/>
      <c r="K162" s="71"/>
      <c r="L162" s="71"/>
      <c r="M162" s="72"/>
      <c r="N162" s="108" t="s">
        <v>521</v>
      </c>
      <c r="O162" s="72"/>
      <c r="P162" s="109">
        <v>25000.0</v>
      </c>
      <c r="Q162" s="71"/>
      <c r="R162" s="110">
        <v>0.0</v>
      </c>
      <c r="S162" s="72"/>
      <c r="T162" s="111" t="s">
        <v>88</v>
      </c>
      <c r="U162" s="72"/>
      <c r="V162" s="112" t="s">
        <v>79</v>
      </c>
      <c r="W162" s="71"/>
      <c r="X162" s="72"/>
      <c r="Y162" s="112" t="s">
        <v>68</v>
      </c>
      <c r="Z162" s="72"/>
      <c r="AA162" s="75"/>
      <c r="AB162" s="169"/>
      <c r="AC162" s="72"/>
      <c r="AD162" s="170"/>
      <c r="AE162" s="72"/>
      <c r="AF162" s="170"/>
      <c r="AG162" s="71"/>
      <c r="AH162" s="72"/>
      <c r="AI162" s="170"/>
      <c r="AJ162" s="71"/>
      <c r="AK162" s="72"/>
      <c r="AL162" s="170"/>
      <c r="AM162" s="72"/>
      <c r="AN162" s="111"/>
      <c r="AO162" s="72"/>
      <c r="AP162" s="111"/>
      <c r="AQ162" s="72"/>
      <c r="AR162" s="111"/>
      <c r="AS162" s="72"/>
      <c r="AT162" s="168"/>
      <c r="AU162" s="72"/>
      <c r="AV162" s="266"/>
      <c r="AW162" s="71"/>
      <c r="AX162" s="72"/>
      <c r="AY162" s="111"/>
      <c r="AZ162" s="71"/>
      <c r="BA162" s="171"/>
      <c r="BB162" s="72"/>
      <c r="BC162" s="75"/>
    </row>
    <row r="163" ht="16.5" customHeight="1" outlineLevel="1">
      <c r="A163" s="75"/>
      <c r="B163" s="105" t="s">
        <v>1498</v>
      </c>
      <c r="C163" s="106">
        <v>46174.8186068287</v>
      </c>
      <c r="D163" s="72"/>
      <c r="E163" s="107" t="s">
        <v>7</v>
      </c>
      <c r="F163" s="71"/>
      <c r="G163" s="107" t="s">
        <v>174</v>
      </c>
      <c r="H163" s="71"/>
      <c r="I163" s="107" t="s">
        <v>1499</v>
      </c>
      <c r="J163" s="71"/>
      <c r="K163" s="71"/>
      <c r="L163" s="71"/>
      <c r="M163" s="72"/>
      <c r="N163" s="108" t="s">
        <v>532</v>
      </c>
      <c r="O163" s="72"/>
      <c r="P163" s="109">
        <v>25000.0</v>
      </c>
      <c r="Q163" s="71"/>
      <c r="R163" s="110">
        <v>0.0</v>
      </c>
      <c r="S163" s="72"/>
      <c r="T163" s="111" t="s">
        <v>88</v>
      </c>
      <c r="U163" s="72"/>
      <c r="V163" s="112" t="s">
        <v>79</v>
      </c>
      <c r="W163" s="71"/>
      <c r="X163" s="72"/>
      <c r="Y163" s="112" t="s">
        <v>68</v>
      </c>
      <c r="Z163" s="72"/>
      <c r="AA163" s="75"/>
      <c r="AB163" s="169"/>
      <c r="AC163" s="72"/>
      <c r="AD163" s="170"/>
      <c r="AE163" s="72"/>
      <c r="AF163" s="170"/>
      <c r="AG163" s="71"/>
      <c r="AH163" s="72"/>
      <c r="AI163" s="170"/>
      <c r="AJ163" s="71"/>
      <c r="AK163" s="72"/>
      <c r="AL163" s="170"/>
      <c r="AM163" s="72"/>
      <c r="AN163" s="111"/>
      <c r="AO163" s="72"/>
      <c r="AP163" s="111"/>
      <c r="AQ163" s="72"/>
      <c r="AR163" s="111"/>
      <c r="AS163" s="72"/>
      <c r="AT163" s="168"/>
      <c r="AU163" s="72"/>
      <c r="AV163" s="266"/>
      <c r="AW163" s="71"/>
      <c r="AX163" s="72"/>
      <c r="AY163" s="111"/>
      <c r="AZ163" s="71"/>
      <c r="BA163" s="171"/>
      <c r="BB163" s="72"/>
      <c r="BC163" s="75"/>
    </row>
    <row r="164" ht="16.5" customHeight="1" outlineLevel="1">
      <c r="A164" s="75"/>
      <c r="B164" s="105" t="s">
        <v>1504</v>
      </c>
      <c r="C164" s="106">
        <v>46174.801480775466</v>
      </c>
      <c r="D164" s="72"/>
      <c r="E164" s="107" t="s">
        <v>7</v>
      </c>
      <c r="F164" s="71"/>
      <c r="G164" s="107" t="s">
        <v>174</v>
      </c>
      <c r="H164" s="71"/>
      <c r="I164" s="107" t="s">
        <v>1507</v>
      </c>
      <c r="J164" s="71"/>
      <c r="K164" s="71"/>
      <c r="L164" s="71"/>
      <c r="M164" s="72"/>
      <c r="N164" s="108" t="s">
        <v>550</v>
      </c>
      <c r="O164" s="72"/>
      <c r="P164" s="109">
        <v>25000.0</v>
      </c>
      <c r="Q164" s="71"/>
      <c r="R164" s="110">
        <v>0.0</v>
      </c>
      <c r="S164" s="72"/>
      <c r="T164" s="111" t="s">
        <v>66</v>
      </c>
      <c r="U164" s="72"/>
      <c r="V164" s="112" t="s">
        <v>79</v>
      </c>
      <c r="W164" s="71"/>
      <c r="X164" s="72"/>
      <c r="Y164" s="112" t="s">
        <v>68</v>
      </c>
      <c r="Z164" s="72"/>
      <c r="AA164" s="75"/>
      <c r="AB164" s="169"/>
      <c r="AC164" s="72"/>
      <c r="AD164" s="170"/>
      <c r="AE164" s="72"/>
      <c r="AF164" s="170"/>
      <c r="AG164" s="71"/>
      <c r="AH164" s="72"/>
      <c r="AI164" s="170"/>
      <c r="AJ164" s="71"/>
      <c r="AK164" s="72"/>
      <c r="AL164" s="170"/>
      <c r="AM164" s="72"/>
      <c r="AN164" s="111"/>
      <c r="AO164" s="72"/>
      <c r="AP164" s="111"/>
      <c r="AQ164" s="72"/>
      <c r="AR164" s="111"/>
      <c r="AS164" s="72"/>
      <c r="AT164" s="168"/>
      <c r="AU164" s="72"/>
      <c r="AV164" s="266"/>
      <c r="AW164" s="71"/>
      <c r="AX164" s="72"/>
      <c r="AY164" s="111"/>
      <c r="AZ164" s="71"/>
      <c r="BA164" s="171"/>
      <c r="BB164" s="72"/>
      <c r="BC164" s="75"/>
    </row>
    <row r="165" ht="16.5" customHeight="1" outlineLevel="1">
      <c r="A165" s="75"/>
      <c r="B165" s="105" t="s">
        <v>1514</v>
      </c>
      <c r="C165" s="106">
        <v>46174.0</v>
      </c>
      <c r="D165" s="72"/>
      <c r="E165" s="107" t="s">
        <v>76</v>
      </c>
      <c r="F165" s="71"/>
      <c r="G165" s="107" t="s">
        <v>77</v>
      </c>
      <c r="H165" s="71"/>
      <c r="I165" s="107" t="s">
        <v>468</v>
      </c>
      <c r="J165" s="71"/>
      <c r="K165" s="71"/>
      <c r="L165" s="71"/>
      <c r="M165" s="72"/>
      <c r="N165" s="108" t="s">
        <v>605</v>
      </c>
      <c r="O165" s="72"/>
      <c r="P165" s="109">
        <v>312500.0</v>
      </c>
      <c r="Q165" s="71"/>
      <c r="R165" s="110">
        <v>0.0</v>
      </c>
      <c r="S165" s="72"/>
      <c r="T165" s="111" t="s">
        <v>88</v>
      </c>
      <c r="U165" s="72"/>
      <c r="V165" s="112" t="s">
        <v>79</v>
      </c>
      <c r="W165" s="71"/>
      <c r="X165" s="72"/>
      <c r="Y165" s="112" t="s">
        <v>68</v>
      </c>
      <c r="Z165" s="72"/>
      <c r="AA165" s="75"/>
      <c r="AB165" s="169"/>
      <c r="AC165" s="72"/>
      <c r="AD165" s="170"/>
      <c r="AE165" s="72"/>
      <c r="AF165" s="170"/>
      <c r="AG165" s="71"/>
      <c r="AH165" s="72"/>
      <c r="AI165" s="170"/>
      <c r="AJ165" s="71"/>
      <c r="AK165" s="72"/>
      <c r="AL165" s="170"/>
      <c r="AM165" s="72"/>
      <c r="AN165" s="111"/>
      <c r="AO165" s="72"/>
      <c r="AP165" s="111"/>
      <c r="AQ165" s="72"/>
      <c r="AR165" s="111"/>
      <c r="AS165" s="72"/>
      <c r="AT165" s="168"/>
      <c r="AU165" s="72"/>
      <c r="AV165" s="266"/>
      <c r="AW165" s="71"/>
      <c r="AX165" s="72"/>
      <c r="AY165" s="111"/>
      <c r="AZ165" s="71"/>
      <c r="BA165" s="171"/>
      <c r="BB165" s="72"/>
      <c r="BC165" s="75"/>
    </row>
    <row r="166" ht="16.5" customHeight="1" outlineLevel="1">
      <c r="A166" s="75"/>
      <c r="B166" s="105" t="s">
        <v>1519</v>
      </c>
      <c r="C166" s="106">
        <v>46174.0</v>
      </c>
      <c r="D166" s="72"/>
      <c r="E166" s="107" t="s">
        <v>76</v>
      </c>
      <c r="F166" s="71"/>
      <c r="G166" s="107" t="s">
        <v>77</v>
      </c>
      <c r="H166" s="71"/>
      <c r="I166" s="107" t="s">
        <v>468</v>
      </c>
      <c r="J166" s="71"/>
      <c r="K166" s="71"/>
      <c r="L166" s="71"/>
      <c r="M166" s="72"/>
      <c r="N166" s="108" t="s">
        <v>605</v>
      </c>
      <c r="O166" s="72"/>
      <c r="P166" s="109">
        <v>600000.0</v>
      </c>
      <c r="Q166" s="71"/>
      <c r="R166" s="110">
        <v>0.0</v>
      </c>
      <c r="S166" s="72"/>
      <c r="T166" s="111" t="s">
        <v>66</v>
      </c>
      <c r="U166" s="72"/>
      <c r="V166" s="112" t="s">
        <v>79</v>
      </c>
      <c r="W166" s="71"/>
      <c r="X166" s="72"/>
      <c r="Y166" s="112" t="s">
        <v>68</v>
      </c>
      <c r="Z166" s="72"/>
      <c r="AA166" s="75"/>
      <c r="AB166" s="169"/>
      <c r="AC166" s="72"/>
      <c r="AD166" s="170"/>
      <c r="AE166" s="72"/>
      <c r="AF166" s="170"/>
      <c r="AG166" s="71"/>
      <c r="AH166" s="72"/>
      <c r="AI166" s="170"/>
      <c r="AJ166" s="71"/>
      <c r="AK166" s="72"/>
      <c r="AL166" s="170"/>
      <c r="AM166" s="72"/>
      <c r="AN166" s="111"/>
      <c r="AO166" s="72"/>
      <c r="AP166" s="111"/>
      <c r="AQ166" s="72"/>
      <c r="AR166" s="111"/>
      <c r="AS166" s="72"/>
      <c r="AT166" s="168"/>
      <c r="AU166" s="72"/>
      <c r="AV166" s="266"/>
      <c r="AW166" s="71"/>
      <c r="AX166" s="72"/>
      <c r="AY166" s="111"/>
      <c r="AZ166" s="71"/>
      <c r="BA166" s="171"/>
      <c r="BB166" s="72"/>
      <c r="BC166" s="75"/>
    </row>
    <row r="167" ht="16.5" customHeight="1" outlineLevel="1">
      <c r="A167" s="75"/>
      <c r="B167" s="105" t="s">
        <v>1527</v>
      </c>
      <c r="C167" s="106">
        <v>46174.493229687505</v>
      </c>
      <c r="D167" s="72"/>
      <c r="E167" s="107" t="s">
        <v>7</v>
      </c>
      <c r="F167" s="71"/>
      <c r="G167" s="107" t="s">
        <v>804</v>
      </c>
      <c r="H167" s="71"/>
      <c r="I167" s="107" t="s">
        <v>1528</v>
      </c>
      <c r="J167" s="71"/>
      <c r="K167" s="71"/>
      <c r="L167" s="71"/>
      <c r="M167" s="72"/>
      <c r="N167" s="108" t="s">
        <v>605</v>
      </c>
      <c r="O167" s="72"/>
      <c r="P167" s="109">
        <v>100000.0</v>
      </c>
      <c r="Q167" s="71"/>
      <c r="R167" s="110">
        <v>0.0</v>
      </c>
      <c r="S167" s="72"/>
      <c r="T167" s="111" t="s">
        <v>88</v>
      </c>
      <c r="U167" s="72"/>
      <c r="V167" s="112" t="s">
        <v>79</v>
      </c>
      <c r="W167" s="71"/>
      <c r="X167" s="72"/>
      <c r="Y167" s="112" t="s">
        <v>68</v>
      </c>
      <c r="Z167" s="72"/>
      <c r="AA167" s="75"/>
      <c r="AB167" s="169"/>
      <c r="AC167" s="72"/>
      <c r="AD167" s="170"/>
      <c r="AE167" s="72"/>
      <c r="AF167" s="170"/>
      <c r="AG167" s="71"/>
      <c r="AH167" s="72"/>
      <c r="AI167" s="170"/>
      <c r="AJ167" s="71"/>
      <c r="AK167" s="72"/>
      <c r="AL167" s="170"/>
      <c r="AM167" s="72"/>
      <c r="AN167" s="111"/>
      <c r="AO167" s="72"/>
      <c r="AP167" s="111"/>
      <c r="AQ167" s="72"/>
      <c r="AR167" s="111"/>
      <c r="AS167" s="72"/>
      <c r="AT167" s="168"/>
      <c r="AU167" s="72"/>
      <c r="AV167" s="266"/>
      <c r="AW167" s="71"/>
      <c r="AX167" s="72"/>
      <c r="AY167" s="111"/>
      <c r="AZ167" s="71"/>
      <c r="BA167" s="171"/>
      <c r="BB167" s="72"/>
      <c r="BC167" s="75"/>
    </row>
    <row r="168" ht="16.5" customHeight="1" outlineLevel="1">
      <c r="A168" s="75"/>
      <c r="B168" s="105" t="s">
        <v>1534</v>
      </c>
      <c r="C168" s="106">
        <v>46174.414772199074</v>
      </c>
      <c r="D168" s="72"/>
      <c r="E168" s="107" t="s">
        <v>7</v>
      </c>
      <c r="F168" s="71"/>
      <c r="G168" s="107" t="s">
        <v>174</v>
      </c>
      <c r="H168" s="71"/>
      <c r="I168" s="107" t="s">
        <v>1536</v>
      </c>
      <c r="J168" s="71"/>
      <c r="K168" s="71"/>
      <c r="L168" s="71"/>
      <c r="M168" s="72"/>
      <c r="N168" s="108" t="s">
        <v>516</v>
      </c>
      <c r="O168" s="72"/>
      <c r="P168" s="109">
        <v>25000.0</v>
      </c>
      <c r="Q168" s="71"/>
      <c r="R168" s="110">
        <v>0.0</v>
      </c>
      <c r="S168" s="72"/>
      <c r="T168" s="111" t="s">
        <v>66</v>
      </c>
      <c r="U168" s="72"/>
      <c r="V168" s="112" t="s">
        <v>79</v>
      </c>
      <c r="W168" s="71"/>
      <c r="X168" s="72"/>
      <c r="Y168" s="112" t="s">
        <v>68</v>
      </c>
      <c r="Z168" s="72"/>
      <c r="AA168" s="75"/>
      <c r="AB168" s="169"/>
      <c r="AC168" s="72"/>
      <c r="AD168" s="170"/>
      <c r="AE168" s="72"/>
      <c r="AF168" s="170"/>
      <c r="AG168" s="71"/>
      <c r="AH168" s="72"/>
      <c r="AI168" s="170"/>
      <c r="AJ168" s="71"/>
      <c r="AK168" s="72"/>
      <c r="AL168" s="170"/>
      <c r="AM168" s="72"/>
      <c r="AN168" s="111"/>
      <c r="AO168" s="72"/>
      <c r="AP168" s="111"/>
      <c r="AQ168" s="72"/>
      <c r="AR168" s="111"/>
      <c r="AS168" s="72"/>
      <c r="AT168" s="168"/>
      <c r="AU168" s="72"/>
      <c r="AV168" s="266"/>
      <c r="AW168" s="71"/>
      <c r="AX168" s="72"/>
      <c r="AY168" s="111"/>
      <c r="AZ168" s="71"/>
      <c r="BA168" s="171"/>
      <c r="BB168" s="72"/>
      <c r="BC168" s="75"/>
    </row>
    <row r="169" ht="16.5" customHeight="1" outlineLevel="1">
      <c r="A169" s="75"/>
      <c r="B169" s="105" t="s">
        <v>1539</v>
      </c>
      <c r="C169" s="106">
        <v>46174.38935037037</v>
      </c>
      <c r="D169" s="72"/>
      <c r="E169" s="107" t="s">
        <v>7</v>
      </c>
      <c r="F169" s="71"/>
      <c r="G169" s="107" t="s">
        <v>174</v>
      </c>
      <c r="H169" s="71"/>
      <c r="I169" s="107" t="s">
        <v>1541</v>
      </c>
      <c r="J169" s="71"/>
      <c r="K169" s="71"/>
      <c r="L169" s="71"/>
      <c r="M169" s="72"/>
      <c r="N169" s="108" t="s">
        <v>708</v>
      </c>
      <c r="O169" s="72"/>
      <c r="P169" s="109">
        <v>25000.0</v>
      </c>
      <c r="Q169" s="71"/>
      <c r="R169" s="110">
        <v>0.0</v>
      </c>
      <c r="S169" s="72"/>
      <c r="T169" s="111" t="s">
        <v>88</v>
      </c>
      <c r="U169" s="72"/>
      <c r="V169" s="112" t="s">
        <v>79</v>
      </c>
      <c r="W169" s="71"/>
      <c r="X169" s="72"/>
      <c r="Y169" s="112" t="s">
        <v>68</v>
      </c>
      <c r="Z169" s="72"/>
      <c r="AA169" s="75"/>
      <c r="AB169" s="169"/>
      <c r="AC169" s="72"/>
      <c r="AD169" s="170"/>
      <c r="AE169" s="72"/>
      <c r="AF169" s="170"/>
      <c r="AG169" s="71"/>
      <c r="AH169" s="72"/>
      <c r="AI169" s="170"/>
      <c r="AJ169" s="71"/>
      <c r="AK169" s="72"/>
      <c r="AL169" s="170"/>
      <c r="AM169" s="72"/>
      <c r="AN169" s="111"/>
      <c r="AO169" s="72"/>
      <c r="AP169" s="111"/>
      <c r="AQ169" s="72"/>
      <c r="AR169" s="111"/>
      <c r="AS169" s="72"/>
      <c r="AT169" s="168"/>
      <c r="AU169" s="72"/>
      <c r="AV169" s="266"/>
      <c r="AW169" s="71"/>
      <c r="AX169" s="72"/>
      <c r="AY169" s="111"/>
      <c r="AZ169" s="71"/>
      <c r="BA169" s="171"/>
      <c r="BB169" s="72"/>
      <c r="BC169" s="75"/>
    </row>
    <row r="170" ht="16.5" customHeight="1" outlineLevel="1">
      <c r="A170" s="75"/>
      <c r="B170" s="105" t="s">
        <v>1546</v>
      </c>
      <c r="C170" s="106">
        <v>46174.376030520834</v>
      </c>
      <c r="D170" s="72"/>
      <c r="E170" s="107" t="s">
        <v>7</v>
      </c>
      <c r="F170" s="71"/>
      <c r="G170" s="107" t="s">
        <v>174</v>
      </c>
      <c r="H170" s="71"/>
      <c r="I170" s="107" t="s">
        <v>1547</v>
      </c>
      <c r="J170" s="71"/>
      <c r="K170" s="71"/>
      <c r="L170" s="71"/>
      <c r="M170" s="72"/>
      <c r="N170" s="108" t="s">
        <v>1408</v>
      </c>
      <c r="O170" s="72"/>
      <c r="P170" s="109">
        <v>25000.0</v>
      </c>
      <c r="Q170" s="71"/>
      <c r="R170" s="110">
        <v>0.0</v>
      </c>
      <c r="S170" s="72"/>
      <c r="T170" s="111" t="s">
        <v>88</v>
      </c>
      <c r="U170" s="72"/>
      <c r="V170" s="112" t="s">
        <v>79</v>
      </c>
      <c r="W170" s="71"/>
      <c r="X170" s="72"/>
      <c r="Y170" s="112" t="s">
        <v>68</v>
      </c>
      <c r="Z170" s="72"/>
      <c r="AA170" s="75"/>
      <c r="AB170" s="169"/>
      <c r="AC170" s="72"/>
      <c r="AD170" s="170"/>
      <c r="AE170" s="72"/>
      <c r="AF170" s="170"/>
      <c r="AG170" s="71"/>
      <c r="AH170" s="72"/>
      <c r="AI170" s="170"/>
      <c r="AJ170" s="71"/>
      <c r="AK170" s="72"/>
      <c r="AL170" s="170"/>
      <c r="AM170" s="72"/>
      <c r="AN170" s="111"/>
      <c r="AO170" s="72"/>
      <c r="AP170" s="111"/>
      <c r="AQ170" s="72"/>
      <c r="AR170" s="111"/>
      <c r="AS170" s="72"/>
      <c r="AT170" s="168"/>
      <c r="AU170" s="72"/>
      <c r="AV170" s="266"/>
      <c r="AW170" s="71"/>
      <c r="AX170" s="72"/>
      <c r="AY170" s="111"/>
      <c r="AZ170" s="71"/>
      <c r="BA170" s="171"/>
      <c r="BB170" s="72"/>
      <c r="BC170" s="75"/>
    </row>
    <row r="171" ht="16.5" customHeight="1" outlineLevel="1">
      <c r="A171" s="75"/>
      <c r="B171" s="105" t="s">
        <v>1550</v>
      </c>
      <c r="C171" s="106">
        <v>46174.36962707176</v>
      </c>
      <c r="D171" s="72"/>
      <c r="E171" s="107" t="s">
        <v>7</v>
      </c>
      <c r="F171" s="71"/>
      <c r="G171" s="107" t="s">
        <v>174</v>
      </c>
      <c r="H171" s="71"/>
      <c r="I171" s="107" t="s">
        <v>1551</v>
      </c>
      <c r="J171" s="71"/>
      <c r="K171" s="71"/>
      <c r="L171" s="71"/>
      <c r="M171" s="72"/>
      <c r="N171" s="108" t="s">
        <v>1384</v>
      </c>
      <c r="O171" s="72"/>
      <c r="P171" s="109">
        <v>25000.0</v>
      </c>
      <c r="Q171" s="71"/>
      <c r="R171" s="110">
        <v>0.0</v>
      </c>
      <c r="S171" s="72"/>
      <c r="T171" s="111" t="s">
        <v>66</v>
      </c>
      <c r="U171" s="72"/>
      <c r="V171" s="112" t="s">
        <v>79</v>
      </c>
      <c r="W171" s="71"/>
      <c r="X171" s="72"/>
      <c r="Y171" s="112" t="s">
        <v>68</v>
      </c>
      <c r="Z171" s="72"/>
      <c r="AA171" s="75"/>
      <c r="AB171" s="169"/>
      <c r="AC171" s="72"/>
      <c r="AD171" s="170"/>
      <c r="AE171" s="72"/>
      <c r="AF171" s="170"/>
      <c r="AG171" s="71"/>
      <c r="AH171" s="72"/>
      <c r="AI171" s="170"/>
      <c r="AJ171" s="71"/>
      <c r="AK171" s="72"/>
      <c r="AL171" s="170"/>
      <c r="AM171" s="72"/>
      <c r="AN171" s="111"/>
      <c r="AO171" s="72"/>
      <c r="AP171" s="111"/>
      <c r="AQ171" s="72"/>
      <c r="AR171" s="111"/>
      <c r="AS171" s="72"/>
      <c r="AT171" s="168"/>
      <c r="AU171" s="72"/>
      <c r="AV171" s="266"/>
      <c r="AW171" s="71"/>
      <c r="AX171" s="72"/>
      <c r="AY171" s="111"/>
      <c r="AZ171" s="71"/>
      <c r="BA171" s="171"/>
      <c r="BB171" s="72"/>
      <c r="BC171" s="75"/>
    </row>
    <row r="172" ht="16.5" customHeight="1" outlineLevel="1">
      <c r="A172" s="75"/>
      <c r="B172" s="105" t="s">
        <v>1557</v>
      </c>
      <c r="C172" s="106">
        <v>46169.992895648145</v>
      </c>
      <c r="D172" s="72"/>
      <c r="E172" s="107" t="s">
        <v>7</v>
      </c>
      <c r="F172" s="71"/>
      <c r="G172" s="107" t="s">
        <v>174</v>
      </c>
      <c r="H172" s="71"/>
      <c r="I172" s="107" t="s">
        <v>1560</v>
      </c>
      <c r="J172" s="71"/>
      <c r="K172" s="71"/>
      <c r="L172" s="71"/>
      <c r="M172" s="72"/>
      <c r="N172" s="108" t="s">
        <v>563</v>
      </c>
      <c r="O172" s="72"/>
      <c r="P172" s="109">
        <v>25000.0</v>
      </c>
      <c r="Q172" s="71"/>
      <c r="R172" s="110">
        <v>0.0</v>
      </c>
      <c r="S172" s="72"/>
      <c r="T172" s="111" t="s">
        <v>66</v>
      </c>
      <c r="U172" s="72"/>
      <c r="V172" s="112" t="s">
        <v>79</v>
      </c>
      <c r="W172" s="71"/>
      <c r="X172" s="72"/>
      <c r="Y172" s="112" t="s">
        <v>68</v>
      </c>
      <c r="Z172" s="72"/>
      <c r="AA172" s="75"/>
      <c r="AB172" s="169"/>
      <c r="AC172" s="72"/>
      <c r="AD172" s="170"/>
      <c r="AE172" s="72"/>
      <c r="AF172" s="170"/>
      <c r="AG172" s="71"/>
      <c r="AH172" s="72"/>
      <c r="AI172" s="170"/>
      <c r="AJ172" s="71"/>
      <c r="AK172" s="72"/>
      <c r="AL172" s="170"/>
      <c r="AM172" s="72"/>
      <c r="AN172" s="111"/>
      <c r="AO172" s="72"/>
      <c r="AP172" s="111"/>
      <c r="AQ172" s="72"/>
      <c r="AR172" s="111"/>
      <c r="AS172" s="72"/>
      <c r="AT172" s="168"/>
      <c r="AU172" s="72"/>
      <c r="AV172" s="266"/>
      <c r="AW172" s="71"/>
      <c r="AX172" s="72"/>
      <c r="AY172" s="111"/>
      <c r="AZ172" s="71"/>
      <c r="BA172" s="171"/>
      <c r="BB172" s="72"/>
      <c r="BC172" s="75"/>
    </row>
    <row r="173" ht="16.5" customHeight="1" outlineLevel="1">
      <c r="A173" s="75"/>
      <c r="B173" s="105" t="s">
        <v>1568</v>
      </c>
      <c r="C173" s="106">
        <v>46169.98865299769</v>
      </c>
      <c r="D173" s="72"/>
      <c r="E173" s="107" t="s">
        <v>7</v>
      </c>
      <c r="F173" s="71"/>
      <c r="G173" s="107" t="s">
        <v>174</v>
      </c>
      <c r="H173" s="71"/>
      <c r="I173" s="107" t="s">
        <v>1570</v>
      </c>
      <c r="J173" s="71"/>
      <c r="K173" s="71"/>
      <c r="L173" s="71"/>
      <c r="M173" s="72"/>
      <c r="N173" s="108" t="s">
        <v>575</v>
      </c>
      <c r="O173" s="72"/>
      <c r="P173" s="109">
        <v>25000.0</v>
      </c>
      <c r="Q173" s="71"/>
      <c r="R173" s="110">
        <v>0.0</v>
      </c>
      <c r="S173" s="72"/>
      <c r="T173" s="111" t="s">
        <v>88</v>
      </c>
      <c r="U173" s="72"/>
      <c r="V173" s="112" t="s">
        <v>79</v>
      </c>
      <c r="W173" s="71"/>
      <c r="X173" s="72"/>
      <c r="Y173" s="112" t="s">
        <v>68</v>
      </c>
      <c r="Z173" s="72"/>
      <c r="AA173" s="75"/>
      <c r="AB173" s="169"/>
      <c r="AC173" s="72"/>
      <c r="AD173" s="170"/>
      <c r="AE173" s="72"/>
      <c r="AF173" s="170"/>
      <c r="AG173" s="71"/>
      <c r="AH173" s="72"/>
      <c r="AI173" s="170"/>
      <c r="AJ173" s="71"/>
      <c r="AK173" s="72"/>
      <c r="AL173" s="170"/>
      <c r="AM173" s="72"/>
      <c r="AN173" s="111"/>
      <c r="AO173" s="72"/>
      <c r="AP173" s="111"/>
      <c r="AQ173" s="72"/>
      <c r="AR173" s="111"/>
      <c r="AS173" s="72"/>
      <c r="AT173" s="168"/>
      <c r="AU173" s="72"/>
      <c r="AV173" s="266"/>
      <c r="AW173" s="71"/>
      <c r="AX173" s="72"/>
      <c r="AY173" s="111"/>
      <c r="AZ173" s="71"/>
      <c r="BA173" s="171"/>
      <c r="BB173" s="72"/>
      <c r="BC173" s="75"/>
    </row>
    <row r="174" ht="16.5" customHeight="1" outlineLevel="1">
      <c r="A174" s="75"/>
      <c r="B174" s="105" t="s">
        <v>1573</v>
      </c>
      <c r="C174" s="106">
        <v>46168.796614108796</v>
      </c>
      <c r="D174" s="72"/>
      <c r="E174" s="107" t="s">
        <v>7</v>
      </c>
      <c r="F174" s="71"/>
      <c r="G174" s="107" t="s">
        <v>174</v>
      </c>
      <c r="H174" s="71"/>
      <c r="I174" s="107" t="s">
        <v>1575</v>
      </c>
      <c r="J174" s="71"/>
      <c r="K174" s="71"/>
      <c r="L174" s="71"/>
      <c r="M174" s="72"/>
      <c r="N174" s="108" t="s">
        <v>586</v>
      </c>
      <c r="O174" s="72"/>
      <c r="P174" s="109">
        <v>25000.0</v>
      </c>
      <c r="Q174" s="71"/>
      <c r="R174" s="110">
        <v>0.0</v>
      </c>
      <c r="S174" s="72"/>
      <c r="T174" s="111" t="s">
        <v>88</v>
      </c>
      <c r="U174" s="72"/>
      <c r="V174" s="112" t="s">
        <v>79</v>
      </c>
      <c r="W174" s="71"/>
      <c r="X174" s="72"/>
      <c r="Y174" s="112" t="s">
        <v>68</v>
      </c>
      <c r="Z174" s="72"/>
      <c r="AA174" s="75"/>
      <c r="AB174" s="169"/>
      <c r="AC174" s="72"/>
      <c r="AD174" s="170"/>
      <c r="AE174" s="72"/>
      <c r="AF174" s="170"/>
      <c r="AG174" s="71"/>
      <c r="AH174" s="72"/>
      <c r="AI174" s="170"/>
      <c r="AJ174" s="71"/>
      <c r="AK174" s="72"/>
      <c r="AL174" s="170"/>
      <c r="AM174" s="72"/>
      <c r="AN174" s="111"/>
      <c r="AO174" s="72"/>
      <c r="AP174" s="111"/>
      <c r="AQ174" s="72"/>
      <c r="AR174" s="111"/>
      <c r="AS174" s="72"/>
      <c r="AT174" s="168"/>
      <c r="AU174" s="72"/>
      <c r="AV174" s="266"/>
      <c r="AW174" s="71"/>
      <c r="AX174" s="72"/>
      <c r="AY174" s="111"/>
      <c r="AZ174" s="71"/>
      <c r="BA174" s="171"/>
      <c r="BB174" s="72"/>
      <c r="BC174" s="75"/>
    </row>
    <row r="175" ht="16.5" customHeight="1" outlineLevel="1">
      <c r="A175" s="75"/>
      <c r="B175" s="105" t="s">
        <v>1581</v>
      </c>
      <c r="C175" s="106">
        <v>46168.44446424769</v>
      </c>
      <c r="D175" s="72"/>
      <c r="E175" s="107" t="s">
        <v>7</v>
      </c>
      <c r="F175" s="71"/>
      <c r="G175" s="107" t="s">
        <v>174</v>
      </c>
      <c r="H175" s="71"/>
      <c r="I175" s="107" t="s">
        <v>1583</v>
      </c>
      <c r="J175" s="71"/>
      <c r="K175" s="71"/>
      <c r="L175" s="71"/>
      <c r="M175" s="72"/>
      <c r="N175" s="108" t="s">
        <v>600</v>
      </c>
      <c r="O175" s="72"/>
      <c r="P175" s="109">
        <v>25000.0</v>
      </c>
      <c r="Q175" s="71"/>
      <c r="R175" s="110">
        <v>0.0</v>
      </c>
      <c r="S175" s="72"/>
      <c r="T175" s="111" t="s">
        <v>66</v>
      </c>
      <c r="U175" s="72"/>
      <c r="V175" s="112" t="s">
        <v>79</v>
      </c>
      <c r="W175" s="71"/>
      <c r="X175" s="72"/>
      <c r="Y175" s="112" t="s">
        <v>68</v>
      </c>
      <c r="Z175" s="72"/>
      <c r="AA175" s="75"/>
      <c r="AB175" s="169"/>
      <c r="AC175" s="72"/>
      <c r="AD175" s="170"/>
      <c r="AE175" s="72"/>
      <c r="AF175" s="170"/>
      <c r="AG175" s="71"/>
      <c r="AH175" s="72"/>
      <c r="AI175" s="170"/>
      <c r="AJ175" s="71"/>
      <c r="AK175" s="72"/>
      <c r="AL175" s="170"/>
      <c r="AM175" s="72"/>
      <c r="AN175" s="111"/>
      <c r="AO175" s="72"/>
      <c r="AP175" s="111"/>
      <c r="AQ175" s="72"/>
      <c r="AR175" s="111"/>
      <c r="AS175" s="72"/>
      <c r="AT175" s="168"/>
      <c r="AU175" s="72"/>
      <c r="AV175" s="266"/>
      <c r="AW175" s="71"/>
      <c r="AX175" s="72"/>
      <c r="AY175" s="111"/>
      <c r="AZ175" s="71"/>
      <c r="BA175" s="171"/>
      <c r="BB175" s="72"/>
      <c r="BC175" s="75"/>
    </row>
    <row r="176" ht="16.5" customHeight="1" outlineLevel="1">
      <c r="A176" s="75"/>
      <c r="B176" s="105" t="s">
        <v>1587</v>
      </c>
      <c r="C176" s="106">
        <v>46168.42682111111</v>
      </c>
      <c r="D176" s="72"/>
      <c r="E176" s="107" t="s">
        <v>7</v>
      </c>
      <c r="F176" s="71"/>
      <c r="G176" s="107" t="s">
        <v>174</v>
      </c>
      <c r="H176" s="71"/>
      <c r="I176" s="107" t="s">
        <v>1588</v>
      </c>
      <c r="J176" s="71"/>
      <c r="K176" s="71"/>
      <c r="L176" s="71"/>
      <c r="M176" s="72"/>
      <c r="N176" s="108" t="s">
        <v>608</v>
      </c>
      <c r="O176" s="72"/>
      <c r="P176" s="109">
        <v>25000.0</v>
      </c>
      <c r="Q176" s="71"/>
      <c r="R176" s="110">
        <v>0.0</v>
      </c>
      <c r="S176" s="72"/>
      <c r="T176" s="111" t="s">
        <v>66</v>
      </c>
      <c r="U176" s="72"/>
      <c r="V176" s="112" t="s">
        <v>79</v>
      </c>
      <c r="W176" s="71"/>
      <c r="X176" s="72"/>
      <c r="Y176" s="112" t="s">
        <v>68</v>
      </c>
      <c r="Z176" s="72"/>
      <c r="AA176" s="75"/>
      <c r="AB176" s="169"/>
      <c r="AC176" s="72"/>
      <c r="AD176" s="170"/>
      <c r="AE176" s="72"/>
      <c r="AF176" s="170"/>
      <c r="AG176" s="71"/>
      <c r="AH176" s="72"/>
      <c r="AI176" s="170"/>
      <c r="AJ176" s="71"/>
      <c r="AK176" s="72"/>
      <c r="AL176" s="170"/>
      <c r="AM176" s="72"/>
      <c r="AN176" s="111"/>
      <c r="AO176" s="72"/>
      <c r="AP176" s="111"/>
      <c r="AQ176" s="72"/>
      <c r="AR176" s="111"/>
      <c r="AS176" s="72"/>
      <c r="AT176" s="168"/>
      <c r="AU176" s="72"/>
      <c r="AV176" s="266"/>
      <c r="AW176" s="71"/>
      <c r="AX176" s="72"/>
      <c r="AY176" s="111"/>
      <c r="AZ176" s="71"/>
      <c r="BA176" s="171"/>
      <c r="BB176" s="72"/>
      <c r="BC176" s="75"/>
    </row>
    <row r="177" ht="16.5" customHeight="1" outlineLevel="1">
      <c r="A177" s="75"/>
      <c r="B177" s="105" t="s">
        <v>1591</v>
      </c>
      <c r="C177" s="106">
        <v>46164.60001201389</v>
      </c>
      <c r="D177" s="72"/>
      <c r="E177" s="107" t="s">
        <v>7</v>
      </c>
      <c r="F177" s="71"/>
      <c r="G177" s="107" t="s">
        <v>174</v>
      </c>
      <c r="H177" s="71"/>
      <c r="I177" s="107" t="s">
        <v>1594</v>
      </c>
      <c r="J177" s="71"/>
      <c r="K177" s="71"/>
      <c r="L177" s="71"/>
      <c r="M177" s="72"/>
      <c r="N177" s="108" t="s">
        <v>747</v>
      </c>
      <c r="O177" s="72"/>
      <c r="P177" s="109">
        <v>25000.0</v>
      </c>
      <c r="Q177" s="71"/>
      <c r="R177" s="110">
        <v>0.0</v>
      </c>
      <c r="S177" s="72"/>
      <c r="T177" s="111" t="s">
        <v>88</v>
      </c>
      <c r="U177" s="72"/>
      <c r="V177" s="112" t="s">
        <v>79</v>
      </c>
      <c r="W177" s="71"/>
      <c r="X177" s="72"/>
      <c r="Y177" s="112" t="s">
        <v>68</v>
      </c>
      <c r="Z177" s="72"/>
      <c r="AA177" s="75"/>
      <c r="AB177" s="169"/>
      <c r="AC177" s="72"/>
      <c r="AD177" s="170"/>
      <c r="AE177" s="72"/>
      <c r="AF177" s="170"/>
      <c r="AG177" s="71"/>
      <c r="AH177" s="72"/>
      <c r="AI177" s="170"/>
      <c r="AJ177" s="71"/>
      <c r="AK177" s="72"/>
      <c r="AL177" s="170"/>
      <c r="AM177" s="72"/>
      <c r="AN177" s="111"/>
      <c r="AO177" s="72"/>
      <c r="AP177" s="111"/>
      <c r="AQ177" s="72"/>
      <c r="AR177" s="111"/>
      <c r="AS177" s="72"/>
      <c r="AT177" s="168"/>
      <c r="AU177" s="72"/>
      <c r="AV177" s="266"/>
      <c r="AW177" s="71"/>
      <c r="AX177" s="72"/>
      <c r="AY177" s="111"/>
      <c r="AZ177" s="71"/>
      <c r="BA177" s="171"/>
      <c r="BB177" s="72"/>
      <c r="BC177" s="75"/>
    </row>
    <row r="178" ht="16.5" customHeight="1" outlineLevel="1">
      <c r="A178" s="75"/>
      <c r="B178" s="105" t="s">
        <v>1600</v>
      </c>
      <c r="C178" s="106">
        <v>46164.580553125</v>
      </c>
      <c r="D178" s="72"/>
      <c r="E178" s="107" t="s">
        <v>7</v>
      </c>
      <c r="F178" s="71"/>
      <c r="G178" s="107" t="s">
        <v>174</v>
      </c>
      <c r="H178" s="71"/>
      <c r="I178" s="107" t="s">
        <v>1602</v>
      </c>
      <c r="J178" s="71"/>
      <c r="K178" s="71"/>
      <c r="L178" s="71"/>
      <c r="M178" s="72"/>
      <c r="N178" s="108" t="s">
        <v>1067</v>
      </c>
      <c r="O178" s="72"/>
      <c r="P178" s="109">
        <v>25000.0</v>
      </c>
      <c r="Q178" s="71"/>
      <c r="R178" s="110">
        <v>0.0</v>
      </c>
      <c r="S178" s="72"/>
      <c r="T178" s="111" t="s">
        <v>88</v>
      </c>
      <c r="U178" s="72"/>
      <c r="V178" s="112" t="s">
        <v>79</v>
      </c>
      <c r="W178" s="71"/>
      <c r="X178" s="72"/>
      <c r="Y178" s="112" t="s">
        <v>68</v>
      </c>
      <c r="Z178" s="72"/>
      <c r="AA178" s="75"/>
      <c r="AB178" s="169"/>
      <c r="AC178" s="72"/>
      <c r="AD178" s="170"/>
      <c r="AE178" s="72"/>
      <c r="AF178" s="170"/>
      <c r="AG178" s="71"/>
      <c r="AH178" s="72"/>
      <c r="AI178" s="170"/>
      <c r="AJ178" s="71"/>
      <c r="AK178" s="72"/>
      <c r="AL178" s="170"/>
      <c r="AM178" s="72"/>
      <c r="AN178" s="111"/>
      <c r="AO178" s="72"/>
      <c r="AP178" s="111"/>
      <c r="AQ178" s="72"/>
      <c r="AR178" s="111"/>
      <c r="AS178" s="72"/>
      <c r="AT178" s="168"/>
      <c r="AU178" s="72"/>
      <c r="AV178" s="266"/>
      <c r="AW178" s="71"/>
      <c r="AX178" s="72"/>
      <c r="AY178" s="111"/>
      <c r="AZ178" s="71"/>
      <c r="BA178" s="171"/>
      <c r="BB178" s="72"/>
      <c r="BC178" s="75"/>
    </row>
    <row r="179" ht="16.5" customHeight="1" outlineLevel="1">
      <c r="A179" s="75"/>
      <c r="B179" s="105" t="s">
        <v>1606</v>
      </c>
      <c r="C179" s="106">
        <v>46163.71656577547</v>
      </c>
      <c r="D179" s="72"/>
      <c r="E179" s="107" t="s">
        <v>7</v>
      </c>
      <c r="F179" s="71"/>
      <c r="G179" s="107" t="s">
        <v>174</v>
      </c>
      <c r="H179" s="71"/>
      <c r="I179" s="107" t="s">
        <v>1608</v>
      </c>
      <c r="J179" s="71"/>
      <c r="K179" s="71"/>
      <c r="L179" s="71"/>
      <c r="M179" s="72"/>
      <c r="N179" s="108" t="s">
        <v>621</v>
      </c>
      <c r="O179" s="72"/>
      <c r="P179" s="109">
        <v>25000.0</v>
      </c>
      <c r="Q179" s="71"/>
      <c r="R179" s="110">
        <v>0.0</v>
      </c>
      <c r="S179" s="72"/>
      <c r="T179" s="111" t="s">
        <v>88</v>
      </c>
      <c r="U179" s="72"/>
      <c r="V179" s="112" t="s">
        <v>79</v>
      </c>
      <c r="W179" s="71"/>
      <c r="X179" s="72"/>
      <c r="Y179" s="112" t="s">
        <v>68</v>
      </c>
      <c r="Z179" s="72"/>
      <c r="AA179" s="75"/>
      <c r="AB179" s="169"/>
      <c r="AC179" s="72"/>
      <c r="AD179" s="170"/>
      <c r="AE179" s="72"/>
      <c r="AF179" s="170"/>
      <c r="AG179" s="71"/>
      <c r="AH179" s="72"/>
      <c r="AI179" s="170"/>
      <c r="AJ179" s="71"/>
      <c r="AK179" s="72"/>
      <c r="AL179" s="170"/>
      <c r="AM179" s="72"/>
      <c r="AN179" s="111"/>
      <c r="AO179" s="72"/>
      <c r="AP179" s="111"/>
      <c r="AQ179" s="72"/>
      <c r="AR179" s="111"/>
      <c r="AS179" s="72"/>
      <c r="AT179" s="168"/>
      <c r="AU179" s="72"/>
      <c r="AV179" s="266"/>
      <c r="AW179" s="71"/>
      <c r="AX179" s="72"/>
      <c r="AY179" s="111"/>
      <c r="AZ179" s="71"/>
      <c r="BA179" s="171"/>
      <c r="BB179" s="72"/>
      <c r="BC179" s="75"/>
    </row>
    <row r="180" ht="16.5" customHeight="1" outlineLevel="1">
      <c r="A180" s="75"/>
      <c r="B180" s="105" t="s">
        <v>1611</v>
      </c>
      <c r="C180" s="106">
        <v>46163.43388081019</v>
      </c>
      <c r="D180" s="72"/>
      <c r="E180" s="107" t="s">
        <v>7</v>
      </c>
      <c r="F180" s="71"/>
      <c r="G180" s="107" t="s">
        <v>174</v>
      </c>
      <c r="H180" s="71"/>
      <c r="I180" s="107" t="s">
        <v>1613</v>
      </c>
      <c r="J180" s="71"/>
      <c r="K180" s="71"/>
      <c r="L180" s="71"/>
      <c r="M180" s="72"/>
      <c r="N180" s="108" t="s">
        <v>636</v>
      </c>
      <c r="O180" s="72"/>
      <c r="P180" s="109">
        <v>25000.0</v>
      </c>
      <c r="Q180" s="71"/>
      <c r="R180" s="110">
        <v>0.0</v>
      </c>
      <c r="S180" s="72"/>
      <c r="T180" s="111" t="s">
        <v>66</v>
      </c>
      <c r="U180" s="72"/>
      <c r="V180" s="112" t="s">
        <v>79</v>
      </c>
      <c r="W180" s="71"/>
      <c r="X180" s="72"/>
      <c r="Y180" s="112" t="s">
        <v>68</v>
      </c>
      <c r="Z180" s="72"/>
      <c r="AA180" s="75"/>
      <c r="AB180" s="169"/>
      <c r="AC180" s="72"/>
      <c r="AD180" s="170"/>
      <c r="AE180" s="72"/>
      <c r="AF180" s="170"/>
      <c r="AG180" s="71"/>
      <c r="AH180" s="72"/>
      <c r="AI180" s="170"/>
      <c r="AJ180" s="71"/>
      <c r="AK180" s="72"/>
      <c r="AL180" s="170"/>
      <c r="AM180" s="72"/>
      <c r="AN180" s="111"/>
      <c r="AO180" s="72"/>
      <c r="AP180" s="111"/>
      <c r="AQ180" s="72"/>
      <c r="AR180" s="111"/>
      <c r="AS180" s="72"/>
      <c r="AT180" s="168"/>
      <c r="AU180" s="72"/>
      <c r="AV180" s="266"/>
      <c r="AW180" s="71"/>
      <c r="AX180" s="72"/>
      <c r="AY180" s="111"/>
      <c r="AZ180" s="71"/>
      <c r="BA180" s="171"/>
      <c r="BB180" s="72"/>
      <c r="BC180" s="75"/>
    </row>
    <row r="181" ht="16.5" customHeight="1" outlineLevel="1">
      <c r="A181" s="75"/>
      <c r="B181" s="105" t="s">
        <v>1617</v>
      </c>
      <c r="C181" s="106">
        <v>46161.66439556713</v>
      </c>
      <c r="D181" s="72"/>
      <c r="E181" s="107" t="s">
        <v>7</v>
      </c>
      <c r="F181" s="71"/>
      <c r="G181" s="107" t="s">
        <v>174</v>
      </c>
      <c r="H181" s="71"/>
      <c r="I181" s="107" t="s">
        <v>1618</v>
      </c>
      <c r="J181" s="71"/>
      <c r="K181" s="71"/>
      <c r="L181" s="71"/>
      <c r="M181" s="72"/>
      <c r="N181" s="108" t="s">
        <v>922</v>
      </c>
      <c r="O181" s="72"/>
      <c r="P181" s="109">
        <v>25000.0</v>
      </c>
      <c r="Q181" s="71"/>
      <c r="R181" s="110">
        <v>0.0</v>
      </c>
      <c r="S181" s="72"/>
      <c r="T181" s="111" t="s">
        <v>88</v>
      </c>
      <c r="U181" s="72"/>
      <c r="V181" s="112" t="s">
        <v>79</v>
      </c>
      <c r="W181" s="71"/>
      <c r="X181" s="72"/>
      <c r="Y181" s="112" t="s">
        <v>68</v>
      </c>
      <c r="Z181" s="72"/>
      <c r="AA181" s="75"/>
      <c r="AB181" s="169"/>
      <c r="AC181" s="72"/>
      <c r="AD181" s="170"/>
      <c r="AE181" s="72"/>
      <c r="AF181" s="170"/>
      <c r="AG181" s="71"/>
      <c r="AH181" s="72"/>
      <c r="AI181" s="170"/>
      <c r="AJ181" s="71"/>
      <c r="AK181" s="72"/>
      <c r="AL181" s="170"/>
      <c r="AM181" s="72"/>
      <c r="AN181" s="111"/>
      <c r="AO181" s="72"/>
      <c r="AP181" s="111"/>
      <c r="AQ181" s="72"/>
      <c r="AR181" s="111"/>
      <c r="AS181" s="72"/>
      <c r="AT181" s="168"/>
      <c r="AU181" s="72"/>
      <c r="AV181" s="266"/>
      <c r="AW181" s="71"/>
      <c r="AX181" s="72"/>
      <c r="AY181" s="111"/>
      <c r="AZ181" s="71"/>
      <c r="BA181" s="171"/>
      <c r="BB181" s="72"/>
      <c r="BC181" s="75"/>
    </row>
    <row r="182" ht="16.5" customHeight="1" outlineLevel="1">
      <c r="A182" s="75"/>
      <c r="B182" s="105" t="s">
        <v>1622</v>
      </c>
      <c r="C182" s="106">
        <v>46161.66332575231</v>
      </c>
      <c r="D182" s="72"/>
      <c r="E182" s="107" t="s">
        <v>7</v>
      </c>
      <c r="F182" s="71"/>
      <c r="G182" s="107" t="s">
        <v>174</v>
      </c>
      <c r="H182" s="71"/>
      <c r="I182" s="107" t="s">
        <v>1624</v>
      </c>
      <c r="J182" s="71"/>
      <c r="K182" s="71"/>
      <c r="L182" s="71"/>
      <c r="M182" s="72"/>
      <c r="N182" s="108" t="s">
        <v>932</v>
      </c>
      <c r="O182" s="72"/>
      <c r="P182" s="109">
        <v>25000.0</v>
      </c>
      <c r="Q182" s="71"/>
      <c r="R182" s="110">
        <v>0.0</v>
      </c>
      <c r="S182" s="72"/>
      <c r="T182" s="111" t="s">
        <v>88</v>
      </c>
      <c r="U182" s="72"/>
      <c r="V182" s="112" t="s">
        <v>79</v>
      </c>
      <c r="W182" s="71"/>
      <c r="X182" s="72"/>
      <c r="Y182" s="112" t="s">
        <v>68</v>
      </c>
      <c r="Z182" s="72"/>
      <c r="AA182" s="75"/>
      <c r="AB182" s="169"/>
      <c r="AC182" s="72"/>
      <c r="AD182" s="170"/>
      <c r="AE182" s="72"/>
      <c r="AF182" s="170"/>
      <c r="AG182" s="71"/>
      <c r="AH182" s="72"/>
      <c r="AI182" s="170"/>
      <c r="AJ182" s="71"/>
      <c r="AK182" s="72"/>
      <c r="AL182" s="170"/>
      <c r="AM182" s="72"/>
      <c r="AN182" s="111"/>
      <c r="AO182" s="72"/>
      <c r="AP182" s="111"/>
      <c r="AQ182" s="72"/>
      <c r="AR182" s="111"/>
      <c r="AS182" s="72"/>
      <c r="AT182" s="168"/>
      <c r="AU182" s="72"/>
      <c r="AV182" s="266"/>
      <c r="AW182" s="71"/>
      <c r="AX182" s="72"/>
      <c r="AY182" s="111"/>
      <c r="AZ182" s="71"/>
      <c r="BA182" s="171"/>
      <c r="BB182" s="72"/>
      <c r="BC182" s="75"/>
    </row>
    <row r="183" ht="16.5" customHeight="1" outlineLevel="1">
      <c r="A183" s="75"/>
      <c r="B183" s="105" t="s">
        <v>1630</v>
      </c>
      <c r="C183" s="106">
        <v>46161.624882523145</v>
      </c>
      <c r="D183" s="72"/>
      <c r="E183" s="107" t="s">
        <v>7</v>
      </c>
      <c r="F183" s="71"/>
      <c r="G183" s="107" t="s">
        <v>174</v>
      </c>
      <c r="H183" s="71"/>
      <c r="I183" s="107" t="s">
        <v>1631</v>
      </c>
      <c r="J183" s="71"/>
      <c r="K183" s="71"/>
      <c r="L183" s="71"/>
      <c r="M183" s="72"/>
      <c r="N183" s="108" t="s">
        <v>654</v>
      </c>
      <c r="O183" s="72"/>
      <c r="P183" s="109">
        <v>25000.0</v>
      </c>
      <c r="Q183" s="71"/>
      <c r="R183" s="110">
        <v>0.0</v>
      </c>
      <c r="S183" s="72"/>
      <c r="T183" s="111" t="s">
        <v>88</v>
      </c>
      <c r="U183" s="72"/>
      <c r="V183" s="112" t="s">
        <v>79</v>
      </c>
      <c r="W183" s="71"/>
      <c r="X183" s="72"/>
      <c r="Y183" s="112" t="s">
        <v>68</v>
      </c>
      <c r="Z183" s="72"/>
      <c r="AA183" s="75"/>
      <c r="AB183" s="169"/>
      <c r="AC183" s="72"/>
      <c r="AD183" s="170"/>
      <c r="AE183" s="72"/>
      <c r="AF183" s="170"/>
      <c r="AG183" s="71"/>
      <c r="AH183" s="72"/>
      <c r="AI183" s="170"/>
      <c r="AJ183" s="71"/>
      <c r="AK183" s="72"/>
      <c r="AL183" s="170"/>
      <c r="AM183" s="72"/>
      <c r="AN183" s="111"/>
      <c r="AO183" s="72"/>
      <c r="AP183" s="111"/>
      <c r="AQ183" s="72"/>
      <c r="AR183" s="111"/>
      <c r="AS183" s="72"/>
      <c r="AT183" s="168"/>
      <c r="AU183" s="72"/>
      <c r="AV183" s="266"/>
      <c r="AW183" s="71"/>
      <c r="AX183" s="72"/>
      <c r="AY183" s="111"/>
      <c r="AZ183" s="71"/>
      <c r="BA183" s="171"/>
      <c r="BB183" s="72"/>
      <c r="BC183" s="75"/>
    </row>
    <row r="184" ht="16.5" customHeight="1" outlineLevel="1">
      <c r="A184" s="75"/>
      <c r="B184" s="105" t="s">
        <v>1636</v>
      </c>
      <c r="C184" s="106">
        <v>46161.613036979164</v>
      </c>
      <c r="D184" s="72"/>
      <c r="E184" s="107" t="s">
        <v>7</v>
      </c>
      <c r="F184" s="71"/>
      <c r="G184" s="107" t="s">
        <v>174</v>
      </c>
      <c r="H184" s="71"/>
      <c r="I184" s="107" t="s">
        <v>1638</v>
      </c>
      <c r="J184" s="71"/>
      <c r="K184" s="71"/>
      <c r="L184" s="71"/>
      <c r="M184" s="72"/>
      <c r="N184" s="108" t="s">
        <v>251</v>
      </c>
      <c r="O184" s="72"/>
      <c r="P184" s="109">
        <v>25000.0</v>
      </c>
      <c r="Q184" s="71"/>
      <c r="R184" s="110">
        <v>0.0</v>
      </c>
      <c r="S184" s="72"/>
      <c r="T184" s="111" t="s">
        <v>88</v>
      </c>
      <c r="U184" s="72"/>
      <c r="V184" s="112" t="s">
        <v>79</v>
      </c>
      <c r="W184" s="71"/>
      <c r="X184" s="72"/>
      <c r="Y184" s="112" t="s">
        <v>68</v>
      </c>
      <c r="Z184" s="72"/>
      <c r="AA184" s="75"/>
      <c r="AB184" s="169"/>
      <c r="AC184" s="72"/>
      <c r="AD184" s="170"/>
      <c r="AE184" s="72"/>
      <c r="AF184" s="170"/>
      <c r="AG184" s="71"/>
      <c r="AH184" s="72"/>
      <c r="AI184" s="170"/>
      <c r="AJ184" s="71"/>
      <c r="AK184" s="72"/>
      <c r="AL184" s="170"/>
      <c r="AM184" s="72"/>
      <c r="AN184" s="111"/>
      <c r="AO184" s="72"/>
      <c r="AP184" s="111"/>
      <c r="AQ184" s="72"/>
      <c r="AR184" s="111"/>
      <c r="AS184" s="72"/>
      <c r="AT184" s="168"/>
      <c r="AU184" s="72"/>
      <c r="AV184" s="266"/>
      <c r="AW184" s="71"/>
      <c r="AX184" s="72"/>
      <c r="AY184" s="111"/>
      <c r="AZ184" s="71"/>
      <c r="BA184" s="171"/>
      <c r="BB184" s="72"/>
      <c r="BC184" s="75"/>
    </row>
    <row r="185" ht="16.5" customHeight="1" outlineLevel="1">
      <c r="A185" s="75"/>
      <c r="B185" s="105" t="s">
        <v>1645</v>
      </c>
      <c r="C185" s="106">
        <v>46160.78533929399</v>
      </c>
      <c r="D185" s="72"/>
      <c r="E185" s="107" t="s">
        <v>7</v>
      </c>
      <c r="F185" s="71"/>
      <c r="G185" s="107" t="s">
        <v>174</v>
      </c>
      <c r="H185" s="71"/>
      <c r="I185" s="107" t="s">
        <v>1646</v>
      </c>
      <c r="J185" s="71"/>
      <c r="K185" s="71"/>
      <c r="L185" s="71"/>
      <c r="M185" s="72"/>
      <c r="N185" s="108" t="s">
        <v>671</v>
      </c>
      <c r="O185" s="72"/>
      <c r="P185" s="109">
        <v>25000.0</v>
      </c>
      <c r="Q185" s="71"/>
      <c r="R185" s="110">
        <v>0.0</v>
      </c>
      <c r="S185" s="72"/>
      <c r="T185" s="111" t="s">
        <v>88</v>
      </c>
      <c r="U185" s="72"/>
      <c r="V185" s="112" t="s">
        <v>79</v>
      </c>
      <c r="W185" s="71"/>
      <c r="X185" s="72"/>
      <c r="Y185" s="112" t="s">
        <v>68</v>
      </c>
      <c r="Z185" s="72"/>
      <c r="AA185" s="75"/>
      <c r="AB185" s="169"/>
      <c r="AC185" s="72"/>
      <c r="AD185" s="170"/>
      <c r="AE185" s="72"/>
      <c r="AF185" s="170"/>
      <c r="AG185" s="71"/>
      <c r="AH185" s="72"/>
      <c r="AI185" s="170"/>
      <c r="AJ185" s="71"/>
      <c r="AK185" s="72"/>
      <c r="AL185" s="170"/>
      <c r="AM185" s="72"/>
      <c r="AN185" s="111"/>
      <c r="AO185" s="72"/>
      <c r="AP185" s="111"/>
      <c r="AQ185" s="72"/>
      <c r="AR185" s="111"/>
      <c r="AS185" s="72"/>
      <c r="AT185" s="168"/>
      <c r="AU185" s="72"/>
      <c r="AV185" s="266"/>
      <c r="AW185" s="71"/>
      <c r="AX185" s="72"/>
      <c r="AY185" s="111"/>
      <c r="AZ185" s="71"/>
      <c r="BA185" s="171"/>
      <c r="BB185" s="72"/>
      <c r="BC185" s="75"/>
    </row>
    <row r="186" ht="16.5" customHeight="1" outlineLevel="1">
      <c r="A186" s="75"/>
      <c r="B186" s="105" t="s">
        <v>1653</v>
      </c>
      <c r="C186" s="106">
        <v>46160.720878101856</v>
      </c>
      <c r="D186" s="72"/>
      <c r="E186" s="107" t="s">
        <v>7</v>
      </c>
      <c r="F186" s="71"/>
      <c r="G186" s="107" t="s">
        <v>174</v>
      </c>
      <c r="H186" s="71"/>
      <c r="I186" s="107" t="s">
        <v>1656</v>
      </c>
      <c r="J186" s="71"/>
      <c r="K186" s="71"/>
      <c r="L186" s="71"/>
      <c r="M186" s="72"/>
      <c r="N186" s="108" t="s">
        <v>681</v>
      </c>
      <c r="O186" s="72"/>
      <c r="P186" s="109">
        <v>25000.0</v>
      </c>
      <c r="Q186" s="71"/>
      <c r="R186" s="110">
        <v>0.0</v>
      </c>
      <c r="S186" s="72"/>
      <c r="T186" s="111" t="s">
        <v>88</v>
      </c>
      <c r="U186" s="72"/>
      <c r="V186" s="112" t="s">
        <v>79</v>
      </c>
      <c r="W186" s="71"/>
      <c r="X186" s="72"/>
      <c r="Y186" s="112" t="s">
        <v>68</v>
      </c>
      <c r="Z186" s="72"/>
      <c r="AA186" s="75"/>
      <c r="AB186" s="169"/>
      <c r="AC186" s="72"/>
      <c r="AD186" s="170"/>
      <c r="AE186" s="72"/>
      <c r="AF186" s="170"/>
      <c r="AG186" s="71"/>
      <c r="AH186" s="72"/>
      <c r="AI186" s="170"/>
      <c r="AJ186" s="71"/>
      <c r="AK186" s="72"/>
      <c r="AL186" s="170"/>
      <c r="AM186" s="72"/>
      <c r="AN186" s="111"/>
      <c r="AO186" s="72"/>
      <c r="AP186" s="111"/>
      <c r="AQ186" s="72"/>
      <c r="AR186" s="111"/>
      <c r="AS186" s="72"/>
      <c r="AT186" s="168"/>
      <c r="AU186" s="72"/>
      <c r="AV186" s="266"/>
      <c r="AW186" s="71"/>
      <c r="AX186" s="72"/>
      <c r="AY186" s="111"/>
      <c r="AZ186" s="71"/>
      <c r="BA186" s="171"/>
      <c r="BB186" s="72"/>
      <c r="BC186" s="75"/>
    </row>
    <row r="187" ht="16.5" customHeight="1" outlineLevel="1">
      <c r="A187" s="75"/>
      <c r="B187" s="105" t="s">
        <v>1661</v>
      </c>
      <c r="C187" s="106">
        <v>46158.61891097222</v>
      </c>
      <c r="D187" s="72"/>
      <c r="E187" s="107" t="s">
        <v>7</v>
      </c>
      <c r="F187" s="71"/>
      <c r="G187" s="107" t="s">
        <v>174</v>
      </c>
      <c r="H187" s="71"/>
      <c r="I187" s="107" t="s">
        <v>1663</v>
      </c>
      <c r="J187" s="71"/>
      <c r="K187" s="71"/>
      <c r="L187" s="71"/>
      <c r="M187" s="72"/>
      <c r="N187" s="108" t="s">
        <v>886</v>
      </c>
      <c r="O187" s="72"/>
      <c r="P187" s="109">
        <v>25000.0</v>
      </c>
      <c r="Q187" s="71"/>
      <c r="R187" s="110">
        <v>0.0</v>
      </c>
      <c r="S187" s="72"/>
      <c r="T187" s="111" t="s">
        <v>66</v>
      </c>
      <c r="U187" s="72"/>
      <c r="V187" s="112" t="s">
        <v>79</v>
      </c>
      <c r="W187" s="71"/>
      <c r="X187" s="72"/>
      <c r="Y187" s="112" t="s">
        <v>68</v>
      </c>
      <c r="Z187" s="72"/>
      <c r="AA187" s="75"/>
      <c r="AB187" s="169"/>
      <c r="AC187" s="72"/>
      <c r="AD187" s="170"/>
      <c r="AE187" s="72"/>
      <c r="AF187" s="170"/>
      <c r="AG187" s="71"/>
      <c r="AH187" s="72"/>
      <c r="AI187" s="170"/>
      <c r="AJ187" s="71"/>
      <c r="AK187" s="72"/>
      <c r="AL187" s="170"/>
      <c r="AM187" s="72"/>
      <c r="AN187" s="111"/>
      <c r="AO187" s="72"/>
      <c r="AP187" s="111"/>
      <c r="AQ187" s="72"/>
      <c r="AR187" s="111"/>
      <c r="AS187" s="72"/>
      <c r="AT187" s="168"/>
      <c r="AU187" s="72"/>
      <c r="AV187" s="266"/>
      <c r="AW187" s="71"/>
      <c r="AX187" s="72"/>
      <c r="AY187" s="111"/>
      <c r="AZ187" s="71"/>
      <c r="BA187" s="171"/>
      <c r="BB187" s="72"/>
      <c r="BC187" s="75"/>
    </row>
    <row r="188" ht="16.5" customHeight="1" outlineLevel="1">
      <c r="A188" s="75"/>
      <c r="B188" s="105" t="s">
        <v>1669</v>
      </c>
      <c r="C188" s="106">
        <v>46156.70648270834</v>
      </c>
      <c r="D188" s="72"/>
      <c r="E188" s="107" t="s">
        <v>7</v>
      </c>
      <c r="F188" s="71"/>
      <c r="G188" s="107" t="s">
        <v>174</v>
      </c>
      <c r="H188" s="71"/>
      <c r="I188" s="107" t="s">
        <v>1670</v>
      </c>
      <c r="J188" s="71"/>
      <c r="K188" s="71"/>
      <c r="L188" s="71"/>
      <c r="M188" s="72"/>
      <c r="N188" s="108" t="s">
        <v>329</v>
      </c>
      <c r="O188" s="72"/>
      <c r="P188" s="109">
        <v>30000.0</v>
      </c>
      <c r="Q188" s="71"/>
      <c r="R188" s="110">
        <v>0.0</v>
      </c>
      <c r="S188" s="72"/>
      <c r="T188" s="111" t="s">
        <v>66</v>
      </c>
      <c r="U188" s="72"/>
      <c r="V188" s="112" t="s">
        <v>79</v>
      </c>
      <c r="W188" s="71"/>
      <c r="X188" s="72"/>
      <c r="Y188" s="112" t="s">
        <v>68</v>
      </c>
      <c r="Z188" s="72"/>
      <c r="AA188" s="75"/>
      <c r="AB188" s="169"/>
      <c r="AC188" s="72"/>
      <c r="AD188" s="170"/>
      <c r="AE188" s="72"/>
      <c r="AF188" s="170"/>
      <c r="AG188" s="71"/>
      <c r="AH188" s="72"/>
      <c r="AI188" s="170"/>
      <c r="AJ188" s="71"/>
      <c r="AK188" s="72"/>
      <c r="AL188" s="170"/>
      <c r="AM188" s="72"/>
      <c r="AN188" s="111"/>
      <c r="AO188" s="72"/>
      <c r="AP188" s="111"/>
      <c r="AQ188" s="72"/>
      <c r="AR188" s="111"/>
      <c r="AS188" s="72"/>
      <c r="AT188" s="168"/>
      <c r="AU188" s="72"/>
      <c r="AV188" s="266"/>
      <c r="AW188" s="71"/>
      <c r="AX188" s="72"/>
      <c r="AY188" s="111"/>
      <c r="AZ188" s="71"/>
      <c r="BA188" s="171"/>
      <c r="BB188" s="72"/>
      <c r="BC188" s="75"/>
    </row>
    <row r="189" ht="16.5" customHeight="1" outlineLevel="1">
      <c r="A189" s="75"/>
      <c r="B189" s="105" t="s">
        <v>1676</v>
      </c>
      <c r="C189" s="106">
        <v>46156.534335081014</v>
      </c>
      <c r="D189" s="72"/>
      <c r="E189" s="107" t="s">
        <v>7</v>
      </c>
      <c r="F189" s="71"/>
      <c r="G189" s="107" t="s">
        <v>174</v>
      </c>
      <c r="H189" s="71"/>
      <c r="I189" s="107" t="s">
        <v>1677</v>
      </c>
      <c r="J189" s="71"/>
      <c r="K189" s="71"/>
      <c r="L189" s="71"/>
      <c r="M189" s="72"/>
      <c r="N189" s="108" t="s">
        <v>688</v>
      </c>
      <c r="O189" s="72"/>
      <c r="P189" s="109">
        <v>25000.0</v>
      </c>
      <c r="Q189" s="71"/>
      <c r="R189" s="110">
        <v>0.0</v>
      </c>
      <c r="S189" s="72"/>
      <c r="T189" s="111" t="s">
        <v>66</v>
      </c>
      <c r="U189" s="72"/>
      <c r="V189" s="112" t="s">
        <v>79</v>
      </c>
      <c r="W189" s="71"/>
      <c r="X189" s="72"/>
      <c r="Y189" s="112" t="s">
        <v>68</v>
      </c>
      <c r="Z189" s="72"/>
      <c r="AA189" s="75"/>
      <c r="AB189" s="169"/>
      <c r="AC189" s="72"/>
      <c r="AD189" s="170"/>
      <c r="AE189" s="72"/>
      <c r="AF189" s="170"/>
      <c r="AG189" s="71"/>
      <c r="AH189" s="72"/>
      <c r="AI189" s="170"/>
      <c r="AJ189" s="71"/>
      <c r="AK189" s="72"/>
      <c r="AL189" s="170"/>
      <c r="AM189" s="72"/>
      <c r="AN189" s="111"/>
      <c r="AO189" s="72"/>
      <c r="AP189" s="111"/>
      <c r="AQ189" s="72"/>
      <c r="AR189" s="111"/>
      <c r="AS189" s="72"/>
      <c r="AT189" s="168"/>
      <c r="AU189" s="72"/>
      <c r="AV189" s="266"/>
      <c r="AW189" s="71"/>
      <c r="AX189" s="72"/>
      <c r="AY189" s="111"/>
      <c r="AZ189" s="71"/>
      <c r="BA189" s="171"/>
      <c r="BB189" s="72"/>
      <c r="BC189" s="75"/>
    </row>
    <row r="190" ht="16.5" customHeight="1" outlineLevel="1">
      <c r="A190" s="75"/>
      <c r="B190" s="105" t="s">
        <v>1687</v>
      </c>
      <c r="C190" s="106">
        <v>46156.44612368055</v>
      </c>
      <c r="D190" s="72"/>
      <c r="E190" s="107" t="s">
        <v>7</v>
      </c>
      <c r="F190" s="71"/>
      <c r="G190" s="107" t="s">
        <v>174</v>
      </c>
      <c r="H190" s="71"/>
      <c r="I190" s="107" t="s">
        <v>1688</v>
      </c>
      <c r="J190" s="71"/>
      <c r="K190" s="71"/>
      <c r="L190" s="71"/>
      <c r="M190" s="72"/>
      <c r="N190" s="108" t="s">
        <v>701</v>
      </c>
      <c r="O190" s="72"/>
      <c r="P190" s="109">
        <v>25000.0</v>
      </c>
      <c r="Q190" s="71"/>
      <c r="R190" s="110">
        <v>0.0</v>
      </c>
      <c r="S190" s="72"/>
      <c r="T190" s="111" t="s">
        <v>88</v>
      </c>
      <c r="U190" s="72"/>
      <c r="V190" s="112" t="s">
        <v>79</v>
      </c>
      <c r="W190" s="71"/>
      <c r="X190" s="72"/>
      <c r="Y190" s="112" t="s">
        <v>68</v>
      </c>
      <c r="Z190" s="72"/>
      <c r="AA190" s="75"/>
      <c r="AB190" s="169"/>
      <c r="AC190" s="72"/>
      <c r="AD190" s="170"/>
      <c r="AE190" s="72"/>
      <c r="AF190" s="170"/>
      <c r="AG190" s="71"/>
      <c r="AH190" s="72"/>
      <c r="AI190" s="170"/>
      <c r="AJ190" s="71"/>
      <c r="AK190" s="72"/>
      <c r="AL190" s="170"/>
      <c r="AM190" s="72"/>
      <c r="AN190" s="111"/>
      <c r="AO190" s="72"/>
      <c r="AP190" s="111"/>
      <c r="AQ190" s="72"/>
      <c r="AR190" s="111"/>
      <c r="AS190" s="72"/>
      <c r="AT190" s="168"/>
      <c r="AU190" s="72"/>
      <c r="AV190" s="266"/>
      <c r="AW190" s="71"/>
      <c r="AX190" s="72"/>
      <c r="AY190" s="111"/>
      <c r="AZ190" s="71"/>
      <c r="BA190" s="171"/>
      <c r="BB190" s="72"/>
      <c r="BC190" s="75"/>
    </row>
    <row r="191" ht="16.5" customHeight="1" outlineLevel="1">
      <c r="A191" s="75"/>
      <c r="B191" s="105" t="s">
        <v>1695</v>
      </c>
      <c r="C191" s="106">
        <v>46156.44455829861</v>
      </c>
      <c r="D191" s="72"/>
      <c r="E191" s="107" t="s">
        <v>7</v>
      </c>
      <c r="F191" s="71"/>
      <c r="G191" s="107" t="s">
        <v>174</v>
      </c>
      <c r="H191" s="71"/>
      <c r="I191" s="107" t="s">
        <v>1697</v>
      </c>
      <c r="J191" s="71"/>
      <c r="K191" s="71"/>
      <c r="L191" s="71"/>
      <c r="M191" s="72"/>
      <c r="N191" s="108" t="s">
        <v>387</v>
      </c>
      <c r="O191" s="72"/>
      <c r="P191" s="109">
        <v>25000.0</v>
      </c>
      <c r="Q191" s="71"/>
      <c r="R191" s="110">
        <v>0.0</v>
      </c>
      <c r="S191" s="72"/>
      <c r="T191" s="111" t="s">
        <v>88</v>
      </c>
      <c r="U191" s="72"/>
      <c r="V191" s="112" t="s">
        <v>79</v>
      </c>
      <c r="W191" s="71"/>
      <c r="X191" s="72"/>
      <c r="Y191" s="112" t="s">
        <v>68</v>
      </c>
      <c r="Z191" s="72"/>
      <c r="AA191" s="75"/>
      <c r="AB191" s="169"/>
      <c r="AC191" s="72"/>
      <c r="AD191" s="170"/>
      <c r="AE191" s="72"/>
      <c r="AF191" s="170"/>
      <c r="AG191" s="71"/>
      <c r="AH191" s="72"/>
      <c r="AI191" s="170"/>
      <c r="AJ191" s="71"/>
      <c r="AK191" s="72"/>
      <c r="AL191" s="170"/>
      <c r="AM191" s="72"/>
      <c r="AN191" s="111"/>
      <c r="AO191" s="72"/>
      <c r="AP191" s="111"/>
      <c r="AQ191" s="72"/>
      <c r="AR191" s="111"/>
      <c r="AS191" s="72"/>
      <c r="AT191" s="168"/>
      <c r="AU191" s="72"/>
      <c r="AV191" s="266"/>
      <c r="AW191" s="71"/>
      <c r="AX191" s="72"/>
      <c r="AY191" s="111"/>
      <c r="AZ191" s="71"/>
      <c r="BA191" s="171"/>
      <c r="BB191" s="72"/>
      <c r="BC191" s="75"/>
    </row>
    <row r="192" ht="16.5" customHeight="1" outlineLevel="1">
      <c r="A192" s="75"/>
      <c r="B192" s="105" t="s">
        <v>1703</v>
      </c>
      <c r="C192" s="106">
        <v>46155.749522812504</v>
      </c>
      <c r="D192" s="72"/>
      <c r="E192" s="107" t="s">
        <v>7</v>
      </c>
      <c r="F192" s="71"/>
      <c r="G192" s="107" t="s">
        <v>174</v>
      </c>
      <c r="H192" s="71"/>
      <c r="I192" s="107" t="s">
        <v>1707</v>
      </c>
      <c r="J192" s="71"/>
      <c r="K192" s="71"/>
      <c r="L192" s="71"/>
      <c r="M192" s="72"/>
      <c r="N192" s="108" t="s">
        <v>1240</v>
      </c>
      <c r="O192" s="72"/>
      <c r="P192" s="109">
        <v>25000.0</v>
      </c>
      <c r="Q192" s="71"/>
      <c r="R192" s="110">
        <v>0.0</v>
      </c>
      <c r="S192" s="72"/>
      <c r="T192" s="111" t="s">
        <v>88</v>
      </c>
      <c r="U192" s="72"/>
      <c r="V192" s="112" t="s">
        <v>79</v>
      </c>
      <c r="W192" s="71"/>
      <c r="X192" s="72"/>
      <c r="Y192" s="112" t="s">
        <v>68</v>
      </c>
      <c r="Z192" s="72"/>
      <c r="AA192" s="75"/>
      <c r="AB192" s="169"/>
      <c r="AC192" s="72"/>
      <c r="AD192" s="170"/>
      <c r="AE192" s="72"/>
      <c r="AF192" s="170"/>
      <c r="AG192" s="71"/>
      <c r="AH192" s="72"/>
      <c r="AI192" s="170"/>
      <c r="AJ192" s="71"/>
      <c r="AK192" s="72"/>
      <c r="AL192" s="170"/>
      <c r="AM192" s="72"/>
      <c r="AN192" s="111"/>
      <c r="AO192" s="72"/>
      <c r="AP192" s="111"/>
      <c r="AQ192" s="72"/>
      <c r="AR192" s="111"/>
      <c r="AS192" s="72"/>
      <c r="AT192" s="168"/>
      <c r="AU192" s="72"/>
      <c r="AV192" s="266"/>
      <c r="AW192" s="71"/>
      <c r="AX192" s="72"/>
      <c r="AY192" s="111"/>
      <c r="AZ192" s="71"/>
      <c r="BA192" s="171"/>
      <c r="BB192" s="72"/>
      <c r="BC192" s="75"/>
    </row>
    <row r="193" ht="16.5" customHeight="1" outlineLevel="1">
      <c r="A193" s="75"/>
      <c r="B193" s="105" t="s">
        <v>1714</v>
      </c>
      <c r="C193" s="106">
        <v>46155.68889363426</v>
      </c>
      <c r="D193" s="72"/>
      <c r="E193" s="107" t="s">
        <v>7</v>
      </c>
      <c r="F193" s="71"/>
      <c r="G193" s="107" t="s">
        <v>174</v>
      </c>
      <c r="H193" s="71"/>
      <c r="I193" s="107" t="s">
        <v>1716</v>
      </c>
      <c r="J193" s="71"/>
      <c r="K193" s="71"/>
      <c r="L193" s="71"/>
      <c r="M193" s="72"/>
      <c r="N193" s="108" t="s">
        <v>616</v>
      </c>
      <c r="O193" s="72"/>
      <c r="P193" s="109">
        <v>25000.0</v>
      </c>
      <c r="Q193" s="71"/>
      <c r="R193" s="110">
        <v>0.0</v>
      </c>
      <c r="S193" s="72"/>
      <c r="T193" s="111" t="s">
        <v>66</v>
      </c>
      <c r="U193" s="72"/>
      <c r="V193" s="112" t="s">
        <v>79</v>
      </c>
      <c r="W193" s="71"/>
      <c r="X193" s="72"/>
      <c r="Y193" s="112" t="s">
        <v>68</v>
      </c>
      <c r="Z193" s="72"/>
      <c r="AA193" s="75"/>
      <c r="AB193" s="169"/>
      <c r="AC193" s="72"/>
      <c r="AD193" s="170"/>
      <c r="AE193" s="72"/>
      <c r="AF193" s="170"/>
      <c r="AG193" s="71"/>
      <c r="AH193" s="72"/>
      <c r="AI193" s="170"/>
      <c r="AJ193" s="71"/>
      <c r="AK193" s="72"/>
      <c r="AL193" s="170"/>
      <c r="AM193" s="72"/>
      <c r="AN193" s="111"/>
      <c r="AO193" s="72"/>
      <c r="AP193" s="111"/>
      <c r="AQ193" s="72"/>
      <c r="AR193" s="111"/>
      <c r="AS193" s="72"/>
      <c r="AT193" s="168"/>
      <c r="AU193" s="72"/>
      <c r="AV193" s="266"/>
      <c r="AW193" s="71"/>
      <c r="AX193" s="72"/>
      <c r="AY193" s="111"/>
      <c r="AZ193" s="71"/>
      <c r="BA193" s="171"/>
      <c r="BB193" s="72"/>
      <c r="BC193" s="75"/>
    </row>
    <row r="194" ht="16.5" customHeight="1" outlineLevel="1">
      <c r="A194" s="75"/>
      <c r="B194" s="105" t="s">
        <v>1723</v>
      </c>
      <c r="C194" s="106">
        <v>46155.402503923615</v>
      </c>
      <c r="D194" s="72"/>
      <c r="E194" s="107" t="s">
        <v>7</v>
      </c>
      <c r="F194" s="71"/>
      <c r="G194" s="107" t="s">
        <v>174</v>
      </c>
      <c r="H194" s="71"/>
      <c r="I194" s="107" t="s">
        <v>1724</v>
      </c>
      <c r="J194" s="71"/>
      <c r="K194" s="71"/>
      <c r="L194" s="71"/>
      <c r="M194" s="72"/>
      <c r="N194" s="108" t="s">
        <v>268</v>
      </c>
      <c r="O194" s="72"/>
      <c r="P194" s="109">
        <v>45000.0</v>
      </c>
      <c r="Q194" s="71"/>
      <c r="R194" s="110">
        <v>0.0</v>
      </c>
      <c r="S194" s="72"/>
      <c r="T194" s="111" t="s">
        <v>88</v>
      </c>
      <c r="U194" s="72"/>
      <c r="V194" s="112" t="s">
        <v>79</v>
      </c>
      <c r="W194" s="71"/>
      <c r="X194" s="72"/>
      <c r="Y194" s="112" t="s">
        <v>68</v>
      </c>
      <c r="Z194" s="72"/>
      <c r="AA194" s="75"/>
      <c r="AB194" s="169"/>
      <c r="AC194" s="72"/>
      <c r="AD194" s="170"/>
      <c r="AE194" s="72"/>
      <c r="AF194" s="170"/>
      <c r="AG194" s="71"/>
      <c r="AH194" s="72"/>
      <c r="AI194" s="170"/>
      <c r="AJ194" s="71"/>
      <c r="AK194" s="72"/>
      <c r="AL194" s="170"/>
      <c r="AM194" s="72"/>
      <c r="AN194" s="111"/>
      <c r="AO194" s="72"/>
      <c r="AP194" s="111"/>
      <c r="AQ194" s="72"/>
      <c r="AR194" s="111"/>
      <c r="AS194" s="72"/>
      <c r="AT194" s="168"/>
      <c r="AU194" s="72"/>
      <c r="AV194" s="266"/>
      <c r="AW194" s="71"/>
      <c r="AX194" s="72"/>
      <c r="AY194" s="111"/>
      <c r="AZ194" s="71"/>
      <c r="BA194" s="171"/>
      <c r="BB194" s="72"/>
      <c r="BC194" s="75"/>
    </row>
    <row r="195" ht="16.5" customHeight="1" outlineLevel="1">
      <c r="A195" s="75"/>
      <c r="B195" s="105" t="s">
        <v>1732</v>
      </c>
      <c r="C195" s="106">
        <v>46154.74699209491</v>
      </c>
      <c r="D195" s="72"/>
      <c r="E195" s="107" t="s">
        <v>7</v>
      </c>
      <c r="F195" s="71"/>
      <c r="G195" s="107" t="s">
        <v>174</v>
      </c>
      <c r="H195" s="71"/>
      <c r="I195" s="107" t="s">
        <v>1733</v>
      </c>
      <c r="J195" s="71"/>
      <c r="K195" s="71"/>
      <c r="L195" s="71"/>
      <c r="M195" s="72"/>
      <c r="N195" s="108" t="s">
        <v>1026</v>
      </c>
      <c r="O195" s="72"/>
      <c r="P195" s="109">
        <v>10000.0</v>
      </c>
      <c r="Q195" s="71"/>
      <c r="R195" s="110">
        <v>0.0</v>
      </c>
      <c r="S195" s="72"/>
      <c r="T195" s="111" t="s">
        <v>88</v>
      </c>
      <c r="U195" s="72"/>
      <c r="V195" s="112" t="s">
        <v>79</v>
      </c>
      <c r="W195" s="71"/>
      <c r="X195" s="72"/>
      <c r="Y195" s="112" t="s">
        <v>68</v>
      </c>
      <c r="Z195" s="72"/>
      <c r="AA195" s="75"/>
      <c r="AB195" s="169"/>
      <c r="AC195" s="72"/>
      <c r="AD195" s="170"/>
      <c r="AE195" s="72"/>
      <c r="AF195" s="170"/>
      <c r="AG195" s="71"/>
      <c r="AH195" s="72"/>
      <c r="AI195" s="170"/>
      <c r="AJ195" s="71"/>
      <c r="AK195" s="72"/>
      <c r="AL195" s="170"/>
      <c r="AM195" s="72"/>
      <c r="AN195" s="111"/>
      <c r="AO195" s="72"/>
      <c r="AP195" s="111"/>
      <c r="AQ195" s="72"/>
      <c r="AR195" s="111"/>
      <c r="AS195" s="72"/>
      <c r="AT195" s="168"/>
      <c r="AU195" s="72"/>
      <c r="AV195" s="266"/>
      <c r="AW195" s="71"/>
      <c r="AX195" s="72"/>
      <c r="AY195" s="111"/>
      <c r="AZ195" s="71"/>
      <c r="BA195" s="171"/>
      <c r="BB195" s="72"/>
      <c r="BC195" s="75"/>
    </row>
    <row r="196" ht="16.5" customHeight="1" outlineLevel="1">
      <c r="A196" s="75"/>
      <c r="B196" s="105" t="s">
        <v>1741</v>
      </c>
      <c r="C196" s="106">
        <v>46154.745970856486</v>
      </c>
      <c r="D196" s="72"/>
      <c r="E196" s="107" t="s">
        <v>7</v>
      </c>
      <c r="F196" s="71"/>
      <c r="G196" s="107" t="s">
        <v>174</v>
      </c>
      <c r="H196" s="71"/>
      <c r="I196" s="107" t="s">
        <v>1733</v>
      </c>
      <c r="J196" s="71"/>
      <c r="K196" s="71"/>
      <c r="L196" s="71"/>
      <c r="M196" s="72"/>
      <c r="N196" s="108" t="s">
        <v>1026</v>
      </c>
      <c r="O196" s="72"/>
      <c r="P196" s="109">
        <v>15000.0</v>
      </c>
      <c r="Q196" s="71"/>
      <c r="R196" s="110">
        <v>0.0</v>
      </c>
      <c r="S196" s="72"/>
      <c r="T196" s="111" t="s">
        <v>66</v>
      </c>
      <c r="U196" s="72"/>
      <c r="V196" s="112" t="s">
        <v>79</v>
      </c>
      <c r="W196" s="71"/>
      <c r="X196" s="72"/>
      <c r="Y196" s="112" t="s">
        <v>68</v>
      </c>
      <c r="Z196" s="72"/>
      <c r="AA196" s="75"/>
      <c r="AB196" s="169"/>
      <c r="AC196" s="72"/>
      <c r="AD196" s="170"/>
      <c r="AE196" s="72"/>
      <c r="AF196" s="170"/>
      <c r="AG196" s="71"/>
      <c r="AH196" s="72"/>
      <c r="AI196" s="170"/>
      <c r="AJ196" s="71"/>
      <c r="AK196" s="72"/>
      <c r="AL196" s="170"/>
      <c r="AM196" s="72"/>
      <c r="AN196" s="111"/>
      <c r="AO196" s="72"/>
      <c r="AP196" s="111"/>
      <c r="AQ196" s="72"/>
      <c r="AR196" s="111"/>
      <c r="AS196" s="72"/>
      <c r="AT196" s="168"/>
      <c r="AU196" s="72"/>
      <c r="AV196" s="266"/>
      <c r="AW196" s="71"/>
      <c r="AX196" s="72"/>
      <c r="AY196" s="111"/>
      <c r="AZ196" s="71"/>
      <c r="BA196" s="171"/>
      <c r="BB196" s="72"/>
      <c r="BC196" s="75"/>
    </row>
    <row r="197" ht="16.5" customHeight="1" outlineLevel="1">
      <c r="A197" s="75"/>
      <c r="B197" s="105" t="s">
        <v>1749</v>
      </c>
      <c r="C197" s="106">
        <v>46154.72789733796</v>
      </c>
      <c r="D197" s="72"/>
      <c r="E197" s="107" t="s">
        <v>7</v>
      </c>
      <c r="F197" s="71"/>
      <c r="G197" s="107" t="s">
        <v>174</v>
      </c>
      <c r="H197" s="71"/>
      <c r="I197" s="107" t="s">
        <v>1750</v>
      </c>
      <c r="J197" s="71"/>
      <c r="K197" s="71"/>
      <c r="L197" s="71"/>
      <c r="M197" s="72"/>
      <c r="N197" s="108" t="s">
        <v>805</v>
      </c>
      <c r="O197" s="72"/>
      <c r="P197" s="109">
        <v>25000.0</v>
      </c>
      <c r="Q197" s="71"/>
      <c r="R197" s="110">
        <v>0.0</v>
      </c>
      <c r="S197" s="72"/>
      <c r="T197" s="111" t="s">
        <v>88</v>
      </c>
      <c r="U197" s="72"/>
      <c r="V197" s="112" t="s">
        <v>79</v>
      </c>
      <c r="W197" s="71"/>
      <c r="X197" s="72"/>
      <c r="Y197" s="112" t="s">
        <v>68</v>
      </c>
      <c r="Z197" s="72"/>
      <c r="AA197" s="75"/>
      <c r="AB197" s="169"/>
      <c r="AC197" s="72"/>
      <c r="AD197" s="170"/>
      <c r="AE197" s="72"/>
      <c r="AF197" s="170"/>
      <c r="AG197" s="71"/>
      <c r="AH197" s="72"/>
      <c r="AI197" s="170"/>
      <c r="AJ197" s="71"/>
      <c r="AK197" s="72"/>
      <c r="AL197" s="170"/>
      <c r="AM197" s="72"/>
      <c r="AN197" s="111"/>
      <c r="AO197" s="72"/>
      <c r="AP197" s="111"/>
      <c r="AQ197" s="72"/>
      <c r="AR197" s="111"/>
      <c r="AS197" s="72"/>
      <c r="AT197" s="168"/>
      <c r="AU197" s="72"/>
      <c r="AV197" s="266"/>
      <c r="AW197" s="71"/>
      <c r="AX197" s="72"/>
      <c r="AY197" s="111"/>
      <c r="AZ197" s="71"/>
      <c r="BA197" s="171"/>
      <c r="BB197" s="72"/>
      <c r="BC197" s="75"/>
    </row>
    <row r="198" ht="16.5" customHeight="1" outlineLevel="1">
      <c r="A198" s="75"/>
      <c r="B198" s="105" t="s">
        <v>1755</v>
      </c>
      <c r="C198" s="106">
        <v>46154.621414293986</v>
      </c>
      <c r="D198" s="72"/>
      <c r="E198" s="107" t="s">
        <v>7</v>
      </c>
      <c r="F198" s="71"/>
      <c r="G198" s="107" t="s">
        <v>174</v>
      </c>
      <c r="H198" s="71"/>
      <c r="I198" s="107" t="s">
        <v>1757</v>
      </c>
      <c r="J198" s="71"/>
      <c r="K198" s="71"/>
      <c r="L198" s="71"/>
      <c r="M198" s="72"/>
      <c r="N198" s="108" t="s">
        <v>729</v>
      </c>
      <c r="O198" s="72"/>
      <c r="P198" s="109">
        <v>30000.0</v>
      </c>
      <c r="Q198" s="71"/>
      <c r="R198" s="110">
        <v>0.0</v>
      </c>
      <c r="S198" s="72"/>
      <c r="T198" s="111" t="s">
        <v>66</v>
      </c>
      <c r="U198" s="72"/>
      <c r="V198" s="112" t="s">
        <v>79</v>
      </c>
      <c r="W198" s="71"/>
      <c r="X198" s="72"/>
      <c r="Y198" s="112" t="s">
        <v>68</v>
      </c>
      <c r="Z198" s="72"/>
      <c r="AA198" s="75"/>
      <c r="AB198" s="169"/>
      <c r="AC198" s="72"/>
      <c r="AD198" s="170"/>
      <c r="AE198" s="72"/>
      <c r="AF198" s="170"/>
      <c r="AG198" s="71"/>
      <c r="AH198" s="72"/>
      <c r="AI198" s="170"/>
      <c r="AJ198" s="71"/>
      <c r="AK198" s="72"/>
      <c r="AL198" s="170"/>
      <c r="AM198" s="72"/>
      <c r="AN198" s="111"/>
      <c r="AO198" s="72"/>
      <c r="AP198" s="111"/>
      <c r="AQ198" s="72"/>
      <c r="AR198" s="111"/>
      <c r="AS198" s="72"/>
      <c r="AT198" s="168"/>
      <c r="AU198" s="72"/>
      <c r="AV198" s="266"/>
      <c r="AW198" s="71"/>
      <c r="AX198" s="72"/>
      <c r="AY198" s="111"/>
      <c r="AZ198" s="71"/>
      <c r="BA198" s="171"/>
      <c r="BB198" s="72"/>
      <c r="BC198" s="75"/>
    </row>
    <row r="199" ht="16.5" customHeight="1" outlineLevel="1">
      <c r="A199" s="75"/>
      <c r="B199" s="105" t="s">
        <v>1762</v>
      </c>
      <c r="C199" s="106">
        <v>46153.80048135416</v>
      </c>
      <c r="D199" s="72"/>
      <c r="E199" s="107" t="s">
        <v>7</v>
      </c>
      <c r="F199" s="71"/>
      <c r="G199" s="107" t="s">
        <v>174</v>
      </c>
      <c r="H199" s="71"/>
      <c r="I199" s="107" t="s">
        <v>1764</v>
      </c>
      <c r="J199" s="71"/>
      <c r="K199" s="71"/>
      <c r="L199" s="71"/>
      <c r="M199" s="72"/>
      <c r="N199" s="108" t="s">
        <v>1094</v>
      </c>
      <c r="O199" s="72"/>
      <c r="P199" s="109">
        <v>25000.0</v>
      </c>
      <c r="Q199" s="71"/>
      <c r="R199" s="110">
        <v>0.0</v>
      </c>
      <c r="S199" s="72"/>
      <c r="T199" s="111" t="s">
        <v>88</v>
      </c>
      <c r="U199" s="72"/>
      <c r="V199" s="112" t="s">
        <v>79</v>
      </c>
      <c r="W199" s="71"/>
      <c r="X199" s="72"/>
      <c r="Y199" s="112" t="s">
        <v>68</v>
      </c>
      <c r="Z199" s="72"/>
      <c r="AA199" s="75"/>
      <c r="AB199" s="169"/>
      <c r="AC199" s="72"/>
      <c r="AD199" s="170"/>
      <c r="AE199" s="72"/>
      <c r="AF199" s="170"/>
      <c r="AG199" s="71"/>
      <c r="AH199" s="72"/>
      <c r="AI199" s="170"/>
      <c r="AJ199" s="71"/>
      <c r="AK199" s="72"/>
      <c r="AL199" s="170"/>
      <c r="AM199" s="72"/>
      <c r="AN199" s="111"/>
      <c r="AO199" s="72"/>
      <c r="AP199" s="111"/>
      <c r="AQ199" s="72"/>
      <c r="AR199" s="111"/>
      <c r="AS199" s="72"/>
      <c r="AT199" s="168"/>
      <c r="AU199" s="72"/>
      <c r="AV199" s="266"/>
      <c r="AW199" s="71"/>
      <c r="AX199" s="72"/>
      <c r="AY199" s="111"/>
      <c r="AZ199" s="71"/>
      <c r="BA199" s="171"/>
      <c r="BB199" s="72"/>
      <c r="BC199" s="75"/>
    </row>
    <row r="200" ht="16.5" customHeight="1" outlineLevel="1">
      <c r="A200" s="75"/>
      <c r="B200" s="105" t="s">
        <v>1769</v>
      </c>
      <c r="C200" s="106">
        <v>46153.79782732639</v>
      </c>
      <c r="D200" s="72"/>
      <c r="E200" s="107" t="s">
        <v>7</v>
      </c>
      <c r="F200" s="71"/>
      <c r="G200" s="107" t="s">
        <v>174</v>
      </c>
      <c r="H200" s="71"/>
      <c r="I200" s="107" t="s">
        <v>1770</v>
      </c>
      <c r="J200" s="71"/>
      <c r="K200" s="71"/>
      <c r="L200" s="71"/>
      <c r="M200" s="72"/>
      <c r="N200" s="108" t="s">
        <v>396</v>
      </c>
      <c r="O200" s="72"/>
      <c r="P200" s="109">
        <v>25000.0</v>
      </c>
      <c r="Q200" s="71"/>
      <c r="R200" s="110">
        <v>0.0</v>
      </c>
      <c r="S200" s="72"/>
      <c r="T200" s="111" t="s">
        <v>88</v>
      </c>
      <c r="U200" s="72"/>
      <c r="V200" s="112" t="s">
        <v>79</v>
      </c>
      <c r="W200" s="71"/>
      <c r="X200" s="72"/>
      <c r="Y200" s="112" t="s">
        <v>68</v>
      </c>
      <c r="Z200" s="72"/>
      <c r="AA200" s="75"/>
      <c r="AB200" s="169"/>
      <c r="AC200" s="72"/>
      <c r="AD200" s="170"/>
      <c r="AE200" s="72"/>
      <c r="AF200" s="170"/>
      <c r="AG200" s="71"/>
      <c r="AH200" s="72"/>
      <c r="AI200" s="170"/>
      <c r="AJ200" s="71"/>
      <c r="AK200" s="72"/>
      <c r="AL200" s="170"/>
      <c r="AM200" s="72"/>
      <c r="AN200" s="111"/>
      <c r="AO200" s="72"/>
      <c r="AP200" s="111"/>
      <c r="AQ200" s="72"/>
      <c r="AR200" s="111"/>
      <c r="AS200" s="72"/>
      <c r="AT200" s="168"/>
      <c r="AU200" s="72"/>
      <c r="AV200" s="266"/>
      <c r="AW200" s="71"/>
      <c r="AX200" s="72"/>
      <c r="AY200" s="111"/>
      <c r="AZ200" s="71"/>
      <c r="BA200" s="171"/>
      <c r="BB200" s="72"/>
      <c r="BC200" s="75"/>
    </row>
    <row r="201" ht="16.5" customHeight="1" outlineLevel="1">
      <c r="A201" s="75"/>
      <c r="B201" s="105" t="s">
        <v>1776</v>
      </c>
      <c r="C201" s="106">
        <v>46153.78738541667</v>
      </c>
      <c r="D201" s="72"/>
      <c r="E201" s="107" t="s">
        <v>7</v>
      </c>
      <c r="F201" s="71"/>
      <c r="G201" s="107" t="s">
        <v>174</v>
      </c>
      <c r="H201" s="71"/>
      <c r="I201" s="107" t="s">
        <v>1777</v>
      </c>
      <c r="J201" s="71"/>
      <c r="K201" s="71"/>
      <c r="L201" s="71"/>
      <c r="M201" s="72"/>
      <c r="N201" s="108" t="s">
        <v>349</v>
      </c>
      <c r="O201" s="72"/>
      <c r="P201" s="109">
        <v>25000.0</v>
      </c>
      <c r="Q201" s="71"/>
      <c r="R201" s="110">
        <v>0.0</v>
      </c>
      <c r="S201" s="72"/>
      <c r="T201" s="111" t="s">
        <v>88</v>
      </c>
      <c r="U201" s="72"/>
      <c r="V201" s="112" t="s">
        <v>79</v>
      </c>
      <c r="W201" s="71"/>
      <c r="X201" s="72"/>
      <c r="Y201" s="112" t="s">
        <v>68</v>
      </c>
      <c r="Z201" s="72"/>
      <c r="AA201" s="75"/>
      <c r="AB201" s="169"/>
      <c r="AC201" s="72"/>
      <c r="AD201" s="170"/>
      <c r="AE201" s="72"/>
      <c r="AF201" s="170"/>
      <c r="AG201" s="71"/>
      <c r="AH201" s="72"/>
      <c r="AI201" s="170"/>
      <c r="AJ201" s="71"/>
      <c r="AK201" s="72"/>
      <c r="AL201" s="170"/>
      <c r="AM201" s="72"/>
      <c r="AN201" s="111"/>
      <c r="AO201" s="72"/>
      <c r="AP201" s="111"/>
      <c r="AQ201" s="72"/>
      <c r="AR201" s="111"/>
      <c r="AS201" s="72"/>
      <c r="AT201" s="168"/>
      <c r="AU201" s="72"/>
      <c r="AV201" s="266"/>
      <c r="AW201" s="71"/>
      <c r="AX201" s="72"/>
      <c r="AY201" s="111"/>
      <c r="AZ201" s="71"/>
      <c r="BA201" s="171"/>
      <c r="BB201" s="72"/>
      <c r="BC201" s="75"/>
    </row>
    <row r="202" ht="16.5" customHeight="1" outlineLevel="1">
      <c r="A202" s="75"/>
      <c r="B202" s="105" t="s">
        <v>1783</v>
      </c>
      <c r="C202" s="106">
        <v>46153.739984733795</v>
      </c>
      <c r="D202" s="72"/>
      <c r="E202" s="107" t="s">
        <v>7</v>
      </c>
      <c r="F202" s="71"/>
      <c r="G202" s="107" t="s">
        <v>174</v>
      </c>
      <c r="H202" s="71"/>
      <c r="I202" s="107" t="s">
        <v>1785</v>
      </c>
      <c r="J202" s="71"/>
      <c r="K202" s="71"/>
      <c r="L202" s="71"/>
      <c r="M202" s="72"/>
      <c r="N202" s="108" t="s">
        <v>423</v>
      </c>
      <c r="O202" s="72"/>
      <c r="P202" s="109">
        <v>25000.0</v>
      </c>
      <c r="Q202" s="71"/>
      <c r="R202" s="110">
        <v>0.0</v>
      </c>
      <c r="S202" s="72"/>
      <c r="T202" s="111" t="s">
        <v>88</v>
      </c>
      <c r="U202" s="72"/>
      <c r="V202" s="112" t="s">
        <v>79</v>
      </c>
      <c r="W202" s="71"/>
      <c r="X202" s="72"/>
      <c r="Y202" s="112" t="s">
        <v>68</v>
      </c>
      <c r="Z202" s="72"/>
      <c r="AA202" s="75"/>
      <c r="AB202" s="169"/>
      <c r="AC202" s="72"/>
      <c r="AD202" s="170"/>
      <c r="AE202" s="72"/>
      <c r="AF202" s="170"/>
      <c r="AG202" s="71"/>
      <c r="AH202" s="72"/>
      <c r="AI202" s="170"/>
      <c r="AJ202" s="71"/>
      <c r="AK202" s="72"/>
      <c r="AL202" s="170"/>
      <c r="AM202" s="72"/>
      <c r="AN202" s="111"/>
      <c r="AO202" s="72"/>
      <c r="AP202" s="111"/>
      <c r="AQ202" s="72"/>
      <c r="AR202" s="111"/>
      <c r="AS202" s="72"/>
      <c r="AT202" s="168"/>
      <c r="AU202" s="72"/>
      <c r="AV202" s="266"/>
      <c r="AW202" s="71"/>
      <c r="AX202" s="72"/>
      <c r="AY202" s="111"/>
      <c r="AZ202" s="71"/>
      <c r="BA202" s="171"/>
      <c r="BB202" s="72"/>
      <c r="BC202" s="75"/>
    </row>
    <row r="203" ht="16.5" customHeight="1" outlineLevel="1">
      <c r="A203" s="75"/>
      <c r="B203" s="105" t="s">
        <v>1790</v>
      </c>
      <c r="C203" s="106">
        <v>46150.37918533565</v>
      </c>
      <c r="D203" s="72"/>
      <c r="E203" s="107" t="s">
        <v>7</v>
      </c>
      <c r="F203" s="71"/>
      <c r="G203" s="107" t="s">
        <v>174</v>
      </c>
      <c r="H203" s="71"/>
      <c r="I203" s="107" t="s">
        <v>1792</v>
      </c>
      <c r="J203" s="71"/>
      <c r="K203" s="71"/>
      <c r="L203" s="71"/>
      <c r="M203" s="72"/>
      <c r="N203" s="108" t="s">
        <v>1040</v>
      </c>
      <c r="O203" s="72"/>
      <c r="P203" s="109">
        <v>25000.0</v>
      </c>
      <c r="Q203" s="71"/>
      <c r="R203" s="110">
        <v>0.0</v>
      </c>
      <c r="S203" s="72"/>
      <c r="T203" s="111" t="s">
        <v>88</v>
      </c>
      <c r="U203" s="72"/>
      <c r="V203" s="112" t="s">
        <v>79</v>
      </c>
      <c r="W203" s="71"/>
      <c r="X203" s="72"/>
      <c r="Y203" s="112" t="s">
        <v>68</v>
      </c>
      <c r="Z203" s="72"/>
      <c r="AA203" s="75"/>
      <c r="AB203" s="169"/>
      <c r="AC203" s="72"/>
      <c r="AD203" s="170"/>
      <c r="AE203" s="72"/>
      <c r="AF203" s="170"/>
      <c r="AG203" s="71"/>
      <c r="AH203" s="72"/>
      <c r="AI203" s="170"/>
      <c r="AJ203" s="71"/>
      <c r="AK203" s="72"/>
      <c r="AL203" s="170"/>
      <c r="AM203" s="72"/>
      <c r="AN203" s="111"/>
      <c r="AO203" s="72"/>
      <c r="AP203" s="111"/>
      <c r="AQ203" s="72"/>
      <c r="AR203" s="111"/>
      <c r="AS203" s="72"/>
      <c r="AT203" s="168"/>
      <c r="AU203" s="72"/>
      <c r="AV203" s="266"/>
      <c r="AW203" s="71"/>
      <c r="AX203" s="72"/>
      <c r="AY203" s="111"/>
      <c r="AZ203" s="71"/>
      <c r="BA203" s="171"/>
      <c r="BB203" s="72"/>
      <c r="BC203" s="75"/>
    </row>
    <row r="204" ht="16.5" customHeight="1" outlineLevel="1">
      <c r="A204" s="75"/>
      <c r="B204" s="105" t="s">
        <v>1796</v>
      </c>
      <c r="C204" s="106">
        <v>46150.35440056713</v>
      </c>
      <c r="D204" s="72"/>
      <c r="E204" s="107" t="s">
        <v>7</v>
      </c>
      <c r="F204" s="71"/>
      <c r="G204" s="107" t="s">
        <v>174</v>
      </c>
      <c r="H204" s="71"/>
      <c r="I204" s="107" t="s">
        <v>1797</v>
      </c>
      <c r="J204" s="71"/>
      <c r="K204" s="71"/>
      <c r="L204" s="71"/>
      <c r="M204" s="72"/>
      <c r="N204" s="108" t="s">
        <v>1166</v>
      </c>
      <c r="O204" s="72"/>
      <c r="P204" s="109">
        <v>25000.0</v>
      </c>
      <c r="Q204" s="71"/>
      <c r="R204" s="110">
        <v>0.0</v>
      </c>
      <c r="S204" s="72"/>
      <c r="T204" s="111" t="s">
        <v>88</v>
      </c>
      <c r="U204" s="72"/>
      <c r="V204" s="112" t="s">
        <v>79</v>
      </c>
      <c r="W204" s="71"/>
      <c r="X204" s="72"/>
      <c r="Y204" s="112" t="s">
        <v>68</v>
      </c>
      <c r="Z204" s="72"/>
      <c r="AA204" s="75"/>
      <c r="AB204" s="169"/>
      <c r="AC204" s="72"/>
      <c r="AD204" s="170"/>
      <c r="AE204" s="72"/>
      <c r="AF204" s="170"/>
      <c r="AG204" s="71"/>
      <c r="AH204" s="72"/>
      <c r="AI204" s="170"/>
      <c r="AJ204" s="71"/>
      <c r="AK204" s="72"/>
      <c r="AL204" s="170"/>
      <c r="AM204" s="72"/>
      <c r="AN204" s="111"/>
      <c r="AO204" s="72"/>
      <c r="AP204" s="111"/>
      <c r="AQ204" s="72"/>
      <c r="AR204" s="111"/>
      <c r="AS204" s="72"/>
      <c r="AT204" s="168"/>
      <c r="AU204" s="72"/>
      <c r="AV204" s="266"/>
      <c r="AW204" s="71"/>
      <c r="AX204" s="72"/>
      <c r="AY204" s="111"/>
      <c r="AZ204" s="71"/>
      <c r="BA204" s="171"/>
      <c r="BB204" s="72"/>
      <c r="BC204" s="75"/>
    </row>
    <row r="205" ht="16.5" customHeight="1" outlineLevel="1">
      <c r="A205" s="75"/>
      <c r="B205" s="105" t="s">
        <v>1802</v>
      </c>
      <c r="C205" s="106">
        <v>46149.739535995366</v>
      </c>
      <c r="D205" s="72"/>
      <c r="E205" s="107" t="s">
        <v>7</v>
      </c>
      <c r="F205" s="71"/>
      <c r="G205" s="107" t="s">
        <v>174</v>
      </c>
      <c r="H205" s="71"/>
      <c r="I205" s="107" t="s">
        <v>1414</v>
      </c>
      <c r="J205" s="71"/>
      <c r="K205" s="71"/>
      <c r="L205" s="71"/>
      <c r="M205" s="72"/>
      <c r="N205" s="108" t="s">
        <v>741</v>
      </c>
      <c r="O205" s="72"/>
      <c r="P205" s="109">
        <v>25000.0</v>
      </c>
      <c r="Q205" s="71"/>
      <c r="R205" s="110">
        <v>0.0</v>
      </c>
      <c r="S205" s="72"/>
      <c r="T205" s="111" t="s">
        <v>88</v>
      </c>
      <c r="U205" s="72"/>
      <c r="V205" s="112" t="s">
        <v>79</v>
      </c>
      <c r="W205" s="71"/>
      <c r="X205" s="72"/>
      <c r="Y205" s="112" t="s">
        <v>68</v>
      </c>
      <c r="Z205" s="72"/>
      <c r="AA205" s="75"/>
      <c r="AB205" s="169"/>
      <c r="AC205" s="72"/>
      <c r="AD205" s="170"/>
      <c r="AE205" s="72"/>
      <c r="AF205" s="170"/>
      <c r="AG205" s="71"/>
      <c r="AH205" s="72"/>
      <c r="AI205" s="170"/>
      <c r="AJ205" s="71"/>
      <c r="AK205" s="72"/>
      <c r="AL205" s="170"/>
      <c r="AM205" s="72"/>
      <c r="AN205" s="111"/>
      <c r="AO205" s="72"/>
      <c r="AP205" s="111"/>
      <c r="AQ205" s="72"/>
      <c r="AR205" s="111"/>
      <c r="AS205" s="72"/>
      <c r="AT205" s="168"/>
      <c r="AU205" s="72"/>
      <c r="AV205" s="266"/>
      <c r="AW205" s="71"/>
      <c r="AX205" s="72"/>
      <c r="AY205" s="111"/>
      <c r="AZ205" s="71"/>
      <c r="BA205" s="171"/>
      <c r="BB205" s="72"/>
      <c r="BC205" s="75"/>
    </row>
    <row r="206" ht="16.5" customHeight="1" outlineLevel="1">
      <c r="A206" s="75"/>
      <c r="B206" s="105" t="s">
        <v>1811</v>
      </c>
      <c r="C206" s="106">
        <v>46149.73226106481</v>
      </c>
      <c r="D206" s="72"/>
      <c r="E206" s="107" t="s">
        <v>7</v>
      </c>
      <c r="F206" s="71"/>
      <c r="G206" s="107" t="s">
        <v>174</v>
      </c>
      <c r="H206" s="71"/>
      <c r="I206" s="107" t="s">
        <v>1425</v>
      </c>
      <c r="J206" s="71"/>
      <c r="K206" s="71"/>
      <c r="L206" s="71"/>
      <c r="M206" s="72"/>
      <c r="N206" s="108" t="s">
        <v>754</v>
      </c>
      <c r="O206" s="72"/>
      <c r="P206" s="109">
        <v>25000.0</v>
      </c>
      <c r="Q206" s="71"/>
      <c r="R206" s="110">
        <v>0.0</v>
      </c>
      <c r="S206" s="72"/>
      <c r="T206" s="111" t="s">
        <v>88</v>
      </c>
      <c r="U206" s="72"/>
      <c r="V206" s="112" t="s">
        <v>79</v>
      </c>
      <c r="W206" s="71"/>
      <c r="X206" s="72"/>
      <c r="Y206" s="112" t="s">
        <v>68</v>
      </c>
      <c r="Z206" s="72"/>
      <c r="AA206" s="75"/>
      <c r="AB206" s="169"/>
      <c r="AC206" s="72"/>
      <c r="AD206" s="170"/>
      <c r="AE206" s="72"/>
      <c r="AF206" s="170"/>
      <c r="AG206" s="71"/>
      <c r="AH206" s="72"/>
      <c r="AI206" s="170"/>
      <c r="AJ206" s="71"/>
      <c r="AK206" s="72"/>
      <c r="AL206" s="170"/>
      <c r="AM206" s="72"/>
      <c r="AN206" s="111"/>
      <c r="AO206" s="72"/>
      <c r="AP206" s="111"/>
      <c r="AQ206" s="72"/>
      <c r="AR206" s="111"/>
      <c r="AS206" s="72"/>
      <c r="AT206" s="168"/>
      <c r="AU206" s="72"/>
      <c r="AV206" s="266"/>
      <c r="AW206" s="71"/>
      <c r="AX206" s="72"/>
      <c r="AY206" s="111"/>
      <c r="AZ206" s="71"/>
      <c r="BA206" s="171"/>
      <c r="BB206" s="72"/>
      <c r="BC206" s="75"/>
    </row>
    <row r="207" ht="16.5" customHeight="1" outlineLevel="1">
      <c r="A207" s="75"/>
      <c r="B207" s="105" t="s">
        <v>1819</v>
      </c>
      <c r="C207" s="106">
        <v>46149.64792387732</v>
      </c>
      <c r="D207" s="72"/>
      <c r="E207" s="107" t="s">
        <v>7</v>
      </c>
      <c r="F207" s="71"/>
      <c r="G207" s="107" t="s">
        <v>174</v>
      </c>
      <c r="H207" s="71"/>
      <c r="I207" s="107" t="s">
        <v>1820</v>
      </c>
      <c r="J207" s="71"/>
      <c r="K207" s="71"/>
      <c r="L207" s="71"/>
      <c r="M207" s="72"/>
      <c r="N207" s="108" t="s">
        <v>432</v>
      </c>
      <c r="O207" s="72"/>
      <c r="P207" s="109">
        <v>25000.0</v>
      </c>
      <c r="Q207" s="71"/>
      <c r="R207" s="110">
        <v>0.0</v>
      </c>
      <c r="S207" s="72"/>
      <c r="T207" s="111" t="s">
        <v>66</v>
      </c>
      <c r="U207" s="72"/>
      <c r="V207" s="112" t="s">
        <v>79</v>
      </c>
      <c r="W207" s="71"/>
      <c r="X207" s="72"/>
      <c r="Y207" s="112" t="s">
        <v>68</v>
      </c>
      <c r="Z207" s="72"/>
      <c r="AA207" s="75"/>
      <c r="AB207" s="169"/>
      <c r="AC207" s="72"/>
      <c r="AD207" s="170"/>
      <c r="AE207" s="72"/>
      <c r="AF207" s="170"/>
      <c r="AG207" s="71"/>
      <c r="AH207" s="72"/>
      <c r="AI207" s="170"/>
      <c r="AJ207" s="71"/>
      <c r="AK207" s="72"/>
      <c r="AL207" s="170"/>
      <c r="AM207" s="72"/>
      <c r="AN207" s="111"/>
      <c r="AO207" s="72"/>
      <c r="AP207" s="111"/>
      <c r="AQ207" s="72"/>
      <c r="AR207" s="111"/>
      <c r="AS207" s="72"/>
      <c r="AT207" s="168"/>
      <c r="AU207" s="72"/>
      <c r="AV207" s="266"/>
      <c r="AW207" s="71"/>
      <c r="AX207" s="72"/>
      <c r="AY207" s="111"/>
      <c r="AZ207" s="71"/>
      <c r="BA207" s="171"/>
      <c r="BB207" s="72"/>
      <c r="BC207" s="75"/>
    </row>
    <row r="208" ht="16.5" customHeight="1" outlineLevel="1">
      <c r="A208" s="75"/>
      <c r="B208" s="105" t="s">
        <v>1825</v>
      </c>
      <c r="C208" s="106">
        <v>46149.647200555555</v>
      </c>
      <c r="D208" s="72"/>
      <c r="E208" s="107" t="s">
        <v>7</v>
      </c>
      <c r="F208" s="71"/>
      <c r="G208" s="107" t="s">
        <v>174</v>
      </c>
      <c r="H208" s="71"/>
      <c r="I208" s="107" t="s">
        <v>1827</v>
      </c>
      <c r="J208" s="71"/>
      <c r="K208" s="71"/>
      <c r="L208" s="71"/>
      <c r="M208" s="72"/>
      <c r="N208" s="108" t="s">
        <v>452</v>
      </c>
      <c r="O208" s="72"/>
      <c r="P208" s="109">
        <v>25000.0</v>
      </c>
      <c r="Q208" s="71"/>
      <c r="R208" s="110">
        <v>0.0</v>
      </c>
      <c r="S208" s="72"/>
      <c r="T208" s="111" t="s">
        <v>88</v>
      </c>
      <c r="U208" s="72"/>
      <c r="V208" s="112" t="s">
        <v>79</v>
      </c>
      <c r="W208" s="71"/>
      <c r="X208" s="72"/>
      <c r="Y208" s="112" t="s">
        <v>68</v>
      </c>
      <c r="Z208" s="72"/>
      <c r="AA208" s="75"/>
      <c r="AB208" s="169"/>
      <c r="AC208" s="72"/>
      <c r="AD208" s="170"/>
      <c r="AE208" s="72"/>
      <c r="AF208" s="170"/>
      <c r="AG208" s="71"/>
      <c r="AH208" s="72"/>
      <c r="AI208" s="170"/>
      <c r="AJ208" s="71"/>
      <c r="AK208" s="72"/>
      <c r="AL208" s="170"/>
      <c r="AM208" s="72"/>
      <c r="AN208" s="111"/>
      <c r="AO208" s="72"/>
      <c r="AP208" s="111"/>
      <c r="AQ208" s="72"/>
      <c r="AR208" s="111"/>
      <c r="AS208" s="72"/>
      <c r="AT208" s="168"/>
      <c r="AU208" s="72"/>
      <c r="AV208" s="266"/>
      <c r="AW208" s="71"/>
      <c r="AX208" s="72"/>
      <c r="AY208" s="111"/>
      <c r="AZ208" s="71"/>
      <c r="BA208" s="171"/>
      <c r="BB208" s="72"/>
      <c r="BC208" s="75"/>
    </row>
    <row r="209" ht="16.5" customHeight="1" outlineLevel="1">
      <c r="A209" s="75"/>
      <c r="B209" s="105" t="s">
        <v>1834</v>
      </c>
      <c r="C209" s="106">
        <v>46149.64573096065</v>
      </c>
      <c r="D209" s="72"/>
      <c r="E209" s="107" t="s">
        <v>7</v>
      </c>
      <c r="F209" s="71"/>
      <c r="G209" s="107" t="s">
        <v>174</v>
      </c>
      <c r="H209" s="71"/>
      <c r="I209" s="107" t="s">
        <v>1835</v>
      </c>
      <c r="J209" s="71"/>
      <c r="K209" s="71"/>
      <c r="L209" s="71"/>
      <c r="M209" s="72"/>
      <c r="N209" s="108" t="s">
        <v>441</v>
      </c>
      <c r="O209" s="72"/>
      <c r="P209" s="109">
        <v>25000.0</v>
      </c>
      <c r="Q209" s="71"/>
      <c r="R209" s="110">
        <v>0.0</v>
      </c>
      <c r="S209" s="72"/>
      <c r="T209" s="111" t="s">
        <v>88</v>
      </c>
      <c r="U209" s="72"/>
      <c r="V209" s="112" t="s">
        <v>79</v>
      </c>
      <c r="W209" s="71"/>
      <c r="X209" s="72"/>
      <c r="Y209" s="112" t="s">
        <v>68</v>
      </c>
      <c r="Z209" s="72"/>
      <c r="AA209" s="75"/>
      <c r="AB209" s="169"/>
      <c r="AC209" s="72"/>
      <c r="AD209" s="170"/>
      <c r="AE209" s="72"/>
      <c r="AF209" s="170"/>
      <c r="AG209" s="71"/>
      <c r="AH209" s="72"/>
      <c r="AI209" s="170"/>
      <c r="AJ209" s="71"/>
      <c r="AK209" s="72"/>
      <c r="AL209" s="170"/>
      <c r="AM209" s="72"/>
      <c r="AN209" s="111"/>
      <c r="AO209" s="72"/>
      <c r="AP209" s="111"/>
      <c r="AQ209" s="72"/>
      <c r="AR209" s="111"/>
      <c r="AS209" s="72"/>
      <c r="AT209" s="168"/>
      <c r="AU209" s="72"/>
      <c r="AV209" s="266"/>
      <c r="AW209" s="71"/>
      <c r="AX209" s="72"/>
      <c r="AY209" s="111"/>
      <c r="AZ209" s="71"/>
      <c r="BA209" s="171"/>
      <c r="BB209" s="72"/>
      <c r="BC209" s="75"/>
    </row>
    <row r="210" ht="16.5" customHeight="1" outlineLevel="1">
      <c r="A210" s="75"/>
      <c r="B210" s="105" t="s">
        <v>1841</v>
      </c>
      <c r="C210" s="106">
        <v>46148.80133138889</v>
      </c>
      <c r="D210" s="72"/>
      <c r="E210" s="107" t="s">
        <v>7</v>
      </c>
      <c r="F210" s="71"/>
      <c r="G210" s="107" t="s">
        <v>174</v>
      </c>
      <c r="H210" s="71"/>
      <c r="I210" s="107" t="s">
        <v>1271</v>
      </c>
      <c r="J210" s="71"/>
      <c r="K210" s="71"/>
      <c r="L210" s="71"/>
      <c r="M210" s="72"/>
      <c r="N210" s="108" t="s">
        <v>775</v>
      </c>
      <c r="O210" s="72"/>
      <c r="P210" s="109">
        <v>25000.0</v>
      </c>
      <c r="Q210" s="71"/>
      <c r="R210" s="110">
        <v>0.0</v>
      </c>
      <c r="S210" s="72"/>
      <c r="T210" s="111" t="s">
        <v>88</v>
      </c>
      <c r="U210" s="72"/>
      <c r="V210" s="112" t="s">
        <v>79</v>
      </c>
      <c r="W210" s="71"/>
      <c r="X210" s="72"/>
      <c r="Y210" s="112" t="s">
        <v>68</v>
      </c>
      <c r="Z210" s="72"/>
      <c r="AA210" s="75"/>
      <c r="AB210" s="169"/>
      <c r="AC210" s="72"/>
      <c r="AD210" s="170"/>
      <c r="AE210" s="72"/>
      <c r="AF210" s="170"/>
      <c r="AG210" s="71"/>
      <c r="AH210" s="72"/>
      <c r="AI210" s="170"/>
      <c r="AJ210" s="71"/>
      <c r="AK210" s="72"/>
      <c r="AL210" s="170"/>
      <c r="AM210" s="72"/>
      <c r="AN210" s="111"/>
      <c r="AO210" s="72"/>
      <c r="AP210" s="111"/>
      <c r="AQ210" s="72"/>
      <c r="AR210" s="111"/>
      <c r="AS210" s="72"/>
      <c r="AT210" s="168"/>
      <c r="AU210" s="72"/>
      <c r="AV210" s="266"/>
      <c r="AW210" s="71"/>
      <c r="AX210" s="72"/>
      <c r="AY210" s="111"/>
      <c r="AZ210" s="71"/>
      <c r="BA210" s="171"/>
      <c r="BB210" s="72"/>
      <c r="BC210" s="75"/>
    </row>
    <row r="211" ht="16.5" customHeight="1" outlineLevel="1">
      <c r="A211" s="75"/>
      <c r="B211" s="105" t="s">
        <v>1850</v>
      </c>
      <c r="C211" s="106">
        <v>46148.74079726852</v>
      </c>
      <c r="D211" s="72"/>
      <c r="E211" s="107" t="s">
        <v>7</v>
      </c>
      <c r="F211" s="71"/>
      <c r="G211" s="107" t="s">
        <v>174</v>
      </c>
      <c r="H211" s="71"/>
      <c r="I211" s="107" t="s">
        <v>1332</v>
      </c>
      <c r="J211" s="71"/>
      <c r="K211" s="71"/>
      <c r="L211" s="71"/>
      <c r="M211" s="72"/>
      <c r="N211" s="108" t="s">
        <v>491</v>
      </c>
      <c r="O211" s="72"/>
      <c r="P211" s="109">
        <v>25000.0</v>
      </c>
      <c r="Q211" s="71"/>
      <c r="R211" s="110">
        <v>0.0</v>
      </c>
      <c r="S211" s="72"/>
      <c r="T211" s="111" t="s">
        <v>88</v>
      </c>
      <c r="U211" s="72"/>
      <c r="V211" s="112" t="s">
        <v>79</v>
      </c>
      <c r="W211" s="71"/>
      <c r="X211" s="72"/>
      <c r="Y211" s="112" t="s">
        <v>68</v>
      </c>
      <c r="Z211" s="72"/>
      <c r="AA211" s="75"/>
      <c r="AB211" s="169"/>
      <c r="AC211" s="72"/>
      <c r="AD211" s="170"/>
      <c r="AE211" s="72"/>
      <c r="AF211" s="170"/>
      <c r="AG211" s="71"/>
      <c r="AH211" s="72"/>
      <c r="AI211" s="170"/>
      <c r="AJ211" s="71"/>
      <c r="AK211" s="72"/>
      <c r="AL211" s="170"/>
      <c r="AM211" s="72"/>
      <c r="AN211" s="111"/>
      <c r="AO211" s="72"/>
      <c r="AP211" s="111"/>
      <c r="AQ211" s="72"/>
      <c r="AR211" s="111"/>
      <c r="AS211" s="72"/>
      <c r="AT211" s="168"/>
      <c r="AU211" s="72"/>
      <c r="AV211" s="266"/>
      <c r="AW211" s="71"/>
      <c r="AX211" s="72"/>
      <c r="AY211" s="111"/>
      <c r="AZ211" s="71"/>
      <c r="BA211" s="171"/>
      <c r="BB211" s="72"/>
      <c r="BC211" s="75"/>
    </row>
    <row r="212" ht="16.5" customHeight="1" outlineLevel="1">
      <c r="A212" s="75"/>
      <c r="B212" s="105" t="s">
        <v>1855</v>
      </c>
      <c r="C212" s="106">
        <v>46148.73003648148</v>
      </c>
      <c r="D212" s="72"/>
      <c r="E212" s="107" t="s">
        <v>7</v>
      </c>
      <c r="F212" s="71"/>
      <c r="G212" s="107" t="s">
        <v>174</v>
      </c>
      <c r="H212" s="71"/>
      <c r="I212" s="107" t="s">
        <v>1857</v>
      </c>
      <c r="J212" s="71"/>
      <c r="K212" s="71"/>
      <c r="L212" s="71"/>
      <c r="M212" s="72"/>
      <c r="N212" s="108" t="s">
        <v>782</v>
      </c>
      <c r="O212" s="72"/>
      <c r="P212" s="109">
        <v>25000.0</v>
      </c>
      <c r="Q212" s="71"/>
      <c r="R212" s="110">
        <v>0.0</v>
      </c>
      <c r="S212" s="72"/>
      <c r="T212" s="111" t="s">
        <v>66</v>
      </c>
      <c r="U212" s="72"/>
      <c r="V212" s="112" t="s">
        <v>79</v>
      </c>
      <c r="W212" s="71"/>
      <c r="X212" s="72"/>
      <c r="Y212" s="112" t="s">
        <v>68</v>
      </c>
      <c r="Z212" s="72"/>
      <c r="AA212" s="75"/>
      <c r="AB212" s="169"/>
      <c r="AC212" s="72"/>
      <c r="AD212" s="170"/>
      <c r="AE212" s="72"/>
      <c r="AF212" s="170"/>
      <c r="AG212" s="71"/>
      <c r="AH212" s="72"/>
      <c r="AI212" s="170"/>
      <c r="AJ212" s="71"/>
      <c r="AK212" s="72"/>
      <c r="AL212" s="170"/>
      <c r="AM212" s="72"/>
      <c r="AN212" s="111"/>
      <c r="AO212" s="72"/>
      <c r="AP212" s="111"/>
      <c r="AQ212" s="72"/>
      <c r="AR212" s="111"/>
      <c r="AS212" s="72"/>
      <c r="AT212" s="168"/>
      <c r="AU212" s="72"/>
      <c r="AV212" s="266"/>
      <c r="AW212" s="71"/>
      <c r="AX212" s="72"/>
      <c r="AY212" s="111"/>
      <c r="AZ212" s="71"/>
      <c r="BA212" s="171"/>
      <c r="BB212" s="72"/>
      <c r="BC212" s="75"/>
    </row>
    <row r="213" ht="16.5" customHeight="1" outlineLevel="1">
      <c r="A213" s="75"/>
      <c r="B213" s="105" t="s">
        <v>1866</v>
      </c>
      <c r="C213" s="106">
        <v>46148.6340981713</v>
      </c>
      <c r="D213" s="72"/>
      <c r="E213" s="107" t="s">
        <v>7</v>
      </c>
      <c r="F213" s="71"/>
      <c r="G213" s="107" t="s">
        <v>174</v>
      </c>
      <c r="H213" s="71"/>
      <c r="I213" s="107" t="s">
        <v>1868</v>
      </c>
      <c r="J213" s="71"/>
      <c r="K213" s="71"/>
      <c r="L213" s="71"/>
      <c r="M213" s="72"/>
      <c r="N213" s="108" t="s">
        <v>764</v>
      </c>
      <c r="O213" s="72"/>
      <c r="P213" s="109">
        <v>25000.0</v>
      </c>
      <c r="Q213" s="71"/>
      <c r="R213" s="110">
        <v>0.0</v>
      </c>
      <c r="S213" s="72"/>
      <c r="T213" s="111" t="s">
        <v>88</v>
      </c>
      <c r="U213" s="72"/>
      <c r="V213" s="112" t="s">
        <v>79</v>
      </c>
      <c r="W213" s="71"/>
      <c r="X213" s="72"/>
      <c r="Y213" s="112" t="s">
        <v>68</v>
      </c>
      <c r="Z213" s="72"/>
      <c r="AA213" s="75"/>
      <c r="AB213" s="169"/>
      <c r="AC213" s="72"/>
      <c r="AD213" s="170"/>
      <c r="AE213" s="72"/>
      <c r="AF213" s="170"/>
      <c r="AG213" s="71"/>
      <c r="AH213" s="72"/>
      <c r="AI213" s="170"/>
      <c r="AJ213" s="71"/>
      <c r="AK213" s="72"/>
      <c r="AL213" s="170"/>
      <c r="AM213" s="72"/>
      <c r="AN213" s="111"/>
      <c r="AO213" s="72"/>
      <c r="AP213" s="111"/>
      <c r="AQ213" s="72"/>
      <c r="AR213" s="111"/>
      <c r="AS213" s="72"/>
      <c r="AT213" s="168"/>
      <c r="AU213" s="72"/>
      <c r="AV213" s="266"/>
      <c r="AW213" s="71"/>
      <c r="AX213" s="72"/>
      <c r="AY213" s="111"/>
      <c r="AZ213" s="71"/>
      <c r="BA213" s="171"/>
      <c r="BB213" s="72"/>
      <c r="BC213" s="75"/>
    </row>
    <row r="214" ht="16.5" customHeight="1" outlineLevel="1">
      <c r="A214" s="75"/>
      <c r="B214" s="105" t="s">
        <v>1874</v>
      </c>
      <c r="C214" s="106">
        <v>46148.619612083334</v>
      </c>
      <c r="D214" s="72"/>
      <c r="E214" s="107" t="s">
        <v>7</v>
      </c>
      <c r="F214" s="71"/>
      <c r="G214" s="107" t="s">
        <v>174</v>
      </c>
      <c r="H214" s="71"/>
      <c r="I214" s="107" t="s">
        <v>1876</v>
      </c>
      <c r="J214" s="71"/>
      <c r="K214" s="71"/>
      <c r="L214" s="71"/>
      <c r="M214" s="72"/>
      <c r="N214" s="108" t="s">
        <v>1103</v>
      </c>
      <c r="O214" s="72"/>
      <c r="P214" s="109">
        <v>30000.0</v>
      </c>
      <c r="Q214" s="71"/>
      <c r="R214" s="110">
        <v>0.0</v>
      </c>
      <c r="S214" s="72"/>
      <c r="T214" s="111" t="s">
        <v>88</v>
      </c>
      <c r="U214" s="72"/>
      <c r="V214" s="112" t="s">
        <v>79</v>
      </c>
      <c r="W214" s="71"/>
      <c r="X214" s="72"/>
      <c r="Y214" s="112" t="s">
        <v>68</v>
      </c>
      <c r="Z214" s="72"/>
      <c r="AA214" s="75"/>
      <c r="AB214" s="169"/>
      <c r="AC214" s="72"/>
      <c r="AD214" s="170"/>
      <c r="AE214" s="72"/>
      <c r="AF214" s="170"/>
      <c r="AG214" s="71"/>
      <c r="AH214" s="72"/>
      <c r="AI214" s="170"/>
      <c r="AJ214" s="71"/>
      <c r="AK214" s="72"/>
      <c r="AL214" s="170"/>
      <c r="AM214" s="72"/>
      <c r="AN214" s="111"/>
      <c r="AO214" s="72"/>
      <c r="AP214" s="111"/>
      <c r="AQ214" s="72"/>
      <c r="AR214" s="111"/>
      <c r="AS214" s="72"/>
      <c r="AT214" s="168"/>
      <c r="AU214" s="72"/>
      <c r="AV214" s="266"/>
      <c r="AW214" s="71"/>
      <c r="AX214" s="72"/>
      <c r="AY214" s="111"/>
      <c r="AZ214" s="71"/>
      <c r="BA214" s="171"/>
      <c r="BB214" s="72"/>
      <c r="BC214" s="75"/>
    </row>
    <row r="215" ht="16.5" customHeight="1" outlineLevel="1">
      <c r="A215" s="75"/>
      <c r="B215" s="105" t="s">
        <v>1881</v>
      </c>
      <c r="C215" s="106">
        <v>46148.493831597225</v>
      </c>
      <c r="D215" s="72"/>
      <c r="E215" s="107" t="s">
        <v>7</v>
      </c>
      <c r="F215" s="71"/>
      <c r="G215" s="107" t="s">
        <v>185</v>
      </c>
      <c r="H215" s="71"/>
      <c r="I215" s="107" t="s">
        <v>604</v>
      </c>
      <c r="J215" s="71"/>
      <c r="K215" s="71"/>
      <c r="L215" s="71"/>
      <c r="M215" s="72"/>
      <c r="N215" s="108" t="s">
        <v>605</v>
      </c>
      <c r="O215" s="72"/>
      <c r="P215" s="109">
        <v>27500.0</v>
      </c>
      <c r="Q215" s="71"/>
      <c r="R215" s="110">
        <v>0.0</v>
      </c>
      <c r="S215" s="72"/>
      <c r="T215" s="111" t="s">
        <v>66</v>
      </c>
      <c r="U215" s="72"/>
      <c r="V215" s="112" t="s">
        <v>79</v>
      </c>
      <c r="W215" s="71"/>
      <c r="X215" s="72"/>
      <c r="Y215" s="112" t="s">
        <v>68</v>
      </c>
      <c r="Z215" s="72"/>
      <c r="AA215" s="75"/>
      <c r="AB215" s="169"/>
      <c r="AC215" s="72"/>
      <c r="AD215" s="170"/>
      <c r="AE215" s="72"/>
      <c r="AF215" s="170"/>
      <c r="AG215" s="71"/>
      <c r="AH215" s="72"/>
      <c r="AI215" s="170"/>
      <c r="AJ215" s="71"/>
      <c r="AK215" s="72"/>
      <c r="AL215" s="170"/>
      <c r="AM215" s="72"/>
      <c r="AN215" s="111"/>
      <c r="AO215" s="72"/>
      <c r="AP215" s="111"/>
      <c r="AQ215" s="72"/>
      <c r="AR215" s="111"/>
      <c r="AS215" s="72"/>
      <c r="AT215" s="168"/>
      <c r="AU215" s="72"/>
      <c r="AV215" s="266"/>
      <c r="AW215" s="71"/>
      <c r="AX215" s="72"/>
      <c r="AY215" s="111"/>
      <c r="AZ215" s="71"/>
      <c r="BA215" s="171"/>
      <c r="BB215" s="72"/>
      <c r="BC215" s="75"/>
    </row>
    <row r="216" ht="16.5" customHeight="1" outlineLevel="1">
      <c r="A216" s="75"/>
      <c r="B216" s="105" t="s">
        <v>1889</v>
      </c>
      <c r="C216" s="106">
        <v>46148.42002928241</v>
      </c>
      <c r="D216" s="72"/>
      <c r="E216" s="107" t="s">
        <v>7</v>
      </c>
      <c r="F216" s="71"/>
      <c r="G216" s="107" t="s">
        <v>174</v>
      </c>
      <c r="H216" s="71"/>
      <c r="I216" s="107" t="s">
        <v>1891</v>
      </c>
      <c r="J216" s="71"/>
      <c r="K216" s="71"/>
      <c r="L216" s="71"/>
      <c r="M216" s="72"/>
      <c r="N216" s="108" t="s">
        <v>378</v>
      </c>
      <c r="O216" s="72"/>
      <c r="P216" s="109">
        <v>30000.0</v>
      </c>
      <c r="Q216" s="71"/>
      <c r="R216" s="110">
        <v>0.0</v>
      </c>
      <c r="S216" s="72"/>
      <c r="T216" s="111" t="s">
        <v>88</v>
      </c>
      <c r="U216" s="72"/>
      <c r="V216" s="112" t="s">
        <v>79</v>
      </c>
      <c r="W216" s="71"/>
      <c r="X216" s="72"/>
      <c r="Y216" s="112" t="s">
        <v>68</v>
      </c>
      <c r="Z216" s="72"/>
      <c r="AA216" s="75"/>
      <c r="AB216" s="169"/>
      <c r="AC216" s="72"/>
      <c r="AD216" s="170"/>
      <c r="AE216" s="72"/>
      <c r="AF216" s="170"/>
      <c r="AG216" s="71"/>
      <c r="AH216" s="72"/>
      <c r="AI216" s="170"/>
      <c r="AJ216" s="71"/>
      <c r="AK216" s="72"/>
      <c r="AL216" s="170"/>
      <c r="AM216" s="72"/>
      <c r="AN216" s="111"/>
      <c r="AO216" s="72"/>
      <c r="AP216" s="111"/>
      <c r="AQ216" s="72"/>
      <c r="AR216" s="111"/>
      <c r="AS216" s="72"/>
      <c r="AT216" s="168"/>
      <c r="AU216" s="72"/>
      <c r="AV216" s="266"/>
      <c r="AW216" s="71"/>
      <c r="AX216" s="72"/>
      <c r="AY216" s="111"/>
      <c r="AZ216" s="71"/>
      <c r="BA216" s="171"/>
      <c r="BB216" s="72"/>
      <c r="BC216" s="75"/>
    </row>
    <row r="217" ht="16.5" customHeight="1" outlineLevel="1">
      <c r="A217" s="75"/>
      <c r="B217" s="105" t="s">
        <v>1899</v>
      </c>
      <c r="C217" s="106">
        <v>46148.41718113426</v>
      </c>
      <c r="D217" s="72"/>
      <c r="E217" s="107" t="s">
        <v>7</v>
      </c>
      <c r="F217" s="71"/>
      <c r="G217" s="107" t="s">
        <v>174</v>
      </c>
      <c r="H217" s="71"/>
      <c r="I217" s="107" t="s">
        <v>1541</v>
      </c>
      <c r="J217" s="71"/>
      <c r="K217" s="71"/>
      <c r="L217" s="71"/>
      <c r="M217" s="72"/>
      <c r="N217" s="108" t="s">
        <v>708</v>
      </c>
      <c r="O217" s="72"/>
      <c r="P217" s="109">
        <v>25000.0</v>
      </c>
      <c r="Q217" s="71"/>
      <c r="R217" s="110">
        <v>0.0</v>
      </c>
      <c r="S217" s="72"/>
      <c r="T217" s="111" t="s">
        <v>88</v>
      </c>
      <c r="U217" s="72"/>
      <c r="V217" s="112" t="s">
        <v>79</v>
      </c>
      <c r="W217" s="71"/>
      <c r="X217" s="72"/>
      <c r="Y217" s="112" t="s">
        <v>68</v>
      </c>
      <c r="Z217" s="72"/>
      <c r="AA217" s="75"/>
      <c r="AB217" s="169"/>
      <c r="AC217" s="72"/>
      <c r="AD217" s="170"/>
      <c r="AE217" s="72"/>
      <c r="AF217" s="170"/>
      <c r="AG217" s="71"/>
      <c r="AH217" s="72"/>
      <c r="AI217" s="170"/>
      <c r="AJ217" s="71"/>
      <c r="AK217" s="72"/>
      <c r="AL217" s="170"/>
      <c r="AM217" s="72"/>
      <c r="AN217" s="111"/>
      <c r="AO217" s="72"/>
      <c r="AP217" s="111"/>
      <c r="AQ217" s="72"/>
      <c r="AR217" s="111"/>
      <c r="AS217" s="72"/>
      <c r="AT217" s="168"/>
      <c r="AU217" s="72"/>
      <c r="AV217" s="266"/>
      <c r="AW217" s="71"/>
      <c r="AX217" s="72"/>
      <c r="AY217" s="111"/>
      <c r="AZ217" s="71"/>
      <c r="BA217" s="171"/>
      <c r="BB217" s="72"/>
      <c r="BC217" s="75"/>
    </row>
    <row r="218" ht="16.5" customHeight="1" outlineLevel="1">
      <c r="A218" s="75"/>
      <c r="B218" s="105" t="s">
        <v>1908</v>
      </c>
      <c r="C218" s="106">
        <v>46148.41681461806</v>
      </c>
      <c r="D218" s="72"/>
      <c r="E218" s="107" t="s">
        <v>7</v>
      </c>
      <c r="F218" s="71"/>
      <c r="G218" s="107" t="s">
        <v>174</v>
      </c>
      <c r="H218" s="71"/>
      <c r="I218" s="107" t="s">
        <v>1541</v>
      </c>
      <c r="J218" s="71"/>
      <c r="K218" s="71"/>
      <c r="L218" s="71"/>
      <c r="M218" s="72"/>
      <c r="N218" s="108" t="s">
        <v>708</v>
      </c>
      <c r="O218" s="72"/>
      <c r="P218" s="109">
        <v>25000.0</v>
      </c>
      <c r="Q218" s="71"/>
      <c r="R218" s="110">
        <v>0.0</v>
      </c>
      <c r="S218" s="72"/>
      <c r="T218" s="111" t="s">
        <v>88</v>
      </c>
      <c r="U218" s="72"/>
      <c r="V218" s="112" t="s">
        <v>665</v>
      </c>
      <c r="W218" s="71"/>
      <c r="X218" s="72"/>
      <c r="Y218" s="112" t="s">
        <v>666</v>
      </c>
      <c r="Z218" s="72"/>
      <c r="AA218" s="75"/>
      <c r="AB218" s="169"/>
      <c r="AC218" s="72"/>
      <c r="AD218" s="170"/>
      <c r="AE218" s="72"/>
      <c r="AF218" s="170"/>
      <c r="AG218" s="71"/>
      <c r="AH218" s="72"/>
      <c r="AI218" s="170"/>
      <c r="AJ218" s="71"/>
      <c r="AK218" s="72"/>
      <c r="AL218" s="170"/>
      <c r="AM218" s="72"/>
      <c r="AN218" s="111"/>
      <c r="AO218" s="72"/>
      <c r="AP218" s="111"/>
      <c r="AQ218" s="72"/>
      <c r="AR218" s="111"/>
      <c r="AS218" s="72"/>
      <c r="AT218" s="168"/>
      <c r="AU218" s="72"/>
      <c r="AV218" s="266"/>
      <c r="AW218" s="71"/>
      <c r="AX218" s="72"/>
      <c r="AY218" s="111"/>
      <c r="AZ218" s="71"/>
      <c r="BA218" s="171"/>
      <c r="BB218" s="72"/>
      <c r="BC218" s="75"/>
    </row>
    <row r="219" ht="16.5" customHeight="1" outlineLevel="1">
      <c r="A219" s="75"/>
      <c r="B219" s="105" t="s">
        <v>1912</v>
      </c>
      <c r="C219" s="106">
        <v>46148.409758483795</v>
      </c>
      <c r="D219" s="72"/>
      <c r="E219" s="107" t="s">
        <v>7</v>
      </c>
      <c r="F219" s="71"/>
      <c r="G219" s="107" t="s">
        <v>174</v>
      </c>
      <c r="H219" s="71"/>
      <c r="I219" s="107" t="s">
        <v>1914</v>
      </c>
      <c r="J219" s="71"/>
      <c r="K219" s="71"/>
      <c r="L219" s="71"/>
      <c r="M219" s="72"/>
      <c r="N219" s="108" t="s">
        <v>645</v>
      </c>
      <c r="O219" s="72"/>
      <c r="P219" s="109">
        <v>45000.0</v>
      </c>
      <c r="Q219" s="71"/>
      <c r="R219" s="110">
        <v>0.0</v>
      </c>
      <c r="S219" s="72"/>
      <c r="T219" s="111" t="s">
        <v>88</v>
      </c>
      <c r="U219" s="72"/>
      <c r="V219" s="112" t="s">
        <v>79</v>
      </c>
      <c r="W219" s="71"/>
      <c r="X219" s="72"/>
      <c r="Y219" s="112" t="s">
        <v>68</v>
      </c>
      <c r="Z219" s="72"/>
      <c r="AA219" s="75"/>
      <c r="AB219" s="169"/>
      <c r="AC219" s="72"/>
      <c r="AD219" s="170"/>
      <c r="AE219" s="72"/>
      <c r="AF219" s="170"/>
      <c r="AG219" s="71"/>
      <c r="AH219" s="72"/>
      <c r="AI219" s="170"/>
      <c r="AJ219" s="71"/>
      <c r="AK219" s="72"/>
      <c r="AL219" s="170"/>
      <c r="AM219" s="72"/>
      <c r="AN219" s="111"/>
      <c r="AO219" s="72"/>
      <c r="AP219" s="111"/>
      <c r="AQ219" s="72"/>
      <c r="AR219" s="111"/>
      <c r="AS219" s="72"/>
      <c r="AT219" s="168"/>
      <c r="AU219" s="72"/>
      <c r="AV219" s="266"/>
      <c r="AW219" s="71"/>
      <c r="AX219" s="72"/>
      <c r="AY219" s="111"/>
      <c r="AZ219" s="71"/>
      <c r="BA219" s="171"/>
      <c r="BB219" s="72"/>
      <c r="BC219" s="75"/>
    </row>
    <row r="220" ht="16.5" customHeight="1" outlineLevel="1">
      <c r="A220" s="75"/>
      <c r="B220" s="105" t="s">
        <v>1917</v>
      </c>
      <c r="C220" s="106">
        <v>46147.89774681713</v>
      </c>
      <c r="D220" s="72"/>
      <c r="E220" s="107" t="s">
        <v>7</v>
      </c>
      <c r="F220" s="71"/>
      <c r="G220" s="107" t="s">
        <v>174</v>
      </c>
      <c r="H220" s="71"/>
      <c r="I220" s="107" t="s">
        <v>1920</v>
      </c>
      <c r="J220" s="71"/>
      <c r="K220" s="71"/>
      <c r="L220" s="71"/>
      <c r="M220" s="72"/>
      <c r="N220" s="108" t="s">
        <v>219</v>
      </c>
      <c r="O220" s="72"/>
      <c r="P220" s="109">
        <v>25000.0</v>
      </c>
      <c r="Q220" s="71"/>
      <c r="R220" s="110">
        <v>0.0</v>
      </c>
      <c r="S220" s="72"/>
      <c r="T220" s="111" t="s">
        <v>66</v>
      </c>
      <c r="U220" s="72"/>
      <c r="V220" s="112" t="s">
        <v>79</v>
      </c>
      <c r="W220" s="71"/>
      <c r="X220" s="72"/>
      <c r="Y220" s="112" t="s">
        <v>68</v>
      </c>
      <c r="Z220" s="72"/>
      <c r="AA220" s="75"/>
      <c r="AB220" s="169"/>
      <c r="AC220" s="72"/>
      <c r="AD220" s="170"/>
      <c r="AE220" s="72"/>
      <c r="AF220" s="170"/>
      <c r="AG220" s="71"/>
      <c r="AH220" s="72"/>
      <c r="AI220" s="170"/>
      <c r="AJ220" s="71"/>
      <c r="AK220" s="72"/>
      <c r="AL220" s="170"/>
      <c r="AM220" s="72"/>
      <c r="AN220" s="111"/>
      <c r="AO220" s="72"/>
      <c r="AP220" s="111"/>
      <c r="AQ220" s="72"/>
      <c r="AR220" s="111"/>
      <c r="AS220" s="72"/>
      <c r="AT220" s="168"/>
      <c r="AU220" s="72"/>
      <c r="AV220" s="266"/>
      <c r="AW220" s="71"/>
      <c r="AX220" s="72"/>
      <c r="AY220" s="111"/>
      <c r="AZ220" s="71"/>
      <c r="BA220" s="171"/>
      <c r="BB220" s="72"/>
      <c r="BC220" s="75"/>
    </row>
    <row r="221" ht="16.5" customHeight="1" outlineLevel="1">
      <c r="A221" s="75"/>
      <c r="B221" s="105" t="s">
        <v>1924</v>
      </c>
      <c r="C221" s="106">
        <v>46147.8971275463</v>
      </c>
      <c r="D221" s="72"/>
      <c r="E221" s="107" t="s">
        <v>7</v>
      </c>
      <c r="F221" s="71"/>
      <c r="G221" s="107" t="s">
        <v>174</v>
      </c>
      <c r="H221" s="71"/>
      <c r="I221" s="107" t="s">
        <v>1363</v>
      </c>
      <c r="J221" s="71"/>
      <c r="K221" s="71"/>
      <c r="L221" s="71"/>
      <c r="M221" s="72"/>
      <c r="N221" s="108" t="s">
        <v>717</v>
      </c>
      <c r="O221" s="72"/>
      <c r="P221" s="109">
        <v>25000.0</v>
      </c>
      <c r="Q221" s="71"/>
      <c r="R221" s="110">
        <v>0.0</v>
      </c>
      <c r="S221" s="72"/>
      <c r="T221" s="111" t="s">
        <v>66</v>
      </c>
      <c r="U221" s="72"/>
      <c r="V221" s="112" t="s">
        <v>79</v>
      </c>
      <c r="W221" s="71"/>
      <c r="X221" s="72"/>
      <c r="Y221" s="112" t="s">
        <v>68</v>
      </c>
      <c r="Z221" s="72"/>
      <c r="AA221" s="75"/>
      <c r="AB221" s="169"/>
      <c r="AC221" s="72"/>
      <c r="AD221" s="170"/>
      <c r="AE221" s="72"/>
      <c r="AF221" s="170"/>
      <c r="AG221" s="71"/>
      <c r="AH221" s="72"/>
      <c r="AI221" s="170"/>
      <c r="AJ221" s="71"/>
      <c r="AK221" s="72"/>
      <c r="AL221" s="170"/>
      <c r="AM221" s="72"/>
      <c r="AN221" s="111"/>
      <c r="AO221" s="72"/>
      <c r="AP221" s="111"/>
      <c r="AQ221" s="72"/>
      <c r="AR221" s="111"/>
      <c r="AS221" s="72"/>
      <c r="AT221" s="168"/>
      <c r="AU221" s="72"/>
      <c r="AV221" s="266"/>
      <c r="AW221" s="71"/>
      <c r="AX221" s="72"/>
      <c r="AY221" s="111"/>
      <c r="AZ221" s="71"/>
      <c r="BA221" s="171"/>
      <c r="BB221" s="72"/>
      <c r="BC221" s="75"/>
    </row>
    <row r="222" ht="16.5" customHeight="1" outlineLevel="1">
      <c r="A222" s="75"/>
      <c r="B222" s="105" t="s">
        <v>1927</v>
      </c>
      <c r="C222" s="106">
        <v>46147.8964328588</v>
      </c>
      <c r="D222" s="72"/>
      <c r="E222" s="107" t="s">
        <v>7</v>
      </c>
      <c r="F222" s="71"/>
      <c r="G222" s="107" t="s">
        <v>174</v>
      </c>
      <c r="H222" s="71"/>
      <c r="I222" s="107" t="s">
        <v>1351</v>
      </c>
      <c r="J222" s="71"/>
      <c r="K222" s="71"/>
      <c r="L222" s="71"/>
      <c r="M222" s="72"/>
      <c r="N222" s="108" t="s">
        <v>724</v>
      </c>
      <c r="O222" s="72"/>
      <c r="P222" s="109">
        <v>25000.0</v>
      </c>
      <c r="Q222" s="71"/>
      <c r="R222" s="110">
        <v>0.0</v>
      </c>
      <c r="S222" s="72"/>
      <c r="T222" s="111" t="s">
        <v>66</v>
      </c>
      <c r="U222" s="72"/>
      <c r="V222" s="112" t="s">
        <v>79</v>
      </c>
      <c r="W222" s="71"/>
      <c r="X222" s="72"/>
      <c r="Y222" s="112" t="s">
        <v>68</v>
      </c>
      <c r="Z222" s="72"/>
      <c r="AA222" s="75"/>
      <c r="AB222" s="169"/>
      <c r="AC222" s="72"/>
      <c r="AD222" s="170"/>
      <c r="AE222" s="72"/>
      <c r="AF222" s="170"/>
      <c r="AG222" s="71"/>
      <c r="AH222" s="72"/>
      <c r="AI222" s="170"/>
      <c r="AJ222" s="71"/>
      <c r="AK222" s="72"/>
      <c r="AL222" s="170"/>
      <c r="AM222" s="72"/>
      <c r="AN222" s="111"/>
      <c r="AO222" s="72"/>
      <c r="AP222" s="111"/>
      <c r="AQ222" s="72"/>
      <c r="AR222" s="111"/>
      <c r="AS222" s="72"/>
      <c r="AT222" s="168"/>
      <c r="AU222" s="72"/>
      <c r="AV222" s="266"/>
      <c r="AW222" s="71"/>
      <c r="AX222" s="72"/>
      <c r="AY222" s="111"/>
      <c r="AZ222" s="71"/>
      <c r="BA222" s="171"/>
      <c r="BB222" s="72"/>
      <c r="BC222" s="75"/>
    </row>
    <row r="223" ht="16.5" customHeight="1" outlineLevel="1">
      <c r="A223" s="75"/>
      <c r="B223" s="105" t="s">
        <v>1936</v>
      </c>
      <c r="C223" s="106">
        <v>46147.7407590625</v>
      </c>
      <c r="D223" s="72"/>
      <c r="E223" s="107" t="s">
        <v>7</v>
      </c>
      <c r="F223" s="71"/>
      <c r="G223" s="107" t="s">
        <v>174</v>
      </c>
      <c r="H223" s="71"/>
      <c r="I223" s="107" t="s">
        <v>1938</v>
      </c>
      <c r="J223" s="71"/>
      <c r="K223" s="71"/>
      <c r="L223" s="71"/>
      <c r="M223" s="72"/>
      <c r="N223" s="108" t="s">
        <v>794</v>
      </c>
      <c r="O223" s="72"/>
      <c r="P223" s="109">
        <v>25000.0</v>
      </c>
      <c r="Q223" s="71"/>
      <c r="R223" s="110">
        <v>0.0</v>
      </c>
      <c r="S223" s="72"/>
      <c r="T223" s="111" t="s">
        <v>66</v>
      </c>
      <c r="U223" s="72"/>
      <c r="V223" s="112" t="s">
        <v>79</v>
      </c>
      <c r="W223" s="71"/>
      <c r="X223" s="72"/>
      <c r="Y223" s="112" t="s">
        <v>68</v>
      </c>
      <c r="Z223" s="72"/>
      <c r="AA223" s="75"/>
      <c r="AB223" s="169"/>
      <c r="AC223" s="72"/>
      <c r="AD223" s="170"/>
      <c r="AE223" s="72"/>
      <c r="AF223" s="170"/>
      <c r="AG223" s="71"/>
      <c r="AH223" s="72"/>
      <c r="AI223" s="170"/>
      <c r="AJ223" s="71"/>
      <c r="AK223" s="72"/>
      <c r="AL223" s="170"/>
      <c r="AM223" s="72"/>
      <c r="AN223" s="111"/>
      <c r="AO223" s="72"/>
      <c r="AP223" s="111"/>
      <c r="AQ223" s="72"/>
      <c r="AR223" s="111"/>
      <c r="AS223" s="72"/>
      <c r="AT223" s="168"/>
      <c r="AU223" s="72"/>
      <c r="AV223" s="266"/>
      <c r="AW223" s="71"/>
      <c r="AX223" s="72"/>
      <c r="AY223" s="111"/>
      <c r="AZ223" s="71"/>
      <c r="BA223" s="171"/>
      <c r="BB223" s="72"/>
      <c r="BC223" s="75"/>
    </row>
    <row r="224" ht="16.5" customHeight="1" outlineLevel="1">
      <c r="A224" s="75"/>
      <c r="B224" s="105" t="s">
        <v>1941</v>
      </c>
      <c r="C224" s="106">
        <v>46147.738387488425</v>
      </c>
      <c r="D224" s="72"/>
      <c r="E224" s="107" t="s">
        <v>7</v>
      </c>
      <c r="F224" s="71"/>
      <c r="G224" s="107" t="s">
        <v>174</v>
      </c>
      <c r="H224" s="71"/>
      <c r="I224" s="107" t="s">
        <v>1943</v>
      </c>
      <c r="J224" s="71"/>
      <c r="K224" s="71"/>
      <c r="L224" s="71"/>
      <c r="M224" s="72"/>
      <c r="N224" s="108" t="s">
        <v>816</v>
      </c>
      <c r="O224" s="72"/>
      <c r="P224" s="109">
        <v>25000.0</v>
      </c>
      <c r="Q224" s="71"/>
      <c r="R224" s="110">
        <v>0.0</v>
      </c>
      <c r="S224" s="72"/>
      <c r="T224" s="111" t="s">
        <v>66</v>
      </c>
      <c r="U224" s="72"/>
      <c r="V224" s="112" t="s">
        <v>79</v>
      </c>
      <c r="W224" s="71"/>
      <c r="X224" s="72"/>
      <c r="Y224" s="112" t="s">
        <v>68</v>
      </c>
      <c r="Z224" s="72"/>
      <c r="AA224" s="75"/>
      <c r="AB224" s="169"/>
      <c r="AC224" s="72"/>
      <c r="AD224" s="170"/>
      <c r="AE224" s="72"/>
      <c r="AF224" s="170"/>
      <c r="AG224" s="71"/>
      <c r="AH224" s="72"/>
      <c r="AI224" s="170"/>
      <c r="AJ224" s="71"/>
      <c r="AK224" s="72"/>
      <c r="AL224" s="170"/>
      <c r="AM224" s="72"/>
      <c r="AN224" s="111"/>
      <c r="AO224" s="72"/>
      <c r="AP224" s="111"/>
      <c r="AQ224" s="72"/>
      <c r="AR224" s="111"/>
      <c r="AS224" s="72"/>
      <c r="AT224" s="168"/>
      <c r="AU224" s="72"/>
      <c r="AV224" s="266"/>
      <c r="AW224" s="71"/>
      <c r="AX224" s="72"/>
      <c r="AY224" s="111"/>
      <c r="AZ224" s="71"/>
      <c r="BA224" s="171"/>
      <c r="BB224" s="72"/>
      <c r="BC224" s="75"/>
    </row>
    <row r="225" ht="16.5" customHeight="1" outlineLevel="1">
      <c r="A225" s="75"/>
      <c r="B225" s="105" t="s">
        <v>1945</v>
      </c>
      <c r="C225" s="106">
        <v>46147.73253458334</v>
      </c>
      <c r="D225" s="72"/>
      <c r="E225" s="107" t="s">
        <v>7</v>
      </c>
      <c r="F225" s="71"/>
      <c r="G225" s="107" t="s">
        <v>174</v>
      </c>
      <c r="H225" s="71"/>
      <c r="I225" s="107" t="s">
        <v>1947</v>
      </c>
      <c r="J225" s="71"/>
      <c r="K225" s="71"/>
      <c r="L225" s="71"/>
      <c r="M225" s="72"/>
      <c r="N225" s="108" t="s">
        <v>824</v>
      </c>
      <c r="O225" s="72"/>
      <c r="P225" s="109">
        <v>25000.0</v>
      </c>
      <c r="Q225" s="71"/>
      <c r="R225" s="110">
        <v>0.0</v>
      </c>
      <c r="S225" s="72"/>
      <c r="T225" s="111" t="s">
        <v>66</v>
      </c>
      <c r="U225" s="72"/>
      <c r="V225" s="112" t="s">
        <v>79</v>
      </c>
      <c r="W225" s="71"/>
      <c r="X225" s="72"/>
      <c r="Y225" s="112" t="s">
        <v>68</v>
      </c>
      <c r="Z225" s="72"/>
      <c r="AA225" s="75"/>
      <c r="AB225" s="169"/>
      <c r="AC225" s="72"/>
      <c r="AD225" s="170"/>
      <c r="AE225" s="72"/>
      <c r="AF225" s="170"/>
      <c r="AG225" s="71"/>
      <c r="AH225" s="72"/>
      <c r="AI225" s="170"/>
      <c r="AJ225" s="71"/>
      <c r="AK225" s="72"/>
      <c r="AL225" s="170"/>
      <c r="AM225" s="72"/>
      <c r="AN225" s="111"/>
      <c r="AO225" s="72"/>
      <c r="AP225" s="111"/>
      <c r="AQ225" s="72"/>
      <c r="AR225" s="111"/>
      <c r="AS225" s="72"/>
      <c r="AT225" s="168"/>
      <c r="AU225" s="72"/>
      <c r="AV225" s="266"/>
      <c r="AW225" s="71"/>
      <c r="AX225" s="72"/>
      <c r="AY225" s="111"/>
      <c r="AZ225" s="71"/>
      <c r="BA225" s="171"/>
      <c r="BB225" s="72"/>
      <c r="BC225" s="75"/>
    </row>
    <row r="226" ht="16.5" customHeight="1" outlineLevel="1">
      <c r="A226" s="75"/>
      <c r="B226" s="105" t="s">
        <v>1948</v>
      </c>
      <c r="C226" s="106">
        <v>46147.6593443287</v>
      </c>
      <c r="D226" s="72"/>
      <c r="E226" s="107" t="s">
        <v>7</v>
      </c>
      <c r="F226" s="71"/>
      <c r="G226" s="107" t="s">
        <v>174</v>
      </c>
      <c r="H226" s="71"/>
      <c r="I226" s="107" t="s">
        <v>1950</v>
      </c>
      <c r="J226" s="71"/>
      <c r="K226" s="71"/>
      <c r="L226" s="71"/>
      <c r="M226" s="72"/>
      <c r="N226" s="108" t="s">
        <v>1141</v>
      </c>
      <c r="O226" s="72"/>
      <c r="P226" s="109">
        <v>45000.0</v>
      </c>
      <c r="Q226" s="71"/>
      <c r="R226" s="110">
        <v>0.0</v>
      </c>
      <c r="S226" s="72"/>
      <c r="T226" s="111" t="s">
        <v>66</v>
      </c>
      <c r="U226" s="72"/>
      <c r="V226" s="112" t="s">
        <v>79</v>
      </c>
      <c r="W226" s="71"/>
      <c r="X226" s="72"/>
      <c r="Y226" s="112" t="s">
        <v>68</v>
      </c>
      <c r="Z226" s="72"/>
      <c r="AA226" s="75"/>
      <c r="AB226" s="169"/>
      <c r="AC226" s="72"/>
      <c r="AD226" s="170"/>
      <c r="AE226" s="72"/>
      <c r="AF226" s="170"/>
      <c r="AG226" s="71"/>
      <c r="AH226" s="72"/>
      <c r="AI226" s="170"/>
      <c r="AJ226" s="71"/>
      <c r="AK226" s="72"/>
      <c r="AL226" s="170"/>
      <c r="AM226" s="72"/>
      <c r="AN226" s="111"/>
      <c r="AO226" s="72"/>
      <c r="AP226" s="111"/>
      <c r="AQ226" s="72"/>
      <c r="AR226" s="111"/>
      <c r="AS226" s="72"/>
      <c r="AT226" s="168"/>
      <c r="AU226" s="72"/>
      <c r="AV226" s="266"/>
      <c r="AW226" s="71"/>
      <c r="AX226" s="72"/>
      <c r="AY226" s="111"/>
      <c r="AZ226" s="71"/>
      <c r="BA226" s="171"/>
      <c r="BB226" s="72"/>
      <c r="BC226" s="75"/>
    </row>
    <row r="227" ht="16.5" customHeight="1" outlineLevel="1">
      <c r="A227" s="75"/>
      <c r="B227" s="105" t="s">
        <v>1953</v>
      </c>
      <c r="C227" s="106">
        <v>46147.658833611116</v>
      </c>
      <c r="D227" s="72"/>
      <c r="E227" s="107" t="s">
        <v>7</v>
      </c>
      <c r="F227" s="71"/>
      <c r="G227" s="107" t="s">
        <v>174</v>
      </c>
      <c r="H227" s="71"/>
      <c r="I227" s="107" t="s">
        <v>1954</v>
      </c>
      <c r="J227" s="71"/>
      <c r="K227" s="71"/>
      <c r="L227" s="71"/>
      <c r="M227" s="72"/>
      <c r="N227" s="108" t="s">
        <v>368</v>
      </c>
      <c r="O227" s="72"/>
      <c r="P227" s="109">
        <v>45000.0</v>
      </c>
      <c r="Q227" s="71"/>
      <c r="R227" s="110">
        <v>0.0</v>
      </c>
      <c r="S227" s="72"/>
      <c r="T227" s="111" t="s">
        <v>66</v>
      </c>
      <c r="U227" s="72"/>
      <c r="V227" s="112" t="s">
        <v>79</v>
      </c>
      <c r="W227" s="71"/>
      <c r="X227" s="72"/>
      <c r="Y227" s="112" t="s">
        <v>68</v>
      </c>
      <c r="Z227" s="72"/>
      <c r="AA227" s="75"/>
      <c r="AB227" s="169"/>
      <c r="AC227" s="72"/>
      <c r="AD227" s="170"/>
      <c r="AE227" s="72"/>
      <c r="AF227" s="170"/>
      <c r="AG227" s="71"/>
      <c r="AH227" s="72"/>
      <c r="AI227" s="170"/>
      <c r="AJ227" s="71"/>
      <c r="AK227" s="72"/>
      <c r="AL227" s="170"/>
      <c r="AM227" s="72"/>
      <c r="AN227" s="111"/>
      <c r="AO227" s="72"/>
      <c r="AP227" s="111"/>
      <c r="AQ227" s="72"/>
      <c r="AR227" s="111"/>
      <c r="AS227" s="72"/>
      <c r="AT227" s="168"/>
      <c r="AU227" s="72"/>
      <c r="AV227" s="266"/>
      <c r="AW227" s="71"/>
      <c r="AX227" s="72"/>
      <c r="AY227" s="111"/>
      <c r="AZ227" s="71"/>
      <c r="BA227" s="171"/>
      <c r="BB227" s="72"/>
      <c r="BC227" s="75"/>
    </row>
    <row r="228" ht="16.5" customHeight="1" outlineLevel="1">
      <c r="A228" s="75"/>
      <c r="B228" s="105" t="s">
        <v>1958</v>
      </c>
      <c r="C228" s="106">
        <v>46147.42927032408</v>
      </c>
      <c r="D228" s="72"/>
      <c r="E228" s="107" t="s">
        <v>7</v>
      </c>
      <c r="F228" s="71"/>
      <c r="G228" s="107" t="s">
        <v>174</v>
      </c>
      <c r="H228" s="71"/>
      <c r="I228" s="107" t="s">
        <v>1959</v>
      </c>
      <c r="J228" s="71"/>
      <c r="K228" s="71"/>
      <c r="L228" s="71"/>
      <c r="M228" s="72"/>
      <c r="N228" s="108" t="s">
        <v>1200</v>
      </c>
      <c r="O228" s="72"/>
      <c r="P228" s="109">
        <v>0.0</v>
      </c>
      <c r="Q228" s="71"/>
      <c r="R228" s="110">
        <v>0.0</v>
      </c>
      <c r="S228" s="72"/>
      <c r="T228" s="111" t="s">
        <v>88</v>
      </c>
      <c r="U228" s="72"/>
      <c r="V228" s="112" t="s">
        <v>79</v>
      </c>
      <c r="W228" s="71"/>
      <c r="X228" s="72"/>
      <c r="Y228" s="112" t="s">
        <v>68</v>
      </c>
      <c r="Z228" s="72"/>
      <c r="AA228" s="75"/>
      <c r="AB228" s="169"/>
      <c r="AC228" s="72"/>
      <c r="AD228" s="170"/>
      <c r="AE228" s="72"/>
      <c r="AF228" s="170"/>
      <c r="AG228" s="71"/>
      <c r="AH228" s="72"/>
      <c r="AI228" s="170"/>
      <c r="AJ228" s="71"/>
      <c r="AK228" s="72"/>
      <c r="AL228" s="170"/>
      <c r="AM228" s="72"/>
      <c r="AN228" s="111"/>
      <c r="AO228" s="72"/>
      <c r="AP228" s="111"/>
      <c r="AQ228" s="72"/>
      <c r="AR228" s="111"/>
      <c r="AS228" s="72"/>
      <c r="AT228" s="168"/>
      <c r="AU228" s="72"/>
      <c r="AV228" s="266"/>
      <c r="AW228" s="71"/>
      <c r="AX228" s="72"/>
      <c r="AY228" s="111"/>
      <c r="AZ228" s="71"/>
      <c r="BA228" s="171"/>
      <c r="BB228" s="72"/>
      <c r="BC228" s="75"/>
    </row>
    <row r="229" ht="16.5" customHeight="1" outlineLevel="1">
      <c r="A229" s="75"/>
      <c r="B229" s="105" t="s">
        <v>1965</v>
      </c>
      <c r="C229" s="106">
        <v>46147.428566111106</v>
      </c>
      <c r="D229" s="72"/>
      <c r="E229" s="107" t="s">
        <v>7</v>
      </c>
      <c r="F229" s="71"/>
      <c r="G229" s="107" t="s">
        <v>174</v>
      </c>
      <c r="H229" s="71"/>
      <c r="I229" s="107" t="s">
        <v>1967</v>
      </c>
      <c r="J229" s="71"/>
      <c r="K229" s="71"/>
      <c r="L229" s="71"/>
      <c r="M229" s="72"/>
      <c r="N229" s="108" t="s">
        <v>176</v>
      </c>
      <c r="O229" s="72"/>
      <c r="P229" s="109">
        <v>0.0</v>
      </c>
      <c r="Q229" s="71"/>
      <c r="R229" s="110">
        <v>0.0</v>
      </c>
      <c r="S229" s="72"/>
      <c r="T229" s="111" t="s">
        <v>88</v>
      </c>
      <c r="U229" s="72"/>
      <c r="V229" s="112" t="s">
        <v>79</v>
      </c>
      <c r="W229" s="71"/>
      <c r="X229" s="72"/>
      <c r="Y229" s="112" t="s">
        <v>68</v>
      </c>
      <c r="Z229" s="72"/>
      <c r="AA229" s="75"/>
      <c r="AB229" s="169"/>
      <c r="AC229" s="72"/>
      <c r="AD229" s="170"/>
      <c r="AE229" s="72"/>
      <c r="AF229" s="170"/>
      <c r="AG229" s="71"/>
      <c r="AH229" s="72"/>
      <c r="AI229" s="170"/>
      <c r="AJ229" s="71"/>
      <c r="AK229" s="72"/>
      <c r="AL229" s="170"/>
      <c r="AM229" s="72"/>
      <c r="AN229" s="111"/>
      <c r="AO229" s="72"/>
      <c r="AP229" s="111"/>
      <c r="AQ229" s="72"/>
      <c r="AR229" s="111"/>
      <c r="AS229" s="72"/>
      <c r="AT229" s="168"/>
      <c r="AU229" s="72"/>
      <c r="AV229" s="266"/>
      <c r="AW229" s="71"/>
      <c r="AX229" s="72"/>
      <c r="AY229" s="111"/>
      <c r="AZ229" s="71"/>
      <c r="BA229" s="171"/>
      <c r="BB229" s="72"/>
      <c r="BC229" s="75"/>
    </row>
    <row r="230" ht="16.5" customHeight="1" outlineLevel="1">
      <c r="A230" s="75"/>
      <c r="B230" s="105" t="s">
        <v>1973</v>
      </c>
      <c r="C230" s="106">
        <v>46147.42784099537</v>
      </c>
      <c r="D230" s="72"/>
      <c r="E230" s="107" t="s">
        <v>7</v>
      </c>
      <c r="F230" s="71"/>
      <c r="G230" s="107" t="s">
        <v>174</v>
      </c>
      <c r="H230" s="71"/>
      <c r="I230" s="107" t="s">
        <v>1536</v>
      </c>
      <c r="J230" s="71"/>
      <c r="K230" s="71"/>
      <c r="L230" s="71"/>
      <c r="M230" s="72"/>
      <c r="N230" s="108" t="s">
        <v>516</v>
      </c>
      <c r="O230" s="72"/>
      <c r="P230" s="109">
        <v>25000.0</v>
      </c>
      <c r="Q230" s="71"/>
      <c r="R230" s="110">
        <v>0.0</v>
      </c>
      <c r="S230" s="72"/>
      <c r="T230" s="111" t="s">
        <v>88</v>
      </c>
      <c r="U230" s="72"/>
      <c r="V230" s="112" t="s">
        <v>79</v>
      </c>
      <c r="W230" s="71"/>
      <c r="X230" s="72"/>
      <c r="Y230" s="112" t="s">
        <v>68</v>
      </c>
      <c r="Z230" s="72"/>
      <c r="AA230" s="75"/>
      <c r="AB230" s="169"/>
      <c r="AC230" s="72"/>
      <c r="AD230" s="170"/>
      <c r="AE230" s="72"/>
      <c r="AF230" s="170"/>
      <c r="AG230" s="71"/>
      <c r="AH230" s="72"/>
      <c r="AI230" s="170"/>
      <c r="AJ230" s="71"/>
      <c r="AK230" s="72"/>
      <c r="AL230" s="170"/>
      <c r="AM230" s="72"/>
      <c r="AN230" s="111"/>
      <c r="AO230" s="72"/>
      <c r="AP230" s="111"/>
      <c r="AQ230" s="72"/>
      <c r="AR230" s="111"/>
      <c r="AS230" s="72"/>
      <c r="AT230" s="168"/>
      <c r="AU230" s="72"/>
      <c r="AV230" s="266"/>
      <c r="AW230" s="71"/>
      <c r="AX230" s="72"/>
      <c r="AY230" s="111"/>
      <c r="AZ230" s="71"/>
      <c r="BA230" s="171"/>
      <c r="BB230" s="72"/>
      <c r="BC230" s="75"/>
    </row>
    <row r="231" ht="16.5" customHeight="1" outlineLevel="1">
      <c r="A231" s="75"/>
      <c r="B231" s="105" t="s">
        <v>1977</v>
      </c>
      <c r="C231" s="106">
        <v>46147.41316108796</v>
      </c>
      <c r="D231" s="72"/>
      <c r="E231" s="107" t="s">
        <v>7</v>
      </c>
      <c r="F231" s="71"/>
      <c r="G231" s="107" t="s">
        <v>174</v>
      </c>
      <c r="H231" s="71"/>
      <c r="I231" s="107" t="s">
        <v>1978</v>
      </c>
      <c r="J231" s="71"/>
      <c r="K231" s="71"/>
      <c r="L231" s="71"/>
      <c r="M231" s="72"/>
      <c r="N231" s="108" t="s">
        <v>849</v>
      </c>
      <c r="O231" s="72"/>
      <c r="P231" s="109">
        <v>25000.0</v>
      </c>
      <c r="Q231" s="71"/>
      <c r="R231" s="110">
        <v>0.0</v>
      </c>
      <c r="S231" s="72"/>
      <c r="T231" s="111" t="s">
        <v>66</v>
      </c>
      <c r="U231" s="72"/>
      <c r="V231" s="112" t="s">
        <v>79</v>
      </c>
      <c r="W231" s="71"/>
      <c r="X231" s="72"/>
      <c r="Y231" s="112" t="s">
        <v>68</v>
      </c>
      <c r="Z231" s="72"/>
      <c r="AA231" s="75"/>
      <c r="AB231" s="169"/>
      <c r="AC231" s="72"/>
      <c r="AD231" s="170"/>
      <c r="AE231" s="72"/>
      <c r="AF231" s="170"/>
      <c r="AG231" s="71"/>
      <c r="AH231" s="72"/>
      <c r="AI231" s="170"/>
      <c r="AJ231" s="71"/>
      <c r="AK231" s="72"/>
      <c r="AL231" s="170"/>
      <c r="AM231" s="72"/>
      <c r="AN231" s="111"/>
      <c r="AO231" s="72"/>
      <c r="AP231" s="111"/>
      <c r="AQ231" s="72"/>
      <c r="AR231" s="111"/>
      <c r="AS231" s="72"/>
      <c r="AT231" s="168"/>
      <c r="AU231" s="72"/>
      <c r="AV231" s="266"/>
      <c r="AW231" s="71"/>
      <c r="AX231" s="72"/>
      <c r="AY231" s="111"/>
      <c r="AZ231" s="71"/>
      <c r="BA231" s="171"/>
      <c r="BB231" s="72"/>
      <c r="BC231" s="75"/>
    </row>
    <row r="232" ht="16.5" customHeight="1" outlineLevel="1">
      <c r="A232" s="75"/>
      <c r="B232" s="105" t="s">
        <v>1981</v>
      </c>
      <c r="C232" s="106">
        <v>46147.41182086806</v>
      </c>
      <c r="D232" s="72"/>
      <c r="E232" s="107" t="s">
        <v>7</v>
      </c>
      <c r="F232" s="71"/>
      <c r="G232" s="107" t="s">
        <v>174</v>
      </c>
      <c r="H232" s="71"/>
      <c r="I232" s="107" t="s">
        <v>1284</v>
      </c>
      <c r="J232" s="71"/>
      <c r="K232" s="71"/>
      <c r="L232" s="71"/>
      <c r="M232" s="72"/>
      <c r="N232" s="108" t="s">
        <v>569</v>
      </c>
      <c r="O232" s="72"/>
      <c r="P232" s="109">
        <v>30000.0</v>
      </c>
      <c r="Q232" s="71"/>
      <c r="R232" s="110">
        <v>0.0</v>
      </c>
      <c r="S232" s="72"/>
      <c r="T232" s="111" t="s">
        <v>88</v>
      </c>
      <c r="U232" s="72"/>
      <c r="V232" s="112" t="s">
        <v>79</v>
      </c>
      <c r="W232" s="71"/>
      <c r="X232" s="72"/>
      <c r="Y232" s="112" t="s">
        <v>68</v>
      </c>
      <c r="Z232" s="72"/>
      <c r="AA232" s="75"/>
      <c r="AB232" s="169"/>
      <c r="AC232" s="72"/>
      <c r="AD232" s="170"/>
      <c r="AE232" s="72"/>
      <c r="AF232" s="170"/>
      <c r="AG232" s="71"/>
      <c r="AH232" s="72"/>
      <c r="AI232" s="170"/>
      <c r="AJ232" s="71"/>
      <c r="AK232" s="72"/>
      <c r="AL232" s="170"/>
      <c r="AM232" s="72"/>
      <c r="AN232" s="111"/>
      <c r="AO232" s="72"/>
      <c r="AP232" s="111"/>
      <c r="AQ232" s="72"/>
      <c r="AR232" s="111"/>
      <c r="AS232" s="72"/>
      <c r="AT232" s="168"/>
      <c r="AU232" s="72"/>
      <c r="AV232" s="266"/>
      <c r="AW232" s="71"/>
      <c r="AX232" s="72"/>
      <c r="AY232" s="111"/>
      <c r="AZ232" s="71"/>
      <c r="BA232" s="171"/>
      <c r="BB232" s="72"/>
      <c r="BC232" s="75"/>
    </row>
    <row r="233" ht="16.5" customHeight="1" outlineLevel="1">
      <c r="A233" s="75"/>
      <c r="B233" s="105" t="s">
        <v>1984</v>
      </c>
      <c r="C233" s="106">
        <v>46146.83012046297</v>
      </c>
      <c r="D233" s="72"/>
      <c r="E233" s="107" t="s">
        <v>7</v>
      </c>
      <c r="F233" s="71"/>
      <c r="G233" s="107" t="s">
        <v>174</v>
      </c>
      <c r="H233" s="71"/>
      <c r="I233" s="107" t="s">
        <v>1985</v>
      </c>
      <c r="J233" s="71"/>
      <c r="K233" s="71"/>
      <c r="L233" s="71"/>
      <c r="M233" s="72"/>
      <c r="N233" s="108" t="s">
        <v>954</v>
      </c>
      <c r="O233" s="72"/>
      <c r="P233" s="109">
        <v>25000.0</v>
      </c>
      <c r="Q233" s="71"/>
      <c r="R233" s="110">
        <v>0.0</v>
      </c>
      <c r="S233" s="72"/>
      <c r="T233" s="111" t="s">
        <v>88</v>
      </c>
      <c r="U233" s="72"/>
      <c r="V233" s="112" t="s">
        <v>79</v>
      </c>
      <c r="W233" s="71"/>
      <c r="X233" s="72"/>
      <c r="Y233" s="112" t="s">
        <v>68</v>
      </c>
      <c r="Z233" s="72"/>
      <c r="AA233" s="75"/>
      <c r="AB233" s="169"/>
      <c r="AC233" s="72"/>
      <c r="AD233" s="170"/>
      <c r="AE233" s="72"/>
      <c r="AF233" s="170"/>
      <c r="AG233" s="71"/>
      <c r="AH233" s="72"/>
      <c r="AI233" s="170"/>
      <c r="AJ233" s="71"/>
      <c r="AK233" s="72"/>
      <c r="AL233" s="170"/>
      <c r="AM233" s="72"/>
      <c r="AN233" s="111"/>
      <c r="AO233" s="72"/>
      <c r="AP233" s="111"/>
      <c r="AQ233" s="72"/>
      <c r="AR233" s="111"/>
      <c r="AS233" s="72"/>
      <c r="AT233" s="168"/>
      <c r="AU233" s="72"/>
      <c r="AV233" s="266"/>
      <c r="AW233" s="71"/>
      <c r="AX233" s="72"/>
      <c r="AY233" s="111"/>
      <c r="AZ233" s="71"/>
      <c r="BA233" s="171"/>
      <c r="BB233" s="72"/>
      <c r="BC233" s="75"/>
    </row>
    <row r="234" ht="16.5" customHeight="1" outlineLevel="1">
      <c r="A234" s="75"/>
      <c r="B234" s="105" t="s">
        <v>1993</v>
      </c>
      <c r="C234" s="106">
        <v>46146.829228738425</v>
      </c>
      <c r="D234" s="72"/>
      <c r="E234" s="107" t="s">
        <v>7</v>
      </c>
      <c r="F234" s="71"/>
      <c r="G234" s="107" t="s">
        <v>174</v>
      </c>
      <c r="H234" s="71"/>
      <c r="I234" s="107" t="s">
        <v>1994</v>
      </c>
      <c r="J234" s="71"/>
      <c r="K234" s="71"/>
      <c r="L234" s="71"/>
      <c r="M234" s="72"/>
      <c r="N234" s="108" t="s">
        <v>944</v>
      </c>
      <c r="O234" s="72"/>
      <c r="P234" s="109">
        <v>25000.0</v>
      </c>
      <c r="Q234" s="71"/>
      <c r="R234" s="110">
        <v>0.0</v>
      </c>
      <c r="S234" s="72"/>
      <c r="T234" s="111" t="s">
        <v>66</v>
      </c>
      <c r="U234" s="72"/>
      <c r="V234" s="112" t="s">
        <v>79</v>
      </c>
      <c r="W234" s="71"/>
      <c r="X234" s="72"/>
      <c r="Y234" s="112" t="s">
        <v>68</v>
      </c>
      <c r="Z234" s="72"/>
      <c r="AA234" s="75"/>
      <c r="AB234" s="169"/>
      <c r="AC234" s="72"/>
      <c r="AD234" s="170"/>
      <c r="AE234" s="72"/>
      <c r="AF234" s="170"/>
      <c r="AG234" s="71"/>
      <c r="AH234" s="72"/>
      <c r="AI234" s="170"/>
      <c r="AJ234" s="71"/>
      <c r="AK234" s="72"/>
      <c r="AL234" s="170"/>
      <c r="AM234" s="72"/>
      <c r="AN234" s="111"/>
      <c r="AO234" s="72"/>
      <c r="AP234" s="111"/>
      <c r="AQ234" s="72"/>
      <c r="AR234" s="111"/>
      <c r="AS234" s="72"/>
      <c r="AT234" s="168"/>
      <c r="AU234" s="72"/>
      <c r="AV234" s="266"/>
      <c r="AW234" s="71"/>
      <c r="AX234" s="72"/>
      <c r="AY234" s="111"/>
      <c r="AZ234" s="71"/>
      <c r="BA234" s="171"/>
      <c r="BB234" s="72"/>
      <c r="BC234" s="75"/>
    </row>
    <row r="235" ht="16.5" customHeight="1" outlineLevel="1">
      <c r="A235" s="75"/>
      <c r="B235" s="105" t="s">
        <v>1997</v>
      </c>
      <c r="C235" s="106">
        <v>46146.804065289354</v>
      </c>
      <c r="D235" s="72"/>
      <c r="E235" s="107" t="s">
        <v>7</v>
      </c>
      <c r="F235" s="71"/>
      <c r="G235" s="107" t="s">
        <v>174</v>
      </c>
      <c r="H235" s="71"/>
      <c r="I235" s="107" t="s">
        <v>1379</v>
      </c>
      <c r="J235" s="71"/>
      <c r="K235" s="71"/>
      <c r="L235" s="71"/>
      <c r="M235" s="72"/>
      <c r="N235" s="108" t="s">
        <v>536</v>
      </c>
      <c r="O235" s="72"/>
      <c r="P235" s="109">
        <v>25000.0</v>
      </c>
      <c r="Q235" s="71"/>
      <c r="R235" s="110">
        <v>0.0</v>
      </c>
      <c r="S235" s="72"/>
      <c r="T235" s="111" t="s">
        <v>66</v>
      </c>
      <c r="U235" s="72"/>
      <c r="V235" s="112" t="s">
        <v>79</v>
      </c>
      <c r="W235" s="71"/>
      <c r="X235" s="72"/>
      <c r="Y235" s="112" t="s">
        <v>68</v>
      </c>
      <c r="Z235" s="72"/>
      <c r="AA235" s="75"/>
      <c r="AB235" s="169"/>
      <c r="AC235" s="72"/>
      <c r="AD235" s="170"/>
      <c r="AE235" s="72"/>
      <c r="AF235" s="170"/>
      <c r="AG235" s="71"/>
      <c r="AH235" s="72"/>
      <c r="AI235" s="170"/>
      <c r="AJ235" s="71"/>
      <c r="AK235" s="72"/>
      <c r="AL235" s="170"/>
      <c r="AM235" s="72"/>
      <c r="AN235" s="111"/>
      <c r="AO235" s="72"/>
      <c r="AP235" s="111"/>
      <c r="AQ235" s="72"/>
      <c r="AR235" s="111"/>
      <c r="AS235" s="72"/>
      <c r="AT235" s="168"/>
      <c r="AU235" s="72"/>
      <c r="AV235" s="266"/>
      <c r="AW235" s="71"/>
      <c r="AX235" s="72"/>
      <c r="AY235" s="111"/>
      <c r="AZ235" s="71"/>
      <c r="BA235" s="171"/>
      <c r="BB235" s="72"/>
      <c r="BC235" s="75"/>
    </row>
    <row r="236" ht="16.5" customHeight="1" outlineLevel="1">
      <c r="A236" s="75"/>
      <c r="B236" s="105" t="s">
        <v>1999</v>
      </c>
      <c r="C236" s="106">
        <v>46146.796141099534</v>
      </c>
      <c r="D236" s="72"/>
      <c r="E236" s="107" t="s">
        <v>7</v>
      </c>
      <c r="F236" s="71"/>
      <c r="G236" s="107" t="s">
        <v>174</v>
      </c>
      <c r="H236" s="71"/>
      <c r="I236" s="107" t="s">
        <v>1507</v>
      </c>
      <c r="J236" s="71"/>
      <c r="K236" s="71"/>
      <c r="L236" s="71"/>
      <c r="M236" s="72"/>
      <c r="N236" s="108" t="s">
        <v>550</v>
      </c>
      <c r="O236" s="72"/>
      <c r="P236" s="109">
        <v>25000.0</v>
      </c>
      <c r="Q236" s="71"/>
      <c r="R236" s="110">
        <v>0.0</v>
      </c>
      <c r="S236" s="72"/>
      <c r="T236" s="111" t="s">
        <v>66</v>
      </c>
      <c r="U236" s="72"/>
      <c r="V236" s="112" t="s">
        <v>79</v>
      </c>
      <c r="W236" s="71"/>
      <c r="X236" s="72"/>
      <c r="Y236" s="112" t="s">
        <v>68</v>
      </c>
      <c r="Z236" s="72"/>
      <c r="AA236" s="75"/>
      <c r="AB236" s="169"/>
      <c r="AC236" s="72"/>
      <c r="AD236" s="170"/>
      <c r="AE236" s="72"/>
      <c r="AF236" s="170"/>
      <c r="AG236" s="71"/>
      <c r="AH236" s="72"/>
      <c r="AI236" s="170"/>
      <c r="AJ236" s="71"/>
      <c r="AK236" s="72"/>
      <c r="AL236" s="170"/>
      <c r="AM236" s="72"/>
      <c r="AN236" s="111"/>
      <c r="AO236" s="72"/>
      <c r="AP236" s="111"/>
      <c r="AQ236" s="72"/>
      <c r="AR236" s="111"/>
      <c r="AS236" s="72"/>
      <c r="AT236" s="168"/>
      <c r="AU236" s="72"/>
      <c r="AV236" s="266"/>
      <c r="AW236" s="71"/>
      <c r="AX236" s="72"/>
      <c r="AY236" s="111"/>
      <c r="AZ236" s="71"/>
      <c r="BA236" s="171"/>
      <c r="BB236" s="72"/>
      <c r="BC236" s="75"/>
    </row>
    <row r="237" ht="16.5" customHeight="1" outlineLevel="1">
      <c r="A237" s="75"/>
      <c r="B237" s="105" t="s">
        <v>2004</v>
      </c>
      <c r="C237" s="106">
        <v>46146.79532972223</v>
      </c>
      <c r="D237" s="72"/>
      <c r="E237" s="107" t="s">
        <v>7</v>
      </c>
      <c r="F237" s="71"/>
      <c r="G237" s="107" t="s">
        <v>174</v>
      </c>
      <c r="H237" s="71"/>
      <c r="I237" s="107" t="s">
        <v>2005</v>
      </c>
      <c r="J237" s="71"/>
      <c r="K237" s="71"/>
      <c r="L237" s="71"/>
      <c r="M237" s="72"/>
      <c r="N237" s="108" t="s">
        <v>462</v>
      </c>
      <c r="O237" s="72"/>
      <c r="P237" s="109">
        <v>25000.0</v>
      </c>
      <c r="Q237" s="71"/>
      <c r="R237" s="110">
        <v>0.0</v>
      </c>
      <c r="S237" s="72"/>
      <c r="T237" s="111" t="s">
        <v>66</v>
      </c>
      <c r="U237" s="72"/>
      <c r="V237" s="112" t="s">
        <v>79</v>
      </c>
      <c r="W237" s="71"/>
      <c r="X237" s="72"/>
      <c r="Y237" s="112" t="s">
        <v>68</v>
      </c>
      <c r="Z237" s="72"/>
      <c r="AA237" s="75"/>
      <c r="AB237" s="169"/>
      <c r="AC237" s="72"/>
      <c r="AD237" s="170"/>
      <c r="AE237" s="72"/>
      <c r="AF237" s="170"/>
      <c r="AG237" s="71"/>
      <c r="AH237" s="72"/>
      <c r="AI237" s="170"/>
      <c r="AJ237" s="71"/>
      <c r="AK237" s="72"/>
      <c r="AL237" s="170"/>
      <c r="AM237" s="72"/>
      <c r="AN237" s="111"/>
      <c r="AO237" s="72"/>
      <c r="AP237" s="111"/>
      <c r="AQ237" s="72"/>
      <c r="AR237" s="111"/>
      <c r="AS237" s="72"/>
      <c r="AT237" s="168"/>
      <c r="AU237" s="72"/>
      <c r="AV237" s="266"/>
      <c r="AW237" s="71"/>
      <c r="AX237" s="72"/>
      <c r="AY237" s="111"/>
      <c r="AZ237" s="71"/>
      <c r="BA237" s="171"/>
      <c r="BB237" s="72"/>
      <c r="BC237" s="75"/>
    </row>
    <row r="238" ht="16.5" customHeight="1" outlineLevel="1">
      <c r="A238" s="75"/>
      <c r="B238" s="105" t="s">
        <v>2007</v>
      </c>
      <c r="C238" s="106">
        <v>46146.792718854165</v>
      </c>
      <c r="D238" s="72"/>
      <c r="E238" s="107" t="s">
        <v>7</v>
      </c>
      <c r="F238" s="71"/>
      <c r="G238" s="107" t="s">
        <v>174</v>
      </c>
      <c r="H238" s="71"/>
      <c r="I238" s="107" t="s">
        <v>2009</v>
      </c>
      <c r="J238" s="71"/>
      <c r="K238" s="71"/>
      <c r="L238" s="71"/>
      <c r="M238" s="72"/>
      <c r="N238" s="108" t="s">
        <v>853</v>
      </c>
      <c r="O238" s="72"/>
      <c r="P238" s="109">
        <v>0.0</v>
      </c>
      <c r="Q238" s="71"/>
      <c r="R238" s="110">
        <v>0.0</v>
      </c>
      <c r="S238" s="72"/>
      <c r="T238" s="111" t="s">
        <v>88</v>
      </c>
      <c r="U238" s="72"/>
      <c r="V238" s="112" t="s">
        <v>79</v>
      </c>
      <c r="W238" s="71"/>
      <c r="X238" s="72"/>
      <c r="Y238" s="112" t="s">
        <v>68</v>
      </c>
      <c r="Z238" s="72"/>
      <c r="AA238" s="75"/>
      <c r="AB238" s="169"/>
      <c r="AC238" s="72"/>
      <c r="AD238" s="170"/>
      <c r="AE238" s="72"/>
      <c r="AF238" s="170"/>
      <c r="AG238" s="71"/>
      <c r="AH238" s="72"/>
      <c r="AI238" s="170"/>
      <c r="AJ238" s="71"/>
      <c r="AK238" s="72"/>
      <c r="AL238" s="170"/>
      <c r="AM238" s="72"/>
      <c r="AN238" s="111"/>
      <c r="AO238" s="72"/>
      <c r="AP238" s="111"/>
      <c r="AQ238" s="72"/>
      <c r="AR238" s="111"/>
      <c r="AS238" s="72"/>
      <c r="AT238" s="168"/>
      <c r="AU238" s="72"/>
      <c r="AV238" s="266"/>
      <c r="AW238" s="71"/>
      <c r="AX238" s="72"/>
      <c r="AY238" s="111"/>
      <c r="AZ238" s="71"/>
      <c r="BA238" s="171"/>
      <c r="BB238" s="72"/>
      <c r="BC238" s="75"/>
    </row>
    <row r="239" ht="16.5" customHeight="1" outlineLevel="1">
      <c r="A239" s="75"/>
      <c r="B239" s="105" t="s">
        <v>2010</v>
      </c>
      <c r="C239" s="106">
        <v>46146.76614107639</v>
      </c>
      <c r="D239" s="72"/>
      <c r="E239" s="107" t="s">
        <v>7</v>
      </c>
      <c r="F239" s="71"/>
      <c r="G239" s="107" t="s">
        <v>174</v>
      </c>
      <c r="H239" s="71"/>
      <c r="I239" s="107" t="s">
        <v>2012</v>
      </c>
      <c r="J239" s="71"/>
      <c r="K239" s="71"/>
      <c r="L239" s="71"/>
      <c r="M239" s="72"/>
      <c r="N239" s="108" t="s">
        <v>481</v>
      </c>
      <c r="O239" s="72"/>
      <c r="P239" s="109">
        <v>45000.0</v>
      </c>
      <c r="Q239" s="71"/>
      <c r="R239" s="110">
        <v>0.0</v>
      </c>
      <c r="S239" s="72"/>
      <c r="T239" s="111" t="s">
        <v>88</v>
      </c>
      <c r="U239" s="72"/>
      <c r="V239" s="112" t="s">
        <v>79</v>
      </c>
      <c r="W239" s="71"/>
      <c r="X239" s="72"/>
      <c r="Y239" s="112" t="s">
        <v>68</v>
      </c>
      <c r="Z239" s="72"/>
      <c r="AA239" s="75"/>
      <c r="AB239" s="169"/>
      <c r="AC239" s="72"/>
      <c r="AD239" s="170"/>
      <c r="AE239" s="72"/>
      <c r="AF239" s="170"/>
      <c r="AG239" s="71"/>
      <c r="AH239" s="72"/>
      <c r="AI239" s="170"/>
      <c r="AJ239" s="71"/>
      <c r="AK239" s="72"/>
      <c r="AL239" s="170"/>
      <c r="AM239" s="72"/>
      <c r="AN239" s="111"/>
      <c r="AO239" s="72"/>
      <c r="AP239" s="111"/>
      <c r="AQ239" s="72"/>
      <c r="AR239" s="111"/>
      <c r="AS239" s="72"/>
      <c r="AT239" s="168"/>
      <c r="AU239" s="72"/>
      <c r="AV239" s="266"/>
      <c r="AW239" s="71"/>
      <c r="AX239" s="72"/>
      <c r="AY239" s="111"/>
      <c r="AZ239" s="71"/>
      <c r="BA239" s="171"/>
      <c r="BB239" s="72"/>
      <c r="BC239" s="75"/>
    </row>
    <row r="240" ht="16.5" customHeight="1" outlineLevel="1">
      <c r="A240" s="75"/>
      <c r="B240" s="105" t="s">
        <v>2014</v>
      </c>
      <c r="C240" s="106">
        <v>46146.76514769676</v>
      </c>
      <c r="D240" s="72"/>
      <c r="E240" s="107" t="s">
        <v>7</v>
      </c>
      <c r="F240" s="71"/>
      <c r="G240" s="107" t="s">
        <v>174</v>
      </c>
      <c r="H240" s="71"/>
      <c r="I240" s="107" t="s">
        <v>2015</v>
      </c>
      <c r="J240" s="71"/>
      <c r="K240" s="71"/>
      <c r="L240" s="71"/>
      <c r="M240" s="72"/>
      <c r="N240" s="108" t="s">
        <v>870</v>
      </c>
      <c r="O240" s="72"/>
      <c r="P240" s="109">
        <v>25000.0</v>
      </c>
      <c r="Q240" s="71"/>
      <c r="R240" s="110">
        <v>0.0</v>
      </c>
      <c r="S240" s="72"/>
      <c r="T240" s="111" t="s">
        <v>88</v>
      </c>
      <c r="U240" s="72"/>
      <c r="V240" s="112" t="s">
        <v>79</v>
      </c>
      <c r="W240" s="71"/>
      <c r="X240" s="72"/>
      <c r="Y240" s="112" t="s">
        <v>68</v>
      </c>
      <c r="Z240" s="72"/>
      <c r="AA240" s="75"/>
      <c r="AB240" s="169"/>
      <c r="AC240" s="72"/>
      <c r="AD240" s="170"/>
      <c r="AE240" s="72"/>
      <c r="AF240" s="170"/>
      <c r="AG240" s="71"/>
      <c r="AH240" s="72"/>
      <c r="AI240" s="170"/>
      <c r="AJ240" s="71"/>
      <c r="AK240" s="72"/>
      <c r="AL240" s="170"/>
      <c r="AM240" s="72"/>
      <c r="AN240" s="111"/>
      <c r="AO240" s="72"/>
      <c r="AP240" s="111"/>
      <c r="AQ240" s="72"/>
      <c r="AR240" s="111"/>
      <c r="AS240" s="72"/>
      <c r="AT240" s="168"/>
      <c r="AU240" s="72"/>
      <c r="AV240" s="266"/>
      <c r="AW240" s="71"/>
      <c r="AX240" s="72"/>
      <c r="AY240" s="111"/>
      <c r="AZ240" s="71"/>
      <c r="BA240" s="171"/>
      <c r="BB240" s="72"/>
      <c r="BC240" s="75"/>
    </row>
    <row r="241" ht="16.5" customHeight="1" outlineLevel="1">
      <c r="A241" s="75"/>
      <c r="B241" s="105" t="s">
        <v>2017</v>
      </c>
      <c r="C241" s="106">
        <v>46146.76004047453</v>
      </c>
      <c r="D241" s="72"/>
      <c r="E241" s="107" t="s">
        <v>7</v>
      </c>
      <c r="F241" s="71"/>
      <c r="G241" s="107" t="s">
        <v>174</v>
      </c>
      <c r="H241" s="71"/>
      <c r="I241" s="107" t="s">
        <v>2018</v>
      </c>
      <c r="J241" s="71"/>
      <c r="K241" s="71"/>
      <c r="L241" s="71"/>
      <c r="M241" s="72"/>
      <c r="N241" s="108" t="s">
        <v>881</v>
      </c>
      <c r="O241" s="72"/>
      <c r="P241" s="109">
        <v>25000.0</v>
      </c>
      <c r="Q241" s="71"/>
      <c r="R241" s="110">
        <v>0.0</v>
      </c>
      <c r="S241" s="72"/>
      <c r="T241" s="111" t="s">
        <v>88</v>
      </c>
      <c r="U241" s="72"/>
      <c r="V241" s="112" t="s">
        <v>79</v>
      </c>
      <c r="W241" s="71"/>
      <c r="X241" s="72"/>
      <c r="Y241" s="112" t="s">
        <v>68</v>
      </c>
      <c r="Z241" s="72"/>
      <c r="AA241" s="75"/>
      <c r="AB241" s="169"/>
      <c r="AC241" s="72"/>
      <c r="AD241" s="170"/>
      <c r="AE241" s="72"/>
      <c r="AF241" s="170"/>
      <c r="AG241" s="71"/>
      <c r="AH241" s="72"/>
      <c r="AI241" s="170"/>
      <c r="AJ241" s="71"/>
      <c r="AK241" s="72"/>
      <c r="AL241" s="170"/>
      <c r="AM241" s="72"/>
      <c r="AN241" s="111"/>
      <c r="AO241" s="72"/>
      <c r="AP241" s="111"/>
      <c r="AQ241" s="72"/>
      <c r="AR241" s="111"/>
      <c r="AS241" s="72"/>
      <c r="AT241" s="168"/>
      <c r="AU241" s="72"/>
      <c r="AV241" s="266"/>
      <c r="AW241" s="71"/>
      <c r="AX241" s="72"/>
      <c r="AY241" s="111"/>
      <c r="AZ241" s="71"/>
      <c r="BA241" s="171"/>
      <c r="BB241" s="72"/>
      <c r="BC241" s="75"/>
    </row>
    <row r="242" ht="16.5" customHeight="1" outlineLevel="1">
      <c r="A242" s="75"/>
      <c r="B242" s="105" t="s">
        <v>2020</v>
      </c>
      <c r="C242" s="106">
        <v>46146.74779671297</v>
      </c>
      <c r="D242" s="72"/>
      <c r="E242" s="107" t="s">
        <v>7</v>
      </c>
      <c r="F242" s="71"/>
      <c r="G242" s="107" t="s">
        <v>174</v>
      </c>
      <c r="H242" s="71"/>
      <c r="I242" s="107" t="s">
        <v>1321</v>
      </c>
      <c r="J242" s="71"/>
      <c r="K242" s="71"/>
      <c r="L242" s="71"/>
      <c r="M242" s="72"/>
      <c r="N242" s="108" t="s">
        <v>591</v>
      </c>
      <c r="O242" s="72"/>
      <c r="P242" s="109">
        <v>25000.0</v>
      </c>
      <c r="Q242" s="71"/>
      <c r="R242" s="110">
        <v>0.0</v>
      </c>
      <c r="S242" s="72"/>
      <c r="T242" s="111" t="s">
        <v>88</v>
      </c>
      <c r="U242" s="72"/>
      <c r="V242" s="112" t="s">
        <v>79</v>
      </c>
      <c r="W242" s="71"/>
      <c r="X242" s="72"/>
      <c r="Y242" s="112" t="s">
        <v>68</v>
      </c>
      <c r="Z242" s="72"/>
      <c r="AA242" s="75"/>
      <c r="AB242" s="169"/>
      <c r="AC242" s="72"/>
      <c r="AD242" s="170"/>
      <c r="AE242" s="72"/>
      <c r="AF242" s="170"/>
      <c r="AG242" s="71"/>
      <c r="AH242" s="72"/>
      <c r="AI242" s="170"/>
      <c r="AJ242" s="71"/>
      <c r="AK242" s="72"/>
      <c r="AL242" s="170"/>
      <c r="AM242" s="72"/>
      <c r="AN242" s="111"/>
      <c r="AO242" s="72"/>
      <c r="AP242" s="111"/>
      <c r="AQ242" s="72"/>
      <c r="AR242" s="111"/>
      <c r="AS242" s="72"/>
      <c r="AT242" s="168"/>
      <c r="AU242" s="72"/>
      <c r="AV242" s="266"/>
      <c r="AW242" s="71"/>
      <c r="AX242" s="72"/>
      <c r="AY242" s="111"/>
      <c r="AZ242" s="71"/>
      <c r="BA242" s="171"/>
      <c r="BB242" s="72"/>
      <c r="BC242" s="75"/>
    </row>
    <row r="243" ht="16.5" customHeight="1" outlineLevel="1">
      <c r="A243" s="75"/>
      <c r="B243" s="105" t="s">
        <v>2026</v>
      </c>
      <c r="C243" s="106">
        <v>46146.74717728009</v>
      </c>
      <c r="D243" s="72"/>
      <c r="E243" s="107" t="s">
        <v>7</v>
      </c>
      <c r="F243" s="71"/>
      <c r="G243" s="107" t="s">
        <v>174</v>
      </c>
      <c r="H243" s="71"/>
      <c r="I243" s="107" t="s">
        <v>1312</v>
      </c>
      <c r="J243" s="71"/>
      <c r="K243" s="71"/>
      <c r="L243" s="71"/>
      <c r="M243" s="72"/>
      <c r="N243" s="108" t="s">
        <v>580</v>
      </c>
      <c r="O243" s="72"/>
      <c r="P243" s="109">
        <v>25000.0</v>
      </c>
      <c r="Q243" s="71"/>
      <c r="R243" s="110">
        <v>0.0</v>
      </c>
      <c r="S243" s="72"/>
      <c r="T243" s="111" t="s">
        <v>88</v>
      </c>
      <c r="U243" s="72"/>
      <c r="V243" s="112" t="s">
        <v>79</v>
      </c>
      <c r="W243" s="71"/>
      <c r="X243" s="72"/>
      <c r="Y243" s="112" t="s">
        <v>68</v>
      </c>
      <c r="Z243" s="72"/>
      <c r="AA243" s="75"/>
      <c r="AB243" s="169"/>
      <c r="AC243" s="72"/>
      <c r="AD243" s="170"/>
      <c r="AE243" s="72"/>
      <c r="AF243" s="170"/>
      <c r="AG243" s="71"/>
      <c r="AH243" s="72"/>
      <c r="AI243" s="170"/>
      <c r="AJ243" s="71"/>
      <c r="AK243" s="72"/>
      <c r="AL243" s="170"/>
      <c r="AM243" s="72"/>
      <c r="AN243" s="111"/>
      <c r="AO243" s="72"/>
      <c r="AP243" s="111"/>
      <c r="AQ243" s="72"/>
      <c r="AR243" s="111"/>
      <c r="AS243" s="72"/>
      <c r="AT243" s="168"/>
      <c r="AU243" s="72"/>
      <c r="AV243" s="266"/>
      <c r="AW243" s="71"/>
      <c r="AX243" s="72"/>
      <c r="AY243" s="111"/>
      <c r="AZ243" s="71"/>
      <c r="BA243" s="171"/>
      <c r="BB243" s="72"/>
      <c r="BC243" s="75"/>
    </row>
    <row r="244" ht="16.5" customHeight="1" outlineLevel="1">
      <c r="A244" s="75"/>
      <c r="B244" s="105" t="s">
        <v>2030</v>
      </c>
      <c r="C244" s="106">
        <v>46146.66905237269</v>
      </c>
      <c r="D244" s="72"/>
      <c r="E244" s="107" t="s">
        <v>7</v>
      </c>
      <c r="F244" s="71"/>
      <c r="G244" s="107" t="s">
        <v>174</v>
      </c>
      <c r="H244" s="71"/>
      <c r="I244" s="107" t="s">
        <v>2031</v>
      </c>
      <c r="J244" s="71"/>
      <c r="K244" s="71"/>
      <c r="L244" s="71"/>
      <c r="M244" s="72"/>
      <c r="N244" s="108" t="s">
        <v>891</v>
      </c>
      <c r="O244" s="72"/>
      <c r="P244" s="109">
        <v>25000.0</v>
      </c>
      <c r="Q244" s="71"/>
      <c r="R244" s="110">
        <v>0.0</v>
      </c>
      <c r="S244" s="72"/>
      <c r="T244" s="111" t="s">
        <v>88</v>
      </c>
      <c r="U244" s="72"/>
      <c r="V244" s="112" t="s">
        <v>79</v>
      </c>
      <c r="W244" s="71"/>
      <c r="X244" s="72"/>
      <c r="Y244" s="112" t="s">
        <v>68</v>
      </c>
      <c r="Z244" s="72"/>
      <c r="AA244" s="75"/>
      <c r="AB244" s="169"/>
      <c r="AC244" s="72"/>
      <c r="AD244" s="170"/>
      <c r="AE244" s="72"/>
      <c r="AF244" s="170"/>
      <c r="AG244" s="71"/>
      <c r="AH244" s="72"/>
      <c r="AI244" s="170"/>
      <c r="AJ244" s="71"/>
      <c r="AK244" s="72"/>
      <c r="AL244" s="170"/>
      <c r="AM244" s="72"/>
      <c r="AN244" s="111"/>
      <c r="AO244" s="72"/>
      <c r="AP244" s="111"/>
      <c r="AQ244" s="72"/>
      <c r="AR244" s="111"/>
      <c r="AS244" s="72"/>
      <c r="AT244" s="168"/>
      <c r="AU244" s="72"/>
      <c r="AV244" s="266"/>
      <c r="AW244" s="71"/>
      <c r="AX244" s="72"/>
      <c r="AY244" s="111"/>
      <c r="AZ244" s="71"/>
      <c r="BA244" s="171"/>
      <c r="BB244" s="72"/>
      <c r="BC244" s="75"/>
    </row>
    <row r="245" ht="16.5" customHeight="1" outlineLevel="1">
      <c r="A245" s="75"/>
      <c r="B245" s="105" t="s">
        <v>2034</v>
      </c>
      <c r="C245" s="106">
        <v>46146.668436990745</v>
      </c>
      <c r="D245" s="72"/>
      <c r="E245" s="107" t="s">
        <v>7</v>
      </c>
      <c r="F245" s="71"/>
      <c r="G245" s="107" t="s">
        <v>174</v>
      </c>
      <c r="H245" s="71"/>
      <c r="I245" s="107" t="s">
        <v>2035</v>
      </c>
      <c r="J245" s="71"/>
      <c r="K245" s="71"/>
      <c r="L245" s="71"/>
      <c r="M245" s="72"/>
      <c r="N245" s="108" t="s">
        <v>900</v>
      </c>
      <c r="O245" s="72"/>
      <c r="P245" s="109">
        <v>25000.0</v>
      </c>
      <c r="Q245" s="71"/>
      <c r="R245" s="110">
        <v>0.0</v>
      </c>
      <c r="S245" s="72"/>
      <c r="T245" s="111" t="s">
        <v>66</v>
      </c>
      <c r="U245" s="72"/>
      <c r="V245" s="112" t="s">
        <v>79</v>
      </c>
      <c r="W245" s="71"/>
      <c r="X245" s="72"/>
      <c r="Y245" s="112" t="s">
        <v>68</v>
      </c>
      <c r="Z245" s="72"/>
      <c r="AA245" s="75"/>
      <c r="AB245" s="169"/>
      <c r="AC245" s="72"/>
      <c r="AD245" s="170"/>
      <c r="AE245" s="72"/>
      <c r="AF245" s="170"/>
      <c r="AG245" s="71"/>
      <c r="AH245" s="72"/>
      <c r="AI245" s="170"/>
      <c r="AJ245" s="71"/>
      <c r="AK245" s="72"/>
      <c r="AL245" s="170"/>
      <c r="AM245" s="72"/>
      <c r="AN245" s="111"/>
      <c r="AO245" s="72"/>
      <c r="AP245" s="111"/>
      <c r="AQ245" s="72"/>
      <c r="AR245" s="111"/>
      <c r="AS245" s="72"/>
      <c r="AT245" s="168"/>
      <c r="AU245" s="72"/>
      <c r="AV245" s="266"/>
      <c r="AW245" s="71"/>
      <c r="AX245" s="72"/>
      <c r="AY245" s="111"/>
      <c r="AZ245" s="71"/>
      <c r="BA245" s="171"/>
      <c r="BB245" s="72"/>
      <c r="BC245" s="75"/>
    </row>
    <row r="246" ht="16.5" customHeight="1" outlineLevel="1">
      <c r="A246" s="75"/>
      <c r="B246" s="105" t="s">
        <v>2038</v>
      </c>
      <c r="C246" s="106">
        <v>46146.51677902778</v>
      </c>
      <c r="D246" s="72"/>
      <c r="E246" s="107" t="s">
        <v>7</v>
      </c>
      <c r="F246" s="71"/>
      <c r="G246" s="107" t="s">
        <v>804</v>
      </c>
      <c r="H246" s="71"/>
      <c r="I246" s="107" t="s">
        <v>1528</v>
      </c>
      <c r="J246" s="71"/>
      <c r="K246" s="71"/>
      <c r="L246" s="71"/>
      <c r="M246" s="72"/>
      <c r="N246" s="108" t="s">
        <v>605</v>
      </c>
      <c r="O246" s="72"/>
      <c r="P246" s="109">
        <v>100000.0</v>
      </c>
      <c r="Q246" s="71"/>
      <c r="R246" s="110">
        <v>0.0</v>
      </c>
      <c r="S246" s="72"/>
      <c r="T246" s="111" t="s">
        <v>66</v>
      </c>
      <c r="U246" s="72"/>
      <c r="V246" s="112" t="s">
        <v>79</v>
      </c>
      <c r="W246" s="71"/>
      <c r="X246" s="72"/>
      <c r="Y246" s="112" t="s">
        <v>68</v>
      </c>
      <c r="Z246" s="72"/>
      <c r="AA246" s="75"/>
      <c r="AB246" s="169"/>
      <c r="AC246" s="72"/>
      <c r="AD246" s="170"/>
      <c r="AE246" s="72"/>
      <c r="AF246" s="170"/>
      <c r="AG246" s="71"/>
      <c r="AH246" s="72"/>
      <c r="AI246" s="170"/>
      <c r="AJ246" s="71"/>
      <c r="AK246" s="72"/>
      <c r="AL246" s="170"/>
      <c r="AM246" s="72"/>
      <c r="AN246" s="111"/>
      <c r="AO246" s="72"/>
      <c r="AP246" s="111"/>
      <c r="AQ246" s="72"/>
      <c r="AR246" s="111"/>
      <c r="AS246" s="72"/>
      <c r="AT246" s="168"/>
      <c r="AU246" s="72"/>
      <c r="AV246" s="266"/>
      <c r="AW246" s="71"/>
      <c r="AX246" s="72"/>
      <c r="AY246" s="111"/>
      <c r="AZ246" s="71"/>
      <c r="BA246" s="171"/>
      <c r="BB246" s="72"/>
      <c r="BC246" s="75"/>
    </row>
    <row r="247" ht="16.5" customHeight="1" outlineLevel="1">
      <c r="A247" s="75"/>
      <c r="B247" s="105" t="s">
        <v>2041</v>
      </c>
      <c r="C247" s="106">
        <v>46146.51564050926</v>
      </c>
      <c r="D247" s="72"/>
      <c r="E247" s="107" t="s">
        <v>76</v>
      </c>
      <c r="F247" s="71"/>
      <c r="G247" s="107" t="s">
        <v>77</v>
      </c>
      <c r="H247" s="71"/>
      <c r="I247" s="107" t="s">
        <v>675</v>
      </c>
      <c r="J247" s="71"/>
      <c r="K247" s="71"/>
      <c r="L247" s="71"/>
      <c r="M247" s="72"/>
      <c r="N247" s="108" t="s">
        <v>605</v>
      </c>
      <c r="O247" s="72"/>
      <c r="P247" s="109">
        <v>837500.0</v>
      </c>
      <c r="Q247" s="71"/>
      <c r="R247" s="110">
        <v>0.0</v>
      </c>
      <c r="S247" s="72"/>
      <c r="T247" s="111" t="s">
        <v>66</v>
      </c>
      <c r="U247" s="72"/>
      <c r="V247" s="112" t="s">
        <v>79</v>
      </c>
      <c r="W247" s="71"/>
      <c r="X247" s="72"/>
      <c r="Y247" s="112" t="s">
        <v>68</v>
      </c>
      <c r="Z247" s="72"/>
      <c r="AA247" s="75"/>
      <c r="AB247" s="169"/>
      <c r="AC247" s="72"/>
      <c r="AD247" s="170"/>
      <c r="AE247" s="72"/>
      <c r="AF247" s="170"/>
      <c r="AG247" s="71"/>
      <c r="AH247" s="72"/>
      <c r="AI247" s="170"/>
      <c r="AJ247" s="71"/>
      <c r="AK247" s="72"/>
      <c r="AL247" s="170"/>
      <c r="AM247" s="72"/>
      <c r="AN247" s="111"/>
      <c r="AO247" s="72"/>
      <c r="AP247" s="111"/>
      <c r="AQ247" s="72"/>
      <c r="AR247" s="111"/>
      <c r="AS247" s="72"/>
      <c r="AT247" s="168"/>
      <c r="AU247" s="72"/>
      <c r="AV247" s="266"/>
      <c r="AW247" s="71"/>
      <c r="AX247" s="72"/>
      <c r="AY247" s="111"/>
      <c r="AZ247" s="71"/>
      <c r="BA247" s="171"/>
      <c r="BB247" s="72"/>
      <c r="BC247" s="75"/>
    </row>
    <row r="248" ht="16.5" customHeight="1" outlineLevel="1">
      <c r="A248" s="75"/>
      <c r="B248" s="105" t="s">
        <v>2044</v>
      </c>
      <c r="C248" s="106">
        <v>46146.35706715278</v>
      </c>
      <c r="D248" s="72"/>
      <c r="E248" s="107" t="s">
        <v>7</v>
      </c>
      <c r="F248" s="71"/>
      <c r="G248" s="107" t="s">
        <v>174</v>
      </c>
      <c r="H248" s="71"/>
      <c r="I248" s="107" t="s">
        <v>2045</v>
      </c>
      <c r="J248" s="71"/>
      <c r="K248" s="71"/>
      <c r="L248" s="71"/>
      <c r="M248" s="72"/>
      <c r="N248" s="108" t="s">
        <v>909</v>
      </c>
      <c r="O248" s="72"/>
      <c r="P248" s="109">
        <v>25000.0</v>
      </c>
      <c r="Q248" s="71"/>
      <c r="R248" s="110">
        <v>0.0</v>
      </c>
      <c r="S248" s="72"/>
      <c r="T248" s="111" t="s">
        <v>66</v>
      </c>
      <c r="U248" s="72"/>
      <c r="V248" s="112" t="s">
        <v>79</v>
      </c>
      <c r="W248" s="71"/>
      <c r="X248" s="72"/>
      <c r="Y248" s="112" t="s">
        <v>68</v>
      </c>
      <c r="Z248" s="72"/>
      <c r="AA248" s="75"/>
      <c r="AB248" s="169"/>
      <c r="AC248" s="72"/>
      <c r="AD248" s="170"/>
      <c r="AE248" s="72"/>
      <c r="AF248" s="170"/>
      <c r="AG248" s="71"/>
      <c r="AH248" s="72"/>
      <c r="AI248" s="170"/>
      <c r="AJ248" s="71"/>
      <c r="AK248" s="72"/>
      <c r="AL248" s="170"/>
      <c r="AM248" s="72"/>
      <c r="AN248" s="111"/>
      <c r="AO248" s="72"/>
      <c r="AP248" s="111"/>
      <c r="AQ248" s="72"/>
      <c r="AR248" s="111"/>
      <c r="AS248" s="72"/>
      <c r="AT248" s="168"/>
      <c r="AU248" s="72"/>
      <c r="AV248" s="266"/>
      <c r="AW248" s="71"/>
      <c r="AX248" s="72"/>
      <c r="AY248" s="111"/>
      <c r="AZ248" s="71"/>
      <c r="BA248" s="171"/>
      <c r="BB248" s="72"/>
      <c r="BC248" s="75"/>
    </row>
    <row r="249" ht="16.5" customHeight="1" outlineLevel="1">
      <c r="A249" s="75"/>
      <c r="B249" s="105" t="s">
        <v>2051</v>
      </c>
      <c r="C249" s="106">
        <v>46146.35615175926</v>
      </c>
      <c r="D249" s="72"/>
      <c r="E249" s="107" t="s">
        <v>7</v>
      </c>
      <c r="F249" s="71"/>
      <c r="G249" s="107" t="s">
        <v>174</v>
      </c>
      <c r="H249" s="71"/>
      <c r="I249" s="107" t="s">
        <v>2056</v>
      </c>
      <c r="J249" s="71"/>
      <c r="K249" s="71"/>
      <c r="L249" s="71"/>
      <c r="M249" s="72"/>
      <c r="N249" s="108" t="s">
        <v>917</v>
      </c>
      <c r="O249" s="72"/>
      <c r="P249" s="109">
        <v>25000.0</v>
      </c>
      <c r="Q249" s="71"/>
      <c r="R249" s="110">
        <v>0.0</v>
      </c>
      <c r="S249" s="72"/>
      <c r="T249" s="111" t="s">
        <v>66</v>
      </c>
      <c r="U249" s="72"/>
      <c r="V249" s="112" t="s">
        <v>79</v>
      </c>
      <c r="W249" s="71"/>
      <c r="X249" s="72"/>
      <c r="Y249" s="112" t="s">
        <v>68</v>
      </c>
      <c r="Z249" s="72"/>
      <c r="AA249" s="75"/>
      <c r="AB249" s="169"/>
      <c r="AC249" s="72"/>
      <c r="AD249" s="170"/>
      <c r="AE249" s="72"/>
      <c r="AF249" s="170"/>
      <c r="AG249" s="71"/>
      <c r="AH249" s="72"/>
      <c r="AI249" s="170"/>
      <c r="AJ249" s="71"/>
      <c r="AK249" s="72"/>
      <c r="AL249" s="170"/>
      <c r="AM249" s="72"/>
      <c r="AN249" s="111"/>
      <c r="AO249" s="72"/>
      <c r="AP249" s="111"/>
      <c r="AQ249" s="72"/>
      <c r="AR249" s="111"/>
      <c r="AS249" s="72"/>
      <c r="AT249" s="168"/>
      <c r="AU249" s="72"/>
      <c r="AV249" s="266"/>
      <c r="AW249" s="71"/>
      <c r="AX249" s="72"/>
      <c r="AY249" s="111"/>
      <c r="AZ249" s="71"/>
      <c r="BA249" s="171"/>
      <c r="BB249" s="72"/>
      <c r="BC249" s="75"/>
    </row>
    <row r="250" ht="16.5" customHeight="1" outlineLevel="1">
      <c r="A250" s="75"/>
      <c r="B250" s="105" t="s">
        <v>2060</v>
      </c>
      <c r="C250" s="106">
        <v>46146.355246481486</v>
      </c>
      <c r="D250" s="72"/>
      <c r="E250" s="107" t="s">
        <v>7</v>
      </c>
      <c r="F250" s="71"/>
      <c r="G250" s="107" t="s">
        <v>174</v>
      </c>
      <c r="H250" s="71"/>
      <c r="I250" s="107" t="s">
        <v>2061</v>
      </c>
      <c r="J250" s="71"/>
      <c r="K250" s="71"/>
      <c r="L250" s="71"/>
      <c r="M250" s="72"/>
      <c r="N250" s="108" t="s">
        <v>928</v>
      </c>
      <c r="O250" s="72"/>
      <c r="P250" s="109">
        <v>25000.0</v>
      </c>
      <c r="Q250" s="71"/>
      <c r="R250" s="110">
        <v>0.0</v>
      </c>
      <c r="S250" s="72"/>
      <c r="T250" s="111" t="s">
        <v>88</v>
      </c>
      <c r="U250" s="72"/>
      <c r="V250" s="112" t="s">
        <v>79</v>
      </c>
      <c r="W250" s="71"/>
      <c r="X250" s="72"/>
      <c r="Y250" s="112" t="s">
        <v>68</v>
      </c>
      <c r="Z250" s="72"/>
      <c r="AA250" s="75"/>
      <c r="AB250" s="169"/>
      <c r="AC250" s="72"/>
      <c r="AD250" s="170"/>
      <c r="AE250" s="72"/>
      <c r="AF250" s="170"/>
      <c r="AG250" s="71"/>
      <c r="AH250" s="72"/>
      <c r="AI250" s="170"/>
      <c r="AJ250" s="71"/>
      <c r="AK250" s="72"/>
      <c r="AL250" s="170"/>
      <c r="AM250" s="72"/>
      <c r="AN250" s="111"/>
      <c r="AO250" s="72"/>
      <c r="AP250" s="111"/>
      <c r="AQ250" s="72"/>
      <c r="AR250" s="111"/>
      <c r="AS250" s="72"/>
      <c r="AT250" s="168"/>
      <c r="AU250" s="72"/>
      <c r="AV250" s="266"/>
      <c r="AW250" s="71"/>
      <c r="AX250" s="72"/>
      <c r="AY250" s="111"/>
      <c r="AZ250" s="71"/>
      <c r="BA250" s="171"/>
      <c r="BB250" s="72"/>
      <c r="BC250" s="75"/>
    </row>
    <row r="251" ht="16.5" customHeight="1" outlineLevel="1">
      <c r="A251" s="75"/>
      <c r="B251" s="105" t="s">
        <v>2064</v>
      </c>
      <c r="C251" s="106">
        <v>46146.339069340276</v>
      </c>
      <c r="D251" s="72"/>
      <c r="E251" s="107" t="s">
        <v>7</v>
      </c>
      <c r="F251" s="71"/>
      <c r="G251" s="107" t="s">
        <v>174</v>
      </c>
      <c r="H251" s="71"/>
      <c r="I251" s="107" t="s">
        <v>2065</v>
      </c>
      <c r="J251" s="71"/>
      <c r="K251" s="71"/>
      <c r="L251" s="71"/>
      <c r="M251" s="72"/>
      <c r="N251" s="108" t="s">
        <v>695</v>
      </c>
      <c r="O251" s="72"/>
      <c r="P251" s="109">
        <v>25000.0</v>
      </c>
      <c r="Q251" s="71"/>
      <c r="R251" s="110">
        <v>0.0</v>
      </c>
      <c r="S251" s="72"/>
      <c r="T251" s="111" t="s">
        <v>66</v>
      </c>
      <c r="U251" s="72"/>
      <c r="V251" s="112" t="s">
        <v>79</v>
      </c>
      <c r="W251" s="71"/>
      <c r="X251" s="72"/>
      <c r="Y251" s="112" t="s">
        <v>68</v>
      </c>
      <c r="Z251" s="72"/>
      <c r="AA251" s="75"/>
      <c r="AB251" s="169"/>
      <c r="AC251" s="72"/>
      <c r="AD251" s="170"/>
      <c r="AE251" s="72"/>
      <c r="AF251" s="170"/>
      <c r="AG251" s="71"/>
      <c r="AH251" s="72"/>
      <c r="AI251" s="170"/>
      <c r="AJ251" s="71"/>
      <c r="AK251" s="72"/>
      <c r="AL251" s="170"/>
      <c r="AM251" s="72"/>
      <c r="AN251" s="111"/>
      <c r="AO251" s="72"/>
      <c r="AP251" s="111"/>
      <c r="AQ251" s="72"/>
      <c r="AR251" s="111"/>
      <c r="AS251" s="72"/>
      <c r="AT251" s="168"/>
      <c r="AU251" s="72"/>
      <c r="AV251" s="266"/>
      <c r="AW251" s="71"/>
      <c r="AX251" s="72"/>
      <c r="AY251" s="111"/>
      <c r="AZ251" s="71"/>
      <c r="BA251" s="171"/>
      <c r="BB251" s="72"/>
      <c r="BC251" s="75"/>
    </row>
    <row r="252" ht="16.5" customHeight="1" outlineLevel="1">
      <c r="A252" s="75"/>
      <c r="B252" s="105" t="s">
        <v>2072</v>
      </c>
      <c r="C252" s="106">
        <v>46146.33796936343</v>
      </c>
      <c r="D252" s="72"/>
      <c r="E252" s="107" t="s">
        <v>7</v>
      </c>
      <c r="F252" s="71"/>
      <c r="G252" s="107" t="s">
        <v>174</v>
      </c>
      <c r="H252" s="71"/>
      <c r="I252" s="107" t="s">
        <v>1551</v>
      </c>
      <c r="J252" s="71"/>
      <c r="K252" s="71"/>
      <c r="L252" s="71"/>
      <c r="M252" s="72"/>
      <c r="N252" s="108" t="s">
        <v>1384</v>
      </c>
      <c r="O252" s="72"/>
      <c r="P252" s="109">
        <v>25000.0</v>
      </c>
      <c r="Q252" s="71"/>
      <c r="R252" s="110">
        <v>0.0</v>
      </c>
      <c r="S252" s="72"/>
      <c r="T252" s="111" t="s">
        <v>66</v>
      </c>
      <c r="U252" s="72"/>
      <c r="V252" s="112" t="s">
        <v>79</v>
      </c>
      <c r="W252" s="71"/>
      <c r="X252" s="72"/>
      <c r="Y252" s="112" t="s">
        <v>68</v>
      </c>
      <c r="Z252" s="72"/>
      <c r="AA252" s="75"/>
      <c r="AB252" s="169"/>
      <c r="AC252" s="72"/>
      <c r="AD252" s="170"/>
      <c r="AE252" s="72"/>
      <c r="AF252" s="170"/>
      <c r="AG252" s="71"/>
      <c r="AH252" s="72"/>
      <c r="AI252" s="170"/>
      <c r="AJ252" s="71"/>
      <c r="AK252" s="72"/>
      <c r="AL252" s="170"/>
      <c r="AM252" s="72"/>
      <c r="AN252" s="111"/>
      <c r="AO252" s="72"/>
      <c r="AP252" s="111"/>
      <c r="AQ252" s="72"/>
      <c r="AR252" s="111"/>
      <c r="AS252" s="72"/>
      <c r="AT252" s="168"/>
      <c r="AU252" s="72"/>
      <c r="AV252" s="266"/>
      <c r="AW252" s="71"/>
      <c r="AX252" s="72"/>
      <c r="AY252" s="111"/>
      <c r="AZ252" s="71"/>
      <c r="BA252" s="171"/>
      <c r="BB252" s="72"/>
      <c r="BC252" s="75"/>
    </row>
    <row r="253" ht="16.5" customHeight="1" outlineLevel="1">
      <c r="A253" s="75"/>
      <c r="B253" s="105" t="s">
        <v>2077</v>
      </c>
      <c r="C253" s="106">
        <v>46144.84832527778</v>
      </c>
      <c r="D253" s="72"/>
      <c r="E253" s="107" t="s">
        <v>7</v>
      </c>
      <c r="F253" s="71"/>
      <c r="G253" s="107" t="s">
        <v>804</v>
      </c>
      <c r="H253" s="71"/>
      <c r="I253" s="107" t="s">
        <v>1528</v>
      </c>
      <c r="J253" s="71"/>
      <c r="K253" s="71"/>
      <c r="L253" s="71"/>
      <c r="M253" s="72"/>
      <c r="N253" s="108" t="s">
        <v>2080</v>
      </c>
      <c r="O253" s="72"/>
      <c r="P253" s="109">
        <v>64000.0</v>
      </c>
      <c r="Q253" s="71"/>
      <c r="R253" s="110">
        <v>0.0</v>
      </c>
      <c r="S253" s="72"/>
      <c r="T253" s="111" t="s">
        <v>88</v>
      </c>
      <c r="U253" s="72"/>
      <c r="V253" s="112" t="s">
        <v>79</v>
      </c>
      <c r="W253" s="71"/>
      <c r="X253" s="72"/>
      <c r="Y253" s="112" t="s">
        <v>68</v>
      </c>
      <c r="Z253" s="72"/>
      <c r="AA253" s="75"/>
      <c r="AB253" s="169"/>
      <c r="AC253" s="72"/>
      <c r="AD253" s="170"/>
      <c r="AE253" s="72"/>
      <c r="AF253" s="170"/>
      <c r="AG253" s="71"/>
      <c r="AH253" s="72"/>
      <c r="AI253" s="170"/>
      <c r="AJ253" s="71"/>
      <c r="AK253" s="72"/>
      <c r="AL253" s="170"/>
      <c r="AM253" s="72"/>
      <c r="AN253" s="111"/>
      <c r="AO253" s="72"/>
      <c r="AP253" s="111"/>
      <c r="AQ253" s="72"/>
      <c r="AR253" s="111"/>
      <c r="AS253" s="72"/>
      <c r="AT253" s="168"/>
      <c r="AU253" s="72"/>
      <c r="AV253" s="266"/>
      <c r="AW253" s="71"/>
      <c r="AX253" s="72"/>
      <c r="AY253" s="111"/>
      <c r="AZ253" s="71"/>
      <c r="BA253" s="171"/>
      <c r="BB253" s="72"/>
      <c r="BC253" s="75"/>
    </row>
    <row r="254" ht="16.5" customHeight="1" outlineLevel="1">
      <c r="A254" s="75"/>
      <c r="B254" s="105" t="s">
        <v>2083</v>
      </c>
      <c r="C254" s="106">
        <v>46142.81393820602</v>
      </c>
      <c r="D254" s="72"/>
      <c r="E254" s="107" t="s">
        <v>7</v>
      </c>
      <c r="F254" s="71"/>
      <c r="G254" s="107" t="s">
        <v>174</v>
      </c>
      <c r="H254" s="71"/>
      <c r="I254" s="107" t="s">
        <v>2084</v>
      </c>
      <c r="J254" s="71"/>
      <c r="K254" s="71"/>
      <c r="L254" s="71"/>
      <c r="M254" s="72"/>
      <c r="N254" s="108" t="s">
        <v>937</v>
      </c>
      <c r="O254" s="72"/>
      <c r="P254" s="109">
        <v>25000.0</v>
      </c>
      <c r="Q254" s="71"/>
      <c r="R254" s="110">
        <v>0.0</v>
      </c>
      <c r="S254" s="72"/>
      <c r="T254" s="111" t="s">
        <v>66</v>
      </c>
      <c r="U254" s="72"/>
      <c r="V254" s="112" t="s">
        <v>79</v>
      </c>
      <c r="W254" s="71"/>
      <c r="X254" s="72"/>
      <c r="Y254" s="112" t="s">
        <v>68</v>
      </c>
      <c r="Z254" s="72"/>
      <c r="AA254" s="75"/>
      <c r="AB254" s="169"/>
      <c r="AC254" s="72"/>
      <c r="AD254" s="170"/>
      <c r="AE254" s="72"/>
      <c r="AF254" s="170"/>
      <c r="AG254" s="71"/>
      <c r="AH254" s="72"/>
      <c r="AI254" s="170"/>
      <c r="AJ254" s="71"/>
      <c r="AK254" s="72"/>
      <c r="AL254" s="170"/>
      <c r="AM254" s="72"/>
      <c r="AN254" s="111"/>
      <c r="AO254" s="72"/>
      <c r="AP254" s="111"/>
      <c r="AQ254" s="72"/>
      <c r="AR254" s="111"/>
      <c r="AS254" s="72"/>
      <c r="AT254" s="168"/>
      <c r="AU254" s="72"/>
      <c r="AV254" s="266"/>
      <c r="AW254" s="71"/>
      <c r="AX254" s="72"/>
      <c r="AY254" s="111"/>
      <c r="AZ254" s="71"/>
      <c r="BA254" s="171"/>
      <c r="BB254" s="72"/>
      <c r="BC254" s="75"/>
    </row>
    <row r="255" ht="16.5" customHeight="1" outlineLevel="1">
      <c r="A255" s="75"/>
      <c r="B255" s="105" t="s">
        <v>2088</v>
      </c>
      <c r="C255" s="106">
        <v>46142.70428943287</v>
      </c>
      <c r="D255" s="72"/>
      <c r="E255" s="107" t="s">
        <v>7</v>
      </c>
      <c r="F255" s="71"/>
      <c r="G255" s="107" t="s">
        <v>174</v>
      </c>
      <c r="H255" s="71"/>
      <c r="I255" s="107" t="s">
        <v>1476</v>
      </c>
      <c r="J255" s="71"/>
      <c r="K255" s="71"/>
      <c r="L255" s="71"/>
      <c r="M255" s="72"/>
      <c r="N255" s="108" t="s">
        <v>799</v>
      </c>
      <c r="O255" s="72"/>
      <c r="P255" s="109">
        <v>45000.0</v>
      </c>
      <c r="Q255" s="71"/>
      <c r="R255" s="110">
        <v>0.0</v>
      </c>
      <c r="S255" s="72"/>
      <c r="T255" s="111" t="s">
        <v>66</v>
      </c>
      <c r="U255" s="72"/>
      <c r="V255" s="112" t="s">
        <v>79</v>
      </c>
      <c r="W255" s="71"/>
      <c r="X255" s="72"/>
      <c r="Y255" s="112" t="s">
        <v>68</v>
      </c>
      <c r="Z255" s="72"/>
      <c r="AA255" s="75"/>
      <c r="AB255" s="169"/>
      <c r="AC255" s="72"/>
      <c r="AD255" s="170"/>
      <c r="AE255" s="72"/>
      <c r="AF255" s="170"/>
      <c r="AG255" s="71"/>
      <c r="AH255" s="72"/>
      <c r="AI255" s="170"/>
      <c r="AJ255" s="71"/>
      <c r="AK255" s="72"/>
      <c r="AL255" s="170"/>
      <c r="AM255" s="72"/>
      <c r="AN255" s="111"/>
      <c r="AO255" s="72"/>
      <c r="AP255" s="111"/>
      <c r="AQ255" s="72"/>
      <c r="AR255" s="111"/>
      <c r="AS255" s="72"/>
      <c r="AT255" s="168"/>
      <c r="AU255" s="72"/>
      <c r="AV255" s="266"/>
      <c r="AW255" s="71"/>
      <c r="AX255" s="72"/>
      <c r="AY255" s="111"/>
      <c r="AZ255" s="71"/>
      <c r="BA255" s="171"/>
      <c r="BB255" s="72"/>
      <c r="BC255" s="75"/>
    </row>
    <row r="256" ht="16.5" customHeight="1" outlineLevel="1">
      <c r="A256" s="75"/>
      <c r="B256" s="105" t="s">
        <v>2094</v>
      </c>
      <c r="C256" s="106">
        <v>46141.7579172338</v>
      </c>
      <c r="D256" s="72"/>
      <c r="E256" s="107" t="s">
        <v>7</v>
      </c>
      <c r="F256" s="71"/>
      <c r="G256" s="107" t="s">
        <v>174</v>
      </c>
      <c r="H256" s="71"/>
      <c r="I256" s="107" t="s">
        <v>2095</v>
      </c>
      <c r="J256" s="71"/>
      <c r="K256" s="71"/>
      <c r="L256" s="71"/>
      <c r="M256" s="72"/>
      <c r="N256" s="108" t="s">
        <v>1337</v>
      </c>
      <c r="O256" s="72"/>
      <c r="P256" s="109">
        <v>25000.0</v>
      </c>
      <c r="Q256" s="71"/>
      <c r="R256" s="110">
        <v>0.0</v>
      </c>
      <c r="S256" s="72"/>
      <c r="T256" s="111" t="s">
        <v>66</v>
      </c>
      <c r="U256" s="72"/>
      <c r="V256" s="112" t="s">
        <v>79</v>
      </c>
      <c r="W256" s="71"/>
      <c r="X256" s="72"/>
      <c r="Y256" s="112" t="s">
        <v>68</v>
      </c>
      <c r="Z256" s="72"/>
      <c r="AA256" s="75"/>
      <c r="AB256" s="169"/>
      <c r="AC256" s="72"/>
      <c r="AD256" s="170"/>
      <c r="AE256" s="72"/>
      <c r="AF256" s="170"/>
      <c r="AG256" s="71"/>
      <c r="AH256" s="72"/>
      <c r="AI256" s="170"/>
      <c r="AJ256" s="71"/>
      <c r="AK256" s="72"/>
      <c r="AL256" s="170"/>
      <c r="AM256" s="72"/>
      <c r="AN256" s="111"/>
      <c r="AO256" s="72"/>
      <c r="AP256" s="111"/>
      <c r="AQ256" s="72"/>
      <c r="AR256" s="111"/>
      <c r="AS256" s="72"/>
      <c r="AT256" s="168"/>
      <c r="AU256" s="72"/>
      <c r="AV256" s="266"/>
      <c r="AW256" s="71"/>
      <c r="AX256" s="72"/>
      <c r="AY256" s="111"/>
      <c r="AZ256" s="71"/>
      <c r="BA256" s="171"/>
      <c r="BB256" s="72"/>
      <c r="BC256" s="75"/>
    </row>
    <row r="257" ht="16.5" customHeight="1" outlineLevel="1">
      <c r="A257" s="75"/>
      <c r="B257" s="105" t="s">
        <v>2097</v>
      </c>
      <c r="C257" s="106">
        <v>46141.756941886575</v>
      </c>
      <c r="D257" s="72"/>
      <c r="E257" s="107" t="s">
        <v>7</v>
      </c>
      <c r="F257" s="71"/>
      <c r="G257" s="107" t="s">
        <v>174</v>
      </c>
      <c r="H257" s="71"/>
      <c r="I257" s="107" t="s">
        <v>1452</v>
      </c>
      <c r="J257" s="71"/>
      <c r="K257" s="71"/>
      <c r="L257" s="71"/>
      <c r="M257" s="72"/>
      <c r="N257" s="108" t="s">
        <v>858</v>
      </c>
      <c r="O257" s="72"/>
      <c r="P257" s="109">
        <v>25000.0</v>
      </c>
      <c r="Q257" s="71"/>
      <c r="R257" s="110">
        <v>0.0</v>
      </c>
      <c r="S257" s="72"/>
      <c r="T257" s="111" t="s">
        <v>88</v>
      </c>
      <c r="U257" s="72"/>
      <c r="V257" s="112" t="s">
        <v>79</v>
      </c>
      <c r="W257" s="71"/>
      <c r="X257" s="72"/>
      <c r="Y257" s="112" t="s">
        <v>68</v>
      </c>
      <c r="Z257" s="72"/>
      <c r="AA257" s="75"/>
      <c r="AB257" s="169"/>
      <c r="AC257" s="72"/>
      <c r="AD257" s="170"/>
      <c r="AE257" s="72"/>
      <c r="AF257" s="170"/>
      <c r="AG257" s="71"/>
      <c r="AH257" s="72"/>
      <c r="AI257" s="170"/>
      <c r="AJ257" s="71"/>
      <c r="AK257" s="72"/>
      <c r="AL257" s="170"/>
      <c r="AM257" s="72"/>
      <c r="AN257" s="111"/>
      <c r="AO257" s="72"/>
      <c r="AP257" s="111"/>
      <c r="AQ257" s="72"/>
      <c r="AR257" s="111"/>
      <c r="AS257" s="72"/>
      <c r="AT257" s="168"/>
      <c r="AU257" s="72"/>
      <c r="AV257" s="266"/>
      <c r="AW257" s="71"/>
      <c r="AX257" s="72"/>
      <c r="AY257" s="111"/>
      <c r="AZ257" s="71"/>
      <c r="BA257" s="171"/>
      <c r="BB257" s="72"/>
      <c r="BC257" s="75"/>
    </row>
    <row r="258" ht="16.5" customHeight="1" outlineLevel="1">
      <c r="A258" s="75"/>
      <c r="B258" s="105" t="s">
        <v>2104</v>
      </c>
      <c r="C258" s="106">
        <v>46139.836947118056</v>
      </c>
      <c r="D258" s="72"/>
      <c r="E258" s="107" t="s">
        <v>7</v>
      </c>
      <c r="F258" s="71"/>
      <c r="G258" s="107" t="s">
        <v>174</v>
      </c>
      <c r="H258" s="71"/>
      <c r="I258" s="107" t="s">
        <v>2106</v>
      </c>
      <c r="J258" s="71"/>
      <c r="K258" s="71"/>
      <c r="L258" s="71"/>
      <c r="M258" s="72"/>
      <c r="N258" s="108" t="s">
        <v>969</v>
      </c>
      <c r="O258" s="72"/>
      <c r="P258" s="109">
        <v>25000.0</v>
      </c>
      <c r="Q258" s="71"/>
      <c r="R258" s="110">
        <v>0.0</v>
      </c>
      <c r="S258" s="72"/>
      <c r="T258" s="111" t="s">
        <v>88</v>
      </c>
      <c r="U258" s="72"/>
      <c r="V258" s="112" t="s">
        <v>79</v>
      </c>
      <c r="W258" s="71"/>
      <c r="X258" s="72"/>
      <c r="Y258" s="112" t="s">
        <v>68</v>
      </c>
      <c r="Z258" s="72"/>
      <c r="AA258" s="75"/>
      <c r="AB258" s="169"/>
      <c r="AC258" s="72"/>
      <c r="AD258" s="170"/>
      <c r="AE258" s="72"/>
      <c r="AF258" s="170"/>
      <c r="AG258" s="71"/>
      <c r="AH258" s="72"/>
      <c r="AI258" s="170"/>
      <c r="AJ258" s="71"/>
      <c r="AK258" s="72"/>
      <c r="AL258" s="170"/>
      <c r="AM258" s="72"/>
      <c r="AN258" s="111"/>
      <c r="AO258" s="72"/>
      <c r="AP258" s="111"/>
      <c r="AQ258" s="72"/>
      <c r="AR258" s="111"/>
      <c r="AS258" s="72"/>
      <c r="AT258" s="168"/>
      <c r="AU258" s="72"/>
      <c r="AV258" s="266"/>
      <c r="AW258" s="71"/>
      <c r="AX258" s="72"/>
      <c r="AY258" s="111"/>
      <c r="AZ258" s="71"/>
      <c r="BA258" s="171"/>
      <c r="BB258" s="72"/>
      <c r="BC258" s="75"/>
    </row>
    <row r="259" ht="16.5" customHeight="1" outlineLevel="1">
      <c r="A259" s="75"/>
      <c r="B259" s="105" t="s">
        <v>2109</v>
      </c>
      <c r="C259" s="106">
        <v>46135.81493418981</v>
      </c>
      <c r="D259" s="72"/>
      <c r="E259" s="107" t="s">
        <v>7</v>
      </c>
      <c r="F259" s="71"/>
      <c r="G259" s="107" t="s">
        <v>174</v>
      </c>
      <c r="H259" s="71"/>
      <c r="I259" s="107" t="s">
        <v>2111</v>
      </c>
      <c r="J259" s="71"/>
      <c r="K259" s="71"/>
      <c r="L259" s="71"/>
      <c r="M259" s="72"/>
      <c r="N259" s="108" t="s">
        <v>977</v>
      </c>
      <c r="O259" s="72"/>
      <c r="P259" s="109">
        <v>25000.0</v>
      </c>
      <c r="Q259" s="71"/>
      <c r="R259" s="110">
        <v>0.0</v>
      </c>
      <c r="S259" s="72"/>
      <c r="T259" s="111" t="s">
        <v>66</v>
      </c>
      <c r="U259" s="72"/>
      <c r="V259" s="112" t="s">
        <v>79</v>
      </c>
      <c r="W259" s="71"/>
      <c r="X259" s="72"/>
      <c r="Y259" s="112" t="s">
        <v>68</v>
      </c>
      <c r="Z259" s="72"/>
      <c r="AA259" s="75"/>
      <c r="AB259" s="169"/>
      <c r="AC259" s="72"/>
      <c r="AD259" s="170"/>
      <c r="AE259" s="72"/>
      <c r="AF259" s="170"/>
      <c r="AG259" s="71"/>
      <c r="AH259" s="72"/>
      <c r="AI259" s="170"/>
      <c r="AJ259" s="71"/>
      <c r="AK259" s="72"/>
      <c r="AL259" s="170"/>
      <c r="AM259" s="72"/>
      <c r="AN259" s="111"/>
      <c r="AO259" s="72"/>
      <c r="AP259" s="111"/>
      <c r="AQ259" s="72"/>
      <c r="AR259" s="111"/>
      <c r="AS259" s="72"/>
      <c r="AT259" s="168"/>
      <c r="AU259" s="72"/>
      <c r="AV259" s="266"/>
      <c r="AW259" s="71"/>
      <c r="AX259" s="72"/>
      <c r="AY259" s="111"/>
      <c r="AZ259" s="71"/>
      <c r="BA259" s="171"/>
      <c r="BB259" s="72"/>
      <c r="BC259" s="75"/>
    </row>
    <row r="260" ht="16.5" customHeight="1" outlineLevel="1">
      <c r="A260" s="75"/>
      <c r="B260" s="105" t="s">
        <v>2113</v>
      </c>
      <c r="C260" s="106">
        <v>46134.82482679398</v>
      </c>
      <c r="D260" s="72"/>
      <c r="E260" s="107" t="s">
        <v>7</v>
      </c>
      <c r="F260" s="71"/>
      <c r="G260" s="107" t="s">
        <v>174</v>
      </c>
      <c r="H260" s="71"/>
      <c r="I260" s="107" t="s">
        <v>1294</v>
      </c>
      <c r="J260" s="71"/>
      <c r="K260" s="71"/>
      <c r="L260" s="71"/>
      <c r="M260" s="72"/>
      <c r="N260" s="108" t="s">
        <v>2115</v>
      </c>
      <c r="O260" s="72"/>
      <c r="P260" s="109">
        <v>25000.0</v>
      </c>
      <c r="Q260" s="71"/>
      <c r="R260" s="110">
        <v>0.0</v>
      </c>
      <c r="S260" s="72"/>
      <c r="T260" s="111" t="s">
        <v>88</v>
      </c>
      <c r="U260" s="72"/>
      <c r="V260" s="112" t="s">
        <v>79</v>
      </c>
      <c r="W260" s="71"/>
      <c r="X260" s="72"/>
      <c r="Y260" s="112" t="s">
        <v>68</v>
      </c>
      <c r="Z260" s="72"/>
      <c r="AA260" s="75"/>
      <c r="AB260" s="169"/>
      <c r="AC260" s="72"/>
      <c r="AD260" s="170"/>
      <c r="AE260" s="72"/>
      <c r="AF260" s="170"/>
      <c r="AG260" s="71"/>
      <c r="AH260" s="72"/>
      <c r="AI260" s="170"/>
      <c r="AJ260" s="71"/>
      <c r="AK260" s="72"/>
      <c r="AL260" s="170"/>
      <c r="AM260" s="72"/>
      <c r="AN260" s="111"/>
      <c r="AO260" s="72"/>
      <c r="AP260" s="111"/>
      <c r="AQ260" s="72"/>
      <c r="AR260" s="111"/>
      <c r="AS260" s="72"/>
      <c r="AT260" s="168"/>
      <c r="AU260" s="72"/>
      <c r="AV260" s="266"/>
      <c r="AW260" s="71"/>
      <c r="AX260" s="72"/>
      <c r="AY260" s="111"/>
      <c r="AZ260" s="71"/>
      <c r="BA260" s="171"/>
      <c r="BB260" s="72"/>
      <c r="BC260" s="75"/>
    </row>
    <row r="261" ht="16.5" customHeight="1" outlineLevel="1">
      <c r="A261" s="75"/>
      <c r="B261" s="105" t="s">
        <v>2117</v>
      </c>
      <c r="C261" s="106">
        <v>46134.823184583336</v>
      </c>
      <c r="D261" s="72"/>
      <c r="E261" s="107" t="s">
        <v>7</v>
      </c>
      <c r="F261" s="71"/>
      <c r="G261" s="107" t="s">
        <v>174</v>
      </c>
      <c r="H261" s="71"/>
      <c r="I261" s="107" t="s">
        <v>2119</v>
      </c>
      <c r="J261" s="71"/>
      <c r="K261" s="71"/>
      <c r="L261" s="71"/>
      <c r="M261" s="72"/>
      <c r="N261" s="108" t="s">
        <v>949</v>
      </c>
      <c r="O261" s="72"/>
      <c r="P261" s="109">
        <v>25000.0</v>
      </c>
      <c r="Q261" s="71"/>
      <c r="R261" s="110">
        <v>0.0</v>
      </c>
      <c r="S261" s="72"/>
      <c r="T261" s="111" t="s">
        <v>66</v>
      </c>
      <c r="U261" s="72"/>
      <c r="V261" s="112" t="s">
        <v>79</v>
      </c>
      <c r="W261" s="71"/>
      <c r="X261" s="72"/>
      <c r="Y261" s="112" t="s">
        <v>68</v>
      </c>
      <c r="Z261" s="72"/>
      <c r="AA261" s="75"/>
      <c r="AB261" s="169"/>
      <c r="AC261" s="72"/>
      <c r="AD261" s="170"/>
      <c r="AE261" s="72"/>
      <c r="AF261" s="170"/>
      <c r="AG261" s="71"/>
      <c r="AH261" s="72"/>
      <c r="AI261" s="170"/>
      <c r="AJ261" s="71"/>
      <c r="AK261" s="72"/>
      <c r="AL261" s="170"/>
      <c r="AM261" s="72"/>
      <c r="AN261" s="111"/>
      <c r="AO261" s="72"/>
      <c r="AP261" s="111"/>
      <c r="AQ261" s="72"/>
      <c r="AR261" s="111"/>
      <c r="AS261" s="72"/>
      <c r="AT261" s="168"/>
      <c r="AU261" s="72"/>
      <c r="AV261" s="266"/>
      <c r="AW261" s="71"/>
      <c r="AX261" s="72"/>
      <c r="AY261" s="111"/>
      <c r="AZ261" s="71"/>
      <c r="BA261" s="171"/>
      <c r="BB261" s="72"/>
      <c r="BC261" s="75"/>
    </row>
    <row r="262" ht="16.5" customHeight="1" outlineLevel="1">
      <c r="A262" s="75"/>
      <c r="B262" s="105" t="s">
        <v>2123</v>
      </c>
      <c r="C262" s="106">
        <v>46132.838198240745</v>
      </c>
      <c r="D262" s="72"/>
      <c r="E262" s="107" t="s">
        <v>7</v>
      </c>
      <c r="F262" s="71"/>
      <c r="G262" s="107" t="s">
        <v>174</v>
      </c>
      <c r="H262" s="71"/>
      <c r="I262" s="107" t="s">
        <v>2124</v>
      </c>
      <c r="J262" s="71"/>
      <c r="K262" s="71"/>
      <c r="L262" s="71"/>
      <c r="M262" s="72"/>
      <c r="N262" s="108" t="s">
        <v>985</v>
      </c>
      <c r="O262" s="72"/>
      <c r="P262" s="109">
        <v>25000.0</v>
      </c>
      <c r="Q262" s="71"/>
      <c r="R262" s="110">
        <v>0.0</v>
      </c>
      <c r="S262" s="72"/>
      <c r="T262" s="111" t="s">
        <v>66</v>
      </c>
      <c r="U262" s="72"/>
      <c r="V262" s="112" t="s">
        <v>79</v>
      </c>
      <c r="W262" s="71"/>
      <c r="X262" s="72"/>
      <c r="Y262" s="112" t="s">
        <v>68</v>
      </c>
      <c r="Z262" s="72"/>
      <c r="AA262" s="75"/>
      <c r="AB262" s="169"/>
      <c r="AC262" s="72"/>
      <c r="AD262" s="170"/>
      <c r="AE262" s="72"/>
      <c r="AF262" s="170"/>
      <c r="AG262" s="71"/>
      <c r="AH262" s="72"/>
      <c r="AI262" s="170"/>
      <c r="AJ262" s="71"/>
      <c r="AK262" s="72"/>
      <c r="AL262" s="170"/>
      <c r="AM262" s="72"/>
      <c r="AN262" s="111"/>
      <c r="AO262" s="72"/>
      <c r="AP262" s="111"/>
      <c r="AQ262" s="72"/>
      <c r="AR262" s="111"/>
      <c r="AS262" s="72"/>
      <c r="AT262" s="168"/>
      <c r="AU262" s="72"/>
      <c r="AV262" s="266"/>
      <c r="AW262" s="71"/>
      <c r="AX262" s="72"/>
      <c r="AY262" s="111"/>
      <c r="AZ262" s="71"/>
      <c r="BA262" s="171"/>
      <c r="BB262" s="72"/>
      <c r="BC262" s="75"/>
    </row>
    <row r="263" ht="16.5" customHeight="1" outlineLevel="1">
      <c r="A263" s="75"/>
      <c r="B263" s="105" t="s">
        <v>2126</v>
      </c>
      <c r="C263" s="106">
        <v>46128.66927648148</v>
      </c>
      <c r="D263" s="72"/>
      <c r="E263" s="107" t="s">
        <v>7</v>
      </c>
      <c r="F263" s="71"/>
      <c r="G263" s="107" t="s">
        <v>174</v>
      </c>
      <c r="H263" s="71"/>
      <c r="I263" s="107" t="s">
        <v>1624</v>
      </c>
      <c r="J263" s="71"/>
      <c r="K263" s="71"/>
      <c r="L263" s="71"/>
      <c r="M263" s="72"/>
      <c r="N263" s="108" t="s">
        <v>932</v>
      </c>
      <c r="O263" s="72"/>
      <c r="P263" s="109">
        <v>25000.0</v>
      </c>
      <c r="Q263" s="71"/>
      <c r="R263" s="110">
        <v>0.0</v>
      </c>
      <c r="S263" s="72"/>
      <c r="T263" s="111" t="s">
        <v>88</v>
      </c>
      <c r="U263" s="72"/>
      <c r="V263" s="112" t="s">
        <v>79</v>
      </c>
      <c r="W263" s="71"/>
      <c r="X263" s="72"/>
      <c r="Y263" s="112" t="s">
        <v>68</v>
      </c>
      <c r="Z263" s="72"/>
      <c r="AA263" s="75"/>
      <c r="AB263" s="169"/>
      <c r="AC263" s="72"/>
      <c r="AD263" s="170"/>
      <c r="AE263" s="72"/>
      <c r="AF263" s="170"/>
      <c r="AG263" s="71"/>
      <c r="AH263" s="72"/>
      <c r="AI263" s="170"/>
      <c r="AJ263" s="71"/>
      <c r="AK263" s="72"/>
      <c r="AL263" s="170"/>
      <c r="AM263" s="72"/>
      <c r="AN263" s="111"/>
      <c r="AO263" s="72"/>
      <c r="AP263" s="111"/>
      <c r="AQ263" s="72"/>
      <c r="AR263" s="111"/>
      <c r="AS263" s="72"/>
      <c r="AT263" s="168"/>
      <c r="AU263" s="72"/>
      <c r="AV263" s="266"/>
      <c r="AW263" s="71"/>
      <c r="AX263" s="72"/>
      <c r="AY263" s="111"/>
      <c r="AZ263" s="71"/>
      <c r="BA263" s="171"/>
      <c r="BB263" s="72"/>
      <c r="BC263" s="75"/>
    </row>
    <row r="264" ht="16.5" customHeight="1" outlineLevel="1">
      <c r="A264" s="75"/>
      <c r="B264" s="105" t="s">
        <v>2129</v>
      </c>
      <c r="C264" s="106">
        <v>46128.66476597222</v>
      </c>
      <c r="D264" s="72"/>
      <c r="E264" s="107" t="s">
        <v>7</v>
      </c>
      <c r="F264" s="71"/>
      <c r="G264" s="107" t="s">
        <v>174</v>
      </c>
      <c r="H264" s="71"/>
      <c r="I264" s="107" t="s">
        <v>1618</v>
      </c>
      <c r="J264" s="71"/>
      <c r="K264" s="71"/>
      <c r="L264" s="71"/>
      <c r="M264" s="72"/>
      <c r="N264" s="108" t="s">
        <v>922</v>
      </c>
      <c r="O264" s="72"/>
      <c r="P264" s="109">
        <v>25000.0</v>
      </c>
      <c r="Q264" s="71"/>
      <c r="R264" s="110">
        <v>0.0</v>
      </c>
      <c r="S264" s="72"/>
      <c r="T264" s="111" t="s">
        <v>88</v>
      </c>
      <c r="U264" s="72"/>
      <c r="V264" s="112" t="s">
        <v>79</v>
      </c>
      <c r="W264" s="71"/>
      <c r="X264" s="72"/>
      <c r="Y264" s="112" t="s">
        <v>68</v>
      </c>
      <c r="Z264" s="72"/>
      <c r="AA264" s="75"/>
      <c r="AB264" s="169"/>
      <c r="AC264" s="72"/>
      <c r="AD264" s="170"/>
      <c r="AE264" s="72"/>
      <c r="AF264" s="170"/>
      <c r="AG264" s="71"/>
      <c r="AH264" s="72"/>
      <c r="AI264" s="170"/>
      <c r="AJ264" s="71"/>
      <c r="AK264" s="72"/>
      <c r="AL264" s="170"/>
      <c r="AM264" s="72"/>
      <c r="AN264" s="111"/>
      <c r="AO264" s="72"/>
      <c r="AP264" s="111"/>
      <c r="AQ264" s="72"/>
      <c r="AR264" s="111"/>
      <c r="AS264" s="72"/>
      <c r="AT264" s="168"/>
      <c r="AU264" s="72"/>
      <c r="AV264" s="266"/>
      <c r="AW264" s="71"/>
      <c r="AX264" s="72"/>
      <c r="AY264" s="111"/>
      <c r="AZ264" s="71"/>
      <c r="BA264" s="171"/>
      <c r="BB264" s="72"/>
      <c r="BC264" s="75"/>
    </row>
    <row r="265" ht="16.5" customHeight="1" outlineLevel="1">
      <c r="A265" s="75"/>
      <c r="B265" s="105" t="s">
        <v>2131</v>
      </c>
      <c r="C265" s="106">
        <v>46127.79319020834</v>
      </c>
      <c r="D265" s="72"/>
      <c r="E265" s="107" t="s">
        <v>7</v>
      </c>
      <c r="F265" s="71"/>
      <c r="G265" s="107" t="s">
        <v>174</v>
      </c>
      <c r="H265" s="71"/>
      <c r="I265" s="107" t="s">
        <v>2132</v>
      </c>
      <c r="J265" s="71"/>
      <c r="K265" s="71"/>
      <c r="L265" s="71"/>
      <c r="M265" s="72"/>
      <c r="N265" s="108" t="s">
        <v>1004</v>
      </c>
      <c r="O265" s="72"/>
      <c r="P265" s="109">
        <v>25000.0</v>
      </c>
      <c r="Q265" s="71"/>
      <c r="R265" s="110">
        <v>0.0</v>
      </c>
      <c r="S265" s="72"/>
      <c r="T265" s="111" t="s">
        <v>88</v>
      </c>
      <c r="U265" s="72"/>
      <c r="V265" s="112" t="s">
        <v>79</v>
      </c>
      <c r="W265" s="71"/>
      <c r="X265" s="72"/>
      <c r="Y265" s="112" t="s">
        <v>68</v>
      </c>
      <c r="Z265" s="72"/>
      <c r="AA265" s="75"/>
      <c r="AB265" s="169"/>
      <c r="AC265" s="72"/>
      <c r="AD265" s="170"/>
      <c r="AE265" s="72"/>
      <c r="AF265" s="170"/>
      <c r="AG265" s="71"/>
      <c r="AH265" s="72"/>
      <c r="AI265" s="170"/>
      <c r="AJ265" s="71"/>
      <c r="AK265" s="72"/>
      <c r="AL265" s="170"/>
      <c r="AM265" s="72"/>
      <c r="AN265" s="111"/>
      <c r="AO265" s="72"/>
      <c r="AP265" s="111"/>
      <c r="AQ265" s="72"/>
      <c r="AR265" s="111"/>
      <c r="AS265" s="72"/>
      <c r="AT265" s="168"/>
      <c r="AU265" s="72"/>
      <c r="AV265" s="266"/>
      <c r="AW265" s="71"/>
      <c r="AX265" s="72"/>
      <c r="AY265" s="111"/>
      <c r="AZ265" s="71"/>
      <c r="BA265" s="171"/>
      <c r="BB265" s="72"/>
      <c r="BC265" s="75"/>
    </row>
    <row r="266" ht="16.5" customHeight="1" outlineLevel="1">
      <c r="A266" s="75"/>
      <c r="B266" s="105" t="s">
        <v>2135</v>
      </c>
      <c r="C266" s="106">
        <v>46126.66947607639</v>
      </c>
      <c r="D266" s="72"/>
      <c r="E266" s="107" t="s">
        <v>7</v>
      </c>
      <c r="F266" s="71"/>
      <c r="G266" s="107" t="s">
        <v>174</v>
      </c>
      <c r="H266" s="71"/>
      <c r="I266" s="107" t="s">
        <v>2137</v>
      </c>
      <c r="J266" s="71"/>
      <c r="K266" s="71"/>
      <c r="L266" s="71"/>
      <c r="M266" s="72"/>
      <c r="N266" s="108" t="s">
        <v>1021</v>
      </c>
      <c r="O266" s="72"/>
      <c r="P266" s="109">
        <v>25000.0</v>
      </c>
      <c r="Q266" s="71"/>
      <c r="R266" s="110">
        <v>0.0</v>
      </c>
      <c r="S266" s="72"/>
      <c r="T266" s="111" t="s">
        <v>88</v>
      </c>
      <c r="U266" s="72"/>
      <c r="V266" s="112" t="s">
        <v>79</v>
      </c>
      <c r="W266" s="71"/>
      <c r="X266" s="72"/>
      <c r="Y266" s="112" t="s">
        <v>68</v>
      </c>
      <c r="Z266" s="72"/>
      <c r="AA266" s="75"/>
      <c r="AB266" s="169"/>
      <c r="AC266" s="72"/>
      <c r="AD266" s="170"/>
      <c r="AE266" s="72"/>
      <c r="AF266" s="170"/>
      <c r="AG266" s="71"/>
      <c r="AH266" s="72"/>
      <c r="AI266" s="170"/>
      <c r="AJ266" s="71"/>
      <c r="AK266" s="72"/>
      <c r="AL266" s="170"/>
      <c r="AM266" s="72"/>
      <c r="AN266" s="111"/>
      <c r="AO266" s="72"/>
      <c r="AP266" s="111"/>
      <c r="AQ266" s="72"/>
      <c r="AR266" s="111"/>
      <c r="AS266" s="72"/>
      <c r="AT266" s="168"/>
      <c r="AU266" s="72"/>
      <c r="AV266" s="266"/>
      <c r="AW266" s="71"/>
      <c r="AX266" s="72"/>
      <c r="AY266" s="111"/>
      <c r="AZ266" s="71"/>
      <c r="BA266" s="171"/>
      <c r="BB266" s="72"/>
      <c r="BC266" s="75"/>
    </row>
    <row r="267" ht="16.5" customHeight="1" outlineLevel="1">
      <c r="A267" s="75"/>
      <c r="B267" s="105" t="s">
        <v>2139</v>
      </c>
      <c r="C267" s="106">
        <v>46126.66798221065</v>
      </c>
      <c r="D267" s="72"/>
      <c r="E267" s="107" t="s">
        <v>7</v>
      </c>
      <c r="F267" s="71"/>
      <c r="G267" s="107" t="s">
        <v>174</v>
      </c>
      <c r="H267" s="71"/>
      <c r="I267" s="107" t="s">
        <v>1464</v>
      </c>
      <c r="J267" s="71"/>
      <c r="K267" s="71"/>
      <c r="L267" s="71"/>
      <c r="M267" s="72"/>
      <c r="N267" s="108" t="s">
        <v>505</v>
      </c>
      <c r="O267" s="72"/>
      <c r="P267" s="109">
        <v>25000.0</v>
      </c>
      <c r="Q267" s="71"/>
      <c r="R267" s="110">
        <v>0.0</v>
      </c>
      <c r="S267" s="72"/>
      <c r="T267" s="111" t="s">
        <v>88</v>
      </c>
      <c r="U267" s="72"/>
      <c r="V267" s="112" t="s">
        <v>79</v>
      </c>
      <c r="W267" s="71"/>
      <c r="X267" s="72"/>
      <c r="Y267" s="112" t="s">
        <v>68</v>
      </c>
      <c r="Z267" s="72"/>
      <c r="AA267" s="75"/>
      <c r="AB267" s="169"/>
      <c r="AC267" s="72"/>
      <c r="AD267" s="170"/>
      <c r="AE267" s="72"/>
      <c r="AF267" s="170"/>
      <c r="AG267" s="71"/>
      <c r="AH267" s="72"/>
      <c r="AI267" s="170"/>
      <c r="AJ267" s="71"/>
      <c r="AK267" s="72"/>
      <c r="AL267" s="170"/>
      <c r="AM267" s="72"/>
      <c r="AN267" s="111"/>
      <c r="AO267" s="72"/>
      <c r="AP267" s="111"/>
      <c r="AQ267" s="72"/>
      <c r="AR267" s="111"/>
      <c r="AS267" s="72"/>
      <c r="AT267" s="168"/>
      <c r="AU267" s="72"/>
      <c r="AV267" s="266"/>
      <c r="AW267" s="71"/>
      <c r="AX267" s="72"/>
      <c r="AY267" s="111"/>
      <c r="AZ267" s="71"/>
      <c r="BA267" s="171"/>
      <c r="BB267" s="72"/>
      <c r="BC267" s="75"/>
    </row>
    <row r="268" ht="16.5" customHeight="1" outlineLevel="1">
      <c r="A268" s="75"/>
      <c r="B268" s="105" t="s">
        <v>2144</v>
      </c>
      <c r="C268" s="106">
        <v>46126.41829158565</v>
      </c>
      <c r="D268" s="72"/>
      <c r="E268" s="107" t="s">
        <v>7</v>
      </c>
      <c r="F268" s="71"/>
      <c r="G268" s="107" t="s">
        <v>174</v>
      </c>
      <c r="H268" s="71"/>
      <c r="I268" s="107" t="s">
        <v>1978</v>
      </c>
      <c r="J268" s="71"/>
      <c r="K268" s="71"/>
      <c r="L268" s="71"/>
      <c r="M268" s="72"/>
      <c r="N268" s="108" t="s">
        <v>849</v>
      </c>
      <c r="O268" s="72"/>
      <c r="P268" s="109">
        <v>25000.0</v>
      </c>
      <c r="Q268" s="71"/>
      <c r="R268" s="110">
        <v>0.0</v>
      </c>
      <c r="S268" s="72"/>
      <c r="T268" s="111" t="s">
        <v>88</v>
      </c>
      <c r="U268" s="72"/>
      <c r="V268" s="112" t="s">
        <v>79</v>
      </c>
      <c r="W268" s="71"/>
      <c r="X268" s="72"/>
      <c r="Y268" s="112" t="s">
        <v>68</v>
      </c>
      <c r="Z268" s="72"/>
      <c r="AA268" s="75"/>
      <c r="AB268" s="169"/>
      <c r="AC268" s="72"/>
      <c r="AD268" s="170"/>
      <c r="AE268" s="72"/>
      <c r="AF268" s="170"/>
      <c r="AG268" s="71"/>
      <c r="AH268" s="72"/>
      <c r="AI268" s="170"/>
      <c r="AJ268" s="71"/>
      <c r="AK268" s="72"/>
      <c r="AL268" s="170"/>
      <c r="AM268" s="72"/>
      <c r="AN268" s="111"/>
      <c r="AO268" s="72"/>
      <c r="AP268" s="111"/>
      <c r="AQ268" s="72"/>
      <c r="AR268" s="111"/>
      <c r="AS268" s="72"/>
      <c r="AT268" s="168"/>
      <c r="AU268" s="72"/>
      <c r="AV268" s="266"/>
      <c r="AW268" s="71"/>
      <c r="AX268" s="72"/>
      <c r="AY268" s="111"/>
      <c r="AZ268" s="71"/>
      <c r="BA268" s="171"/>
      <c r="BB268" s="72"/>
      <c r="BC268" s="75"/>
    </row>
    <row r="269" ht="16.5" customHeight="1" outlineLevel="1">
      <c r="A269" s="75"/>
      <c r="B269" s="105" t="s">
        <v>2147</v>
      </c>
      <c r="C269" s="106">
        <v>46126.399525925925</v>
      </c>
      <c r="D269" s="72"/>
      <c r="E269" s="107" t="s">
        <v>7</v>
      </c>
      <c r="F269" s="71"/>
      <c r="G269" s="107" t="s">
        <v>174</v>
      </c>
      <c r="H269" s="71"/>
      <c r="I269" s="107" t="s">
        <v>1792</v>
      </c>
      <c r="J269" s="71"/>
      <c r="K269" s="71"/>
      <c r="L269" s="71"/>
      <c r="M269" s="72"/>
      <c r="N269" s="108" t="s">
        <v>1040</v>
      </c>
      <c r="O269" s="72"/>
      <c r="P269" s="109">
        <v>25000.0</v>
      </c>
      <c r="Q269" s="71"/>
      <c r="R269" s="110">
        <v>0.0</v>
      </c>
      <c r="S269" s="72"/>
      <c r="T269" s="111" t="s">
        <v>66</v>
      </c>
      <c r="U269" s="72"/>
      <c r="V269" s="112" t="s">
        <v>79</v>
      </c>
      <c r="W269" s="71"/>
      <c r="X269" s="72"/>
      <c r="Y269" s="112" t="s">
        <v>68</v>
      </c>
      <c r="Z269" s="72"/>
      <c r="AA269" s="75"/>
      <c r="AB269" s="169"/>
      <c r="AC269" s="72"/>
      <c r="AD269" s="170"/>
      <c r="AE269" s="72"/>
      <c r="AF269" s="170"/>
      <c r="AG269" s="71"/>
      <c r="AH269" s="72"/>
      <c r="AI269" s="170"/>
      <c r="AJ269" s="71"/>
      <c r="AK269" s="72"/>
      <c r="AL269" s="170"/>
      <c r="AM269" s="72"/>
      <c r="AN269" s="111"/>
      <c r="AO269" s="72"/>
      <c r="AP269" s="111"/>
      <c r="AQ269" s="72"/>
      <c r="AR269" s="111"/>
      <c r="AS269" s="72"/>
      <c r="AT269" s="168"/>
      <c r="AU269" s="72"/>
      <c r="AV269" s="266"/>
      <c r="AW269" s="71"/>
      <c r="AX269" s="72"/>
      <c r="AY269" s="111"/>
      <c r="AZ269" s="71"/>
      <c r="BA269" s="171"/>
      <c r="BB269" s="72"/>
      <c r="BC269" s="75"/>
    </row>
    <row r="270" ht="16.5" customHeight="1" outlineLevel="1">
      <c r="A270" s="75"/>
      <c r="B270" s="105" t="s">
        <v>2150</v>
      </c>
      <c r="C270" s="106">
        <v>46126.38701723379</v>
      </c>
      <c r="D270" s="72"/>
      <c r="E270" s="107" t="s">
        <v>7</v>
      </c>
      <c r="F270" s="71"/>
      <c r="G270" s="107" t="s">
        <v>174</v>
      </c>
      <c r="H270" s="71"/>
      <c r="I270" s="107" t="s">
        <v>2152</v>
      </c>
      <c r="J270" s="71"/>
      <c r="K270" s="71"/>
      <c r="L270" s="71"/>
      <c r="M270" s="72"/>
      <c r="N270" s="108" t="s">
        <v>1045</v>
      </c>
      <c r="O270" s="72"/>
      <c r="P270" s="109">
        <v>30000.0</v>
      </c>
      <c r="Q270" s="71"/>
      <c r="R270" s="110">
        <v>0.0</v>
      </c>
      <c r="S270" s="72"/>
      <c r="T270" s="111" t="s">
        <v>88</v>
      </c>
      <c r="U270" s="72"/>
      <c r="V270" s="112" t="s">
        <v>79</v>
      </c>
      <c r="W270" s="71"/>
      <c r="X270" s="72"/>
      <c r="Y270" s="112" t="s">
        <v>68</v>
      </c>
      <c r="Z270" s="72"/>
      <c r="AA270" s="75"/>
      <c r="AB270" s="169"/>
      <c r="AC270" s="72"/>
      <c r="AD270" s="170"/>
      <c r="AE270" s="72"/>
      <c r="AF270" s="170"/>
      <c r="AG270" s="71"/>
      <c r="AH270" s="72"/>
      <c r="AI270" s="170"/>
      <c r="AJ270" s="71"/>
      <c r="AK270" s="72"/>
      <c r="AL270" s="170"/>
      <c r="AM270" s="72"/>
      <c r="AN270" s="111"/>
      <c r="AO270" s="72"/>
      <c r="AP270" s="111"/>
      <c r="AQ270" s="72"/>
      <c r="AR270" s="111"/>
      <c r="AS270" s="72"/>
      <c r="AT270" s="168"/>
      <c r="AU270" s="72"/>
      <c r="AV270" s="266"/>
      <c r="AW270" s="71"/>
      <c r="AX270" s="72"/>
      <c r="AY270" s="111"/>
      <c r="AZ270" s="71"/>
      <c r="BA270" s="171"/>
      <c r="BB270" s="72"/>
      <c r="BC270" s="75"/>
    </row>
    <row r="271" ht="16.5" customHeight="1" outlineLevel="1">
      <c r="A271" s="75"/>
      <c r="B271" s="105" t="s">
        <v>2155</v>
      </c>
      <c r="C271" s="106">
        <v>46125.87065384259</v>
      </c>
      <c r="D271" s="72"/>
      <c r="E271" s="107" t="s">
        <v>7</v>
      </c>
      <c r="F271" s="71"/>
      <c r="G271" s="107" t="s">
        <v>174</v>
      </c>
      <c r="H271" s="71"/>
      <c r="I271" s="107" t="s">
        <v>1670</v>
      </c>
      <c r="J271" s="71"/>
      <c r="K271" s="71"/>
      <c r="L271" s="71"/>
      <c r="M271" s="72"/>
      <c r="N271" s="108" t="s">
        <v>329</v>
      </c>
      <c r="O271" s="72"/>
      <c r="P271" s="109">
        <v>30000.0</v>
      </c>
      <c r="Q271" s="71"/>
      <c r="R271" s="110">
        <v>0.0</v>
      </c>
      <c r="S271" s="72"/>
      <c r="T271" s="111" t="s">
        <v>66</v>
      </c>
      <c r="U271" s="72"/>
      <c r="V271" s="112" t="s">
        <v>79</v>
      </c>
      <c r="W271" s="71"/>
      <c r="X271" s="72"/>
      <c r="Y271" s="112" t="s">
        <v>68</v>
      </c>
      <c r="Z271" s="72"/>
      <c r="AA271" s="75"/>
      <c r="AB271" s="169"/>
      <c r="AC271" s="72"/>
      <c r="AD271" s="170"/>
      <c r="AE271" s="72"/>
      <c r="AF271" s="170"/>
      <c r="AG271" s="71"/>
      <c r="AH271" s="72"/>
      <c r="AI271" s="170"/>
      <c r="AJ271" s="71"/>
      <c r="AK271" s="72"/>
      <c r="AL271" s="170"/>
      <c r="AM271" s="72"/>
      <c r="AN271" s="111"/>
      <c r="AO271" s="72"/>
      <c r="AP271" s="111"/>
      <c r="AQ271" s="72"/>
      <c r="AR271" s="111"/>
      <c r="AS271" s="72"/>
      <c r="AT271" s="168"/>
      <c r="AU271" s="72"/>
      <c r="AV271" s="266"/>
      <c r="AW271" s="71"/>
      <c r="AX271" s="72"/>
      <c r="AY271" s="111"/>
      <c r="AZ271" s="71"/>
      <c r="BA271" s="171"/>
      <c r="BB271" s="72"/>
      <c r="BC271" s="75"/>
    </row>
    <row r="272" ht="16.5" customHeight="1" outlineLevel="1">
      <c r="A272" s="75"/>
      <c r="B272" s="105" t="s">
        <v>2160</v>
      </c>
      <c r="C272" s="106">
        <v>46125.82870008102</v>
      </c>
      <c r="D272" s="72"/>
      <c r="E272" s="107" t="s">
        <v>7</v>
      </c>
      <c r="F272" s="71"/>
      <c r="G272" s="107" t="s">
        <v>174</v>
      </c>
      <c r="H272" s="71"/>
      <c r="I272" s="107" t="s">
        <v>1733</v>
      </c>
      <c r="J272" s="71"/>
      <c r="K272" s="71"/>
      <c r="L272" s="71"/>
      <c r="M272" s="72"/>
      <c r="N272" s="108" t="s">
        <v>1026</v>
      </c>
      <c r="O272" s="72"/>
      <c r="P272" s="109">
        <v>25000.0</v>
      </c>
      <c r="Q272" s="71"/>
      <c r="R272" s="110">
        <v>0.0</v>
      </c>
      <c r="S272" s="72"/>
      <c r="T272" s="111" t="s">
        <v>66</v>
      </c>
      <c r="U272" s="72"/>
      <c r="V272" s="112" t="s">
        <v>79</v>
      </c>
      <c r="W272" s="71"/>
      <c r="X272" s="72"/>
      <c r="Y272" s="112" t="s">
        <v>68</v>
      </c>
      <c r="Z272" s="72"/>
      <c r="AA272" s="75"/>
      <c r="AB272" s="169"/>
      <c r="AC272" s="72"/>
      <c r="AD272" s="170"/>
      <c r="AE272" s="72"/>
      <c r="AF272" s="170"/>
      <c r="AG272" s="71"/>
      <c r="AH272" s="72"/>
      <c r="AI272" s="170"/>
      <c r="AJ272" s="71"/>
      <c r="AK272" s="72"/>
      <c r="AL272" s="170"/>
      <c r="AM272" s="72"/>
      <c r="AN272" s="111"/>
      <c r="AO272" s="72"/>
      <c r="AP272" s="111"/>
      <c r="AQ272" s="72"/>
      <c r="AR272" s="111"/>
      <c r="AS272" s="72"/>
      <c r="AT272" s="168"/>
      <c r="AU272" s="72"/>
      <c r="AV272" s="266"/>
      <c r="AW272" s="71"/>
      <c r="AX272" s="72"/>
      <c r="AY272" s="111"/>
      <c r="AZ272" s="71"/>
      <c r="BA272" s="171"/>
      <c r="BB272" s="72"/>
      <c r="BC272" s="75"/>
    </row>
    <row r="273" ht="16.5" customHeight="1" outlineLevel="1">
      <c r="A273" s="75"/>
      <c r="B273" s="105" t="s">
        <v>2165</v>
      </c>
      <c r="C273" s="106">
        <v>46125.82766149305</v>
      </c>
      <c r="D273" s="72"/>
      <c r="E273" s="107" t="s">
        <v>7</v>
      </c>
      <c r="F273" s="71"/>
      <c r="G273" s="107" t="s">
        <v>174</v>
      </c>
      <c r="H273" s="71"/>
      <c r="I273" s="107" t="s">
        <v>1777</v>
      </c>
      <c r="J273" s="71"/>
      <c r="K273" s="71"/>
      <c r="L273" s="71"/>
      <c r="M273" s="72"/>
      <c r="N273" s="108" t="s">
        <v>349</v>
      </c>
      <c r="O273" s="72"/>
      <c r="P273" s="109">
        <v>25000.0</v>
      </c>
      <c r="Q273" s="71"/>
      <c r="R273" s="110">
        <v>0.0</v>
      </c>
      <c r="S273" s="72"/>
      <c r="T273" s="111" t="s">
        <v>88</v>
      </c>
      <c r="U273" s="72"/>
      <c r="V273" s="112" t="s">
        <v>79</v>
      </c>
      <c r="W273" s="71"/>
      <c r="X273" s="72"/>
      <c r="Y273" s="112" t="s">
        <v>68</v>
      </c>
      <c r="Z273" s="72"/>
      <c r="AA273" s="75"/>
      <c r="AB273" s="169"/>
      <c r="AC273" s="72"/>
      <c r="AD273" s="170"/>
      <c r="AE273" s="72"/>
      <c r="AF273" s="170"/>
      <c r="AG273" s="71"/>
      <c r="AH273" s="72"/>
      <c r="AI273" s="170"/>
      <c r="AJ273" s="71"/>
      <c r="AK273" s="72"/>
      <c r="AL273" s="170"/>
      <c r="AM273" s="72"/>
      <c r="AN273" s="111"/>
      <c r="AO273" s="72"/>
      <c r="AP273" s="111"/>
      <c r="AQ273" s="72"/>
      <c r="AR273" s="111"/>
      <c r="AS273" s="72"/>
      <c r="AT273" s="168"/>
      <c r="AU273" s="72"/>
      <c r="AV273" s="266"/>
      <c r="AW273" s="71"/>
      <c r="AX273" s="72"/>
      <c r="AY273" s="111"/>
      <c r="AZ273" s="71"/>
      <c r="BA273" s="171"/>
      <c r="BB273" s="72"/>
      <c r="BC273" s="75"/>
    </row>
    <row r="274" ht="16.5" customHeight="1" outlineLevel="1">
      <c r="A274" s="75"/>
      <c r="B274" s="105" t="s">
        <v>2169</v>
      </c>
      <c r="C274" s="106">
        <v>46125.825763506946</v>
      </c>
      <c r="D274" s="72"/>
      <c r="E274" s="107" t="s">
        <v>7</v>
      </c>
      <c r="F274" s="71"/>
      <c r="G274" s="107" t="s">
        <v>174</v>
      </c>
      <c r="H274" s="71"/>
      <c r="I274" s="107" t="s">
        <v>2172</v>
      </c>
      <c r="J274" s="71"/>
      <c r="K274" s="71"/>
      <c r="L274" s="71"/>
      <c r="M274" s="72"/>
      <c r="N274" s="108" t="s">
        <v>1061</v>
      </c>
      <c r="O274" s="72"/>
      <c r="P274" s="109">
        <v>25000.0</v>
      </c>
      <c r="Q274" s="71"/>
      <c r="R274" s="110">
        <v>0.0</v>
      </c>
      <c r="S274" s="72"/>
      <c r="T274" s="111" t="s">
        <v>88</v>
      </c>
      <c r="U274" s="72"/>
      <c r="V274" s="112" t="s">
        <v>79</v>
      </c>
      <c r="W274" s="71"/>
      <c r="X274" s="72"/>
      <c r="Y274" s="112" t="s">
        <v>68</v>
      </c>
      <c r="Z274" s="72"/>
      <c r="AA274" s="75"/>
      <c r="AB274" s="169"/>
      <c r="AC274" s="72"/>
      <c r="AD274" s="170"/>
      <c r="AE274" s="72"/>
      <c r="AF274" s="170"/>
      <c r="AG274" s="71"/>
      <c r="AH274" s="72"/>
      <c r="AI274" s="170"/>
      <c r="AJ274" s="71"/>
      <c r="AK274" s="72"/>
      <c r="AL274" s="170"/>
      <c r="AM274" s="72"/>
      <c r="AN274" s="111"/>
      <c r="AO274" s="72"/>
      <c r="AP274" s="111"/>
      <c r="AQ274" s="72"/>
      <c r="AR274" s="111"/>
      <c r="AS274" s="72"/>
      <c r="AT274" s="168"/>
      <c r="AU274" s="72"/>
      <c r="AV274" s="266"/>
      <c r="AW274" s="71"/>
      <c r="AX274" s="72"/>
      <c r="AY274" s="111"/>
      <c r="AZ274" s="71"/>
      <c r="BA274" s="171"/>
      <c r="BB274" s="72"/>
      <c r="BC274" s="75"/>
    </row>
    <row r="275" ht="16.5" customHeight="1" outlineLevel="1">
      <c r="A275" s="75"/>
      <c r="B275" s="105" t="s">
        <v>2176</v>
      </c>
      <c r="C275" s="106">
        <v>46125.756323009264</v>
      </c>
      <c r="D275" s="72"/>
      <c r="E275" s="107" t="s">
        <v>7</v>
      </c>
      <c r="F275" s="71"/>
      <c r="G275" s="107" t="s">
        <v>174</v>
      </c>
      <c r="H275" s="71"/>
      <c r="I275" s="107" t="s">
        <v>1602</v>
      </c>
      <c r="J275" s="71"/>
      <c r="K275" s="71"/>
      <c r="L275" s="71"/>
      <c r="M275" s="72"/>
      <c r="N275" s="108" t="s">
        <v>1067</v>
      </c>
      <c r="O275" s="72"/>
      <c r="P275" s="109">
        <v>25000.0</v>
      </c>
      <c r="Q275" s="71"/>
      <c r="R275" s="110">
        <v>0.0</v>
      </c>
      <c r="S275" s="72"/>
      <c r="T275" s="111" t="s">
        <v>88</v>
      </c>
      <c r="U275" s="72"/>
      <c r="V275" s="112" t="s">
        <v>79</v>
      </c>
      <c r="W275" s="71"/>
      <c r="X275" s="72"/>
      <c r="Y275" s="112" t="s">
        <v>68</v>
      </c>
      <c r="Z275" s="72"/>
      <c r="AA275" s="75"/>
      <c r="AB275" s="169"/>
      <c r="AC275" s="72"/>
      <c r="AD275" s="170"/>
      <c r="AE275" s="72"/>
      <c r="AF275" s="170"/>
      <c r="AG275" s="71"/>
      <c r="AH275" s="72"/>
      <c r="AI275" s="170"/>
      <c r="AJ275" s="71"/>
      <c r="AK275" s="72"/>
      <c r="AL275" s="170"/>
      <c r="AM275" s="72"/>
      <c r="AN275" s="111"/>
      <c r="AO275" s="72"/>
      <c r="AP275" s="111"/>
      <c r="AQ275" s="72"/>
      <c r="AR275" s="111"/>
      <c r="AS275" s="72"/>
      <c r="AT275" s="168"/>
      <c r="AU275" s="72"/>
      <c r="AV275" s="266"/>
      <c r="AW275" s="71"/>
      <c r="AX275" s="72"/>
      <c r="AY275" s="111"/>
      <c r="AZ275" s="71"/>
      <c r="BA275" s="171"/>
      <c r="BB275" s="72"/>
      <c r="BC275" s="75"/>
    </row>
    <row r="276" ht="16.5" customHeight="1" outlineLevel="1">
      <c r="A276" s="75"/>
      <c r="B276" s="105" t="s">
        <v>2178</v>
      </c>
      <c r="C276" s="106">
        <v>46125.741075150465</v>
      </c>
      <c r="D276" s="72"/>
      <c r="E276" s="107" t="s">
        <v>7</v>
      </c>
      <c r="F276" s="71"/>
      <c r="G276" s="107" t="s">
        <v>174</v>
      </c>
      <c r="H276" s="71"/>
      <c r="I276" s="107" t="s">
        <v>1716</v>
      </c>
      <c r="J276" s="71"/>
      <c r="K276" s="71"/>
      <c r="L276" s="71"/>
      <c r="M276" s="72"/>
      <c r="N276" s="108" t="s">
        <v>616</v>
      </c>
      <c r="O276" s="72"/>
      <c r="P276" s="109">
        <v>25000.0</v>
      </c>
      <c r="Q276" s="71"/>
      <c r="R276" s="110">
        <v>0.0</v>
      </c>
      <c r="S276" s="72"/>
      <c r="T276" s="111" t="s">
        <v>88</v>
      </c>
      <c r="U276" s="72"/>
      <c r="V276" s="112" t="s">
        <v>79</v>
      </c>
      <c r="W276" s="71"/>
      <c r="X276" s="72"/>
      <c r="Y276" s="112" t="s">
        <v>68</v>
      </c>
      <c r="Z276" s="72"/>
      <c r="AA276" s="75"/>
      <c r="AB276" s="169"/>
      <c r="AC276" s="72"/>
      <c r="AD276" s="170"/>
      <c r="AE276" s="72"/>
      <c r="AF276" s="170"/>
      <c r="AG276" s="71"/>
      <c r="AH276" s="72"/>
      <c r="AI276" s="170"/>
      <c r="AJ276" s="71"/>
      <c r="AK276" s="72"/>
      <c r="AL276" s="170"/>
      <c r="AM276" s="72"/>
      <c r="AN276" s="111"/>
      <c r="AO276" s="72"/>
      <c r="AP276" s="111"/>
      <c r="AQ276" s="72"/>
      <c r="AR276" s="111"/>
      <c r="AS276" s="72"/>
      <c r="AT276" s="168"/>
      <c r="AU276" s="72"/>
      <c r="AV276" s="266"/>
      <c r="AW276" s="71"/>
      <c r="AX276" s="72"/>
      <c r="AY276" s="111"/>
      <c r="AZ276" s="71"/>
      <c r="BA276" s="171"/>
      <c r="BB276" s="72"/>
      <c r="BC276" s="75"/>
    </row>
    <row r="277" ht="16.5" customHeight="1" outlineLevel="1">
      <c r="A277" s="75"/>
      <c r="B277" s="105" t="s">
        <v>2183</v>
      </c>
      <c r="C277" s="106">
        <v>46125.46402195602</v>
      </c>
      <c r="D277" s="72"/>
      <c r="E277" s="107" t="s">
        <v>7</v>
      </c>
      <c r="F277" s="71"/>
      <c r="G277" s="107" t="s">
        <v>174</v>
      </c>
      <c r="H277" s="71"/>
      <c r="I277" s="107" t="s">
        <v>1724</v>
      </c>
      <c r="J277" s="71"/>
      <c r="K277" s="71"/>
      <c r="L277" s="71"/>
      <c r="M277" s="72"/>
      <c r="N277" s="108" t="s">
        <v>268</v>
      </c>
      <c r="O277" s="72"/>
      <c r="P277" s="109">
        <v>45000.0</v>
      </c>
      <c r="Q277" s="71"/>
      <c r="R277" s="110">
        <v>0.0</v>
      </c>
      <c r="S277" s="72"/>
      <c r="T277" s="111" t="s">
        <v>88</v>
      </c>
      <c r="U277" s="72"/>
      <c r="V277" s="112" t="s">
        <v>79</v>
      </c>
      <c r="W277" s="71"/>
      <c r="X277" s="72"/>
      <c r="Y277" s="112" t="s">
        <v>68</v>
      </c>
      <c r="Z277" s="72"/>
      <c r="AA277" s="75"/>
      <c r="AB277" s="169"/>
      <c r="AC277" s="72"/>
      <c r="AD277" s="170"/>
      <c r="AE277" s="72"/>
      <c r="AF277" s="170"/>
      <c r="AG277" s="71"/>
      <c r="AH277" s="72"/>
      <c r="AI277" s="170"/>
      <c r="AJ277" s="71"/>
      <c r="AK277" s="72"/>
      <c r="AL277" s="170"/>
      <c r="AM277" s="72"/>
      <c r="AN277" s="111"/>
      <c r="AO277" s="72"/>
      <c r="AP277" s="111"/>
      <c r="AQ277" s="72"/>
      <c r="AR277" s="111"/>
      <c r="AS277" s="72"/>
      <c r="AT277" s="168"/>
      <c r="AU277" s="72"/>
      <c r="AV277" s="266"/>
      <c r="AW277" s="71"/>
      <c r="AX277" s="72"/>
      <c r="AY277" s="111"/>
      <c r="AZ277" s="71"/>
      <c r="BA277" s="171"/>
      <c r="BB277" s="72"/>
      <c r="BC277" s="75"/>
    </row>
    <row r="278" ht="16.5" customHeight="1" outlineLevel="1">
      <c r="A278" s="75"/>
      <c r="B278" s="105" t="s">
        <v>2187</v>
      </c>
      <c r="C278" s="106">
        <v>46122.86447758102</v>
      </c>
      <c r="D278" s="72"/>
      <c r="E278" s="107" t="s">
        <v>7</v>
      </c>
      <c r="F278" s="71"/>
      <c r="G278" s="107" t="s">
        <v>174</v>
      </c>
      <c r="H278" s="71"/>
      <c r="I278" s="107" t="s">
        <v>1363</v>
      </c>
      <c r="J278" s="71"/>
      <c r="K278" s="71"/>
      <c r="L278" s="71"/>
      <c r="M278" s="72"/>
      <c r="N278" s="108" t="s">
        <v>717</v>
      </c>
      <c r="O278" s="72"/>
      <c r="P278" s="109">
        <v>25000.0</v>
      </c>
      <c r="Q278" s="71"/>
      <c r="R278" s="110">
        <v>0.0</v>
      </c>
      <c r="S278" s="72"/>
      <c r="T278" s="111" t="s">
        <v>66</v>
      </c>
      <c r="U278" s="72"/>
      <c r="V278" s="112" t="s">
        <v>79</v>
      </c>
      <c r="W278" s="71"/>
      <c r="X278" s="72"/>
      <c r="Y278" s="112" t="s">
        <v>68</v>
      </c>
      <c r="Z278" s="72"/>
      <c r="AA278" s="75"/>
      <c r="AB278" s="169"/>
      <c r="AC278" s="72"/>
      <c r="AD278" s="170"/>
      <c r="AE278" s="72"/>
      <c r="AF278" s="170"/>
      <c r="AG278" s="71"/>
      <c r="AH278" s="72"/>
      <c r="AI278" s="170"/>
      <c r="AJ278" s="71"/>
      <c r="AK278" s="72"/>
      <c r="AL278" s="170"/>
      <c r="AM278" s="72"/>
      <c r="AN278" s="111"/>
      <c r="AO278" s="72"/>
      <c r="AP278" s="111"/>
      <c r="AQ278" s="72"/>
      <c r="AR278" s="111"/>
      <c r="AS278" s="72"/>
      <c r="AT278" s="168"/>
      <c r="AU278" s="72"/>
      <c r="AV278" s="266"/>
      <c r="AW278" s="71"/>
      <c r="AX278" s="72"/>
      <c r="AY278" s="111"/>
      <c r="AZ278" s="71"/>
      <c r="BA278" s="171"/>
      <c r="BB278" s="72"/>
      <c r="BC278" s="75"/>
    </row>
    <row r="279" ht="16.5" customHeight="1" outlineLevel="1">
      <c r="A279" s="75"/>
      <c r="B279" s="105" t="s">
        <v>2191</v>
      </c>
      <c r="C279" s="106">
        <v>46122.86374951389</v>
      </c>
      <c r="D279" s="72"/>
      <c r="E279" s="107" t="s">
        <v>7</v>
      </c>
      <c r="F279" s="71"/>
      <c r="G279" s="107" t="s">
        <v>174</v>
      </c>
      <c r="H279" s="71"/>
      <c r="I279" s="107" t="s">
        <v>1351</v>
      </c>
      <c r="J279" s="71"/>
      <c r="K279" s="71"/>
      <c r="L279" s="71"/>
      <c r="M279" s="72"/>
      <c r="N279" s="108" t="s">
        <v>724</v>
      </c>
      <c r="O279" s="72"/>
      <c r="P279" s="109">
        <v>25000.0</v>
      </c>
      <c r="Q279" s="71"/>
      <c r="R279" s="110">
        <v>0.0</v>
      </c>
      <c r="S279" s="72"/>
      <c r="T279" s="111" t="s">
        <v>66</v>
      </c>
      <c r="U279" s="72"/>
      <c r="V279" s="112" t="s">
        <v>79</v>
      </c>
      <c r="W279" s="71"/>
      <c r="X279" s="72"/>
      <c r="Y279" s="112" t="s">
        <v>68</v>
      </c>
      <c r="Z279" s="72"/>
      <c r="AA279" s="75"/>
      <c r="AB279" s="169"/>
      <c r="AC279" s="72"/>
      <c r="AD279" s="170"/>
      <c r="AE279" s="72"/>
      <c r="AF279" s="170"/>
      <c r="AG279" s="71"/>
      <c r="AH279" s="72"/>
      <c r="AI279" s="170"/>
      <c r="AJ279" s="71"/>
      <c r="AK279" s="72"/>
      <c r="AL279" s="170"/>
      <c r="AM279" s="72"/>
      <c r="AN279" s="111"/>
      <c r="AO279" s="72"/>
      <c r="AP279" s="111"/>
      <c r="AQ279" s="72"/>
      <c r="AR279" s="111"/>
      <c r="AS279" s="72"/>
      <c r="AT279" s="168"/>
      <c r="AU279" s="72"/>
      <c r="AV279" s="266"/>
      <c r="AW279" s="71"/>
      <c r="AX279" s="72"/>
      <c r="AY279" s="111"/>
      <c r="AZ279" s="71"/>
      <c r="BA279" s="171"/>
      <c r="BB279" s="72"/>
      <c r="BC279" s="75"/>
    </row>
    <row r="280" ht="16.5" customHeight="1" outlineLevel="1">
      <c r="A280" s="75"/>
      <c r="B280" s="105" t="s">
        <v>2197</v>
      </c>
      <c r="C280" s="106">
        <v>46122.862523703705</v>
      </c>
      <c r="D280" s="72"/>
      <c r="E280" s="107" t="s">
        <v>7</v>
      </c>
      <c r="F280" s="71"/>
      <c r="G280" s="107" t="s">
        <v>174</v>
      </c>
      <c r="H280" s="71"/>
      <c r="I280" s="107" t="s">
        <v>1920</v>
      </c>
      <c r="J280" s="71"/>
      <c r="K280" s="71"/>
      <c r="L280" s="71"/>
      <c r="M280" s="72"/>
      <c r="N280" s="108" t="s">
        <v>219</v>
      </c>
      <c r="O280" s="72"/>
      <c r="P280" s="109">
        <v>25000.0</v>
      </c>
      <c r="Q280" s="71"/>
      <c r="R280" s="110">
        <v>0.0</v>
      </c>
      <c r="S280" s="72"/>
      <c r="T280" s="111" t="s">
        <v>66</v>
      </c>
      <c r="U280" s="72"/>
      <c r="V280" s="112" t="s">
        <v>79</v>
      </c>
      <c r="W280" s="71"/>
      <c r="X280" s="72"/>
      <c r="Y280" s="112" t="s">
        <v>68</v>
      </c>
      <c r="Z280" s="72"/>
      <c r="AA280" s="75"/>
      <c r="AB280" s="169"/>
      <c r="AC280" s="72"/>
      <c r="AD280" s="170"/>
      <c r="AE280" s="72"/>
      <c r="AF280" s="170"/>
      <c r="AG280" s="71"/>
      <c r="AH280" s="72"/>
      <c r="AI280" s="170"/>
      <c r="AJ280" s="71"/>
      <c r="AK280" s="72"/>
      <c r="AL280" s="170"/>
      <c r="AM280" s="72"/>
      <c r="AN280" s="111"/>
      <c r="AO280" s="72"/>
      <c r="AP280" s="111"/>
      <c r="AQ280" s="72"/>
      <c r="AR280" s="111"/>
      <c r="AS280" s="72"/>
      <c r="AT280" s="168"/>
      <c r="AU280" s="72"/>
      <c r="AV280" s="266"/>
      <c r="AW280" s="71"/>
      <c r="AX280" s="72"/>
      <c r="AY280" s="111"/>
      <c r="AZ280" s="71"/>
      <c r="BA280" s="171"/>
      <c r="BB280" s="72"/>
      <c r="BC280" s="75"/>
    </row>
    <row r="281" ht="16.5" customHeight="1" outlineLevel="1">
      <c r="A281" s="75"/>
      <c r="B281" s="105" t="s">
        <v>2199</v>
      </c>
      <c r="C281" s="106">
        <v>46122.798085752314</v>
      </c>
      <c r="D281" s="72"/>
      <c r="E281" s="107" t="s">
        <v>7</v>
      </c>
      <c r="F281" s="71"/>
      <c r="G281" s="107" t="s">
        <v>174</v>
      </c>
      <c r="H281" s="71"/>
      <c r="I281" s="107" t="s">
        <v>1764</v>
      </c>
      <c r="J281" s="71"/>
      <c r="K281" s="71"/>
      <c r="L281" s="71"/>
      <c r="M281" s="72"/>
      <c r="N281" s="108" t="s">
        <v>1094</v>
      </c>
      <c r="O281" s="72"/>
      <c r="P281" s="109">
        <v>25000.0</v>
      </c>
      <c r="Q281" s="71"/>
      <c r="R281" s="110">
        <v>0.0</v>
      </c>
      <c r="S281" s="72"/>
      <c r="T281" s="111" t="s">
        <v>66</v>
      </c>
      <c r="U281" s="72"/>
      <c r="V281" s="112" t="s">
        <v>79</v>
      </c>
      <c r="W281" s="71"/>
      <c r="X281" s="72"/>
      <c r="Y281" s="112" t="s">
        <v>68</v>
      </c>
      <c r="Z281" s="72"/>
      <c r="AA281" s="75"/>
      <c r="AB281" s="169"/>
      <c r="AC281" s="72"/>
      <c r="AD281" s="170"/>
      <c r="AE281" s="72"/>
      <c r="AF281" s="170"/>
      <c r="AG281" s="71"/>
      <c r="AH281" s="72"/>
      <c r="AI281" s="170"/>
      <c r="AJ281" s="71"/>
      <c r="AK281" s="72"/>
      <c r="AL281" s="170"/>
      <c r="AM281" s="72"/>
      <c r="AN281" s="111"/>
      <c r="AO281" s="72"/>
      <c r="AP281" s="111"/>
      <c r="AQ281" s="72"/>
      <c r="AR281" s="111"/>
      <c r="AS281" s="72"/>
      <c r="AT281" s="168"/>
      <c r="AU281" s="72"/>
      <c r="AV281" s="266"/>
      <c r="AW281" s="71"/>
      <c r="AX281" s="72"/>
      <c r="AY281" s="111"/>
      <c r="AZ281" s="71"/>
      <c r="BA281" s="171"/>
      <c r="BB281" s="72"/>
      <c r="BC281" s="75"/>
    </row>
    <row r="282" ht="16.5" customHeight="1" outlineLevel="1">
      <c r="A282" s="75"/>
      <c r="B282" s="105" t="s">
        <v>2203</v>
      </c>
      <c r="C282" s="106">
        <v>46122.74811542824</v>
      </c>
      <c r="D282" s="72"/>
      <c r="E282" s="107" t="s">
        <v>7</v>
      </c>
      <c r="F282" s="71"/>
      <c r="G282" s="107" t="s">
        <v>174</v>
      </c>
      <c r="H282" s="71"/>
      <c r="I282" s="107" t="s">
        <v>1785</v>
      </c>
      <c r="J282" s="71"/>
      <c r="K282" s="71"/>
      <c r="L282" s="71"/>
      <c r="M282" s="72"/>
      <c r="N282" s="108" t="s">
        <v>423</v>
      </c>
      <c r="O282" s="72"/>
      <c r="P282" s="109">
        <v>25000.0</v>
      </c>
      <c r="Q282" s="71"/>
      <c r="R282" s="110">
        <v>0.0</v>
      </c>
      <c r="S282" s="72"/>
      <c r="T282" s="111" t="s">
        <v>88</v>
      </c>
      <c r="U282" s="72"/>
      <c r="V282" s="112" t="s">
        <v>79</v>
      </c>
      <c r="W282" s="71"/>
      <c r="X282" s="72"/>
      <c r="Y282" s="112" t="s">
        <v>68</v>
      </c>
      <c r="Z282" s="72"/>
      <c r="AA282" s="75"/>
      <c r="AB282" s="169"/>
      <c r="AC282" s="72"/>
      <c r="AD282" s="170"/>
      <c r="AE282" s="72"/>
      <c r="AF282" s="170"/>
      <c r="AG282" s="71"/>
      <c r="AH282" s="72"/>
      <c r="AI282" s="170"/>
      <c r="AJ282" s="71"/>
      <c r="AK282" s="72"/>
      <c r="AL282" s="170"/>
      <c r="AM282" s="72"/>
      <c r="AN282" s="111"/>
      <c r="AO282" s="72"/>
      <c r="AP282" s="111"/>
      <c r="AQ282" s="72"/>
      <c r="AR282" s="111"/>
      <c r="AS282" s="72"/>
      <c r="AT282" s="168"/>
      <c r="AU282" s="72"/>
      <c r="AV282" s="266"/>
      <c r="AW282" s="71"/>
      <c r="AX282" s="72"/>
      <c r="AY282" s="111"/>
      <c r="AZ282" s="71"/>
      <c r="BA282" s="171"/>
      <c r="BB282" s="72"/>
      <c r="BC282" s="75"/>
    </row>
    <row r="283" ht="16.5" customHeight="1" outlineLevel="1">
      <c r="A283" s="75"/>
      <c r="B283" s="105" t="s">
        <v>2204</v>
      </c>
      <c r="C283" s="106">
        <v>46122.73112542824</v>
      </c>
      <c r="D283" s="72"/>
      <c r="E283" s="107" t="s">
        <v>7</v>
      </c>
      <c r="F283" s="71"/>
      <c r="G283" s="107" t="s">
        <v>174</v>
      </c>
      <c r="H283" s="71"/>
      <c r="I283" s="107" t="s">
        <v>1820</v>
      </c>
      <c r="J283" s="71"/>
      <c r="K283" s="71"/>
      <c r="L283" s="71"/>
      <c r="M283" s="72"/>
      <c r="N283" s="108" t="s">
        <v>432</v>
      </c>
      <c r="O283" s="72"/>
      <c r="P283" s="109">
        <v>25000.0</v>
      </c>
      <c r="Q283" s="71"/>
      <c r="R283" s="110">
        <v>0.0</v>
      </c>
      <c r="S283" s="72"/>
      <c r="T283" s="111" t="s">
        <v>66</v>
      </c>
      <c r="U283" s="72"/>
      <c r="V283" s="112" t="s">
        <v>79</v>
      </c>
      <c r="W283" s="71"/>
      <c r="X283" s="72"/>
      <c r="Y283" s="112" t="s">
        <v>68</v>
      </c>
      <c r="Z283" s="72"/>
      <c r="AA283" s="75"/>
      <c r="AB283" s="169"/>
      <c r="AC283" s="72"/>
      <c r="AD283" s="170"/>
      <c r="AE283" s="72"/>
      <c r="AF283" s="170"/>
      <c r="AG283" s="71"/>
      <c r="AH283" s="72"/>
      <c r="AI283" s="170"/>
      <c r="AJ283" s="71"/>
      <c r="AK283" s="72"/>
      <c r="AL283" s="170"/>
      <c r="AM283" s="72"/>
      <c r="AN283" s="111"/>
      <c r="AO283" s="72"/>
      <c r="AP283" s="111"/>
      <c r="AQ283" s="72"/>
      <c r="AR283" s="111"/>
      <c r="AS283" s="72"/>
      <c r="AT283" s="168"/>
      <c r="AU283" s="72"/>
      <c r="AV283" s="266"/>
      <c r="AW283" s="71"/>
      <c r="AX283" s="72"/>
      <c r="AY283" s="111"/>
      <c r="AZ283" s="71"/>
      <c r="BA283" s="171"/>
      <c r="BB283" s="72"/>
      <c r="BC283" s="75"/>
    </row>
    <row r="284" ht="16.5" customHeight="1" outlineLevel="1">
      <c r="A284" s="75"/>
      <c r="B284" s="105" t="s">
        <v>2205</v>
      </c>
      <c r="C284" s="106">
        <v>46122.3867216088</v>
      </c>
      <c r="D284" s="72"/>
      <c r="E284" s="107" t="s">
        <v>7</v>
      </c>
      <c r="F284" s="71"/>
      <c r="G284" s="107" t="s">
        <v>174</v>
      </c>
      <c r="H284" s="71"/>
      <c r="I284" s="107" t="s">
        <v>1914</v>
      </c>
      <c r="J284" s="71"/>
      <c r="K284" s="71"/>
      <c r="L284" s="71"/>
      <c r="M284" s="72"/>
      <c r="N284" s="108" t="s">
        <v>645</v>
      </c>
      <c r="O284" s="72"/>
      <c r="P284" s="109">
        <v>45000.0</v>
      </c>
      <c r="Q284" s="71"/>
      <c r="R284" s="110">
        <v>0.0</v>
      </c>
      <c r="S284" s="72"/>
      <c r="T284" s="111" t="s">
        <v>88</v>
      </c>
      <c r="U284" s="72"/>
      <c r="V284" s="112" t="s">
        <v>79</v>
      </c>
      <c r="W284" s="71"/>
      <c r="X284" s="72"/>
      <c r="Y284" s="112" t="s">
        <v>68</v>
      </c>
      <c r="Z284" s="72"/>
      <c r="AA284" s="75"/>
      <c r="AB284" s="169"/>
      <c r="AC284" s="72"/>
      <c r="AD284" s="170"/>
      <c r="AE284" s="72"/>
      <c r="AF284" s="170"/>
      <c r="AG284" s="71"/>
      <c r="AH284" s="72"/>
      <c r="AI284" s="170"/>
      <c r="AJ284" s="71"/>
      <c r="AK284" s="72"/>
      <c r="AL284" s="170"/>
      <c r="AM284" s="72"/>
      <c r="AN284" s="111"/>
      <c r="AO284" s="72"/>
      <c r="AP284" s="111"/>
      <c r="AQ284" s="72"/>
      <c r="AR284" s="111"/>
      <c r="AS284" s="72"/>
      <c r="AT284" s="168"/>
      <c r="AU284" s="72"/>
      <c r="AV284" s="266"/>
      <c r="AW284" s="71"/>
      <c r="AX284" s="72"/>
      <c r="AY284" s="111"/>
      <c r="AZ284" s="71"/>
      <c r="BA284" s="171"/>
      <c r="BB284" s="72"/>
      <c r="BC284" s="75"/>
    </row>
    <row r="285" ht="16.5" customHeight="1" outlineLevel="1">
      <c r="A285" s="75"/>
      <c r="B285" s="105" t="s">
        <v>2208</v>
      </c>
      <c r="C285" s="106">
        <v>46121.7083369676</v>
      </c>
      <c r="D285" s="72"/>
      <c r="E285" s="107" t="s">
        <v>7</v>
      </c>
      <c r="F285" s="71"/>
      <c r="G285" s="107" t="s">
        <v>174</v>
      </c>
      <c r="H285" s="71"/>
      <c r="I285" s="107" t="s">
        <v>2209</v>
      </c>
      <c r="J285" s="71"/>
      <c r="K285" s="71"/>
      <c r="L285" s="71"/>
      <c r="M285" s="72"/>
      <c r="N285" s="108" t="s">
        <v>1113</v>
      </c>
      <c r="O285" s="72"/>
      <c r="P285" s="109">
        <v>30000.0</v>
      </c>
      <c r="Q285" s="71"/>
      <c r="R285" s="110">
        <v>0.0</v>
      </c>
      <c r="S285" s="72"/>
      <c r="T285" s="111" t="s">
        <v>66</v>
      </c>
      <c r="U285" s="72"/>
      <c r="V285" s="112" t="s">
        <v>79</v>
      </c>
      <c r="W285" s="71"/>
      <c r="X285" s="72"/>
      <c r="Y285" s="112" t="s">
        <v>68</v>
      </c>
      <c r="Z285" s="72"/>
      <c r="AA285" s="75"/>
      <c r="AB285" s="169"/>
      <c r="AC285" s="72"/>
      <c r="AD285" s="170"/>
      <c r="AE285" s="72"/>
      <c r="AF285" s="170"/>
      <c r="AG285" s="71"/>
      <c r="AH285" s="72"/>
      <c r="AI285" s="170"/>
      <c r="AJ285" s="71"/>
      <c r="AK285" s="72"/>
      <c r="AL285" s="170"/>
      <c r="AM285" s="72"/>
      <c r="AN285" s="111"/>
      <c r="AO285" s="72"/>
      <c r="AP285" s="111"/>
      <c r="AQ285" s="72"/>
      <c r="AR285" s="111"/>
      <c r="AS285" s="72"/>
      <c r="AT285" s="168"/>
      <c r="AU285" s="72"/>
      <c r="AV285" s="266"/>
      <c r="AW285" s="71"/>
      <c r="AX285" s="72"/>
      <c r="AY285" s="111"/>
      <c r="AZ285" s="71"/>
      <c r="BA285" s="171"/>
      <c r="BB285" s="72"/>
      <c r="BC285" s="75"/>
    </row>
    <row r="286" ht="16.5" customHeight="1" outlineLevel="1">
      <c r="A286" s="75"/>
      <c r="B286" s="105" t="s">
        <v>2210</v>
      </c>
      <c r="C286" s="106">
        <v>46121.705863055555</v>
      </c>
      <c r="D286" s="72"/>
      <c r="E286" s="107" t="s">
        <v>7</v>
      </c>
      <c r="F286" s="71"/>
      <c r="G286" s="107" t="s">
        <v>174</v>
      </c>
      <c r="H286" s="71"/>
      <c r="I286" s="107" t="s">
        <v>1835</v>
      </c>
      <c r="J286" s="71"/>
      <c r="K286" s="71"/>
      <c r="L286" s="71"/>
      <c r="M286" s="72"/>
      <c r="N286" s="108" t="s">
        <v>441</v>
      </c>
      <c r="O286" s="72"/>
      <c r="P286" s="109">
        <v>25000.0</v>
      </c>
      <c r="Q286" s="71"/>
      <c r="R286" s="110">
        <v>0.0</v>
      </c>
      <c r="S286" s="72"/>
      <c r="T286" s="111" t="s">
        <v>88</v>
      </c>
      <c r="U286" s="72"/>
      <c r="V286" s="112" t="s">
        <v>79</v>
      </c>
      <c r="W286" s="71"/>
      <c r="X286" s="72"/>
      <c r="Y286" s="112" t="s">
        <v>68</v>
      </c>
      <c r="Z286" s="72"/>
      <c r="AA286" s="75"/>
      <c r="AB286" s="169"/>
      <c r="AC286" s="72"/>
      <c r="AD286" s="170"/>
      <c r="AE286" s="72"/>
      <c r="AF286" s="170"/>
      <c r="AG286" s="71"/>
      <c r="AH286" s="72"/>
      <c r="AI286" s="170"/>
      <c r="AJ286" s="71"/>
      <c r="AK286" s="72"/>
      <c r="AL286" s="170"/>
      <c r="AM286" s="72"/>
      <c r="AN286" s="111"/>
      <c r="AO286" s="72"/>
      <c r="AP286" s="111"/>
      <c r="AQ286" s="72"/>
      <c r="AR286" s="111"/>
      <c r="AS286" s="72"/>
      <c r="AT286" s="168"/>
      <c r="AU286" s="72"/>
      <c r="AV286" s="266"/>
      <c r="AW286" s="71"/>
      <c r="AX286" s="72"/>
      <c r="AY286" s="111"/>
      <c r="AZ286" s="71"/>
      <c r="BA286" s="171"/>
      <c r="BB286" s="72"/>
      <c r="BC286" s="75"/>
    </row>
    <row r="287" ht="16.5" customHeight="1" outlineLevel="1">
      <c r="A287" s="75"/>
      <c r="B287" s="105" t="s">
        <v>2211</v>
      </c>
      <c r="C287" s="106">
        <v>46121.7045834375</v>
      </c>
      <c r="D287" s="72"/>
      <c r="E287" s="107" t="s">
        <v>7</v>
      </c>
      <c r="F287" s="71"/>
      <c r="G287" s="107" t="s">
        <v>174</v>
      </c>
      <c r="H287" s="71"/>
      <c r="I287" s="107" t="s">
        <v>1827</v>
      </c>
      <c r="J287" s="71"/>
      <c r="K287" s="71"/>
      <c r="L287" s="71"/>
      <c r="M287" s="72"/>
      <c r="N287" s="108" t="s">
        <v>452</v>
      </c>
      <c r="O287" s="72"/>
      <c r="P287" s="109">
        <v>25000.0</v>
      </c>
      <c r="Q287" s="71"/>
      <c r="R287" s="110">
        <v>0.0</v>
      </c>
      <c r="S287" s="72"/>
      <c r="T287" s="111" t="s">
        <v>88</v>
      </c>
      <c r="U287" s="72"/>
      <c r="V287" s="112" t="s">
        <v>79</v>
      </c>
      <c r="W287" s="71"/>
      <c r="X287" s="72"/>
      <c r="Y287" s="112" t="s">
        <v>68</v>
      </c>
      <c r="Z287" s="72"/>
      <c r="AA287" s="75"/>
      <c r="AB287" s="169"/>
      <c r="AC287" s="72"/>
      <c r="AD287" s="170"/>
      <c r="AE287" s="72"/>
      <c r="AF287" s="170"/>
      <c r="AG287" s="71"/>
      <c r="AH287" s="72"/>
      <c r="AI287" s="170"/>
      <c r="AJ287" s="71"/>
      <c r="AK287" s="72"/>
      <c r="AL287" s="170"/>
      <c r="AM287" s="72"/>
      <c r="AN287" s="111"/>
      <c r="AO287" s="72"/>
      <c r="AP287" s="111"/>
      <c r="AQ287" s="72"/>
      <c r="AR287" s="111"/>
      <c r="AS287" s="72"/>
      <c r="AT287" s="168"/>
      <c r="AU287" s="72"/>
      <c r="AV287" s="266"/>
      <c r="AW287" s="71"/>
      <c r="AX287" s="72"/>
      <c r="AY287" s="111"/>
      <c r="AZ287" s="71"/>
      <c r="BA287" s="171"/>
      <c r="BB287" s="72"/>
      <c r="BC287" s="75"/>
    </row>
    <row r="288" ht="16.5" customHeight="1" outlineLevel="1">
      <c r="A288" s="75"/>
      <c r="B288" s="105" t="s">
        <v>2212</v>
      </c>
      <c r="C288" s="106">
        <v>46120.830330185185</v>
      </c>
      <c r="D288" s="72"/>
      <c r="E288" s="107" t="s">
        <v>7</v>
      </c>
      <c r="F288" s="71"/>
      <c r="G288" s="107" t="s">
        <v>174</v>
      </c>
      <c r="H288" s="71"/>
      <c r="I288" s="107" t="s">
        <v>1663</v>
      </c>
      <c r="J288" s="71"/>
      <c r="K288" s="71"/>
      <c r="L288" s="71"/>
      <c r="M288" s="72"/>
      <c r="N288" s="108" t="s">
        <v>886</v>
      </c>
      <c r="O288" s="72"/>
      <c r="P288" s="109">
        <v>25000.0</v>
      </c>
      <c r="Q288" s="71"/>
      <c r="R288" s="110">
        <v>0.0</v>
      </c>
      <c r="S288" s="72"/>
      <c r="T288" s="111" t="s">
        <v>66</v>
      </c>
      <c r="U288" s="72"/>
      <c r="V288" s="112" t="s">
        <v>79</v>
      </c>
      <c r="W288" s="71"/>
      <c r="X288" s="72"/>
      <c r="Y288" s="112" t="s">
        <v>68</v>
      </c>
      <c r="Z288" s="72"/>
      <c r="AA288" s="75"/>
      <c r="AB288" s="169"/>
      <c r="AC288" s="72"/>
      <c r="AD288" s="170"/>
      <c r="AE288" s="72"/>
      <c r="AF288" s="170"/>
      <c r="AG288" s="71"/>
      <c r="AH288" s="72"/>
      <c r="AI288" s="170"/>
      <c r="AJ288" s="71"/>
      <c r="AK288" s="72"/>
      <c r="AL288" s="170"/>
      <c r="AM288" s="72"/>
      <c r="AN288" s="111"/>
      <c r="AO288" s="72"/>
      <c r="AP288" s="111"/>
      <c r="AQ288" s="72"/>
      <c r="AR288" s="111"/>
      <c r="AS288" s="72"/>
      <c r="AT288" s="168"/>
      <c r="AU288" s="72"/>
      <c r="AV288" s="266"/>
      <c r="AW288" s="71"/>
      <c r="AX288" s="72"/>
      <c r="AY288" s="111"/>
      <c r="AZ288" s="71"/>
      <c r="BA288" s="171"/>
      <c r="BB288" s="72"/>
      <c r="BC288" s="75"/>
    </row>
    <row r="289" ht="16.5" customHeight="1" outlineLevel="1">
      <c r="A289" s="75"/>
      <c r="B289" s="105" t="s">
        <v>2213</v>
      </c>
      <c r="C289" s="106">
        <v>46120.66036954861</v>
      </c>
      <c r="D289" s="72"/>
      <c r="E289" s="107" t="s">
        <v>7</v>
      </c>
      <c r="F289" s="71"/>
      <c r="G289" s="107" t="s">
        <v>174</v>
      </c>
      <c r="H289" s="71"/>
      <c r="I289" s="107" t="s">
        <v>1950</v>
      </c>
      <c r="J289" s="71"/>
      <c r="K289" s="71"/>
      <c r="L289" s="71"/>
      <c r="M289" s="72"/>
      <c r="N289" s="108" t="s">
        <v>1141</v>
      </c>
      <c r="O289" s="72"/>
      <c r="P289" s="109">
        <v>25000.0</v>
      </c>
      <c r="Q289" s="71"/>
      <c r="R289" s="110">
        <v>0.0</v>
      </c>
      <c r="S289" s="72"/>
      <c r="T289" s="111" t="s">
        <v>66</v>
      </c>
      <c r="U289" s="72"/>
      <c r="V289" s="112" t="s">
        <v>79</v>
      </c>
      <c r="W289" s="71"/>
      <c r="X289" s="72"/>
      <c r="Y289" s="112" t="s">
        <v>68</v>
      </c>
      <c r="Z289" s="72"/>
      <c r="AA289" s="75"/>
      <c r="AB289" s="169"/>
      <c r="AC289" s="72"/>
      <c r="AD289" s="170"/>
      <c r="AE289" s="72"/>
      <c r="AF289" s="170"/>
      <c r="AG289" s="71"/>
      <c r="AH289" s="72"/>
      <c r="AI289" s="170"/>
      <c r="AJ289" s="71"/>
      <c r="AK289" s="72"/>
      <c r="AL289" s="170"/>
      <c r="AM289" s="72"/>
      <c r="AN289" s="111"/>
      <c r="AO289" s="72"/>
      <c r="AP289" s="111"/>
      <c r="AQ289" s="72"/>
      <c r="AR289" s="111"/>
      <c r="AS289" s="72"/>
      <c r="AT289" s="168"/>
      <c r="AU289" s="72"/>
      <c r="AV289" s="266"/>
      <c r="AW289" s="71"/>
      <c r="AX289" s="72"/>
      <c r="AY289" s="111"/>
      <c r="AZ289" s="71"/>
      <c r="BA289" s="171"/>
      <c r="BB289" s="72"/>
      <c r="BC289" s="75"/>
    </row>
    <row r="290" ht="16.5" customHeight="1" outlineLevel="1">
      <c r="A290" s="75"/>
      <c r="B290" s="105" t="s">
        <v>2214</v>
      </c>
      <c r="C290" s="106">
        <v>46120.40041350694</v>
      </c>
      <c r="D290" s="72"/>
      <c r="E290" s="107" t="s">
        <v>7</v>
      </c>
      <c r="F290" s="71"/>
      <c r="G290" s="107" t="s">
        <v>174</v>
      </c>
      <c r="H290" s="71"/>
      <c r="I290" s="107" t="s">
        <v>1379</v>
      </c>
      <c r="J290" s="71"/>
      <c r="K290" s="71"/>
      <c r="L290" s="71"/>
      <c r="M290" s="72"/>
      <c r="N290" s="108" t="s">
        <v>536</v>
      </c>
      <c r="O290" s="72"/>
      <c r="P290" s="109">
        <v>25000.0</v>
      </c>
      <c r="Q290" s="71"/>
      <c r="R290" s="110">
        <v>0.0</v>
      </c>
      <c r="S290" s="72"/>
      <c r="T290" s="111" t="s">
        <v>66</v>
      </c>
      <c r="U290" s="72"/>
      <c r="V290" s="112" t="s">
        <v>79</v>
      </c>
      <c r="W290" s="71"/>
      <c r="X290" s="72"/>
      <c r="Y290" s="112" t="s">
        <v>68</v>
      </c>
      <c r="Z290" s="72"/>
      <c r="AA290" s="75"/>
      <c r="AB290" s="169"/>
      <c r="AC290" s="72"/>
      <c r="AD290" s="170"/>
      <c r="AE290" s="72"/>
      <c r="AF290" s="170"/>
      <c r="AG290" s="71"/>
      <c r="AH290" s="72"/>
      <c r="AI290" s="170"/>
      <c r="AJ290" s="71"/>
      <c r="AK290" s="72"/>
      <c r="AL290" s="170"/>
      <c r="AM290" s="72"/>
      <c r="AN290" s="111"/>
      <c r="AO290" s="72"/>
      <c r="AP290" s="111"/>
      <c r="AQ290" s="72"/>
      <c r="AR290" s="111"/>
      <c r="AS290" s="72"/>
      <c r="AT290" s="168"/>
      <c r="AU290" s="72"/>
      <c r="AV290" s="266"/>
      <c r="AW290" s="71"/>
      <c r="AX290" s="72"/>
      <c r="AY290" s="111"/>
      <c r="AZ290" s="71"/>
      <c r="BA290" s="171"/>
      <c r="BB290" s="72"/>
      <c r="BC290" s="75"/>
    </row>
    <row r="291" ht="16.5" customHeight="1" outlineLevel="1">
      <c r="A291" s="75"/>
      <c r="B291" s="105" t="s">
        <v>2216</v>
      </c>
      <c r="C291" s="106">
        <v>46120.367603032406</v>
      </c>
      <c r="D291" s="72"/>
      <c r="E291" s="107" t="s">
        <v>7</v>
      </c>
      <c r="F291" s="71"/>
      <c r="G291" s="107" t="s">
        <v>174</v>
      </c>
      <c r="H291" s="71"/>
      <c r="I291" s="107" t="s">
        <v>1797</v>
      </c>
      <c r="J291" s="71"/>
      <c r="K291" s="71"/>
      <c r="L291" s="71"/>
      <c r="M291" s="72"/>
      <c r="N291" s="108" t="s">
        <v>1166</v>
      </c>
      <c r="O291" s="72"/>
      <c r="P291" s="109">
        <v>25000.0</v>
      </c>
      <c r="Q291" s="71"/>
      <c r="R291" s="110">
        <v>0.0</v>
      </c>
      <c r="S291" s="72"/>
      <c r="T291" s="111" t="s">
        <v>88</v>
      </c>
      <c r="U291" s="72"/>
      <c r="V291" s="112" t="s">
        <v>79</v>
      </c>
      <c r="W291" s="71"/>
      <c r="X291" s="72"/>
      <c r="Y291" s="112" t="s">
        <v>68</v>
      </c>
      <c r="Z291" s="72"/>
      <c r="AA291" s="75"/>
      <c r="AB291" s="169"/>
      <c r="AC291" s="72"/>
      <c r="AD291" s="170"/>
      <c r="AE291" s="72"/>
      <c r="AF291" s="170"/>
      <c r="AG291" s="71"/>
      <c r="AH291" s="72"/>
      <c r="AI291" s="170"/>
      <c r="AJ291" s="71"/>
      <c r="AK291" s="72"/>
      <c r="AL291" s="170"/>
      <c r="AM291" s="72"/>
      <c r="AN291" s="111"/>
      <c r="AO291" s="72"/>
      <c r="AP291" s="111"/>
      <c r="AQ291" s="72"/>
      <c r="AR291" s="111"/>
      <c r="AS291" s="72"/>
      <c r="AT291" s="168"/>
      <c r="AU291" s="72"/>
      <c r="AV291" s="266"/>
      <c r="AW291" s="71"/>
      <c r="AX291" s="72"/>
      <c r="AY291" s="111"/>
      <c r="AZ291" s="71"/>
      <c r="BA291" s="171"/>
      <c r="BB291" s="72"/>
      <c r="BC291" s="75"/>
    </row>
    <row r="292" ht="16.5" customHeight="1" outlineLevel="1">
      <c r="A292" s="75"/>
      <c r="B292" s="105" t="s">
        <v>2221</v>
      </c>
      <c r="C292" s="106">
        <v>46118.88374048611</v>
      </c>
      <c r="D292" s="72"/>
      <c r="E292" s="107" t="s">
        <v>7</v>
      </c>
      <c r="F292" s="71"/>
      <c r="G292" s="107" t="s">
        <v>174</v>
      </c>
      <c r="H292" s="71"/>
      <c r="I292" s="107" t="s">
        <v>1954</v>
      </c>
      <c r="J292" s="71"/>
      <c r="K292" s="71"/>
      <c r="L292" s="71"/>
      <c r="M292" s="72"/>
      <c r="N292" s="108" t="s">
        <v>368</v>
      </c>
      <c r="O292" s="72"/>
      <c r="P292" s="109">
        <v>25000.0</v>
      </c>
      <c r="Q292" s="71"/>
      <c r="R292" s="110">
        <v>0.0</v>
      </c>
      <c r="S292" s="72"/>
      <c r="T292" s="111" t="s">
        <v>66</v>
      </c>
      <c r="U292" s="72"/>
      <c r="V292" s="112" t="s">
        <v>79</v>
      </c>
      <c r="W292" s="71"/>
      <c r="X292" s="72"/>
      <c r="Y292" s="112" t="s">
        <v>68</v>
      </c>
      <c r="Z292" s="72"/>
      <c r="AA292" s="75"/>
      <c r="AB292" s="169"/>
      <c r="AC292" s="72"/>
      <c r="AD292" s="170"/>
      <c r="AE292" s="72"/>
      <c r="AF292" s="170"/>
      <c r="AG292" s="71"/>
      <c r="AH292" s="72"/>
      <c r="AI292" s="170"/>
      <c r="AJ292" s="71"/>
      <c r="AK292" s="72"/>
      <c r="AL292" s="170"/>
      <c r="AM292" s="72"/>
      <c r="AN292" s="111"/>
      <c r="AO292" s="72"/>
      <c r="AP292" s="111"/>
      <c r="AQ292" s="72"/>
      <c r="AR292" s="111"/>
      <c r="AS292" s="72"/>
      <c r="AT292" s="168"/>
      <c r="AU292" s="72"/>
      <c r="AV292" s="266"/>
      <c r="AW292" s="71"/>
      <c r="AX292" s="72"/>
      <c r="AY292" s="111"/>
      <c r="AZ292" s="71"/>
      <c r="BA292" s="171"/>
      <c r="BB292" s="72"/>
      <c r="BC292" s="75"/>
    </row>
    <row r="293" ht="16.5" customHeight="1" outlineLevel="1">
      <c r="A293" s="75"/>
      <c r="B293" s="105" t="s">
        <v>2222</v>
      </c>
      <c r="C293" s="106">
        <v>46118.83884913195</v>
      </c>
      <c r="D293" s="72"/>
      <c r="E293" s="107" t="s">
        <v>7</v>
      </c>
      <c r="F293" s="71"/>
      <c r="G293" s="107" t="s">
        <v>174</v>
      </c>
      <c r="H293" s="71"/>
      <c r="I293" s="107" t="s">
        <v>1876</v>
      </c>
      <c r="J293" s="71"/>
      <c r="K293" s="71"/>
      <c r="L293" s="71"/>
      <c r="M293" s="72"/>
      <c r="N293" s="108" t="s">
        <v>1103</v>
      </c>
      <c r="O293" s="72"/>
      <c r="P293" s="109">
        <v>30000.0</v>
      </c>
      <c r="Q293" s="71"/>
      <c r="R293" s="110">
        <v>0.0</v>
      </c>
      <c r="S293" s="72"/>
      <c r="T293" s="111" t="s">
        <v>66</v>
      </c>
      <c r="U293" s="72"/>
      <c r="V293" s="112" t="s">
        <v>79</v>
      </c>
      <c r="W293" s="71"/>
      <c r="X293" s="72"/>
      <c r="Y293" s="112" t="s">
        <v>68</v>
      </c>
      <c r="Z293" s="72"/>
      <c r="AA293" s="75"/>
      <c r="AB293" s="169"/>
      <c r="AC293" s="72"/>
      <c r="AD293" s="170"/>
      <c r="AE293" s="72"/>
      <c r="AF293" s="170"/>
      <c r="AG293" s="71"/>
      <c r="AH293" s="72"/>
      <c r="AI293" s="170"/>
      <c r="AJ293" s="71"/>
      <c r="AK293" s="72"/>
      <c r="AL293" s="170"/>
      <c r="AM293" s="72"/>
      <c r="AN293" s="111"/>
      <c r="AO293" s="72"/>
      <c r="AP293" s="111"/>
      <c r="AQ293" s="72"/>
      <c r="AR293" s="111"/>
      <c r="AS293" s="72"/>
      <c r="AT293" s="168"/>
      <c r="AU293" s="72"/>
      <c r="AV293" s="266"/>
      <c r="AW293" s="71"/>
      <c r="AX293" s="72"/>
      <c r="AY293" s="111"/>
      <c r="AZ293" s="71"/>
      <c r="BA293" s="171"/>
      <c r="BB293" s="72"/>
      <c r="BC293" s="75"/>
    </row>
    <row r="294" ht="16.5" customHeight="1" outlineLevel="1">
      <c r="A294" s="75"/>
      <c r="B294" s="105" t="s">
        <v>2226</v>
      </c>
      <c r="C294" s="106">
        <v>46118.795878715275</v>
      </c>
      <c r="D294" s="72"/>
      <c r="E294" s="107" t="s">
        <v>7</v>
      </c>
      <c r="F294" s="71"/>
      <c r="G294" s="107" t="s">
        <v>174</v>
      </c>
      <c r="H294" s="71"/>
      <c r="I294" s="107" t="s">
        <v>2227</v>
      </c>
      <c r="J294" s="71"/>
      <c r="K294" s="71"/>
      <c r="L294" s="71"/>
      <c r="M294" s="72"/>
      <c r="N294" s="108" t="s">
        <v>1138</v>
      </c>
      <c r="O294" s="72"/>
      <c r="P294" s="109">
        <v>25000.0</v>
      </c>
      <c r="Q294" s="71"/>
      <c r="R294" s="110">
        <v>0.0</v>
      </c>
      <c r="S294" s="72"/>
      <c r="T294" s="111" t="s">
        <v>88</v>
      </c>
      <c r="U294" s="72"/>
      <c r="V294" s="112" t="s">
        <v>79</v>
      </c>
      <c r="W294" s="71"/>
      <c r="X294" s="72"/>
      <c r="Y294" s="112" t="s">
        <v>68</v>
      </c>
      <c r="Z294" s="72"/>
      <c r="AA294" s="75"/>
      <c r="AB294" s="169"/>
      <c r="AC294" s="72"/>
      <c r="AD294" s="170"/>
      <c r="AE294" s="72"/>
      <c r="AF294" s="170"/>
      <c r="AG294" s="71"/>
      <c r="AH294" s="72"/>
      <c r="AI294" s="170"/>
      <c r="AJ294" s="71"/>
      <c r="AK294" s="72"/>
      <c r="AL294" s="170"/>
      <c r="AM294" s="72"/>
      <c r="AN294" s="111"/>
      <c r="AO294" s="72"/>
      <c r="AP294" s="111"/>
      <c r="AQ294" s="72"/>
      <c r="AR294" s="111"/>
      <c r="AS294" s="72"/>
      <c r="AT294" s="168"/>
      <c r="AU294" s="72"/>
      <c r="AV294" s="266"/>
      <c r="AW294" s="71"/>
      <c r="AX294" s="72"/>
      <c r="AY294" s="111"/>
      <c r="AZ294" s="71"/>
      <c r="BA294" s="171"/>
      <c r="BB294" s="72"/>
      <c r="BC294" s="75"/>
    </row>
    <row r="295" ht="16.5" customHeight="1" outlineLevel="1">
      <c r="A295" s="75"/>
      <c r="B295" s="105" t="s">
        <v>2230</v>
      </c>
      <c r="C295" s="106">
        <v>46118.79507979167</v>
      </c>
      <c r="D295" s="72"/>
      <c r="E295" s="107" t="s">
        <v>7</v>
      </c>
      <c r="F295" s="71"/>
      <c r="G295" s="107" t="s">
        <v>174</v>
      </c>
      <c r="H295" s="71"/>
      <c r="I295" s="107" t="s">
        <v>1332</v>
      </c>
      <c r="J295" s="71"/>
      <c r="K295" s="71"/>
      <c r="L295" s="71"/>
      <c r="M295" s="72"/>
      <c r="N295" s="108" t="s">
        <v>491</v>
      </c>
      <c r="O295" s="72"/>
      <c r="P295" s="109">
        <v>25000.0</v>
      </c>
      <c r="Q295" s="71"/>
      <c r="R295" s="110">
        <v>0.0</v>
      </c>
      <c r="S295" s="72"/>
      <c r="T295" s="111" t="s">
        <v>88</v>
      </c>
      <c r="U295" s="72"/>
      <c r="V295" s="112" t="s">
        <v>79</v>
      </c>
      <c r="W295" s="71"/>
      <c r="X295" s="72"/>
      <c r="Y295" s="112" t="s">
        <v>68</v>
      </c>
      <c r="Z295" s="72"/>
      <c r="AA295" s="75"/>
      <c r="AB295" s="169"/>
      <c r="AC295" s="72"/>
      <c r="AD295" s="170"/>
      <c r="AE295" s="72"/>
      <c r="AF295" s="170"/>
      <c r="AG295" s="71"/>
      <c r="AH295" s="72"/>
      <c r="AI295" s="170"/>
      <c r="AJ295" s="71"/>
      <c r="AK295" s="72"/>
      <c r="AL295" s="170"/>
      <c r="AM295" s="72"/>
      <c r="AN295" s="111"/>
      <c r="AO295" s="72"/>
      <c r="AP295" s="111"/>
      <c r="AQ295" s="72"/>
      <c r="AR295" s="111"/>
      <c r="AS295" s="72"/>
      <c r="AT295" s="168"/>
      <c r="AU295" s="72"/>
      <c r="AV295" s="266"/>
      <c r="AW295" s="71"/>
      <c r="AX295" s="72"/>
      <c r="AY295" s="111"/>
      <c r="AZ295" s="71"/>
      <c r="BA295" s="171"/>
      <c r="BB295" s="72"/>
      <c r="BC295" s="75"/>
    </row>
    <row r="296" ht="16.5" customHeight="1" outlineLevel="1">
      <c r="A296" s="75"/>
      <c r="B296" s="105" t="s">
        <v>2233</v>
      </c>
      <c r="C296" s="106">
        <v>46118.79300857639</v>
      </c>
      <c r="D296" s="72"/>
      <c r="E296" s="107" t="s">
        <v>7</v>
      </c>
      <c r="F296" s="71"/>
      <c r="G296" s="107" t="s">
        <v>174</v>
      </c>
      <c r="H296" s="71"/>
      <c r="I296" s="107" t="s">
        <v>1284</v>
      </c>
      <c r="J296" s="71"/>
      <c r="K296" s="71"/>
      <c r="L296" s="71"/>
      <c r="M296" s="72"/>
      <c r="N296" s="108" t="s">
        <v>569</v>
      </c>
      <c r="O296" s="72"/>
      <c r="P296" s="109">
        <v>30000.0</v>
      </c>
      <c r="Q296" s="71"/>
      <c r="R296" s="110">
        <v>0.0</v>
      </c>
      <c r="S296" s="72"/>
      <c r="T296" s="111" t="s">
        <v>88</v>
      </c>
      <c r="U296" s="72"/>
      <c r="V296" s="112" t="s">
        <v>79</v>
      </c>
      <c r="W296" s="71"/>
      <c r="X296" s="72"/>
      <c r="Y296" s="112" t="s">
        <v>68</v>
      </c>
      <c r="Z296" s="72"/>
      <c r="AA296" s="75"/>
      <c r="AB296" s="169"/>
      <c r="AC296" s="72"/>
      <c r="AD296" s="170"/>
      <c r="AE296" s="72"/>
      <c r="AF296" s="170"/>
      <c r="AG296" s="71"/>
      <c r="AH296" s="72"/>
      <c r="AI296" s="170"/>
      <c r="AJ296" s="71"/>
      <c r="AK296" s="72"/>
      <c r="AL296" s="170"/>
      <c r="AM296" s="72"/>
      <c r="AN296" s="111"/>
      <c r="AO296" s="72"/>
      <c r="AP296" s="111"/>
      <c r="AQ296" s="72"/>
      <c r="AR296" s="111"/>
      <c r="AS296" s="72"/>
      <c r="AT296" s="168"/>
      <c r="AU296" s="72"/>
      <c r="AV296" s="266"/>
      <c r="AW296" s="71"/>
      <c r="AX296" s="72"/>
      <c r="AY296" s="111"/>
      <c r="AZ296" s="71"/>
      <c r="BA296" s="171"/>
      <c r="BB296" s="72"/>
      <c r="BC296" s="75"/>
    </row>
    <row r="297" ht="16.5" customHeight="1" outlineLevel="1">
      <c r="A297" s="75"/>
      <c r="B297" s="105" t="s">
        <v>2237</v>
      </c>
      <c r="C297" s="106">
        <v>46118.79155349537</v>
      </c>
      <c r="D297" s="72"/>
      <c r="E297" s="107" t="s">
        <v>7</v>
      </c>
      <c r="F297" s="71"/>
      <c r="G297" s="107" t="s">
        <v>174</v>
      </c>
      <c r="H297" s="71"/>
      <c r="I297" s="107" t="s">
        <v>2238</v>
      </c>
      <c r="J297" s="71"/>
      <c r="K297" s="71"/>
      <c r="L297" s="71"/>
      <c r="M297" s="72"/>
      <c r="N297" s="108" t="s">
        <v>1278</v>
      </c>
      <c r="O297" s="72"/>
      <c r="P297" s="109">
        <v>30000.0</v>
      </c>
      <c r="Q297" s="71"/>
      <c r="R297" s="110">
        <v>0.0</v>
      </c>
      <c r="S297" s="72"/>
      <c r="T297" s="111" t="s">
        <v>88</v>
      </c>
      <c r="U297" s="72"/>
      <c r="V297" s="112" t="s">
        <v>79</v>
      </c>
      <c r="W297" s="71"/>
      <c r="X297" s="72"/>
      <c r="Y297" s="112" t="s">
        <v>68</v>
      </c>
      <c r="Z297" s="72"/>
      <c r="AA297" s="75"/>
      <c r="AB297" s="169"/>
      <c r="AC297" s="72"/>
      <c r="AD297" s="170"/>
      <c r="AE297" s="72"/>
      <c r="AF297" s="170"/>
      <c r="AG297" s="71"/>
      <c r="AH297" s="72"/>
      <c r="AI297" s="170"/>
      <c r="AJ297" s="71"/>
      <c r="AK297" s="72"/>
      <c r="AL297" s="170"/>
      <c r="AM297" s="72"/>
      <c r="AN297" s="111"/>
      <c r="AO297" s="72"/>
      <c r="AP297" s="111"/>
      <c r="AQ297" s="72"/>
      <c r="AR297" s="111"/>
      <c r="AS297" s="72"/>
      <c r="AT297" s="168"/>
      <c r="AU297" s="72"/>
      <c r="AV297" s="266"/>
      <c r="AW297" s="71"/>
      <c r="AX297" s="72"/>
      <c r="AY297" s="111"/>
      <c r="AZ297" s="71"/>
      <c r="BA297" s="171"/>
      <c r="BB297" s="72"/>
      <c r="BC297" s="75"/>
    </row>
    <row r="298" ht="16.5" customHeight="1" outlineLevel="1">
      <c r="A298" s="75"/>
      <c r="B298" s="105" t="s">
        <v>2239</v>
      </c>
      <c r="C298" s="106">
        <v>46118.757436527776</v>
      </c>
      <c r="D298" s="72"/>
      <c r="E298" s="107" t="s">
        <v>7</v>
      </c>
      <c r="F298" s="71"/>
      <c r="G298" s="107" t="s">
        <v>174</v>
      </c>
      <c r="H298" s="71"/>
      <c r="I298" s="107" t="s">
        <v>1868</v>
      </c>
      <c r="J298" s="71"/>
      <c r="K298" s="71"/>
      <c r="L298" s="71"/>
      <c r="M298" s="72"/>
      <c r="N298" s="108" t="s">
        <v>764</v>
      </c>
      <c r="O298" s="72"/>
      <c r="P298" s="109">
        <v>25000.0</v>
      </c>
      <c r="Q298" s="71"/>
      <c r="R298" s="110">
        <v>0.0</v>
      </c>
      <c r="S298" s="72"/>
      <c r="T298" s="111" t="s">
        <v>88</v>
      </c>
      <c r="U298" s="72"/>
      <c r="V298" s="112" t="s">
        <v>79</v>
      </c>
      <c r="W298" s="71"/>
      <c r="X298" s="72"/>
      <c r="Y298" s="112" t="s">
        <v>68</v>
      </c>
      <c r="Z298" s="72"/>
      <c r="AA298" s="75"/>
      <c r="AB298" s="169"/>
      <c r="AC298" s="72"/>
      <c r="AD298" s="170"/>
      <c r="AE298" s="72"/>
      <c r="AF298" s="170"/>
      <c r="AG298" s="71"/>
      <c r="AH298" s="72"/>
      <c r="AI298" s="170"/>
      <c r="AJ298" s="71"/>
      <c r="AK298" s="72"/>
      <c r="AL298" s="170"/>
      <c r="AM298" s="72"/>
      <c r="AN298" s="111"/>
      <c r="AO298" s="72"/>
      <c r="AP298" s="111"/>
      <c r="AQ298" s="72"/>
      <c r="AR298" s="111"/>
      <c r="AS298" s="72"/>
      <c r="AT298" s="168"/>
      <c r="AU298" s="72"/>
      <c r="AV298" s="266"/>
      <c r="AW298" s="71"/>
      <c r="AX298" s="72"/>
      <c r="AY298" s="111"/>
      <c r="AZ298" s="71"/>
      <c r="BA298" s="171"/>
      <c r="BB298" s="72"/>
      <c r="BC298" s="75"/>
    </row>
    <row r="299" ht="16.5" customHeight="1" outlineLevel="1">
      <c r="A299" s="75"/>
      <c r="B299" s="105" t="s">
        <v>2240</v>
      </c>
      <c r="C299" s="106">
        <v>46118.75507342593</v>
      </c>
      <c r="D299" s="72"/>
      <c r="E299" s="107" t="s">
        <v>7</v>
      </c>
      <c r="F299" s="71"/>
      <c r="G299" s="107" t="s">
        <v>174</v>
      </c>
      <c r="H299" s="71"/>
      <c r="I299" s="107" t="s">
        <v>1312</v>
      </c>
      <c r="J299" s="71"/>
      <c r="K299" s="71"/>
      <c r="L299" s="71"/>
      <c r="M299" s="72"/>
      <c r="N299" s="108" t="s">
        <v>580</v>
      </c>
      <c r="O299" s="72"/>
      <c r="P299" s="109">
        <v>25000.0</v>
      </c>
      <c r="Q299" s="71"/>
      <c r="R299" s="110">
        <v>0.0</v>
      </c>
      <c r="S299" s="72"/>
      <c r="T299" s="111" t="s">
        <v>88</v>
      </c>
      <c r="U299" s="72"/>
      <c r="V299" s="112" t="s">
        <v>79</v>
      </c>
      <c r="W299" s="71"/>
      <c r="X299" s="72"/>
      <c r="Y299" s="112" t="s">
        <v>68</v>
      </c>
      <c r="Z299" s="72"/>
      <c r="AA299" s="75"/>
      <c r="AB299" s="169"/>
      <c r="AC299" s="72"/>
      <c r="AD299" s="170"/>
      <c r="AE299" s="72"/>
      <c r="AF299" s="170"/>
      <c r="AG299" s="71"/>
      <c r="AH299" s="72"/>
      <c r="AI299" s="170"/>
      <c r="AJ299" s="71"/>
      <c r="AK299" s="72"/>
      <c r="AL299" s="170"/>
      <c r="AM299" s="72"/>
      <c r="AN299" s="111"/>
      <c r="AO299" s="72"/>
      <c r="AP299" s="111"/>
      <c r="AQ299" s="72"/>
      <c r="AR299" s="111"/>
      <c r="AS299" s="72"/>
      <c r="AT299" s="168"/>
      <c r="AU299" s="72"/>
      <c r="AV299" s="266"/>
      <c r="AW299" s="71"/>
      <c r="AX299" s="72"/>
      <c r="AY299" s="111"/>
      <c r="AZ299" s="71"/>
      <c r="BA299" s="171"/>
      <c r="BB299" s="72"/>
      <c r="BC299" s="75"/>
    </row>
    <row r="300" ht="16.5" customHeight="1" outlineLevel="1">
      <c r="A300" s="75"/>
      <c r="B300" s="105" t="s">
        <v>2244</v>
      </c>
      <c r="C300" s="106">
        <v>46118.75459239584</v>
      </c>
      <c r="D300" s="72"/>
      <c r="E300" s="107" t="s">
        <v>7</v>
      </c>
      <c r="F300" s="71"/>
      <c r="G300" s="107" t="s">
        <v>174</v>
      </c>
      <c r="H300" s="71"/>
      <c r="I300" s="107" t="s">
        <v>1321</v>
      </c>
      <c r="J300" s="71"/>
      <c r="K300" s="71"/>
      <c r="L300" s="71"/>
      <c r="M300" s="72"/>
      <c r="N300" s="108" t="s">
        <v>591</v>
      </c>
      <c r="O300" s="72"/>
      <c r="P300" s="109">
        <v>25000.0</v>
      </c>
      <c r="Q300" s="71"/>
      <c r="R300" s="110">
        <v>0.0</v>
      </c>
      <c r="S300" s="72"/>
      <c r="T300" s="111" t="s">
        <v>88</v>
      </c>
      <c r="U300" s="72"/>
      <c r="V300" s="112" t="s">
        <v>79</v>
      </c>
      <c r="W300" s="71"/>
      <c r="X300" s="72"/>
      <c r="Y300" s="112" t="s">
        <v>68</v>
      </c>
      <c r="Z300" s="72"/>
      <c r="AA300" s="75"/>
      <c r="AB300" s="169"/>
      <c r="AC300" s="72"/>
      <c r="AD300" s="170"/>
      <c r="AE300" s="72"/>
      <c r="AF300" s="170"/>
      <c r="AG300" s="71"/>
      <c r="AH300" s="72"/>
      <c r="AI300" s="170"/>
      <c r="AJ300" s="71"/>
      <c r="AK300" s="72"/>
      <c r="AL300" s="170"/>
      <c r="AM300" s="72"/>
      <c r="AN300" s="111"/>
      <c r="AO300" s="72"/>
      <c r="AP300" s="111"/>
      <c r="AQ300" s="72"/>
      <c r="AR300" s="111"/>
      <c r="AS300" s="72"/>
      <c r="AT300" s="168"/>
      <c r="AU300" s="72"/>
      <c r="AV300" s="266"/>
      <c r="AW300" s="71"/>
      <c r="AX300" s="72"/>
      <c r="AY300" s="111"/>
      <c r="AZ300" s="71"/>
      <c r="BA300" s="171"/>
      <c r="BB300" s="72"/>
      <c r="BC300" s="75"/>
    </row>
    <row r="301" ht="16.5" customHeight="1" outlineLevel="1">
      <c r="A301" s="75"/>
      <c r="B301" s="105" t="s">
        <v>2248</v>
      </c>
      <c r="C301" s="106">
        <v>46118.75177533565</v>
      </c>
      <c r="D301" s="72"/>
      <c r="E301" s="107" t="s">
        <v>7</v>
      </c>
      <c r="F301" s="71"/>
      <c r="G301" s="107" t="s">
        <v>174</v>
      </c>
      <c r="H301" s="71"/>
      <c r="I301" s="107" t="s">
        <v>2249</v>
      </c>
      <c r="J301" s="71"/>
      <c r="K301" s="71"/>
      <c r="L301" s="71"/>
      <c r="M301" s="72"/>
      <c r="N301" s="108" t="s">
        <v>462</v>
      </c>
      <c r="O301" s="72"/>
      <c r="P301" s="109">
        <v>25000.0</v>
      </c>
      <c r="Q301" s="71"/>
      <c r="R301" s="110">
        <v>0.0</v>
      </c>
      <c r="S301" s="72"/>
      <c r="T301" s="111" t="s">
        <v>66</v>
      </c>
      <c r="U301" s="72"/>
      <c r="V301" s="112" t="s">
        <v>79</v>
      </c>
      <c r="W301" s="71"/>
      <c r="X301" s="72"/>
      <c r="Y301" s="112" t="s">
        <v>68</v>
      </c>
      <c r="Z301" s="72"/>
      <c r="AA301" s="75"/>
      <c r="AB301" s="169"/>
      <c r="AC301" s="72"/>
      <c r="AD301" s="170"/>
      <c r="AE301" s="72"/>
      <c r="AF301" s="170"/>
      <c r="AG301" s="71"/>
      <c r="AH301" s="72"/>
      <c r="AI301" s="170"/>
      <c r="AJ301" s="71"/>
      <c r="AK301" s="72"/>
      <c r="AL301" s="170"/>
      <c r="AM301" s="72"/>
      <c r="AN301" s="111"/>
      <c r="AO301" s="72"/>
      <c r="AP301" s="111"/>
      <c r="AQ301" s="72"/>
      <c r="AR301" s="111"/>
      <c r="AS301" s="72"/>
      <c r="AT301" s="168"/>
      <c r="AU301" s="72"/>
      <c r="AV301" s="266"/>
      <c r="AW301" s="71"/>
      <c r="AX301" s="72"/>
      <c r="AY301" s="111"/>
      <c r="AZ301" s="71"/>
      <c r="BA301" s="171"/>
      <c r="BB301" s="72"/>
      <c r="BC301" s="75"/>
    </row>
    <row r="302" ht="16.5" customHeight="1" outlineLevel="1">
      <c r="A302" s="75"/>
      <c r="B302" s="105" t="s">
        <v>2250</v>
      </c>
      <c r="C302" s="106">
        <v>46118.49372600694</v>
      </c>
      <c r="D302" s="72"/>
      <c r="E302" s="107" t="s">
        <v>7</v>
      </c>
      <c r="F302" s="71"/>
      <c r="G302" s="107" t="s">
        <v>185</v>
      </c>
      <c r="H302" s="71"/>
      <c r="I302" s="107" t="s">
        <v>604</v>
      </c>
      <c r="J302" s="71"/>
      <c r="K302" s="71"/>
      <c r="L302" s="71"/>
      <c r="M302" s="72"/>
      <c r="N302" s="108" t="s">
        <v>605</v>
      </c>
      <c r="O302" s="72"/>
      <c r="P302" s="109">
        <v>27500.0</v>
      </c>
      <c r="Q302" s="71"/>
      <c r="R302" s="110">
        <v>0.0</v>
      </c>
      <c r="S302" s="72"/>
      <c r="T302" s="111" t="s">
        <v>66</v>
      </c>
      <c r="U302" s="72"/>
      <c r="V302" s="112" t="s">
        <v>79</v>
      </c>
      <c r="W302" s="71"/>
      <c r="X302" s="72"/>
      <c r="Y302" s="112" t="s">
        <v>68</v>
      </c>
      <c r="Z302" s="72"/>
      <c r="AA302" s="75"/>
      <c r="AB302" s="169"/>
      <c r="AC302" s="72"/>
      <c r="AD302" s="170"/>
      <c r="AE302" s="72"/>
      <c r="AF302" s="170"/>
      <c r="AG302" s="71"/>
      <c r="AH302" s="72"/>
      <c r="AI302" s="170"/>
      <c r="AJ302" s="71"/>
      <c r="AK302" s="72"/>
      <c r="AL302" s="170"/>
      <c r="AM302" s="72"/>
      <c r="AN302" s="111"/>
      <c r="AO302" s="72"/>
      <c r="AP302" s="111"/>
      <c r="AQ302" s="72"/>
      <c r="AR302" s="111"/>
      <c r="AS302" s="72"/>
      <c r="AT302" s="168"/>
      <c r="AU302" s="72"/>
      <c r="AV302" s="266"/>
      <c r="AW302" s="71"/>
      <c r="AX302" s="72"/>
      <c r="AY302" s="111"/>
      <c r="AZ302" s="71"/>
      <c r="BA302" s="171"/>
      <c r="BB302" s="72"/>
      <c r="BC302" s="75"/>
    </row>
    <row r="303" ht="16.5" customHeight="1" outlineLevel="1">
      <c r="A303" s="75"/>
      <c r="B303" s="105" t="s">
        <v>2253</v>
      </c>
      <c r="C303" s="106">
        <v>46118.46367546296</v>
      </c>
      <c r="D303" s="72"/>
      <c r="E303" s="107" t="s">
        <v>7</v>
      </c>
      <c r="F303" s="71"/>
      <c r="G303" s="107" t="s">
        <v>174</v>
      </c>
      <c r="H303" s="71"/>
      <c r="I303" s="107" t="s">
        <v>1891</v>
      </c>
      <c r="J303" s="71"/>
      <c r="K303" s="71"/>
      <c r="L303" s="71"/>
      <c r="M303" s="72"/>
      <c r="N303" s="108" t="s">
        <v>378</v>
      </c>
      <c r="O303" s="72"/>
      <c r="P303" s="109">
        <v>25000.0</v>
      </c>
      <c r="Q303" s="71"/>
      <c r="R303" s="110">
        <v>0.0</v>
      </c>
      <c r="S303" s="72"/>
      <c r="T303" s="111" t="s">
        <v>88</v>
      </c>
      <c r="U303" s="72"/>
      <c r="V303" s="112" t="s">
        <v>79</v>
      </c>
      <c r="W303" s="71"/>
      <c r="X303" s="72"/>
      <c r="Y303" s="112" t="s">
        <v>68</v>
      </c>
      <c r="Z303" s="72"/>
      <c r="AA303" s="75"/>
      <c r="AB303" s="169"/>
      <c r="AC303" s="72"/>
      <c r="AD303" s="170"/>
      <c r="AE303" s="72"/>
      <c r="AF303" s="170"/>
      <c r="AG303" s="71"/>
      <c r="AH303" s="72"/>
      <c r="AI303" s="170"/>
      <c r="AJ303" s="71"/>
      <c r="AK303" s="72"/>
      <c r="AL303" s="170"/>
      <c r="AM303" s="72"/>
      <c r="AN303" s="111"/>
      <c r="AO303" s="72"/>
      <c r="AP303" s="111"/>
      <c r="AQ303" s="72"/>
      <c r="AR303" s="111"/>
      <c r="AS303" s="72"/>
      <c r="AT303" s="168"/>
      <c r="AU303" s="72"/>
      <c r="AV303" s="266"/>
      <c r="AW303" s="71"/>
      <c r="AX303" s="72"/>
      <c r="AY303" s="111"/>
      <c r="AZ303" s="71"/>
      <c r="BA303" s="171"/>
      <c r="BB303" s="72"/>
      <c r="BC303" s="75"/>
    </row>
    <row r="304" ht="16.5" customHeight="1" outlineLevel="1">
      <c r="A304" s="75"/>
      <c r="B304" s="105" t="s">
        <v>2258</v>
      </c>
      <c r="C304" s="106">
        <v>46118.447064004635</v>
      </c>
      <c r="D304" s="72"/>
      <c r="E304" s="107" t="s">
        <v>7</v>
      </c>
      <c r="F304" s="71"/>
      <c r="G304" s="107" t="s">
        <v>174</v>
      </c>
      <c r="H304" s="71"/>
      <c r="I304" s="107" t="s">
        <v>1541</v>
      </c>
      <c r="J304" s="71"/>
      <c r="K304" s="71"/>
      <c r="L304" s="71"/>
      <c r="M304" s="72"/>
      <c r="N304" s="108" t="s">
        <v>708</v>
      </c>
      <c r="O304" s="72"/>
      <c r="P304" s="109">
        <v>25000.0</v>
      </c>
      <c r="Q304" s="71"/>
      <c r="R304" s="110">
        <v>0.0</v>
      </c>
      <c r="S304" s="72"/>
      <c r="T304" s="111" t="s">
        <v>88</v>
      </c>
      <c r="U304" s="72"/>
      <c r="V304" s="112" t="s">
        <v>79</v>
      </c>
      <c r="W304" s="71"/>
      <c r="X304" s="72"/>
      <c r="Y304" s="112" t="s">
        <v>68</v>
      </c>
      <c r="Z304" s="72"/>
      <c r="AA304" s="75"/>
      <c r="AB304" s="169"/>
      <c r="AC304" s="72"/>
      <c r="AD304" s="170"/>
      <c r="AE304" s="72"/>
      <c r="AF304" s="170"/>
      <c r="AG304" s="71"/>
      <c r="AH304" s="72"/>
      <c r="AI304" s="170"/>
      <c r="AJ304" s="71"/>
      <c r="AK304" s="72"/>
      <c r="AL304" s="170"/>
      <c r="AM304" s="72"/>
      <c r="AN304" s="111"/>
      <c r="AO304" s="72"/>
      <c r="AP304" s="111"/>
      <c r="AQ304" s="72"/>
      <c r="AR304" s="111"/>
      <c r="AS304" s="72"/>
      <c r="AT304" s="168"/>
      <c r="AU304" s="72"/>
      <c r="AV304" s="266"/>
      <c r="AW304" s="71"/>
      <c r="AX304" s="72"/>
      <c r="AY304" s="111"/>
      <c r="AZ304" s="71"/>
      <c r="BA304" s="171"/>
      <c r="BB304" s="72"/>
      <c r="BC304" s="75"/>
    </row>
    <row r="305" ht="16.5" customHeight="1" outlineLevel="1">
      <c r="A305" s="75"/>
      <c r="B305" s="105" t="s">
        <v>2259</v>
      </c>
      <c r="C305" s="106">
        <v>46118.4460971875</v>
      </c>
      <c r="D305" s="72"/>
      <c r="E305" s="107" t="s">
        <v>7</v>
      </c>
      <c r="F305" s="71"/>
      <c r="G305" s="107" t="s">
        <v>174</v>
      </c>
      <c r="H305" s="71"/>
      <c r="I305" s="107" t="s">
        <v>1476</v>
      </c>
      <c r="J305" s="71"/>
      <c r="K305" s="71"/>
      <c r="L305" s="71"/>
      <c r="M305" s="72"/>
      <c r="N305" s="108" t="s">
        <v>799</v>
      </c>
      <c r="O305" s="72"/>
      <c r="P305" s="109">
        <v>25000.0</v>
      </c>
      <c r="Q305" s="71"/>
      <c r="R305" s="110">
        <v>0.0</v>
      </c>
      <c r="S305" s="72"/>
      <c r="T305" s="111" t="s">
        <v>88</v>
      </c>
      <c r="U305" s="72"/>
      <c r="V305" s="112" t="s">
        <v>79</v>
      </c>
      <c r="W305" s="71"/>
      <c r="X305" s="72"/>
      <c r="Y305" s="112" t="s">
        <v>68</v>
      </c>
      <c r="Z305" s="72"/>
      <c r="AA305" s="75"/>
      <c r="AB305" s="169"/>
      <c r="AC305" s="72"/>
      <c r="AD305" s="170"/>
      <c r="AE305" s="72"/>
      <c r="AF305" s="170"/>
      <c r="AG305" s="71"/>
      <c r="AH305" s="72"/>
      <c r="AI305" s="170"/>
      <c r="AJ305" s="71"/>
      <c r="AK305" s="72"/>
      <c r="AL305" s="170"/>
      <c r="AM305" s="72"/>
      <c r="AN305" s="111"/>
      <c r="AO305" s="72"/>
      <c r="AP305" s="111"/>
      <c r="AQ305" s="72"/>
      <c r="AR305" s="111"/>
      <c r="AS305" s="72"/>
      <c r="AT305" s="168"/>
      <c r="AU305" s="72"/>
      <c r="AV305" s="266"/>
      <c r="AW305" s="71"/>
      <c r="AX305" s="72"/>
      <c r="AY305" s="111"/>
      <c r="AZ305" s="71"/>
      <c r="BA305" s="171"/>
      <c r="BB305" s="72"/>
      <c r="BC305" s="75"/>
    </row>
    <row r="306" ht="16.5" customHeight="1" outlineLevel="1">
      <c r="A306" s="75"/>
      <c r="B306" s="105" t="s">
        <v>2260</v>
      </c>
      <c r="C306" s="106">
        <v>46118.444476122684</v>
      </c>
      <c r="D306" s="72"/>
      <c r="E306" s="107" t="s">
        <v>7</v>
      </c>
      <c r="F306" s="71"/>
      <c r="G306" s="107" t="s">
        <v>174</v>
      </c>
      <c r="H306" s="71"/>
      <c r="I306" s="107" t="s">
        <v>2261</v>
      </c>
      <c r="J306" s="71"/>
      <c r="K306" s="71"/>
      <c r="L306" s="71"/>
      <c r="M306" s="72"/>
      <c r="N306" s="108" t="s">
        <v>1442</v>
      </c>
      <c r="O306" s="72"/>
      <c r="P306" s="109">
        <v>25000.0</v>
      </c>
      <c r="Q306" s="71"/>
      <c r="R306" s="110">
        <v>0.0</v>
      </c>
      <c r="S306" s="72"/>
      <c r="T306" s="111" t="s">
        <v>88</v>
      </c>
      <c r="U306" s="72"/>
      <c r="V306" s="112" t="s">
        <v>79</v>
      </c>
      <c r="W306" s="71"/>
      <c r="X306" s="72"/>
      <c r="Y306" s="112" t="s">
        <v>68</v>
      </c>
      <c r="Z306" s="72"/>
      <c r="AA306" s="75"/>
      <c r="AB306" s="169"/>
      <c r="AC306" s="72"/>
      <c r="AD306" s="170"/>
      <c r="AE306" s="72"/>
      <c r="AF306" s="170"/>
      <c r="AG306" s="71"/>
      <c r="AH306" s="72"/>
      <c r="AI306" s="170"/>
      <c r="AJ306" s="71"/>
      <c r="AK306" s="72"/>
      <c r="AL306" s="170"/>
      <c r="AM306" s="72"/>
      <c r="AN306" s="111"/>
      <c r="AO306" s="72"/>
      <c r="AP306" s="111"/>
      <c r="AQ306" s="72"/>
      <c r="AR306" s="111"/>
      <c r="AS306" s="72"/>
      <c r="AT306" s="168"/>
      <c r="AU306" s="72"/>
      <c r="AV306" s="266"/>
      <c r="AW306" s="71"/>
      <c r="AX306" s="72"/>
      <c r="AY306" s="111"/>
      <c r="AZ306" s="71"/>
      <c r="BA306" s="171"/>
      <c r="BB306" s="72"/>
      <c r="BC306" s="75"/>
    </row>
    <row r="307" ht="16.5" customHeight="1" outlineLevel="1">
      <c r="A307" s="75"/>
      <c r="B307" s="105" t="s">
        <v>2262</v>
      </c>
      <c r="C307" s="106">
        <v>46117.058511111114</v>
      </c>
      <c r="D307" s="72"/>
      <c r="E307" s="107" t="s">
        <v>7</v>
      </c>
      <c r="F307" s="71"/>
      <c r="G307" s="107" t="s">
        <v>842</v>
      </c>
      <c r="H307" s="71"/>
      <c r="I307" s="107" t="s">
        <v>2263</v>
      </c>
      <c r="J307" s="71"/>
      <c r="K307" s="71"/>
      <c r="L307" s="71"/>
      <c r="M307" s="72"/>
      <c r="N307" s="108" t="s">
        <v>605</v>
      </c>
      <c r="O307" s="72"/>
      <c r="P307" s="109">
        <v>45000.0</v>
      </c>
      <c r="Q307" s="71"/>
      <c r="R307" s="110">
        <v>0.0</v>
      </c>
      <c r="S307" s="72"/>
      <c r="T307" s="111" t="s">
        <v>66</v>
      </c>
      <c r="U307" s="72"/>
      <c r="V307" s="112" t="s">
        <v>79</v>
      </c>
      <c r="W307" s="71"/>
      <c r="X307" s="72"/>
      <c r="Y307" s="112" t="s">
        <v>68</v>
      </c>
      <c r="Z307" s="72"/>
      <c r="AA307" s="75"/>
      <c r="AB307" s="169"/>
      <c r="AC307" s="72"/>
      <c r="AD307" s="170"/>
      <c r="AE307" s="72"/>
      <c r="AF307" s="170"/>
      <c r="AG307" s="71"/>
      <c r="AH307" s="72"/>
      <c r="AI307" s="170"/>
      <c r="AJ307" s="71"/>
      <c r="AK307" s="72"/>
      <c r="AL307" s="170"/>
      <c r="AM307" s="72"/>
      <c r="AN307" s="111"/>
      <c r="AO307" s="72"/>
      <c r="AP307" s="111"/>
      <c r="AQ307" s="72"/>
      <c r="AR307" s="111"/>
      <c r="AS307" s="72"/>
      <c r="AT307" s="168"/>
      <c r="AU307" s="72"/>
      <c r="AV307" s="266"/>
      <c r="AW307" s="71"/>
      <c r="AX307" s="72"/>
      <c r="AY307" s="111"/>
      <c r="AZ307" s="71"/>
      <c r="BA307" s="171"/>
      <c r="BB307" s="72"/>
      <c r="BC307" s="75"/>
    </row>
    <row r="308" ht="16.5" customHeight="1" outlineLevel="1">
      <c r="A308" s="75"/>
      <c r="B308" s="105" t="s">
        <v>2264</v>
      </c>
      <c r="C308" s="106">
        <v>46114.63415329861</v>
      </c>
      <c r="D308" s="72"/>
      <c r="E308" s="107" t="s">
        <v>7</v>
      </c>
      <c r="F308" s="71"/>
      <c r="G308" s="107" t="s">
        <v>174</v>
      </c>
      <c r="H308" s="71"/>
      <c r="I308" s="107" t="s">
        <v>1707</v>
      </c>
      <c r="J308" s="71"/>
      <c r="K308" s="71"/>
      <c r="L308" s="71"/>
      <c r="M308" s="72"/>
      <c r="N308" s="108" t="s">
        <v>1240</v>
      </c>
      <c r="O308" s="72"/>
      <c r="P308" s="109">
        <v>25000.0</v>
      </c>
      <c r="Q308" s="71"/>
      <c r="R308" s="110">
        <v>0.0</v>
      </c>
      <c r="S308" s="72"/>
      <c r="T308" s="111" t="s">
        <v>66</v>
      </c>
      <c r="U308" s="72"/>
      <c r="V308" s="112" t="s">
        <v>665</v>
      </c>
      <c r="W308" s="71"/>
      <c r="X308" s="72"/>
      <c r="Y308" s="112" t="s">
        <v>666</v>
      </c>
      <c r="Z308" s="72"/>
      <c r="AA308" s="75"/>
      <c r="AB308" s="169"/>
      <c r="AC308" s="72"/>
      <c r="AD308" s="170"/>
      <c r="AE308" s="72"/>
      <c r="AF308" s="170"/>
      <c r="AG308" s="71"/>
      <c r="AH308" s="72"/>
      <c r="AI308" s="170"/>
      <c r="AJ308" s="71"/>
      <c r="AK308" s="72"/>
      <c r="AL308" s="170"/>
      <c r="AM308" s="72"/>
      <c r="AN308" s="111"/>
      <c r="AO308" s="72"/>
      <c r="AP308" s="111"/>
      <c r="AQ308" s="72"/>
      <c r="AR308" s="111"/>
      <c r="AS308" s="72"/>
      <c r="AT308" s="168"/>
      <c r="AU308" s="72"/>
      <c r="AV308" s="266"/>
      <c r="AW308" s="71"/>
      <c r="AX308" s="72"/>
      <c r="AY308" s="111"/>
      <c r="AZ308" s="71"/>
      <c r="BA308" s="171"/>
      <c r="BB308" s="72"/>
      <c r="BC308" s="75"/>
    </row>
    <row r="309" ht="16.5" customHeight="1" outlineLevel="1">
      <c r="A309" s="75"/>
      <c r="B309" s="105" t="s">
        <v>2265</v>
      </c>
      <c r="C309" s="106">
        <v>46113.90518927084</v>
      </c>
      <c r="D309" s="72"/>
      <c r="E309" s="107" t="s">
        <v>7</v>
      </c>
      <c r="F309" s="71"/>
      <c r="G309" s="107" t="s">
        <v>174</v>
      </c>
      <c r="H309" s="71"/>
      <c r="I309" s="107" t="s">
        <v>1967</v>
      </c>
      <c r="J309" s="71"/>
      <c r="K309" s="71"/>
      <c r="L309" s="71"/>
      <c r="M309" s="72"/>
      <c r="N309" s="108" t="s">
        <v>176</v>
      </c>
      <c r="O309" s="72"/>
      <c r="P309" s="109">
        <v>0.0</v>
      </c>
      <c r="Q309" s="71"/>
      <c r="R309" s="110">
        <v>0.0</v>
      </c>
      <c r="S309" s="72"/>
      <c r="T309" s="111" t="s">
        <v>66</v>
      </c>
      <c r="U309" s="72"/>
      <c r="V309" s="112" t="s">
        <v>79</v>
      </c>
      <c r="W309" s="71"/>
      <c r="X309" s="72"/>
      <c r="Y309" s="112" t="s">
        <v>68</v>
      </c>
      <c r="Z309" s="72"/>
      <c r="AA309" s="75"/>
      <c r="AB309" s="169"/>
      <c r="AC309" s="72"/>
      <c r="AD309" s="170"/>
      <c r="AE309" s="72"/>
      <c r="AF309" s="170"/>
      <c r="AG309" s="71"/>
      <c r="AH309" s="72"/>
      <c r="AI309" s="170"/>
      <c r="AJ309" s="71"/>
      <c r="AK309" s="72"/>
      <c r="AL309" s="170"/>
      <c r="AM309" s="72"/>
      <c r="AN309" s="111"/>
      <c r="AO309" s="72"/>
      <c r="AP309" s="111"/>
      <c r="AQ309" s="72"/>
      <c r="AR309" s="111"/>
      <c r="AS309" s="72"/>
      <c r="AT309" s="168"/>
      <c r="AU309" s="72"/>
      <c r="AV309" s="266"/>
      <c r="AW309" s="71"/>
      <c r="AX309" s="72"/>
      <c r="AY309" s="111"/>
      <c r="AZ309" s="71"/>
      <c r="BA309" s="171"/>
      <c r="BB309" s="72"/>
      <c r="BC309" s="75"/>
    </row>
    <row r="310" ht="16.5" customHeight="1" outlineLevel="1">
      <c r="A310" s="75"/>
      <c r="B310" s="105" t="s">
        <v>2267</v>
      </c>
      <c r="C310" s="106">
        <v>46113.84337275463</v>
      </c>
      <c r="D310" s="72"/>
      <c r="E310" s="107" t="s">
        <v>7</v>
      </c>
      <c r="F310" s="71"/>
      <c r="G310" s="107" t="s">
        <v>174</v>
      </c>
      <c r="H310" s="71"/>
      <c r="I310" s="107" t="s">
        <v>1967</v>
      </c>
      <c r="J310" s="71"/>
      <c r="K310" s="71"/>
      <c r="L310" s="71"/>
      <c r="M310" s="72"/>
      <c r="N310" s="108" t="s">
        <v>176</v>
      </c>
      <c r="O310" s="72"/>
      <c r="P310" s="109">
        <v>0.0</v>
      </c>
      <c r="Q310" s="71"/>
      <c r="R310" s="110">
        <v>0.0</v>
      </c>
      <c r="S310" s="72"/>
      <c r="T310" s="111" t="s">
        <v>66</v>
      </c>
      <c r="U310" s="72"/>
      <c r="V310" s="112" t="s">
        <v>665</v>
      </c>
      <c r="W310" s="71"/>
      <c r="X310" s="72"/>
      <c r="Y310" s="112" t="s">
        <v>666</v>
      </c>
      <c r="Z310" s="72"/>
      <c r="AA310" s="75"/>
      <c r="AB310" s="169"/>
      <c r="AC310" s="72"/>
      <c r="AD310" s="170"/>
      <c r="AE310" s="72"/>
      <c r="AF310" s="170"/>
      <c r="AG310" s="71"/>
      <c r="AH310" s="72"/>
      <c r="AI310" s="170"/>
      <c r="AJ310" s="71"/>
      <c r="AK310" s="72"/>
      <c r="AL310" s="170"/>
      <c r="AM310" s="72"/>
      <c r="AN310" s="111"/>
      <c r="AO310" s="72"/>
      <c r="AP310" s="111"/>
      <c r="AQ310" s="72"/>
      <c r="AR310" s="111"/>
      <c r="AS310" s="72"/>
      <c r="AT310" s="168"/>
      <c r="AU310" s="72"/>
      <c r="AV310" s="266"/>
      <c r="AW310" s="71"/>
      <c r="AX310" s="72"/>
      <c r="AY310" s="111"/>
      <c r="AZ310" s="71"/>
      <c r="BA310" s="171"/>
      <c r="BB310" s="72"/>
      <c r="BC310" s="75"/>
    </row>
    <row r="311" ht="16.5" customHeight="1" outlineLevel="1">
      <c r="A311" s="75"/>
      <c r="B311" s="105" t="s">
        <v>2272</v>
      </c>
      <c r="C311" s="106">
        <v>46113.81666002315</v>
      </c>
      <c r="D311" s="72"/>
      <c r="E311" s="107" t="s">
        <v>7</v>
      </c>
      <c r="F311" s="71"/>
      <c r="G311" s="107" t="s">
        <v>174</v>
      </c>
      <c r="H311" s="71"/>
      <c r="I311" s="107" t="s">
        <v>1507</v>
      </c>
      <c r="J311" s="71"/>
      <c r="K311" s="71"/>
      <c r="L311" s="71"/>
      <c r="M311" s="72"/>
      <c r="N311" s="108" t="s">
        <v>550</v>
      </c>
      <c r="O311" s="72"/>
      <c r="P311" s="109">
        <v>25000.0</v>
      </c>
      <c r="Q311" s="71"/>
      <c r="R311" s="110">
        <v>0.0</v>
      </c>
      <c r="S311" s="72"/>
      <c r="T311" s="111" t="s">
        <v>66</v>
      </c>
      <c r="U311" s="72"/>
      <c r="V311" s="112" t="s">
        <v>79</v>
      </c>
      <c r="W311" s="71"/>
      <c r="X311" s="72"/>
      <c r="Y311" s="112" t="s">
        <v>68</v>
      </c>
      <c r="Z311" s="72"/>
      <c r="AA311" s="75"/>
      <c r="AB311" s="169"/>
      <c r="AC311" s="72"/>
      <c r="AD311" s="170"/>
      <c r="AE311" s="72"/>
      <c r="AF311" s="170"/>
      <c r="AG311" s="71"/>
      <c r="AH311" s="72"/>
      <c r="AI311" s="170"/>
      <c r="AJ311" s="71"/>
      <c r="AK311" s="72"/>
      <c r="AL311" s="170"/>
      <c r="AM311" s="72"/>
      <c r="AN311" s="111"/>
      <c r="AO311" s="72"/>
      <c r="AP311" s="111"/>
      <c r="AQ311" s="72"/>
      <c r="AR311" s="111"/>
      <c r="AS311" s="72"/>
      <c r="AT311" s="168"/>
      <c r="AU311" s="72"/>
      <c r="AV311" s="266"/>
      <c r="AW311" s="71"/>
      <c r="AX311" s="72"/>
      <c r="AY311" s="111"/>
      <c r="AZ311" s="71"/>
      <c r="BA311" s="171"/>
      <c r="BB311" s="72"/>
      <c r="BC311" s="75"/>
    </row>
    <row r="312" ht="16.5" customHeight="1" outlineLevel="1">
      <c r="A312" s="75"/>
      <c r="B312" s="105" t="s">
        <v>2275</v>
      </c>
      <c r="C312" s="106">
        <v>46113.814714988424</v>
      </c>
      <c r="D312" s="72"/>
      <c r="E312" s="107" t="s">
        <v>7</v>
      </c>
      <c r="F312" s="71"/>
      <c r="G312" s="107" t="s">
        <v>174</v>
      </c>
      <c r="H312" s="71"/>
      <c r="I312" s="107" t="s">
        <v>2276</v>
      </c>
      <c r="J312" s="71"/>
      <c r="K312" s="71"/>
      <c r="L312" s="71"/>
      <c r="M312" s="72"/>
      <c r="N312" s="108" t="s">
        <v>1221</v>
      </c>
      <c r="O312" s="72"/>
      <c r="P312" s="109">
        <v>30000.0</v>
      </c>
      <c r="Q312" s="71"/>
      <c r="R312" s="110">
        <v>0.0</v>
      </c>
      <c r="S312" s="72"/>
      <c r="T312" s="111" t="s">
        <v>66</v>
      </c>
      <c r="U312" s="72"/>
      <c r="V312" s="112" t="s">
        <v>79</v>
      </c>
      <c r="W312" s="71"/>
      <c r="X312" s="72"/>
      <c r="Y312" s="112" t="s">
        <v>68</v>
      </c>
      <c r="Z312" s="72"/>
      <c r="AA312" s="75"/>
      <c r="AB312" s="169"/>
      <c r="AC312" s="72"/>
      <c r="AD312" s="170"/>
      <c r="AE312" s="72"/>
      <c r="AF312" s="170"/>
      <c r="AG312" s="71"/>
      <c r="AH312" s="72"/>
      <c r="AI312" s="170"/>
      <c r="AJ312" s="71"/>
      <c r="AK312" s="72"/>
      <c r="AL312" s="170"/>
      <c r="AM312" s="72"/>
      <c r="AN312" s="111"/>
      <c r="AO312" s="72"/>
      <c r="AP312" s="111"/>
      <c r="AQ312" s="72"/>
      <c r="AR312" s="111"/>
      <c r="AS312" s="72"/>
      <c r="AT312" s="168"/>
      <c r="AU312" s="72"/>
      <c r="AV312" s="266"/>
      <c r="AW312" s="71"/>
      <c r="AX312" s="72"/>
      <c r="AY312" s="111"/>
      <c r="AZ312" s="71"/>
      <c r="BA312" s="171"/>
      <c r="BB312" s="72"/>
      <c r="BC312" s="75"/>
    </row>
    <row r="313" ht="16.5" customHeight="1" outlineLevel="1">
      <c r="A313" s="75"/>
      <c r="B313" s="105" t="s">
        <v>2278</v>
      </c>
      <c r="C313" s="106">
        <v>46113.81331252315</v>
      </c>
      <c r="D313" s="72"/>
      <c r="E313" s="107" t="s">
        <v>7</v>
      </c>
      <c r="F313" s="71"/>
      <c r="G313" s="107" t="s">
        <v>174</v>
      </c>
      <c r="H313" s="71"/>
      <c r="I313" s="107" t="s">
        <v>2280</v>
      </c>
      <c r="J313" s="71"/>
      <c r="K313" s="71"/>
      <c r="L313" s="71"/>
      <c r="M313" s="72"/>
      <c r="N313" s="108" t="s">
        <v>1229</v>
      </c>
      <c r="O313" s="72"/>
      <c r="P313" s="109">
        <v>30000.0</v>
      </c>
      <c r="Q313" s="71"/>
      <c r="R313" s="110">
        <v>0.0</v>
      </c>
      <c r="S313" s="72"/>
      <c r="T313" s="111" t="s">
        <v>66</v>
      </c>
      <c r="U313" s="72"/>
      <c r="V313" s="112" t="s">
        <v>79</v>
      </c>
      <c r="W313" s="71"/>
      <c r="X313" s="72"/>
      <c r="Y313" s="112" t="s">
        <v>68</v>
      </c>
      <c r="Z313" s="72"/>
      <c r="AA313" s="75"/>
      <c r="AB313" s="169"/>
      <c r="AC313" s="72"/>
      <c r="AD313" s="170"/>
      <c r="AE313" s="72"/>
      <c r="AF313" s="170"/>
      <c r="AG313" s="71"/>
      <c r="AH313" s="72"/>
      <c r="AI313" s="170"/>
      <c r="AJ313" s="71"/>
      <c r="AK313" s="72"/>
      <c r="AL313" s="170"/>
      <c r="AM313" s="72"/>
      <c r="AN313" s="111"/>
      <c r="AO313" s="72"/>
      <c r="AP313" s="111"/>
      <c r="AQ313" s="72"/>
      <c r="AR313" s="111"/>
      <c r="AS313" s="72"/>
      <c r="AT313" s="168"/>
      <c r="AU313" s="72"/>
      <c r="AV313" s="266"/>
      <c r="AW313" s="71"/>
      <c r="AX313" s="72"/>
      <c r="AY313" s="111"/>
      <c r="AZ313" s="71"/>
      <c r="BA313" s="171"/>
      <c r="BB313" s="72"/>
      <c r="BC313" s="75"/>
    </row>
    <row r="314" ht="16.5" customHeight="1" outlineLevel="1">
      <c r="A314" s="75"/>
      <c r="B314" s="105" t="s">
        <v>2283</v>
      </c>
      <c r="C314" s="106">
        <v>46113.81164453704</v>
      </c>
      <c r="D314" s="72"/>
      <c r="E314" s="107" t="s">
        <v>7</v>
      </c>
      <c r="F314" s="71"/>
      <c r="G314" s="107" t="s">
        <v>174</v>
      </c>
      <c r="H314" s="71"/>
      <c r="I314" s="107" t="s">
        <v>1707</v>
      </c>
      <c r="J314" s="71"/>
      <c r="K314" s="71"/>
      <c r="L314" s="71"/>
      <c r="M314" s="72"/>
      <c r="N314" s="108" t="s">
        <v>1240</v>
      </c>
      <c r="O314" s="72"/>
      <c r="P314" s="109">
        <v>25000.0</v>
      </c>
      <c r="Q314" s="71"/>
      <c r="R314" s="110">
        <v>0.0</v>
      </c>
      <c r="S314" s="72"/>
      <c r="T314" s="111" t="s">
        <v>66</v>
      </c>
      <c r="U314" s="72"/>
      <c r="V314" s="112" t="s">
        <v>79</v>
      </c>
      <c r="W314" s="71"/>
      <c r="X314" s="72"/>
      <c r="Y314" s="112" t="s">
        <v>68</v>
      </c>
      <c r="Z314" s="72"/>
      <c r="AA314" s="75"/>
      <c r="AB314" s="169"/>
      <c r="AC314" s="72"/>
      <c r="AD314" s="170"/>
      <c r="AE314" s="72"/>
      <c r="AF314" s="170"/>
      <c r="AG314" s="71"/>
      <c r="AH314" s="72"/>
      <c r="AI314" s="170"/>
      <c r="AJ314" s="71"/>
      <c r="AK314" s="72"/>
      <c r="AL314" s="170"/>
      <c r="AM314" s="72"/>
      <c r="AN314" s="111"/>
      <c r="AO314" s="72"/>
      <c r="AP314" s="111"/>
      <c r="AQ314" s="72"/>
      <c r="AR314" s="111"/>
      <c r="AS314" s="72"/>
      <c r="AT314" s="168"/>
      <c r="AU314" s="72"/>
      <c r="AV314" s="266"/>
      <c r="AW314" s="71"/>
      <c r="AX314" s="72"/>
      <c r="AY314" s="111"/>
      <c r="AZ314" s="71"/>
      <c r="BA314" s="171"/>
      <c r="BB314" s="72"/>
      <c r="BC314" s="75"/>
    </row>
    <row r="315" ht="16.5" customHeight="1" outlineLevel="1">
      <c r="A315" s="75"/>
      <c r="B315" s="105" t="s">
        <v>2284</v>
      </c>
      <c r="C315" s="106">
        <v>46113.40404863426</v>
      </c>
      <c r="D315" s="72"/>
      <c r="E315" s="107" t="s">
        <v>7</v>
      </c>
      <c r="F315" s="71"/>
      <c r="G315" s="107" t="s">
        <v>174</v>
      </c>
      <c r="H315" s="71"/>
      <c r="I315" s="107" t="s">
        <v>1551</v>
      </c>
      <c r="J315" s="71"/>
      <c r="K315" s="71"/>
      <c r="L315" s="71"/>
      <c r="M315" s="72"/>
      <c r="N315" s="108" t="s">
        <v>1384</v>
      </c>
      <c r="O315" s="72"/>
      <c r="P315" s="109">
        <v>25000.0</v>
      </c>
      <c r="Q315" s="71"/>
      <c r="R315" s="110">
        <v>0.0</v>
      </c>
      <c r="S315" s="72"/>
      <c r="T315" s="111" t="s">
        <v>66</v>
      </c>
      <c r="U315" s="72"/>
      <c r="V315" s="112" t="s">
        <v>79</v>
      </c>
      <c r="W315" s="71"/>
      <c r="X315" s="72"/>
      <c r="Y315" s="112" t="s">
        <v>68</v>
      </c>
      <c r="Z315" s="72"/>
      <c r="AA315" s="75"/>
      <c r="AB315" s="169"/>
      <c r="AC315" s="72"/>
      <c r="AD315" s="170"/>
      <c r="AE315" s="72"/>
      <c r="AF315" s="170"/>
      <c r="AG315" s="71"/>
      <c r="AH315" s="72"/>
      <c r="AI315" s="170"/>
      <c r="AJ315" s="71"/>
      <c r="AK315" s="72"/>
      <c r="AL315" s="170"/>
      <c r="AM315" s="72"/>
      <c r="AN315" s="111"/>
      <c r="AO315" s="72"/>
      <c r="AP315" s="111"/>
      <c r="AQ315" s="72"/>
      <c r="AR315" s="111"/>
      <c r="AS315" s="72"/>
      <c r="AT315" s="168"/>
      <c r="AU315" s="72"/>
      <c r="AV315" s="266"/>
      <c r="AW315" s="71"/>
      <c r="AX315" s="72"/>
      <c r="AY315" s="111"/>
      <c r="AZ315" s="71"/>
      <c r="BA315" s="171"/>
      <c r="BB315" s="72"/>
      <c r="BC315" s="75"/>
    </row>
    <row r="316" ht="16.5" customHeight="1" outlineLevel="1">
      <c r="A316" s="75"/>
      <c r="B316" s="105" t="s">
        <v>2285</v>
      </c>
      <c r="C316" s="106">
        <v>46113.40291493056</v>
      </c>
      <c r="D316" s="72"/>
      <c r="E316" s="107" t="s">
        <v>7</v>
      </c>
      <c r="F316" s="71"/>
      <c r="G316" s="107" t="s">
        <v>174</v>
      </c>
      <c r="H316" s="71"/>
      <c r="I316" s="107" t="s">
        <v>2065</v>
      </c>
      <c r="J316" s="71"/>
      <c r="K316" s="71"/>
      <c r="L316" s="71"/>
      <c r="M316" s="72"/>
      <c r="N316" s="108" t="s">
        <v>695</v>
      </c>
      <c r="O316" s="72"/>
      <c r="P316" s="109">
        <v>25000.0</v>
      </c>
      <c r="Q316" s="71"/>
      <c r="R316" s="110">
        <v>0.0</v>
      </c>
      <c r="S316" s="72"/>
      <c r="T316" s="111" t="s">
        <v>88</v>
      </c>
      <c r="U316" s="72"/>
      <c r="V316" s="112" t="s">
        <v>79</v>
      </c>
      <c r="W316" s="71"/>
      <c r="X316" s="72"/>
      <c r="Y316" s="112" t="s">
        <v>68</v>
      </c>
      <c r="Z316" s="72"/>
      <c r="AA316" s="75"/>
      <c r="AB316" s="169"/>
      <c r="AC316" s="72"/>
      <c r="AD316" s="170"/>
      <c r="AE316" s="72"/>
      <c r="AF316" s="170"/>
      <c r="AG316" s="71"/>
      <c r="AH316" s="72"/>
      <c r="AI316" s="170"/>
      <c r="AJ316" s="71"/>
      <c r="AK316" s="72"/>
      <c r="AL316" s="170"/>
      <c r="AM316" s="72"/>
      <c r="AN316" s="111"/>
      <c r="AO316" s="72"/>
      <c r="AP316" s="111"/>
      <c r="AQ316" s="72"/>
      <c r="AR316" s="111"/>
      <c r="AS316" s="72"/>
      <c r="AT316" s="168"/>
      <c r="AU316" s="72"/>
      <c r="AV316" s="266"/>
      <c r="AW316" s="71"/>
      <c r="AX316" s="72"/>
      <c r="AY316" s="111"/>
      <c r="AZ316" s="71"/>
      <c r="BA316" s="171"/>
      <c r="BB316" s="72"/>
      <c r="BC316" s="75"/>
    </row>
    <row r="317" ht="16.5" customHeight="1" outlineLevel="1">
      <c r="A317" s="75"/>
      <c r="B317" s="105" t="s">
        <v>2286</v>
      </c>
      <c r="C317" s="106">
        <v>46113.05718454861</v>
      </c>
      <c r="D317" s="72"/>
      <c r="E317" s="107" t="s">
        <v>7</v>
      </c>
      <c r="F317" s="71"/>
      <c r="G317" s="107" t="s">
        <v>174</v>
      </c>
      <c r="H317" s="71"/>
      <c r="I317" s="107" t="s">
        <v>1959</v>
      </c>
      <c r="J317" s="71"/>
      <c r="K317" s="71"/>
      <c r="L317" s="71"/>
      <c r="M317" s="72"/>
      <c r="N317" s="108" t="s">
        <v>1200</v>
      </c>
      <c r="O317" s="72"/>
      <c r="P317" s="109">
        <v>0.0</v>
      </c>
      <c r="Q317" s="71"/>
      <c r="R317" s="110">
        <v>0.0</v>
      </c>
      <c r="S317" s="72"/>
      <c r="T317" s="111" t="s">
        <v>66</v>
      </c>
      <c r="U317" s="72"/>
      <c r="V317" s="112" t="s">
        <v>79</v>
      </c>
      <c r="W317" s="71"/>
      <c r="X317" s="72"/>
      <c r="Y317" s="112" t="s">
        <v>68</v>
      </c>
      <c r="Z317" s="72"/>
      <c r="AA317" s="75"/>
      <c r="AB317" s="169"/>
      <c r="AC317" s="72"/>
      <c r="AD317" s="170"/>
      <c r="AE317" s="72"/>
      <c r="AF317" s="170"/>
      <c r="AG317" s="71"/>
      <c r="AH317" s="72"/>
      <c r="AI317" s="170"/>
      <c r="AJ317" s="71"/>
      <c r="AK317" s="72"/>
      <c r="AL317" s="170"/>
      <c r="AM317" s="72"/>
      <c r="AN317" s="111"/>
      <c r="AO317" s="72"/>
      <c r="AP317" s="111"/>
      <c r="AQ317" s="72"/>
      <c r="AR317" s="111"/>
      <c r="AS317" s="72"/>
      <c r="AT317" s="168"/>
      <c r="AU317" s="72"/>
      <c r="AV317" s="266"/>
      <c r="AW317" s="71"/>
      <c r="AX317" s="72"/>
      <c r="AY317" s="111"/>
      <c r="AZ317" s="71"/>
      <c r="BA317" s="171"/>
      <c r="BB317" s="72"/>
      <c r="BC317" s="75"/>
    </row>
    <row r="318" ht="16.5" customHeight="1" outlineLevel="1">
      <c r="A318" s="75"/>
      <c r="B318" s="105" t="s">
        <v>2289</v>
      </c>
      <c r="C318" s="106">
        <v>46113.04796275463</v>
      </c>
      <c r="D318" s="72"/>
      <c r="E318" s="107" t="s">
        <v>76</v>
      </c>
      <c r="F318" s="71"/>
      <c r="G318" s="107" t="s">
        <v>804</v>
      </c>
      <c r="H318" s="71"/>
      <c r="I318" s="107" t="s">
        <v>2291</v>
      </c>
      <c r="J318" s="71"/>
      <c r="K318" s="71"/>
      <c r="L318" s="71"/>
      <c r="M318" s="72"/>
      <c r="N318" s="108" t="s">
        <v>807</v>
      </c>
      <c r="O318" s="72"/>
      <c r="P318" s="109">
        <v>14300.0</v>
      </c>
      <c r="Q318" s="71"/>
      <c r="R318" s="110">
        <v>0.0</v>
      </c>
      <c r="S318" s="72"/>
      <c r="T318" s="111" t="s">
        <v>88</v>
      </c>
      <c r="U318" s="72"/>
      <c r="V318" s="112" t="s">
        <v>79</v>
      </c>
      <c r="W318" s="71"/>
      <c r="X318" s="72"/>
      <c r="Y318" s="112" t="s">
        <v>68</v>
      </c>
      <c r="Z318" s="72"/>
      <c r="AA318" s="75"/>
      <c r="AB318" s="169"/>
      <c r="AC318" s="72"/>
      <c r="AD318" s="170"/>
      <c r="AE318" s="72"/>
      <c r="AF318" s="170"/>
      <c r="AG318" s="71"/>
      <c r="AH318" s="72"/>
      <c r="AI318" s="170"/>
      <c r="AJ318" s="71"/>
      <c r="AK318" s="72"/>
      <c r="AL318" s="170"/>
      <c r="AM318" s="72"/>
      <c r="AN318" s="111"/>
      <c r="AO318" s="72"/>
      <c r="AP318" s="111"/>
      <c r="AQ318" s="72"/>
      <c r="AR318" s="111"/>
      <c r="AS318" s="72"/>
      <c r="AT318" s="168"/>
      <c r="AU318" s="72"/>
      <c r="AV318" s="266"/>
      <c r="AW318" s="71"/>
      <c r="AX318" s="72"/>
      <c r="AY318" s="111"/>
      <c r="AZ318" s="71"/>
      <c r="BA318" s="171"/>
      <c r="BB318" s="72"/>
      <c r="BC318" s="75"/>
    </row>
    <row r="319" ht="16.5" customHeight="1" outlineLevel="1">
      <c r="A319" s="75"/>
      <c r="B319" s="105" t="s">
        <v>2294</v>
      </c>
      <c r="C319" s="106">
        <v>46112.12587741898</v>
      </c>
      <c r="D319" s="72"/>
      <c r="E319" s="107" t="s">
        <v>7</v>
      </c>
      <c r="F319" s="71"/>
      <c r="G319" s="107" t="s">
        <v>174</v>
      </c>
      <c r="H319" s="71"/>
      <c r="I319" s="107" t="s">
        <v>1959</v>
      </c>
      <c r="J319" s="71"/>
      <c r="K319" s="71"/>
      <c r="L319" s="71"/>
      <c r="M319" s="72"/>
      <c r="N319" s="108" t="s">
        <v>1200</v>
      </c>
      <c r="O319" s="72"/>
      <c r="P319" s="109">
        <v>0.0</v>
      </c>
      <c r="Q319" s="71"/>
      <c r="R319" s="110">
        <v>0.0</v>
      </c>
      <c r="S319" s="72"/>
      <c r="T319" s="111" t="s">
        <v>66</v>
      </c>
      <c r="U319" s="72"/>
      <c r="V319" s="112" t="s">
        <v>79</v>
      </c>
      <c r="W319" s="71"/>
      <c r="X319" s="72"/>
      <c r="Y319" s="112" t="s">
        <v>68</v>
      </c>
      <c r="Z319" s="72"/>
      <c r="AA319" s="75"/>
      <c r="AB319" s="169"/>
      <c r="AC319" s="72"/>
      <c r="AD319" s="170"/>
      <c r="AE319" s="72"/>
      <c r="AF319" s="170"/>
      <c r="AG319" s="71"/>
      <c r="AH319" s="72"/>
      <c r="AI319" s="170"/>
      <c r="AJ319" s="71"/>
      <c r="AK319" s="72"/>
      <c r="AL319" s="170"/>
      <c r="AM319" s="72"/>
      <c r="AN319" s="111"/>
      <c r="AO319" s="72"/>
      <c r="AP319" s="111"/>
      <c r="AQ319" s="72"/>
      <c r="AR319" s="111"/>
      <c r="AS319" s="72"/>
      <c r="AT319" s="168"/>
      <c r="AU319" s="72"/>
      <c r="AV319" s="266"/>
      <c r="AW319" s="71"/>
      <c r="AX319" s="72"/>
      <c r="AY319" s="111"/>
      <c r="AZ319" s="71"/>
      <c r="BA319" s="171"/>
      <c r="BB319" s="72"/>
      <c r="BC319" s="75"/>
    </row>
    <row r="320" ht="16.5" customHeight="1" outlineLevel="1">
      <c r="A320" s="75"/>
      <c r="B320" s="105" t="s">
        <v>2296</v>
      </c>
      <c r="C320" s="106">
        <v>46106.3621240625</v>
      </c>
      <c r="D320" s="72"/>
      <c r="E320" s="107" t="s">
        <v>76</v>
      </c>
      <c r="F320" s="71"/>
      <c r="G320" s="107" t="s">
        <v>804</v>
      </c>
      <c r="H320" s="71"/>
      <c r="I320" s="107" t="s">
        <v>2298</v>
      </c>
      <c r="J320" s="71"/>
      <c r="K320" s="71"/>
      <c r="L320" s="71"/>
      <c r="M320" s="72"/>
      <c r="N320" s="108" t="s">
        <v>807</v>
      </c>
      <c r="O320" s="72"/>
      <c r="P320" s="109">
        <v>6000.0</v>
      </c>
      <c r="Q320" s="71"/>
      <c r="R320" s="110">
        <v>0.0</v>
      </c>
      <c r="S320" s="72"/>
      <c r="T320" s="111" t="s">
        <v>88</v>
      </c>
      <c r="U320" s="72"/>
      <c r="V320" s="112" t="s">
        <v>79</v>
      </c>
      <c r="W320" s="71"/>
      <c r="X320" s="72"/>
      <c r="Y320" s="112" t="s">
        <v>68</v>
      </c>
      <c r="Z320" s="72"/>
      <c r="AA320" s="75"/>
      <c r="AB320" s="169"/>
      <c r="AC320" s="72"/>
      <c r="AD320" s="170"/>
      <c r="AE320" s="72"/>
      <c r="AF320" s="170"/>
      <c r="AG320" s="71"/>
      <c r="AH320" s="72"/>
      <c r="AI320" s="170"/>
      <c r="AJ320" s="71"/>
      <c r="AK320" s="72"/>
      <c r="AL320" s="170"/>
      <c r="AM320" s="72"/>
      <c r="AN320" s="111"/>
      <c r="AO320" s="72"/>
      <c r="AP320" s="111"/>
      <c r="AQ320" s="72"/>
      <c r="AR320" s="111"/>
      <c r="AS320" s="72"/>
      <c r="AT320" s="168"/>
      <c r="AU320" s="72"/>
      <c r="AV320" s="266"/>
      <c r="AW320" s="71"/>
      <c r="AX320" s="72"/>
      <c r="AY320" s="111"/>
      <c r="AZ320" s="71"/>
      <c r="BA320" s="171"/>
      <c r="BB320" s="72"/>
      <c r="BC320" s="75"/>
    </row>
    <row r="321" ht="16.5" customHeight="1" outlineLevel="1">
      <c r="A321" s="75"/>
      <c r="B321" s="105" t="s">
        <v>2300</v>
      </c>
      <c r="C321" s="106">
        <v>46106.3548087963</v>
      </c>
      <c r="D321" s="72"/>
      <c r="E321" s="107" t="s">
        <v>76</v>
      </c>
      <c r="F321" s="71"/>
      <c r="G321" s="107" t="s">
        <v>804</v>
      </c>
      <c r="H321" s="71"/>
      <c r="I321" s="107" t="s">
        <v>2298</v>
      </c>
      <c r="J321" s="71"/>
      <c r="K321" s="71"/>
      <c r="L321" s="71"/>
      <c r="M321" s="72"/>
      <c r="N321" s="108" t="s">
        <v>807</v>
      </c>
      <c r="O321" s="72"/>
      <c r="P321" s="109">
        <v>98000.0</v>
      </c>
      <c r="Q321" s="71"/>
      <c r="R321" s="110">
        <v>0.0</v>
      </c>
      <c r="S321" s="72"/>
      <c r="T321" s="111" t="s">
        <v>66</v>
      </c>
      <c r="U321" s="72"/>
      <c r="V321" s="112" t="s">
        <v>79</v>
      </c>
      <c r="W321" s="71"/>
      <c r="X321" s="72"/>
      <c r="Y321" s="112" t="s">
        <v>68</v>
      </c>
      <c r="Z321" s="72"/>
      <c r="AA321" s="75"/>
      <c r="AB321" s="169"/>
      <c r="AC321" s="72"/>
      <c r="AD321" s="170"/>
      <c r="AE321" s="72"/>
      <c r="AF321" s="170"/>
      <c r="AG321" s="71"/>
      <c r="AH321" s="72"/>
      <c r="AI321" s="170"/>
      <c r="AJ321" s="71"/>
      <c r="AK321" s="72"/>
      <c r="AL321" s="170"/>
      <c r="AM321" s="72"/>
      <c r="AN321" s="111"/>
      <c r="AO321" s="72"/>
      <c r="AP321" s="111"/>
      <c r="AQ321" s="72"/>
      <c r="AR321" s="111"/>
      <c r="AS321" s="72"/>
      <c r="AT321" s="168"/>
      <c r="AU321" s="72"/>
      <c r="AV321" s="266"/>
      <c r="AW321" s="71"/>
      <c r="AX321" s="72"/>
      <c r="AY321" s="111"/>
      <c r="AZ321" s="71"/>
      <c r="BA321" s="171"/>
      <c r="BB321" s="72"/>
      <c r="BC321" s="75"/>
    </row>
    <row r="322" ht="16.5" customHeight="1" outlineLevel="1">
      <c r="A322" s="75"/>
      <c r="B322" s="105" t="s">
        <v>2301</v>
      </c>
      <c r="C322" s="106">
        <v>46103.505746875</v>
      </c>
      <c r="D322" s="72"/>
      <c r="E322" s="107" t="s">
        <v>76</v>
      </c>
      <c r="F322" s="71"/>
      <c r="G322" s="107" t="s">
        <v>804</v>
      </c>
      <c r="H322" s="71"/>
      <c r="I322" s="107" t="s">
        <v>2302</v>
      </c>
      <c r="J322" s="71"/>
      <c r="K322" s="71"/>
      <c r="L322" s="71"/>
      <c r="M322" s="72"/>
      <c r="N322" s="108" t="s">
        <v>2303</v>
      </c>
      <c r="O322" s="72"/>
      <c r="P322" s="109">
        <v>19500.0</v>
      </c>
      <c r="Q322" s="71"/>
      <c r="R322" s="110">
        <v>0.0</v>
      </c>
      <c r="S322" s="72"/>
      <c r="T322" s="111" t="s">
        <v>66</v>
      </c>
      <c r="U322" s="72"/>
      <c r="V322" s="112" t="s">
        <v>79</v>
      </c>
      <c r="W322" s="71"/>
      <c r="X322" s="72"/>
      <c r="Y322" s="112" t="s">
        <v>68</v>
      </c>
      <c r="Z322" s="72"/>
      <c r="AA322" s="75"/>
      <c r="AB322" s="169"/>
      <c r="AC322" s="72"/>
      <c r="AD322" s="170"/>
      <c r="AE322" s="72"/>
      <c r="AF322" s="170"/>
      <c r="AG322" s="71"/>
      <c r="AH322" s="72"/>
      <c r="AI322" s="170"/>
      <c r="AJ322" s="71"/>
      <c r="AK322" s="72"/>
      <c r="AL322" s="170"/>
      <c r="AM322" s="72"/>
      <c r="AN322" s="111"/>
      <c r="AO322" s="72"/>
      <c r="AP322" s="111"/>
      <c r="AQ322" s="72"/>
      <c r="AR322" s="111"/>
      <c r="AS322" s="72"/>
      <c r="AT322" s="168"/>
      <c r="AU322" s="72"/>
      <c r="AV322" s="266"/>
      <c r="AW322" s="71"/>
      <c r="AX322" s="72"/>
      <c r="AY322" s="111"/>
      <c r="AZ322" s="71"/>
      <c r="BA322" s="171"/>
      <c r="BB322" s="72"/>
      <c r="BC322" s="75"/>
    </row>
    <row r="323" ht="16.5" customHeight="1" outlineLevel="1">
      <c r="A323" s="75"/>
      <c r="B323" s="105" t="s">
        <v>2308</v>
      </c>
      <c r="C323" s="106">
        <v>46101.984058738424</v>
      </c>
      <c r="D323" s="72"/>
      <c r="E323" s="107" t="s">
        <v>76</v>
      </c>
      <c r="F323" s="71"/>
      <c r="G323" s="107" t="s">
        <v>804</v>
      </c>
      <c r="H323" s="71"/>
      <c r="I323" s="107" t="s">
        <v>2309</v>
      </c>
      <c r="J323" s="71"/>
      <c r="K323" s="71"/>
      <c r="L323" s="71"/>
      <c r="M323" s="72"/>
      <c r="N323" s="108"/>
      <c r="O323" s="72"/>
      <c r="P323" s="109">
        <v>10000.0</v>
      </c>
      <c r="Q323" s="71"/>
      <c r="R323" s="110">
        <v>0.0</v>
      </c>
      <c r="S323" s="72"/>
      <c r="T323" s="111" t="s">
        <v>88</v>
      </c>
      <c r="U323" s="72"/>
      <c r="V323" s="112" t="s">
        <v>79</v>
      </c>
      <c r="W323" s="71"/>
      <c r="X323" s="72"/>
      <c r="Y323" s="112" t="s">
        <v>68</v>
      </c>
      <c r="Z323" s="72"/>
      <c r="AA323" s="75"/>
      <c r="AB323" s="169"/>
      <c r="AC323" s="72"/>
      <c r="AD323" s="170"/>
      <c r="AE323" s="72"/>
      <c r="AF323" s="170"/>
      <c r="AG323" s="71"/>
      <c r="AH323" s="72"/>
      <c r="AI323" s="170"/>
      <c r="AJ323" s="71"/>
      <c r="AK323" s="72"/>
      <c r="AL323" s="170"/>
      <c r="AM323" s="72"/>
      <c r="AN323" s="111"/>
      <c r="AO323" s="72"/>
      <c r="AP323" s="111"/>
      <c r="AQ323" s="72"/>
      <c r="AR323" s="111"/>
      <c r="AS323" s="72"/>
      <c r="AT323" s="168"/>
      <c r="AU323" s="72"/>
      <c r="AV323" s="266"/>
      <c r="AW323" s="71"/>
      <c r="AX323" s="72"/>
      <c r="AY323" s="111"/>
      <c r="AZ323" s="71"/>
      <c r="BA323" s="171"/>
      <c r="BB323" s="72"/>
      <c r="BC323" s="75"/>
    </row>
    <row r="324" ht="16.5" customHeight="1" outlineLevel="1">
      <c r="A324" s="75"/>
      <c r="B324" s="105" t="s">
        <v>2313</v>
      </c>
      <c r="C324" s="106">
        <v>46101.983666423606</v>
      </c>
      <c r="D324" s="72"/>
      <c r="E324" s="107" t="s">
        <v>76</v>
      </c>
      <c r="F324" s="71"/>
      <c r="G324" s="107" t="s">
        <v>804</v>
      </c>
      <c r="H324" s="71"/>
      <c r="I324" s="107" t="s">
        <v>2309</v>
      </c>
      <c r="J324" s="71"/>
      <c r="K324" s="71"/>
      <c r="L324" s="71"/>
      <c r="M324" s="72"/>
      <c r="N324" s="108"/>
      <c r="O324" s="72"/>
      <c r="P324" s="109">
        <v>1850.0</v>
      </c>
      <c r="Q324" s="71"/>
      <c r="R324" s="110">
        <v>0.0</v>
      </c>
      <c r="S324" s="72"/>
      <c r="T324" s="111" t="s">
        <v>66</v>
      </c>
      <c r="U324" s="72"/>
      <c r="V324" s="112" t="s">
        <v>79</v>
      </c>
      <c r="W324" s="71"/>
      <c r="X324" s="72"/>
      <c r="Y324" s="112" t="s">
        <v>68</v>
      </c>
      <c r="Z324" s="72"/>
      <c r="AA324" s="75"/>
      <c r="AB324" s="169"/>
      <c r="AC324" s="72"/>
      <c r="AD324" s="170"/>
      <c r="AE324" s="72"/>
      <c r="AF324" s="170"/>
      <c r="AG324" s="71"/>
      <c r="AH324" s="72"/>
      <c r="AI324" s="170"/>
      <c r="AJ324" s="71"/>
      <c r="AK324" s="72"/>
      <c r="AL324" s="170"/>
      <c r="AM324" s="72"/>
      <c r="AN324" s="111"/>
      <c r="AO324" s="72"/>
      <c r="AP324" s="111"/>
      <c r="AQ324" s="72"/>
      <c r="AR324" s="111"/>
      <c r="AS324" s="72"/>
      <c r="AT324" s="168"/>
      <c r="AU324" s="72"/>
      <c r="AV324" s="266"/>
      <c r="AW324" s="71"/>
      <c r="AX324" s="72"/>
      <c r="AY324" s="111"/>
      <c r="AZ324" s="71"/>
      <c r="BA324" s="171"/>
      <c r="BB324" s="72"/>
      <c r="BC324" s="75"/>
    </row>
    <row r="325" ht="16.5" customHeight="1" outlineLevel="1">
      <c r="A325" s="75"/>
      <c r="B325" s="105" t="s">
        <v>2314</v>
      </c>
      <c r="C325" s="106">
        <v>46101.371312222225</v>
      </c>
      <c r="D325" s="72"/>
      <c r="E325" s="107" t="s">
        <v>7</v>
      </c>
      <c r="F325" s="71"/>
      <c r="G325" s="107" t="s">
        <v>1208</v>
      </c>
      <c r="H325" s="71"/>
      <c r="I325" s="107" t="s">
        <v>1528</v>
      </c>
      <c r="J325" s="71"/>
      <c r="K325" s="71"/>
      <c r="L325" s="71"/>
      <c r="M325" s="72"/>
      <c r="N325" s="108" t="s">
        <v>2080</v>
      </c>
      <c r="O325" s="72"/>
      <c r="P325" s="109">
        <v>89500.0</v>
      </c>
      <c r="Q325" s="71"/>
      <c r="R325" s="110">
        <v>0.0</v>
      </c>
      <c r="S325" s="72"/>
      <c r="T325" s="111" t="s">
        <v>66</v>
      </c>
      <c r="U325" s="72"/>
      <c r="V325" s="112" t="s">
        <v>1531</v>
      </c>
      <c r="W325" s="71"/>
      <c r="X325" s="72"/>
      <c r="Y325" s="112" t="s">
        <v>68</v>
      </c>
      <c r="Z325" s="72"/>
      <c r="AA325" s="75"/>
      <c r="AB325" s="169"/>
      <c r="AC325" s="72"/>
      <c r="AD325" s="170"/>
      <c r="AE325" s="72"/>
      <c r="AF325" s="170"/>
      <c r="AG325" s="71"/>
      <c r="AH325" s="72"/>
      <c r="AI325" s="170"/>
      <c r="AJ325" s="71"/>
      <c r="AK325" s="72"/>
      <c r="AL325" s="170"/>
      <c r="AM325" s="72"/>
      <c r="AN325" s="111"/>
      <c r="AO325" s="72"/>
      <c r="AP325" s="111"/>
      <c r="AQ325" s="72"/>
      <c r="AR325" s="111"/>
      <c r="AS325" s="72"/>
      <c r="AT325" s="168"/>
      <c r="AU325" s="72"/>
      <c r="AV325" s="266"/>
      <c r="AW325" s="71"/>
      <c r="AX325" s="72"/>
      <c r="AY325" s="111"/>
      <c r="AZ325" s="71"/>
      <c r="BA325" s="171"/>
      <c r="BB325" s="72"/>
      <c r="BC325" s="75"/>
    </row>
    <row r="326" ht="16.5" customHeight="1" outlineLevel="1">
      <c r="A326" s="75"/>
      <c r="B326" s="105" t="s">
        <v>2316</v>
      </c>
      <c r="C326" s="106">
        <v>46101.35545633102</v>
      </c>
      <c r="D326" s="72"/>
      <c r="E326" s="107" t="s">
        <v>76</v>
      </c>
      <c r="F326" s="71"/>
      <c r="G326" s="107" t="s">
        <v>804</v>
      </c>
      <c r="H326" s="71"/>
      <c r="I326" s="107" t="s">
        <v>2318</v>
      </c>
      <c r="J326" s="71"/>
      <c r="K326" s="71"/>
      <c r="L326" s="71"/>
      <c r="M326" s="72"/>
      <c r="N326" s="108" t="s">
        <v>807</v>
      </c>
      <c r="O326" s="72"/>
      <c r="P326" s="109">
        <v>2800.0</v>
      </c>
      <c r="Q326" s="71"/>
      <c r="R326" s="110">
        <v>0.0</v>
      </c>
      <c r="S326" s="72"/>
      <c r="T326" s="111" t="s">
        <v>88</v>
      </c>
      <c r="U326" s="72"/>
      <c r="V326" s="112" t="s">
        <v>79</v>
      </c>
      <c r="W326" s="71"/>
      <c r="X326" s="72"/>
      <c r="Y326" s="112" t="s">
        <v>68</v>
      </c>
      <c r="Z326" s="72"/>
      <c r="AA326" s="75"/>
      <c r="AB326" s="169"/>
      <c r="AC326" s="72"/>
      <c r="AD326" s="170"/>
      <c r="AE326" s="72"/>
      <c r="AF326" s="170"/>
      <c r="AG326" s="71"/>
      <c r="AH326" s="72"/>
      <c r="AI326" s="170"/>
      <c r="AJ326" s="71"/>
      <c r="AK326" s="72"/>
      <c r="AL326" s="170"/>
      <c r="AM326" s="72"/>
      <c r="AN326" s="111"/>
      <c r="AO326" s="72"/>
      <c r="AP326" s="111"/>
      <c r="AQ326" s="72"/>
      <c r="AR326" s="111"/>
      <c r="AS326" s="72"/>
      <c r="AT326" s="168"/>
      <c r="AU326" s="72"/>
      <c r="AV326" s="266"/>
      <c r="AW326" s="71"/>
      <c r="AX326" s="72"/>
      <c r="AY326" s="111"/>
      <c r="AZ326" s="71"/>
      <c r="BA326" s="171"/>
      <c r="BB326" s="72"/>
      <c r="BC326" s="75"/>
    </row>
    <row r="327" ht="16.5" customHeight="1" outlineLevel="1">
      <c r="A327" s="75"/>
      <c r="B327" s="105" t="s">
        <v>2319</v>
      </c>
      <c r="C327" s="106">
        <v>46099.907388645835</v>
      </c>
      <c r="D327" s="72"/>
      <c r="E327" s="107" t="s">
        <v>76</v>
      </c>
      <c r="F327" s="71"/>
      <c r="G327" s="107" t="s">
        <v>804</v>
      </c>
      <c r="H327" s="71"/>
      <c r="I327" s="107" t="s">
        <v>2320</v>
      </c>
      <c r="J327" s="71"/>
      <c r="K327" s="71"/>
      <c r="L327" s="71"/>
      <c r="M327" s="72"/>
      <c r="N327" s="108"/>
      <c r="O327" s="72"/>
      <c r="P327" s="109">
        <v>28417.0</v>
      </c>
      <c r="Q327" s="71"/>
      <c r="R327" s="110">
        <v>0.0</v>
      </c>
      <c r="S327" s="72"/>
      <c r="T327" s="111" t="s">
        <v>66</v>
      </c>
      <c r="U327" s="72"/>
      <c r="V327" s="112" t="s">
        <v>79</v>
      </c>
      <c r="W327" s="71"/>
      <c r="X327" s="72"/>
      <c r="Y327" s="112" t="s">
        <v>68</v>
      </c>
      <c r="Z327" s="72"/>
      <c r="AA327" s="75"/>
      <c r="AB327" s="169"/>
      <c r="AC327" s="72"/>
      <c r="AD327" s="170"/>
      <c r="AE327" s="72"/>
      <c r="AF327" s="170"/>
      <c r="AG327" s="71"/>
      <c r="AH327" s="72"/>
      <c r="AI327" s="170"/>
      <c r="AJ327" s="71"/>
      <c r="AK327" s="72"/>
      <c r="AL327" s="170"/>
      <c r="AM327" s="72"/>
      <c r="AN327" s="111"/>
      <c r="AO327" s="72"/>
      <c r="AP327" s="111"/>
      <c r="AQ327" s="72"/>
      <c r="AR327" s="111"/>
      <c r="AS327" s="72"/>
      <c r="AT327" s="168"/>
      <c r="AU327" s="72"/>
      <c r="AV327" s="266"/>
      <c r="AW327" s="71"/>
      <c r="AX327" s="72"/>
      <c r="AY327" s="111"/>
      <c r="AZ327" s="71"/>
      <c r="BA327" s="171"/>
      <c r="BB327" s="72"/>
      <c r="BC327" s="75"/>
    </row>
    <row r="328" ht="16.5" customHeight="1" outlineLevel="1">
      <c r="A328" s="75"/>
      <c r="B328" s="105" t="s">
        <v>2321</v>
      </c>
      <c r="C328" s="106">
        <v>46099.05525493056</v>
      </c>
      <c r="D328" s="72"/>
      <c r="E328" s="107" t="s">
        <v>76</v>
      </c>
      <c r="F328" s="71"/>
      <c r="G328" s="107" t="s">
        <v>804</v>
      </c>
      <c r="H328" s="71"/>
      <c r="I328" s="107" t="s">
        <v>2322</v>
      </c>
      <c r="J328" s="71"/>
      <c r="K328" s="71"/>
      <c r="L328" s="71"/>
      <c r="M328" s="72"/>
      <c r="N328" s="108" t="s">
        <v>826</v>
      </c>
      <c r="O328" s="72"/>
      <c r="P328" s="109">
        <v>50000.0</v>
      </c>
      <c r="Q328" s="71"/>
      <c r="R328" s="110">
        <v>0.0</v>
      </c>
      <c r="S328" s="72"/>
      <c r="T328" s="111" t="s">
        <v>88</v>
      </c>
      <c r="U328" s="72"/>
      <c r="V328" s="112" t="s">
        <v>79</v>
      </c>
      <c r="W328" s="71"/>
      <c r="X328" s="72"/>
      <c r="Y328" s="112" t="s">
        <v>68</v>
      </c>
      <c r="Z328" s="72"/>
      <c r="AA328" s="75"/>
      <c r="AB328" s="169"/>
      <c r="AC328" s="72"/>
      <c r="AD328" s="170"/>
      <c r="AE328" s="72"/>
      <c r="AF328" s="170"/>
      <c r="AG328" s="71"/>
      <c r="AH328" s="72"/>
      <c r="AI328" s="170"/>
      <c r="AJ328" s="71"/>
      <c r="AK328" s="72"/>
      <c r="AL328" s="170"/>
      <c r="AM328" s="72"/>
      <c r="AN328" s="111"/>
      <c r="AO328" s="72"/>
      <c r="AP328" s="111"/>
      <c r="AQ328" s="72"/>
      <c r="AR328" s="111"/>
      <c r="AS328" s="72"/>
      <c r="AT328" s="168"/>
      <c r="AU328" s="72"/>
      <c r="AV328" s="266"/>
      <c r="AW328" s="71"/>
      <c r="AX328" s="72"/>
      <c r="AY328" s="111"/>
      <c r="AZ328" s="71"/>
      <c r="BA328" s="171"/>
      <c r="BB328" s="72"/>
      <c r="BC328" s="75"/>
    </row>
    <row r="329" ht="16.5" customHeight="1" outlineLevel="1">
      <c r="A329" s="75"/>
      <c r="B329" s="105" t="s">
        <v>2323</v>
      </c>
      <c r="C329" s="106">
        <v>46099.02485638889</v>
      </c>
      <c r="D329" s="72"/>
      <c r="E329" s="107" t="s">
        <v>76</v>
      </c>
      <c r="F329" s="71"/>
      <c r="G329" s="107" t="s">
        <v>804</v>
      </c>
      <c r="H329" s="71"/>
      <c r="I329" s="107" t="s">
        <v>2324</v>
      </c>
      <c r="J329" s="71"/>
      <c r="K329" s="71"/>
      <c r="L329" s="71"/>
      <c r="M329" s="72"/>
      <c r="N329" s="108" t="s">
        <v>807</v>
      </c>
      <c r="O329" s="72"/>
      <c r="P329" s="109">
        <v>179000.0</v>
      </c>
      <c r="Q329" s="71"/>
      <c r="R329" s="110">
        <v>0.0</v>
      </c>
      <c r="S329" s="72"/>
      <c r="T329" s="111" t="s">
        <v>88</v>
      </c>
      <c r="U329" s="72"/>
      <c r="V329" s="112" t="s">
        <v>79</v>
      </c>
      <c r="W329" s="71"/>
      <c r="X329" s="72"/>
      <c r="Y329" s="112" t="s">
        <v>68</v>
      </c>
      <c r="Z329" s="72"/>
      <c r="AA329" s="75"/>
      <c r="AB329" s="169"/>
      <c r="AC329" s="72"/>
      <c r="AD329" s="170"/>
      <c r="AE329" s="72"/>
      <c r="AF329" s="170"/>
      <c r="AG329" s="71"/>
      <c r="AH329" s="72"/>
      <c r="AI329" s="170"/>
      <c r="AJ329" s="71"/>
      <c r="AK329" s="72"/>
      <c r="AL329" s="170"/>
      <c r="AM329" s="72"/>
      <c r="AN329" s="111"/>
      <c r="AO329" s="72"/>
      <c r="AP329" s="111"/>
      <c r="AQ329" s="72"/>
      <c r="AR329" s="111"/>
      <c r="AS329" s="72"/>
      <c r="AT329" s="168"/>
      <c r="AU329" s="72"/>
      <c r="AV329" s="266"/>
      <c r="AW329" s="71"/>
      <c r="AX329" s="72"/>
      <c r="AY329" s="111"/>
      <c r="AZ329" s="71"/>
      <c r="BA329" s="171"/>
      <c r="BB329" s="72"/>
      <c r="BC329" s="75"/>
    </row>
    <row r="330" ht="16.5" customHeight="1" outlineLevel="1">
      <c r="A330" s="75"/>
      <c r="B330" s="105" t="s">
        <v>2325</v>
      </c>
      <c r="C330" s="106">
        <v>46095.6934350463</v>
      </c>
      <c r="D330" s="72"/>
      <c r="E330" s="107" t="s">
        <v>76</v>
      </c>
      <c r="F330" s="71"/>
      <c r="G330" s="107" t="s">
        <v>804</v>
      </c>
      <c r="H330" s="71"/>
      <c r="I330" s="107" t="s">
        <v>2326</v>
      </c>
      <c r="J330" s="71"/>
      <c r="K330" s="71"/>
      <c r="L330" s="71"/>
      <c r="M330" s="72"/>
      <c r="N330" s="108" t="s">
        <v>807</v>
      </c>
      <c r="O330" s="72"/>
      <c r="P330" s="109">
        <v>46000.0</v>
      </c>
      <c r="Q330" s="71"/>
      <c r="R330" s="110">
        <v>0.0</v>
      </c>
      <c r="S330" s="72"/>
      <c r="T330" s="111" t="s">
        <v>66</v>
      </c>
      <c r="U330" s="72"/>
      <c r="V330" s="112" t="s">
        <v>79</v>
      </c>
      <c r="W330" s="71"/>
      <c r="X330" s="72"/>
      <c r="Y330" s="112" t="s">
        <v>68</v>
      </c>
      <c r="Z330" s="72"/>
      <c r="AA330" s="75"/>
      <c r="AB330" s="169"/>
      <c r="AC330" s="72"/>
      <c r="AD330" s="170"/>
      <c r="AE330" s="72"/>
      <c r="AF330" s="170"/>
      <c r="AG330" s="71"/>
      <c r="AH330" s="72"/>
      <c r="AI330" s="170"/>
      <c r="AJ330" s="71"/>
      <c r="AK330" s="72"/>
      <c r="AL330" s="170"/>
      <c r="AM330" s="72"/>
      <c r="AN330" s="111"/>
      <c r="AO330" s="72"/>
      <c r="AP330" s="111"/>
      <c r="AQ330" s="72"/>
      <c r="AR330" s="111"/>
      <c r="AS330" s="72"/>
      <c r="AT330" s="168"/>
      <c r="AU330" s="72"/>
      <c r="AV330" s="266"/>
      <c r="AW330" s="71"/>
      <c r="AX330" s="72"/>
      <c r="AY330" s="111"/>
      <c r="AZ330" s="71"/>
      <c r="BA330" s="171"/>
      <c r="BB330" s="72"/>
      <c r="BC330" s="75"/>
    </row>
    <row r="331" ht="16.5" customHeight="1" outlineLevel="1">
      <c r="A331" s="75"/>
      <c r="B331" s="105" t="s">
        <v>2327</v>
      </c>
      <c r="C331" s="106">
        <v>46095.69225894676</v>
      </c>
      <c r="D331" s="72"/>
      <c r="E331" s="107" t="s">
        <v>76</v>
      </c>
      <c r="F331" s="71"/>
      <c r="G331" s="107" t="s">
        <v>804</v>
      </c>
      <c r="H331" s="71"/>
      <c r="I331" s="107" t="s">
        <v>2328</v>
      </c>
      <c r="J331" s="71"/>
      <c r="K331" s="71"/>
      <c r="L331" s="71"/>
      <c r="M331" s="72"/>
      <c r="N331" s="108" t="s">
        <v>807</v>
      </c>
      <c r="O331" s="72"/>
      <c r="P331" s="109">
        <v>220000.0</v>
      </c>
      <c r="Q331" s="71"/>
      <c r="R331" s="110">
        <v>0.0</v>
      </c>
      <c r="S331" s="72"/>
      <c r="T331" s="111" t="s">
        <v>88</v>
      </c>
      <c r="U331" s="72"/>
      <c r="V331" s="112" t="s">
        <v>79</v>
      </c>
      <c r="W331" s="71"/>
      <c r="X331" s="72"/>
      <c r="Y331" s="112" t="s">
        <v>68</v>
      </c>
      <c r="Z331" s="72"/>
      <c r="AA331" s="75"/>
      <c r="AB331" s="169"/>
      <c r="AC331" s="72"/>
      <c r="AD331" s="170"/>
      <c r="AE331" s="72"/>
      <c r="AF331" s="170"/>
      <c r="AG331" s="71"/>
      <c r="AH331" s="72"/>
      <c r="AI331" s="170"/>
      <c r="AJ331" s="71"/>
      <c r="AK331" s="72"/>
      <c r="AL331" s="170"/>
      <c r="AM331" s="72"/>
      <c r="AN331" s="111"/>
      <c r="AO331" s="72"/>
      <c r="AP331" s="111"/>
      <c r="AQ331" s="72"/>
      <c r="AR331" s="111"/>
      <c r="AS331" s="72"/>
      <c r="AT331" s="168"/>
      <c r="AU331" s="72"/>
      <c r="AV331" s="266"/>
      <c r="AW331" s="71"/>
      <c r="AX331" s="72"/>
      <c r="AY331" s="111"/>
      <c r="AZ331" s="71"/>
      <c r="BA331" s="171"/>
      <c r="BB331" s="72"/>
      <c r="BC331" s="75"/>
    </row>
    <row r="332" ht="16.5" customHeight="1" outlineLevel="1">
      <c r="A332" s="75"/>
      <c r="B332" s="105" t="s">
        <v>2329</v>
      </c>
      <c r="C332" s="106">
        <v>46094.61470582176</v>
      </c>
      <c r="D332" s="72"/>
      <c r="E332" s="107" t="s">
        <v>76</v>
      </c>
      <c r="F332" s="71"/>
      <c r="G332" s="107" t="s">
        <v>804</v>
      </c>
      <c r="H332" s="71"/>
      <c r="I332" s="107" t="s">
        <v>2330</v>
      </c>
      <c r="J332" s="71"/>
      <c r="K332" s="71"/>
      <c r="L332" s="71"/>
      <c r="M332" s="72"/>
      <c r="N332" s="108"/>
      <c r="O332" s="72"/>
      <c r="P332" s="109">
        <v>400000.0</v>
      </c>
      <c r="Q332" s="71"/>
      <c r="R332" s="110">
        <v>0.0</v>
      </c>
      <c r="S332" s="72"/>
      <c r="T332" s="111" t="s">
        <v>66</v>
      </c>
      <c r="U332" s="72"/>
      <c r="V332" s="112" t="s">
        <v>79</v>
      </c>
      <c r="W332" s="71"/>
      <c r="X332" s="72"/>
      <c r="Y332" s="112" t="s">
        <v>68</v>
      </c>
      <c r="Z332" s="72"/>
      <c r="AA332" s="75"/>
      <c r="AB332" s="169"/>
      <c r="AC332" s="72"/>
      <c r="AD332" s="170"/>
      <c r="AE332" s="72"/>
      <c r="AF332" s="170"/>
      <c r="AG332" s="71"/>
      <c r="AH332" s="72"/>
      <c r="AI332" s="170"/>
      <c r="AJ332" s="71"/>
      <c r="AK332" s="72"/>
      <c r="AL332" s="170"/>
      <c r="AM332" s="72"/>
      <c r="AN332" s="111"/>
      <c r="AO332" s="72"/>
      <c r="AP332" s="111"/>
      <c r="AQ332" s="72"/>
      <c r="AR332" s="111"/>
      <c r="AS332" s="72"/>
      <c r="AT332" s="168"/>
      <c r="AU332" s="72"/>
      <c r="AV332" s="266"/>
      <c r="AW332" s="71"/>
      <c r="AX332" s="72"/>
      <c r="AY332" s="111"/>
      <c r="AZ332" s="71"/>
      <c r="BA332" s="171"/>
      <c r="BB332" s="72"/>
      <c r="BC332" s="75"/>
    </row>
    <row r="333" ht="16.5" customHeight="1" outlineLevel="1">
      <c r="A333" s="75"/>
      <c r="B333" s="105" t="s">
        <v>2331</v>
      </c>
      <c r="C333" s="106">
        <v>46093.64608391204</v>
      </c>
      <c r="D333" s="72"/>
      <c r="E333" s="107" t="s">
        <v>76</v>
      </c>
      <c r="F333" s="71"/>
      <c r="G333" s="107" t="s">
        <v>804</v>
      </c>
      <c r="H333" s="71"/>
      <c r="I333" s="107" t="s">
        <v>2332</v>
      </c>
      <c r="J333" s="71"/>
      <c r="K333" s="71"/>
      <c r="L333" s="71"/>
      <c r="M333" s="72"/>
      <c r="N333" s="108"/>
      <c r="O333" s="72"/>
      <c r="P333" s="109">
        <v>36500.0</v>
      </c>
      <c r="Q333" s="71"/>
      <c r="R333" s="110">
        <v>0.0</v>
      </c>
      <c r="S333" s="72"/>
      <c r="T333" s="111" t="s">
        <v>66</v>
      </c>
      <c r="U333" s="72"/>
      <c r="V333" s="112" t="s">
        <v>79</v>
      </c>
      <c r="W333" s="71"/>
      <c r="X333" s="72"/>
      <c r="Y333" s="112" t="s">
        <v>68</v>
      </c>
      <c r="Z333" s="72"/>
      <c r="AA333" s="75"/>
      <c r="AB333" s="169"/>
      <c r="AC333" s="72"/>
      <c r="AD333" s="170"/>
      <c r="AE333" s="72"/>
      <c r="AF333" s="170"/>
      <c r="AG333" s="71"/>
      <c r="AH333" s="72"/>
      <c r="AI333" s="170"/>
      <c r="AJ333" s="71"/>
      <c r="AK333" s="72"/>
      <c r="AL333" s="170"/>
      <c r="AM333" s="72"/>
      <c r="AN333" s="111"/>
      <c r="AO333" s="72"/>
      <c r="AP333" s="111"/>
      <c r="AQ333" s="72"/>
      <c r="AR333" s="111"/>
      <c r="AS333" s="72"/>
      <c r="AT333" s="168"/>
      <c r="AU333" s="72"/>
      <c r="AV333" s="266"/>
      <c r="AW333" s="71"/>
      <c r="AX333" s="72"/>
      <c r="AY333" s="111"/>
      <c r="AZ333" s="71"/>
      <c r="BA333" s="171"/>
      <c r="BB333" s="72"/>
      <c r="BC333" s="75"/>
    </row>
    <row r="334" ht="16.5" customHeight="1" outlineLevel="1">
      <c r="A334" s="75"/>
      <c r="B334" s="105" t="s">
        <v>2333</v>
      </c>
      <c r="C334" s="106">
        <v>46085.90628300926</v>
      </c>
      <c r="D334" s="72"/>
      <c r="E334" s="107" t="s">
        <v>76</v>
      </c>
      <c r="F334" s="71"/>
      <c r="G334" s="107" t="s">
        <v>804</v>
      </c>
      <c r="H334" s="71"/>
      <c r="I334" s="107" t="s">
        <v>2334</v>
      </c>
      <c r="J334" s="71"/>
      <c r="K334" s="71"/>
      <c r="L334" s="71"/>
      <c r="M334" s="72"/>
      <c r="N334" s="108" t="s">
        <v>807</v>
      </c>
      <c r="O334" s="72"/>
      <c r="P334" s="109">
        <v>200000.0</v>
      </c>
      <c r="Q334" s="71"/>
      <c r="R334" s="110">
        <v>0.0</v>
      </c>
      <c r="S334" s="72"/>
      <c r="T334" s="111" t="s">
        <v>88</v>
      </c>
      <c r="U334" s="72"/>
      <c r="V334" s="112" t="s">
        <v>79</v>
      </c>
      <c r="W334" s="71"/>
      <c r="X334" s="72"/>
      <c r="Y334" s="112" t="s">
        <v>68</v>
      </c>
      <c r="Z334" s="72"/>
      <c r="AA334" s="75"/>
      <c r="AB334" s="169"/>
      <c r="AC334" s="72"/>
      <c r="AD334" s="170"/>
      <c r="AE334" s="72"/>
      <c r="AF334" s="170"/>
      <c r="AG334" s="71"/>
      <c r="AH334" s="72"/>
      <c r="AI334" s="170"/>
      <c r="AJ334" s="71"/>
      <c r="AK334" s="72"/>
      <c r="AL334" s="170"/>
      <c r="AM334" s="72"/>
      <c r="AN334" s="111"/>
      <c r="AO334" s="72"/>
      <c r="AP334" s="111"/>
      <c r="AQ334" s="72"/>
      <c r="AR334" s="111"/>
      <c r="AS334" s="72"/>
      <c r="AT334" s="168"/>
      <c r="AU334" s="72"/>
      <c r="AV334" s="266"/>
      <c r="AW334" s="71"/>
      <c r="AX334" s="72"/>
      <c r="AY334" s="111"/>
      <c r="AZ334" s="71"/>
      <c r="BA334" s="171"/>
      <c r="BB334" s="72"/>
      <c r="BC334" s="75"/>
    </row>
    <row r="335" ht="16.5" customHeight="1" outlineLevel="1">
      <c r="A335" s="75"/>
      <c r="B335" s="105"/>
      <c r="C335" s="106"/>
      <c r="D335" s="72"/>
      <c r="E335" s="107"/>
      <c r="F335" s="71"/>
      <c r="G335" s="107"/>
      <c r="H335" s="71"/>
      <c r="I335" s="107"/>
      <c r="J335" s="71"/>
      <c r="K335" s="71"/>
      <c r="L335" s="71"/>
      <c r="M335" s="72"/>
      <c r="N335" s="108"/>
      <c r="O335" s="72"/>
      <c r="P335" s="109"/>
      <c r="Q335" s="71"/>
      <c r="R335" s="110"/>
      <c r="S335" s="72"/>
      <c r="T335" s="111"/>
      <c r="U335" s="72"/>
      <c r="V335" s="112"/>
      <c r="W335" s="71"/>
      <c r="X335" s="72"/>
      <c r="Y335" s="112"/>
      <c r="Z335" s="72"/>
      <c r="AA335" s="75"/>
      <c r="AB335" s="169"/>
      <c r="AC335" s="72"/>
      <c r="AD335" s="170"/>
      <c r="AE335" s="72"/>
      <c r="AF335" s="170"/>
      <c r="AG335" s="71"/>
      <c r="AH335" s="72"/>
      <c r="AI335" s="170"/>
      <c r="AJ335" s="71"/>
      <c r="AK335" s="72"/>
      <c r="AL335" s="170"/>
      <c r="AM335" s="72"/>
      <c r="AN335" s="111"/>
      <c r="AO335" s="72"/>
      <c r="AP335" s="111"/>
      <c r="AQ335" s="72"/>
      <c r="AR335" s="111"/>
      <c r="AS335" s="72"/>
      <c r="AT335" s="168"/>
      <c r="AU335" s="72"/>
      <c r="AV335" s="266"/>
      <c r="AW335" s="71"/>
      <c r="AX335" s="72"/>
      <c r="AY335" s="111"/>
      <c r="AZ335" s="71"/>
      <c r="BA335" s="171"/>
      <c r="BB335" s="72"/>
      <c r="BC335" s="75"/>
    </row>
    <row r="336" ht="16.5" customHeight="1" outlineLevel="1">
      <c r="A336" s="75"/>
      <c r="B336" s="105"/>
      <c r="C336" s="106"/>
      <c r="D336" s="72"/>
      <c r="E336" s="107"/>
      <c r="F336" s="71"/>
      <c r="G336" s="107"/>
      <c r="H336" s="71"/>
      <c r="I336" s="107"/>
      <c r="J336" s="71"/>
      <c r="K336" s="71"/>
      <c r="L336" s="71"/>
      <c r="M336" s="72"/>
      <c r="N336" s="108"/>
      <c r="O336" s="72"/>
      <c r="P336" s="109"/>
      <c r="Q336" s="71"/>
      <c r="R336" s="110"/>
      <c r="S336" s="72"/>
      <c r="T336" s="111"/>
      <c r="U336" s="72"/>
      <c r="V336" s="112"/>
      <c r="W336" s="71"/>
      <c r="X336" s="72"/>
      <c r="Y336" s="112"/>
      <c r="Z336" s="72"/>
      <c r="AA336" s="75"/>
      <c r="AB336" s="169"/>
      <c r="AC336" s="72"/>
      <c r="AD336" s="170"/>
      <c r="AE336" s="72"/>
      <c r="AF336" s="170"/>
      <c r="AG336" s="71"/>
      <c r="AH336" s="72"/>
      <c r="AI336" s="170"/>
      <c r="AJ336" s="71"/>
      <c r="AK336" s="72"/>
      <c r="AL336" s="170"/>
      <c r="AM336" s="72"/>
      <c r="AN336" s="111"/>
      <c r="AO336" s="72"/>
      <c r="AP336" s="111"/>
      <c r="AQ336" s="72"/>
      <c r="AR336" s="111"/>
      <c r="AS336" s="72"/>
      <c r="AT336" s="168"/>
      <c r="AU336" s="72"/>
      <c r="AV336" s="266"/>
      <c r="AW336" s="71"/>
      <c r="AX336" s="72"/>
      <c r="AY336" s="111"/>
      <c r="AZ336" s="71"/>
      <c r="BA336" s="171"/>
      <c r="BB336" s="72"/>
      <c r="BC336" s="75"/>
    </row>
    <row r="337" ht="16.5" customHeight="1" outlineLevel="1">
      <c r="A337" s="75"/>
      <c r="B337" s="105"/>
      <c r="C337" s="106"/>
      <c r="D337" s="72"/>
      <c r="E337" s="107"/>
      <c r="F337" s="71"/>
      <c r="G337" s="107"/>
      <c r="H337" s="71"/>
      <c r="I337" s="107"/>
      <c r="J337" s="71"/>
      <c r="K337" s="71"/>
      <c r="L337" s="71"/>
      <c r="M337" s="72"/>
      <c r="N337" s="108"/>
      <c r="O337" s="72"/>
      <c r="P337" s="109"/>
      <c r="Q337" s="71"/>
      <c r="R337" s="110"/>
      <c r="S337" s="72"/>
      <c r="T337" s="111"/>
      <c r="U337" s="72"/>
      <c r="V337" s="112"/>
      <c r="W337" s="71"/>
      <c r="X337" s="72"/>
      <c r="Y337" s="112"/>
      <c r="Z337" s="72"/>
      <c r="AA337" s="75"/>
      <c r="AB337" s="169"/>
      <c r="AC337" s="72"/>
      <c r="AD337" s="170"/>
      <c r="AE337" s="72"/>
      <c r="AF337" s="170"/>
      <c r="AG337" s="71"/>
      <c r="AH337" s="72"/>
      <c r="AI337" s="170"/>
      <c r="AJ337" s="71"/>
      <c r="AK337" s="72"/>
      <c r="AL337" s="170"/>
      <c r="AM337" s="72"/>
      <c r="AN337" s="111"/>
      <c r="AO337" s="72"/>
      <c r="AP337" s="111"/>
      <c r="AQ337" s="72"/>
      <c r="AR337" s="111"/>
      <c r="AS337" s="72"/>
      <c r="AT337" s="168"/>
      <c r="AU337" s="72"/>
      <c r="AV337" s="266"/>
      <c r="AW337" s="71"/>
      <c r="AX337" s="72"/>
      <c r="AY337" s="111"/>
      <c r="AZ337" s="71"/>
      <c r="BA337" s="171"/>
      <c r="BB337" s="72"/>
      <c r="BC337" s="75"/>
    </row>
    <row r="338" ht="16.5" customHeight="1" outlineLevel="1">
      <c r="A338" s="75"/>
      <c r="B338" s="105"/>
      <c r="C338" s="106"/>
      <c r="D338" s="72"/>
      <c r="E338" s="107"/>
      <c r="F338" s="71"/>
      <c r="G338" s="107"/>
      <c r="H338" s="71"/>
      <c r="I338" s="107"/>
      <c r="J338" s="71"/>
      <c r="K338" s="71"/>
      <c r="L338" s="71"/>
      <c r="M338" s="72"/>
      <c r="N338" s="108"/>
      <c r="O338" s="72"/>
      <c r="P338" s="109"/>
      <c r="Q338" s="71"/>
      <c r="R338" s="110"/>
      <c r="S338" s="72"/>
      <c r="T338" s="111"/>
      <c r="U338" s="72"/>
      <c r="V338" s="112"/>
      <c r="W338" s="71"/>
      <c r="X338" s="72"/>
      <c r="Y338" s="112"/>
      <c r="Z338" s="72"/>
      <c r="AA338" s="75"/>
      <c r="AB338" s="169"/>
      <c r="AC338" s="72"/>
      <c r="AD338" s="170"/>
      <c r="AE338" s="72"/>
      <c r="AF338" s="170"/>
      <c r="AG338" s="71"/>
      <c r="AH338" s="72"/>
      <c r="AI338" s="170"/>
      <c r="AJ338" s="71"/>
      <c r="AK338" s="72"/>
      <c r="AL338" s="170"/>
      <c r="AM338" s="72"/>
      <c r="AN338" s="111"/>
      <c r="AO338" s="72"/>
      <c r="AP338" s="111"/>
      <c r="AQ338" s="72"/>
      <c r="AR338" s="111"/>
      <c r="AS338" s="72"/>
      <c r="AT338" s="168"/>
      <c r="AU338" s="72"/>
      <c r="AV338" s="266"/>
      <c r="AW338" s="71"/>
      <c r="AX338" s="72"/>
      <c r="AY338" s="111"/>
      <c r="AZ338" s="71"/>
      <c r="BA338" s="171"/>
      <c r="BB338" s="72"/>
      <c r="BC338" s="75"/>
    </row>
    <row r="339" ht="16.5" customHeight="1" outlineLevel="1">
      <c r="A339" s="75"/>
      <c r="B339" s="105"/>
      <c r="C339" s="106"/>
      <c r="D339" s="72"/>
      <c r="E339" s="107"/>
      <c r="F339" s="71"/>
      <c r="G339" s="107"/>
      <c r="H339" s="71"/>
      <c r="I339" s="107"/>
      <c r="J339" s="71"/>
      <c r="K339" s="71"/>
      <c r="L339" s="71"/>
      <c r="M339" s="72"/>
      <c r="N339" s="108"/>
      <c r="O339" s="72"/>
      <c r="P339" s="109"/>
      <c r="Q339" s="71"/>
      <c r="R339" s="110"/>
      <c r="S339" s="72"/>
      <c r="T339" s="111"/>
      <c r="U339" s="72"/>
      <c r="V339" s="112"/>
      <c r="W339" s="71"/>
      <c r="X339" s="72"/>
      <c r="Y339" s="112"/>
      <c r="Z339" s="72"/>
      <c r="AA339" s="75"/>
      <c r="AB339" s="169"/>
      <c r="AC339" s="72"/>
      <c r="AD339" s="170"/>
      <c r="AE339" s="72"/>
      <c r="AF339" s="170"/>
      <c r="AG339" s="71"/>
      <c r="AH339" s="72"/>
      <c r="AI339" s="170"/>
      <c r="AJ339" s="71"/>
      <c r="AK339" s="72"/>
      <c r="AL339" s="170"/>
      <c r="AM339" s="72"/>
      <c r="AN339" s="111"/>
      <c r="AO339" s="72"/>
      <c r="AP339" s="111"/>
      <c r="AQ339" s="72"/>
      <c r="AR339" s="111"/>
      <c r="AS339" s="72"/>
      <c r="AT339" s="168"/>
      <c r="AU339" s="72"/>
      <c r="AV339" s="266"/>
      <c r="AW339" s="71"/>
      <c r="AX339" s="72"/>
      <c r="AY339" s="111"/>
      <c r="AZ339" s="71"/>
      <c r="BA339" s="171"/>
      <c r="BB339" s="72"/>
      <c r="BC339" s="75"/>
    </row>
    <row r="340" ht="16.5" customHeight="1" outlineLevel="1">
      <c r="A340" s="75"/>
      <c r="B340" s="105"/>
      <c r="C340" s="106"/>
      <c r="D340" s="72"/>
      <c r="E340" s="107"/>
      <c r="F340" s="71"/>
      <c r="G340" s="107"/>
      <c r="H340" s="71"/>
      <c r="I340" s="107"/>
      <c r="J340" s="71"/>
      <c r="K340" s="71"/>
      <c r="L340" s="71"/>
      <c r="M340" s="72"/>
      <c r="N340" s="108"/>
      <c r="O340" s="72"/>
      <c r="P340" s="109"/>
      <c r="Q340" s="71"/>
      <c r="R340" s="110"/>
      <c r="S340" s="72"/>
      <c r="T340" s="111"/>
      <c r="U340" s="72"/>
      <c r="V340" s="112"/>
      <c r="W340" s="71"/>
      <c r="X340" s="72"/>
      <c r="Y340" s="112"/>
      <c r="Z340" s="72"/>
      <c r="AA340" s="75"/>
      <c r="AB340" s="169"/>
      <c r="AC340" s="72"/>
      <c r="AD340" s="170"/>
      <c r="AE340" s="72"/>
      <c r="AF340" s="170"/>
      <c r="AG340" s="71"/>
      <c r="AH340" s="72"/>
      <c r="AI340" s="170"/>
      <c r="AJ340" s="71"/>
      <c r="AK340" s="72"/>
      <c r="AL340" s="170"/>
      <c r="AM340" s="72"/>
      <c r="AN340" s="111"/>
      <c r="AO340" s="72"/>
      <c r="AP340" s="111"/>
      <c r="AQ340" s="72"/>
      <c r="AR340" s="111"/>
      <c r="AS340" s="72"/>
      <c r="AT340" s="168"/>
      <c r="AU340" s="72"/>
      <c r="AV340" s="266"/>
      <c r="AW340" s="71"/>
      <c r="AX340" s="72"/>
      <c r="AY340" s="111"/>
      <c r="AZ340" s="71"/>
      <c r="BA340" s="171"/>
      <c r="BB340" s="72"/>
      <c r="BC340" s="75"/>
    </row>
    <row r="341" ht="16.5" customHeight="1" outlineLevel="1">
      <c r="A341" s="75"/>
      <c r="B341" s="105"/>
      <c r="C341" s="106"/>
      <c r="D341" s="72"/>
      <c r="E341" s="107"/>
      <c r="F341" s="71"/>
      <c r="G341" s="107"/>
      <c r="H341" s="71"/>
      <c r="I341" s="107"/>
      <c r="J341" s="71"/>
      <c r="K341" s="71"/>
      <c r="L341" s="71"/>
      <c r="M341" s="72"/>
      <c r="N341" s="108"/>
      <c r="O341" s="72"/>
      <c r="P341" s="109"/>
      <c r="Q341" s="71"/>
      <c r="R341" s="110"/>
      <c r="S341" s="72"/>
      <c r="T341" s="111"/>
      <c r="U341" s="72"/>
      <c r="V341" s="112"/>
      <c r="W341" s="71"/>
      <c r="X341" s="72"/>
      <c r="Y341" s="112"/>
      <c r="Z341" s="72"/>
      <c r="AA341" s="75"/>
      <c r="AB341" s="169"/>
      <c r="AC341" s="72"/>
      <c r="AD341" s="170"/>
      <c r="AE341" s="72"/>
      <c r="AF341" s="170"/>
      <c r="AG341" s="71"/>
      <c r="AH341" s="72"/>
      <c r="AI341" s="170"/>
      <c r="AJ341" s="71"/>
      <c r="AK341" s="72"/>
      <c r="AL341" s="170"/>
      <c r="AM341" s="72"/>
      <c r="AN341" s="111"/>
      <c r="AO341" s="72"/>
      <c r="AP341" s="111"/>
      <c r="AQ341" s="72"/>
      <c r="AR341" s="111"/>
      <c r="AS341" s="72"/>
      <c r="AT341" s="168"/>
      <c r="AU341" s="72"/>
      <c r="AV341" s="266"/>
      <c r="AW341" s="71"/>
      <c r="AX341" s="72"/>
      <c r="AY341" s="111"/>
      <c r="AZ341" s="71"/>
      <c r="BA341" s="171"/>
      <c r="BB341" s="72"/>
      <c r="BC341" s="75"/>
    </row>
    <row r="342" ht="16.5" customHeight="1" outlineLevel="1">
      <c r="A342" s="75"/>
      <c r="B342" s="105"/>
      <c r="C342" s="106"/>
      <c r="D342" s="72"/>
      <c r="E342" s="107"/>
      <c r="F342" s="71"/>
      <c r="G342" s="107"/>
      <c r="H342" s="71"/>
      <c r="I342" s="107"/>
      <c r="J342" s="71"/>
      <c r="K342" s="71"/>
      <c r="L342" s="71"/>
      <c r="M342" s="72"/>
      <c r="N342" s="108"/>
      <c r="O342" s="72"/>
      <c r="P342" s="109"/>
      <c r="Q342" s="71"/>
      <c r="R342" s="110"/>
      <c r="S342" s="72"/>
      <c r="T342" s="111"/>
      <c r="U342" s="72"/>
      <c r="V342" s="112"/>
      <c r="W342" s="71"/>
      <c r="X342" s="72"/>
      <c r="Y342" s="112"/>
      <c r="Z342" s="72"/>
      <c r="AA342" s="75"/>
      <c r="AB342" s="169"/>
      <c r="AC342" s="72"/>
      <c r="AD342" s="170"/>
      <c r="AE342" s="72"/>
      <c r="AF342" s="170"/>
      <c r="AG342" s="71"/>
      <c r="AH342" s="72"/>
      <c r="AI342" s="170"/>
      <c r="AJ342" s="71"/>
      <c r="AK342" s="72"/>
      <c r="AL342" s="170"/>
      <c r="AM342" s="72"/>
      <c r="AN342" s="111"/>
      <c r="AO342" s="72"/>
      <c r="AP342" s="111"/>
      <c r="AQ342" s="72"/>
      <c r="AR342" s="111"/>
      <c r="AS342" s="72"/>
      <c r="AT342" s="168"/>
      <c r="AU342" s="72"/>
      <c r="AV342" s="266"/>
      <c r="AW342" s="71"/>
      <c r="AX342" s="72"/>
      <c r="AY342" s="111"/>
      <c r="AZ342" s="71"/>
      <c r="BA342" s="171"/>
      <c r="BB342" s="72"/>
      <c r="BC342" s="75"/>
    </row>
    <row r="343" ht="16.5" customHeight="1" outlineLevel="1">
      <c r="A343" s="75"/>
      <c r="B343" s="105"/>
      <c r="C343" s="106"/>
      <c r="D343" s="72"/>
      <c r="E343" s="107"/>
      <c r="F343" s="71"/>
      <c r="G343" s="107"/>
      <c r="H343" s="71"/>
      <c r="I343" s="107"/>
      <c r="J343" s="71"/>
      <c r="K343" s="71"/>
      <c r="L343" s="71"/>
      <c r="M343" s="72"/>
      <c r="N343" s="108"/>
      <c r="O343" s="72"/>
      <c r="P343" s="109"/>
      <c r="Q343" s="71"/>
      <c r="R343" s="110"/>
      <c r="S343" s="72"/>
      <c r="T343" s="111"/>
      <c r="U343" s="72"/>
      <c r="V343" s="112"/>
      <c r="W343" s="71"/>
      <c r="X343" s="72"/>
      <c r="Y343" s="112"/>
      <c r="Z343" s="72"/>
      <c r="AA343" s="75"/>
      <c r="AB343" s="169"/>
      <c r="AC343" s="72"/>
      <c r="AD343" s="170"/>
      <c r="AE343" s="72"/>
      <c r="AF343" s="170"/>
      <c r="AG343" s="71"/>
      <c r="AH343" s="72"/>
      <c r="AI343" s="170"/>
      <c r="AJ343" s="71"/>
      <c r="AK343" s="72"/>
      <c r="AL343" s="170"/>
      <c r="AM343" s="72"/>
      <c r="AN343" s="111"/>
      <c r="AO343" s="72"/>
      <c r="AP343" s="111"/>
      <c r="AQ343" s="72"/>
      <c r="AR343" s="111"/>
      <c r="AS343" s="72"/>
      <c r="AT343" s="168"/>
      <c r="AU343" s="72"/>
      <c r="AV343" s="266"/>
      <c r="AW343" s="71"/>
      <c r="AX343" s="72"/>
      <c r="AY343" s="111"/>
      <c r="AZ343" s="71"/>
      <c r="BA343" s="171"/>
      <c r="BB343" s="72"/>
      <c r="BC343" s="75"/>
    </row>
    <row r="344" ht="16.5" customHeight="1" outlineLevel="1">
      <c r="A344" s="75"/>
      <c r="B344" s="105"/>
      <c r="C344" s="106"/>
      <c r="D344" s="72"/>
      <c r="E344" s="107"/>
      <c r="F344" s="71"/>
      <c r="G344" s="107"/>
      <c r="H344" s="71"/>
      <c r="I344" s="107"/>
      <c r="J344" s="71"/>
      <c r="K344" s="71"/>
      <c r="L344" s="71"/>
      <c r="M344" s="72"/>
      <c r="N344" s="108"/>
      <c r="O344" s="72"/>
      <c r="P344" s="109"/>
      <c r="Q344" s="71"/>
      <c r="R344" s="110"/>
      <c r="S344" s="72"/>
      <c r="T344" s="111"/>
      <c r="U344" s="72"/>
      <c r="V344" s="112"/>
      <c r="W344" s="71"/>
      <c r="X344" s="72"/>
      <c r="Y344" s="112"/>
      <c r="Z344" s="72"/>
      <c r="AA344" s="75"/>
      <c r="AB344" s="169"/>
      <c r="AC344" s="72"/>
      <c r="AD344" s="170"/>
      <c r="AE344" s="72"/>
      <c r="AF344" s="170"/>
      <c r="AG344" s="71"/>
      <c r="AH344" s="72"/>
      <c r="AI344" s="170"/>
      <c r="AJ344" s="71"/>
      <c r="AK344" s="72"/>
      <c r="AL344" s="170"/>
      <c r="AM344" s="72"/>
      <c r="AN344" s="111"/>
      <c r="AO344" s="72"/>
      <c r="AP344" s="111"/>
      <c r="AQ344" s="72"/>
      <c r="AR344" s="111"/>
      <c r="AS344" s="72"/>
      <c r="AT344" s="168"/>
      <c r="AU344" s="72"/>
      <c r="AV344" s="266"/>
      <c r="AW344" s="71"/>
      <c r="AX344" s="72"/>
      <c r="AY344" s="111"/>
      <c r="AZ344" s="71"/>
      <c r="BA344" s="171"/>
      <c r="BB344" s="72"/>
      <c r="BC344" s="75"/>
    </row>
    <row r="345" ht="16.5" customHeight="1" outlineLevel="1">
      <c r="A345" s="75"/>
      <c r="B345" s="105"/>
      <c r="C345" s="106"/>
      <c r="D345" s="72"/>
      <c r="E345" s="107"/>
      <c r="F345" s="71"/>
      <c r="G345" s="107"/>
      <c r="H345" s="71"/>
      <c r="I345" s="107"/>
      <c r="J345" s="71"/>
      <c r="K345" s="71"/>
      <c r="L345" s="71"/>
      <c r="M345" s="72"/>
      <c r="N345" s="108"/>
      <c r="O345" s="72"/>
      <c r="P345" s="109"/>
      <c r="Q345" s="71"/>
      <c r="R345" s="110"/>
      <c r="S345" s="72"/>
      <c r="T345" s="111"/>
      <c r="U345" s="72"/>
      <c r="V345" s="112"/>
      <c r="W345" s="71"/>
      <c r="X345" s="72"/>
      <c r="Y345" s="112"/>
      <c r="Z345" s="72"/>
      <c r="AA345" s="75"/>
      <c r="AB345" s="169"/>
      <c r="AC345" s="72"/>
      <c r="AD345" s="170"/>
      <c r="AE345" s="72"/>
      <c r="AF345" s="170"/>
      <c r="AG345" s="71"/>
      <c r="AH345" s="72"/>
      <c r="AI345" s="170"/>
      <c r="AJ345" s="71"/>
      <c r="AK345" s="72"/>
      <c r="AL345" s="170"/>
      <c r="AM345" s="72"/>
      <c r="AN345" s="111"/>
      <c r="AO345" s="72"/>
      <c r="AP345" s="111"/>
      <c r="AQ345" s="72"/>
      <c r="AR345" s="111"/>
      <c r="AS345" s="72"/>
      <c r="AT345" s="168"/>
      <c r="AU345" s="72"/>
      <c r="AV345" s="266"/>
      <c r="AW345" s="71"/>
      <c r="AX345" s="72"/>
      <c r="AY345" s="111"/>
      <c r="AZ345" s="71"/>
      <c r="BA345" s="171"/>
      <c r="BB345" s="72"/>
      <c r="BC345" s="75"/>
    </row>
    <row r="346" ht="16.5" customHeight="1" outlineLevel="1">
      <c r="A346" s="75"/>
      <c r="B346" s="105"/>
      <c r="C346" s="106"/>
      <c r="D346" s="72"/>
      <c r="E346" s="107"/>
      <c r="F346" s="71"/>
      <c r="G346" s="107"/>
      <c r="H346" s="71"/>
      <c r="I346" s="107"/>
      <c r="J346" s="71"/>
      <c r="K346" s="71"/>
      <c r="L346" s="71"/>
      <c r="M346" s="72"/>
      <c r="N346" s="108"/>
      <c r="O346" s="72"/>
      <c r="P346" s="109"/>
      <c r="Q346" s="71"/>
      <c r="R346" s="110"/>
      <c r="S346" s="72"/>
      <c r="T346" s="111"/>
      <c r="U346" s="72"/>
      <c r="V346" s="112"/>
      <c r="W346" s="71"/>
      <c r="X346" s="72"/>
      <c r="Y346" s="112"/>
      <c r="Z346" s="72"/>
      <c r="AA346" s="75"/>
      <c r="AB346" s="169"/>
      <c r="AC346" s="72"/>
      <c r="AD346" s="170"/>
      <c r="AE346" s="72"/>
      <c r="AF346" s="170"/>
      <c r="AG346" s="71"/>
      <c r="AH346" s="72"/>
      <c r="AI346" s="170"/>
      <c r="AJ346" s="71"/>
      <c r="AK346" s="72"/>
      <c r="AL346" s="170"/>
      <c r="AM346" s="72"/>
      <c r="AN346" s="111"/>
      <c r="AO346" s="72"/>
      <c r="AP346" s="111"/>
      <c r="AQ346" s="72"/>
      <c r="AR346" s="111"/>
      <c r="AS346" s="72"/>
      <c r="AT346" s="168"/>
      <c r="AU346" s="72"/>
      <c r="AV346" s="266"/>
      <c r="AW346" s="71"/>
      <c r="AX346" s="72"/>
      <c r="AY346" s="111"/>
      <c r="AZ346" s="71"/>
      <c r="BA346" s="171"/>
      <c r="BB346" s="72"/>
      <c r="BC346" s="75"/>
    </row>
    <row r="347" ht="16.5" customHeight="1" outlineLevel="1">
      <c r="A347" s="75"/>
      <c r="B347" s="105"/>
      <c r="C347" s="106"/>
      <c r="D347" s="72"/>
      <c r="E347" s="107"/>
      <c r="F347" s="71"/>
      <c r="G347" s="107"/>
      <c r="H347" s="71"/>
      <c r="I347" s="107"/>
      <c r="J347" s="71"/>
      <c r="K347" s="71"/>
      <c r="L347" s="71"/>
      <c r="M347" s="72"/>
      <c r="N347" s="108"/>
      <c r="O347" s="72"/>
      <c r="P347" s="109"/>
      <c r="Q347" s="71"/>
      <c r="R347" s="110"/>
      <c r="S347" s="72"/>
      <c r="T347" s="111"/>
      <c r="U347" s="72"/>
      <c r="V347" s="112"/>
      <c r="W347" s="71"/>
      <c r="X347" s="72"/>
      <c r="Y347" s="112"/>
      <c r="Z347" s="72"/>
      <c r="AA347" s="75"/>
      <c r="AB347" s="169"/>
      <c r="AC347" s="72"/>
      <c r="AD347" s="170"/>
      <c r="AE347" s="72"/>
      <c r="AF347" s="170"/>
      <c r="AG347" s="71"/>
      <c r="AH347" s="72"/>
      <c r="AI347" s="170"/>
      <c r="AJ347" s="71"/>
      <c r="AK347" s="72"/>
      <c r="AL347" s="170"/>
      <c r="AM347" s="72"/>
      <c r="AN347" s="111"/>
      <c r="AO347" s="72"/>
      <c r="AP347" s="111"/>
      <c r="AQ347" s="72"/>
      <c r="AR347" s="111"/>
      <c r="AS347" s="72"/>
      <c r="AT347" s="168"/>
      <c r="AU347" s="72"/>
      <c r="AV347" s="266"/>
      <c r="AW347" s="71"/>
      <c r="AX347" s="72"/>
      <c r="AY347" s="111"/>
      <c r="AZ347" s="71"/>
      <c r="BA347" s="171"/>
      <c r="BB347" s="72"/>
      <c r="BC347" s="75"/>
    </row>
    <row r="348" ht="16.5" customHeight="1" outlineLevel="1">
      <c r="A348" s="75"/>
      <c r="B348" s="105"/>
      <c r="C348" s="106"/>
      <c r="D348" s="72"/>
      <c r="E348" s="107"/>
      <c r="F348" s="71"/>
      <c r="G348" s="107"/>
      <c r="H348" s="71"/>
      <c r="I348" s="107"/>
      <c r="J348" s="71"/>
      <c r="K348" s="71"/>
      <c r="L348" s="71"/>
      <c r="M348" s="72"/>
      <c r="N348" s="108"/>
      <c r="O348" s="72"/>
      <c r="P348" s="109"/>
      <c r="Q348" s="71"/>
      <c r="R348" s="110"/>
      <c r="S348" s="72"/>
      <c r="T348" s="111"/>
      <c r="U348" s="72"/>
      <c r="V348" s="112"/>
      <c r="W348" s="71"/>
      <c r="X348" s="72"/>
      <c r="Y348" s="112"/>
      <c r="Z348" s="72"/>
      <c r="AA348" s="75"/>
      <c r="AB348" s="169"/>
      <c r="AC348" s="72"/>
      <c r="AD348" s="170"/>
      <c r="AE348" s="72"/>
      <c r="AF348" s="170"/>
      <c r="AG348" s="71"/>
      <c r="AH348" s="72"/>
      <c r="AI348" s="170"/>
      <c r="AJ348" s="71"/>
      <c r="AK348" s="72"/>
      <c r="AL348" s="170"/>
      <c r="AM348" s="72"/>
      <c r="AN348" s="111"/>
      <c r="AO348" s="72"/>
      <c r="AP348" s="111"/>
      <c r="AQ348" s="72"/>
      <c r="AR348" s="111"/>
      <c r="AS348" s="72"/>
      <c r="AT348" s="168"/>
      <c r="AU348" s="72"/>
      <c r="AV348" s="266"/>
      <c r="AW348" s="71"/>
      <c r="AX348" s="72"/>
      <c r="AY348" s="111"/>
      <c r="AZ348" s="71"/>
      <c r="BA348" s="171"/>
      <c r="BB348" s="72"/>
      <c r="BC348" s="75"/>
    </row>
    <row r="349" ht="16.5" customHeight="1" outlineLevel="1">
      <c r="A349" s="75"/>
      <c r="B349" s="105"/>
      <c r="C349" s="106"/>
      <c r="D349" s="72"/>
      <c r="E349" s="107"/>
      <c r="F349" s="71"/>
      <c r="G349" s="107"/>
      <c r="H349" s="71"/>
      <c r="I349" s="107"/>
      <c r="J349" s="71"/>
      <c r="K349" s="71"/>
      <c r="L349" s="71"/>
      <c r="M349" s="72"/>
      <c r="N349" s="108"/>
      <c r="O349" s="72"/>
      <c r="P349" s="109"/>
      <c r="Q349" s="71"/>
      <c r="R349" s="110"/>
      <c r="S349" s="72"/>
      <c r="T349" s="111"/>
      <c r="U349" s="72"/>
      <c r="V349" s="112"/>
      <c r="W349" s="71"/>
      <c r="X349" s="72"/>
      <c r="Y349" s="112"/>
      <c r="Z349" s="72"/>
      <c r="AA349" s="75"/>
      <c r="AB349" s="169"/>
      <c r="AC349" s="72"/>
      <c r="AD349" s="170"/>
      <c r="AE349" s="72"/>
      <c r="AF349" s="170"/>
      <c r="AG349" s="71"/>
      <c r="AH349" s="72"/>
      <c r="AI349" s="170"/>
      <c r="AJ349" s="71"/>
      <c r="AK349" s="72"/>
      <c r="AL349" s="170"/>
      <c r="AM349" s="72"/>
      <c r="AN349" s="111"/>
      <c r="AO349" s="72"/>
      <c r="AP349" s="111"/>
      <c r="AQ349" s="72"/>
      <c r="AR349" s="111"/>
      <c r="AS349" s="72"/>
      <c r="AT349" s="168"/>
      <c r="AU349" s="72"/>
      <c r="AV349" s="266"/>
      <c r="AW349" s="71"/>
      <c r="AX349" s="72"/>
      <c r="AY349" s="111"/>
      <c r="AZ349" s="71"/>
      <c r="BA349" s="171"/>
      <c r="BB349" s="72"/>
      <c r="BC349" s="75"/>
    </row>
    <row r="350" ht="16.5" customHeight="1" outlineLevel="1">
      <c r="A350" s="75"/>
      <c r="B350" s="105"/>
      <c r="C350" s="106"/>
      <c r="D350" s="72"/>
      <c r="E350" s="107"/>
      <c r="F350" s="71"/>
      <c r="G350" s="107"/>
      <c r="H350" s="71"/>
      <c r="I350" s="107"/>
      <c r="J350" s="71"/>
      <c r="K350" s="71"/>
      <c r="L350" s="71"/>
      <c r="M350" s="72"/>
      <c r="N350" s="108"/>
      <c r="O350" s="72"/>
      <c r="P350" s="109"/>
      <c r="Q350" s="71"/>
      <c r="R350" s="110"/>
      <c r="S350" s="72"/>
      <c r="T350" s="111"/>
      <c r="U350" s="72"/>
      <c r="V350" s="112"/>
      <c r="W350" s="71"/>
      <c r="X350" s="72"/>
      <c r="Y350" s="112"/>
      <c r="Z350" s="72"/>
      <c r="AA350" s="75"/>
      <c r="AB350" s="169"/>
      <c r="AC350" s="72"/>
      <c r="AD350" s="170"/>
      <c r="AE350" s="72"/>
      <c r="AF350" s="170"/>
      <c r="AG350" s="71"/>
      <c r="AH350" s="72"/>
      <c r="AI350" s="170"/>
      <c r="AJ350" s="71"/>
      <c r="AK350" s="72"/>
      <c r="AL350" s="170"/>
      <c r="AM350" s="72"/>
      <c r="AN350" s="111"/>
      <c r="AO350" s="72"/>
      <c r="AP350" s="111"/>
      <c r="AQ350" s="72"/>
      <c r="AR350" s="111"/>
      <c r="AS350" s="72"/>
      <c r="AT350" s="168"/>
      <c r="AU350" s="72"/>
      <c r="AV350" s="266"/>
      <c r="AW350" s="71"/>
      <c r="AX350" s="72"/>
      <c r="AY350" s="111"/>
      <c r="AZ350" s="71"/>
      <c r="BA350" s="171"/>
      <c r="BB350" s="72"/>
      <c r="BC350" s="75"/>
    </row>
    <row r="351" ht="16.5" customHeight="1" outlineLevel="1">
      <c r="A351" s="75"/>
      <c r="B351" s="105"/>
      <c r="C351" s="106"/>
      <c r="D351" s="72"/>
      <c r="E351" s="107"/>
      <c r="F351" s="71"/>
      <c r="G351" s="107"/>
      <c r="H351" s="71"/>
      <c r="I351" s="107"/>
      <c r="J351" s="71"/>
      <c r="K351" s="71"/>
      <c r="L351" s="71"/>
      <c r="M351" s="72"/>
      <c r="N351" s="108"/>
      <c r="O351" s="72"/>
      <c r="P351" s="109"/>
      <c r="Q351" s="71"/>
      <c r="R351" s="110"/>
      <c r="S351" s="72"/>
      <c r="T351" s="111"/>
      <c r="U351" s="72"/>
      <c r="V351" s="112"/>
      <c r="W351" s="71"/>
      <c r="X351" s="72"/>
      <c r="Y351" s="112"/>
      <c r="Z351" s="72"/>
      <c r="AA351" s="75"/>
      <c r="AB351" s="169"/>
      <c r="AC351" s="72"/>
      <c r="AD351" s="170"/>
      <c r="AE351" s="72"/>
      <c r="AF351" s="170"/>
      <c r="AG351" s="71"/>
      <c r="AH351" s="72"/>
      <c r="AI351" s="170"/>
      <c r="AJ351" s="71"/>
      <c r="AK351" s="72"/>
      <c r="AL351" s="170"/>
      <c r="AM351" s="72"/>
      <c r="AN351" s="111"/>
      <c r="AO351" s="72"/>
      <c r="AP351" s="111"/>
      <c r="AQ351" s="72"/>
      <c r="AR351" s="111"/>
      <c r="AS351" s="72"/>
      <c r="AT351" s="168"/>
      <c r="AU351" s="72"/>
      <c r="AV351" s="266"/>
      <c r="AW351" s="71"/>
      <c r="AX351" s="72"/>
      <c r="AY351" s="111"/>
      <c r="AZ351" s="71"/>
      <c r="BA351" s="171"/>
      <c r="BB351" s="72"/>
      <c r="BC351" s="75"/>
    </row>
    <row r="352" ht="16.5" customHeight="1" outlineLevel="1">
      <c r="A352" s="75"/>
      <c r="B352" s="105"/>
      <c r="C352" s="106"/>
      <c r="D352" s="72"/>
      <c r="E352" s="107"/>
      <c r="F352" s="71"/>
      <c r="G352" s="107"/>
      <c r="H352" s="71"/>
      <c r="I352" s="107"/>
      <c r="J352" s="71"/>
      <c r="K352" s="71"/>
      <c r="L352" s="71"/>
      <c r="M352" s="72"/>
      <c r="N352" s="108"/>
      <c r="O352" s="72"/>
      <c r="P352" s="109"/>
      <c r="Q352" s="71"/>
      <c r="R352" s="110"/>
      <c r="S352" s="72"/>
      <c r="T352" s="111"/>
      <c r="U352" s="72"/>
      <c r="V352" s="112"/>
      <c r="W352" s="71"/>
      <c r="X352" s="72"/>
      <c r="Y352" s="112"/>
      <c r="Z352" s="72"/>
      <c r="AA352" s="75"/>
      <c r="AB352" s="169"/>
      <c r="AC352" s="72"/>
      <c r="AD352" s="170"/>
      <c r="AE352" s="72"/>
      <c r="AF352" s="170"/>
      <c r="AG352" s="71"/>
      <c r="AH352" s="72"/>
      <c r="AI352" s="170"/>
      <c r="AJ352" s="71"/>
      <c r="AK352" s="72"/>
      <c r="AL352" s="170"/>
      <c r="AM352" s="72"/>
      <c r="AN352" s="111"/>
      <c r="AO352" s="72"/>
      <c r="AP352" s="111"/>
      <c r="AQ352" s="72"/>
      <c r="AR352" s="111"/>
      <c r="AS352" s="72"/>
      <c r="AT352" s="168"/>
      <c r="AU352" s="72"/>
      <c r="AV352" s="266"/>
      <c r="AW352" s="71"/>
      <c r="AX352" s="72"/>
      <c r="AY352" s="111"/>
      <c r="AZ352" s="71"/>
      <c r="BA352" s="171"/>
      <c r="BB352" s="72"/>
      <c r="BC352" s="75"/>
    </row>
    <row r="353" ht="16.5" customHeight="1" outlineLevel="1">
      <c r="A353" s="75"/>
      <c r="B353" s="105"/>
      <c r="C353" s="106"/>
      <c r="D353" s="72"/>
      <c r="E353" s="107"/>
      <c r="F353" s="71"/>
      <c r="G353" s="107"/>
      <c r="H353" s="71"/>
      <c r="I353" s="107"/>
      <c r="J353" s="71"/>
      <c r="K353" s="71"/>
      <c r="L353" s="71"/>
      <c r="M353" s="72"/>
      <c r="N353" s="108"/>
      <c r="O353" s="72"/>
      <c r="P353" s="109"/>
      <c r="Q353" s="71"/>
      <c r="R353" s="110"/>
      <c r="S353" s="72"/>
      <c r="T353" s="111"/>
      <c r="U353" s="72"/>
      <c r="V353" s="112"/>
      <c r="W353" s="71"/>
      <c r="X353" s="72"/>
      <c r="Y353" s="112"/>
      <c r="Z353" s="72"/>
      <c r="AA353" s="75"/>
      <c r="AB353" s="169"/>
      <c r="AC353" s="72"/>
      <c r="AD353" s="170"/>
      <c r="AE353" s="72"/>
      <c r="AF353" s="170"/>
      <c r="AG353" s="71"/>
      <c r="AH353" s="72"/>
      <c r="AI353" s="170"/>
      <c r="AJ353" s="71"/>
      <c r="AK353" s="72"/>
      <c r="AL353" s="170"/>
      <c r="AM353" s="72"/>
      <c r="AN353" s="111"/>
      <c r="AO353" s="72"/>
      <c r="AP353" s="111"/>
      <c r="AQ353" s="72"/>
      <c r="AR353" s="111"/>
      <c r="AS353" s="72"/>
      <c r="AT353" s="168"/>
      <c r="AU353" s="72"/>
      <c r="AV353" s="266"/>
      <c r="AW353" s="71"/>
      <c r="AX353" s="72"/>
      <c r="AY353" s="111"/>
      <c r="AZ353" s="71"/>
      <c r="BA353" s="171"/>
      <c r="BB353" s="72"/>
      <c r="BC353" s="75"/>
    </row>
    <row r="354" ht="16.5" customHeight="1" outlineLevel="1">
      <c r="A354" s="75"/>
      <c r="B354" s="105"/>
      <c r="C354" s="106"/>
      <c r="D354" s="72"/>
      <c r="E354" s="107"/>
      <c r="F354" s="71"/>
      <c r="G354" s="107"/>
      <c r="H354" s="71"/>
      <c r="I354" s="107"/>
      <c r="J354" s="71"/>
      <c r="K354" s="71"/>
      <c r="L354" s="71"/>
      <c r="M354" s="72"/>
      <c r="N354" s="108"/>
      <c r="O354" s="72"/>
      <c r="P354" s="109"/>
      <c r="Q354" s="71"/>
      <c r="R354" s="110"/>
      <c r="S354" s="72"/>
      <c r="T354" s="111"/>
      <c r="U354" s="72"/>
      <c r="V354" s="112"/>
      <c r="W354" s="71"/>
      <c r="X354" s="72"/>
      <c r="Y354" s="112"/>
      <c r="Z354" s="72"/>
      <c r="AA354" s="75"/>
      <c r="AB354" s="169"/>
      <c r="AC354" s="72"/>
      <c r="AD354" s="170"/>
      <c r="AE354" s="72"/>
      <c r="AF354" s="170"/>
      <c r="AG354" s="71"/>
      <c r="AH354" s="72"/>
      <c r="AI354" s="170"/>
      <c r="AJ354" s="71"/>
      <c r="AK354" s="72"/>
      <c r="AL354" s="170"/>
      <c r="AM354" s="72"/>
      <c r="AN354" s="111"/>
      <c r="AO354" s="72"/>
      <c r="AP354" s="111"/>
      <c r="AQ354" s="72"/>
      <c r="AR354" s="111"/>
      <c r="AS354" s="72"/>
      <c r="AT354" s="168"/>
      <c r="AU354" s="72"/>
      <c r="AV354" s="266"/>
      <c r="AW354" s="71"/>
      <c r="AX354" s="72"/>
      <c r="AY354" s="111"/>
      <c r="AZ354" s="71"/>
      <c r="BA354" s="171"/>
      <c r="BB354" s="72"/>
      <c r="BC354" s="75"/>
    </row>
    <row r="355" ht="16.5" customHeight="1" outlineLevel="1">
      <c r="A355" s="75"/>
      <c r="B355" s="105"/>
      <c r="C355" s="106"/>
      <c r="D355" s="72"/>
      <c r="E355" s="107"/>
      <c r="F355" s="71"/>
      <c r="G355" s="107"/>
      <c r="H355" s="71"/>
      <c r="I355" s="107"/>
      <c r="J355" s="71"/>
      <c r="K355" s="71"/>
      <c r="L355" s="71"/>
      <c r="M355" s="72"/>
      <c r="N355" s="108"/>
      <c r="O355" s="72"/>
      <c r="P355" s="109"/>
      <c r="Q355" s="71"/>
      <c r="R355" s="110"/>
      <c r="S355" s="72"/>
      <c r="T355" s="111"/>
      <c r="U355" s="72"/>
      <c r="V355" s="112"/>
      <c r="W355" s="71"/>
      <c r="X355" s="72"/>
      <c r="Y355" s="112"/>
      <c r="Z355" s="72"/>
      <c r="AA355" s="75"/>
      <c r="AB355" s="169"/>
      <c r="AC355" s="72"/>
      <c r="AD355" s="170"/>
      <c r="AE355" s="72"/>
      <c r="AF355" s="170"/>
      <c r="AG355" s="71"/>
      <c r="AH355" s="72"/>
      <c r="AI355" s="170"/>
      <c r="AJ355" s="71"/>
      <c r="AK355" s="72"/>
      <c r="AL355" s="170"/>
      <c r="AM355" s="72"/>
      <c r="AN355" s="111"/>
      <c r="AO355" s="72"/>
      <c r="AP355" s="111"/>
      <c r="AQ355" s="72"/>
      <c r="AR355" s="111"/>
      <c r="AS355" s="72"/>
      <c r="AT355" s="168"/>
      <c r="AU355" s="72"/>
      <c r="AV355" s="266"/>
      <c r="AW355" s="71"/>
      <c r="AX355" s="72"/>
      <c r="AY355" s="111"/>
      <c r="AZ355" s="71"/>
      <c r="BA355" s="171"/>
      <c r="BB355" s="72"/>
      <c r="BC355" s="75"/>
    </row>
    <row r="356" ht="16.5" customHeight="1" outlineLevel="1">
      <c r="A356" s="75"/>
      <c r="B356" s="105"/>
      <c r="C356" s="106"/>
      <c r="D356" s="72"/>
      <c r="E356" s="107"/>
      <c r="F356" s="71"/>
      <c r="G356" s="107"/>
      <c r="H356" s="71"/>
      <c r="I356" s="107"/>
      <c r="J356" s="71"/>
      <c r="K356" s="71"/>
      <c r="L356" s="71"/>
      <c r="M356" s="72"/>
      <c r="N356" s="108"/>
      <c r="O356" s="72"/>
      <c r="P356" s="109"/>
      <c r="Q356" s="71"/>
      <c r="R356" s="110"/>
      <c r="S356" s="72"/>
      <c r="T356" s="111"/>
      <c r="U356" s="72"/>
      <c r="V356" s="112"/>
      <c r="W356" s="71"/>
      <c r="X356" s="72"/>
      <c r="Y356" s="112"/>
      <c r="Z356" s="72"/>
      <c r="AA356" s="75"/>
      <c r="AB356" s="169"/>
      <c r="AC356" s="72"/>
      <c r="AD356" s="170"/>
      <c r="AE356" s="72"/>
      <c r="AF356" s="170"/>
      <c r="AG356" s="71"/>
      <c r="AH356" s="72"/>
      <c r="AI356" s="170"/>
      <c r="AJ356" s="71"/>
      <c r="AK356" s="72"/>
      <c r="AL356" s="170"/>
      <c r="AM356" s="72"/>
      <c r="AN356" s="111"/>
      <c r="AO356" s="72"/>
      <c r="AP356" s="111"/>
      <c r="AQ356" s="72"/>
      <c r="AR356" s="111"/>
      <c r="AS356" s="72"/>
      <c r="AT356" s="168"/>
      <c r="AU356" s="72"/>
      <c r="AV356" s="266"/>
      <c r="AW356" s="71"/>
      <c r="AX356" s="72"/>
      <c r="AY356" s="111"/>
      <c r="AZ356" s="71"/>
      <c r="BA356" s="171"/>
      <c r="BB356" s="72"/>
      <c r="BC356" s="75"/>
    </row>
    <row r="357" ht="16.5" customHeight="1" outlineLevel="1">
      <c r="A357" s="75"/>
      <c r="B357" s="105"/>
      <c r="C357" s="106"/>
      <c r="D357" s="72"/>
      <c r="E357" s="107"/>
      <c r="F357" s="71"/>
      <c r="G357" s="107"/>
      <c r="H357" s="71"/>
      <c r="I357" s="107"/>
      <c r="J357" s="71"/>
      <c r="K357" s="71"/>
      <c r="L357" s="71"/>
      <c r="M357" s="72"/>
      <c r="N357" s="108"/>
      <c r="O357" s="72"/>
      <c r="P357" s="109"/>
      <c r="Q357" s="71"/>
      <c r="R357" s="110"/>
      <c r="S357" s="72"/>
      <c r="T357" s="111"/>
      <c r="U357" s="72"/>
      <c r="V357" s="112"/>
      <c r="W357" s="71"/>
      <c r="X357" s="72"/>
      <c r="Y357" s="112"/>
      <c r="Z357" s="72"/>
      <c r="AA357" s="75"/>
      <c r="AB357" s="169"/>
      <c r="AC357" s="72"/>
      <c r="AD357" s="170"/>
      <c r="AE357" s="72"/>
      <c r="AF357" s="170"/>
      <c r="AG357" s="71"/>
      <c r="AH357" s="72"/>
      <c r="AI357" s="170"/>
      <c r="AJ357" s="71"/>
      <c r="AK357" s="72"/>
      <c r="AL357" s="170"/>
      <c r="AM357" s="72"/>
      <c r="AN357" s="111"/>
      <c r="AO357" s="72"/>
      <c r="AP357" s="111"/>
      <c r="AQ357" s="72"/>
      <c r="AR357" s="111"/>
      <c r="AS357" s="72"/>
      <c r="AT357" s="168"/>
      <c r="AU357" s="72"/>
      <c r="AV357" s="266"/>
      <c r="AW357" s="71"/>
      <c r="AX357" s="72"/>
      <c r="AY357" s="111"/>
      <c r="AZ357" s="71"/>
      <c r="BA357" s="171"/>
      <c r="BB357" s="72"/>
      <c r="BC357" s="75"/>
    </row>
    <row r="358" ht="16.5" customHeight="1" outlineLevel="1">
      <c r="A358" s="75"/>
      <c r="B358" s="105"/>
      <c r="C358" s="106"/>
      <c r="D358" s="72"/>
      <c r="E358" s="107"/>
      <c r="F358" s="71"/>
      <c r="G358" s="107"/>
      <c r="H358" s="71"/>
      <c r="I358" s="107"/>
      <c r="J358" s="71"/>
      <c r="K358" s="71"/>
      <c r="L358" s="71"/>
      <c r="M358" s="72"/>
      <c r="N358" s="108"/>
      <c r="O358" s="72"/>
      <c r="P358" s="109"/>
      <c r="Q358" s="71"/>
      <c r="R358" s="110"/>
      <c r="S358" s="72"/>
      <c r="T358" s="111"/>
      <c r="U358" s="72"/>
      <c r="V358" s="112"/>
      <c r="W358" s="71"/>
      <c r="X358" s="72"/>
      <c r="Y358" s="112"/>
      <c r="Z358" s="72"/>
      <c r="AA358" s="75"/>
      <c r="AB358" s="169"/>
      <c r="AC358" s="72"/>
      <c r="AD358" s="170"/>
      <c r="AE358" s="72"/>
      <c r="AF358" s="170"/>
      <c r="AG358" s="71"/>
      <c r="AH358" s="72"/>
      <c r="AI358" s="170"/>
      <c r="AJ358" s="71"/>
      <c r="AK358" s="72"/>
      <c r="AL358" s="170"/>
      <c r="AM358" s="72"/>
      <c r="AN358" s="111"/>
      <c r="AO358" s="72"/>
      <c r="AP358" s="111"/>
      <c r="AQ358" s="72"/>
      <c r="AR358" s="111"/>
      <c r="AS358" s="72"/>
      <c r="AT358" s="168"/>
      <c r="AU358" s="72"/>
      <c r="AV358" s="266"/>
      <c r="AW358" s="71"/>
      <c r="AX358" s="72"/>
      <c r="AY358" s="111"/>
      <c r="AZ358" s="71"/>
      <c r="BA358" s="171"/>
      <c r="BB358" s="72"/>
      <c r="BC358" s="75"/>
    </row>
    <row r="359" ht="16.5" customHeight="1" outlineLevel="1">
      <c r="A359" s="75"/>
      <c r="B359" s="105"/>
      <c r="C359" s="106"/>
      <c r="D359" s="72"/>
      <c r="E359" s="107"/>
      <c r="F359" s="71"/>
      <c r="G359" s="107"/>
      <c r="H359" s="71"/>
      <c r="I359" s="107"/>
      <c r="J359" s="71"/>
      <c r="K359" s="71"/>
      <c r="L359" s="71"/>
      <c r="M359" s="72"/>
      <c r="N359" s="108"/>
      <c r="O359" s="72"/>
      <c r="P359" s="109"/>
      <c r="Q359" s="71"/>
      <c r="R359" s="110"/>
      <c r="S359" s="72"/>
      <c r="T359" s="111"/>
      <c r="U359" s="72"/>
      <c r="V359" s="112"/>
      <c r="W359" s="71"/>
      <c r="X359" s="72"/>
      <c r="Y359" s="112"/>
      <c r="Z359" s="72"/>
      <c r="AA359" s="75"/>
      <c r="AB359" s="169"/>
      <c r="AC359" s="72"/>
      <c r="AD359" s="170"/>
      <c r="AE359" s="72"/>
      <c r="AF359" s="170"/>
      <c r="AG359" s="71"/>
      <c r="AH359" s="72"/>
      <c r="AI359" s="170"/>
      <c r="AJ359" s="71"/>
      <c r="AK359" s="72"/>
      <c r="AL359" s="170"/>
      <c r="AM359" s="72"/>
      <c r="AN359" s="111"/>
      <c r="AO359" s="72"/>
      <c r="AP359" s="111"/>
      <c r="AQ359" s="72"/>
      <c r="AR359" s="111"/>
      <c r="AS359" s="72"/>
      <c r="AT359" s="168"/>
      <c r="AU359" s="72"/>
      <c r="AV359" s="266"/>
      <c r="AW359" s="71"/>
      <c r="AX359" s="72"/>
      <c r="AY359" s="111"/>
      <c r="AZ359" s="71"/>
      <c r="BA359" s="171"/>
      <c r="BB359" s="72"/>
      <c r="BC359" s="75"/>
    </row>
    <row r="360" ht="16.5" customHeight="1" outlineLevel="1">
      <c r="A360" s="75"/>
      <c r="B360" s="105"/>
      <c r="C360" s="106"/>
      <c r="D360" s="72"/>
      <c r="E360" s="107"/>
      <c r="F360" s="71"/>
      <c r="G360" s="107"/>
      <c r="H360" s="71"/>
      <c r="I360" s="107"/>
      <c r="J360" s="71"/>
      <c r="K360" s="71"/>
      <c r="L360" s="71"/>
      <c r="M360" s="72"/>
      <c r="N360" s="108"/>
      <c r="O360" s="72"/>
      <c r="P360" s="109"/>
      <c r="Q360" s="71"/>
      <c r="R360" s="110"/>
      <c r="S360" s="72"/>
      <c r="T360" s="111"/>
      <c r="U360" s="72"/>
      <c r="V360" s="112"/>
      <c r="W360" s="71"/>
      <c r="X360" s="72"/>
      <c r="Y360" s="112"/>
      <c r="Z360" s="72"/>
      <c r="AA360" s="75"/>
      <c r="AB360" s="169"/>
      <c r="AC360" s="72"/>
      <c r="AD360" s="170"/>
      <c r="AE360" s="72"/>
      <c r="AF360" s="170"/>
      <c r="AG360" s="71"/>
      <c r="AH360" s="72"/>
      <c r="AI360" s="170"/>
      <c r="AJ360" s="71"/>
      <c r="AK360" s="72"/>
      <c r="AL360" s="170"/>
      <c r="AM360" s="72"/>
      <c r="AN360" s="111"/>
      <c r="AO360" s="72"/>
      <c r="AP360" s="111"/>
      <c r="AQ360" s="72"/>
      <c r="AR360" s="111"/>
      <c r="AS360" s="72"/>
      <c r="AT360" s="168"/>
      <c r="AU360" s="72"/>
      <c r="AV360" s="266"/>
      <c r="AW360" s="71"/>
      <c r="AX360" s="72"/>
      <c r="AY360" s="111"/>
      <c r="AZ360" s="71"/>
      <c r="BA360" s="171"/>
      <c r="BB360" s="72"/>
      <c r="BC360" s="75"/>
    </row>
    <row r="361" ht="16.5" customHeight="1" outlineLevel="1">
      <c r="A361" s="75"/>
      <c r="B361" s="105"/>
      <c r="C361" s="106"/>
      <c r="D361" s="72"/>
      <c r="E361" s="107"/>
      <c r="F361" s="71"/>
      <c r="G361" s="107"/>
      <c r="H361" s="71"/>
      <c r="I361" s="107"/>
      <c r="J361" s="71"/>
      <c r="K361" s="71"/>
      <c r="L361" s="71"/>
      <c r="M361" s="72"/>
      <c r="N361" s="108"/>
      <c r="O361" s="72"/>
      <c r="P361" s="109"/>
      <c r="Q361" s="71"/>
      <c r="R361" s="110"/>
      <c r="S361" s="72"/>
      <c r="T361" s="111"/>
      <c r="U361" s="72"/>
      <c r="V361" s="112"/>
      <c r="W361" s="71"/>
      <c r="X361" s="72"/>
      <c r="Y361" s="112"/>
      <c r="Z361" s="72"/>
      <c r="AA361" s="75"/>
      <c r="AB361" s="169"/>
      <c r="AC361" s="72"/>
      <c r="AD361" s="170"/>
      <c r="AE361" s="72"/>
      <c r="AF361" s="170"/>
      <c r="AG361" s="71"/>
      <c r="AH361" s="72"/>
      <c r="AI361" s="170"/>
      <c r="AJ361" s="71"/>
      <c r="AK361" s="72"/>
      <c r="AL361" s="170"/>
      <c r="AM361" s="72"/>
      <c r="AN361" s="111"/>
      <c r="AO361" s="72"/>
      <c r="AP361" s="111"/>
      <c r="AQ361" s="72"/>
      <c r="AR361" s="111"/>
      <c r="AS361" s="72"/>
      <c r="AT361" s="168"/>
      <c r="AU361" s="72"/>
      <c r="AV361" s="266"/>
      <c r="AW361" s="71"/>
      <c r="AX361" s="72"/>
      <c r="AY361" s="111"/>
      <c r="AZ361" s="71"/>
      <c r="BA361" s="171"/>
      <c r="BB361" s="72"/>
      <c r="BC361" s="75"/>
    </row>
    <row r="362" ht="16.5" customHeight="1" outlineLevel="1">
      <c r="A362" s="75"/>
      <c r="B362" s="105"/>
      <c r="C362" s="106"/>
      <c r="D362" s="72"/>
      <c r="E362" s="107"/>
      <c r="F362" s="71"/>
      <c r="G362" s="107"/>
      <c r="H362" s="71"/>
      <c r="I362" s="107"/>
      <c r="J362" s="71"/>
      <c r="K362" s="71"/>
      <c r="L362" s="71"/>
      <c r="M362" s="72"/>
      <c r="N362" s="108"/>
      <c r="O362" s="72"/>
      <c r="P362" s="109"/>
      <c r="Q362" s="71"/>
      <c r="R362" s="110"/>
      <c r="S362" s="72"/>
      <c r="T362" s="111"/>
      <c r="U362" s="72"/>
      <c r="V362" s="112"/>
      <c r="W362" s="71"/>
      <c r="X362" s="72"/>
      <c r="Y362" s="112"/>
      <c r="Z362" s="72"/>
      <c r="AA362" s="75"/>
      <c r="AB362" s="169"/>
      <c r="AC362" s="72"/>
      <c r="AD362" s="170"/>
      <c r="AE362" s="72"/>
      <c r="AF362" s="170"/>
      <c r="AG362" s="71"/>
      <c r="AH362" s="72"/>
      <c r="AI362" s="170"/>
      <c r="AJ362" s="71"/>
      <c r="AK362" s="72"/>
      <c r="AL362" s="170"/>
      <c r="AM362" s="72"/>
      <c r="AN362" s="111"/>
      <c r="AO362" s="72"/>
      <c r="AP362" s="111"/>
      <c r="AQ362" s="72"/>
      <c r="AR362" s="111"/>
      <c r="AS362" s="72"/>
      <c r="AT362" s="168"/>
      <c r="AU362" s="72"/>
      <c r="AV362" s="266"/>
      <c r="AW362" s="71"/>
      <c r="AX362" s="72"/>
      <c r="AY362" s="111"/>
      <c r="AZ362" s="71"/>
      <c r="BA362" s="171"/>
      <c r="BB362" s="72"/>
      <c r="BC362" s="75"/>
    </row>
    <row r="363" ht="16.5" customHeight="1" outlineLevel="1">
      <c r="A363" s="75"/>
      <c r="B363" s="105"/>
      <c r="C363" s="106"/>
      <c r="D363" s="72"/>
      <c r="E363" s="107"/>
      <c r="F363" s="71"/>
      <c r="G363" s="107"/>
      <c r="H363" s="71"/>
      <c r="I363" s="107"/>
      <c r="J363" s="71"/>
      <c r="K363" s="71"/>
      <c r="L363" s="71"/>
      <c r="M363" s="72"/>
      <c r="N363" s="108"/>
      <c r="O363" s="72"/>
      <c r="P363" s="109"/>
      <c r="Q363" s="71"/>
      <c r="R363" s="110"/>
      <c r="S363" s="72"/>
      <c r="T363" s="111"/>
      <c r="U363" s="72"/>
      <c r="V363" s="112"/>
      <c r="W363" s="71"/>
      <c r="X363" s="72"/>
      <c r="Y363" s="112"/>
      <c r="Z363" s="72"/>
      <c r="AA363" s="75"/>
      <c r="AB363" s="169"/>
      <c r="AC363" s="72"/>
      <c r="AD363" s="170"/>
      <c r="AE363" s="72"/>
      <c r="AF363" s="170"/>
      <c r="AG363" s="71"/>
      <c r="AH363" s="72"/>
      <c r="AI363" s="170"/>
      <c r="AJ363" s="71"/>
      <c r="AK363" s="72"/>
      <c r="AL363" s="170"/>
      <c r="AM363" s="72"/>
      <c r="AN363" s="111"/>
      <c r="AO363" s="72"/>
      <c r="AP363" s="111"/>
      <c r="AQ363" s="72"/>
      <c r="AR363" s="111"/>
      <c r="AS363" s="72"/>
      <c r="AT363" s="168"/>
      <c r="AU363" s="72"/>
      <c r="AV363" s="266"/>
      <c r="AW363" s="71"/>
      <c r="AX363" s="72"/>
      <c r="AY363" s="111"/>
      <c r="AZ363" s="71"/>
      <c r="BA363" s="171"/>
      <c r="BB363" s="72"/>
      <c r="BC363" s="75"/>
    </row>
    <row r="364" ht="16.5" customHeight="1" outlineLevel="1">
      <c r="A364" s="75"/>
      <c r="B364" s="105"/>
      <c r="C364" s="106"/>
      <c r="D364" s="72"/>
      <c r="E364" s="107"/>
      <c r="F364" s="71"/>
      <c r="G364" s="107"/>
      <c r="H364" s="71"/>
      <c r="I364" s="107"/>
      <c r="J364" s="71"/>
      <c r="K364" s="71"/>
      <c r="L364" s="71"/>
      <c r="M364" s="72"/>
      <c r="N364" s="108"/>
      <c r="O364" s="72"/>
      <c r="P364" s="109"/>
      <c r="Q364" s="71"/>
      <c r="R364" s="110"/>
      <c r="S364" s="72"/>
      <c r="T364" s="111"/>
      <c r="U364" s="72"/>
      <c r="V364" s="112"/>
      <c r="W364" s="71"/>
      <c r="X364" s="72"/>
      <c r="Y364" s="112"/>
      <c r="Z364" s="72"/>
      <c r="AA364" s="75"/>
      <c r="AB364" s="169"/>
      <c r="AC364" s="72"/>
      <c r="AD364" s="170"/>
      <c r="AE364" s="72"/>
      <c r="AF364" s="170"/>
      <c r="AG364" s="71"/>
      <c r="AH364" s="72"/>
      <c r="AI364" s="170"/>
      <c r="AJ364" s="71"/>
      <c r="AK364" s="72"/>
      <c r="AL364" s="170"/>
      <c r="AM364" s="72"/>
      <c r="AN364" s="111"/>
      <c r="AO364" s="72"/>
      <c r="AP364" s="111"/>
      <c r="AQ364" s="72"/>
      <c r="AR364" s="111"/>
      <c r="AS364" s="72"/>
      <c r="AT364" s="168"/>
      <c r="AU364" s="72"/>
      <c r="AV364" s="266"/>
      <c r="AW364" s="71"/>
      <c r="AX364" s="72"/>
      <c r="AY364" s="111"/>
      <c r="AZ364" s="71"/>
      <c r="BA364" s="171"/>
      <c r="BB364" s="72"/>
      <c r="BC364" s="75"/>
    </row>
    <row r="365" ht="16.5" customHeight="1" outlineLevel="1">
      <c r="A365" s="75"/>
      <c r="B365" s="105"/>
      <c r="C365" s="106"/>
      <c r="D365" s="72"/>
      <c r="E365" s="107"/>
      <c r="F365" s="71"/>
      <c r="G365" s="107"/>
      <c r="H365" s="71"/>
      <c r="I365" s="107"/>
      <c r="J365" s="71"/>
      <c r="K365" s="71"/>
      <c r="L365" s="71"/>
      <c r="M365" s="72"/>
      <c r="N365" s="108"/>
      <c r="O365" s="72"/>
      <c r="P365" s="109"/>
      <c r="Q365" s="71"/>
      <c r="R365" s="110"/>
      <c r="S365" s="72"/>
      <c r="T365" s="111"/>
      <c r="U365" s="72"/>
      <c r="V365" s="112"/>
      <c r="W365" s="71"/>
      <c r="X365" s="72"/>
      <c r="Y365" s="112"/>
      <c r="Z365" s="72"/>
      <c r="AA365" s="75"/>
      <c r="AB365" s="169"/>
      <c r="AC365" s="72"/>
      <c r="AD365" s="170"/>
      <c r="AE365" s="72"/>
      <c r="AF365" s="170"/>
      <c r="AG365" s="71"/>
      <c r="AH365" s="72"/>
      <c r="AI365" s="170"/>
      <c r="AJ365" s="71"/>
      <c r="AK365" s="72"/>
      <c r="AL365" s="170"/>
      <c r="AM365" s="72"/>
      <c r="AN365" s="111"/>
      <c r="AO365" s="72"/>
      <c r="AP365" s="111"/>
      <c r="AQ365" s="72"/>
      <c r="AR365" s="111"/>
      <c r="AS365" s="72"/>
      <c r="AT365" s="168"/>
      <c r="AU365" s="72"/>
      <c r="AV365" s="266"/>
      <c r="AW365" s="71"/>
      <c r="AX365" s="72"/>
      <c r="AY365" s="111"/>
      <c r="AZ365" s="71"/>
      <c r="BA365" s="171"/>
      <c r="BB365" s="72"/>
      <c r="BC365" s="75"/>
    </row>
    <row r="366" ht="16.5" customHeight="1" outlineLevel="1">
      <c r="A366" s="75"/>
      <c r="B366" s="105"/>
      <c r="C366" s="106"/>
      <c r="D366" s="72"/>
      <c r="E366" s="107"/>
      <c r="F366" s="71"/>
      <c r="G366" s="107"/>
      <c r="H366" s="71"/>
      <c r="I366" s="107"/>
      <c r="J366" s="71"/>
      <c r="K366" s="71"/>
      <c r="L366" s="71"/>
      <c r="M366" s="72"/>
      <c r="N366" s="108"/>
      <c r="O366" s="72"/>
      <c r="P366" s="109"/>
      <c r="Q366" s="71"/>
      <c r="R366" s="110"/>
      <c r="S366" s="72"/>
      <c r="T366" s="111"/>
      <c r="U366" s="72"/>
      <c r="V366" s="112"/>
      <c r="W366" s="71"/>
      <c r="X366" s="72"/>
      <c r="Y366" s="112"/>
      <c r="Z366" s="72"/>
      <c r="AA366" s="75"/>
      <c r="AB366" s="169"/>
      <c r="AC366" s="72"/>
      <c r="AD366" s="170"/>
      <c r="AE366" s="72"/>
      <c r="AF366" s="170"/>
      <c r="AG366" s="71"/>
      <c r="AH366" s="72"/>
      <c r="AI366" s="170"/>
      <c r="AJ366" s="71"/>
      <c r="AK366" s="72"/>
      <c r="AL366" s="170"/>
      <c r="AM366" s="72"/>
      <c r="AN366" s="111"/>
      <c r="AO366" s="72"/>
      <c r="AP366" s="111"/>
      <c r="AQ366" s="72"/>
      <c r="AR366" s="111"/>
      <c r="AS366" s="72"/>
      <c r="AT366" s="168"/>
      <c r="AU366" s="72"/>
      <c r="AV366" s="266"/>
      <c r="AW366" s="71"/>
      <c r="AX366" s="72"/>
      <c r="AY366" s="111"/>
      <c r="AZ366" s="71"/>
      <c r="BA366" s="171"/>
      <c r="BB366" s="72"/>
      <c r="BC366" s="75"/>
    </row>
    <row r="367" ht="16.5" customHeight="1" outlineLevel="1">
      <c r="A367" s="75"/>
      <c r="B367" s="105"/>
      <c r="C367" s="106"/>
      <c r="D367" s="72"/>
      <c r="E367" s="107"/>
      <c r="F367" s="71"/>
      <c r="G367" s="107"/>
      <c r="H367" s="71"/>
      <c r="I367" s="107"/>
      <c r="J367" s="71"/>
      <c r="K367" s="71"/>
      <c r="L367" s="71"/>
      <c r="M367" s="72"/>
      <c r="N367" s="108"/>
      <c r="O367" s="72"/>
      <c r="P367" s="109"/>
      <c r="Q367" s="71"/>
      <c r="R367" s="110"/>
      <c r="S367" s="72"/>
      <c r="T367" s="111"/>
      <c r="U367" s="72"/>
      <c r="V367" s="112"/>
      <c r="W367" s="71"/>
      <c r="X367" s="72"/>
      <c r="Y367" s="112"/>
      <c r="Z367" s="72"/>
      <c r="AA367" s="75"/>
      <c r="AB367" s="169"/>
      <c r="AC367" s="72"/>
      <c r="AD367" s="170"/>
      <c r="AE367" s="72"/>
      <c r="AF367" s="170"/>
      <c r="AG367" s="71"/>
      <c r="AH367" s="72"/>
      <c r="AI367" s="170"/>
      <c r="AJ367" s="71"/>
      <c r="AK367" s="72"/>
      <c r="AL367" s="170"/>
      <c r="AM367" s="72"/>
      <c r="AN367" s="111"/>
      <c r="AO367" s="72"/>
      <c r="AP367" s="111"/>
      <c r="AQ367" s="72"/>
      <c r="AR367" s="111"/>
      <c r="AS367" s="72"/>
      <c r="AT367" s="168"/>
      <c r="AU367" s="72"/>
      <c r="AV367" s="266"/>
      <c r="AW367" s="71"/>
      <c r="AX367" s="72"/>
      <c r="AY367" s="111"/>
      <c r="AZ367" s="71"/>
      <c r="BA367" s="171"/>
      <c r="BB367" s="72"/>
      <c r="BC367" s="75"/>
    </row>
    <row r="368" ht="16.5" customHeight="1" outlineLevel="1">
      <c r="A368" s="75"/>
      <c r="B368" s="105"/>
      <c r="C368" s="106"/>
      <c r="D368" s="72"/>
      <c r="E368" s="107"/>
      <c r="F368" s="71"/>
      <c r="G368" s="107"/>
      <c r="H368" s="71"/>
      <c r="I368" s="107"/>
      <c r="J368" s="71"/>
      <c r="K368" s="71"/>
      <c r="L368" s="71"/>
      <c r="M368" s="72"/>
      <c r="N368" s="108"/>
      <c r="O368" s="72"/>
      <c r="P368" s="109"/>
      <c r="Q368" s="71"/>
      <c r="R368" s="110"/>
      <c r="S368" s="72"/>
      <c r="T368" s="111"/>
      <c r="U368" s="72"/>
      <c r="V368" s="112"/>
      <c r="W368" s="71"/>
      <c r="X368" s="72"/>
      <c r="Y368" s="112"/>
      <c r="Z368" s="72"/>
      <c r="AA368" s="75"/>
      <c r="AB368" s="169"/>
      <c r="AC368" s="72"/>
      <c r="AD368" s="170"/>
      <c r="AE368" s="72"/>
      <c r="AF368" s="170"/>
      <c r="AG368" s="71"/>
      <c r="AH368" s="72"/>
      <c r="AI368" s="170"/>
      <c r="AJ368" s="71"/>
      <c r="AK368" s="72"/>
      <c r="AL368" s="170"/>
      <c r="AM368" s="72"/>
      <c r="AN368" s="111"/>
      <c r="AO368" s="72"/>
      <c r="AP368" s="111"/>
      <c r="AQ368" s="72"/>
      <c r="AR368" s="111"/>
      <c r="AS368" s="72"/>
      <c r="AT368" s="168"/>
      <c r="AU368" s="72"/>
      <c r="AV368" s="266"/>
      <c r="AW368" s="71"/>
      <c r="AX368" s="72"/>
      <c r="AY368" s="111"/>
      <c r="AZ368" s="71"/>
      <c r="BA368" s="171"/>
      <c r="BB368" s="72"/>
      <c r="BC368" s="75"/>
    </row>
    <row r="369" ht="16.5" customHeight="1" outlineLevel="1">
      <c r="A369" s="75"/>
      <c r="B369" s="105"/>
      <c r="C369" s="106"/>
      <c r="D369" s="72"/>
      <c r="E369" s="107"/>
      <c r="F369" s="71"/>
      <c r="G369" s="107"/>
      <c r="H369" s="71"/>
      <c r="I369" s="107"/>
      <c r="J369" s="71"/>
      <c r="K369" s="71"/>
      <c r="L369" s="71"/>
      <c r="M369" s="72"/>
      <c r="N369" s="108"/>
      <c r="O369" s="72"/>
      <c r="P369" s="109"/>
      <c r="Q369" s="71"/>
      <c r="R369" s="110"/>
      <c r="S369" s="72"/>
      <c r="T369" s="111"/>
      <c r="U369" s="72"/>
      <c r="V369" s="112"/>
      <c r="W369" s="71"/>
      <c r="X369" s="72"/>
      <c r="Y369" s="112"/>
      <c r="Z369" s="72"/>
      <c r="AA369" s="75"/>
      <c r="AB369" s="169"/>
      <c r="AC369" s="72"/>
      <c r="AD369" s="170"/>
      <c r="AE369" s="72"/>
      <c r="AF369" s="170"/>
      <c r="AG369" s="71"/>
      <c r="AH369" s="72"/>
      <c r="AI369" s="170"/>
      <c r="AJ369" s="71"/>
      <c r="AK369" s="72"/>
      <c r="AL369" s="170"/>
      <c r="AM369" s="72"/>
      <c r="AN369" s="111"/>
      <c r="AO369" s="72"/>
      <c r="AP369" s="111"/>
      <c r="AQ369" s="72"/>
      <c r="AR369" s="111"/>
      <c r="AS369" s="72"/>
      <c r="AT369" s="168"/>
      <c r="AU369" s="72"/>
      <c r="AV369" s="266"/>
      <c r="AW369" s="71"/>
      <c r="AX369" s="72"/>
      <c r="AY369" s="111"/>
      <c r="AZ369" s="71"/>
      <c r="BA369" s="171"/>
      <c r="BB369" s="72"/>
      <c r="BC369" s="75"/>
    </row>
    <row r="370" ht="16.5" customHeight="1" outlineLevel="1">
      <c r="A370" s="75"/>
      <c r="B370" s="105"/>
      <c r="C370" s="106"/>
      <c r="D370" s="72"/>
      <c r="E370" s="107"/>
      <c r="F370" s="71"/>
      <c r="G370" s="107"/>
      <c r="H370" s="71"/>
      <c r="I370" s="107"/>
      <c r="J370" s="71"/>
      <c r="K370" s="71"/>
      <c r="L370" s="71"/>
      <c r="M370" s="72"/>
      <c r="N370" s="108"/>
      <c r="O370" s="72"/>
      <c r="P370" s="109"/>
      <c r="Q370" s="71"/>
      <c r="R370" s="110"/>
      <c r="S370" s="72"/>
      <c r="T370" s="111"/>
      <c r="U370" s="72"/>
      <c r="V370" s="112"/>
      <c r="W370" s="71"/>
      <c r="X370" s="72"/>
      <c r="Y370" s="112"/>
      <c r="Z370" s="72"/>
      <c r="AA370" s="75"/>
      <c r="AB370" s="169"/>
      <c r="AC370" s="72"/>
      <c r="AD370" s="170"/>
      <c r="AE370" s="72"/>
      <c r="AF370" s="170"/>
      <c r="AG370" s="71"/>
      <c r="AH370" s="72"/>
      <c r="AI370" s="170"/>
      <c r="AJ370" s="71"/>
      <c r="AK370" s="72"/>
      <c r="AL370" s="170"/>
      <c r="AM370" s="72"/>
      <c r="AN370" s="111"/>
      <c r="AO370" s="72"/>
      <c r="AP370" s="111"/>
      <c r="AQ370" s="72"/>
      <c r="AR370" s="111"/>
      <c r="AS370" s="72"/>
      <c r="AT370" s="168"/>
      <c r="AU370" s="72"/>
      <c r="AV370" s="266"/>
      <c r="AW370" s="71"/>
      <c r="AX370" s="72"/>
      <c r="AY370" s="111"/>
      <c r="AZ370" s="71"/>
      <c r="BA370" s="171"/>
      <c r="BB370" s="72"/>
      <c r="BC370" s="75"/>
    </row>
    <row r="371" ht="16.5" customHeight="1" outlineLevel="1">
      <c r="A371" s="75"/>
      <c r="B371" s="105"/>
      <c r="C371" s="106"/>
      <c r="D371" s="72"/>
      <c r="E371" s="107"/>
      <c r="F371" s="71"/>
      <c r="G371" s="107"/>
      <c r="H371" s="71"/>
      <c r="I371" s="107"/>
      <c r="J371" s="71"/>
      <c r="K371" s="71"/>
      <c r="L371" s="71"/>
      <c r="M371" s="72"/>
      <c r="N371" s="108"/>
      <c r="O371" s="72"/>
      <c r="P371" s="109"/>
      <c r="Q371" s="71"/>
      <c r="R371" s="110"/>
      <c r="S371" s="72"/>
      <c r="T371" s="111"/>
      <c r="U371" s="72"/>
      <c r="V371" s="112"/>
      <c r="W371" s="71"/>
      <c r="X371" s="72"/>
      <c r="Y371" s="112"/>
      <c r="Z371" s="72"/>
      <c r="AA371" s="75"/>
      <c r="AB371" s="169"/>
      <c r="AC371" s="72"/>
      <c r="AD371" s="170"/>
      <c r="AE371" s="72"/>
      <c r="AF371" s="170"/>
      <c r="AG371" s="71"/>
      <c r="AH371" s="72"/>
      <c r="AI371" s="170"/>
      <c r="AJ371" s="71"/>
      <c r="AK371" s="72"/>
      <c r="AL371" s="170"/>
      <c r="AM371" s="72"/>
      <c r="AN371" s="111"/>
      <c r="AO371" s="72"/>
      <c r="AP371" s="111"/>
      <c r="AQ371" s="72"/>
      <c r="AR371" s="111"/>
      <c r="AS371" s="72"/>
      <c r="AT371" s="168"/>
      <c r="AU371" s="72"/>
      <c r="AV371" s="266"/>
      <c r="AW371" s="71"/>
      <c r="AX371" s="72"/>
      <c r="AY371" s="111"/>
      <c r="AZ371" s="71"/>
      <c r="BA371" s="171"/>
      <c r="BB371" s="72"/>
      <c r="BC371" s="75"/>
    </row>
    <row r="372" ht="16.5" customHeight="1" outlineLevel="1">
      <c r="A372" s="75"/>
      <c r="B372" s="105"/>
      <c r="C372" s="106"/>
      <c r="D372" s="72"/>
      <c r="E372" s="107"/>
      <c r="F372" s="71"/>
      <c r="G372" s="107"/>
      <c r="H372" s="71"/>
      <c r="I372" s="107"/>
      <c r="J372" s="71"/>
      <c r="K372" s="71"/>
      <c r="L372" s="71"/>
      <c r="M372" s="72"/>
      <c r="N372" s="108"/>
      <c r="O372" s="72"/>
      <c r="P372" s="109"/>
      <c r="Q372" s="71"/>
      <c r="R372" s="110"/>
      <c r="S372" s="72"/>
      <c r="T372" s="111"/>
      <c r="U372" s="72"/>
      <c r="V372" s="112"/>
      <c r="W372" s="71"/>
      <c r="X372" s="72"/>
      <c r="Y372" s="112"/>
      <c r="Z372" s="72"/>
      <c r="AA372" s="75"/>
      <c r="AB372" s="169"/>
      <c r="AC372" s="72"/>
      <c r="AD372" s="170"/>
      <c r="AE372" s="72"/>
      <c r="AF372" s="170"/>
      <c r="AG372" s="71"/>
      <c r="AH372" s="72"/>
      <c r="AI372" s="170"/>
      <c r="AJ372" s="71"/>
      <c r="AK372" s="72"/>
      <c r="AL372" s="170"/>
      <c r="AM372" s="72"/>
      <c r="AN372" s="111"/>
      <c r="AO372" s="72"/>
      <c r="AP372" s="111"/>
      <c r="AQ372" s="72"/>
      <c r="AR372" s="111"/>
      <c r="AS372" s="72"/>
      <c r="AT372" s="168"/>
      <c r="AU372" s="72"/>
      <c r="AV372" s="266"/>
      <c r="AW372" s="71"/>
      <c r="AX372" s="72"/>
      <c r="AY372" s="111"/>
      <c r="AZ372" s="71"/>
      <c r="BA372" s="171"/>
      <c r="BB372" s="72"/>
      <c r="BC372" s="75"/>
    </row>
    <row r="373" ht="16.5" customHeight="1" outlineLevel="1">
      <c r="A373" s="75"/>
      <c r="B373" s="105"/>
      <c r="C373" s="106"/>
      <c r="D373" s="72"/>
      <c r="E373" s="107"/>
      <c r="F373" s="71"/>
      <c r="G373" s="107"/>
      <c r="H373" s="71"/>
      <c r="I373" s="107"/>
      <c r="J373" s="71"/>
      <c r="K373" s="71"/>
      <c r="L373" s="71"/>
      <c r="M373" s="72"/>
      <c r="N373" s="108"/>
      <c r="O373" s="72"/>
      <c r="P373" s="109"/>
      <c r="Q373" s="71"/>
      <c r="R373" s="110"/>
      <c r="S373" s="72"/>
      <c r="T373" s="111"/>
      <c r="U373" s="72"/>
      <c r="V373" s="112"/>
      <c r="W373" s="71"/>
      <c r="X373" s="72"/>
      <c r="Y373" s="112"/>
      <c r="Z373" s="72"/>
      <c r="AA373" s="75"/>
      <c r="AB373" s="169"/>
      <c r="AC373" s="72"/>
      <c r="AD373" s="170"/>
      <c r="AE373" s="72"/>
      <c r="AF373" s="170"/>
      <c r="AG373" s="71"/>
      <c r="AH373" s="72"/>
      <c r="AI373" s="170"/>
      <c r="AJ373" s="71"/>
      <c r="AK373" s="72"/>
      <c r="AL373" s="170"/>
      <c r="AM373" s="72"/>
      <c r="AN373" s="111"/>
      <c r="AO373" s="72"/>
      <c r="AP373" s="111"/>
      <c r="AQ373" s="72"/>
      <c r="AR373" s="111"/>
      <c r="AS373" s="72"/>
      <c r="AT373" s="168"/>
      <c r="AU373" s="72"/>
      <c r="AV373" s="266"/>
      <c r="AW373" s="71"/>
      <c r="AX373" s="72"/>
      <c r="AY373" s="111"/>
      <c r="AZ373" s="71"/>
      <c r="BA373" s="171"/>
      <c r="BB373" s="72"/>
      <c r="BC373" s="75"/>
    </row>
    <row r="374" ht="16.5" customHeight="1" outlineLevel="1">
      <c r="A374" s="75"/>
      <c r="B374" s="105"/>
      <c r="C374" s="106"/>
      <c r="D374" s="72"/>
      <c r="E374" s="107"/>
      <c r="F374" s="71"/>
      <c r="G374" s="107"/>
      <c r="H374" s="71"/>
      <c r="I374" s="107"/>
      <c r="J374" s="71"/>
      <c r="K374" s="71"/>
      <c r="L374" s="71"/>
      <c r="M374" s="72"/>
      <c r="N374" s="108"/>
      <c r="O374" s="72"/>
      <c r="P374" s="109"/>
      <c r="Q374" s="71"/>
      <c r="R374" s="110"/>
      <c r="S374" s="72"/>
      <c r="T374" s="111"/>
      <c r="U374" s="72"/>
      <c r="V374" s="112"/>
      <c r="W374" s="71"/>
      <c r="X374" s="72"/>
      <c r="Y374" s="112"/>
      <c r="Z374" s="72"/>
      <c r="AA374" s="75"/>
      <c r="AB374" s="169"/>
      <c r="AC374" s="72"/>
      <c r="AD374" s="170"/>
      <c r="AE374" s="72"/>
      <c r="AF374" s="170"/>
      <c r="AG374" s="71"/>
      <c r="AH374" s="72"/>
      <c r="AI374" s="170"/>
      <c r="AJ374" s="71"/>
      <c r="AK374" s="72"/>
      <c r="AL374" s="170"/>
      <c r="AM374" s="72"/>
      <c r="AN374" s="111"/>
      <c r="AO374" s="72"/>
      <c r="AP374" s="111"/>
      <c r="AQ374" s="72"/>
      <c r="AR374" s="111"/>
      <c r="AS374" s="72"/>
      <c r="AT374" s="168"/>
      <c r="AU374" s="72"/>
      <c r="AV374" s="266"/>
      <c r="AW374" s="71"/>
      <c r="AX374" s="72"/>
      <c r="AY374" s="111"/>
      <c r="AZ374" s="71"/>
      <c r="BA374" s="171"/>
      <c r="BB374" s="72"/>
      <c r="BC374" s="75"/>
    </row>
    <row r="375" ht="16.5" customHeight="1" outlineLevel="1">
      <c r="A375" s="75"/>
      <c r="B375" s="105"/>
      <c r="C375" s="106"/>
      <c r="D375" s="72"/>
      <c r="E375" s="107"/>
      <c r="F375" s="71"/>
      <c r="G375" s="107"/>
      <c r="H375" s="71"/>
      <c r="I375" s="107"/>
      <c r="J375" s="71"/>
      <c r="K375" s="71"/>
      <c r="L375" s="71"/>
      <c r="M375" s="72"/>
      <c r="N375" s="108"/>
      <c r="O375" s="72"/>
      <c r="P375" s="109"/>
      <c r="Q375" s="71"/>
      <c r="R375" s="110"/>
      <c r="S375" s="72"/>
      <c r="T375" s="111"/>
      <c r="U375" s="72"/>
      <c r="V375" s="112"/>
      <c r="W375" s="71"/>
      <c r="X375" s="72"/>
      <c r="Y375" s="112"/>
      <c r="Z375" s="72"/>
      <c r="AA375" s="75"/>
      <c r="AB375" s="169"/>
      <c r="AC375" s="72"/>
      <c r="AD375" s="170"/>
      <c r="AE375" s="72"/>
      <c r="AF375" s="170"/>
      <c r="AG375" s="71"/>
      <c r="AH375" s="72"/>
      <c r="AI375" s="170"/>
      <c r="AJ375" s="71"/>
      <c r="AK375" s="72"/>
      <c r="AL375" s="170"/>
      <c r="AM375" s="72"/>
      <c r="AN375" s="111"/>
      <c r="AO375" s="72"/>
      <c r="AP375" s="111"/>
      <c r="AQ375" s="72"/>
      <c r="AR375" s="111"/>
      <c r="AS375" s="72"/>
      <c r="AT375" s="168"/>
      <c r="AU375" s="72"/>
      <c r="AV375" s="266"/>
      <c r="AW375" s="71"/>
      <c r="AX375" s="72"/>
      <c r="AY375" s="111"/>
      <c r="AZ375" s="71"/>
      <c r="BA375" s="171"/>
      <c r="BB375" s="72"/>
      <c r="BC375" s="75"/>
    </row>
    <row r="376" ht="16.5" customHeight="1" outlineLevel="1">
      <c r="A376" s="75"/>
      <c r="B376" s="105"/>
      <c r="C376" s="106"/>
      <c r="D376" s="72"/>
      <c r="E376" s="107"/>
      <c r="F376" s="71"/>
      <c r="G376" s="107"/>
      <c r="H376" s="71"/>
      <c r="I376" s="107"/>
      <c r="J376" s="71"/>
      <c r="K376" s="71"/>
      <c r="L376" s="71"/>
      <c r="M376" s="72"/>
      <c r="N376" s="108"/>
      <c r="O376" s="72"/>
      <c r="P376" s="109"/>
      <c r="Q376" s="71"/>
      <c r="R376" s="110"/>
      <c r="S376" s="72"/>
      <c r="T376" s="111"/>
      <c r="U376" s="72"/>
      <c r="V376" s="112"/>
      <c r="W376" s="71"/>
      <c r="X376" s="72"/>
      <c r="Y376" s="112"/>
      <c r="Z376" s="72"/>
      <c r="AA376" s="75"/>
      <c r="AB376" s="169"/>
      <c r="AC376" s="72"/>
      <c r="AD376" s="170"/>
      <c r="AE376" s="72"/>
      <c r="AF376" s="170"/>
      <c r="AG376" s="71"/>
      <c r="AH376" s="72"/>
      <c r="AI376" s="170"/>
      <c r="AJ376" s="71"/>
      <c r="AK376" s="72"/>
      <c r="AL376" s="170"/>
      <c r="AM376" s="72"/>
      <c r="AN376" s="111"/>
      <c r="AO376" s="72"/>
      <c r="AP376" s="111"/>
      <c r="AQ376" s="72"/>
      <c r="AR376" s="111"/>
      <c r="AS376" s="72"/>
      <c r="AT376" s="168"/>
      <c r="AU376" s="72"/>
      <c r="AV376" s="266"/>
      <c r="AW376" s="71"/>
      <c r="AX376" s="72"/>
      <c r="AY376" s="111"/>
      <c r="AZ376" s="71"/>
      <c r="BA376" s="171"/>
      <c r="BB376" s="72"/>
      <c r="BC376" s="75"/>
    </row>
    <row r="377" ht="16.5" customHeight="1" outlineLevel="1">
      <c r="A377" s="75"/>
      <c r="B377" s="105"/>
      <c r="C377" s="106"/>
      <c r="D377" s="72"/>
      <c r="E377" s="107"/>
      <c r="F377" s="71"/>
      <c r="G377" s="107"/>
      <c r="H377" s="71"/>
      <c r="I377" s="107"/>
      <c r="J377" s="71"/>
      <c r="K377" s="71"/>
      <c r="L377" s="71"/>
      <c r="M377" s="72"/>
      <c r="N377" s="108"/>
      <c r="O377" s="72"/>
      <c r="P377" s="109"/>
      <c r="Q377" s="71"/>
      <c r="R377" s="110"/>
      <c r="S377" s="72"/>
      <c r="T377" s="111"/>
      <c r="U377" s="72"/>
      <c r="V377" s="112"/>
      <c r="W377" s="71"/>
      <c r="X377" s="72"/>
      <c r="Y377" s="112"/>
      <c r="Z377" s="72"/>
      <c r="AA377" s="75"/>
      <c r="AB377" s="169"/>
      <c r="AC377" s="72"/>
      <c r="AD377" s="170"/>
      <c r="AE377" s="72"/>
      <c r="AF377" s="170"/>
      <c r="AG377" s="71"/>
      <c r="AH377" s="72"/>
      <c r="AI377" s="170"/>
      <c r="AJ377" s="71"/>
      <c r="AK377" s="72"/>
      <c r="AL377" s="170"/>
      <c r="AM377" s="72"/>
      <c r="AN377" s="111"/>
      <c r="AO377" s="72"/>
      <c r="AP377" s="111"/>
      <c r="AQ377" s="72"/>
      <c r="AR377" s="111"/>
      <c r="AS377" s="72"/>
      <c r="AT377" s="168"/>
      <c r="AU377" s="72"/>
      <c r="AV377" s="266"/>
      <c r="AW377" s="71"/>
      <c r="AX377" s="72"/>
      <c r="AY377" s="111"/>
      <c r="AZ377" s="71"/>
      <c r="BA377" s="171"/>
      <c r="BB377" s="72"/>
      <c r="BC377" s="75"/>
    </row>
    <row r="378" ht="16.5" customHeight="1" outlineLevel="1">
      <c r="A378" s="75"/>
      <c r="B378" s="105"/>
      <c r="C378" s="106"/>
      <c r="D378" s="72"/>
      <c r="E378" s="107"/>
      <c r="F378" s="71"/>
      <c r="G378" s="107"/>
      <c r="H378" s="71"/>
      <c r="I378" s="107"/>
      <c r="J378" s="71"/>
      <c r="K378" s="71"/>
      <c r="L378" s="71"/>
      <c r="M378" s="72"/>
      <c r="N378" s="108"/>
      <c r="O378" s="72"/>
      <c r="P378" s="109"/>
      <c r="Q378" s="71"/>
      <c r="R378" s="110"/>
      <c r="S378" s="72"/>
      <c r="T378" s="111"/>
      <c r="U378" s="72"/>
      <c r="V378" s="112"/>
      <c r="W378" s="71"/>
      <c r="X378" s="72"/>
      <c r="Y378" s="112"/>
      <c r="Z378" s="72"/>
      <c r="AA378" s="75"/>
      <c r="AB378" s="169"/>
      <c r="AC378" s="72"/>
      <c r="AD378" s="170"/>
      <c r="AE378" s="72"/>
      <c r="AF378" s="170"/>
      <c r="AG378" s="71"/>
      <c r="AH378" s="72"/>
      <c r="AI378" s="170"/>
      <c r="AJ378" s="71"/>
      <c r="AK378" s="72"/>
      <c r="AL378" s="170"/>
      <c r="AM378" s="72"/>
      <c r="AN378" s="111"/>
      <c r="AO378" s="72"/>
      <c r="AP378" s="111"/>
      <c r="AQ378" s="72"/>
      <c r="AR378" s="111"/>
      <c r="AS378" s="72"/>
      <c r="AT378" s="168"/>
      <c r="AU378" s="72"/>
      <c r="AV378" s="266"/>
      <c r="AW378" s="71"/>
      <c r="AX378" s="72"/>
      <c r="AY378" s="111"/>
      <c r="AZ378" s="71"/>
      <c r="BA378" s="171"/>
      <c r="BB378" s="72"/>
      <c r="BC378" s="75"/>
    </row>
    <row r="379" ht="16.5" customHeight="1" outlineLevel="1">
      <c r="A379" s="75"/>
      <c r="B379" s="105"/>
      <c r="C379" s="106"/>
      <c r="D379" s="72"/>
      <c r="E379" s="107"/>
      <c r="F379" s="71"/>
      <c r="G379" s="107"/>
      <c r="H379" s="71"/>
      <c r="I379" s="107"/>
      <c r="J379" s="71"/>
      <c r="K379" s="71"/>
      <c r="L379" s="71"/>
      <c r="M379" s="72"/>
      <c r="N379" s="108"/>
      <c r="O379" s="72"/>
      <c r="P379" s="109"/>
      <c r="Q379" s="71"/>
      <c r="R379" s="110"/>
      <c r="S379" s="72"/>
      <c r="T379" s="111"/>
      <c r="U379" s="72"/>
      <c r="V379" s="112"/>
      <c r="W379" s="71"/>
      <c r="X379" s="72"/>
      <c r="Y379" s="112"/>
      <c r="Z379" s="72"/>
      <c r="AA379" s="75"/>
      <c r="AB379" s="169"/>
      <c r="AC379" s="72"/>
      <c r="AD379" s="170"/>
      <c r="AE379" s="72"/>
      <c r="AF379" s="170"/>
      <c r="AG379" s="71"/>
      <c r="AH379" s="72"/>
      <c r="AI379" s="170"/>
      <c r="AJ379" s="71"/>
      <c r="AK379" s="72"/>
      <c r="AL379" s="170"/>
      <c r="AM379" s="72"/>
      <c r="AN379" s="111"/>
      <c r="AO379" s="72"/>
      <c r="AP379" s="111"/>
      <c r="AQ379" s="72"/>
      <c r="AR379" s="111"/>
      <c r="AS379" s="72"/>
      <c r="AT379" s="168"/>
      <c r="AU379" s="72"/>
      <c r="AV379" s="266"/>
      <c r="AW379" s="71"/>
      <c r="AX379" s="72"/>
      <c r="AY379" s="111"/>
      <c r="AZ379" s="71"/>
      <c r="BA379" s="171"/>
      <c r="BB379" s="72"/>
      <c r="BC379" s="75"/>
    </row>
    <row r="380" ht="16.5" customHeight="1" outlineLevel="1">
      <c r="A380" s="75"/>
      <c r="B380" s="105"/>
      <c r="C380" s="106"/>
      <c r="D380" s="72"/>
      <c r="E380" s="107"/>
      <c r="F380" s="71"/>
      <c r="G380" s="107"/>
      <c r="H380" s="71"/>
      <c r="I380" s="107"/>
      <c r="J380" s="71"/>
      <c r="K380" s="71"/>
      <c r="L380" s="71"/>
      <c r="M380" s="72"/>
      <c r="N380" s="108"/>
      <c r="O380" s="72"/>
      <c r="P380" s="109"/>
      <c r="Q380" s="71"/>
      <c r="R380" s="110"/>
      <c r="S380" s="72"/>
      <c r="T380" s="111"/>
      <c r="U380" s="72"/>
      <c r="V380" s="112"/>
      <c r="W380" s="71"/>
      <c r="X380" s="72"/>
      <c r="Y380" s="112"/>
      <c r="Z380" s="72"/>
      <c r="AA380" s="75"/>
      <c r="AB380" s="169"/>
      <c r="AC380" s="72"/>
      <c r="AD380" s="170"/>
      <c r="AE380" s="72"/>
      <c r="AF380" s="170"/>
      <c r="AG380" s="71"/>
      <c r="AH380" s="72"/>
      <c r="AI380" s="170"/>
      <c r="AJ380" s="71"/>
      <c r="AK380" s="72"/>
      <c r="AL380" s="170"/>
      <c r="AM380" s="72"/>
      <c r="AN380" s="111"/>
      <c r="AO380" s="72"/>
      <c r="AP380" s="111"/>
      <c r="AQ380" s="72"/>
      <c r="AR380" s="111"/>
      <c r="AS380" s="72"/>
      <c r="AT380" s="168"/>
      <c r="AU380" s="72"/>
      <c r="AV380" s="266"/>
      <c r="AW380" s="71"/>
      <c r="AX380" s="72"/>
      <c r="AY380" s="111"/>
      <c r="AZ380" s="71"/>
      <c r="BA380" s="171"/>
      <c r="BB380" s="72"/>
      <c r="BC380" s="75"/>
    </row>
    <row r="381" ht="16.5" customHeight="1" outlineLevel="1">
      <c r="A381" s="75"/>
      <c r="B381" s="105"/>
      <c r="C381" s="106"/>
      <c r="D381" s="72"/>
      <c r="E381" s="107"/>
      <c r="F381" s="71"/>
      <c r="G381" s="107"/>
      <c r="H381" s="71"/>
      <c r="I381" s="107"/>
      <c r="J381" s="71"/>
      <c r="K381" s="71"/>
      <c r="L381" s="71"/>
      <c r="M381" s="72"/>
      <c r="N381" s="108"/>
      <c r="O381" s="72"/>
      <c r="P381" s="109"/>
      <c r="Q381" s="71"/>
      <c r="R381" s="110"/>
      <c r="S381" s="72"/>
      <c r="T381" s="111"/>
      <c r="U381" s="72"/>
      <c r="V381" s="112"/>
      <c r="W381" s="71"/>
      <c r="X381" s="72"/>
      <c r="Y381" s="112"/>
      <c r="Z381" s="72"/>
      <c r="AA381" s="75"/>
      <c r="AB381" s="169"/>
      <c r="AC381" s="72"/>
      <c r="AD381" s="170"/>
      <c r="AE381" s="72"/>
      <c r="AF381" s="170"/>
      <c r="AG381" s="71"/>
      <c r="AH381" s="72"/>
      <c r="AI381" s="170"/>
      <c r="AJ381" s="71"/>
      <c r="AK381" s="72"/>
      <c r="AL381" s="170"/>
      <c r="AM381" s="72"/>
      <c r="AN381" s="111"/>
      <c r="AO381" s="72"/>
      <c r="AP381" s="111"/>
      <c r="AQ381" s="72"/>
      <c r="AR381" s="111"/>
      <c r="AS381" s="72"/>
      <c r="AT381" s="168"/>
      <c r="AU381" s="72"/>
      <c r="AV381" s="266"/>
      <c r="AW381" s="71"/>
      <c r="AX381" s="72"/>
      <c r="AY381" s="111"/>
      <c r="AZ381" s="71"/>
      <c r="BA381" s="171"/>
      <c r="BB381" s="72"/>
      <c r="BC381" s="75"/>
    </row>
    <row r="382" ht="16.5" customHeight="1" outlineLevel="1">
      <c r="A382" s="75"/>
      <c r="B382" s="105"/>
      <c r="C382" s="106"/>
      <c r="D382" s="72"/>
      <c r="E382" s="107"/>
      <c r="F382" s="71"/>
      <c r="G382" s="107"/>
      <c r="H382" s="71"/>
      <c r="I382" s="107"/>
      <c r="J382" s="71"/>
      <c r="K382" s="71"/>
      <c r="L382" s="71"/>
      <c r="M382" s="72"/>
      <c r="N382" s="108"/>
      <c r="O382" s="72"/>
      <c r="P382" s="109"/>
      <c r="Q382" s="71"/>
      <c r="R382" s="110"/>
      <c r="S382" s="72"/>
      <c r="T382" s="111"/>
      <c r="U382" s="72"/>
      <c r="V382" s="112"/>
      <c r="W382" s="71"/>
      <c r="X382" s="72"/>
      <c r="Y382" s="112"/>
      <c r="Z382" s="72"/>
      <c r="AA382" s="75"/>
      <c r="AB382" s="169"/>
      <c r="AC382" s="72"/>
      <c r="AD382" s="170"/>
      <c r="AE382" s="72"/>
      <c r="AF382" s="170"/>
      <c r="AG382" s="71"/>
      <c r="AH382" s="72"/>
      <c r="AI382" s="170"/>
      <c r="AJ382" s="71"/>
      <c r="AK382" s="72"/>
      <c r="AL382" s="170"/>
      <c r="AM382" s="72"/>
      <c r="AN382" s="111"/>
      <c r="AO382" s="72"/>
      <c r="AP382" s="111"/>
      <c r="AQ382" s="72"/>
      <c r="AR382" s="111"/>
      <c r="AS382" s="72"/>
      <c r="AT382" s="168"/>
      <c r="AU382" s="72"/>
      <c r="AV382" s="266"/>
      <c r="AW382" s="71"/>
      <c r="AX382" s="72"/>
      <c r="AY382" s="111"/>
      <c r="AZ382" s="71"/>
      <c r="BA382" s="171"/>
      <c r="BB382" s="72"/>
      <c r="BC382" s="75"/>
    </row>
    <row r="383" ht="16.5" customHeight="1" outlineLevel="1">
      <c r="A383" s="75"/>
      <c r="B383" s="105"/>
      <c r="C383" s="106"/>
      <c r="D383" s="72"/>
      <c r="E383" s="107"/>
      <c r="F383" s="71"/>
      <c r="G383" s="107"/>
      <c r="H383" s="71"/>
      <c r="I383" s="107"/>
      <c r="J383" s="71"/>
      <c r="K383" s="71"/>
      <c r="L383" s="71"/>
      <c r="M383" s="72"/>
      <c r="N383" s="108"/>
      <c r="O383" s="72"/>
      <c r="P383" s="109"/>
      <c r="Q383" s="71"/>
      <c r="R383" s="110"/>
      <c r="S383" s="72"/>
      <c r="T383" s="111"/>
      <c r="U383" s="72"/>
      <c r="V383" s="112"/>
      <c r="W383" s="71"/>
      <c r="X383" s="72"/>
      <c r="Y383" s="112"/>
      <c r="Z383" s="72"/>
      <c r="AA383" s="75"/>
      <c r="AB383" s="169"/>
      <c r="AC383" s="72"/>
      <c r="AD383" s="170"/>
      <c r="AE383" s="72"/>
      <c r="AF383" s="170"/>
      <c r="AG383" s="71"/>
      <c r="AH383" s="72"/>
      <c r="AI383" s="170"/>
      <c r="AJ383" s="71"/>
      <c r="AK383" s="72"/>
      <c r="AL383" s="170"/>
      <c r="AM383" s="72"/>
      <c r="AN383" s="111"/>
      <c r="AO383" s="72"/>
      <c r="AP383" s="111"/>
      <c r="AQ383" s="72"/>
      <c r="AR383" s="111"/>
      <c r="AS383" s="72"/>
      <c r="AT383" s="168"/>
      <c r="AU383" s="72"/>
      <c r="AV383" s="266"/>
      <c r="AW383" s="71"/>
      <c r="AX383" s="72"/>
      <c r="AY383" s="111"/>
      <c r="AZ383" s="71"/>
      <c r="BA383" s="171"/>
      <c r="BB383" s="72"/>
      <c r="BC383" s="75"/>
    </row>
    <row r="384" ht="16.5" customHeight="1" outlineLevel="1">
      <c r="A384" s="75"/>
      <c r="B384" s="105"/>
      <c r="C384" s="106"/>
      <c r="D384" s="72"/>
      <c r="E384" s="107"/>
      <c r="F384" s="71"/>
      <c r="G384" s="107"/>
      <c r="H384" s="71"/>
      <c r="I384" s="107"/>
      <c r="J384" s="71"/>
      <c r="K384" s="71"/>
      <c r="L384" s="71"/>
      <c r="M384" s="72"/>
      <c r="N384" s="108"/>
      <c r="O384" s="72"/>
      <c r="P384" s="109"/>
      <c r="Q384" s="71"/>
      <c r="R384" s="110"/>
      <c r="S384" s="72"/>
      <c r="T384" s="111"/>
      <c r="U384" s="72"/>
      <c r="V384" s="112"/>
      <c r="W384" s="71"/>
      <c r="X384" s="72"/>
      <c r="Y384" s="112"/>
      <c r="Z384" s="72"/>
      <c r="AA384" s="75"/>
      <c r="AB384" s="169"/>
      <c r="AC384" s="72"/>
      <c r="AD384" s="170"/>
      <c r="AE384" s="72"/>
      <c r="AF384" s="170"/>
      <c r="AG384" s="71"/>
      <c r="AH384" s="72"/>
      <c r="AI384" s="170"/>
      <c r="AJ384" s="71"/>
      <c r="AK384" s="72"/>
      <c r="AL384" s="170"/>
      <c r="AM384" s="72"/>
      <c r="AN384" s="111"/>
      <c r="AO384" s="72"/>
      <c r="AP384" s="111"/>
      <c r="AQ384" s="72"/>
      <c r="AR384" s="111"/>
      <c r="AS384" s="72"/>
      <c r="AT384" s="168"/>
      <c r="AU384" s="72"/>
      <c r="AV384" s="266"/>
      <c r="AW384" s="71"/>
      <c r="AX384" s="72"/>
      <c r="AY384" s="111"/>
      <c r="AZ384" s="71"/>
      <c r="BA384" s="171"/>
      <c r="BB384" s="72"/>
      <c r="BC384" s="75"/>
    </row>
    <row r="385" ht="16.5" customHeight="1" outlineLevel="1">
      <c r="A385" s="75"/>
      <c r="B385" s="105"/>
      <c r="C385" s="106"/>
      <c r="D385" s="72"/>
      <c r="E385" s="107"/>
      <c r="F385" s="71"/>
      <c r="G385" s="107"/>
      <c r="H385" s="71"/>
      <c r="I385" s="107"/>
      <c r="J385" s="71"/>
      <c r="K385" s="71"/>
      <c r="L385" s="71"/>
      <c r="M385" s="72"/>
      <c r="N385" s="108"/>
      <c r="O385" s="72"/>
      <c r="P385" s="109"/>
      <c r="Q385" s="71"/>
      <c r="R385" s="110"/>
      <c r="S385" s="72"/>
      <c r="T385" s="111"/>
      <c r="U385" s="72"/>
      <c r="V385" s="112"/>
      <c r="W385" s="71"/>
      <c r="X385" s="72"/>
      <c r="Y385" s="112"/>
      <c r="Z385" s="72"/>
      <c r="AA385" s="75"/>
      <c r="AB385" s="169"/>
      <c r="AC385" s="72"/>
      <c r="AD385" s="170"/>
      <c r="AE385" s="72"/>
      <c r="AF385" s="170"/>
      <c r="AG385" s="71"/>
      <c r="AH385" s="72"/>
      <c r="AI385" s="170"/>
      <c r="AJ385" s="71"/>
      <c r="AK385" s="72"/>
      <c r="AL385" s="170"/>
      <c r="AM385" s="72"/>
      <c r="AN385" s="111"/>
      <c r="AO385" s="72"/>
      <c r="AP385" s="111"/>
      <c r="AQ385" s="72"/>
      <c r="AR385" s="111"/>
      <c r="AS385" s="72"/>
      <c r="AT385" s="168"/>
      <c r="AU385" s="72"/>
      <c r="AV385" s="266"/>
      <c r="AW385" s="71"/>
      <c r="AX385" s="72"/>
      <c r="AY385" s="111"/>
      <c r="AZ385" s="71"/>
      <c r="BA385" s="171"/>
      <c r="BB385" s="72"/>
      <c r="BC385" s="75"/>
    </row>
    <row r="386" ht="16.5" customHeight="1" outlineLevel="1">
      <c r="A386" s="75"/>
      <c r="B386" s="105"/>
      <c r="C386" s="106"/>
      <c r="D386" s="72"/>
      <c r="E386" s="107"/>
      <c r="F386" s="71"/>
      <c r="G386" s="107"/>
      <c r="H386" s="71"/>
      <c r="I386" s="107"/>
      <c r="J386" s="71"/>
      <c r="K386" s="71"/>
      <c r="L386" s="71"/>
      <c r="M386" s="72"/>
      <c r="N386" s="108"/>
      <c r="O386" s="72"/>
      <c r="P386" s="109"/>
      <c r="Q386" s="71"/>
      <c r="R386" s="110"/>
      <c r="S386" s="72"/>
      <c r="T386" s="111"/>
      <c r="U386" s="72"/>
      <c r="V386" s="112"/>
      <c r="W386" s="71"/>
      <c r="X386" s="72"/>
      <c r="Y386" s="112"/>
      <c r="Z386" s="72"/>
      <c r="AA386" s="75"/>
      <c r="AB386" s="169"/>
      <c r="AC386" s="72"/>
      <c r="AD386" s="170"/>
      <c r="AE386" s="72"/>
      <c r="AF386" s="170"/>
      <c r="AG386" s="71"/>
      <c r="AH386" s="72"/>
      <c r="AI386" s="170"/>
      <c r="AJ386" s="71"/>
      <c r="AK386" s="72"/>
      <c r="AL386" s="170"/>
      <c r="AM386" s="72"/>
      <c r="AN386" s="111"/>
      <c r="AO386" s="72"/>
      <c r="AP386" s="111"/>
      <c r="AQ386" s="72"/>
      <c r="AR386" s="111"/>
      <c r="AS386" s="72"/>
      <c r="AT386" s="168"/>
      <c r="AU386" s="72"/>
      <c r="AV386" s="266"/>
      <c r="AW386" s="71"/>
      <c r="AX386" s="72"/>
      <c r="AY386" s="111"/>
      <c r="AZ386" s="71"/>
      <c r="BA386" s="171"/>
      <c r="BB386" s="72"/>
      <c r="BC386" s="75"/>
    </row>
    <row r="387" ht="16.5" customHeight="1" outlineLevel="1">
      <c r="A387" s="75"/>
      <c r="B387" s="105"/>
      <c r="C387" s="106"/>
      <c r="D387" s="72"/>
      <c r="E387" s="107"/>
      <c r="F387" s="71"/>
      <c r="G387" s="107"/>
      <c r="H387" s="71"/>
      <c r="I387" s="107"/>
      <c r="J387" s="71"/>
      <c r="K387" s="71"/>
      <c r="L387" s="71"/>
      <c r="M387" s="72"/>
      <c r="N387" s="108"/>
      <c r="O387" s="72"/>
      <c r="P387" s="109"/>
      <c r="Q387" s="71"/>
      <c r="R387" s="110"/>
      <c r="S387" s="72"/>
      <c r="T387" s="111"/>
      <c r="U387" s="72"/>
      <c r="V387" s="112"/>
      <c r="W387" s="71"/>
      <c r="X387" s="72"/>
      <c r="Y387" s="112"/>
      <c r="Z387" s="72"/>
      <c r="AA387" s="75"/>
      <c r="AB387" s="169"/>
      <c r="AC387" s="72"/>
      <c r="AD387" s="170"/>
      <c r="AE387" s="72"/>
      <c r="AF387" s="170"/>
      <c r="AG387" s="71"/>
      <c r="AH387" s="72"/>
      <c r="AI387" s="170"/>
      <c r="AJ387" s="71"/>
      <c r="AK387" s="72"/>
      <c r="AL387" s="170"/>
      <c r="AM387" s="72"/>
      <c r="AN387" s="111"/>
      <c r="AO387" s="72"/>
      <c r="AP387" s="111"/>
      <c r="AQ387" s="72"/>
      <c r="AR387" s="111"/>
      <c r="AS387" s="72"/>
      <c r="AT387" s="168"/>
      <c r="AU387" s="72"/>
      <c r="AV387" s="266"/>
      <c r="AW387" s="71"/>
      <c r="AX387" s="72"/>
      <c r="AY387" s="111"/>
      <c r="AZ387" s="71"/>
      <c r="BA387" s="171"/>
      <c r="BB387" s="72"/>
      <c r="BC387" s="75"/>
    </row>
    <row r="388" ht="16.5" customHeight="1" outlineLevel="1">
      <c r="A388" s="75"/>
      <c r="B388" s="105"/>
      <c r="C388" s="106"/>
      <c r="D388" s="72"/>
      <c r="E388" s="107"/>
      <c r="F388" s="71"/>
      <c r="G388" s="107"/>
      <c r="H388" s="71"/>
      <c r="I388" s="107"/>
      <c r="J388" s="71"/>
      <c r="K388" s="71"/>
      <c r="L388" s="71"/>
      <c r="M388" s="72"/>
      <c r="N388" s="108"/>
      <c r="O388" s="72"/>
      <c r="P388" s="109"/>
      <c r="Q388" s="71"/>
      <c r="R388" s="110"/>
      <c r="S388" s="72"/>
      <c r="T388" s="111"/>
      <c r="U388" s="72"/>
      <c r="V388" s="112"/>
      <c r="W388" s="71"/>
      <c r="X388" s="72"/>
      <c r="Y388" s="112"/>
      <c r="Z388" s="72"/>
      <c r="AA388" s="75"/>
      <c r="AB388" s="169"/>
      <c r="AC388" s="72"/>
      <c r="AD388" s="170"/>
      <c r="AE388" s="72"/>
      <c r="AF388" s="170"/>
      <c r="AG388" s="71"/>
      <c r="AH388" s="72"/>
      <c r="AI388" s="170"/>
      <c r="AJ388" s="71"/>
      <c r="AK388" s="72"/>
      <c r="AL388" s="170"/>
      <c r="AM388" s="72"/>
      <c r="AN388" s="111"/>
      <c r="AO388" s="72"/>
      <c r="AP388" s="111"/>
      <c r="AQ388" s="72"/>
      <c r="AR388" s="111"/>
      <c r="AS388" s="72"/>
      <c r="AT388" s="168"/>
      <c r="AU388" s="72"/>
      <c r="AV388" s="266"/>
      <c r="AW388" s="71"/>
      <c r="AX388" s="72"/>
      <c r="AY388" s="111"/>
      <c r="AZ388" s="71"/>
      <c r="BA388" s="171"/>
      <c r="BB388" s="72"/>
      <c r="BC388" s="75"/>
    </row>
    <row r="389" ht="16.5" customHeight="1" outlineLevel="1">
      <c r="A389" s="75"/>
      <c r="B389" s="105"/>
      <c r="C389" s="106"/>
      <c r="D389" s="72"/>
      <c r="E389" s="107"/>
      <c r="F389" s="71"/>
      <c r="G389" s="107"/>
      <c r="H389" s="71"/>
      <c r="I389" s="107"/>
      <c r="J389" s="71"/>
      <c r="K389" s="71"/>
      <c r="L389" s="71"/>
      <c r="M389" s="72"/>
      <c r="N389" s="108"/>
      <c r="O389" s="72"/>
      <c r="P389" s="109"/>
      <c r="Q389" s="71"/>
      <c r="R389" s="110"/>
      <c r="S389" s="72"/>
      <c r="T389" s="111"/>
      <c r="U389" s="72"/>
      <c r="V389" s="112"/>
      <c r="W389" s="71"/>
      <c r="X389" s="72"/>
      <c r="Y389" s="112"/>
      <c r="Z389" s="72"/>
      <c r="AA389" s="75"/>
      <c r="AB389" s="169"/>
      <c r="AC389" s="72"/>
      <c r="AD389" s="170"/>
      <c r="AE389" s="72"/>
      <c r="AF389" s="170"/>
      <c r="AG389" s="71"/>
      <c r="AH389" s="72"/>
      <c r="AI389" s="170"/>
      <c r="AJ389" s="71"/>
      <c r="AK389" s="72"/>
      <c r="AL389" s="170"/>
      <c r="AM389" s="72"/>
      <c r="AN389" s="111"/>
      <c r="AO389" s="72"/>
      <c r="AP389" s="111"/>
      <c r="AQ389" s="72"/>
      <c r="AR389" s="111"/>
      <c r="AS389" s="72"/>
      <c r="AT389" s="168"/>
      <c r="AU389" s="72"/>
      <c r="AV389" s="266"/>
      <c r="AW389" s="71"/>
      <c r="AX389" s="72"/>
      <c r="AY389" s="111"/>
      <c r="AZ389" s="71"/>
      <c r="BA389" s="171"/>
      <c r="BB389" s="72"/>
      <c r="BC389" s="75"/>
    </row>
    <row r="390" ht="16.5" customHeight="1" outlineLevel="1">
      <c r="A390" s="75"/>
      <c r="B390" s="105"/>
      <c r="C390" s="106"/>
      <c r="D390" s="72"/>
      <c r="E390" s="107"/>
      <c r="F390" s="71"/>
      <c r="G390" s="107"/>
      <c r="H390" s="71"/>
      <c r="I390" s="107"/>
      <c r="J390" s="71"/>
      <c r="K390" s="71"/>
      <c r="L390" s="71"/>
      <c r="M390" s="72"/>
      <c r="N390" s="108"/>
      <c r="O390" s="72"/>
      <c r="P390" s="109"/>
      <c r="Q390" s="71"/>
      <c r="R390" s="110"/>
      <c r="S390" s="72"/>
      <c r="T390" s="111"/>
      <c r="U390" s="72"/>
      <c r="V390" s="112"/>
      <c r="W390" s="71"/>
      <c r="X390" s="72"/>
      <c r="Y390" s="112"/>
      <c r="Z390" s="72"/>
      <c r="AA390" s="75"/>
      <c r="AB390" s="169"/>
      <c r="AC390" s="72"/>
      <c r="AD390" s="170"/>
      <c r="AE390" s="72"/>
      <c r="AF390" s="170"/>
      <c r="AG390" s="71"/>
      <c r="AH390" s="72"/>
      <c r="AI390" s="170"/>
      <c r="AJ390" s="71"/>
      <c r="AK390" s="72"/>
      <c r="AL390" s="170"/>
      <c r="AM390" s="72"/>
      <c r="AN390" s="111"/>
      <c r="AO390" s="72"/>
      <c r="AP390" s="111"/>
      <c r="AQ390" s="72"/>
      <c r="AR390" s="111"/>
      <c r="AS390" s="72"/>
      <c r="AT390" s="168"/>
      <c r="AU390" s="72"/>
      <c r="AV390" s="266"/>
      <c r="AW390" s="71"/>
      <c r="AX390" s="72"/>
      <c r="AY390" s="111"/>
      <c r="AZ390" s="71"/>
      <c r="BA390" s="171"/>
      <c r="BB390" s="72"/>
      <c r="BC390" s="75"/>
    </row>
    <row r="391" ht="16.5" customHeight="1" outlineLevel="1">
      <c r="A391" s="75"/>
      <c r="B391" s="105"/>
      <c r="C391" s="106"/>
      <c r="D391" s="72"/>
      <c r="E391" s="107"/>
      <c r="F391" s="71"/>
      <c r="G391" s="107"/>
      <c r="H391" s="71"/>
      <c r="I391" s="107"/>
      <c r="J391" s="71"/>
      <c r="K391" s="71"/>
      <c r="L391" s="71"/>
      <c r="M391" s="72"/>
      <c r="N391" s="108"/>
      <c r="O391" s="72"/>
      <c r="P391" s="109"/>
      <c r="Q391" s="71"/>
      <c r="R391" s="110"/>
      <c r="S391" s="72"/>
      <c r="T391" s="111"/>
      <c r="U391" s="72"/>
      <c r="V391" s="112"/>
      <c r="W391" s="71"/>
      <c r="X391" s="72"/>
      <c r="Y391" s="112"/>
      <c r="Z391" s="72"/>
      <c r="AA391" s="75"/>
      <c r="AB391" s="169"/>
      <c r="AC391" s="72"/>
      <c r="AD391" s="170"/>
      <c r="AE391" s="72"/>
      <c r="AF391" s="170"/>
      <c r="AG391" s="71"/>
      <c r="AH391" s="72"/>
      <c r="AI391" s="170"/>
      <c r="AJ391" s="71"/>
      <c r="AK391" s="72"/>
      <c r="AL391" s="170"/>
      <c r="AM391" s="72"/>
      <c r="AN391" s="111"/>
      <c r="AO391" s="72"/>
      <c r="AP391" s="111"/>
      <c r="AQ391" s="72"/>
      <c r="AR391" s="111"/>
      <c r="AS391" s="72"/>
      <c r="AT391" s="168"/>
      <c r="AU391" s="72"/>
      <c r="AV391" s="266"/>
      <c r="AW391" s="71"/>
      <c r="AX391" s="72"/>
      <c r="AY391" s="111"/>
      <c r="AZ391" s="71"/>
      <c r="BA391" s="171"/>
      <c r="BB391" s="72"/>
      <c r="BC391" s="75"/>
    </row>
    <row r="392" ht="16.5" customHeight="1" outlineLevel="1">
      <c r="A392" s="75"/>
      <c r="B392" s="105"/>
      <c r="C392" s="106"/>
      <c r="D392" s="72"/>
      <c r="E392" s="107"/>
      <c r="F392" s="71"/>
      <c r="G392" s="107"/>
      <c r="H392" s="71"/>
      <c r="I392" s="107"/>
      <c r="J392" s="71"/>
      <c r="K392" s="71"/>
      <c r="L392" s="71"/>
      <c r="M392" s="72"/>
      <c r="N392" s="108"/>
      <c r="O392" s="72"/>
      <c r="P392" s="109"/>
      <c r="Q392" s="71"/>
      <c r="R392" s="110"/>
      <c r="S392" s="72"/>
      <c r="T392" s="111"/>
      <c r="U392" s="72"/>
      <c r="V392" s="112"/>
      <c r="W392" s="71"/>
      <c r="X392" s="72"/>
      <c r="Y392" s="112"/>
      <c r="Z392" s="72"/>
      <c r="AA392" s="75"/>
      <c r="AB392" s="169"/>
      <c r="AC392" s="72"/>
      <c r="AD392" s="170"/>
      <c r="AE392" s="72"/>
      <c r="AF392" s="170"/>
      <c r="AG392" s="71"/>
      <c r="AH392" s="72"/>
      <c r="AI392" s="170"/>
      <c r="AJ392" s="71"/>
      <c r="AK392" s="72"/>
      <c r="AL392" s="170"/>
      <c r="AM392" s="72"/>
      <c r="AN392" s="111"/>
      <c r="AO392" s="72"/>
      <c r="AP392" s="111"/>
      <c r="AQ392" s="72"/>
      <c r="AR392" s="111"/>
      <c r="AS392" s="72"/>
      <c r="AT392" s="168"/>
      <c r="AU392" s="72"/>
      <c r="AV392" s="266"/>
      <c r="AW392" s="71"/>
      <c r="AX392" s="72"/>
      <c r="AY392" s="111"/>
      <c r="AZ392" s="71"/>
      <c r="BA392" s="171"/>
      <c r="BB392" s="72"/>
      <c r="BC392" s="75"/>
    </row>
    <row r="393" ht="16.5" customHeight="1" outlineLevel="1">
      <c r="A393" s="75"/>
      <c r="B393" s="105"/>
      <c r="C393" s="106"/>
      <c r="D393" s="72"/>
      <c r="E393" s="107"/>
      <c r="F393" s="71"/>
      <c r="G393" s="107"/>
      <c r="H393" s="71"/>
      <c r="I393" s="107"/>
      <c r="J393" s="71"/>
      <c r="K393" s="71"/>
      <c r="L393" s="71"/>
      <c r="M393" s="72"/>
      <c r="N393" s="108"/>
      <c r="O393" s="72"/>
      <c r="P393" s="109"/>
      <c r="Q393" s="71"/>
      <c r="R393" s="110"/>
      <c r="S393" s="72"/>
      <c r="T393" s="111"/>
      <c r="U393" s="72"/>
      <c r="V393" s="112"/>
      <c r="W393" s="71"/>
      <c r="X393" s="72"/>
      <c r="Y393" s="112"/>
      <c r="Z393" s="72"/>
      <c r="AA393" s="75"/>
      <c r="AB393" s="169"/>
      <c r="AC393" s="72"/>
      <c r="AD393" s="170"/>
      <c r="AE393" s="72"/>
      <c r="AF393" s="170"/>
      <c r="AG393" s="71"/>
      <c r="AH393" s="72"/>
      <c r="AI393" s="170"/>
      <c r="AJ393" s="71"/>
      <c r="AK393" s="72"/>
      <c r="AL393" s="170"/>
      <c r="AM393" s="72"/>
      <c r="AN393" s="111"/>
      <c r="AO393" s="72"/>
      <c r="AP393" s="111"/>
      <c r="AQ393" s="72"/>
      <c r="AR393" s="111"/>
      <c r="AS393" s="72"/>
      <c r="AT393" s="168"/>
      <c r="AU393" s="72"/>
      <c r="AV393" s="266"/>
      <c r="AW393" s="71"/>
      <c r="AX393" s="72"/>
      <c r="AY393" s="111"/>
      <c r="AZ393" s="71"/>
      <c r="BA393" s="171"/>
      <c r="BB393" s="72"/>
      <c r="BC393" s="75"/>
    </row>
    <row r="394" ht="16.5" customHeight="1" outlineLevel="1">
      <c r="A394" s="75"/>
      <c r="B394" s="105"/>
      <c r="C394" s="106"/>
      <c r="D394" s="72"/>
      <c r="E394" s="107"/>
      <c r="F394" s="71"/>
      <c r="G394" s="107"/>
      <c r="H394" s="71"/>
      <c r="I394" s="107"/>
      <c r="J394" s="71"/>
      <c r="K394" s="71"/>
      <c r="L394" s="71"/>
      <c r="M394" s="72"/>
      <c r="N394" s="108"/>
      <c r="O394" s="72"/>
      <c r="P394" s="109"/>
      <c r="Q394" s="71"/>
      <c r="R394" s="110"/>
      <c r="S394" s="72"/>
      <c r="T394" s="111"/>
      <c r="U394" s="72"/>
      <c r="V394" s="112"/>
      <c r="W394" s="71"/>
      <c r="X394" s="72"/>
      <c r="Y394" s="112"/>
      <c r="Z394" s="72"/>
      <c r="AA394" s="75"/>
      <c r="AB394" s="169"/>
      <c r="AC394" s="72"/>
      <c r="AD394" s="170"/>
      <c r="AE394" s="72"/>
      <c r="AF394" s="170"/>
      <c r="AG394" s="71"/>
      <c r="AH394" s="72"/>
      <c r="AI394" s="170"/>
      <c r="AJ394" s="71"/>
      <c r="AK394" s="72"/>
      <c r="AL394" s="170"/>
      <c r="AM394" s="72"/>
      <c r="AN394" s="111"/>
      <c r="AO394" s="72"/>
      <c r="AP394" s="111"/>
      <c r="AQ394" s="72"/>
      <c r="AR394" s="111"/>
      <c r="AS394" s="72"/>
      <c r="AT394" s="168"/>
      <c r="AU394" s="72"/>
      <c r="AV394" s="266"/>
      <c r="AW394" s="71"/>
      <c r="AX394" s="72"/>
      <c r="AY394" s="111"/>
      <c r="AZ394" s="71"/>
      <c r="BA394" s="171"/>
      <c r="BB394" s="72"/>
      <c r="BC394" s="75"/>
    </row>
    <row r="395" ht="16.5" customHeight="1" outlineLevel="1">
      <c r="A395" s="75"/>
      <c r="B395" s="105"/>
      <c r="C395" s="106"/>
      <c r="D395" s="72"/>
      <c r="E395" s="107"/>
      <c r="F395" s="71"/>
      <c r="G395" s="107"/>
      <c r="H395" s="71"/>
      <c r="I395" s="107"/>
      <c r="J395" s="71"/>
      <c r="K395" s="71"/>
      <c r="L395" s="71"/>
      <c r="M395" s="72"/>
      <c r="N395" s="108"/>
      <c r="O395" s="72"/>
      <c r="P395" s="109"/>
      <c r="Q395" s="71"/>
      <c r="R395" s="110"/>
      <c r="S395" s="72"/>
      <c r="T395" s="111"/>
      <c r="U395" s="72"/>
      <c r="V395" s="112"/>
      <c r="W395" s="71"/>
      <c r="X395" s="72"/>
      <c r="Y395" s="112"/>
      <c r="Z395" s="72"/>
      <c r="AA395" s="75"/>
      <c r="AB395" s="169"/>
      <c r="AC395" s="72"/>
      <c r="AD395" s="170"/>
      <c r="AE395" s="72"/>
      <c r="AF395" s="170"/>
      <c r="AG395" s="71"/>
      <c r="AH395" s="72"/>
      <c r="AI395" s="170"/>
      <c r="AJ395" s="71"/>
      <c r="AK395" s="72"/>
      <c r="AL395" s="170"/>
      <c r="AM395" s="72"/>
      <c r="AN395" s="111"/>
      <c r="AO395" s="72"/>
      <c r="AP395" s="111"/>
      <c r="AQ395" s="72"/>
      <c r="AR395" s="111"/>
      <c r="AS395" s="72"/>
      <c r="AT395" s="168"/>
      <c r="AU395" s="72"/>
      <c r="AV395" s="266"/>
      <c r="AW395" s="71"/>
      <c r="AX395" s="72"/>
      <c r="AY395" s="111"/>
      <c r="AZ395" s="71"/>
      <c r="BA395" s="171"/>
      <c r="BB395" s="72"/>
      <c r="BC395" s="75"/>
    </row>
    <row r="396" ht="16.5" customHeight="1" outlineLevel="1">
      <c r="A396" s="75"/>
      <c r="B396" s="105"/>
      <c r="C396" s="106"/>
      <c r="D396" s="72"/>
      <c r="E396" s="107"/>
      <c r="F396" s="71"/>
      <c r="G396" s="107"/>
      <c r="H396" s="71"/>
      <c r="I396" s="107"/>
      <c r="J396" s="71"/>
      <c r="K396" s="71"/>
      <c r="L396" s="71"/>
      <c r="M396" s="72"/>
      <c r="N396" s="108"/>
      <c r="O396" s="72"/>
      <c r="P396" s="109"/>
      <c r="Q396" s="71"/>
      <c r="R396" s="110"/>
      <c r="S396" s="72"/>
      <c r="T396" s="111"/>
      <c r="U396" s="72"/>
      <c r="V396" s="112"/>
      <c r="W396" s="71"/>
      <c r="X396" s="72"/>
      <c r="Y396" s="112"/>
      <c r="Z396" s="72"/>
      <c r="AA396" s="75"/>
      <c r="AB396" s="169"/>
      <c r="AC396" s="72"/>
      <c r="AD396" s="170"/>
      <c r="AE396" s="72"/>
      <c r="AF396" s="170"/>
      <c r="AG396" s="71"/>
      <c r="AH396" s="72"/>
      <c r="AI396" s="170"/>
      <c r="AJ396" s="71"/>
      <c r="AK396" s="72"/>
      <c r="AL396" s="170"/>
      <c r="AM396" s="72"/>
      <c r="AN396" s="111"/>
      <c r="AO396" s="72"/>
      <c r="AP396" s="111"/>
      <c r="AQ396" s="72"/>
      <c r="AR396" s="111"/>
      <c r="AS396" s="72"/>
      <c r="AT396" s="168"/>
      <c r="AU396" s="72"/>
      <c r="AV396" s="266"/>
      <c r="AW396" s="71"/>
      <c r="AX396" s="72"/>
      <c r="AY396" s="111"/>
      <c r="AZ396" s="71"/>
      <c r="BA396" s="171"/>
      <c r="BB396" s="72"/>
      <c r="BC396" s="75"/>
    </row>
    <row r="397" ht="16.5" customHeight="1" outlineLevel="1">
      <c r="A397" s="75"/>
      <c r="B397" s="105"/>
      <c r="C397" s="106"/>
      <c r="D397" s="72"/>
      <c r="E397" s="107"/>
      <c r="F397" s="71"/>
      <c r="G397" s="107"/>
      <c r="H397" s="71"/>
      <c r="I397" s="107"/>
      <c r="J397" s="71"/>
      <c r="K397" s="71"/>
      <c r="L397" s="71"/>
      <c r="M397" s="72"/>
      <c r="N397" s="108"/>
      <c r="O397" s="72"/>
      <c r="P397" s="109"/>
      <c r="Q397" s="71"/>
      <c r="R397" s="110"/>
      <c r="S397" s="72"/>
      <c r="T397" s="111"/>
      <c r="U397" s="72"/>
      <c r="V397" s="112"/>
      <c r="W397" s="71"/>
      <c r="X397" s="72"/>
      <c r="Y397" s="112"/>
      <c r="Z397" s="72"/>
      <c r="AA397" s="75"/>
      <c r="AB397" s="169"/>
      <c r="AC397" s="72"/>
      <c r="AD397" s="170"/>
      <c r="AE397" s="72"/>
      <c r="AF397" s="170"/>
      <c r="AG397" s="71"/>
      <c r="AH397" s="72"/>
      <c r="AI397" s="170"/>
      <c r="AJ397" s="71"/>
      <c r="AK397" s="72"/>
      <c r="AL397" s="170"/>
      <c r="AM397" s="72"/>
      <c r="AN397" s="111"/>
      <c r="AO397" s="72"/>
      <c r="AP397" s="111"/>
      <c r="AQ397" s="72"/>
      <c r="AR397" s="111"/>
      <c r="AS397" s="72"/>
      <c r="AT397" s="168"/>
      <c r="AU397" s="72"/>
      <c r="AV397" s="266"/>
      <c r="AW397" s="71"/>
      <c r="AX397" s="72"/>
      <c r="AY397" s="111"/>
      <c r="AZ397" s="71"/>
      <c r="BA397" s="171"/>
      <c r="BB397" s="72"/>
      <c r="BC397" s="75"/>
    </row>
    <row r="398" ht="16.5" customHeight="1" outlineLevel="1">
      <c r="A398" s="75"/>
      <c r="B398" s="105"/>
      <c r="C398" s="106"/>
      <c r="D398" s="72"/>
      <c r="E398" s="107"/>
      <c r="F398" s="71"/>
      <c r="G398" s="107"/>
      <c r="H398" s="71"/>
      <c r="I398" s="107"/>
      <c r="J398" s="71"/>
      <c r="K398" s="71"/>
      <c r="L398" s="71"/>
      <c r="M398" s="72"/>
      <c r="N398" s="108"/>
      <c r="O398" s="72"/>
      <c r="P398" s="109"/>
      <c r="Q398" s="71"/>
      <c r="R398" s="110"/>
      <c r="S398" s="72"/>
      <c r="T398" s="111"/>
      <c r="U398" s="72"/>
      <c r="V398" s="112"/>
      <c r="W398" s="71"/>
      <c r="X398" s="72"/>
      <c r="Y398" s="112"/>
      <c r="Z398" s="72"/>
      <c r="AA398" s="75"/>
      <c r="AB398" s="169"/>
      <c r="AC398" s="72"/>
      <c r="AD398" s="170"/>
      <c r="AE398" s="72"/>
      <c r="AF398" s="170"/>
      <c r="AG398" s="71"/>
      <c r="AH398" s="72"/>
      <c r="AI398" s="170"/>
      <c r="AJ398" s="71"/>
      <c r="AK398" s="72"/>
      <c r="AL398" s="170"/>
      <c r="AM398" s="72"/>
      <c r="AN398" s="111"/>
      <c r="AO398" s="72"/>
      <c r="AP398" s="111"/>
      <c r="AQ398" s="72"/>
      <c r="AR398" s="111"/>
      <c r="AS398" s="72"/>
      <c r="AT398" s="168"/>
      <c r="AU398" s="72"/>
      <c r="AV398" s="266"/>
      <c r="AW398" s="71"/>
      <c r="AX398" s="72"/>
      <c r="AY398" s="111"/>
      <c r="AZ398" s="71"/>
      <c r="BA398" s="171"/>
      <c r="BB398" s="72"/>
      <c r="BC398" s="75"/>
    </row>
    <row r="399" ht="16.5" customHeight="1" outlineLevel="1">
      <c r="A399" s="75"/>
      <c r="B399" s="105"/>
      <c r="C399" s="106"/>
      <c r="D399" s="72"/>
      <c r="E399" s="107"/>
      <c r="F399" s="71"/>
      <c r="G399" s="107"/>
      <c r="H399" s="71"/>
      <c r="I399" s="107"/>
      <c r="J399" s="71"/>
      <c r="K399" s="71"/>
      <c r="L399" s="71"/>
      <c r="M399" s="72"/>
      <c r="N399" s="108"/>
      <c r="O399" s="72"/>
      <c r="P399" s="109"/>
      <c r="Q399" s="71"/>
      <c r="R399" s="110"/>
      <c r="S399" s="72"/>
      <c r="T399" s="111"/>
      <c r="U399" s="72"/>
      <c r="V399" s="112"/>
      <c r="W399" s="71"/>
      <c r="X399" s="72"/>
      <c r="Y399" s="112"/>
      <c r="Z399" s="72"/>
      <c r="AA399" s="75"/>
      <c r="AB399" s="169"/>
      <c r="AC399" s="72"/>
      <c r="AD399" s="170"/>
      <c r="AE399" s="72"/>
      <c r="AF399" s="170"/>
      <c r="AG399" s="71"/>
      <c r="AH399" s="72"/>
      <c r="AI399" s="170"/>
      <c r="AJ399" s="71"/>
      <c r="AK399" s="72"/>
      <c r="AL399" s="170"/>
      <c r="AM399" s="72"/>
      <c r="AN399" s="111"/>
      <c r="AO399" s="72"/>
      <c r="AP399" s="111"/>
      <c r="AQ399" s="72"/>
      <c r="AR399" s="111"/>
      <c r="AS399" s="72"/>
      <c r="AT399" s="168"/>
      <c r="AU399" s="72"/>
      <c r="AV399" s="266"/>
      <c r="AW399" s="71"/>
      <c r="AX399" s="72"/>
      <c r="AY399" s="111"/>
      <c r="AZ399" s="71"/>
      <c r="BA399" s="171"/>
      <c r="BB399" s="72"/>
      <c r="BC399" s="75"/>
    </row>
    <row r="400" ht="16.5" customHeight="1" outlineLevel="1">
      <c r="A400" s="75"/>
      <c r="B400" s="105"/>
      <c r="C400" s="106"/>
      <c r="D400" s="72"/>
      <c r="E400" s="107"/>
      <c r="F400" s="71"/>
      <c r="G400" s="107"/>
      <c r="H400" s="71"/>
      <c r="I400" s="107"/>
      <c r="J400" s="71"/>
      <c r="K400" s="71"/>
      <c r="L400" s="71"/>
      <c r="M400" s="72"/>
      <c r="N400" s="108"/>
      <c r="O400" s="72"/>
      <c r="P400" s="109"/>
      <c r="Q400" s="71"/>
      <c r="R400" s="110"/>
      <c r="S400" s="72"/>
      <c r="T400" s="111"/>
      <c r="U400" s="72"/>
      <c r="V400" s="112"/>
      <c r="W400" s="71"/>
      <c r="X400" s="72"/>
      <c r="Y400" s="112"/>
      <c r="Z400" s="72"/>
      <c r="AA400" s="75"/>
      <c r="AB400" s="169"/>
      <c r="AC400" s="72"/>
      <c r="AD400" s="170"/>
      <c r="AE400" s="72"/>
      <c r="AF400" s="170"/>
      <c r="AG400" s="71"/>
      <c r="AH400" s="72"/>
      <c r="AI400" s="170"/>
      <c r="AJ400" s="71"/>
      <c r="AK400" s="72"/>
      <c r="AL400" s="170"/>
      <c r="AM400" s="72"/>
      <c r="AN400" s="111"/>
      <c r="AO400" s="72"/>
      <c r="AP400" s="111"/>
      <c r="AQ400" s="72"/>
      <c r="AR400" s="111"/>
      <c r="AS400" s="72"/>
      <c r="AT400" s="168"/>
      <c r="AU400" s="72"/>
      <c r="AV400" s="266"/>
      <c r="AW400" s="71"/>
      <c r="AX400" s="72"/>
      <c r="AY400" s="111"/>
      <c r="AZ400" s="71"/>
      <c r="BA400" s="171"/>
      <c r="BB400" s="72"/>
      <c r="BC400" s="75"/>
    </row>
    <row r="401" ht="16.5" customHeight="1" outlineLevel="1">
      <c r="A401" s="75"/>
      <c r="B401" s="105"/>
      <c r="C401" s="106"/>
      <c r="D401" s="72"/>
      <c r="E401" s="107"/>
      <c r="F401" s="71"/>
      <c r="G401" s="107"/>
      <c r="H401" s="71"/>
      <c r="I401" s="107"/>
      <c r="J401" s="71"/>
      <c r="K401" s="71"/>
      <c r="L401" s="71"/>
      <c r="M401" s="72"/>
      <c r="N401" s="108"/>
      <c r="O401" s="72"/>
      <c r="P401" s="109"/>
      <c r="Q401" s="71"/>
      <c r="R401" s="110"/>
      <c r="S401" s="72"/>
      <c r="T401" s="111"/>
      <c r="U401" s="72"/>
      <c r="V401" s="112"/>
      <c r="W401" s="71"/>
      <c r="X401" s="72"/>
      <c r="Y401" s="112"/>
      <c r="Z401" s="72"/>
      <c r="AA401" s="75"/>
      <c r="AB401" s="169"/>
      <c r="AC401" s="72"/>
      <c r="AD401" s="170"/>
      <c r="AE401" s="72"/>
      <c r="AF401" s="170"/>
      <c r="AG401" s="71"/>
      <c r="AH401" s="72"/>
      <c r="AI401" s="170"/>
      <c r="AJ401" s="71"/>
      <c r="AK401" s="72"/>
      <c r="AL401" s="170"/>
      <c r="AM401" s="72"/>
      <c r="AN401" s="111"/>
      <c r="AO401" s="72"/>
      <c r="AP401" s="111"/>
      <c r="AQ401" s="72"/>
      <c r="AR401" s="111"/>
      <c r="AS401" s="72"/>
      <c r="AT401" s="168"/>
      <c r="AU401" s="72"/>
      <c r="AV401" s="266"/>
      <c r="AW401" s="71"/>
      <c r="AX401" s="72"/>
      <c r="AY401" s="111"/>
      <c r="AZ401" s="71"/>
      <c r="BA401" s="171"/>
      <c r="BB401" s="72"/>
      <c r="BC401" s="75"/>
    </row>
    <row r="402" ht="16.5" customHeight="1" outlineLevel="1">
      <c r="A402" s="75"/>
      <c r="B402" s="105"/>
      <c r="C402" s="106"/>
      <c r="D402" s="72"/>
      <c r="E402" s="107"/>
      <c r="F402" s="71"/>
      <c r="G402" s="107"/>
      <c r="H402" s="71"/>
      <c r="I402" s="107"/>
      <c r="J402" s="71"/>
      <c r="K402" s="71"/>
      <c r="L402" s="71"/>
      <c r="M402" s="72"/>
      <c r="N402" s="108"/>
      <c r="O402" s="72"/>
      <c r="P402" s="109"/>
      <c r="Q402" s="71"/>
      <c r="R402" s="110"/>
      <c r="S402" s="72"/>
      <c r="T402" s="111"/>
      <c r="U402" s="72"/>
      <c r="V402" s="112"/>
      <c r="W402" s="71"/>
      <c r="X402" s="72"/>
      <c r="Y402" s="112"/>
      <c r="Z402" s="72"/>
      <c r="AA402" s="75"/>
      <c r="AB402" s="169"/>
      <c r="AC402" s="72"/>
      <c r="AD402" s="170"/>
      <c r="AE402" s="72"/>
      <c r="AF402" s="170"/>
      <c r="AG402" s="71"/>
      <c r="AH402" s="72"/>
      <c r="AI402" s="170"/>
      <c r="AJ402" s="71"/>
      <c r="AK402" s="72"/>
      <c r="AL402" s="170"/>
      <c r="AM402" s="72"/>
      <c r="AN402" s="111"/>
      <c r="AO402" s="72"/>
      <c r="AP402" s="111"/>
      <c r="AQ402" s="72"/>
      <c r="AR402" s="111"/>
      <c r="AS402" s="72"/>
      <c r="AT402" s="168"/>
      <c r="AU402" s="72"/>
      <c r="AV402" s="266"/>
      <c r="AW402" s="71"/>
      <c r="AX402" s="72"/>
      <c r="AY402" s="111"/>
      <c r="AZ402" s="71"/>
      <c r="BA402" s="171"/>
      <c r="BB402" s="72"/>
      <c r="BC402" s="75"/>
    </row>
    <row r="403" ht="16.5" customHeight="1" outlineLevel="1">
      <c r="A403" s="75"/>
      <c r="B403" s="105"/>
      <c r="C403" s="106"/>
      <c r="D403" s="72"/>
      <c r="E403" s="107"/>
      <c r="F403" s="71"/>
      <c r="G403" s="107"/>
      <c r="H403" s="71"/>
      <c r="I403" s="107"/>
      <c r="J403" s="71"/>
      <c r="K403" s="71"/>
      <c r="L403" s="71"/>
      <c r="M403" s="72"/>
      <c r="N403" s="108"/>
      <c r="O403" s="72"/>
      <c r="P403" s="109"/>
      <c r="Q403" s="71"/>
      <c r="R403" s="110"/>
      <c r="S403" s="72"/>
      <c r="T403" s="111"/>
      <c r="U403" s="72"/>
      <c r="V403" s="112"/>
      <c r="W403" s="71"/>
      <c r="X403" s="72"/>
      <c r="Y403" s="112"/>
      <c r="Z403" s="72"/>
      <c r="AA403" s="75"/>
      <c r="AB403" s="169"/>
      <c r="AC403" s="72"/>
      <c r="AD403" s="170"/>
      <c r="AE403" s="72"/>
      <c r="AF403" s="170"/>
      <c r="AG403" s="71"/>
      <c r="AH403" s="72"/>
      <c r="AI403" s="170"/>
      <c r="AJ403" s="71"/>
      <c r="AK403" s="72"/>
      <c r="AL403" s="170"/>
      <c r="AM403" s="72"/>
      <c r="AN403" s="111"/>
      <c r="AO403" s="72"/>
      <c r="AP403" s="111"/>
      <c r="AQ403" s="72"/>
      <c r="AR403" s="111"/>
      <c r="AS403" s="72"/>
      <c r="AT403" s="168"/>
      <c r="AU403" s="72"/>
      <c r="AV403" s="266"/>
      <c r="AW403" s="71"/>
      <c r="AX403" s="72"/>
      <c r="AY403" s="111"/>
      <c r="AZ403" s="71"/>
      <c r="BA403" s="171"/>
      <c r="BB403" s="72"/>
      <c r="BC403" s="75"/>
    </row>
    <row r="404" ht="16.5" customHeight="1" outlineLevel="1">
      <c r="A404" s="75"/>
      <c r="B404" s="105"/>
      <c r="C404" s="106"/>
      <c r="D404" s="72"/>
      <c r="E404" s="107"/>
      <c r="F404" s="71"/>
      <c r="G404" s="107"/>
      <c r="H404" s="71"/>
      <c r="I404" s="107"/>
      <c r="J404" s="71"/>
      <c r="K404" s="71"/>
      <c r="L404" s="71"/>
      <c r="M404" s="72"/>
      <c r="N404" s="108"/>
      <c r="O404" s="72"/>
      <c r="P404" s="109"/>
      <c r="Q404" s="71"/>
      <c r="R404" s="110"/>
      <c r="S404" s="72"/>
      <c r="T404" s="111"/>
      <c r="U404" s="72"/>
      <c r="V404" s="112"/>
      <c r="W404" s="71"/>
      <c r="X404" s="72"/>
      <c r="Y404" s="112"/>
      <c r="Z404" s="72"/>
      <c r="AA404" s="75"/>
      <c r="AB404" s="169"/>
      <c r="AC404" s="72"/>
      <c r="AD404" s="170"/>
      <c r="AE404" s="72"/>
      <c r="AF404" s="170"/>
      <c r="AG404" s="71"/>
      <c r="AH404" s="72"/>
      <c r="AI404" s="170"/>
      <c r="AJ404" s="71"/>
      <c r="AK404" s="72"/>
      <c r="AL404" s="170"/>
      <c r="AM404" s="72"/>
      <c r="AN404" s="111"/>
      <c r="AO404" s="72"/>
      <c r="AP404" s="111"/>
      <c r="AQ404" s="72"/>
      <c r="AR404" s="111"/>
      <c r="AS404" s="72"/>
      <c r="AT404" s="168"/>
      <c r="AU404" s="72"/>
      <c r="AV404" s="266"/>
      <c r="AW404" s="71"/>
      <c r="AX404" s="72"/>
      <c r="AY404" s="111"/>
      <c r="AZ404" s="71"/>
      <c r="BA404" s="171"/>
      <c r="BB404" s="72"/>
      <c r="BC404" s="75"/>
    </row>
    <row r="405" ht="16.5" customHeight="1" outlineLevel="1">
      <c r="A405" s="75"/>
      <c r="B405" s="105"/>
      <c r="C405" s="106"/>
      <c r="D405" s="72"/>
      <c r="E405" s="107"/>
      <c r="F405" s="71"/>
      <c r="G405" s="107"/>
      <c r="H405" s="71"/>
      <c r="I405" s="107"/>
      <c r="J405" s="71"/>
      <c r="K405" s="71"/>
      <c r="L405" s="71"/>
      <c r="M405" s="72"/>
      <c r="N405" s="108"/>
      <c r="O405" s="72"/>
      <c r="P405" s="109"/>
      <c r="Q405" s="71"/>
      <c r="R405" s="110"/>
      <c r="S405" s="72"/>
      <c r="T405" s="111"/>
      <c r="U405" s="72"/>
      <c r="V405" s="112"/>
      <c r="W405" s="71"/>
      <c r="X405" s="72"/>
      <c r="Y405" s="112"/>
      <c r="Z405" s="72"/>
      <c r="AA405" s="75"/>
      <c r="AB405" s="169"/>
      <c r="AC405" s="72"/>
      <c r="AD405" s="170"/>
      <c r="AE405" s="72"/>
      <c r="AF405" s="170"/>
      <c r="AG405" s="71"/>
      <c r="AH405" s="72"/>
      <c r="AI405" s="170"/>
      <c r="AJ405" s="71"/>
      <c r="AK405" s="72"/>
      <c r="AL405" s="170"/>
      <c r="AM405" s="72"/>
      <c r="AN405" s="111"/>
      <c r="AO405" s="72"/>
      <c r="AP405" s="111"/>
      <c r="AQ405" s="72"/>
      <c r="AR405" s="111"/>
      <c r="AS405" s="72"/>
      <c r="AT405" s="168"/>
      <c r="AU405" s="72"/>
      <c r="AV405" s="266"/>
      <c r="AW405" s="71"/>
      <c r="AX405" s="72"/>
      <c r="AY405" s="111"/>
      <c r="AZ405" s="71"/>
      <c r="BA405" s="171"/>
      <c r="BB405" s="72"/>
      <c r="BC405" s="75"/>
    </row>
    <row r="406" ht="16.5" customHeight="1" outlineLevel="1">
      <c r="A406" s="75"/>
      <c r="B406" s="105"/>
      <c r="C406" s="106"/>
      <c r="D406" s="72"/>
      <c r="E406" s="107"/>
      <c r="F406" s="71"/>
      <c r="G406" s="107"/>
      <c r="H406" s="71"/>
      <c r="I406" s="107"/>
      <c r="J406" s="71"/>
      <c r="K406" s="71"/>
      <c r="L406" s="71"/>
      <c r="M406" s="72"/>
      <c r="N406" s="108"/>
      <c r="O406" s="72"/>
      <c r="P406" s="109"/>
      <c r="Q406" s="71"/>
      <c r="R406" s="110"/>
      <c r="S406" s="72"/>
      <c r="T406" s="111"/>
      <c r="U406" s="72"/>
      <c r="V406" s="112"/>
      <c r="W406" s="71"/>
      <c r="X406" s="72"/>
      <c r="Y406" s="112"/>
      <c r="Z406" s="72"/>
      <c r="AA406" s="75"/>
      <c r="AB406" s="169"/>
      <c r="AC406" s="72"/>
      <c r="AD406" s="170"/>
      <c r="AE406" s="72"/>
      <c r="AF406" s="170"/>
      <c r="AG406" s="71"/>
      <c r="AH406" s="72"/>
      <c r="AI406" s="170"/>
      <c r="AJ406" s="71"/>
      <c r="AK406" s="72"/>
      <c r="AL406" s="170"/>
      <c r="AM406" s="72"/>
      <c r="AN406" s="111"/>
      <c r="AO406" s="72"/>
      <c r="AP406" s="111"/>
      <c r="AQ406" s="72"/>
      <c r="AR406" s="111"/>
      <c r="AS406" s="72"/>
      <c r="AT406" s="168"/>
      <c r="AU406" s="72"/>
      <c r="AV406" s="266"/>
      <c r="AW406" s="71"/>
      <c r="AX406" s="72"/>
      <c r="AY406" s="111"/>
      <c r="AZ406" s="71"/>
      <c r="BA406" s="171"/>
      <c r="BB406" s="72"/>
      <c r="BC406" s="75"/>
    </row>
    <row r="407" ht="16.5" customHeight="1" outlineLevel="1">
      <c r="A407" s="75"/>
      <c r="B407" s="105"/>
      <c r="C407" s="106"/>
      <c r="D407" s="72"/>
      <c r="E407" s="107"/>
      <c r="F407" s="71"/>
      <c r="G407" s="107"/>
      <c r="H407" s="71"/>
      <c r="I407" s="107"/>
      <c r="J407" s="71"/>
      <c r="K407" s="71"/>
      <c r="L407" s="71"/>
      <c r="M407" s="72"/>
      <c r="N407" s="108"/>
      <c r="O407" s="72"/>
      <c r="P407" s="109"/>
      <c r="Q407" s="71"/>
      <c r="R407" s="110"/>
      <c r="S407" s="72"/>
      <c r="T407" s="111"/>
      <c r="U407" s="72"/>
      <c r="V407" s="112"/>
      <c r="W407" s="71"/>
      <c r="X407" s="72"/>
      <c r="Y407" s="112"/>
      <c r="Z407" s="72"/>
      <c r="AA407" s="75"/>
      <c r="AB407" s="169"/>
      <c r="AC407" s="72"/>
      <c r="AD407" s="170"/>
      <c r="AE407" s="72"/>
      <c r="AF407" s="170"/>
      <c r="AG407" s="71"/>
      <c r="AH407" s="72"/>
      <c r="AI407" s="170"/>
      <c r="AJ407" s="71"/>
      <c r="AK407" s="72"/>
      <c r="AL407" s="170"/>
      <c r="AM407" s="72"/>
      <c r="AN407" s="111"/>
      <c r="AO407" s="72"/>
      <c r="AP407" s="111"/>
      <c r="AQ407" s="72"/>
      <c r="AR407" s="111"/>
      <c r="AS407" s="72"/>
      <c r="AT407" s="168"/>
      <c r="AU407" s="72"/>
      <c r="AV407" s="266"/>
      <c r="AW407" s="71"/>
      <c r="AX407" s="72"/>
      <c r="AY407" s="111"/>
      <c r="AZ407" s="71"/>
      <c r="BA407" s="171"/>
      <c r="BB407" s="72"/>
      <c r="BC407" s="75"/>
    </row>
    <row r="408" ht="16.5" customHeight="1" outlineLevel="1">
      <c r="A408" s="75"/>
      <c r="B408" s="105"/>
      <c r="C408" s="106"/>
      <c r="D408" s="72"/>
      <c r="E408" s="107"/>
      <c r="F408" s="71"/>
      <c r="G408" s="107"/>
      <c r="H408" s="71"/>
      <c r="I408" s="107"/>
      <c r="J408" s="71"/>
      <c r="K408" s="71"/>
      <c r="L408" s="71"/>
      <c r="M408" s="72"/>
      <c r="N408" s="108"/>
      <c r="O408" s="72"/>
      <c r="P408" s="109"/>
      <c r="Q408" s="71"/>
      <c r="R408" s="110"/>
      <c r="S408" s="72"/>
      <c r="T408" s="111"/>
      <c r="U408" s="72"/>
      <c r="V408" s="112"/>
      <c r="W408" s="71"/>
      <c r="X408" s="72"/>
      <c r="Y408" s="112"/>
      <c r="Z408" s="72"/>
      <c r="AA408" s="75"/>
      <c r="AB408" s="169"/>
      <c r="AC408" s="72"/>
      <c r="AD408" s="170"/>
      <c r="AE408" s="72"/>
      <c r="AF408" s="170"/>
      <c r="AG408" s="71"/>
      <c r="AH408" s="72"/>
      <c r="AI408" s="170"/>
      <c r="AJ408" s="71"/>
      <c r="AK408" s="72"/>
      <c r="AL408" s="170"/>
      <c r="AM408" s="72"/>
      <c r="AN408" s="111"/>
      <c r="AO408" s="72"/>
      <c r="AP408" s="111"/>
      <c r="AQ408" s="72"/>
      <c r="AR408" s="111"/>
      <c r="AS408" s="72"/>
      <c r="AT408" s="168"/>
      <c r="AU408" s="72"/>
      <c r="AV408" s="266"/>
      <c r="AW408" s="71"/>
      <c r="AX408" s="72"/>
      <c r="AY408" s="111"/>
      <c r="AZ408" s="71"/>
      <c r="BA408" s="171"/>
      <c r="BB408" s="72"/>
      <c r="BC408" s="75"/>
    </row>
    <row r="409" ht="16.5" customHeight="1" outlineLevel="1">
      <c r="A409" s="75"/>
      <c r="B409" s="105"/>
      <c r="C409" s="106"/>
      <c r="D409" s="72"/>
      <c r="E409" s="107"/>
      <c r="F409" s="71"/>
      <c r="G409" s="107"/>
      <c r="H409" s="71"/>
      <c r="I409" s="107"/>
      <c r="J409" s="71"/>
      <c r="K409" s="71"/>
      <c r="L409" s="71"/>
      <c r="M409" s="72"/>
      <c r="N409" s="108"/>
      <c r="O409" s="72"/>
      <c r="P409" s="109"/>
      <c r="Q409" s="71"/>
      <c r="R409" s="110"/>
      <c r="S409" s="72"/>
      <c r="T409" s="111"/>
      <c r="U409" s="72"/>
      <c r="V409" s="112"/>
      <c r="W409" s="71"/>
      <c r="X409" s="72"/>
      <c r="Y409" s="112"/>
      <c r="Z409" s="72"/>
      <c r="AA409" s="75"/>
      <c r="AB409" s="169"/>
      <c r="AC409" s="72"/>
      <c r="AD409" s="170"/>
      <c r="AE409" s="72"/>
      <c r="AF409" s="170"/>
      <c r="AG409" s="71"/>
      <c r="AH409" s="72"/>
      <c r="AI409" s="170"/>
      <c r="AJ409" s="71"/>
      <c r="AK409" s="72"/>
      <c r="AL409" s="170"/>
      <c r="AM409" s="72"/>
      <c r="AN409" s="111"/>
      <c r="AO409" s="72"/>
      <c r="AP409" s="111"/>
      <c r="AQ409" s="72"/>
      <c r="AR409" s="111"/>
      <c r="AS409" s="72"/>
      <c r="AT409" s="168"/>
      <c r="AU409" s="72"/>
      <c r="AV409" s="266"/>
      <c r="AW409" s="71"/>
      <c r="AX409" s="72"/>
      <c r="AY409" s="111"/>
      <c r="AZ409" s="71"/>
      <c r="BA409" s="171"/>
      <c r="BB409" s="72"/>
      <c r="BC409" s="75"/>
    </row>
    <row r="410" ht="16.5" customHeight="1" outlineLevel="1">
      <c r="A410" s="75"/>
      <c r="B410" s="105"/>
      <c r="C410" s="106"/>
      <c r="D410" s="72"/>
      <c r="E410" s="107"/>
      <c r="F410" s="71"/>
      <c r="G410" s="107"/>
      <c r="H410" s="71"/>
      <c r="I410" s="107"/>
      <c r="J410" s="71"/>
      <c r="K410" s="71"/>
      <c r="L410" s="71"/>
      <c r="M410" s="72"/>
      <c r="N410" s="108"/>
      <c r="O410" s="72"/>
      <c r="P410" s="109"/>
      <c r="Q410" s="71"/>
      <c r="R410" s="110"/>
      <c r="S410" s="72"/>
      <c r="T410" s="111"/>
      <c r="U410" s="72"/>
      <c r="V410" s="112"/>
      <c r="W410" s="71"/>
      <c r="X410" s="72"/>
      <c r="Y410" s="112"/>
      <c r="Z410" s="72"/>
      <c r="AA410" s="75"/>
      <c r="AB410" s="169"/>
      <c r="AC410" s="72"/>
      <c r="AD410" s="170"/>
      <c r="AE410" s="72"/>
      <c r="AF410" s="170"/>
      <c r="AG410" s="71"/>
      <c r="AH410" s="72"/>
      <c r="AI410" s="170"/>
      <c r="AJ410" s="71"/>
      <c r="AK410" s="72"/>
      <c r="AL410" s="170"/>
      <c r="AM410" s="72"/>
      <c r="AN410" s="111"/>
      <c r="AO410" s="72"/>
      <c r="AP410" s="111"/>
      <c r="AQ410" s="72"/>
      <c r="AR410" s="111"/>
      <c r="AS410" s="72"/>
      <c r="AT410" s="168"/>
      <c r="AU410" s="72"/>
      <c r="AV410" s="266"/>
      <c r="AW410" s="71"/>
      <c r="AX410" s="72"/>
      <c r="AY410" s="111"/>
      <c r="AZ410" s="71"/>
      <c r="BA410" s="171"/>
      <c r="BB410" s="72"/>
      <c r="BC410" s="75"/>
    </row>
    <row r="411" ht="16.5" customHeight="1" outlineLevel="1">
      <c r="A411" s="75"/>
      <c r="B411" s="105"/>
      <c r="C411" s="106"/>
      <c r="D411" s="72"/>
      <c r="E411" s="107"/>
      <c r="F411" s="71"/>
      <c r="G411" s="107"/>
      <c r="H411" s="71"/>
      <c r="I411" s="107"/>
      <c r="J411" s="71"/>
      <c r="K411" s="71"/>
      <c r="L411" s="71"/>
      <c r="M411" s="72"/>
      <c r="N411" s="108"/>
      <c r="O411" s="72"/>
      <c r="P411" s="109"/>
      <c r="Q411" s="71"/>
      <c r="R411" s="110"/>
      <c r="S411" s="72"/>
      <c r="T411" s="111"/>
      <c r="U411" s="72"/>
      <c r="V411" s="112"/>
      <c r="W411" s="71"/>
      <c r="X411" s="72"/>
      <c r="Y411" s="112"/>
      <c r="Z411" s="72"/>
      <c r="AA411" s="75"/>
      <c r="AB411" s="169"/>
      <c r="AC411" s="72"/>
      <c r="AD411" s="170"/>
      <c r="AE411" s="72"/>
      <c r="AF411" s="170"/>
      <c r="AG411" s="71"/>
      <c r="AH411" s="72"/>
      <c r="AI411" s="170"/>
      <c r="AJ411" s="71"/>
      <c r="AK411" s="72"/>
      <c r="AL411" s="170"/>
      <c r="AM411" s="72"/>
      <c r="AN411" s="111"/>
      <c r="AO411" s="72"/>
      <c r="AP411" s="111"/>
      <c r="AQ411" s="72"/>
      <c r="AR411" s="111"/>
      <c r="AS411" s="72"/>
      <c r="AT411" s="168"/>
      <c r="AU411" s="72"/>
      <c r="AV411" s="266"/>
      <c r="AW411" s="71"/>
      <c r="AX411" s="72"/>
      <c r="AY411" s="111"/>
      <c r="AZ411" s="71"/>
      <c r="BA411" s="171"/>
      <c r="BB411" s="72"/>
      <c r="BC411" s="75"/>
    </row>
    <row r="412" ht="16.5" customHeight="1" outlineLevel="1">
      <c r="A412" s="75"/>
      <c r="B412" s="105"/>
      <c r="C412" s="106"/>
      <c r="D412" s="72"/>
      <c r="E412" s="107"/>
      <c r="F412" s="71"/>
      <c r="G412" s="107"/>
      <c r="H412" s="71"/>
      <c r="I412" s="107"/>
      <c r="J412" s="71"/>
      <c r="K412" s="71"/>
      <c r="L412" s="71"/>
      <c r="M412" s="72"/>
      <c r="N412" s="108"/>
      <c r="O412" s="72"/>
      <c r="P412" s="109"/>
      <c r="Q412" s="71"/>
      <c r="R412" s="110"/>
      <c r="S412" s="72"/>
      <c r="T412" s="111"/>
      <c r="U412" s="72"/>
      <c r="V412" s="112"/>
      <c r="W412" s="71"/>
      <c r="X412" s="72"/>
      <c r="Y412" s="112"/>
      <c r="Z412" s="72"/>
      <c r="AA412" s="75"/>
      <c r="AB412" s="169"/>
      <c r="AC412" s="72"/>
      <c r="AD412" s="170"/>
      <c r="AE412" s="72"/>
      <c r="AF412" s="170"/>
      <c r="AG412" s="71"/>
      <c r="AH412" s="72"/>
      <c r="AI412" s="170"/>
      <c r="AJ412" s="71"/>
      <c r="AK412" s="72"/>
      <c r="AL412" s="170"/>
      <c r="AM412" s="72"/>
      <c r="AN412" s="111"/>
      <c r="AO412" s="72"/>
      <c r="AP412" s="111"/>
      <c r="AQ412" s="72"/>
      <c r="AR412" s="111"/>
      <c r="AS412" s="72"/>
      <c r="AT412" s="168"/>
      <c r="AU412" s="72"/>
      <c r="AV412" s="266"/>
      <c r="AW412" s="71"/>
      <c r="AX412" s="72"/>
      <c r="AY412" s="111"/>
      <c r="AZ412" s="71"/>
      <c r="BA412" s="171"/>
      <c r="BB412" s="72"/>
      <c r="BC412" s="75"/>
    </row>
    <row r="413" ht="16.5" customHeight="1" outlineLevel="1">
      <c r="A413" s="75"/>
      <c r="B413" s="105"/>
      <c r="C413" s="106"/>
      <c r="D413" s="72"/>
      <c r="E413" s="107"/>
      <c r="F413" s="71"/>
      <c r="G413" s="107"/>
      <c r="H413" s="71"/>
      <c r="I413" s="107"/>
      <c r="J413" s="71"/>
      <c r="K413" s="71"/>
      <c r="L413" s="71"/>
      <c r="M413" s="72"/>
      <c r="N413" s="108"/>
      <c r="O413" s="72"/>
      <c r="P413" s="109"/>
      <c r="Q413" s="71"/>
      <c r="R413" s="110"/>
      <c r="S413" s="72"/>
      <c r="T413" s="111"/>
      <c r="U413" s="72"/>
      <c r="V413" s="112"/>
      <c r="W413" s="71"/>
      <c r="X413" s="72"/>
      <c r="Y413" s="112"/>
      <c r="Z413" s="72"/>
      <c r="AA413" s="75"/>
      <c r="AB413" s="169"/>
      <c r="AC413" s="72"/>
      <c r="AD413" s="170"/>
      <c r="AE413" s="72"/>
      <c r="AF413" s="170"/>
      <c r="AG413" s="71"/>
      <c r="AH413" s="72"/>
      <c r="AI413" s="170"/>
      <c r="AJ413" s="71"/>
      <c r="AK413" s="72"/>
      <c r="AL413" s="170"/>
      <c r="AM413" s="72"/>
      <c r="AN413" s="111"/>
      <c r="AO413" s="72"/>
      <c r="AP413" s="111"/>
      <c r="AQ413" s="72"/>
      <c r="AR413" s="111"/>
      <c r="AS413" s="72"/>
      <c r="AT413" s="168"/>
      <c r="AU413" s="72"/>
      <c r="AV413" s="266"/>
      <c r="AW413" s="71"/>
      <c r="AX413" s="72"/>
      <c r="AY413" s="111"/>
      <c r="AZ413" s="71"/>
      <c r="BA413" s="171"/>
      <c r="BB413" s="72"/>
      <c r="BC413" s="75"/>
    </row>
    <row r="414" ht="16.5" customHeight="1" outlineLevel="1">
      <c r="A414" s="75"/>
      <c r="B414" s="105"/>
      <c r="C414" s="106"/>
      <c r="D414" s="72"/>
      <c r="E414" s="107"/>
      <c r="F414" s="71"/>
      <c r="G414" s="107"/>
      <c r="H414" s="71"/>
      <c r="I414" s="107"/>
      <c r="J414" s="71"/>
      <c r="K414" s="71"/>
      <c r="L414" s="71"/>
      <c r="M414" s="72"/>
      <c r="N414" s="108"/>
      <c r="O414" s="72"/>
      <c r="P414" s="109"/>
      <c r="Q414" s="71"/>
      <c r="R414" s="110"/>
      <c r="S414" s="72"/>
      <c r="T414" s="111"/>
      <c r="U414" s="72"/>
      <c r="V414" s="112"/>
      <c r="W414" s="71"/>
      <c r="X414" s="72"/>
      <c r="Y414" s="112"/>
      <c r="Z414" s="72"/>
      <c r="AA414" s="75"/>
      <c r="AB414" s="169"/>
      <c r="AC414" s="72"/>
      <c r="AD414" s="170"/>
      <c r="AE414" s="72"/>
      <c r="AF414" s="170"/>
      <c r="AG414" s="71"/>
      <c r="AH414" s="72"/>
      <c r="AI414" s="170"/>
      <c r="AJ414" s="71"/>
      <c r="AK414" s="72"/>
      <c r="AL414" s="170"/>
      <c r="AM414" s="72"/>
      <c r="AN414" s="111"/>
      <c r="AO414" s="72"/>
      <c r="AP414" s="111"/>
      <c r="AQ414" s="72"/>
      <c r="AR414" s="111"/>
      <c r="AS414" s="72"/>
      <c r="AT414" s="168"/>
      <c r="AU414" s="72"/>
      <c r="AV414" s="266"/>
      <c r="AW414" s="71"/>
      <c r="AX414" s="72"/>
      <c r="AY414" s="111"/>
      <c r="AZ414" s="71"/>
      <c r="BA414" s="171"/>
      <c r="BB414" s="72"/>
      <c r="BC414" s="75"/>
    </row>
    <row r="415" ht="16.5" customHeight="1" outlineLevel="1">
      <c r="A415" s="75"/>
      <c r="B415" s="105"/>
      <c r="C415" s="106"/>
      <c r="D415" s="72"/>
      <c r="E415" s="107"/>
      <c r="F415" s="71"/>
      <c r="G415" s="107"/>
      <c r="H415" s="71"/>
      <c r="I415" s="107"/>
      <c r="J415" s="71"/>
      <c r="K415" s="71"/>
      <c r="L415" s="71"/>
      <c r="M415" s="72"/>
      <c r="N415" s="108"/>
      <c r="O415" s="72"/>
      <c r="P415" s="109"/>
      <c r="Q415" s="71"/>
      <c r="R415" s="110"/>
      <c r="S415" s="72"/>
      <c r="T415" s="111"/>
      <c r="U415" s="72"/>
      <c r="V415" s="112"/>
      <c r="W415" s="71"/>
      <c r="X415" s="72"/>
      <c r="Y415" s="112"/>
      <c r="Z415" s="72"/>
      <c r="AA415" s="75"/>
      <c r="AB415" s="169"/>
      <c r="AC415" s="72"/>
      <c r="AD415" s="170"/>
      <c r="AE415" s="72"/>
      <c r="AF415" s="170"/>
      <c r="AG415" s="71"/>
      <c r="AH415" s="72"/>
      <c r="AI415" s="170"/>
      <c r="AJ415" s="71"/>
      <c r="AK415" s="72"/>
      <c r="AL415" s="170"/>
      <c r="AM415" s="72"/>
      <c r="AN415" s="111"/>
      <c r="AO415" s="72"/>
      <c r="AP415" s="111"/>
      <c r="AQ415" s="72"/>
      <c r="AR415" s="111"/>
      <c r="AS415" s="72"/>
      <c r="AT415" s="168"/>
      <c r="AU415" s="72"/>
      <c r="AV415" s="266"/>
      <c r="AW415" s="71"/>
      <c r="AX415" s="72"/>
      <c r="AY415" s="111"/>
      <c r="AZ415" s="71"/>
      <c r="BA415" s="171"/>
      <c r="BB415" s="72"/>
      <c r="BC415" s="75"/>
    </row>
    <row r="416" ht="16.5" customHeight="1" outlineLevel="1">
      <c r="A416" s="75"/>
      <c r="B416" s="105"/>
      <c r="C416" s="106"/>
      <c r="D416" s="72"/>
      <c r="E416" s="107"/>
      <c r="F416" s="71"/>
      <c r="G416" s="107"/>
      <c r="H416" s="71"/>
      <c r="I416" s="107"/>
      <c r="J416" s="71"/>
      <c r="K416" s="71"/>
      <c r="L416" s="71"/>
      <c r="M416" s="72"/>
      <c r="N416" s="108"/>
      <c r="O416" s="72"/>
      <c r="P416" s="109"/>
      <c r="Q416" s="71"/>
      <c r="R416" s="110"/>
      <c r="S416" s="72"/>
      <c r="T416" s="111"/>
      <c r="U416" s="72"/>
      <c r="V416" s="112"/>
      <c r="W416" s="71"/>
      <c r="X416" s="72"/>
      <c r="Y416" s="112"/>
      <c r="Z416" s="72"/>
      <c r="AA416" s="75"/>
      <c r="AB416" s="169"/>
      <c r="AC416" s="72"/>
      <c r="AD416" s="170"/>
      <c r="AE416" s="72"/>
      <c r="AF416" s="170"/>
      <c r="AG416" s="71"/>
      <c r="AH416" s="72"/>
      <c r="AI416" s="170"/>
      <c r="AJ416" s="71"/>
      <c r="AK416" s="72"/>
      <c r="AL416" s="170"/>
      <c r="AM416" s="72"/>
      <c r="AN416" s="111"/>
      <c r="AO416" s="72"/>
      <c r="AP416" s="111"/>
      <c r="AQ416" s="72"/>
      <c r="AR416" s="111"/>
      <c r="AS416" s="72"/>
      <c r="AT416" s="168"/>
      <c r="AU416" s="72"/>
      <c r="AV416" s="266"/>
      <c r="AW416" s="71"/>
      <c r="AX416" s="72"/>
      <c r="AY416" s="111"/>
      <c r="AZ416" s="71"/>
      <c r="BA416" s="171"/>
      <c r="BB416" s="72"/>
      <c r="BC416" s="75"/>
    </row>
    <row r="417" ht="16.5" customHeight="1" outlineLevel="1">
      <c r="A417" s="75"/>
      <c r="B417" s="105"/>
      <c r="C417" s="106"/>
      <c r="D417" s="72"/>
      <c r="E417" s="107"/>
      <c r="F417" s="71"/>
      <c r="G417" s="107"/>
      <c r="H417" s="71"/>
      <c r="I417" s="107"/>
      <c r="J417" s="71"/>
      <c r="K417" s="71"/>
      <c r="L417" s="71"/>
      <c r="M417" s="72"/>
      <c r="N417" s="108"/>
      <c r="O417" s="72"/>
      <c r="P417" s="109"/>
      <c r="Q417" s="71"/>
      <c r="R417" s="110"/>
      <c r="S417" s="72"/>
      <c r="T417" s="111"/>
      <c r="U417" s="72"/>
      <c r="V417" s="112"/>
      <c r="W417" s="71"/>
      <c r="X417" s="72"/>
      <c r="Y417" s="112"/>
      <c r="Z417" s="72"/>
      <c r="AA417" s="75"/>
      <c r="AB417" s="169"/>
      <c r="AC417" s="72"/>
      <c r="AD417" s="170"/>
      <c r="AE417" s="72"/>
      <c r="AF417" s="170"/>
      <c r="AG417" s="71"/>
      <c r="AH417" s="72"/>
      <c r="AI417" s="170"/>
      <c r="AJ417" s="71"/>
      <c r="AK417" s="72"/>
      <c r="AL417" s="170"/>
      <c r="AM417" s="72"/>
      <c r="AN417" s="111"/>
      <c r="AO417" s="72"/>
      <c r="AP417" s="111"/>
      <c r="AQ417" s="72"/>
      <c r="AR417" s="111"/>
      <c r="AS417" s="72"/>
      <c r="AT417" s="168"/>
      <c r="AU417" s="72"/>
      <c r="AV417" s="266"/>
      <c r="AW417" s="71"/>
      <c r="AX417" s="72"/>
      <c r="AY417" s="111"/>
      <c r="AZ417" s="71"/>
      <c r="BA417" s="171"/>
      <c r="BB417" s="72"/>
      <c r="BC417" s="75"/>
    </row>
    <row r="418" ht="16.5" customHeight="1" outlineLevel="1">
      <c r="A418" s="75"/>
      <c r="B418" s="105"/>
      <c r="C418" s="106"/>
      <c r="D418" s="72"/>
      <c r="E418" s="107"/>
      <c r="F418" s="71"/>
      <c r="G418" s="107"/>
      <c r="H418" s="71"/>
      <c r="I418" s="107"/>
      <c r="J418" s="71"/>
      <c r="K418" s="71"/>
      <c r="L418" s="71"/>
      <c r="M418" s="72"/>
      <c r="N418" s="108"/>
      <c r="O418" s="72"/>
      <c r="P418" s="109"/>
      <c r="Q418" s="71"/>
      <c r="R418" s="110"/>
      <c r="S418" s="72"/>
      <c r="T418" s="111"/>
      <c r="U418" s="72"/>
      <c r="V418" s="112"/>
      <c r="W418" s="71"/>
      <c r="X418" s="72"/>
      <c r="Y418" s="112"/>
      <c r="Z418" s="72"/>
      <c r="AA418" s="75"/>
      <c r="AB418" s="169"/>
      <c r="AC418" s="72"/>
      <c r="AD418" s="170"/>
      <c r="AE418" s="72"/>
      <c r="AF418" s="170"/>
      <c r="AG418" s="71"/>
      <c r="AH418" s="72"/>
      <c r="AI418" s="170"/>
      <c r="AJ418" s="71"/>
      <c r="AK418" s="72"/>
      <c r="AL418" s="170"/>
      <c r="AM418" s="72"/>
      <c r="AN418" s="111"/>
      <c r="AO418" s="72"/>
      <c r="AP418" s="111"/>
      <c r="AQ418" s="72"/>
      <c r="AR418" s="111"/>
      <c r="AS418" s="72"/>
      <c r="AT418" s="168"/>
      <c r="AU418" s="72"/>
      <c r="AV418" s="266"/>
      <c r="AW418" s="71"/>
      <c r="AX418" s="72"/>
      <c r="AY418" s="111"/>
      <c r="AZ418" s="71"/>
      <c r="BA418" s="171"/>
      <c r="BB418" s="72"/>
      <c r="BC418" s="75"/>
    </row>
    <row r="419" ht="16.5" customHeight="1" outlineLevel="1">
      <c r="A419" s="75"/>
      <c r="B419" s="105"/>
      <c r="C419" s="106"/>
      <c r="D419" s="72"/>
      <c r="E419" s="107"/>
      <c r="F419" s="71"/>
      <c r="G419" s="107"/>
      <c r="H419" s="71"/>
      <c r="I419" s="107"/>
      <c r="J419" s="71"/>
      <c r="K419" s="71"/>
      <c r="L419" s="71"/>
      <c r="M419" s="72"/>
      <c r="N419" s="108"/>
      <c r="O419" s="72"/>
      <c r="P419" s="109"/>
      <c r="Q419" s="71"/>
      <c r="R419" s="110"/>
      <c r="S419" s="72"/>
      <c r="T419" s="111"/>
      <c r="U419" s="72"/>
      <c r="V419" s="112"/>
      <c r="W419" s="71"/>
      <c r="X419" s="72"/>
      <c r="Y419" s="112"/>
      <c r="Z419" s="72"/>
      <c r="AA419" s="75"/>
      <c r="AB419" s="169"/>
      <c r="AC419" s="72"/>
      <c r="AD419" s="170"/>
      <c r="AE419" s="72"/>
      <c r="AF419" s="170"/>
      <c r="AG419" s="71"/>
      <c r="AH419" s="72"/>
      <c r="AI419" s="170"/>
      <c r="AJ419" s="71"/>
      <c r="AK419" s="72"/>
      <c r="AL419" s="170"/>
      <c r="AM419" s="72"/>
      <c r="AN419" s="111"/>
      <c r="AO419" s="72"/>
      <c r="AP419" s="111"/>
      <c r="AQ419" s="72"/>
      <c r="AR419" s="111"/>
      <c r="AS419" s="72"/>
      <c r="AT419" s="168"/>
      <c r="AU419" s="72"/>
      <c r="AV419" s="266"/>
      <c r="AW419" s="71"/>
      <c r="AX419" s="72"/>
      <c r="AY419" s="111"/>
      <c r="AZ419" s="71"/>
      <c r="BA419" s="171"/>
      <c r="BB419" s="72"/>
      <c r="BC419" s="75"/>
    </row>
    <row r="420" ht="16.5" customHeight="1" outlineLevel="1">
      <c r="A420" s="75"/>
      <c r="B420" s="105"/>
      <c r="C420" s="106"/>
      <c r="D420" s="72"/>
      <c r="E420" s="107"/>
      <c r="F420" s="71"/>
      <c r="G420" s="107"/>
      <c r="H420" s="71"/>
      <c r="I420" s="107"/>
      <c r="J420" s="71"/>
      <c r="K420" s="71"/>
      <c r="L420" s="71"/>
      <c r="M420" s="72"/>
      <c r="N420" s="108"/>
      <c r="O420" s="72"/>
      <c r="P420" s="109"/>
      <c r="Q420" s="71"/>
      <c r="R420" s="110"/>
      <c r="S420" s="72"/>
      <c r="T420" s="111"/>
      <c r="U420" s="72"/>
      <c r="V420" s="112"/>
      <c r="W420" s="71"/>
      <c r="X420" s="72"/>
      <c r="Y420" s="112"/>
      <c r="Z420" s="72"/>
      <c r="AA420" s="75"/>
      <c r="AB420" s="169"/>
      <c r="AC420" s="72"/>
      <c r="AD420" s="170"/>
      <c r="AE420" s="72"/>
      <c r="AF420" s="170"/>
      <c r="AG420" s="71"/>
      <c r="AH420" s="72"/>
      <c r="AI420" s="170"/>
      <c r="AJ420" s="71"/>
      <c r="AK420" s="72"/>
      <c r="AL420" s="170"/>
      <c r="AM420" s="72"/>
      <c r="AN420" s="111"/>
      <c r="AO420" s="72"/>
      <c r="AP420" s="111"/>
      <c r="AQ420" s="72"/>
      <c r="AR420" s="111"/>
      <c r="AS420" s="72"/>
      <c r="AT420" s="168"/>
      <c r="AU420" s="72"/>
      <c r="AV420" s="266"/>
      <c r="AW420" s="71"/>
      <c r="AX420" s="72"/>
      <c r="AY420" s="111"/>
      <c r="AZ420" s="71"/>
      <c r="BA420" s="171"/>
      <c r="BB420" s="72"/>
      <c r="BC420" s="75"/>
    </row>
    <row r="421" ht="16.5" customHeight="1" outlineLevel="1">
      <c r="A421" s="75"/>
      <c r="B421" s="105"/>
      <c r="C421" s="106"/>
      <c r="D421" s="72"/>
      <c r="E421" s="107"/>
      <c r="F421" s="71"/>
      <c r="G421" s="107"/>
      <c r="H421" s="71"/>
      <c r="I421" s="107"/>
      <c r="J421" s="71"/>
      <c r="K421" s="71"/>
      <c r="L421" s="71"/>
      <c r="M421" s="72"/>
      <c r="N421" s="108"/>
      <c r="O421" s="72"/>
      <c r="P421" s="109"/>
      <c r="Q421" s="71"/>
      <c r="R421" s="110"/>
      <c r="S421" s="72"/>
      <c r="T421" s="111"/>
      <c r="U421" s="72"/>
      <c r="V421" s="112"/>
      <c r="W421" s="71"/>
      <c r="X421" s="72"/>
      <c r="Y421" s="112"/>
      <c r="Z421" s="72"/>
      <c r="AA421" s="75"/>
      <c r="AB421" s="169"/>
      <c r="AC421" s="72"/>
      <c r="AD421" s="170"/>
      <c r="AE421" s="72"/>
      <c r="AF421" s="170"/>
      <c r="AG421" s="71"/>
      <c r="AH421" s="72"/>
      <c r="AI421" s="170"/>
      <c r="AJ421" s="71"/>
      <c r="AK421" s="72"/>
      <c r="AL421" s="170"/>
      <c r="AM421" s="72"/>
      <c r="AN421" s="111"/>
      <c r="AO421" s="72"/>
      <c r="AP421" s="111"/>
      <c r="AQ421" s="72"/>
      <c r="AR421" s="111"/>
      <c r="AS421" s="72"/>
      <c r="AT421" s="168"/>
      <c r="AU421" s="72"/>
      <c r="AV421" s="266"/>
      <c r="AW421" s="71"/>
      <c r="AX421" s="72"/>
      <c r="AY421" s="111"/>
      <c r="AZ421" s="71"/>
      <c r="BA421" s="171"/>
      <c r="BB421" s="72"/>
      <c r="BC421" s="75"/>
    </row>
    <row r="422" ht="16.5" customHeight="1" outlineLevel="1">
      <c r="A422" s="75"/>
      <c r="B422" s="105"/>
      <c r="C422" s="106"/>
      <c r="D422" s="72"/>
      <c r="E422" s="107"/>
      <c r="F422" s="71"/>
      <c r="G422" s="107"/>
      <c r="H422" s="71"/>
      <c r="I422" s="107"/>
      <c r="J422" s="71"/>
      <c r="K422" s="71"/>
      <c r="L422" s="71"/>
      <c r="M422" s="72"/>
      <c r="N422" s="108"/>
      <c r="O422" s="72"/>
      <c r="P422" s="109"/>
      <c r="Q422" s="71"/>
      <c r="R422" s="110"/>
      <c r="S422" s="72"/>
      <c r="T422" s="111"/>
      <c r="U422" s="72"/>
      <c r="V422" s="112"/>
      <c r="W422" s="71"/>
      <c r="X422" s="72"/>
      <c r="Y422" s="112"/>
      <c r="Z422" s="72"/>
      <c r="AA422" s="75"/>
      <c r="AB422" s="169"/>
      <c r="AC422" s="72"/>
      <c r="AD422" s="170"/>
      <c r="AE422" s="72"/>
      <c r="AF422" s="170"/>
      <c r="AG422" s="71"/>
      <c r="AH422" s="72"/>
      <c r="AI422" s="170"/>
      <c r="AJ422" s="71"/>
      <c r="AK422" s="72"/>
      <c r="AL422" s="170"/>
      <c r="AM422" s="72"/>
      <c r="AN422" s="111"/>
      <c r="AO422" s="72"/>
      <c r="AP422" s="111"/>
      <c r="AQ422" s="72"/>
      <c r="AR422" s="111"/>
      <c r="AS422" s="72"/>
      <c r="AT422" s="168"/>
      <c r="AU422" s="72"/>
      <c r="AV422" s="266"/>
      <c r="AW422" s="71"/>
      <c r="AX422" s="72"/>
      <c r="AY422" s="111"/>
      <c r="AZ422" s="71"/>
      <c r="BA422" s="171"/>
      <c r="BB422" s="72"/>
      <c r="BC422" s="75"/>
    </row>
    <row r="423" ht="16.5" customHeight="1" outlineLevel="1">
      <c r="A423" s="75"/>
      <c r="B423" s="105"/>
      <c r="C423" s="106"/>
      <c r="D423" s="72"/>
      <c r="E423" s="107"/>
      <c r="F423" s="71"/>
      <c r="G423" s="107"/>
      <c r="H423" s="71"/>
      <c r="I423" s="107"/>
      <c r="J423" s="71"/>
      <c r="K423" s="71"/>
      <c r="L423" s="71"/>
      <c r="M423" s="72"/>
      <c r="N423" s="108"/>
      <c r="O423" s="72"/>
      <c r="P423" s="109"/>
      <c r="Q423" s="71"/>
      <c r="R423" s="110"/>
      <c r="S423" s="72"/>
      <c r="T423" s="111"/>
      <c r="U423" s="72"/>
      <c r="V423" s="112"/>
      <c r="W423" s="71"/>
      <c r="X423" s="72"/>
      <c r="Y423" s="112"/>
      <c r="Z423" s="72"/>
      <c r="AA423" s="75"/>
      <c r="AB423" s="169"/>
      <c r="AC423" s="72"/>
      <c r="AD423" s="170"/>
      <c r="AE423" s="72"/>
      <c r="AF423" s="170"/>
      <c r="AG423" s="71"/>
      <c r="AH423" s="72"/>
      <c r="AI423" s="170"/>
      <c r="AJ423" s="71"/>
      <c r="AK423" s="72"/>
      <c r="AL423" s="170"/>
      <c r="AM423" s="72"/>
      <c r="AN423" s="111"/>
      <c r="AO423" s="72"/>
      <c r="AP423" s="111"/>
      <c r="AQ423" s="72"/>
      <c r="AR423" s="111"/>
      <c r="AS423" s="72"/>
      <c r="AT423" s="168"/>
      <c r="AU423" s="72"/>
      <c r="AV423" s="266"/>
      <c r="AW423" s="71"/>
      <c r="AX423" s="72"/>
      <c r="AY423" s="111"/>
      <c r="AZ423" s="71"/>
      <c r="BA423" s="171"/>
      <c r="BB423" s="72"/>
      <c r="BC423" s="75"/>
    </row>
    <row r="424" ht="16.5" customHeight="1" outlineLevel="1">
      <c r="A424" s="75"/>
      <c r="B424" s="105"/>
      <c r="C424" s="106"/>
      <c r="D424" s="72"/>
      <c r="E424" s="107"/>
      <c r="F424" s="71"/>
      <c r="G424" s="107"/>
      <c r="H424" s="71"/>
      <c r="I424" s="107"/>
      <c r="J424" s="71"/>
      <c r="K424" s="71"/>
      <c r="L424" s="71"/>
      <c r="M424" s="72"/>
      <c r="N424" s="108"/>
      <c r="O424" s="72"/>
      <c r="P424" s="109"/>
      <c r="Q424" s="71"/>
      <c r="R424" s="110"/>
      <c r="S424" s="72"/>
      <c r="T424" s="111"/>
      <c r="U424" s="72"/>
      <c r="V424" s="112"/>
      <c r="W424" s="71"/>
      <c r="X424" s="72"/>
      <c r="Y424" s="112"/>
      <c r="Z424" s="72"/>
      <c r="AA424" s="75"/>
      <c r="AB424" s="169"/>
      <c r="AC424" s="72"/>
      <c r="AD424" s="170"/>
      <c r="AE424" s="72"/>
      <c r="AF424" s="170"/>
      <c r="AG424" s="71"/>
      <c r="AH424" s="72"/>
      <c r="AI424" s="170"/>
      <c r="AJ424" s="71"/>
      <c r="AK424" s="72"/>
      <c r="AL424" s="170"/>
      <c r="AM424" s="72"/>
      <c r="AN424" s="111"/>
      <c r="AO424" s="72"/>
      <c r="AP424" s="111"/>
      <c r="AQ424" s="72"/>
      <c r="AR424" s="111"/>
      <c r="AS424" s="72"/>
      <c r="AT424" s="168"/>
      <c r="AU424" s="72"/>
      <c r="AV424" s="266"/>
      <c r="AW424" s="71"/>
      <c r="AX424" s="72"/>
      <c r="AY424" s="111"/>
      <c r="AZ424" s="71"/>
      <c r="BA424" s="171"/>
      <c r="BB424" s="72"/>
      <c r="BC424" s="75"/>
    </row>
    <row r="425" ht="16.5" customHeight="1" outlineLevel="1">
      <c r="A425" s="75"/>
      <c r="B425" s="105"/>
      <c r="C425" s="106"/>
      <c r="D425" s="72"/>
      <c r="E425" s="107"/>
      <c r="F425" s="71"/>
      <c r="G425" s="107"/>
      <c r="H425" s="71"/>
      <c r="I425" s="107"/>
      <c r="J425" s="71"/>
      <c r="K425" s="71"/>
      <c r="L425" s="71"/>
      <c r="M425" s="72"/>
      <c r="N425" s="108"/>
      <c r="O425" s="72"/>
      <c r="P425" s="109"/>
      <c r="Q425" s="71"/>
      <c r="R425" s="110"/>
      <c r="S425" s="72"/>
      <c r="T425" s="111"/>
      <c r="U425" s="72"/>
      <c r="V425" s="112"/>
      <c r="W425" s="71"/>
      <c r="X425" s="72"/>
      <c r="Y425" s="112"/>
      <c r="Z425" s="72"/>
      <c r="AA425" s="75"/>
      <c r="AB425" s="169"/>
      <c r="AC425" s="72"/>
      <c r="AD425" s="170"/>
      <c r="AE425" s="72"/>
      <c r="AF425" s="170"/>
      <c r="AG425" s="71"/>
      <c r="AH425" s="72"/>
      <c r="AI425" s="170"/>
      <c r="AJ425" s="71"/>
      <c r="AK425" s="72"/>
      <c r="AL425" s="170"/>
      <c r="AM425" s="72"/>
      <c r="AN425" s="111"/>
      <c r="AO425" s="72"/>
      <c r="AP425" s="111"/>
      <c r="AQ425" s="72"/>
      <c r="AR425" s="111"/>
      <c r="AS425" s="72"/>
      <c r="AT425" s="168"/>
      <c r="AU425" s="72"/>
      <c r="AV425" s="266"/>
      <c r="AW425" s="71"/>
      <c r="AX425" s="72"/>
      <c r="AY425" s="111"/>
      <c r="AZ425" s="71"/>
      <c r="BA425" s="171"/>
      <c r="BB425" s="72"/>
      <c r="BC425" s="75"/>
    </row>
    <row r="426" ht="16.5" customHeight="1" outlineLevel="1">
      <c r="A426" s="75"/>
      <c r="B426" s="105"/>
      <c r="C426" s="106"/>
      <c r="D426" s="72"/>
      <c r="E426" s="107"/>
      <c r="F426" s="71"/>
      <c r="G426" s="107"/>
      <c r="H426" s="71"/>
      <c r="I426" s="107"/>
      <c r="J426" s="71"/>
      <c r="K426" s="71"/>
      <c r="L426" s="71"/>
      <c r="M426" s="72"/>
      <c r="N426" s="108"/>
      <c r="O426" s="72"/>
      <c r="P426" s="109"/>
      <c r="Q426" s="71"/>
      <c r="R426" s="110"/>
      <c r="S426" s="72"/>
      <c r="T426" s="111"/>
      <c r="U426" s="72"/>
      <c r="V426" s="112"/>
      <c r="W426" s="71"/>
      <c r="X426" s="72"/>
      <c r="Y426" s="112"/>
      <c r="Z426" s="72"/>
      <c r="AA426" s="75"/>
      <c r="AB426" s="169"/>
      <c r="AC426" s="72"/>
      <c r="AD426" s="170"/>
      <c r="AE426" s="72"/>
      <c r="AF426" s="170"/>
      <c r="AG426" s="71"/>
      <c r="AH426" s="72"/>
      <c r="AI426" s="170"/>
      <c r="AJ426" s="71"/>
      <c r="AK426" s="72"/>
      <c r="AL426" s="170"/>
      <c r="AM426" s="72"/>
      <c r="AN426" s="111"/>
      <c r="AO426" s="72"/>
      <c r="AP426" s="111"/>
      <c r="AQ426" s="72"/>
      <c r="AR426" s="111"/>
      <c r="AS426" s="72"/>
      <c r="AT426" s="168"/>
      <c r="AU426" s="72"/>
      <c r="AV426" s="266"/>
      <c r="AW426" s="71"/>
      <c r="AX426" s="72"/>
      <c r="AY426" s="111"/>
      <c r="AZ426" s="71"/>
      <c r="BA426" s="171"/>
      <c r="BB426" s="72"/>
      <c r="BC426" s="75"/>
    </row>
    <row r="427" ht="16.5" customHeight="1" outlineLevel="1">
      <c r="A427" s="75"/>
      <c r="B427" s="105"/>
      <c r="C427" s="106"/>
      <c r="D427" s="72"/>
      <c r="E427" s="107"/>
      <c r="F427" s="71"/>
      <c r="G427" s="107"/>
      <c r="H427" s="71"/>
      <c r="I427" s="107"/>
      <c r="J427" s="71"/>
      <c r="K427" s="71"/>
      <c r="L427" s="71"/>
      <c r="M427" s="72"/>
      <c r="N427" s="108"/>
      <c r="O427" s="72"/>
      <c r="P427" s="109"/>
      <c r="Q427" s="71"/>
      <c r="R427" s="110"/>
      <c r="S427" s="72"/>
      <c r="T427" s="111"/>
      <c r="U427" s="72"/>
      <c r="V427" s="112"/>
      <c r="W427" s="71"/>
      <c r="X427" s="72"/>
      <c r="Y427" s="112"/>
      <c r="Z427" s="72"/>
      <c r="AA427" s="75"/>
      <c r="AB427" s="169"/>
      <c r="AC427" s="72"/>
      <c r="AD427" s="170"/>
      <c r="AE427" s="72"/>
      <c r="AF427" s="170"/>
      <c r="AG427" s="71"/>
      <c r="AH427" s="72"/>
      <c r="AI427" s="170"/>
      <c r="AJ427" s="71"/>
      <c r="AK427" s="72"/>
      <c r="AL427" s="170"/>
      <c r="AM427" s="72"/>
      <c r="AN427" s="111"/>
      <c r="AO427" s="72"/>
      <c r="AP427" s="111"/>
      <c r="AQ427" s="72"/>
      <c r="AR427" s="111"/>
      <c r="AS427" s="72"/>
      <c r="AT427" s="168"/>
      <c r="AU427" s="72"/>
      <c r="AV427" s="266"/>
      <c r="AW427" s="71"/>
      <c r="AX427" s="72"/>
      <c r="AY427" s="111"/>
      <c r="AZ427" s="71"/>
      <c r="BA427" s="171"/>
      <c r="BB427" s="72"/>
      <c r="BC427" s="75"/>
    </row>
    <row r="428" ht="16.5" customHeight="1" outlineLevel="1">
      <c r="A428" s="75"/>
      <c r="B428" s="105"/>
      <c r="C428" s="106"/>
      <c r="D428" s="72"/>
      <c r="E428" s="107"/>
      <c r="F428" s="71"/>
      <c r="G428" s="107"/>
      <c r="H428" s="71"/>
      <c r="I428" s="107"/>
      <c r="J428" s="71"/>
      <c r="K428" s="71"/>
      <c r="L428" s="71"/>
      <c r="M428" s="72"/>
      <c r="N428" s="108"/>
      <c r="O428" s="72"/>
      <c r="P428" s="109"/>
      <c r="Q428" s="71"/>
      <c r="R428" s="110"/>
      <c r="S428" s="72"/>
      <c r="T428" s="111"/>
      <c r="U428" s="72"/>
      <c r="V428" s="112"/>
      <c r="W428" s="71"/>
      <c r="X428" s="72"/>
      <c r="Y428" s="112"/>
      <c r="Z428" s="72"/>
      <c r="AA428" s="75"/>
      <c r="AB428" s="169"/>
      <c r="AC428" s="72"/>
      <c r="AD428" s="170"/>
      <c r="AE428" s="72"/>
      <c r="AF428" s="170"/>
      <c r="AG428" s="71"/>
      <c r="AH428" s="72"/>
      <c r="AI428" s="170"/>
      <c r="AJ428" s="71"/>
      <c r="AK428" s="72"/>
      <c r="AL428" s="170"/>
      <c r="AM428" s="72"/>
      <c r="AN428" s="111"/>
      <c r="AO428" s="72"/>
      <c r="AP428" s="111"/>
      <c r="AQ428" s="72"/>
      <c r="AR428" s="111"/>
      <c r="AS428" s="72"/>
      <c r="AT428" s="168"/>
      <c r="AU428" s="72"/>
      <c r="AV428" s="266"/>
      <c r="AW428" s="71"/>
      <c r="AX428" s="72"/>
      <c r="AY428" s="111"/>
      <c r="AZ428" s="71"/>
      <c r="BA428" s="171"/>
      <c r="BB428" s="72"/>
      <c r="BC428" s="75"/>
    </row>
    <row r="429" ht="16.5" customHeight="1" outlineLevel="1">
      <c r="A429" s="75"/>
      <c r="B429" s="105"/>
      <c r="C429" s="106"/>
      <c r="D429" s="72"/>
      <c r="E429" s="107"/>
      <c r="F429" s="71"/>
      <c r="G429" s="107"/>
      <c r="H429" s="71"/>
      <c r="I429" s="107"/>
      <c r="J429" s="71"/>
      <c r="K429" s="71"/>
      <c r="L429" s="71"/>
      <c r="M429" s="72"/>
      <c r="N429" s="108"/>
      <c r="O429" s="72"/>
      <c r="P429" s="109"/>
      <c r="Q429" s="71"/>
      <c r="R429" s="110"/>
      <c r="S429" s="72"/>
      <c r="T429" s="111"/>
      <c r="U429" s="72"/>
      <c r="V429" s="112"/>
      <c r="W429" s="71"/>
      <c r="X429" s="72"/>
      <c r="Y429" s="112"/>
      <c r="Z429" s="72"/>
      <c r="AA429" s="75"/>
      <c r="AB429" s="169"/>
      <c r="AC429" s="72"/>
      <c r="AD429" s="170"/>
      <c r="AE429" s="72"/>
      <c r="AF429" s="170"/>
      <c r="AG429" s="71"/>
      <c r="AH429" s="72"/>
      <c r="AI429" s="170"/>
      <c r="AJ429" s="71"/>
      <c r="AK429" s="72"/>
      <c r="AL429" s="170"/>
      <c r="AM429" s="72"/>
      <c r="AN429" s="111"/>
      <c r="AO429" s="72"/>
      <c r="AP429" s="111"/>
      <c r="AQ429" s="72"/>
      <c r="AR429" s="111"/>
      <c r="AS429" s="72"/>
      <c r="AT429" s="168"/>
      <c r="AU429" s="72"/>
      <c r="AV429" s="266"/>
      <c r="AW429" s="71"/>
      <c r="AX429" s="72"/>
      <c r="AY429" s="111"/>
      <c r="AZ429" s="71"/>
      <c r="BA429" s="171"/>
      <c r="BB429" s="72"/>
      <c r="BC429" s="75"/>
    </row>
    <row r="430" ht="16.5" customHeight="1" outlineLevel="1">
      <c r="A430" s="75"/>
      <c r="B430" s="105"/>
      <c r="C430" s="106"/>
      <c r="D430" s="72"/>
      <c r="E430" s="107"/>
      <c r="F430" s="71"/>
      <c r="G430" s="107"/>
      <c r="H430" s="71"/>
      <c r="I430" s="107"/>
      <c r="J430" s="71"/>
      <c r="K430" s="71"/>
      <c r="L430" s="71"/>
      <c r="M430" s="72"/>
      <c r="N430" s="108"/>
      <c r="O430" s="72"/>
      <c r="P430" s="109"/>
      <c r="Q430" s="71"/>
      <c r="R430" s="110"/>
      <c r="S430" s="72"/>
      <c r="T430" s="111"/>
      <c r="U430" s="72"/>
      <c r="V430" s="112"/>
      <c r="W430" s="71"/>
      <c r="X430" s="72"/>
      <c r="Y430" s="112"/>
      <c r="Z430" s="72"/>
      <c r="AA430" s="75"/>
      <c r="AB430" s="169"/>
      <c r="AC430" s="72"/>
      <c r="AD430" s="170"/>
      <c r="AE430" s="72"/>
      <c r="AF430" s="170"/>
      <c r="AG430" s="71"/>
      <c r="AH430" s="72"/>
      <c r="AI430" s="170"/>
      <c r="AJ430" s="71"/>
      <c r="AK430" s="72"/>
      <c r="AL430" s="170"/>
      <c r="AM430" s="72"/>
      <c r="AN430" s="111"/>
      <c r="AO430" s="72"/>
      <c r="AP430" s="111"/>
      <c r="AQ430" s="72"/>
      <c r="AR430" s="111"/>
      <c r="AS430" s="72"/>
      <c r="AT430" s="168"/>
      <c r="AU430" s="72"/>
      <c r="AV430" s="266"/>
      <c r="AW430" s="71"/>
      <c r="AX430" s="72"/>
      <c r="AY430" s="111"/>
      <c r="AZ430" s="71"/>
      <c r="BA430" s="171"/>
      <c r="BB430" s="72"/>
      <c r="BC430" s="75"/>
    </row>
    <row r="431" ht="16.5" customHeight="1" outlineLevel="1">
      <c r="A431" s="75"/>
      <c r="B431" s="105"/>
      <c r="C431" s="106"/>
      <c r="D431" s="72"/>
      <c r="E431" s="107"/>
      <c r="F431" s="71"/>
      <c r="G431" s="107"/>
      <c r="H431" s="71"/>
      <c r="I431" s="107"/>
      <c r="J431" s="71"/>
      <c r="K431" s="71"/>
      <c r="L431" s="71"/>
      <c r="M431" s="72"/>
      <c r="N431" s="108"/>
      <c r="O431" s="72"/>
      <c r="P431" s="109"/>
      <c r="Q431" s="71"/>
      <c r="R431" s="110"/>
      <c r="S431" s="72"/>
      <c r="T431" s="111"/>
      <c r="U431" s="72"/>
      <c r="V431" s="112"/>
      <c r="W431" s="71"/>
      <c r="X431" s="72"/>
      <c r="Y431" s="112"/>
      <c r="Z431" s="72"/>
      <c r="AA431" s="75"/>
      <c r="AB431" s="169"/>
      <c r="AC431" s="72"/>
      <c r="AD431" s="170"/>
      <c r="AE431" s="72"/>
      <c r="AF431" s="170"/>
      <c r="AG431" s="71"/>
      <c r="AH431" s="72"/>
      <c r="AI431" s="170"/>
      <c r="AJ431" s="71"/>
      <c r="AK431" s="72"/>
      <c r="AL431" s="170"/>
      <c r="AM431" s="72"/>
      <c r="AN431" s="111"/>
      <c r="AO431" s="72"/>
      <c r="AP431" s="111"/>
      <c r="AQ431" s="72"/>
      <c r="AR431" s="111"/>
      <c r="AS431" s="72"/>
      <c r="AT431" s="168"/>
      <c r="AU431" s="72"/>
      <c r="AV431" s="266"/>
      <c r="AW431" s="71"/>
      <c r="AX431" s="72"/>
      <c r="AY431" s="111"/>
      <c r="AZ431" s="71"/>
      <c r="BA431" s="171"/>
      <c r="BB431" s="72"/>
      <c r="BC431" s="75"/>
    </row>
    <row r="432" ht="16.5" customHeight="1" outlineLevel="1">
      <c r="A432" s="75"/>
      <c r="B432" s="105"/>
      <c r="C432" s="106"/>
      <c r="D432" s="72"/>
      <c r="E432" s="107"/>
      <c r="F432" s="71"/>
      <c r="G432" s="107"/>
      <c r="H432" s="71"/>
      <c r="I432" s="107"/>
      <c r="J432" s="71"/>
      <c r="K432" s="71"/>
      <c r="L432" s="71"/>
      <c r="M432" s="72"/>
      <c r="N432" s="108"/>
      <c r="O432" s="72"/>
      <c r="P432" s="109"/>
      <c r="Q432" s="71"/>
      <c r="R432" s="110"/>
      <c r="S432" s="72"/>
      <c r="T432" s="111"/>
      <c r="U432" s="72"/>
      <c r="V432" s="112"/>
      <c r="W432" s="71"/>
      <c r="X432" s="72"/>
      <c r="Y432" s="112"/>
      <c r="Z432" s="72"/>
      <c r="AA432" s="75"/>
      <c r="AB432" s="169"/>
      <c r="AC432" s="72"/>
      <c r="AD432" s="170"/>
      <c r="AE432" s="72"/>
      <c r="AF432" s="170"/>
      <c r="AG432" s="71"/>
      <c r="AH432" s="72"/>
      <c r="AI432" s="170"/>
      <c r="AJ432" s="71"/>
      <c r="AK432" s="72"/>
      <c r="AL432" s="170"/>
      <c r="AM432" s="72"/>
      <c r="AN432" s="111"/>
      <c r="AO432" s="72"/>
      <c r="AP432" s="111"/>
      <c r="AQ432" s="72"/>
      <c r="AR432" s="111"/>
      <c r="AS432" s="72"/>
      <c r="AT432" s="168"/>
      <c r="AU432" s="72"/>
      <c r="AV432" s="266"/>
      <c r="AW432" s="71"/>
      <c r="AX432" s="72"/>
      <c r="AY432" s="111"/>
      <c r="AZ432" s="71"/>
      <c r="BA432" s="171"/>
      <c r="BB432" s="72"/>
      <c r="BC432" s="75"/>
    </row>
    <row r="433" ht="16.5" customHeight="1" outlineLevel="1">
      <c r="A433" s="75"/>
      <c r="B433" s="105"/>
      <c r="C433" s="106"/>
      <c r="D433" s="72"/>
      <c r="E433" s="107"/>
      <c r="F433" s="71"/>
      <c r="G433" s="107"/>
      <c r="H433" s="71"/>
      <c r="I433" s="107"/>
      <c r="J433" s="71"/>
      <c r="K433" s="71"/>
      <c r="L433" s="71"/>
      <c r="M433" s="72"/>
      <c r="N433" s="108"/>
      <c r="O433" s="72"/>
      <c r="P433" s="109"/>
      <c r="Q433" s="71"/>
      <c r="R433" s="110"/>
      <c r="S433" s="72"/>
      <c r="T433" s="111"/>
      <c r="U433" s="72"/>
      <c r="V433" s="112"/>
      <c r="W433" s="71"/>
      <c r="X433" s="72"/>
      <c r="Y433" s="112"/>
      <c r="Z433" s="72"/>
      <c r="AA433" s="75"/>
      <c r="AB433" s="169"/>
      <c r="AC433" s="72"/>
      <c r="AD433" s="170"/>
      <c r="AE433" s="72"/>
      <c r="AF433" s="170"/>
      <c r="AG433" s="71"/>
      <c r="AH433" s="72"/>
      <c r="AI433" s="170"/>
      <c r="AJ433" s="71"/>
      <c r="AK433" s="72"/>
      <c r="AL433" s="170"/>
      <c r="AM433" s="72"/>
      <c r="AN433" s="111"/>
      <c r="AO433" s="72"/>
      <c r="AP433" s="111"/>
      <c r="AQ433" s="72"/>
      <c r="AR433" s="111"/>
      <c r="AS433" s="72"/>
      <c r="AT433" s="168"/>
      <c r="AU433" s="72"/>
      <c r="AV433" s="266"/>
      <c r="AW433" s="71"/>
      <c r="AX433" s="72"/>
      <c r="AY433" s="111"/>
      <c r="AZ433" s="71"/>
      <c r="BA433" s="171"/>
      <c r="BB433" s="72"/>
      <c r="BC433" s="75"/>
    </row>
    <row r="434" ht="16.5" customHeight="1" outlineLevel="1">
      <c r="A434" s="75"/>
      <c r="B434" s="105"/>
      <c r="C434" s="106"/>
      <c r="D434" s="72"/>
      <c r="E434" s="107"/>
      <c r="F434" s="71"/>
      <c r="G434" s="107"/>
      <c r="H434" s="71"/>
      <c r="I434" s="107"/>
      <c r="J434" s="71"/>
      <c r="K434" s="71"/>
      <c r="L434" s="71"/>
      <c r="M434" s="72"/>
      <c r="N434" s="108"/>
      <c r="O434" s="72"/>
      <c r="P434" s="109"/>
      <c r="Q434" s="71"/>
      <c r="R434" s="110"/>
      <c r="S434" s="72"/>
      <c r="T434" s="111"/>
      <c r="U434" s="72"/>
      <c r="V434" s="112"/>
      <c r="W434" s="71"/>
      <c r="X434" s="72"/>
      <c r="Y434" s="112"/>
      <c r="Z434" s="72"/>
      <c r="AA434" s="75"/>
      <c r="AB434" s="169"/>
      <c r="AC434" s="72"/>
      <c r="AD434" s="170"/>
      <c r="AE434" s="72"/>
      <c r="AF434" s="170"/>
      <c r="AG434" s="71"/>
      <c r="AH434" s="72"/>
      <c r="AI434" s="170"/>
      <c r="AJ434" s="71"/>
      <c r="AK434" s="72"/>
      <c r="AL434" s="170"/>
      <c r="AM434" s="72"/>
      <c r="AN434" s="111"/>
      <c r="AO434" s="72"/>
      <c r="AP434" s="111"/>
      <c r="AQ434" s="72"/>
      <c r="AR434" s="111"/>
      <c r="AS434" s="72"/>
      <c r="AT434" s="168"/>
      <c r="AU434" s="72"/>
      <c r="AV434" s="266"/>
      <c r="AW434" s="71"/>
      <c r="AX434" s="72"/>
      <c r="AY434" s="111"/>
      <c r="AZ434" s="71"/>
      <c r="BA434" s="171"/>
      <c r="BB434" s="72"/>
      <c r="BC434" s="75"/>
    </row>
    <row r="435" ht="16.5" customHeight="1" outlineLevel="1">
      <c r="A435" s="75"/>
      <c r="B435" s="105"/>
      <c r="C435" s="106"/>
      <c r="D435" s="72"/>
      <c r="E435" s="107"/>
      <c r="F435" s="71"/>
      <c r="G435" s="107"/>
      <c r="H435" s="71"/>
      <c r="I435" s="107"/>
      <c r="J435" s="71"/>
      <c r="K435" s="71"/>
      <c r="L435" s="71"/>
      <c r="M435" s="72"/>
      <c r="N435" s="108"/>
      <c r="O435" s="72"/>
      <c r="P435" s="109"/>
      <c r="Q435" s="71"/>
      <c r="R435" s="110"/>
      <c r="S435" s="72"/>
      <c r="T435" s="111"/>
      <c r="U435" s="72"/>
      <c r="V435" s="112"/>
      <c r="W435" s="71"/>
      <c r="X435" s="72"/>
      <c r="Y435" s="112"/>
      <c r="Z435" s="72"/>
      <c r="AA435" s="75"/>
      <c r="AB435" s="169"/>
      <c r="AC435" s="72"/>
      <c r="AD435" s="170"/>
      <c r="AE435" s="72"/>
      <c r="AF435" s="170"/>
      <c r="AG435" s="71"/>
      <c r="AH435" s="72"/>
      <c r="AI435" s="170"/>
      <c r="AJ435" s="71"/>
      <c r="AK435" s="72"/>
      <c r="AL435" s="170"/>
      <c r="AM435" s="72"/>
      <c r="AN435" s="111"/>
      <c r="AO435" s="72"/>
      <c r="AP435" s="111"/>
      <c r="AQ435" s="72"/>
      <c r="AR435" s="111"/>
      <c r="AS435" s="72"/>
      <c r="AT435" s="168"/>
      <c r="AU435" s="72"/>
      <c r="AV435" s="266"/>
      <c r="AW435" s="71"/>
      <c r="AX435" s="72"/>
      <c r="AY435" s="111"/>
      <c r="AZ435" s="71"/>
      <c r="BA435" s="171"/>
      <c r="BB435" s="72"/>
      <c r="BC435" s="75"/>
    </row>
    <row r="436" ht="16.5" customHeight="1" outlineLevel="1">
      <c r="A436" s="75"/>
      <c r="B436" s="105"/>
      <c r="C436" s="106"/>
      <c r="D436" s="72"/>
      <c r="E436" s="107"/>
      <c r="F436" s="71"/>
      <c r="G436" s="107"/>
      <c r="H436" s="71"/>
      <c r="I436" s="107"/>
      <c r="J436" s="71"/>
      <c r="K436" s="71"/>
      <c r="L436" s="71"/>
      <c r="M436" s="72"/>
      <c r="N436" s="108"/>
      <c r="O436" s="72"/>
      <c r="P436" s="109"/>
      <c r="Q436" s="71"/>
      <c r="R436" s="110"/>
      <c r="S436" s="72"/>
      <c r="T436" s="111"/>
      <c r="U436" s="72"/>
      <c r="V436" s="112"/>
      <c r="W436" s="71"/>
      <c r="X436" s="72"/>
      <c r="Y436" s="112"/>
      <c r="Z436" s="72"/>
      <c r="AA436" s="75"/>
      <c r="AB436" s="169"/>
      <c r="AC436" s="72"/>
      <c r="AD436" s="170"/>
      <c r="AE436" s="72"/>
      <c r="AF436" s="170"/>
      <c r="AG436" s="71"/>
      <c r="AH436" s="72"/>
      <c r="AI436" s="170"/>
      <c r="AJ436" s="71"/>
      <c r="AK436" s="72"/>
      <c r="AL436" s="170"/>
      <c r="AM436" s="72"/>
      <c r="AN436" s="111"/>
      <c r="AO436" s="72"/>
      <c r="AP436" s="111"/>
      <c r="AQ436" s="72"/>
      <c r="AR436" s="111"/>
      <c r="AS436" s="72"/>
      <c r="AT436" s="168"/>
      <c r="AU436" s="72"/>
      <c r="AV436" s="266"/>
      <c r="AW436" s="71"/>
      <c r="AX436" s="72"/>
      <c r="AY436" s="111"/>
      <c r="AZ436" s="71"/>
      <c r="BA436" s="171"/>
      <c r="BB436" s="72"/>
      <c r="BC436" s="75"/>
    </row>
    <row r="437" ht="16.5" customHeight="1" outlineLevel="1">
      <c r="A437" s="75"/>
      <c r="B437" s="105"/>
      <c r="C437" s="106"/>
      <c r="D437" s="72"/>
      <c r="E437" s="107"/>
      <c r="F437" s="71"/>
      <c r="G437" s="107"/>
      <c r="H437" s="71"/>
      <c r="I437" s="107"/>
      <c r="J437" s="71"/>
      <c r="K437" s="71"/>
      <c r="L437" s="71"/>
      <c r="M437" s="72"/>
      <c r="N437" s="108"/>
      <c r="O437" s="72"/>
      <c r="P437" s="109"/>
      <c r="Q437" s="71"/>
      <c r="R437" s="110"/>
      <c r="S437" s="72"/>
      <c r="T437" s="111"/>
      <c r="U437" s="72"/>
      <c r="V437" s="112"/>
      <c r="W437" s="71"/>
      <c r="X437" s="72"/>
      <c r="Y437" s="112"/>
      <c r="Z437" s="72"/>
      <c r="AA437" s="75"/>
      <c r="AB437" s="169"/>
      <c r="AC437" s="72"/>
      <c r="AD437" s="170"/>
      <c r="AE437" s="72"/>
      <c r="AF437" s="170"/>
      <c r="AG437" s="71"/>
      <c r="AH437" s="72"/>
      <c r="AI437" s="170"/>
      <c r="AJ437" s="71"/>
      <c r="AK437" s="72"/>
      <c r="AL437" s="170"/>
      <c r="AM437" s="72"/>
      <c r="AN437" s="111"/>
      <c r="AO437" s="72"/>
      <c r="AP437" s="111"/>
      <c r="AQ437" s="72"/>
      <c r="AR437" s="111"/>
      <c r="AS437" s="72"/>
      <c r="AT437" s="168"/>
      <c r="AU437" s="72"/>
      <c r="AV437" s="266"/>
      <c r="AW437" s="71"/>
      <c r="AX437" s="72"/>
      <c r="AY437" s="111"/>
      <c r="AZ437" s="71"/>
      <c r="BA437" s="171"/>
      <c r="BB437" s="72"/>
      <c r="BC437" s="75"/>
    </row>
    <row r="438" ht="16.5" customHeight="1" outlineLevel="1">
      <c r="A438" s="75"/>
      <c r="B438" s="105"/>
      <c r="C438" s="106"/>
      <c r="D438" s="72"/>
      <c r="E438" s="107"/>
      <c r="F438" s="71"/>
      <c r="G438" s="107"/>
      <c r="H438" s="71"/>
      <c r="I438" s="107"/>
      <c r="J438" s="71"/>
      <c r="K438" s="71"/>
      <c r="L438" s="71"/>
      <c r="M438" s="72"/>
      <c r="N438" s="108"/>
      <c r="O438" s="72"/>
      <c r="P438" s="109"/>
      <c r="Q438" s="71"/>
      <c r="R438" s="110"/>
      <c r="S438" s="72"/>
      <c r="T438" s="111"/>
      <c r="U438" s="72"/>
      <c r="V438" s="112"/>
      <c r="W438" s="71"/>
      <c r="X438" s="72"/>
      <c r="Y438" s="112"/>
      <c r="Z438" s="72"/>
      <c r="AA438" s="75"/>
      <c r="AB438" s="169"/>
      <c r="AC438" s="72"/>
      <c r="AD438" s="170"/>
      <c r="AE438" s="72"/>
      <c r="AF438" s="170"/>
      <c r="AG438" s="71"/>
      <c r="AH438" s="72"/>
      <c r="AI438" s="170"/>
      <c r="AJ438" s="71"/>
      <c r="AK438" s="72"/>
      <c r="AL438" s="170"/>
      <c r="AM438" s="72"/>
      <c r="AN438" s="111"/>
      <c r="AO438" s="72"/>
      <c r="AP438" s="111"/>
      <c r="AQ438" s="72"/>
      <c r="AR438" s="111"/>
      <c r="AS438" s="72"/>
      <c r="AT438" s="168"/>
      <c r="AU438" s="72"/>
      <c r="AV438" s="266"/>
      <c r="AW438" s="71"/>
      <c r="AX438" s="72"/>
      <c r="AY438" s="111"/>
      <c r="AZ438" s="71"/>
      <c r="BA438" s="171"/>
      <c r="BB438" s="72"/>
      <c r="BC438" s="75"/>
    </row>
    <row r="439" ht="16.5" customHeight="1" outlineLevel="1">
      <c r="A439" s="75"/>
      <c r="B439" s="105"/>
      <c r="C439" s="106"/>
      <c r="D439" s="72"/>
      <c r="E439" s="107"/>
      <c r="F439" s="71"/>
      <c r="G439" s="107"/>
      <c r="H439" s="71"/>
      <c r="I439" s="107"/>
      <c r="J439" s="71"/>
      <c r="K439" s="71"/>
      <c r="L439" s="71"/>
      <c r="M439" s="72"/>
      <c r="N439" s="108"/>
      <c r="O439" s="72"/>
      <c r="P439" s="109"/>
      <c r="Q439" s="71"/>
      <c r="R439" s="110"/>
      <c r="S439" s="72"/>
      <c r="T439" s="111"/>
      <c r="U439" s="72"/>
      <c r="V439" s="112"/>
      <c r="W439" s="71"/>
      <c r="X439" s="72"/>
      <c r="Y439" s="112"/>
      <c r="Z439" s="72"/>
      <c r="AA439" s="75"/>
      <c r="AB439" s="169"/>
      <c r="AC439" s="72"/>
      <c r="AD439" s="170"/>
      <c r="AE439" s="72"/>
      <c r="AF439" s="170"/>
      <c r="AG439" s="71"/>
      <c r="AH439" s="72"/>
      <c r="AI439" s="170"/>
      <c r="AJ439" s="71"/>
      <c r="AK439" s="72"/>
      <c r="AL439" s="170"/>
      <c r="AM439" s="72"/>
      <c r="AN439" s="111"/>
      <c r="AO439" s="72"/>
      <c r="AP439" s="111"/>
      <c r="AQ439" s="72"/>
      <c r="AR439" s="111"/>
      <c r="AS439" s="72"/>
      <c r="AT439" s="168"/>
      <c r="AU439" s="72"/>
      <c r="AV439" s="266"/>
      <c r="AW439" s="71"/>
      <c r="AX439" s="72"/>
      <c r="AY439" s="111"/>
      <c r="AZ439" s="71"/>
      <c r="BA439" s="171"/>
      <c r="BB439" s="72"/>
      <c r="BC439" s="75"/>
    </row>
    <row r="440" ht="16.5" customHeight="1" outlineLevel="1">
      <c r="A440" s="75"/>
      <c r="B440" s="105"/>
      <c r="C440" s="106"/>
      <c r="D440" s="72"/>
      <c r="E440" s="107"/>
      <c r="F440" s="71"/>
      <c r="G440" s="107"/>
      <c r="H440" s="71"/>
      <c r="I440" s="107"/>
      <c r="J440" s="71"/>
      <c r="K440" s="71"/>
      <c r="L440" s="71"/>
      <c r="M440" s="72"/>
      <c r="N440" s="108"/>
      <c r="O440" s="72"/>
      <c r="P440" s="109"/>
      <c r="Q440" s="71"/>
      <c r="R440" s="110"/>
      <c r="S440" s="72"/>
      <c r="T440" s="111"/>
      <c r="U440" s="72"/>
      <c r="V440" s="112"/>
      <c r="W440" s="71"/>
      <c r="X440" s="72"/>
      <c r="Y440" s="112"/>
      <c r="Z440" s="72"/>
      <c r="AA440" s="75"/>
      <c r="AB440" s="169"/>
      <c r="AC440" s="72"/>
      <c r="AD440" s="170"/>
      <c r="AE440" s="72"/>
      <c r="AF440" s="170"/>
      <c r="AG440" s="71"/>
      <c r="AH440" s="72"/>
      <c r="AI440" s="170"/>
      <c r="AJ440" s="71"/>
      <c r="AK440" s="72"/>
      <c r="AL440" s="170"/>
      <c r="AM440" s="72"/>
      <c r="AN440" s="111"/>
      <c r="AO440" s="72"/>
      <c r="AP440" s="111"/>
      <c r="AQ440" s="72"/>
      <c r="AR440" s="111"/>
      <c r="AS440" s="72"/>
      <c r="AT440" s="168"/>
      <c r="AU440" s="72"/>
      <c r="AV440" s="266"/>
      <c r="AW440" s="71"/>
      <c r="AX440" s="72"/>
      <c r="AY440" s="111"/>
      <c r="AZ440" s="71"/>
      <c r="BA440" s="171"/>
      <c r="BB440" s="72"/>
      <c r="BC440" s="75"/>
    </row>
    <row r="441" ht="16.5" customHeight="1" outlineLevel="1">
      <c r="A441" s="75"/>
      <c r="B441" s="105"/>
      <c r="C441" s="106"/>
      <c r="D441" s="72"/>
      <c r="E441" s="107"/>
      <c r="F441" s="71"/>
      <c r="G441" s="107"/>
      <c r="H441" s="71"/>
      <c r="I441" s="107"/>
      <c r="J441" s="71"/>
      <c r="K441" s="71"/>
      <c r="L441" s="71"/>
      <c r="M441" s="72"/>
      <c r="N441" s="108"/>
      <c r="O441" s="72"/>
      <c r="P441" s="109"/>
      <c r="Q441" s="71"/>
      <c r="R441" s="110"/>
      <c r="S441" s="72"/>
      <c r="T441" s="111"/>
      <c r="U441" s="72"/>
      <c r="V441" s="112"/>
      <c r="W441" s="71"/>
      <c r="X441" s="72"/>
      <c r="Y441" s="112"/>
      <c r="Z441" s="72"/>
      <c r="AA441" s="75"/>
      <c r="AB441" s="169"/>
      <c r="AC441" s="72"/>
      <c r="AD441" s="170"/>
      <c r="AE441" s="72"/>
      <c r="AF441" s="170"/>
      <c r="AG441" s="71"/>
      <c r="AH441" s="72"/>
      <c r="AI441" s="170"/>
      <c r="AJ441" s="71"/>
      <c r="AK441" s="72"/>
      <c r="AL441" s="170"/>
      <c r="AM441" s="72"/>
      <c r="AN441" s="111"/>
      <c r="AO441" s="72"/>
      <c r="AP441" s="111"/>
      <c r="AQ441" s="72"/>
      <c r="AR441" s="111"/>
      <c r="AS441" s="72"/>
      <c r="AT441" s="168"/>
      <c r="AU441" s="72"/>
      <c r="AV441" s="266"/>
      <c r="AW441" s="71"/>
      <c r="AX441" s="72"/>
      <c r="AY441" s="111"/>
      <c r="AZ441" s="71"/>
      <c r="BA441" s="171"/>
      <c r="BB441" s="72"/>
      <c r="BC441" s="75"/>
    </row>
    <row r="442" ht="16.5" customHeight="1" outlineLevel="1">
      <c r="A442" s="75"/>
      <c r="B442" s="105"/>
      <c r="C442" s="106"/>
      <c r="D442" s="72"/>
      <c r="E442" s="107"/>
      <c r="F442" s="71"/>
      <c r="G442" s="107"/>
      <c r="H442" s="71"/>
      <c r="I442" s="107"/>
      <c r="J442" s="71"/>
      <c r="K442" s="71"/>
      <c r="L442" s="71"/>
      <c r="M442" s="72"/>
      <c r="N442" s="108"/>
      <c r="O442" s="72"/>
      <c r="P442" s="109"/>
      <c r="Q442" s="71"/>
      <c r="R442" s="110"/>
      <c r="S442" s="72"/>
      <c r="T442" s="111"/>
      <c r="U442" s="72"/>
      <c r="V442" s="112"/>
      <c r="W442" s="71"/>
      <c r="X442" s="72"/>
      <c r="Y442" s="112"/>
      <c r="Z442" s="72"/>
      <c r="AA442" s="75"/>
      <c r="AB442" s="169"/>
      <c r="AC442" s="72"/>
      <c r="AD442" s="170"/>
      <c r="AE442" s="72"/>
      <c r="AF442" s="170"/>
      <c r="AG442" s="71"/>
      <c r="AH442" s="72"/>
      <c r="AI442" s="170"/>
      <c r="AJ442" s="71"/>
      <c r="AK442" s="72"/>
      <c r="AL442" s="170"/>
      <c r="AM442" s="72"/>
      <c r="AN442" s="111"/>
      <c r="AO442" s="72"/>
      <c r="AP442" s="111"/>
      <c r="AQ442" s="72"/>
      <c r="AR442" s="111"/>
      <c r="AS442" s="72"/>
      <c r="AT442" s="168"/>
      <c r="AU442" s="72"/>
      <c r="AV442" s="266"/>
      <c r="AW442" s="71"/>
      <c r="AX442" s="72"/>
      <c r="AY442" s="111"/>
      <c r="AZ442" s="71"/>
      <c r="BA442" s="171"/>
      <c r="BB442" s="72"/>
      <c r="BC442" s="75"/>
    </row>
    <row r="443" ht="16.5" customHeight="1" outlineLevel="1">
      <c r="A443" s="75"/>
      <c r="B443" s="105"/>
      <c r="C443" s="106"/>
      <c r="D443" s="72"/>
      <c r="E443" s="107"/>
      <c r="F443" s="71"/>
      <c r="G443" s="107"/>
      <c r="H443" s="71"/>
      <c r="I443" s="107"/>
      <c r="J443" s="71"/>
      <c r="K443" s="71"/>
      <c r="L443" s="71"/>
      <c r="M443" s="72"/>
      <c r="N443" s="108"/>
      <c r="O443" s="72"/>
      <c r="P443" s="109"/>
      <c r="Q443" s="71"/>
      <c r="R443" s="110"/>
      <c r="S443" s="72"/>
      <c r="T443" s="111"/>
      <c r="U443" s="72"/>
      <c r="V443" s="112"/>
      <c r="W443" s="71"/>
      <c r="X443" s="72"/>
      <c r="Y443" s="112"/>
      <c r="Z443" s="72"/>
      <c r="AA443" s="75"/>
      <c r="AB443" s="169"/>
      <c r="AC443" s="72"/>
      <c r="AD443" s="170"/>
      <c r="AE443" s="72"/>
      <c r="AF443" s="170"/>
      <c r="AG443" s="71"/>
      <c r="AH443" s="72"/>
      <c r="AI443" s="170"/>
      <c r="AJ443" s="71"/>
      <c r="AK443" s="72"/>
      <c r="AL443" s="170"/>
      <c r="AM443" s="72"/>
      <c r="AN443" s="111"/>
      <c r="AO443" s="72"/>
      <c r="AP443" s="111"/>
      <c r="AQ443" s="72"/>
      <c r="AR443" s="111"/>
      <c r="AS443" s="72"/>
      <c r="AT443" s="168"/>
      <c r="AU443" s="72"/>
      <c r="AV443" s="266"/>
      <c r="AW443" s="71"/>
      <c r="AX443" s="72"/>
      <c r="AY443" s="111"/>
      <c r="AZ443" s="71"/>
      <c r="BA443" s="171"/>
      <c r="BB443" s="72"/>
      <c r="BC443" s="75"/>
    </row>
    <row r="444" ht="16.5" customHeight="1" outlineLevel="1">
      <c r="A444" s="75"/>
      <c r="B444" s="105"/>
      <c r="C444" s="106"/>
      <c r="D444" s="72"/>
      <c r="E444" s="107"/>
      <c r="F444" s="71"/>
      <c r="G444" s="107"/>
      <c r="H444" s="71"/>
      <c r="I444" s="107"/>
      <c r="J444" s="71"/>
      <c r="K444" s="71"/>
      <c r="L444" s="71"/>
      <c r="M444" s="72"/>
      <c r="N444" s="108"/>
      <c r="O444" s="72"/>
      <c r="P444" s="109"/>
      <c r="Q444" s="71"/>
      <c r="R444" s="110"/>
      <c r="S444" s="72"/>
      <c r="T444" s="111"/>
      <c r="U444" s="72"/>
      <c r="V444" s="112"/>
      <c r="W444" s="71"/>
      <c r="X444" s="72"/>
      <c r="Y444" s="112"/>
      <c r="Z444" s="72"/>
      <c r="AA444" s="75"/>
      <c r="AB444" s="169"/>
      <c r="AC444" s="72"/>
      <c r="AD444" s="170"/>
      <c r="AE444" s="72"/>
      <c r="AF444" s="170"/>
      <c r="AG444" s="71"/>
      <c r="AH444" s="72"/>
      <c r="AI444" s="170"/>
      <c r="AJ444" s="71"/>
      <c r="AK444" s="72"/>
      <c r="AL444" s="170"/>
      <c r="AM444" s="72"/>
      <c r="AN444" s="111"/>
      <c r="AO444" s="72"/>
      <c r="AP444" s="111"/>
      <c r="AQ444" s="72"/>
      <c r="AR444" s="111"/>
      <c r="AS444" s="72"/>
      <c r="AT444" s="168"/>
      <c r="AU444" s="72"/>
      <c r="AV444" s="266"/>
      <c r="AW444" s="71"/>
      <c r="AX444" s="72"/>
      <c r="AY444" s="111"/>
      <c r="AZ444" s="71"/>
      <c r="BA444" s="171"/>
      <c r="BB444" s="72"/>
      <c r="BC444" s="75"/>
    </row>
    <row r="445" ht="16.5" customHeight="1" outlineLevel="1">
      <c r="A445" s="75"/>
      <c r="B445" s="105"/>
      <c r="C445" s="106"/>
      <c r="D445" s="72"/>
      <c r="E445" s="107"/>
      <c r="F445" s="71"/>
      <c r="G445" s="107"/>
      <c r="H445" s="71"/>
      <c r="I445" s="107"/>
      <c r="J445" s="71"/>
      <c r="K445" s="71"/>
      <c r="L445" s="71"/>
      <c r="M445" s="72"/>
      <c r="N445" s="108"/>
      <c r="O445" s="72"/>
      <c r="P445" s="109"/>
      <c r="Q445" s="71"/>
      <c r="R445" s="110"/>
      <c r="S445" s="72"/>
      <c r="T445" s="111"/>
      <c r="U445" s="72"/>
      <c r="V445" s="112"/>
      <c r="W445" s="71"/>
      <c r="X445" s="72"/>
      <c r="Y445" s="112"/>
      <c r="Z445" s="72"/>
      <c r="AA445" s="75"/>
      <c r="AB445" s="169"/>
      <c r="AC445" s="72"/>
      <c r="AD445" s="170"/>
      <c r="AE445" s="72"/>
      <c r="AF445" s="170"/>
      <c r="AG445" s="71"/>
      <c r="AH445" s="72"/>
      <c r="AI445" s="170"/>
      <c r="AJ445" s="71"/>
      <c r="AK445" s="72"/>
      <c r="AL445" s="170"/>
      <c r="AM445" s="72"/>
      <c r="AN445" s="111"/>
      <c r="AO445" s="72"/>
      <c r="AP445" s="111"/>
      <c r="AQ445" s="72"/>
      <c r="AR445" s="111"/>
      <c r="AS445" s="72"/>
      <c r="AT445" s="168"/>
      <c r="AU445" s="72"/>
      <c r="AV445" s="266"/>
      <c r="AW445" s="71"/>
      <c r="AX445" s="72"/>
      <c r="AY445" s="111"/>
      <c r="AZ445" s="71"/>
      <c r="BA445" s="171"/>
      <c r="BB445" s="72"/>
      <c r="BC445" s="75"/>
    </row>
    <row r="446" ht="16.5" customHeight="1" outlineLevel="1">
      <c r="A446" s="75"/>
      <c r="B446" s="105"/>
      <c r="C446" s="106"/>
      <c r="D446" s="72"/>
      <c r="E446" s="107"/>
      <c r="F446" s="71"/>
      <c r="G446" s="107"/>
      <c r="H446" s="71"/>
      <c r="I446" s="107"/>
      <c r="J446" s="71"/>
      <c r="K446" s="71"/>
      <c r="L446" s="71"/>
      <c r="M446" s="72"/>
      <c r="N446" s="108"/>
      <c r="O446" s="72"/>
      <c r="P446" s="109"/>
      <c r="Q446" s="71"/>
      <c r="R446" s="110"/>
      <c r="S446" s="72"/>
      <c r="T446" s="111"/>
      <c r="U446" s="72"/>
      <c r="V446" s="112"/>
      <c r="W446" s="71"/>
      <c r="X446" s="72"/>
      <c r="Y446" s="112"/>
      <c r="Z446" s="72"/>
      <c r="AA446" s="75"/>
      <c r="AB446" s="169"/>
      <c r="AC446" s="72"/>
      <c r="AD446" s="170"/>
      <c r="AE446" s="72"/>
      <c r="AF446" s="170"/>
      <c r="AG446" s="71"/>
      <c r="AH446" s="72"/>
      <c r="AI446" s="170"/>
      <c r="AJ446" s="71"/>
      <c r="AK446" s="72"/>
      <c r="AL446" s="170"/>
      <c r="AM446" s="72"/>
      <c r="AN446" s="111"/>
      <c r="AO446" s="72"/>
      <c r="AP446" s="111"/>
      <c r="AQ446" s="72"/>
      <c r="AR446" s="111"/>
      <c r="AS446" s="72"/>
      <c r="AT446" s="168"/>
      <c r="AU446" s="72"/>
      <c r="AV446" s="266"/>
      <c r="AW446" s="71"/>
      <c r="AX446" s="72"/>
      <c r="AY446" s="111"/>
      <c r="AZ446" s="71"/>
      <c r="BA446" s="171"/>
      <c r="BB446" s="72"/>
      <c r="BC446" s="75"/>
    </row>
    <row r="447" ht="16.5" customHeight="1" outlineLevel="1">
      <c r="A447" s="75"/>
      <c r="B447" s="105"/>
      <c r="C447" s="106"/>
      <c r="D447" s="72"/>
      <c r="E447" s="107"/>
      <c r="F447" s="71"/>
      <c r="G447" s="107"/>
      <c r="H447" s="71"/>
      <c r="I447" s="107"/>
      <c r="J447" s="71"/>
      <c r="K447" s="71"/>
      <c r="L447" s="71"/>
      <c r="M447" s="72"/>
      <c r="N447" s="108"/>
      <c r="O447" s="72"/>
      <c r="P447" s="109"/>
      <c r="Q447" s="71"/>
      <c r="R447" s="110"/>
      <c r="S447" s="72"/>
      <c r="T447" s="111"/>
      <c r="U447" s="72"/>
      <c r="V447" s="112"/>
      <c r="W447" s="71"/>
      <c r="X447" s="72"/>
      <c r="Y447" s="112"/>
      <c r="Z447" s="72"/>
      <c r="AA447" s="75"/>
      <c r="AB447" s="169"/>
      <c r="AC447" s="72"/>
      <c r="AD447" s="170"/>
      <c r="AE447" s="72"/>
      <c r="AF447" s="170"/>
      <c r="AG447" s="71"/>
      <c r="AH447" s="72"/>
      <c r="AI447" s="170"/>
      <c r="AJ447" s="71"/>
      <c r="AK447" s="72"/>
      <c r="AL447" s="170"/>
      <c r="AM447" s="72"/>
      <c r="AN447" s="111"/>
      <c r="AO447" s="72"/>
      <c r="AP447" s="111"/>
      <c r="AQ447" s="72"/>
      <c r="AR447" s="111"/>
      <c r="AS447" s="72"/>
      <c r="AT447" s="168"/>
      <c r="AU447" s="72"/>
      <c r="AV447" s="266"/>
      <c r="AW447" s="71"/>
      <c r="AX447" s="72"/>
      <c r="AY447" s="111"/>
      <c r="AZ447" s="71"/>
      <c r="BA447" s="171"/>
      <c r="BB447" s="72"/>
      <c r="BC447" s="75"/>
    </row>
    <row r="448" ht="16.5" customHeight="1" outlineLevel="1">
      <c r="A448" s="75"/>
      <c r="B448" s="105"/>
      <c r="C448" s="106"/>
      <c r="D448" s="72"/>
      <c r="E448" s="107"/>
      <c r="F448" s="71"/>
      <c r="G448" s="107"/>
      <c r="H448" s="71"/>
      <c r="I448" s="107"/>
      <c r="J448" s="71"/>
      <c r="K448" s="71"/>
      <c r="L448" s="71"/>
      <c r="M448" s="72"/>
      <c r="N448" s="108"/>
      <c r="O448" s="72"/>
      <c r="P448" s="109"/>
      <c r="Q448" s="71"/>
      <c r="R448" s="110"/>
      <c r="S448" s="72"/>
      <c r="T448" s="111"/>
      <c r="U448" s="72"/>
      <c r="V448" s="112"/>
      <c r="W448" s="71"/>
      <c r="X448" s="72"/>
      <c r="Y448" s="112"/>
      <c r="Z448" s="72"/>
      <c r="AA448" s="75"/>
      <c r="AB448" s="169"/>
      <c r="AC448" s="72"/>
      <c r="AD448" s="170"/>
      <c r="AE448" s="72"/>
      <c r="AF448" s="170"/>
      <c r="AG448" s="71"/>
      <c r="AH448" s="72"/>
      <c r="AI448" s="170"/>
      <c r="AJ448" s="71"/>
      <c r="AK448" s="72"/>
      <c r="AL448" s="170"/>
      <c r="AM448" s="72"/>
      <c r="AN448" s="111"/>
      <c r="AO448" s="72"/>
      <c r="AP448" s="111"/>
      <c r="AQ448" s="72"/>
      <c r="AR448" s="111"/>
      <c r="AS448" s="72"/>
      <c r="AT448" s="168"/>
      <c r="AU448" s="72"/>
      <c r="AV448" s="266"/>
      <c r="AW448" s="71"/>
      <c r="AX448" s="72"/>
      <c r="AY448" s="111"/>
      <c r="AZ448" s="71"/>
      <c r="BA448" s="171"/>
      <c r="BB448" s="72"/>
      <c r="BC448" s="75"/>
    </row>
    <row r="449" ht="16.5" customHeight="1" outlineLevel="1">
      <c r="A449" s="75"/>
      <c r="B449" s="105"/>
      <c r="C449" s="106"/>
      <c r="D449" s="72"/>
      <c r="E449" s="107"/>
      <c r="F449" s="71"/>
      <c r="G449" s="107"/>
      <c r="H449" s="71"/>
      <c r="I449" s="107"/>
      <c r="J449" s="71"/>
      <c r="K449" s="71"/>
      <c r="L449" s="71"/>
      <c r="M449" s="72"/>
      <c r="N449" s="108"/>
      <c r="O449" s="72"/>
      <c r="P449" s="109"/>
      <c r="Q449" s="71"/>
      <c r="R449" s="110"/>
      <c r="S449" s="72"/>
      <c r="T449" s="111"/>
      <c r="U449" s="72"/>
      <c r="V449" s="112"/>
      <c r="W449" s="71"/>
      <c r="X449" s="72"/>
      <c r="Y449" s="112"/>
      <c r="Z449" s="72"/>
      <c r="AA449" s="75"/>
      <c r="AB449" s="169"/>
      <c r="AC449" s="72"/>
      <c r="AD449" s="170"/>
      <c r="AE449" s="72"/>
      <c r="AF449" s="170"/>
      <c r="AG449" s="71"/>
      <c r="AH449" s="72"/>
      <c r="AI449" s="170"/>
      <c r="AJ449" s="71"/>
      <c r="AK449" s="72"/>
      <c r="AL449" s="170"/>
      <c r="AM449" s="72"/>
      <c r="AN449" s="111"/>
      <c r="AO449" s="72"/>
      <c r="AP449" s="111"/>
      <c r="AQ449" s="72"/>
      <c r="AR449" s="111"/>
      <c r="AS449" s="72"/>
      <c r="AT449" s="168"/>
      <c r="AU449" s="72"/>
      <c r="AV449" s="266"/>
      <c r="AW449" s="71"/>
      <c r="AX449" s="72"/>
      <c r="AY449" s="111"/>
      <c r="AZ449" s="71"/>
      <c r="BA449" s="171"/>
      <c r="BB449" s="72"/>
      <c r="BC449" s="75"/>
    </row>
    <row r="450" ht="16.5" customHeight="1" outlineLevel="1">
      <c r="A450" s="75"/>
      <c r="B450" s="105"/>
      <c r="C450" s="106"/>
      <c r="D450" s="72"/>
      <c r="E450" s="107"/>
      <c r="F450" s="71"/>
      <c r="G450" s="107"/>
      <c r="H450" s="71"/>
      <c r="I450" s="107"/>
      <c r="J450" s="71"/>
      <c r="K450" s="71"/>
      <c r="L450" s="71"/>
      <c r="M450" s="72"/>
      <c r="N450" s="108"/>
      <c r="O450" s="72"/>
      <c r="P450" s="109"/>
      <c r="Q450" s="71"/>
      <c r="R450" s="110"/>
      <c r="S450" s="72"/>
      <c r="T450" s="111"/>
      <c r="U450" s="72"/>
      <c r="V450" s="112"/>
      <c r="W450" s="71"/>
      <c r="X450" s="72"/>
      <c r="Y450" s="112"/>
      <c r="Z450" s="72"/>
      <c r="AA450" s="75"/>
      <c r="AB450" s="169"/>
      <c r="AC450" s="72"/>
      <c r="AD450" s="170"/>
      <c r="AE450" s="72"/>
      <c r="AF450" s="170"/>
      <c r="AG450" s="71"/>
      <c r="AH450" s="72"/>
      <c r="AI450" s="170"/>
      <c r="AJ450" s="71"/>
      <c r="AK450" s="72"/>
      <c r="AL450" s="170"/>
      <c r="AM450" s="72"/>
      <c r="AN450" s="111"/>
      <c r="AO450" s="72"/>
      <c r="AP450" s="111"/>
      <c r="AQ450" s="72"/>
      <c r="AR450" s="111"/>
      <c r="AS450" s="72"/>
      <c r="AT450" s="168"/>
      <c r="AU450" s="72"/>
      <c r="AV450" s="266"/>
      <c r="AW450" s="71"/>
      <c r="AX450" s="72"/>
      <c r="AY450" s="111"/>
      <c r="AZ450" s="71"/>
      <c r="BA450" s="171"/>
      <c r="BB450" s="72"/>
      <c r="BC450" s="75"/>
    </row>
    <row r="451" ht="16.5" customHeight="1" outlineLevel="1">
      <c r="A451" s="75"/>
      <c r="B451" s="105"/>
      <c r="C451" s="106"/>
      <c r="D451" s="72"/>
      <c r="E451" s="107"/>
      <c r="F451" s="71"/>
      <c r="G451" s="107"/>
      <c r="H451" s="71"/>
      <c r="I451" s="107"/>
      <c r="J451" s="71"/>
      <c r="K451" s="71"/>
      <c r="L451" s="71"/>
      <c r="M451" s="72"/>
      <c r="N451" s="108"/>
      <c r="O451" s="72"/>
      <c r="P451" s="109"/>
      <c r="Q451" s="71"/>
      <c r="R451" s="110"/>
      <c r="S451" s="72"/>
      <c r="T451" s="111"/>
      <c r="U451" s="72"/>
      <c r="V451" s="112"/>
      <c r="W451" s="71"/>
      <c r="X451" s="72"/>
      <c r="Y451" s="112"/>
      <c r="Z451" s="72"/>
      <c r="AA451" s="75"/>
      <c r="AB451" s="169"/>
      <c r="AC451" s="72"/>
      <c r="AD451" s="170"/>
      <c r="AE451" s="72"/>
      <c r="AF451" s="170"/>
      <c r="AG451" s="71"/>
      <c r="AH451" s="72"/>
      <c r="AI451" s="170"/>
      <c r="AJ451" s="71"/>
      <c r="AK451" s="72"/>
      <c r="AL451" s="170"/>
      <c r="AM451" s="72"/>
      <c r="AN451" s="111"/>
      <c r="AO451" s="72"/>
      <c r="AP451" s="111"/>
      <c r="AQ451" s="72"/>
      <c r="AR451" s="111"/>
      <c r="AS451" s="72"/>
      <c r="AT451" s="168"/>
      <c r="AU451" s="72"/>
      <c r="AV451" s="266"/>
      <c r="AW451" s="71"/>
      <c r="AX451" s="72"/>
      <c r="AY451" s="111"/>
      <c r="AZ451" s="71"/>
      <c r="BA451" s="171"/>
      <c r="BB451" s="72"/>
      <c r="BC451" s="75"/>
    </row>
    <row r="452" ht="16.5" customHeight="1" outlineLevel="1">
      <c r="A452" s="75"/>
      <c r="B452" s="105"/>
      <c r="C452" s="106"/>
      <c r="D452" s="72"/>
      <c r="E452" s="107"/>
      <c r="F452" s="71"/>
      <c r="G452" s="107"/>
      <c r="H452" s="71"/>
      <c r="I452" s="107"/>
      <c r="J452" s="71"/>
      <c r="K452" s="71"/>
      <c r="L452" s="71"/>
      <c r="M452" s="72"/>
      <c r="N452" s="108"/>
      <c r="O452" s="72"/>
      <c r="P452" s="109"/>
      <c r="Q452" s="71"/>
      <c r="R452" s="110"/>
      <c r="S452" s="72"/>
      <c r="T452" s="111"/>
      <c r="U452" s="72"/>
      <c r="V452" s="112"/>
      <c r="W452" s="71"/>
      <c r="X452" s="72"/>
      <c r="Y452" s="112"/>
      <c r="Z452" s="72"/>
      <c r="AA452" s="75"/>
      <c r="AB452" s="169"/>
      <c r="AC452" s="72"/>
      <c r="AD452" s="170"/>
      <c r="AE452" s="72"/>
      <c r="AF452" s="170"/>
      <c r="AG452" s="71"/>
      <c r="AH452" s="72"/>
      <c r="AI452" s="170"/>
      <c r="AJ452" s="71"/>
      <c r="AK452" s="72"/>
      <c r="AL452" s="170"/>
      <c r="AM452" s="72"/>
      <c r="AN452" s="111"/>
      <c r="AO452" s="72"/>
      <c r="AP452" s="111"/>
      <c r="AQ452" s="72"/>
      <c r="AR452" s="111"/>
      <c r="AS452" s="72"/>
      <c r="AT452" s="168"/>
      <c r="AU452" s="72"/>
      <c r="AV452" s="266"/>
      <c r="AW452" s="71"/>
      <c r="AX452" s="72"/>
      <c r="AY452" s="111"/>
      <c r="AZ452" s="71"/>
      <c r="BA452" s="171"/>
      <c r="BB452" s="72"/>
      <c r="BC452" s="75"/>
    </row>
    <row r="453" ht="16.5" customHeight="1" outlineLevel="1">
      <c r="A453" s="75"/>
      <c r="B453" s="105"/>
      <c r="C453" s="106"/>
      <c r="D453" s="72"/>
      <c r="E453" s="107"/>
      <c r="F453" s="71"/>
      <c r="G453" s="107"/>
      <c r="H453" s="71"/>
      <c r="I453" s="107"/>
      <c r="J453" s="71"/>
      <c r="K453" s="71"/>
      <c r="L453" s="71"/>
      <c r="M453" s="72"/>
      <c r="N453" s="108"/>
      <c r="O453" s="72"/>
      <c r="P453" s="109"/>
      <c r="Q453" s="71"/>
      <c r="R453" s="110"/>
      <c r="S453" s="72"/>
      <c r="T453" s="111"/>
      <c r="U453" s="72"/>
      <c r="V453" s="112"/>
      <c r="W453" s="71"/>
      <c r="X453" s="72"/>
      <c r="Y453" s="112"/>
      <c r="Z453" s="72"/>
      <c r="AA453" s="75"/>
      <c r="AB453" s="169"/>
      <c r="AC453" s="72"/>
      <c r="AD453" s="170"/>
      <c r="AE453" s="72"/>
      <c r="AF453" s="170"/>
      <c r="AG453" s="71"/>
      <c r="AH453" s="72"/>
      <c r="AI453" s="170"/>
      <c r="AJ453" s="71"/>
      <c r="AK453" s="72"/>
      <c r="AL453" s="170"/>
      <c r="AM453" s="72"/>
      <c r="AN453" s="111"/>
      <c r="AO453" s="72"/>
      <c r="AP453" s="111"/>
      <c r="AQ453" s="72"/>
      <c r="AR453" s="111"/>
      <c r="AS453" s="72"/>
      <c r="AT453" s="168"/>
      <c r="AU453" s="72"/>
      <c r="AV453" s="266"/>
      <c r="AW453" s="71"/>
      <c r="AX453" s="72"/>
      <c r="AY453" s="111"/>
      <c r="AZ453" s="71"/>
      <c r="BA453" s="171"/>
      <c r="BB453" s="72"/>
      <c r="BC453" s="75"/>
    </row>
    <row r="454" ht="16.5" customHeight="1" outlineLevel="1">
      <c r="A454" s="75"/>
      <c r="B454" s="105"/>
      <c r="C454" s="106"/>
      <c r="D454" s="72"/>
      <c r="E454" s="107"/>
      <c r="F454" s="71"/>
      <c r="G454" s="107"/>
      <c r="H454" s="71"/>
      <c r="I454" s="107"/>
      <c r="J454" s="71"/>
      <c r="K454" s="71"/>
      <c r="L454" s="71"/>
      <c r="M454" s="72"/>
      <c r="N454" s="108"/>
      <c r="O454" s="72"/>
      <c r="P454" s="109"/>
      <c r="Q454" s="71"/>
      <c r="R454" s="110"/>
      <c r="S454" s="72"/>
      <c r="T454" s="111"/>
      <c r="U454" s="72"/>
      <c r="V454" s="112"/>
      <c r="W454" s="71"/>
      <c r="X454" s="72"/>
      <c r="Y454" s="112"/>
      <c r="Z454" s="72"/>
      <c r="AA454" s="75"/>
      <c r="AB454" s="169"/>
      <c r="AC454" s="72"/>
      <c r="AD454" s="170"/>
      <c r="AE454" s="72"/>
      <c r="AF454" s="170"/>
      <c r="AG454" s="71"/>
      <c r="AH454" s="72"/>
      <c r="AI454" s="170"/>
      <c r="AJ454" s="71"/>
      <c r="AK454" s="72"/>
      <c r="AL454" s="170"/>
      <c r="AM454" s="72"/>
      <c r="AN454" s="111"/>
      <c r="AO454" s="72"/>
      <c r="AP454" s="111"/>
      <c r="AQ454" s="72"/>
      <c r="AR454" s="111"/>
      <c r="AS454" s="72"/>
      <c r="AT454" s="168"/>
      <c r="AU454" s="72"/>
      <c r="AV454" s="266"/>
      <c r="AW454" s="71"/>
      <c r="AX454" s="72"/>
      <c r="AY454" s="111"/>
      <c r="AZ454" s="71"/>
      <c r="BA454" s="171"/>
      <c r="BB454" s="72"/>
      <c r="BC454" s="75"/>
    </row>
    <row r="455" ht="16.5" customHeight="1" outlineLevel="1">
      <c r="A455" s="75"/>
      <c r="B455" s="105"/>
      <c r="C455" s="106"/>
      <c r="D455" s="72"/>
      <c r="E455" s="107"/>
      <c r="F455" s="71"/>
      <c r="G455" s="107"/>
      <c r="H455" s="71"/>
      <c r="I455" s="107"/>
      <c r="J455" s="71"/>
      <c r="K455" s="71"/>
      <c r="L455" s="71"/>
      <c r="M455" s="72"/>
      <c r="N455" s="108"/>
      <c r="O455" s="72"/>
      <c r="P455" s="109"/>
      <c r="Q455" s="71"/>
      <c r="R455" s="110"/>
      <c r="S455" s="72"/>
      <c r="T455" s="111"/>
      <c r="U455" s="72"/>
      <c r="V455" s="112"/>
      <c r="W455" s="71"/>
      <c r="X455" s="72"/>
      <c r="Y455" s="112"/>
      <c r="Z455" s="72"/>
      <c r="AA455" s="75"/>
      <c r="AB455" s="169"/>
      <c r="AC455" s="72"/>
      <c r="AD455" s="170"/>
      <c r="AE455" s="72"/>
      <c r="AF455" s="170"/>
      <c r="AG455" s="71"/>
      <c r="AH455" s="72"/>
      <c r="AI455" s="170"/>
      <c r="AJ455" s="71"/>
      <c r="AK455" s="72"/>
      <c r="AL455" s="170"/>
      <c r="AM455" s="72"/>
      <c r="AN455" s="111"/>
      <c r="AO455" s="72"/>
      <c r="AP455" s="111"/>
      <c r="AQ455" s="72"/>
      <c r="AR455" s="111"/>
      <c r="AS455" s="72"/>
      <c r="AT455" s="168"/>
      <c r="AU455" s="72"/>
      <c r="AV455" s="266"/>
      <c r="AW455" s="71"/>
      <c r="AX455" s="72"/>
      <c r="AY455" s="111"/>
      <c r="AZ455" s="71"/>
      <c r="BA455" s="171"/>
      <c r="BB455" s="72"/>
      <c r="BC455" s="75"/>
    </row>
    <row r="456" ht="16.5" customHeight="1" outlineLevel="1">
      <c r="A456" s="75"/>
      <c r="B456" s="105"/>
      <c r="C456" s="106"/>
      <c r="D456" s="72"/>
      <c r="E456" s="107"/>
      <c r="F456" s="71"/>
      <c r="G456" s="107"/>
      <c r="H456" s="71"/>
      <c r="I456" s="107"/>
      <c r="J456" s="71"/>
      <c r="K456" s="71"/>
      <c r="L456" s="71"/>
      <c r="M456" s="72"/>
      <c r="N456" s="108"/>
      <c r="O456" s="72"/>
      <c r="P456" s="109"/>
      <c r="Q456" s="71"/>
      <c r="R456" s="110"/>
      <c r="S456" s="72"/>
      <c r="T456" s="111"/>
      <c r="U456" s="72"/>
      <c r="V456" s="112"/>
      <c r="W456" s="71"/>
      <c r="X456" s="72"/>
      <c r="Y456" s="112"/>
      <c r="Z456" s="72"/>
      <c r="AA456" s="75"/>
      <c r="AB456" s="169"/>
      <c r="AC456" s="72"/>
      <c r="AD456" s="170"/>
      <c r="AE456" s="72"/>
      <c r="AF456" s="170"/>
      <c r="AG456" s="71"/>
      <c r="AH456" s="72"/>
      <c r="AI456" s="170"/>
      <c r="AJ456" s="71"/>
      <c r="AK456" s="72"/>
      <c r="AL456" s="170"/>
      <c r="AM456" s="72"/>
      <c r="AN456" s="111"/>
      <c r="AO456" s="72"/>
      <c r="AP456" s="111"/>
      <c r="AQ456" s="72"/>
      <c r="AR456" s="111"/>
      <c r="AS456" s="72"/>
      <c r="AT456" s="168"/>
      <c r="AU456" s="72"/>
      <c r="AV456" s="266"/>
      <c r="AW456" s="71"/>
      <c r="AX456" s="72"/>
      <c r="AY456" s="111"/>
      <c r="AZ456" s="71"/>
      <c r="BA456" s="171"/>
      <c r="BB456" s="72"/>
      <c r="BC456" s="75"/>
    </row>
    <row r="457" ht="16.5" customHeight="1" outlineLevel="1">
      <c r="A457" s="75"/>
      <c r="B457" s="105"/>
      <c r="C457" s="106"/>
      <c r="D457" s="72"/>
      <c r="E457" s="107"/>
      <c r="F457" s="71"/>
      <c r="G457" s="107"/>
      <c r="H457" s="71"/>
      <c r="I457" s="107"/>
      <c r="J457" s="71"/>
      <c r="K457" s="71"/>
      <c r="L457" s="71"/>
      <c r="M457" s="72"/>
      <c r="N457" s="108"/>
      <c r="O457" s="72"/>
      <c r="P457" s="109"/>
      <c r="Q457" s="71"/>
      <c r="R457" s="110"/>
      <c r="S457" s="72"/>
      <c r="T457" s="111"/>
      <c r="U457" s="72"/>
      <c r="V457" s="112"/>
      <c r="W457" s="71"/>
      <c r="X457" s="72"/>
      <c r="Y457" s="112"/>
      <c r="Z457" s="72"/>
      <c r="AA457" s="75"/>
      <c r="AB457" s="169"/>
      <c r="AC457" s="72"/>
      <c r="AD457" s="170"/>
      <c r="AE457" s="72"/>
      <c r="AF457" s="170"/>
      <c r="AG457" s="71"/>
      <c r="AH457" s="72"/>
      <c r="AI457" s="170"/>
      <c r="AJ457" s="71"/>
      <c r="AK457" s="72"/>
      <c r="AL457" s="170"/>
      <c r="AM457" s="72"/>
      <c r="AN457" s="111"/>
      <c r="AO457" s="72"/>
      <c r="AP457" s="111"/>
      <c r="AQ457" s="72"/>
      <c r="AR457" s="111"/>
      <c r="AS457" s="72"/>
      <c r="AT457" s="168"/>
      <c r="AU457" s="72"/>
      <c r="AV457" s="266"/>
      <c r="AW457" s="71"/>
      <c r="AX457" s="72"/>
      <c r="AY457" s="111"/>
      <c r="AZ457" s="71"/>
      <c r="BA457" s="171"/>
      <c r="BB457" s="72"/>
      <c r="BC457" s="75"/>
    </row>
    <row r="458" ht="16.5" customHeight="1" outlineLevel="1">
      <c r="A458" s="75"/>
      <c r="B458" s="105"/>
      <c r="C458" s="106"/>
      <c r="D458" s="72"/>
      <c r="E458" s="107"/>
      <c r="F458" s="71"/>
      <c r="G458" s="107"/>
      <c r="H458" s="71"/>
      <c r="I458" s="107"/>
      <c r="J458" s="71"/>
      <c r="K458" s="71"/>
      <c r="L458" s="71"/>
      <c r="M458" s="72"/>
      <c r="N458" s="108"/>
      <c r="O458" s="72"/>
      <c r="P458" s="109"/>
      <c r="Q458" s="71"/>
      <c r="R458" s="110"/>
      <c r="S458" s="72"/>
      <c r="T458" s="111"/>
      <c r="U458" s="72"/>
      <c r="V458" s="112"/>
      <c r="W458" s="71"/>
      <c r="X458" s="72"/>
      <c r="Y458" s="112"/>
      <c r="Z458" s="72"/>
      <c r="AA458" s="75"/>
      <c r="AB458" s="169"/>
      <c r="AC458" s="72"/>
      <c r="AD458" s="170"/>
      <c r="AE458" s="72"/>
      <c r="AF458" s="170"/>
      <c r="AG458" s="71"/>
      <c r="AH458" s="72"/>
      <c r="AI458" s="170"/>
      <c r="AJ458" s="71"/>
      <c r="AK458" s="72"/>
      <c r="AL458" s="170"/>
      <c r="AM458" s="72"/>
      <c r="AN458" s="111"/>
      <c r="AO458" s="72"/>
      <c r="AP458" s="111"/>
      <c r="AQ458" s="72"/>
      <c r="AR458" s="111"/>
      <c r="AS458" s="72"/>
      <c r="AT458" s="168"/>
      <c r="AU458" s="72"/>
      <c r="AV458" s="266"/>
      <c r="AW458" s="71"/>
      <c r="AX458" s="72"/>
      <c r="AY458" s="111"/>
      <c r="AZ458" s="71"/>
      <c r="BA458" s="171"/>
      <c r="BB458" s="72"/>
      <c r="BC458" s="75"/>
    </row>
    <row r="459" ht="16.5" customHeight="1" outlineLevel="1">
      <c r="A459" s="75"/>
      <c r="B459" s="105"/>
      <c r="C459" s="106"/>
      <c r="D459" s="72"/>
      <c r="E459" s="107"/>
      <c r="F459" s="71"/>
      <c r="G459" s="107"/>
      <c r="H459" s="71"/>
      <c r="I459" s="107"/>
      <c r="J459" s="71"/>
      <c r="K459" s="71"/>
      <c r="L459" s="71"/>
      <c r="M459" s="72"/>
      <c r="N459" s="108"/>
      <c r="O459" s="72"/>
      <c r="P459" s="109"/>
      <c r="Q459" s="71"/>
      <c r="R459" s="110"/>
      <c r="S459" s="72"/>
      <c r="T459" s="111"/>
      <c r="U459" s="72"/>
      <c r="V459" s="112"/>
      <c r="W459" s="71"/>
      <c r="X459" s="72"/>
      <c r="Y459" s="112"/>
      <c r="Z459" s="72"/>
      <c r="AA459" s="75"/>
      <c r="AB459" s="169"/>
      <c r="AC459" s="72"/>
      <c r="AD459" s="170"/>
      <c r="AE459" s="72"/>
      <c r="AF459" s="170"/>
      <c r="AG459" s="71"/>
      <c r="AH459" s="72"/>
      <c r="AI459" s="170"/>
      <c r="AJ459" s="71"/>
      <c r="AK459" s="72"/>
      <c r="AL459" s="170"/>
      <c r="AM459" s="72"/>
      <c r="AN459" s="111"/>
      <c r="AO459" s="72"/>
      <c r="AP459" s="111"/>
      <c r="AQ459" s="72"/>
      <c r="AR459" s="111"/>
      <c r="AS459" s="72"/>
      <c r="AT459" s="168"/>
      <c r="AU459" s="72"/>
      <c r="AV459" s="266"/>
      <c r="AW459" s="71"/>
      <c r="AX459" s="72"/>
      <c r="AY459" s="111"/>
      <c r="AZ459" s="71"/>
      <c r="BA459" s="171"/>
      <c r="BB459" s="72"/>
      <c r="BC459" s="75"/>
    </row>
    <row r="460" ht="16.5" customHeight="1" outlineLevel="1">
      <c r="A460" s="75"/>
      <c r="B460" s="105"/>
      <c r="C460" s="106"/>
      <c r="D460" s="72"/>
      <c r="E460" s="107"/>
      <c r="F460" s="71"/>
      <c r="G460" s="107"/>
      <c r="H460" s="71"/>
      <c r="I460" s="107"/>
      <c r="J460" s="71"/>
      <c r="K460" s="71"/>
      <c r="L460" s="71"/>
      <c r="M460" s="72"/>
      <c r="N460" s="108"/>
      <c r="O460" s="72"/>
      <c r="P460" s="109"/>
      <c r="Q460" s="71"/>
      <c r="R460" s="110"/>
      <c r="S460" s="72"/>
      <c r="T460" s="111"/>
      <c r="U460" s="72"/>
      <c r="V460" s="112"/>
      <c r="W460" s="71"/>
      <c r="X460" s="72"/>
      <c r="Y460" s="112"/>
      <c r="Z460" s="72"/>
      <c r="AA460" s="75"/>
      <c r="AB460" s="169"/>
      <c r="AC460" s="72"/>
      <c r="AD460" s="170"/>
      <c r="AE460" s="72"/>
      <c r="AF460" s="170"/>
      <c r="AG460" s="71"/>
      <c r="AH460" s="72"/>
      <c r="AI460" s="170"/>
      <c r="AJ460" s="71"/>
      <c r="AK460" s="72"/>
      <c r="AL460" s="170"/>
      <c r="AM460" s="72"/>
      <c r="AN460" s="111"/>
      <c r="AO460" s="72"/>
      <c r="AP460" s="111"/>
      <c r="AQ460" s="72"/>
      <c r="AR460" s="111"/>
      <c r="AS460" s="72"/>
      <c r="AT460" s="168"/>
      <c r="AU460" s="72"/>
      <c r="AV460" s="266"/>
      <c r="AW460" s="71"/>
      <c r="AX460" s="72"/>
      <c r="AY460" s="111"/>
      <c r="AZ460" s="71"/>
      <c r="BA460" s="171"/>
      <c r="BB460" s="72"/>
      <c r="BC460" s="75"/>
    </row>
    <row r="461" ht="16.5" customHeight="1" outlineLevel="1">
      <c r="A461" s="75"/>
      <c r="B461" s="105"/>
      <c r="C461" s="106"/>
      <c r="D461" s="72"/>
      <c r="E461" s="107"/>
      <c r="F461" s="71"/>
      <c r="G461" s="107"/>
      <c r="H461" s="71"/>
      <c r="I461" s="107"/>
      <c r="J461" s="71"/>
      <c r="K461" s="71"/>
      <c r="L461" s="71"/>
      <c r="M461" s="72"/>
      <c r="N461" s="108"/>
      <c r="O461" s="72"/>
      <c r="P461" s="109"/>
      <c r="Q461" s="71"/>
      <c r="R461" s="110"/>
      <c r="S461" s="72"/>
      <c r="T461" s="111"/>
      <c r="U461" s="72"/>
      <c r="V461" s="112"/>
      <c r="W461" s="71"/>
      <c r="X461" s="72"/>
      <c r="Y461" s="112"/>
      <c r="Z461" s="72"/>
      <c r="AA461" s="75"/>
      <c r="AB461" s="169"/>
      <c r="AC461" s="72"/>
      <c r="AD461" s="170"/>
      <c r="AE461" s="72"/>
      <c r="AF461" s="170"/>
      <c r="AG461" s="71"/>
      <c r="AH461" s="72"/>
      <c r="AI461" s="170"/>
      <c r="AJ461" s="71"/>
      <c r="AK461" s="72"/>
      <c r="AL461" s="170"/>
      <c r="AM461" s="72"/>
      <c r="AN461" s="111"/>
      <c r="AO461" s="72"/>
      <c r="AP461" s="111"/>
      <c r="AQ461" s="72"/>
      <c r="AR461" s="111"/>
      <c r="AS461" s="72"/>
      <c r="AT461" s="168"/>
      <c r="AU461" s="72"/>
      <c r="AV461" s="266"/>
      <c r="AW461" s="71"/>
      <c r="AX461" s="72"/>
      <c r="AY461" s="111"/>
      <c r="AZ461" s="71"/>
      <c r="BA461" s="171"/>
      <c r="BB461" s="72"/>
      <c r="BC461" s="75"/>
    </row>
    <row r="462" ht="16.5" customHeight="1" outlineLevel="1">
      <c r="A462" s="75"/>
      <c r="B462" s="105"/>
      <c r="C462" s="106"/>
      <c r="D462" s="72"/>
      <c r="E462" s="107"/>
      <c r="F462" s="71"/>
      <c r="G462" s="107"/>
      <c r="H462" s="71"/>
      <c r="I462" s="107"/>
      <c r="J462" s="71"/>
      <c r="K462" s="71"/>
      <c r="L462" s="71"/>
      <c r="M462" s="72"/>
      <c r="N462" s="108"/>
      <c r="O462" s="72"/>
      <c r="P462" s="109"/>
      <c r="Q462" s="71"/>
      <c r="R462" s="110"/>
      <c r="S462" s="72"/>
      <c r="T462" s="111"/>
      <c r="U462" s="72"/>
      <c r="V462" s="112"/>
      <c r="W462" s="71"/>
      <c r="X462" s="72"/>
      <c r="Y462" s="112"/>
      <c r="Z462" s="72"/>
      <c r="AA462" s="75"/>
      <c r="AB462" s="169"/>
      <c r="AC462" s="72"/>
      <c r="AD462" s="170"/>
      <c r="AE462" s="72"/>
      <c r="AF462" s="170"/>
      <c r="AG462" s="71"/>
      <c r="AH462" s="72"/>
      <c r="AI462" s="170"/>
      <c r="AJ462" s="71"/>
      <c r="AK462" s="72"/>
      <c r="AL462" s="170"/>
      <c r="AM462" s="72"/>
      <c r="AN462" s="111"/>
      <c r="AO462" s="72"/>
      <c r="AP462" s="111"/>
      <c r="AQ462" s="72"/>
      <c r="AR462" s="111"/>
      <c r="AS462" s="72"/>
      <c r="AT462" s="168"/>
      <c r="AU462" s="72"/>
      <c r="AV462" s="266"/>
      <c r="AW462" s="71"/>
      <c r="AX462" s="72"/>
      <c r="AY462" s="111"/>
      <c r="AZ462" s="71"/>
      <c r="BA462" s="171"/>
      <c r="BB462" s="72"/>
      <c r="BC462" s="75"/>
    </row>
    <row r="463" ht="16.5" customHeight="1" outlineLevel="1">
      <c r="A463" s="75"/>
      <c r="B463" s="105"/>
      <c r="C463" s="106"/>
      <c r="D463" s="72"/>
      <c r="E463" s="107"/>
      <c r="F463" s="71"/>
      <c r="G463" s="107"/>
      <c r="H463" s="71"/>
      <c r="I463" s="107"/>
      <c r="J463" s="71"/>
      <c r="K463" s="71"/>
      <c r="L463" s="71"/>
      <c r="M463" s="72"/>
      <c r="N463" s="108"/>
      <c r="O463" s="72"/>
      <c r="P463" s="109"/>
      <c r="Q463" s="71"/>
      <c r="R463" s="110"/>
      <c r="S463" s="72"/>
      <c r="T463" s="111"/>
      <c r="U463" s="72"/>
      <c r="V463" s="112"/>
      <c r="W463" s="71"/>
      <c r="X463" s="72"/>
      <c r="Y463" s="112"/>
      <c r="Z463" s="72"/>
      <c r="AA463" s="75"/>
      <c r="AB463" s="169"/>
      <c r="AC463" s="72"/>
      <c r="AD463" s="170"/>
      <c r="AE463" s="72"/>
      <c r="AF463" s="170"/>
      <c r="AG463" s="71"/>
      <c r="AH463" s="72"/>
      <c r="AI463" s="170"/>
      <c r="AJ463" s="71"/>
      <c r="AK463" s="72"/>
      <c r="AL463" s="170"/>
      <c r="AM463" s="72"/>
      <c r="AN463" s="111"/>
      <c r="AO463" s="72"/>
      <c r="AP463" s="111"/>
      <c r="AQ463" s="72"/>
      <c r="AR463" s="111"/>
      <c r="AS463" s="72"/>
      <c r="AT463" s="168"/>
      <c r="AU463" s="72"/>
      <c r="AV463" s="266"/>
      <c r="AW463" s="71"/>
      <c r="AX463" s="72"/>
      <c r="AY463" s="111"/>
      <c r="AZ463" s="71"/>
      <c r="BA463" s="171"/>
      <c r="BB463" s="72"/>
      <c r="BC463" s="75"/>
    </row>
    <row r="464" ht="16.5" customHeight="1" outlineLevel="1">
      <c r="A464" s="75"/>
      <c r="B464" s="105"/>
      <c r="C464" s="106"/>
      <c r="D464" s="72"/>
      <c r="E464" s="107"/>
      <c r="F464" s="71"/>
      <c r="G464" s="107"/>
      <c r="H464" s="71"/>
      <c r="I464" s="107"/>
      <c r="J464" s="71"/>
      <c r="K464" s="71"/>
      <c r="L464" s="71"/>
      <c r="M464" s="72"/>
      <c r="N464" s="108"/>
      <c r="O464" s="72"/>
      <c r="P464" s="109"/>
      <c r="Q464" s="71"/>
      <c r="R464" s="110"/>
      <c r="S464" s="72"/>
      <c r="T464" s="111"/>
      <c r="U464" s="72"/>
      <c r="V464" s="112"/>
      <c r="W464" s="71"/>
      <c r="X464" s="72"/>
      <c r="Y464" s="112"/>
      <c r="Z464" s="72"/>
      <c r="AA464" s="75"/>
      <c r="AB464" s="169"/>
      <c r="AC464" s="72"/>
      <c r="AD464" s="170"/>
      <c r="AE464" s="72"/>
      <c r="AF464" s="170"/>
      <c r="AG464" s="71"/>
      <c r="AH464" s="72"/>
      <c r="AI464" s="170"/>
      <c r="AJ464" s="71"/>
      <c r="AK464" s="72"/>
      <c r="AL464" s="170"/>
      <c r="AM464" s="72"/>
      <c r="AN464" s="111"/>
      <c r="AO464" s="72"/>
      <c r="AP464" s="111"/>
      <c r="AQ464" s="72"/>
      <c r="AR464" s="111"/>
      <c r="AS464" s="72"/>
      <c r="AT464" s="168"/>
      <c r="AU464" s="72"/>
      <c r="AV464" s="266"/>
      <c r="AW464" s="71"/>
      <c r="AX464" s="72"/>
      <c r="AY464" s="111"/>
      <c r="AZ464" s="71"/>
      <c r="BA464" s="171"/>
      <c r="BB464" s="72"/>
      <c r="BC464" s="75"/>
    </row>
    <row r="465" ht="16.5" customHeight="1" outlineLevel="1">
      <c r="A465" s="75"/>
      <c r="B465" s="105"/>
      <c r="C465" s="106"/>
      <c r="D465" s="72"/>
      <c r="E465" s="107"/>
      <c r="F465" s="71"/>
      <c r="G465" s="107"/>
      <c r="H465" s="71"/>
      <c r="I465" s="107"/>
      <c r="J465" s="71"/>
      <c r="K465" s="71"/>
      <c r="L465" s="71"/>
      <c r="M465" s="72"/>
      <c r="N465" s="108"/>
      <c r="O465" s="72"/>
      <c r="P465" s="109"/>
      <c r="Q465" s="71"/>
      <c r="R465" s="110"/>
      <c r="S465" s="72"/>
      <c r="T465" s="111"/>
      <c r="U465" s="72"/>
      <c r="V465" s="112"/>
      <c r="W465" s="71"/>
      <c r="X465" s="72"/>
      <c r="Y465" s="112"/>
      <c r="Z465" s="72"/>
      <c r="AA465" s="75"/>
      <c r="AB465" s="169"/>
      <c r="AC465" s="72"/>
      <c r="AD465" s="170"/>
      <c r="AE465" s="72"/>
      <c r="AF465" s="170"/>
      <c r="AG465" s="71"/>
      <c r="AH465" s="72"/>
      <c r="AI465" s="170"/>
      <c r="AJ465" s="71"/>
      <c r="AK465" s="72"/>
      <c r="AL465" s="170"/>
      <c r="AM465" s="72"/>
      <c r="AN465" s="111"/>
      <c r="AO465" s="72"/>
      <c r="AP465" s="111"/>
      <c r="AQ465" s="72"/>
      <c r="AR465" s="111"/>
      <c r="AS465" s="72"/>
      <c r="AT465" s="168"/>
      <c r="AU465" s="72"/>
      <c r="AV465" s="266"/>
      <c r="AW465" s="71"/>
      <c r="AX465" s="72"/>
      <c r="AY465" s="111"/>
      <c r="AZ465" s="71"/>
      <c r="BA465" s="171"/>
      <c r="BB465" s="72"/>
      <c r="BC465" s="75"/>
    </row>
    <row r="466" ht="16.5" customHeight="1" outlineLevel="1">
      <c r="A466" s="75"/>
      <c r="B466" s="105"/>
      <c r="C466" s="106"/>
      <c r="D466" s="72"/>
      <c r="E466" s="107"/>
      <c r="F466" s="71"/>
      <c r="G466" s="107"/>
      <c r="H466" s="71"/>
      <c r="I466" s="107"/>
      <c r="J466" s="71"/>
      <c r="K466" s="71"/>
      <c r="L466" s="71"/>
      <c r="M466" s="72"/>
      <c r="N466" s="108"/>
      <c r="O466" s="72"/>
      <c r="P466" s="109"/>
      <c r="Q466" s="71"/>
      <c r="R466" s="110"/>
      <c r="S466" s="72"/>
      <c r="T466" s="111"/>
      <c r="U466" s="72"/>
      <c r="V466" s="112"/>
      <c r="W466" s="71"/>
      <c r="X466" s="72"/>
      <c r="Y466" s="112"/>
      <c r="Z466" s="72"/>
      <c r="AA466" s="75"/>
      <c r="AB466" s="169"/>
      <c r="AC466" s="72"/>
      <c r="AD466" s="170"/>
      <c r="AE466" s="72"/>
      <c r="AF466" s="170"/>
      <c r="AG466" s="71"/>
      <c r="AH466" s="72"/>
      <c r="AI466" s="170"/>
      <c r="AJ466" s="71"/>
      <c r="AK466" s="72"/>
      <c r="AL466" s="170"/>
      <c r="AM466" s="72"/>
      <c r="AN466" s="111"/>
      <c r="AO466" s="72"/>
      <c r="AP466" s="111"/>
      <c r="AQ466" s="72"/>
      <c r="AR466" s="111"/>
      <c r="AS466" s="72"/>
      <c r="AT466" s="168"/>
      <c r="AU466" s="72"/>
      <c r="AV466" s="266"/>
      <c r="AW466" s="71"/>
      <c r="AX466" s="72"/>
      <c r="AY466" s="111"/>
      <c r="AZ466" s="71"/>
      <c r="BA466" s="171"/>
      <c r="BB466" s="72"/>
      <c r="BC466" s="75"/>
    </row>
    <row r="467" ht="16.5" customHeight="1" outlineLevel="1">
      <c r="A467" s="75"/>
      <c r="B467" s="105"/>
      <c r="C467" s="106"/>
      <c r="D467" s="72"/>
      <c r="E467" s="107"/>
      <c r="F467" s="71"/>
      <c r="G467" s="107"/>
      <c r="H467" s="71"/>
      <c r="I467" s="107"/>
      <c r="J467" s="71"/>
      <c r="K467" s="71"/>
      <c r="L467" s="71"/>
      <c r="M467" s="72"/>
      <c r="N467" s="108"/>
      <c r="O467" s="72"/>
      <c r="P467" s="109"/>
      <c r="Q467" s="71"/>
      <c r="R467" s="110"/>
      <c r="S467" s="72"/>
      <c r="T467" s="111"/>
      <c r="U467" s="72"/>
      <c r="V467" s="112"/>
      <c r="W467" s="71"/>
      <c r="X467" s="72"/>
      <c r="Y467" s="112"/>
      <c r="Z467" s="72"/>
      <c r="AA467" s="75"/>
      <c r="AB467" s="169"/>
      <c r="AC467" s="72"/>
      <c r="AD467" s="170"/>
      <c r="AE467" s="72"/>
      <c r="AF467" s="170"/>
      <c r="AG467" s="71"/>
      <c r="AH467" s="72"/>
      <c r="AI467" s="170"/>
      <c r="AJ467" s="71"/>
      <c r="AK467" s="72"/>
      <c r="AL467" s="170"/>
      <c r="AM467" s="72"/>
      <c r="AN467" s="111"/>
      <c r="AO467" s="72"/>
      <c r="AP467" s="111"/>
      <c r="AQ467" s="72"/>
      <c r="AR467" s="111"/>
      <c r="AS467" s="72"/>
      <c r="AT467" s="168"/>
      <c r="AU467" s="72"/>
      <c r="AV467" s="266"/>
      <c r="AW467" s="71"/>
      <c r="AX467" s="72"/>
      <c r="AY467" s="111"/>
      <c r="AZ467" s="71"/>
      <c r="BA467" s="171"/>
      <c r="BB467" s="72"/>
      <c r="BC467" s="75"/>
    </row>
    <row r="468" ht="16.5" customHeight="1" outlineLevel="1">
      <c r="A468" s="75"/>
      <c r="B468" s="105"/>
      <c r="C468" s="106"/>
      <c r="D468" s="72"/>
      <c r="E468" s="107"/>
      <c r="F468" s="71"/>
      <c r="G468" s="107"/>
      <c r="H468" s="71"/>
      <c r="I468" s="107"/>
      <c r="J468" s="71"/>
      <c r="K468" s="71"/>
      <c r="L468" s="71"/>
      <c r="M468" s="72"/>
      <c r="N468" s="108"/>
      <c r="O468" s="72"/>
      <c r="P468" s="109"/>
      <c r="Q468" s="71"/>
      <c r="R468" s="110"/>
      <c r="S468" s="72"/>
      <c r="T468" s="111"/>
      <c r="U468" s="72"/>
      <c r="V468" s="112"/>
      <c r="W468" s="71"/>
      <c r="X468" s="72"/>
      <c r="Y468" s="112"/>
      <c r="Z468" s="72"/>
      <c r="AA468" s="75"/>
      <c r="AB468" s="169"/>
      <c r="AC468" s="72"/>
      <c r="AD468" s="170"/>
      <c r="AE468" s="72"/>
      <c r="AF468" s="170"/>
      <c r="AG468" s="71"/>
      <c r="AH468" s="72"/>
      <c r="AI468" s="170"/>
      <c r="AJ468" s="71"/>
      <c r="AK468" s="72"/>
      <c r="AL468" s="170"/>
      <c r="AM468" s="72"/>
      <c r="AN468" s="111"/>
      <c r="AO468" s="72"/>
      <c r="AP468" s="111"/>
      <c r="AQ468" s="72"/>
      <c r="AR468" s="111"/>
      <c r="AS468" s="72"/>
      <c r="AT468" s="168"/>
      <c r="AU468" s="72"/>
      <c r="AV468" s="266"/>
      <c r="AW468" s="71"/>
      <c r="AX468" s="72"/>
      <c r="AY468" s="111"/>
      <c r="AZ468" s="71"/>
      <c r="BA468" s="171"/>
      <c r="BB468" s="72"/>
      <c r="BC468" s="75"/>
    </row>
    <row r="469" ht="16.5" customHeight="1" outlineLevel="1">
      <c r="A469" s="75"/>
      <c r="B469" s="105"/>
      <c r="C469" s="106"/>
      <c r="D469" s="72"/>
      <c r="E469" s="107"/>
      <c r="F469" s="71"/>
      <c r="G469" s="107"/>
      <c r="H469" s="71"/>
      <c r="I469" s="107"/>
      <c r="J469" s="71"/>
      <c r="K469" s="71"/>
      <c r="L469" s="71"/>
      <c r="M469" s="72"/>
      <c r="N469" s="108"/>
      <c r="O469" s="72"/>
      <c r="P469" s="109"/>
      <c r="Q469" s="71"/>
      <c r="R469" s="110"/>
      <c r="S469" s="72"/>
      <c r="T469" s="111"/>
      <c r="U469" s="72"/>
      <c r="V469" s="112"/>
      <c r="W469" s="71"/>
      <c r="X469" s="72"/>
      <c r="Y469" s="112"/>
      <c r="Z469" s="72"/>
      <c r="AA469" s="75"/>
      <c r="AB469" s="169"/>
      <c r="AC469" s="72"/>
      <c r="AD469" s="170"/>
      <c r="AE469" s="72"/>
      <c r="AF469" s="170"/>
      <c r="AG469" s="71"/>
      <c r="AH469" s="72"/>
      <c r="AI469" s="170"/>
      <c r="AJ469" s="71"/>
      <c r="AK469" s="72"/>
      <c r="AL469" s="170"/>
      <c r="AM469" s="72"/>
      <c r="AN469" s="111"/>
      <c r="AO469" s="72"/>
      <c r="AP469" s="111"/>
      <c r="AQ469" s="72"/>
      <c r="AR469" s="111"/>
      <c r="AS469" s="72"/>
      <c r="AT469" s="168"/>
      <c r="AU469" s="72"/>
      <c r="AV469" s="266"/>
      <c r="AW469" s="71"/>
      <c r="AX469" s="72"/>
      <c r="AY469" s="111"/>
      <c r="AZ469" s="71"/>
      <c r="BA469" s="171"/>
      <c r="BB469" s="72"/>
      <c r="BC469" s="75"/>
    </row>
    <row r="470" ht="16.5" customHeight="1" outlineLevel="1">
      <c r="A470" s="75"/>
      <c r="B470" s="105"/>
      <c r="C470" s="106"/>
      <c r="D470" s="72"/>
      <c r="E470" s="107"/>
      <c r="F470" s="71"/>
      <c r="G470" s="107"/>
      <c r="H470" s="71"/>
      <c r="I470" s="107"/>
      <c r="J470" s="71"/>
      <c r="K470" s="71"/>
      <c r="L470" s="71"/>
      <c r="M470" s="72"/>
      <c r="N470" s="108"/>
      <c r="O470" s="72"/>
      <c r="P470" s="109"/>
      <c r="Q470" s="71"/>
      <c r="R470" s="110"/>
      <c r="S470" s="72"/>
      <c r="T470" s="111"/>
      <c r="U470" s="72"/>
      <c r="V470" s="112"/>
      <c r="W470" s="71"/>
      <c r="X470" s="72"/>
      <c r="Y470" s="112"/>
      <c r="Z470" s="72"/>
      <c r="AA470" s="75"/>
      <c r="AB470" s="169"/>
      <c r="AC470" s="72"/>
      <c r="AD470" s="170"/>
      <c r="AE470" s="72"/>
      <c r="AF470" s="170"/>
      <c r="AG470" s="71"/>
      <c r="AH470" s="72"/>
      <c r="AI470" s="170"/>
      <c r="AJ470" s="71"/>
      <c r="AK470" s="72"/>
      <c r="AL470" s="170"/>
      <c r="AM470" s="72"/>
      <c r="AN470" s="111"/>
      <c r="AO470" s="72"/>
      <c r="AP470" s="111"/>
      <c r="AQ470" s="72"/>
      <c r="AR470" s="111"/>
      <c r="AS470" s="72"/>
      <c r="AT470" s="168"/>
      <c r="AU470" s="72"/>
      <c r="AV470" s="266"/>
      <c r="AW470" s="71"/>
      <c r="AX470" s="72"/>
      <c r="AY470" s="111"/>
      <c r="AZ470" s="71"/>
      <c r="BA470" s="171"/>
      <c r="BB470" s="72"/>
      <c r="BC470" s="75"/>
    </row>
    <row r="471" ht="16.5" customHeight="1" outlineLevel="1">
      <c r="A471" s="75"/>
      <c r="B471" s="105"/>
      <c r="C471" s="106"/>
      <c r="D471" s="72"/>
      <c r="E471" s="107"/>
      <c r="F471" s="71"/>
      <c r="G471" s="107"/>
      <c r="H471" s="71"/>
      <c r="I471" s="107"/>
      <c r="J471" s="71"/>
      <c r="K471" s="71"/>
      <c r="L471" s="71"/>
      <c r="M471" s="72"/>
      <c r="N471" s="108"/>
      <c r="O471" s="72"/>
      <c r="P471" s="109"/>
      <c r="Q471" s="71"/>
      <c r="R471" s="110"/>
      <c r="S471" s="72"/>
      <c r="T471" s="111"/>
      <c r="U471" s="72"/>
      <c r="V471" s="112"/>
      <c r="W471" s="71"/>
      <c r="X471" s="72"/>
      <c r="Y471" s="112"/>
      <c r="Z471" s="72"/>
      <c r="AA471" s="75"/>
      <c r="AB471" s="169"/>
      <c r="AC471" s="72"/>
      <c r="AD471" s="170"/>
      <c r="AE471" s="72"/>
      <c r="AF471" s="170"/>
      <c r="AG471" s="71"/>
      <c r="AH471" s="72"/>
      <c r="AI471" s="170"/>
      <c r="AJ471" s="71"/>
      <c r="AK471" s="72"/>
      <c r="AL471" s="170"/>
      <c r="AM471" s="72"/>
      <c r="AN471" s="111"/>
      <c r="AO471" s="72"/>
      <c r="AP471" s="111"/>
      <c r="AQ471" s="72"/>
      <c r="AR471" s="111"/>
      <c r="AS471" s="72"/>
      <c r="AT471" s="168"/>
      <c r="AU471" s="72"/>
      <c r="AV471" s="266"/>
      <c r="AW471" s="71"/>
      <c r="AX471" s="72"/>
      <c r="AY471" s="111"/>
      <c r="AZ471" s="71"/>
      <c r="BA471" s="171"/>
      <c r="BB471" s="72"/>
      <c r="BC471" s="75"/>
    </row>
    <row r="472" ht="16.5" customHeight="1" outlineLevel="1">
      <c r="A472" s="75"/>
      <c r="B472" s="105"/>
      <c r="C472" s="106"/>
      <c r="D472" s="72"/>
      <c r="E472" s="107"/>
      <c r="F472" s="71"/>
      <c r="G472" s="107"/>
      <c r="H472" s="71"/>
      <c r="I472" s="107"/>
      <c r="J472" s="71"/>
      <c r="K472" s="71"/>
      <c r="L472" s="71"/>
      <c r="M472" s="72"/>
      <c r="N472" s="108"/>
      <c r="O472" s="72"/>
      <c r="P472" s="109"/>
      <c r="Q472" s="71"/>
      <c r="R472" s="110"/>
      <c r="S472" s="72"/>
      <c r="T472" s="111"/>
      <c r="U472" s="72"/>
      <c r="V472" s="112"/>
      <c r="W472" s="71"/>
      <c r="X472" s="72"/>
      <c r="Y472" s="112"/>
      <c r="Z472" s="72"/>
      <c r="AA472" s="75"/>
      <c r="AB472" s="169"/>
      <c r="AC472" s="72"/>
      <c r="AD472" s="170"/>
      <c r="AE472" s="72"/>
      <c r="AF472" s="170"/>
      <c r="AG472" s="71"/>
      <c r="AH472" s="72"/>
      <c r="AI472" s="170"/>
      <c r="AJ472" s="71"/>
      <c r="AK472" s="72"/>
      <c r="AL472" s="170"/>
      <c r="AM472" s="72"/>
      <c r="AN472" s="111"/>
      <c r="AO472" s="72"/>
      <c r="AP472" s="111"/>
      <c r="AQ472" s="72"/>
      <c r="AR472" s="111"/>
      <c r="AS472" s="72"/>
      <c r="AT472" s="168"/>
      <c r="AU472" s="72"/>
      <c r="AV472" s="266"/>
      <c r="AW472" s="71"/>
      <c r="AX472" s="72"/>
      <c r="AY472" s="111"/>
      <c r="AZ472" s="71"/>
      <c r="BA472" s="171"/>
      <c r="BB472" s="72"/>
      <c r="BC472" s="75"/>
    </row>
    <row r="473" ht="16.5" customHeight="1" outlineLevel="1">
      <c r="A473" s="75"/>
      <c r="B473" s="105"/>
      <c r="C473" s="106"/>
      <c r="D473" s="72"/>
      <c r="E473" s="107"/>
      <c r="F473" s="71"/>
      <c r="G473" s="107"/>
      <c r="H473" s="71"/>
      <c r="I473" s="107"/>
      <c r="J473" s="71"/>
      <c r="K473" s="71"/>
      <c r="L473" s="71"/>
      <c r="M473" s="72"/>
      <c r="N473" s="108"/>
      <c r="O473" s="72"/>
      <c r="P473" s="109"/>
      <c r="Q473" s="71"/>
      <c r="R473" s="110"/>
      <c r="S473" s="72"/>
      <c r="T473" s="111"/>
      <c r="U473" s="72"/>
      <c r="V473" s="112"/>
      <c r="W473" s="71"/>
      <c r="X473" s="72"/>
      <c r="Y473" s="112"/>
      <c r="Z473" s="72"/>
      <c r="AA473" s="75"/>
      <c r="AB473" s="169"/>
      <c r="AC473" s="72"/>
      <c r="AD473" s="170"/>
      <c r="AE473" s="72"/>
      <c r="AF473" s="170"/>
      <c r="AG473" s="71"/>
      <c r="AH473" s="72"/>
      <c r="AI473" s="170"/>
      <c r="AJ473" s="71"/>
      <c r="AK473" s="72"/>
      <c r="AL473" s="170"/>
      <c r="AM473" s="72"/>
      <c r="AN473" s="111"/>
      <c r="AO473" s="72"/>
      <c r="AP473" s="111"/>
      <c r="AQ473" s="72"/>
      <c r="AR473" s="111"/>
      <c r="AS473" s="72"/>
      <c r="AT473" s="168"/>
      <c r="AU473" s="72"/>
      <c r="AV473" s="266"/>
      <c r="AW473" s="71"/>
      <c r="AX473" s="72"/>
      <c r="AY473" s="111"/>
      <c r="AZ473" s="71"/>
      <c r="BA473" s="171"/>
      <c r="BB473" s="72"/>
      <c r="BC473" s="75"/>
    </row>
    <row r="474" ht="16.5" customHeight="1" outlineLevel="1">
      <c r="A474" s="75"/>
      <c r="B474" s="105"/>
      <c r="C474" s="106"/>
      <c r="D474" s="72"/>
      <c r="E474" s="107"/>
      <c r="F474" s="71"/>
      <c r="G474" s="107"/>
      <c r="H474" s="71"/>
      <c r="I474" s="107"/>
      <c r="J474" s="71"/>
      <c r="K474" s="71"/>
      <c r="L474" s="71"/>
      <c r="M474" s="72"/>
      <c r="N474" s="108"/>
      <c r="O474" s="72"/>
      <c r="P474" s="109"/>
      <c r="Q474" s="71"/>
      <c r="R474" s="110"/>
      <c r="S474" s="72"/>
      <c r="T474" s="111"/>
      <c r="U474" s="72"/>
      <c r="V474" s="112"/>
      <c r="W474" s="71"/>
      <c r="X474" s="72"/>
      <c r="Y474" s="112"/>
      <c r="Z474" s="72"/>
      <c r="AA474" s="75"/>
      <c r="AB474" s="169"/>
      <c r="AC474" s="72"/>
      <c r="AD474" s="170"/>
      <c r="AE474" s="72"/>
      <c r="AF474" s="170"/>
      <c r="AG474" s="71"/>
      <c r="AH474" s="72"/>
      <c r="AI474" s="170"/>
      <c r="AJ474" s="71"/>
      <c r="AK474" s="72"/>
      <c r="AL474" s="170"/>
      <c r="AM474" s="72"/>
      <c r="AN474" s="111"/>
      <c r="AO474" s="72"/>
      <c r="AP474" s="111"/>
      <c r="AQ474" s="72"/>
      <c r="AR474" s="111"/>
      <c r="AS474" s="72"/>
      <c r="AT474" s="168"/>
      <c r="AU474" s="72"/>
      <c r="AV474" s="266"/>
      <c r="AW474" s="71"/>
      <c r="AX474" s="72"/>
      <c r="AY474" s="111"/>
      <c r="AZ474" s="71"/>
      <c r="BA474" s="171"/>
      <c r="BB474" s="72"/>
      <c r="BC474" s="75"/>
    </row>
    <row r="475" ht="16.5" customHeight="1" outlineLevel="1">
      <c r="A475" s="75"/>
      <c r="B475" s="105"/>
      <c r="C475" s="106"/>
      <c r="D475" s="72"/>
      <c r="E475" s="107"/>
      <c r="F475" s="71"/>
      <c r="G475" s="107"/>
      <c r="H475" s="71"/>
      <c r="I475" s="107"/>
      <c r="J475" s="71"/>
      <c r="K475" s="71"/>
      <c r="L475" s="71"/>
      <c r="M475" s="72"/>
      <c r="N475" s="108"/>
      <c r="O475" s="72"/>
      <c r="P475" s="109"/>
      <c r="Q475" s="71"/>
      <c r="R475" s="110"/>
      <c r="S475" s="72"/>
      <c r="T475" s="111"/>
      <c r="U475" s="72"/>
      <c r="V475" s="112"/>
      <c r="W475" s="71"/>
      <c r="X475" s="72"/>
      <c r="Y475" s="112"/>
      <c r="Z475" s="72"/>
      <c r="AA475" s="75"/>
      <c r="AB475" s="169"/>
      <c r="AC475" s="72"/>
      <c r="AD475" s="170"/>
      <c r="AE475" s="72"/>
      <c r="AF475" s="170"/>
      <c r="AG475" s="71"/>
      <c r="AH475" s="72"/>
      <c r="AI475" s="170"/>
      <c r="AJ475" s="71"/>
      <c r="AK475" s="72"/>
      <c r="AL475" s="170"/>
      <c r="AM475" s="72"/>
      <c r="AN475" s="111"/>
      <c r="AO475" s="72"/>
      <c r="AP475" s="111"/>
      <c r="AQ475" s="72"/>
      <c r="AR475" s="111"/>
      <c r="AS475" s="72"/>
      <c r="AT475" s="168"/>
      <c r="AU475" s="72"/>
      <c r="AV475" s="266"/>
      <c r="AW475" s="71"/>
      <c r="AX475" s="72"/>
      <c r="AY475" s="111"/>
      <c r="AZ475" s="71"/>
      <c r="BA475" s="171"/>
      <c r="BB475" s="72"/>
      <c r="BC475" s="75"/>
    </row>
    <row r="476" ht="16.5" customHeight="1" outlineLevel="1">
      <c r="A476" s="75"/>
      <c r="B476" s="105"/>
      <c r="C476" s="106"/>
      <c r="D476" s="72"/>
      <c r="E476" s="107"/>
      <c r="F476" s="71"/>
      <c r="G476" s="107"/>
      <c r="H476" s="71"/>
      <c r="I476" s="107"/>
      <c r="J476" s="71"/>
      <c r="K476" s="71"/>
      <c r="L476" s="71"/>
      <c r="M476" s="72"/>
      <c r="N476" s="108"/>
      <c r="O476" s="72"/>
      <c r="P476" s="109"/>
      <c r="Q476" s="71"/>
      <c r="R476" s="110"/>
      <c r="S476" s="72"/>
      <c r="T476" s="111"/>
      <c r="U476" s="72"/>
      <c r="V476" s="112"/>
      <c r="W476" s="71"/>
      <c r="X476" s="72"/>
      <c r="Y476" s="112"/>
      <c r="Z476" s="72"/>
      <c r="AA476" s="75"/>
      <c r="AB476" s="169"/>
      <c r="AC476" s="72"/>
      <c r="AD476" s="170"/>
      <c r="AE476" s="72"/>
      <c r="AF476" s="170"/>
      <c r="AG476" s="71"/>
      <c r="AH476" s="72"/>
      <c r="AI476" s="170"/>
      <c r="AJ476" s="71"/>
      <c r="AK476" s="72"/>
      <c r="AL476" s="170"/>
      <c r="AM476" s="72"/>
      <c r="AN476" s="111"/>
      <c r="AO476" s="72"/>
      <c r="AP476" s="111"/>
      <c r="AQ476" s="72"/>
      <c r="AR476" s="111"/>
      <c r="AS476" s="72"/>
      <c r="AT476" s="168"/>
      <c r="AU476" s="72"/>
      <c r="AV476" s="266"/>
      <c r="AW476" s="71"/>
      <c r="AX476" s="72"/>
      <c r="AY476" s="111"/>
      <c r="AZ476" s="71"/>
      <c r="BA476" s="171"/>
      <c r="BB476" s="72"/>
      <c r="BC476" s="75"/>
    </row>
    <row r="477" ht="16.5" customHeight="1" outlineLevel="1">
      <c r="A477" s="75"/>
      <c r="B477" s="105"/>
      <c r="C477" s="106"/>
      <c r="D477" s="72"/>
      <c r="E477" s="107"/>
      <c r="F477" s="71"/>
      <c r="G477" s="107"/>
      <c r="H477" s="71"/>
      <c r="I477" s="107"/>
      <c r="J477" s="71"/>
      <c r="K477" s="71"/>
      <c r="L477" s="71"/>
      <c r="M477" s="72"/>
      <c r="N477" s="108"/>
      <c r="O477" s="72"/>
      <c r="P477" s="109"/>
      <c r="Q477" s="71"/>
      <c r="R477" s="110"/>
      <c r="S477" s="72"/>
      <c r="T477" s="111"/>
      <c r="U477" s="72"/>
      <c r="V477" s="112"/>
      <c r="W477" s="71"/>
      <c r="X477" s="72"/>
      <c r="Y477" s="112"/>
      <c r="Z477" s="72"/>
      <c r="AA477" s="75"/>
      <c r="AB477" s="169"/>
      <c r="AC477" s="72"/>
      <c r="AD477" s="170"/>
      <c r="AE477" s="72"/>
      <c r="AF477" s="170"/>
      <c r="AG477" s="71"/>
      <c r="AH477" s="72"/>
      <c r="AI477" s="170"/>
      <c r="AJ477" s="71"/>
      <c r="AK477" s="72"/>
      <c r="AL477" s="170"/>
      <c r="AM477" s="72"/>
      <c r="AN477" s="111"/>
      <c r="AO477" s="72"/>
      <c r="AP477" s="111"/>
      <c r="AQ477" s="72"/>
      <c r="AR477" s="111"/>
      <c r="AS477" s="72"/>
      <c r="AT477" s="168"/>
      <c r="AU477" s="72"/>
      <c r="AV477" s="266"/>
      <c r="AW477" s="71"/>
      <c r="AX477" s="72"/>
      <c r="AY477" s="111"/>
      <c r="AZ477" s="71"/>
      <c r="BA477" s="171"/>
      <c r="BB477" s="72"/>
      <c r="BC477" s="75"/>
    </row>
    <row r="478" ht="16.5" customHeight="1" outlineLevel="1">
      <c r="A478" s="75"/>
      <c r="B478" s="105"/>
      <c r="C478" s="106"/>
      <c r="D478" s="72"/>
      <c r="E478" s="107"/>
      <c r="F478" s="71"/>
      <c r="G478" s="107"/>
      <c r="H478" s="71"/>
      <c r="I478" s="107"/>
      <c r="J478" s="71"/>
      <c r="K478" s="71"/>
      <c r="L478" s="71"/>
      <c r="M478" s="72"/>
      <c r="N478" s="108"/>
      <c r="O478" s="72"/>
      <c r="P478" s="109"/>
      <c r="Q478" s="71"/>
      <c r="R478" s="110"/>
      <c r="S478" s="72"/>
      <c r="T478" s="111"/>
      <c r="U478" s="72"/>
      <c r="V478" s="112"/>
      <c r="W478" s="71"/>
      <c r="X478" s="72"/>
      <c r="Y478" s="112"/>
      <c r="Z478" s="72"/>
      <c r="AA478" s="75"/>
      <c r="AB478" s="169"/>
      <c r="AC478" s="72"/>
      <c r="AD478" s="170"/>
      <c r="AE478" s="72"/>
      <c r="AF478" s="170"/>
      <c r="AG478" s="71"/>
      <c r="AH478" s="72"/>
      <c r="AI478" s="170"/>
      <c r="AJ478" s="71"/>
      <c r="AK478" s="72"/>
      <c r="AL478" s="170"/>
      <c r="AM478" s="72"/>
      <c r="AN478" s="111"/>
      <c r="AO478" s="72"/>
      <c r="AP478" s="111"/>
      <c r="AQ478" s="72"/>
      <c r="AR478" s="111"/>
      <c r="AS478" s="72"/>
      <c r="AT478" s="168"/>
      <c r="AU478" s="72"/>
      <c r="AV478" s="266"/>
      <c r="AW478" s="71"/>
      <c r="AX478" s="72"/>
      <c r="AY478" s="111"/>
      <c r="AZ478" s="71"/>
      <c r="BA478" s="171"/>
      <c r="BB478" s="72"/>
      <c r="BC478" s="75"/>
    </row>
    <row r="479" ht="16.5" customHeight="1" outlineLevel="1">
      <c r="A479" s="75"/>
      <c r="B479" s="105"/>
      <c r="C479" s="106"/>
      <c r="D479" s="72"/>
      <c r="E479" s="107"/>
      <c r="F479" s="71"/>
      <c r="G479" s="107"/>
      <c r="H479" s="71"/>
      <c r="I479" s="107"/>
      <c r="J479" s="71"/>
      <c r="K479" s="71"/>
      <c r="L479" s="71"/>
      <c r="M479" s="72"/>
      <c r="N479" s="108"/>
      <c r="O479" s="72"/>
      <c r="P479" s="109"/>
      <c r="Q479" s="71"/>
      <c r="R479" s="110"/>
      <c r="S479" s="72"/>
      <c r="T479" s="111"/>
      <c r="U479" s="72"/>
      <c r="V479" s="112"/>
      <c r="W479" s="71"/>
      <c r="X479" s="72"/>
      <c r="Y479" s="112"/>
      <c r="Z479" s="72"/>
      <c r="AA479" s="75"/>
      <c r="AB479" s="169"/>
      <c r="AC479" s="72"/>
      <c r="AD479" s="170"/>
      <c r="AE479" s="72"/>
      <c r="AF479" s="170"/>
      <c r="AG479" s="71"/>
      <c r="AH479" s="72"/>
      <c r="AI479" s="170"/>
      <c r="AJ479" s="71"/>
      <c r="AK479" s="72"/>
      <c r="AL479" s="170"/>
      <c r="AM479" s="72"/>
      <c r="AN479" s="111"/>
      <c r="AO479" s="72"/>
      <c r="AP479" s="111"/>
      <c r="AQ479" s="72"/>
      <c r="AR479" s="111"/>
      <c r="AS479" s="72"/>
      <c r="AT479" s="168"/>
      <c r="AU479" s="72"/>
      <c r="AV479" s="266"/>
      <c r="AW479" s="71"/>
      <c r="AX479" s="72"/>
      <c r="AY479" s="111"/>
      <c r="AZ479" s="71"/>
      <c r="BA479" s="171"/>
      <c r="BB479" s="72"/>
      <c r="BC479" s="75"/>
    </row>
    <row r="480" ht="16.5" customHeight="1" outlineLevel="1">
      <c r="A480" s="75"/>
      <c r="B480" s="105"/>
      <c r="C480" s="106"/>
      <c r="D480" s="72"/>
      <c r="E480" s="107"/>
      <c r="F480" s="71"/>
      <c r="G480" s="107"/>
      <c r="H480" s="71"/>
      <c r="I480" s="107"/>
      <c r="J480" s="71"/>
      <c r="K480" s="71"/>
      <c r="L480" s="71"/>
      <c r="M480" s="72"/>
      <c r="N480" s="108"/>
      <c r="O480" s="72"/>
      <c r="P480" s="109"/>
      <c r="Q480" s="71"/>
      <c r="R480" s="110"/>
      <c r="S480" s="72"/>
      <c r="T480" s="111"/>
      <c r="U480" s="72"/>
      <c r="V480" s="112"/>
      <c r="W480" s="71"/>
      <c r="X480" s="72"/>
      <c r="Y480" s="112"/>
      <c r="Z480" s="72"/>
      <c r="AA480" s="75"/>
      <c r="AB480" s="169"/>
      <c r="AC480" s="72"/>
      <c r="AD480" s="170"/>
      <c r="AE480" s="72"/>
      <c r="AF480" s="170"/>
      <c r="AG480" s="71"/>
      <c r="AH480" s="72"/>
      <c r="AI480" s="170"/>
      <c r="AJ480" s="71"/>
      <c r="AK480" s="72"/>
      <c r="AL480" s="170"/>
      <c r="AM480" s="72"/>
      <c r="AN480" s="111"/>
      <c r="AO480" s="72"/>
      <c r="AP480" s="111"/>
      <c r="AQ480" s="72"/>
      <c r="AR480" s="111"/>
      <c r="AS480" s="72"/>
      <c r="AT480" s="168"/>
      <c r="AU480" s="72"/>
      <c r="AV480" s="266"/>
      <c r="AW480" s="71"/>
      <c r="AX480" s="72"/>
      <c r="AY480" s="111"/>
      <c r="AZ480" s="71"/>
      <c r="BA480" s="171"/>
      <c r="BB480" s="72"/>
      <c r="BC480" s="75"/>
    </row>
    <row r="481" ht="16.5" customHeight="1" outlineLevel="1">
      <c r="A481" s="75"/>
      <c r="B481" s="105"/>
      <c r="C481" s="106"/>
      <c r="D481" s="72"/>
      <c r="E481" s="107"/>
      <c r="F481" s="71"/>
      <c r="G481" s="107"/>
      <c r="H481" s="71"/>
      <c r="I481" s="107"/>
      <c r="J481" s="71"/>
      <c r="K481" s="71"/>
      <c r="L481" s="71"/>
      <c r="M481" s="72"/>
      <c r="N481" s="108"/>
      <c r="O481" s="72"/>
      <c r="P481" s="109"/>
      <c r="Q481" s="71"/>
      <c r="R481" s="110"/>
      <c r="S481" s="72"/>
      <c r="T481" s="111"/>
      <c r="U481" s="72"/>
      <c r="V481" s="112"/>
      <c r="W481" s="71"/>
      <c r="X481" s="72"/>
      <c r="Y481" s="112"/>
      <c r="Z481" s="72"/>
      <c r="AA481" s="75"/>
      <c r="AB481" s="169"/>
      <c r="AC481" s="72"/>
      <c r="AD481" s="170"/>
      <c r="AE481" s="72"/>
      <c r="AF481" s="170"/>
      <c r="AG481" s="71"/>
      <c r="AH481" s="72"/>
      <c r="AI481" s="170"/>
      <c r="AJ481" s="71"/>
      <c r="AK481" s="72"/>
      <c r="AL481" s="170"/>
      <c r="AM481" s="72"/>
      <c r="AN481" s="111"/>
      <c r="AO481" s="72"/>
      <c r="AP481" s="111"/>
      <c r="AQ481" s="72"/>
      <c r="AR481" s="111"/>
      <c r="AS481" s="72"/>
      <c r="AT481" s="168"/>
      <c r="AU481" s="72"/>
      <c r="AV481" s="266"/>
      <c r="AW481" s="71"/>
      <c r="AX481" s="72"/>
      <c r="AY481" s="111"/>
      <c r="AZ481" s="71"/>
      <c r="BA481" s="171"/>
      <c r="BB481" s="72"/>
      <c r="BC481" s="75"/>
    </row>
    <row r="482" ht="16.5" customHeight="1" outlineLevel="1">
      <c r="A482" s="75"/>
      <c r="B482" s="105"/>
      <c r="C482" s="106"/>
      <c r="D482" s="72"/>
      <c r="E482" s="107"/>
      <c r="F482" s="71"/>
      <c r="G482" s="107"/>
      <c r="H482" s="71"/>
      <c r="I482" s="107"/>
      <c r="J482" s="71"/>
      <c r="K482" s="71"/>
      <c r="L482" s="71"/>
      <c r="M482" s="72"/>
      <c r="N482" s="108"/>
      <c r="O482" s="72"/>
      <c r="P482" s="109"/>
      <c r="Q482" s="71"/>
      <c r="R482" s="110"/>
      <c r="S482" s="72"/>
      <c r="T482" s="111"/>
      <c r="U482" s="72"/>
      <c r="V482" s="112"/>
      <c r="W482" s="71"/>
      <c r="X482" s="72"/>
      <c r="Y482" s="112"/>
      <c r="Z482" s="72"/>
      <c r="AA482" s="75"/>
      <c r="AB482" s="169"/>
      <c r="AC482" s="72"/>
      <c r="AD482" s="170"/>
      <c r="AE482" s="72"/>
      <c r="AF482" s="170"/>
      <c r="AG482" s="71"/>
      <c r="AH482" s="72"/>
      <c r="AI482" s="170"/>
      <c r="AJ482" s="71"/>
      <c r="AK482" s="72"/>
      <c r="AL482" s="170"/>
      <c r="AM482" s="72"/>
      <c r="AN482" s="111"/>
      <c r="AO482" s="72"/>
      <c r="AP482" s="111"/>
      <c r="AQ482" s="72"/>
      <c r="AR482" s="111"/>
      <c r="AS482" s="72"/>
      <c r="AT482" s="168"/>
      <c r="AU482" s="72"/>
      <c r="AV482" s="266"/>
      <c r="AW482" s="71"/>
      <c r="AX482" s="72"/>
      <c r="AY482" s="111"/>
      <c r="AZ482" s="71"/>
      <c r="BA482" s="171"/>
      <c r="BB482" s="72"/>
      <c r="BC482" s="75"/>
    </row>
    <row r="483" ht="16.5" customHeight="1" outlineLevel="1">
      <c r="A483" s="75"/>
      <c r="B483" s="105"/>
      <c r="C483" s="106"/>
      <c r="D483" s="72"/>
      <c r="E483" s="107"/>
      <c r="F483" s="71"/>
      <c r="G483" s="107"/>
      <c r="H483" s="71"/>
      <c r="I483" s="107"/>
      <c r="J483" s="71"/>
      <c r="K483" s="71"/>
      <c r="L483" s="71"/>
      <c r="M483" s="72"/>
      <c r="N483" s="108"/>
      <c r="O483" s="72"/>
      <c r="P483" s="109"/>
      <c r="Q483" s="71"/>
      <c r="R483" s="110"/>
      <c r="S483" s="72"/>
      <c r="T483" s="111"/>
      <c r="U483" s="72"/>
      <c r="V483" s="112"/>
      <c r="W483" s="71"/>
      <c r="X483" s="72"/>
      <c r="Y483" s="112"/>
      <c r="Z483" s="72"/>
      <c r="AA483" s="75"/>
      <c r="AB483" s="169"/>
      <c r="AC483" s="72"/>
      <c r="AD483" s="170"/>
      <c r="AE483" s="72"/>
      <c r="AF483" s="170"/>
      <c r="AG483" s="71"/>
      <c r="AH483" s="72"/>
      <c r="AI483" s="170"/>
      <c r="AJ483" s="71"/>
      <c r="AK483" s="72"/>
      <c r="AL483" s="170"/>
      <c r="AM483" s="72"/>
      <c r="AN483" s="111"/>
      <c r="AO483" s="72"/>
      <c r="AP483" s="111"/>
      <c r="AQ483" s="72"/>
      <c r="AR483" s="111"/>
      <c r="AS483" s="72"/>
      <c r="AT483" s="168"/>
      <c r="AU483" s="72"/>
      <c r="AV483" s="266"/>
      <c r="AW483" s="71"/>
      <c r="AX483" s="72"/>
      <c r="AY483" s="111"/>
      <c r="AZ483" s="71"/>
      <c r="BA483" s="171"/>
      <c r="BB483" s="72"/>
      <c r="BC483" s="75"/>
    </row>
    <row r="484" ht="16.5" customHeight="1" outlineLevel="1">
      <c r="A484" s="75"/>
      <c r="B484" s="105"/>
      <c r="C484" s="106"/>
      <c r="D484" s="72"/>
      <c r="E484" s="107"/>
      <c r="F484" s="71"/>
      <c r="G484" s="107"/>
      <c r="H484" s="71"/>
      <c r="I484" s="107"/>
      <c r="J484" s="71"/>
      <c r="K484" s="71"/>
      <c r="L484" s="71"/>
      <c r="M484" s="72"/>
      <c r="N484" s="108"/>
      <c r="O484" s="72"/>
      <c r="P484" s="109"/>
      <c r="Q484" s="71"/>
      <c r="R484" s="110"/>
      <c r="S484" s="72"/>
      <c r="T484" s="111"/>
      <c r="U484" s="72"/>
      <c r="V484" s="112"/>
      <c r="W484" s="71"/>
      <c r="X484" s="72"/>
      <c r="Y484" s="112"/>
      <c r="Z484" s="72"/>
      <c r="AA484" s="75"/>
      <c r="AB484" s="169"/>
      <c r="AC484" s="72"/>
      <c r="AD484" s="170"/>
      <c r="AE484" s="72"/>
      <c r="AF484" s="170"/>
      <c r="AG484" s="71"/>
      <c r="AH484" s="72"/>
      <c r="AI484" s="170"/>
      <c r="AJ484" s="71"/>
      <c r="AK484" s="72"/>
      <c r="AL484" s="170"/>
      <c r="AM484" s="72"/>
      <c r="AN484" s="111"/>
      <c r="AO484" s="72"/>
      <c r="AP484" s="111"/>
      <c r="AQ484" s="72"/>
      <c r="AR484" s="111"/>
      <c r="AS484" s="72"/>
      <c r="AT484" s="168"/>
      <c r="AU484" s="72"/>
      <c r="AV484" s="266"/>
      <c r="AW484" s="71"/>
      <c r="AX484" s="72"/>
      <c r="AY484" s="111"/>
      <c r="AZ484" s="71"/>
      <c r="BA484" s="171"/>
      <c r="BB484" s="72"/>
      <c r="BC484" s="75"/>
    </row>
    <row r="485" ht="16.5" customHeight="1" outlineLevel="1">
      <c r="A485" s="75"/>
      <c r="B485" s="105"/>
      <c r="C485" s="106"/>
      <c r="D485" s="72"/>
      <c r="E485" s="107"/>
      <c r="F485" s="71"/>
      <c r="G485" s="107"/>
      <c r="H485" s="71"/>
      <c r="I485" s="107"/>
      <c r="J485" s="71"/>
      <c r="K485" s="71"/>
      <c r="L485" s="71"/>
      <c r="M485" s="72"/>
      <c r="N485" s="108"/>
      <c r="O485" s="72"/>
      <c r="P485" s="109"/>
      <c r="Q485" s="71"/>
      <c r="R485" s="110"/>
      <c r="S485" s="72"/>
      <c r="T485" s="111"/>
      <c r="U485" s="72"/>
      <c r="V485" s="112"/>
      <c r="W485" s="71"/>
      <c r="X485" s="72"/>
      <c r="Y485" s="112"/>
      <c r="Z485" s="72"/>
      <c r="AA485" s="75"/>
      <c r="AB485" s="169"/>
      <c r="AC485" s="72"/>
      <c r="AD485" s="170"/>
      <c r="AE485" s="72"/>
      <c r="AF485" s="170"/>
      <c r="AG485" s="71"/>
      <c r="AH485" s="72"/>
      <c r="AI485" s="170"/>
      <c r="AJ485" s="71"/>
      <c r="AK485" s="72"/>
      <c r="AL485" s="170"/>
      <c r="AM485" s="72"/>
      <c r="AN485" s="111"/>
      <c r="AO485" s="72"/>
      <c r="AP485" s="111"/>
      <c r="AQ485" s="72"/>
      <c r="AR485" s="111"/>
      <c r="AS485" s="72"/>
      <c r="AT485" s="168"/>
      <c r="AU485" s="72"/>
      <c r="AV485" s="266"/>
      <c r="AW485" s="71"/>
      <c r="AX485" s="72"/>
      <c r="AY485" s="111"/>
      <c r="AZ485" s="71"/>
      <c r="BA485" s="171"/>
      <c r="BB485" s="72"/>
      <c r="BC485" s="75"/>
    </row>
    <row r="486" ht="16.5" customHeight="1" outlineLevel="1">
      <c r="A486" s="75"/>
      <c r="B486" s="105"/>
      <c r="C486" s="106"/>
      <c r="D486" s="72"/>
      <c r="E486" s="107"/>
      <c r="F486" s="71"/>
      <c r="G486" s="107"/>
      <c r="H486" s="71"/>
      <c r="I486" s="107"/>
      <c r="J486" s="71"/>
      <c r="K486" s="71"/>
      <c r="L486" s="71"/>
      <c r="M486" s="72"/>
      <c r="N486" s="108"/>
      <c r="O486" s="72"/>
      <c r="P486" s="109"/>
      <c r="Q486" s="71"/>
      <c r="R486" s="110"/>
      <c r="S486" s="72"/>
      <c r="T486" s="111"/>
      <c r="U486" s="72"/>
      <c r="V486" s="112"/>
      <c r="W486" s="71"/>
      <c r="X486" s="72"/>
      <c r="Y486" s="112"/>
      <c r="Z486" s="72"/>
      <c r="AA486" s="75"/>
      <c r="AB486" s="169"/>
      <c r="AC486" s="72"/>
      <c r="AD486" s="170"/>
      <c r="AE486" s="72"/>
      <c r="AF486" s="170"/>
      <c r="AG486" s="71"/>
      <c r="AH486" s="72"/>
      <c r="AI486" s="170"/>
      <c r="AJ486" s="71"/>
      <c r="AK486" s="72"/>
      <c r="AL486" s="170"/>
      <c r="AM486" s="72"/>
      <c r="AN486" s="111"/>
      <c r="AO486" s="72"/>
      <c r="AP486" s="111"/>
      <c r="AQ486" s="72"/>
      <c r="AR486" s="111"/>
      <c r="AS486" s="72"/>
      <c r="AT486" s="168"/>
      <c r="AU486" s="72"/>
      <c r="AV486" s="266"/>
      <c r="AW486" s="71"/>
      <c r="AX486" s="72"/>
      <c r="AY486" s="111"/>
      <c r="AZ486" s="71"/>
      <c r="BA486" s="171"/>
      <c r="BB486" s="72"/>
      <c r="BC486" s="75"/>
    </row>
    <row r="487" ht="16.5" customHeight="1" outlineLevel="1">
      <c r="A487" s="75"/>
      <c r="B487" s="105"/>
      <c r="C487" s="106"/>
      <c r="D487" s="72"/>
      <c r="E487" s="107"/>
      <c r="F487" s="71"/>
      <c r="G487" s="107"/>
      <c r="H487" s="71"/>
      <c r="I487" s="107"/>
      <c r="J487" s="71"/>
      <c r="K487" s="71"/>
      <c r="L487" s="71"/>
      <c r="M487" s="72"/>
      <c r="N487" s="108"/>
      <c r="O487" s="72"/>
      <c r="P487" s="109"/>
      <c r="Q487" s="71"/>
      <c r="R487" s="110"/>
      <c r="S487" s="72"/>
      <c r="T487" s="111"/>
      <c r="U487" s="72"/>
      <c r="V487" s="112"/>
      <c r="W487" s="71"/>
      <c r="X487" s="72"/>
      <c r="Y487" s="112"/>
      <c r="Z487" s="72"/>
      <c r="AA487" s="75"/>
      <c r="AB487" s="169"/>
      <c r="AC487" s="72"/>
      <c r="AD487" s="170"/>
      <c r="AE487" s="72"/>
      <c r="AF487" s="170"/>
      <c r="AG487" s="71"/>
      <c r="AH487" s="72"/>
      <c r="AI487" s="170"/>
      <c r="AJ487" s="71"/>
      <c r="AK487" s="72"/>
      <c r="AL487" s="170"/>
      <c r="AM487" s="72"/>
      <c r="AN487" s="111"/>
      <c r="AO487" s="72"/>
      <c r="AP487" s="111"/>
      <c r="AQ487" s="72"/>
      <c r="AR487" s="111"/>
      <c r="AS487" s="72"/>
      <c r="AT487" s="168"/>
      <c r="AU487" s="72"/>
      <c r="AV487" s="266"/>
      <c r="AW487" s="71"/>
      <c r="AX487" s="72"/>
      <c r="AY487" s="111"/>
      <c r="AZ487" s="71"/>
      <c r="BA487" s="171"/>
      <c r="BB487" s="72"/>
      <c r="BC487" s="75"/>
    </row>
    <row r="488" ht="16.5" customHeight="1" outlineLevel="1">
      <c r="A488" s="75"/>
      <c r="B488" s="105"/>
      <c r="C488" s="106"/>
      <c r="D488" s="72"/>
      <c r="E488" s="107"/>
      <c r="F488" s="71"/>
      <c r="G488" s="107"/>
      <c r="H488" s="71"/>
      <c r="I488" s="107"/>
      <c r="J488" s="71"/>
      <c r="K488" s="71"/>
      <c r="L488" s="71"/>
      <c r="M488" s="72"/>
      <c r="N488" s="108"/>
      <c r="O488" s="72"/>
      <c r="P488" s="109"/>
      <c r="Q488" s="71"/>
      <c r="R488" s="110"/>
      <c r="S488" s="72"/>
      <c r="T488" s="111"/>
      <c r="U488" s="72"/>
      <c r="V488" s="112"/>
      <c r="W488" s="71"/>
      <c r="X488" s="72"/>
      <c r="Y488" s="112"/>
      <c r="Z488" s="72"/>
      <c r="AA488" s="75"/>
      <c r="AB488" s="169"/>
      <c r="AC488" s="72"/>
      <c r="AD488" s="170"/>
      <c r="AE488" s="72"/>
      <c r="AF488" s="170"/>
      <c r="AG488" s="71"/>
      <c r="AH488" s="72"/>
      <c r="AI488" s="170"/>
      <c r="AJ488" s="71"/>
      <c r="AK488" s="72"/>
      <c r="AL488" s="170"/>
      <c r="AM488" s="72"/>
      <c r="AN488" s="111"/>
      <c r="AO488" s="72"/>
      <c r="AP488" s="111"/>
      <c r="AQ488" s="72"/>
      <c r="AR488" s="111"/>
      <c r="AS488" s="72"/>
      <c r="AT488" s="168"/>
      <c r="AU488" s="72"/>
      <c r="AV488" s="266"/>
      <c r="AW488" s="71"/>
      <c r="AX488" s="72"/>
      <c r="AY488" s="111"/>
      <c r="AZ488" s="71"/>
      <c r="BA488" s="171"/>
      <c r="BB488" s="72"/>
      <c r="BC488" s="75"/>
    </row>
    <row r="489" ht="16.5" customHeight="1" outlineLevel="1">
      <c r="A489" s="75"/>
      <c r="B489" s="105"/>
      <c r="C489" s="106"/>
      <c r="D489" s="72"/>
      <c r="E489" s="107"/>
      <c r="F489" s="71"/>
      <c r="G489" s="107"/>
      <c r="H489" s="71"/>
      <c r="I489" s="107"/>
      <c r="J489" s="71"/>
      <c r="K489" s="71"/>
      <c r="L489" s="71"/>
      <c r="M489" s="72"/>
      <c r="N489" s="108"/>
      <c r="O489" s="72"/>
      <c r="P489" s="109"/>
      <c r="Q489" s="71"/>
      <c r="R489" s="110"/>
      <c r="S489" s="72"/>
      <c r="T489" s="111"/>
      <c r="U489" s="72"/>
      <c r="V489" s="112"/>
      <c r="W489" s="71"/>
      <c r="X489" s="72"/>
      <c r="Y489" s="112"/>
      <c r="Z489" s="72"/>
      <c r="AA489" s="75"/>
      <c r="AB489" s="169"/>
      <c r="AC489" s="72"/>
      <c r="AD489" s="170"/>
      <c r="AE489" s="72"/>
      <c r="AF489" s="170"/>
      <c r="AG489" s="71"/>
      <c r="AH489" s="72"/>
      <c r="AI489" s="170"/>
      <c r="AJ489" s="71"/>
      <c r="AK489" s="72"/>
      <c r="AL489" s="170"/>
      <c r="AM489" s="72"/>
      <c r="AN489" s="111"/>
      <c r="AO489" s="72"/>
      <c r="AP489" s="111"/>
      <c r="AQ489" s="72"/>
      <c r="AR489" s="111"/>
      <c r="AS489" s="72"/>
      <c r="AT489" s="168"/>
      <c r="AU489" s="72"/>
      <c r="AV489" s="266"/>
      <c r="AW489" s="71"/>
      <c r="AX489" s="72"/>
      <c r="AY489" s="111"/>
      <c r="AZ489" s="71"/>
      <c r="BA489" s="171"/>
      <c r="BB489" s="72"/>
      <c r="BC489" s="75"/>
    </row>
    <row r="490" ht="16.5" customHeight="1" outlineLevel="1">
      <c r="A490" s="75"/>
      <c r="B490" s="105"/>
      <c r="C490" s="106"/>
      <c r="D490" s="72"/>
      <c r="E490" s="107"/>
      <c r="F490" s="71"/>
      <c r="G490" s="107"/>
      <c r="H490" s="71"/>
      <c r="I490" s="107"/>
      <c r="J490" s="71"/>
      <c r="K490" s="71"/>
      <c r="L490" s="71"/>
      <c r="M490" s="72"/>
      <c r="N490" s="108"/>
      <c r="O490" s="72"/>
      <c r="P490" s="109"/>
      <c r="Q490" s="71"/>
      <c r="R490" s="110"/>
      <c r="S490" s="72"/>
      <c r="T490" s="111"/>
      <c r="U490" s="72"/>
      <c r="V490" s="112"/>
      <c r="W490" s="71"/>
      <c r="X490" s="72"/>
      <c r="Y490" s="112"/>
      <c r="Z490" s="72"/>
      <c r="AA490" s="75"/>
      <c r="AB490" s="169"/>
      <c r="AC490" s="72"/>
      <c r="AD490" s="170"/>
      <c r="AE490" s="72"/>
      <c r="AF490" s="170"/>
      <c r="AG490" s="71"/>
      <c r="AH490" s="72"/>
      <c r="AI490" s="170"/>
      <c r="AJ490" s="71"/>
      <c r="AK490" s="72"/>
      <c r="AL490" s="170"/>
      <c r="AM490" s="72"/>
      <c r="AN490" s="111"/>
      <c r="AO490" s="72"/>
      <c r="AP490" s="111"/>
      <c r="AQ490" s="72"/>
      <c r="AR490" s="111"/>
      <c r="AS490" s="72"/>
      <c r="AT490" s="168"/>
      <c r="AU490" s="72"/>
      <c r="AV490" s="266"/>
      <c r="AW490" s="71"/>
      <c r="AX490" s="72"/>
      <c r="AY490" s="111"/>
      <c r="AZ490" s="71"/>
      <c r="BA490" s="171"/>
      <c r="BB490" s="72"/>
      <c r="BC490" s="75"/>
    </row>
    <row r="491" ht="16.5" customHeight="1" outlineLevel="1">
      <c r="A491" s="75"/>
      <c r="B491" s="105"/>
      <c r="C491" s="106"/>
      <c r="D491" s="72"/>
      <c r="E491" s="107"/>
      <c r="F491" s="71"/>
      <c r="G491" s="107"/>
      <c r="H491" s="71"/>
      <c r="I491" s="107"/>
      <c r="J491" s="71"/>
      <c r="K491" s="71"/>
      <c r="L491" s="71"/>
      <c r="M491" s="72"/>
      <c r="N491" s="108"/>
      <c r="O491" s="72"/>
      <c r="P491" s="109"/>
      <c r="Q491" s="71"/>
      <c r="R491" s="110"/>
      <c r="S491" s="72"/>
      <c r="T491" s="111"/>
      <c r="U491" s="72"/>
      <c r="V491" s="112"/>
      <c r="W491" s="71"/>
      <c r="X491" s="72"/>
      <c r="Y491" s="112"/>
      <c r="Z491" s="72"/>
      <c r="AA491" s="75"/>
      <c r="AB491" s="169"/>
      <c r="AC491" s="72"/>
      <c r="AD491" s="170"/>
      <c r="AE491" s="72"/>
      <c r="AF491" s="170"/>
      <c r="AG491" s="71"/>
      <c r="AH491" s="72"/>
      <c r="AI491" s="170"/>
      <c r="AJ491" s="71"/>
      <c r="AK491" s="72"/>
      <c r="AL491" s="170"/>
      <c r="AM491" s="72"/>
      <c r="AN491" s="111"/>
      <c r="AO491" s="72"/>
      <c r="AP491" s="111"/>
      <c r="AQ491" s="72"/>
      <c r="AR491" s="111"/>
      <c r="AS491" s="72"/>
      <c r="AT491" s="168"/>
      <c r="AU491" s="72"/>
      <c r="AV491" s="266"/>
      <c r="AW491" s="71"/>
      <c r="AX491" s="72"/>
      <c r="AY491" s="111"/>
      <c r="AZ491" s="71"/>
      <c r="BA491" s="171"/>
      <c r="BB491" s="72"/>
      <c r="BC491" s="75"/>
    </row>
    <row r="492" ht="16.5" customHeight="1" outlineLevel="1">
      <c r="A492" s="75"/>
      <c r="B492" s="105"/>
      <c r="C492" s="106"/>
      <c r="D492" s="72"/>
      <c r="E492" s="107"/>
      <c r="F492" s="71"/>
      <c r="G492" s="107"/>
      <c r="H492" s="71"/>
      <c r="I492" s="107"/>
      <c r="J492" s="71"/>
      <c r="K492" s="71"/>
      <c r="L492" s="71"/>
      <c r="M492" s="72"/>
      <c r="N492" s="108"/>
      <c r="O492" s="72"/>
      <c r="P492" s="109"/>
      <c r="Q492" s="71"/>
      <c r="R492" s="110"/>
      <c r="S492" s="72"/>
      <c r="T492" s="111"/>
      <c r="U492" s="72"/>
      <c r="V492" s="112"/>
      <c r="W492" s="71"/>
      <c r="X492" s="72"/>
      <c r="Y492" s="112"/>
      <c r="Z492" s="72"/>
      <c r="AA492" s="75"/>
      <c r="AB492" s="169"/>
      <c r="AC492" s="72"/>
      <c r="AD492" s="170"/>
      <c r="AE492" s="72"/>
      <c r="AF492" s="170"/>
      <c r="AG492" s="71"/>
      <c r="AH492" s="72"/>
      <c r="AI492" s="170"/>
      <c r="AJ492" s="71"/>
      <c r="AK492" s="72"/>
      <c r="AL492" s="170"/>
      <c r="AM492" s="72"/>
      <c r="AN492" s="111"/>
      <c r="AO492" s="72"/>
      <c r="AP492" s="111"/>
      <c r="AQ492" s="72"/>
      <c r="AR492" s="111"/>
      <c r="AS492" s="72"/>
      <c r="AT492" s="168"/>
      <c r="AU492" s="72"/>
      <c r="AV492" s="266"/>
      <c r="AW492" s="71"/>
      <c r="AX492" s="72"/>
      <c r="AY492" s="111"/>
      <c r="AZ492" s="71"/>
      <c r="BA492" s="171"/>
      <c r="BB492" s="72"/>
      <c r="BC492" s="75"/>
    </row>
    <row r="493" ht="16.5" customHeight="1" outlineLevel="1">
      <c r="A493" s="75"/>
      <c r="B493" s="105"/>
      <c r="C493" s="106"/>
      <c r="D493" s="72"/>
      <c r="E493" s="107"/>
      <c r="F493" s="71"/>
      <c r="G493" s="107"/>
      <c r="H493" s="71"/>
      <c r="I493" s="107"/>
      <c r="J493" s="71"/>
      <c r="K493" s="71"/>
      <c r="L493" s="71"/>
      <c r="M493" s="72"/>
      <c r="N493" s="108"/>
      <c r="O493" s="72"/>
      <c r="P493" s="109"/>
      <c r="Q493" s="71"/>
      <c r="R493" s="110"/>
      <c r="S493" s="72"/>
      <c r="T493" s="111"/>
      <c r="U493" s="72"/>
      <c r="V493" s="112"/>
      <c r="W493" s="71"/>
      <c r="X493" s="72"/>
      <c r="Y493" s="112"/>
      <c r="Z493" s="72"/>
      <c r="AA493" s="75"/>
      <c r="AB493" s="169"/>
      <c r="AC493" s="72"/>
      <c r="AD493" s="170"/>
      <c r="AE493" s="72"/>
      <c r="AF493" s="170"/>
      <c r="AG493" s="71"/>
      <c r="AH493" s="72"/>
      <c r="AI493" s="170"/>
      <c r="AJ493" s="71"/>
      <c r="AK493" s="72"/>
      <c r="AL493" s="170"/>
      <c r="AM493" s="72"/>
      <c r="AN493" s="111"/>
      <c r="AO493" s="72"/>
      <c r="AP493" s="111"/>
      <c r="AQ493" s="72"/>
      <c r="AR493" s="111"/>
      <c r="AS493" s="72"/>
      <c r="AT493" s="168"/>
      <c r="AU493" s="72"/>
      <c r="AV493" s="266"/>
      <c r="AW493" s="71"/>
      <c r="AX493" s="72"/>
      <c r="AY493" s="111"/>
      <c r="AZ493" s="71"/>
      <c r="BA493" s="171"/>
      <c r="BB493" s="72"/>
      <c r="BC493" s="75"/>
    </row>
    <row r="494" ht="16.5" customHeight="1" outlineLevel="1">
      <c r="A494" s="75"/>
      <c r="B494" s="105"/>
      <c r="C494" s="106"/>
      <c r="D494" s="72"/>
      <c r="E494" s="107"/>
      <c r="F494" s="71"/>
      <c r="G494" s="107"/>
      <c r="H494" s="71"/>
      <c r="I494" s="107"/>
      <c r="J494" s="71"/>
      <c r="K494" s="71"/>
      <c r="L494" s="71"/>
      <c r="M494" s="72"/>
      <c r="N494" s="108"/>
      <c r="O494" s="72"/>
      <c r="P494" s="109"/>
      <c r="Q494" s="71"/>
      <c r="R494" s="110"/>
      <c r="S494" s="72"/>
      <c r="T494" s="111"/>
      <c r="U494" s="72"/>
      <c r="V494" s="112"/>
      <c r="W494" s="71"/>
      <c r="X494" s="72"/>
      <c r="Y494" s="112"/>
      <c r="Z494" s="72"/>
      <c r="AA494" s="75"/>
      <c r="AB494" s="169"/>
      <c r="AC494" s="72"/>
      <c r="AD494" s="170"/>
      <c r="AE494" s="72"/>
      <c r="AF494" s="170"/>
      <c r="AG494" s="71"/>
      <c r="AH494" s="72"/>
      <c r="AI494" s="170"/>
      <c r="AJ494" s="71"/>
      <c r="AK494" s="72"/>
      <c r="AL494" s="170"/>
      <c r="AM494" s="72"/>
      <c r="AN494" s="111"/>
      <c r="AO494" s="72"/>
      <c r="AP494" s="111"/>
      <c r="AQ494" s="72"/>
      <c r="AR494" s="111"/>
      <c r="AS494" s="72"/>
      <c r="AT494" s="168"/>
      <c r="AU494" s="72"/>
      <c r="AV494" s="266"/>
      <c r="AW494" s="71"/>
      <c r="AX494" s="72"/>
      <c r="AY494" s="111"/>
      <c r="AZ494" s="71"/>
      <c r="BA494" s="171"/>
      <c r="BB494" s="72"/>
      <c r="BC494" s="75"/>
    </row>
    <row r="495" ht="16.5" customHeight="1" outlineLevel="1">
      <c r="A495" s="75"/>
      <c r="B495" s="105"/>
      <c r="C495" s="106"/>
      <c r="D495" s="72"/>
      <c r="E495" s="107"/>
      <c r="F495" s="71"/>
      <c r="G495" s="107"/>
      <c r="H495" s="71"/>
      <c r="I495" s="107"/>
      <c r="J495" s="71"/>
      <c r="K495" s="71"/>
      <c r="L495" s="71"/>
      <c r="M495" s="72"/>
      <c r="N495" s="108"/>
      <c r="O495" s="72"/>
      <c r="P495" s="109"/>
      <c r="Q495" s="71"/>
      <c r="R495" s="110"/>
      <c r="S495" s="72"/>
      <c r="T495" s="111"/>
      <c r="U495" s="72"/>
      <c r="V495" s="112"/>
      <c r="W495" s="71"/>
      <c r="X495" s="72"/>
      <c r="Y495" s="112"/>
      <c r="Z495" s="72"/>
      <c r="AA495" s="75"/>
      <c r="AB495" s="169"/>
      <c r="AC495" s="72"/>
      <c r="AD495" s="170"/>
      <c r="AE495" s="72"/>
      <c r="AF495" s="170"/>
      <c r="AG495" s="71"/>
      <c r="AH495" s="72"/>
      <c r="AI495" s="170"/>
      <c r="AJ495" s="71"/>
      <c r="AK495" s="72"/>
      <c r="AL495" s="170"/>
      <c r="AM495" s="72"/>
      <c r="AN495" s="111"/>
      <c r="AO495" s="72"/>
      <c r="AP495" s="111"/>
      <c r="AQ495" s="72"/>
      <c r="AR495" s="111"/>
      <c r="AS495" s="72"/>
      <c r="AT495" s="168"/>
      <c r="AU495" s="72"/>
      <c r="AV495" s="266"/>
      <c r="AW495" s="71"/>
      <c r="AX495" s="72"/>
      <c r="AY495" s="111"/>
      <c r="AZ495" s="71"/>
      <c r="BA495" s="171"/>
      <c r="BB495" s="72"/>
      <c r="BC495" s="75"/>
    </row>
    <row r="496" ht="16.5" customHeight="1" outlineLevel="1">
      <c r="A496" s="75"/>
      <c r="B496" s="105"/>
      <c r="C496" s="106"/>
      <c r="D496" s="72"/>
      <c r="E496" s="107"/>
      <c r="F496" s="71"/>
      <c r="G496" s="107"/>
      <c r="H496" s="71"/>
      <c r="I496" s="107"/>
      <c r="J496" s="71"/>
      <c r="K496" s="71"/>
      <c r="L496" s="71"/>
      <c r="M496" s="72"/>
      <c r="N496" s="108"/>
      <c r="O496" s="72"/>
      <c r="P496" s="109"/>
      <c r="Q496" s="71"/>
      <c r="R496" s="110"/>
      <c r="S496" s="72"/>
      <c r="T496" s="111"/>
      <c r="U496" s="72"/>
      <c r="V496" s="112"/>
      <c r="W496" s="71"/>
      <c r="X496" s="72"/>
      <c r="Y496" s="112"/>
      <c r="Z496" s="72"/>
      <c r="AA496" s="75"/>
      <c r="AB496" s="169"/>
      <c r="AC496" s="72"/>
      <c r="AD496" s="170"/>
      <c r="AE496" s="72"/>
      <c r="AF496" s="170"/>
      <c r="AG496" s="71"/>
      <c r="AH496" s="72"/>
      <c r="AI496" s="170"/>
      <c r="AJ496" s="71"/>
      <c r="AK496" s="72"/>
      <c r="AL496" s="170"/>
      <c r="AM496" s="72"/>
      <c r="AN496" s="111"/>
      <c r="AO496" s="72"/>
      <c r="AP496" s="111"/>
      <c r="AQ496" s="72"/>
      <c r="AR496" s="111"/>
      <c r="AS496" s="72"/>
      <c r="AT496" s="168"/>
      <c r="AU496" s="72"/>
      <c r="AV496" s="266"/>
      <c r="AW496" s="71"/>
      <c r="AX496" s="72"/>
      <c r="AY496" s="111"/>
      <c r="AZ496" s="71"/>
      <c r="BA496" s="171"/>
      <c r="BB496" s="72"/>
      <c r="BC496" s="75"/>
    </row>
    <row r="497" ht="16.5" customHeight="1" outlineLevel="1">
      <c r="A497" s="75"/>
      <c r="B497" s="105"/>
      <c r="C497" s="106"/>
      <c r="D497" s="72"/>
      <c r="E497" s="107"/>
      <c r="F497" s="71"/>
      <c r="G497" s="107"/>
      <c r="H497" s="71"/>
      <c r="I497" s="107"/>
      <c r="J497" s="71"/>
      <c r="K497" s="71"/>
      <c r="L497" s="71"/>
      <c r="M497" s="72"/>
      <c r="N497" s="108"/>
      <c r="O497" s="72"/>
      <c r="P497" s="109"/>
      <c r="Q497" s="71"/>
      <c r="R497" s="110"/>
      <c r="S497" s="72"/>
      <c r="T497" s="111"/>
      <c r="U497" s="72"/>
      <c r="V497" s="112"/>
      <c r="W497" s="71"/>
      <c r="X497" s="72"/>
      <c r="Y497" s="112"/>
      <c r="Z497" s="72"/>
      <c r="AA497" s="75"/>
      <c r="AB497" s="169"/>
      <c r="AC497" s="72"/>
      <c r="AD497" s="170"/>
      <c r="AE497" s="72"/>
      <c r="AF497" s="170"/>
      <c r="AG497" s="71"/>
      <c r="AH497" s="72"/>
      <c r="AI497" s="170"/>
      <c r="AJ497" s="71"/>
      <c r="AK497" s="72"/>
      <c r="AL497" s="170"/>
      <c r="AM497" s="72"/>
      <c r="AN497" s="111"/>
      <c r="AO497" s="72"/>
      <c r="AP497" s="111"/>
      <c r="AQ497" s="72"/>
      <c r="AR497" s="111"/>
      <c r="AS497" s="72"/>
      <c r="AT497" s="168"/>
      <c r="AU497" s="72"/>
      <c r="AV497" s="266"/>
      <c r="AW497" s="71"/>
      <c r="AX497" s="72"/>
      <c r="AY497" s="111"/>
      <c r="AZ497" s="71"/>
      <c r="BA497" s="171"/>
      <c r="BB497" s="72"/>
      <c r="BC497" s="75"/>
    </row>
    <row r="498" ht="16.5" customHeight="1" outlineLevel="1">
      <c r="A498" s="75"/>
      <c r="B498" s="105"/>
      <c r="C498" s="106"/>
      <c r="D498" s="72"/>
      <c r="E498" s="107"/>
      <c r="F498" s="71"/>
      <c r="G498" s="107"/>
      <c r="H498" s="71"/>
      <c r="I498" s="107"/>
      <c r="J498" s="71"/>
      <c r="K498" s="71"/>
      <c r="L498" s="71"/>
      <c r="M498" s="72"/>
      <c r="N498" s="108"/>
      <c r="O498" s="72"/>
      <c r="P498" s="109"/>
      <c r="Q498" s="71"/>
      <c r="R498" s="110"/>
      <c r="S498" s="72"/>
      <c r="T498" s="111"/>
      <c r="U498" s="72"/>
      <c r="V498" s="112"/>
      <c r="W498" s="71"/>
      <c r="X498" s="72"/>
      <c r="Y498" s="112"/>
      <c r="Z498" s="72"/>
      <c r="AA498" s="75"/>
      <c r="AB498" s="169"/>
      <c r="AC498" s="72"/>
      <c r="AD498" s="170"/>
      <c r="AE498" s="72"/>
      <c r="AF498" s="170"/>
      <c r="AG498" s="71"/>
      <c r="AH498" s="72"/>
      <c r="AI498" s="170"/>
      <c r="AJ498" s="71"/>
      <c r="AK498" s="72"/>
      <c r="AL498" s="170"/>
      <c r="AM498" s="72"/>
      <c r="AN498" s="111"/>
      <c r="AO498" s="72"/>
      <c r="AP498" s="111"/>
      <c r="AQ498" s="72"/>
      <c r="AR498" s="111"/>
      <c r="AS498" s="72"/>
      <c r="AT498" s="168"/>
      <c r="AU498" s="72"/>
      <c r="AV498" s="266"/>
      <c r="AW498" s="71"/>
      <c r="AX498" s="72"/>
      <c r="AY498" s="111"/>
      <c r="AZ498" s="71"/>
      <c r="BA498" s="171"/>
      <c r="BB498" s="72"/>
      <c r="BC498" s="75"/>
    </row>
    <row r="499" ht="16.5" customHeight="1" outlineLevel="1">
      <c r="A499" s="75"/>
      <c r="B499" s="105"/>
      <c r="C499" s="106"/>
      <c r="D499" s="72"/>
      <c r="E499" s="107"/>
      <c r="F499" s="71"/>
      <c r="G499" s="107"/>
      <c r="H499" s="71"/>
      <c r="I499" s="107"/>
      <c r="J499" s="71"/>
      <c r="K499" s="71"/>
      <c r="L499" s="71"/>
      <c r="M499" s="72"/>
      <c r="N499" s="108"/>
      <c r="O499" s="72"/>
      <c r="P499" s="109"/>
      <c r="Q499" s="71"/>
      <c r="R499" s="110"/>
      <c r="S499" s="72"/>
      <c r="T499" s="111"/>
      <c r="U499" s="72"/>
      <c r="V499" s="112"/>
      <c r="W499" s="71"/>
      <c r="X499" s="72"/>
      <c r="Y499" s="112"/>
      <c r="Z499" s="72"/>
      <c r="AA499" s="75"/>
      <c r="AB499" s="169"/>
      <c r="AC499" s="72"/>
      <c r="AD499" s="170"/>
      <c r="AE499" s="72"/>
      <c r="AF499" s="170"/>
      <c r="AG499" s="71"/>
      <c r="AH499" s="72"/>
      <c r="AI499" s="170"/>
      <c r="AJ499" s="71"/>
      <c r="AK499" s="72"/>
      <c r="AL499" s="170"/>
      <c r="AM499" s="72"/>
      <c r="AN499" s="111"/>
      <c r="AO499" s="72"/>
      <c r="AP499" s="111"/>
      <c r="AQ499" s="72"/>
      <c r="AR499" s="111"/>
      <c r="AS499" s="72"/>
      <c r="AT499" s="168"/>
      <c r="AU499" s="72"/>
      <c r="AV499" s="266"/>
      <c r="AW499" s="71"/>
      <c r="AX499" s="72"/>
      <c r="AY499" s="111"/>
      <c r="AZ499" s="71"/>
      <c r="BA499" s="171"/>
      <c r="BB499" s="72"/>
      <c r="BC499" s="75"/>
    </row>
    <row r="500" ht="16.5" customHeight="1" outlineLevel="1">
      <c r="A500" s="75"/>
      <c r="B500" s="105"/>
      <c r="C500" s="106"/>
      <c r="D500" s="72"/>
      <c r="E500" s="107"/>
      <c r="F500" s="71"/>
      <c r="G500" s="107"/>
      <c r="H500" s="71"/>
      <c r="I500" s="107"/>
      <c r="J500" s="71"/>
      <c r="K500" s="71"/>
      <c r="L500" s="71"/>
      <c r="M500" s="72"/>
      <c r="N500" s="108"/>
      <c r="O500" s="72"/>
      <c r="P500" s="109"/>
      <c r="Q500" s="71"/>
      <c r="R500" s="110"/>
      <c r="S500" s="72"/>
      <c r="T500" s="111"/>
      <c r="U500" s="72"/>
      <c r="V500" s="112"/>
      <c r="W500" s="71"/>
      <c r="X500" s="72"/>
      <c r="Y500" s="112"/>
      <c r="Z500" s="72"/>
      <c r="AA500" s="75"/>
      <c r="AB500" s="169"/>
      <c r="AC500" s="72"/>
      <c r="AD500" s="170"/>
      <c r="AE500" s="72"/>
      <c r="AF500" s="170"/>
      <c r="AG500" s="71"/>
      <c r="AH500" s="72"/>
      <c r="AI500" s="170"/>
      <c r="AJ500" s="71"/>
      <c r="AK500" s="72"/>
      <c r="AL500" s="170"/>
      <c r="AM500" s="72"/>
      <c r="AN500" s="111"/>
      <c r="AO500" s="72"/>
      <c r="AP500" s="111"/>
      <c r="AQ500" s="72"/>
      <c r="AR500" s="111"/>
      <c r="AS500" s="72"/>
      <c r="AT500" s="168"/>
      <c r="AU500" s="72"/>
      <c r="AV500" s="266"/>
      <c r="AW500" s="71"/>
      <c r="AX500" s="72"/>
      <c r="AY500" s="111"/>
      <c r="AZ500" s="71"/>
      <c r="BA500" s="171"/>
      <c r="BB500" s="72"/>
      <c r="BC500" s="75"/>
    </row>
    <row r="501" ht="16.5" customHeight="1" outlineLevel="1">
      <c r="A501" s="75"/>
      <c r="B501" s="105"/>
      <c r="C501" s="106"/>
      <c r="D501" s="72"/>
      <c r="E501" s="107"/>
      <c r="F501" s="71"/>
      <c r="G501" s="107"/>
      <c r="H501" s="71"/>
      <c r="I501" s="107"/>
      <c r="J501" s="71"/>
      <c r="K501" s="71"/>
      <c r="L501" s="71"/>
      <c r="M501" s="72"/>
      <c r="N501" s="108"/>
      <c r="O501" s="72"/>
      <c r="P501" s="109"/>
      <c r="Q501" s="71"/>
      <c r="R501" s="110"/>
      <c r="S501" s="72"/>
      <c r="T501" s="111"/>
      <c r="U501" s="72"/>
      <c r="V501" s="112"/>
      <c r="W501" s="71"/>
      <c r="X501" s="72"/>
      <c r="Y501" s="112"/>
      <c r="Z501" s="72"/>
      <c r="AA501" s="75"/>
      <c r="AB501" s="169"/>
      <c r="AC501" s="72"/>
      <c r="AD501" s="170"/>
      <c r="AE501" s="72"/>
      <c r="AF501" s="170"/>
      <c r="AG501" s="71"/>
      <c r="AH501" s="72"/>
      <c r="AI501" s="170"/>
      <c r="AJ501" s="71"/>
      <c r="AK501" s="72"/>
      <c r="AL501" s="170"/>
      <c r="AM501" s="72"/>
      <c r="AN501" s="111"/>
      <c r="AO501" s="72"/>
      <c r="AP501" s="111"/>
      <c r="AQ501" s="72"/>
      <c r="AR501" s="111"/>
      <c r="AS501" s="72"/>
      <c r="AT501" s="168"/>
      <c r="AU501" s="72"/>
      <c r="AV501" s="266"/>
      <c r="AW501" s="71"/>
      <c r="AX501" s="72"/>
      <c r="AY501" s="111"/>
      <c r="AZ501" s="71"/>
      <c r="BA501" s="171"/>
      <c r="BB501" s="72"/>
      <c r="BC501" s="75"/>
    </row>
    <row r="502" ht="16.5" customHeight="1" outlineLevel="1">
      <c r="A502" s="75"/>
      <c r="B502" s="105"/>
      <c r="C502" s="106"/>
      <c r="D502" s="72"/>
      <c r="E502" s="107"/>
      <c r="F502" s="71"/>
      <c r="G502" s="107"/>
      <c r="H502" s="71"/>
      <c r="I502" s="107"/>
      <c r="J502" s="71"/>
      <c r="K502" s="71"/>
      <c r="L502" s="71"/>
      <c r="M502" s="72"/>
      <c r="N502" s="108"/>
      <c r="O502" s="72"/>
      <c r="P502" s="109"/>
      <c r="Q502" s="71"/>
      <c r="R502" s="110"/>
      <c r="S502" s="72"/>
      <c r="T502" s="111"/>
      <c r="U502" s="72"/>
      <c r="V502" s="112"/>
      <c r="W502" s="71"/>
      <c r="X502" s="72"/>
      <c r="Y502" s="112"/>
      <c r="Z502" s="72"/>
      <c r="AA502" s="75"/>
      <c r="AB502" s="169"/>
      <c r="AC502" s="72"/>
      <c r="AD502" s="170"/>
      <c r="AE502" s="72"/>
      <c r="AF502" s="170"/>
      <c r="AG502" s="71"/>
      <c r="AH502" s="72"/>
      <c r="AI502" s="170"/>
      <c r="AJ502" s="71"/>
      <c r="AK502" s="72"/>
      <c r="AL502" s="170"/>
      <c r="AM502" s="72"/>
      <c r="AN502" s="111"/>
      <c r="AO502" s="72"/>
      <c r="AP502" s="111"/>
      <c r="AQ502" s="72"/>
      <c r="AR502" s="111"/>
      <c r="AS502" s="72"/>
      <c r="AT502" s="168"/>
      <c r="AU502" s="72"/>
      <c r="AV502" s="266"/>
      <c r="AW502" s="71"/>
      <c r="AX502" s="72"/>
      <c r="AY502" s="111"/>
      <c r="AZ502" s="71"/>
      <c r="BA502" s="171"/>
      <c r="BB502" s="72"/>
      <c r="BC502" s="75"/>
    </row>
    <row r="503" ht="16.5" customHeight="1" outlineLevel="1">
      <c r="A503" s="75"/>
      <c r="B503" s="105"/>
      <c r="C503" s="106"/>
      <c r="D503" s="72"/>
      <c r="E503" s="107"/>
      <c r="F503" s="71"/>
      <c r="G503" s="107"/>
      <c r="H503" s="71"/>
      <c r="I503" s="107"/>
      <c r="J503" s="71"/>
      <c r="K503" s="71"/>
      <c r="L503" s="71"/>
      <c r="M503" s="72"/>
      <c r="N503" s="108"/>
      <c r="O503" s="72"/>
      <c r="P503" s="109"/>
      <c r="Q503" s="71"/>
      <c r="R503" s="110"/>
      <c r="S503" s="72"/>
      <c r="T503" s="111"/>
      <c r="U503" s="72"/>
      <c r="V503" s="112"/>
      <c r="W503" s="71"/>
      <c r="X503" s="72"/>
      <c r="Y503" s="112"/>
      <c r="Z503" s="72"/>
      <c r="AA503" s="75"/>
      <c r="AB503" s="169"/>
      <c r="AC503" s="72"/>
      <c r="AD503" s="170"/>
      <c r="AE503" s="72"/>
      <c r="AF503" s="170"/>
      <c r="AG503" s="71"/>
      <c r="AH503" s="72"/>
      <c r="AI503" s="170"/>
      <c r="AJ503" s="71"/>
      <c r="AK503" s="72"/>
      <c r="AL503" s="170"/>
      <c r="AM503" s="72"/>
      <c r="AN503" s="111"/>
      <c r="AO503" s="72"/>
      <c r="AP503" s="111"/>
      <c r="AQ503" s="72"/>
      <c r="AR503" s="111"/>
      <c r="AS503" s="72"/>
      <c r="AT503" s="168"/>
      <c r="AU503" s="72"/>
      <c r="AV503" s="266"/>
      <c r="AW503" s="71"/>
      <c r="AX503" s="72"/>
      <c r="AY503" s="111"/>
      <c r="AZ503" s="71"/>
      <c r="BA503" s="171"/>
      <c r="BB503" s="72"/>
      <c r="BC503" s="75"/>
    </row>
    <row r="504" ht="16.5" customHeight="1" outlineLevel="1">
      <c r="A504" s="75"/>
      <c r="B504" s="105"/>
      <c r="C504" s="106"/>
      <c r="D504" s="72"/>
      <c r="E504" s="107"/>
      <c r="F504" s="71"/>
      <c r="G504" s="107"/>
      <c r="H504" s="71"/>
      <c r="I504" s="107"/>
      <c r="J504" s="71"/>
      <c r="K504" s="71"/>
      <c r="L504" s="71"/>
      <c r="M504" s="72"/>
      <c r="N504" s="108"/>
      <c r="O504" s="72"/>
      <c r="P504" s="109"/>
      <c r="Q504" s="71"/>
      <c r="R504" s="110"/>
      <c r="S504" s="72"/>
      <c r="T504" s="111"/>
      <c r="U504" s="72"/>
      <c r="V504" s="112"/>
      <c r="W504" s="71"/>
      <c r="X504" s="72"/>
      <c r="Y504" s="112"/>
      <c r="Z504" s="72"/>
      <c r="AA504" s="75"/>
      <c r="AB504" s="169"/>
      <c r="AC504" s="72"/>
      <c r="AD504" s="170"/>
      <c r="AE504" s="72"/>
      <c r="AF504" s="170"/>
      <c r="AG504" s="71"/>
      <c r="AH504" s="72"/>
      <c r="AI504" s="170"/>
      <c r="AJ504" s="71"/>
      <c r="AK504" s="72"/>
      <c r="AL504" s="170"/>
      <c r="AM504" s="72"/>
      <c r="AN504" s="111"/>
      <c r="AO504" s="72"/>
      <c r="AP504" s="111"/>
      <c r="AQ504" s="72"/>
      <c r="AR504" s="111"/>
      <c r="AS504" s="72"/>
      <c r="AT504" s="168"/>
      <c r="AU504" s="72"/>
      <c r="AV504" s="266"/>
      <c r="AW504" s="71"/>
      <c r="AX504" s="72"/>
      <c r="AY504" s="111"/>
      <c r="AZ504" s="71"/>
      <c r="BA504" s="171"/>
      <c r="BB504" s="72"/>
      <c r="BC504" s="75"/>
    </row>
    <row r="505" ht="16.5" customHeight="1" outlineLevel="1">
      <c r="A505" s="75"/>
      <c r="B505" s="105"/>
      <c r="C505" s="106"/>
      <c r="D505" s="72"/>
      <c r="E505" s="107"/>
      <c r="F505" s="71"/>
      <c r="G505" s="107"/>
      <c r="H505" s="71"/>
      <c r="I505" s="107"/>
      <c r="J505" s="71"/>
      <c r="K505" s="71"/>
      <c r="L505" s="71"/>
      <c r="M505" s="72"/>
      <c r="N505" s="108"/>
      <c r="O505" s="72"/>
      <c r="P505" s="109"/>
      <c r="Q505" s="71"/>
      <c r="R505" s="110"/>
      <c r="S505" s="72"/>
      <c r="T505" s="111"/>
      <c r="U505" s="72"/>
      <c r="V505" s="112"/>
      <c r="W505" s="71"/>
      <c r="X505" s="72"/>
      <c r="Y505" s="112"/>
      <c r="Z505" s="72"/>
      <c r="AA505" s="75"/>
      <c r="AB505" s="169"/>
      <c r="AC505" s="72"/>
      <c r="AD505" s="170"/>
      <c r="AE505" s="72"/>
      <c r="AF505" s="170"/>
      <c r="AG505" s="71"/>
      <c r="AH505" s="72"/>
      <c r="AI505" s="170"/>
      <c r="AJ505" s="71"/>
      <c r="AK505" s="72"/>
      <c r="AL505" s="170"/>
      <c r="AM505" s="72"/>
      <c r="AN505" s="111"/>
      <c r="AO505" s="72"/>
      <c r="AP505" s="111"/>
      <c r="AQ505" s="72"/>
      <c r="AR505" s="111"/>
      <c r="AS505" s="72"/>
      <c r="AT505" s="168"/>
      <c r="AU505" s="72"/>
      <c r="AV505" s="266"/>
      <c r="AW505" s="71"/>
      <c r="AX505" s="72"/>
      <c r="AY505" s="111"/>
      <c r="AZ505" s="71"/>
      <c r="BA505" s="171"/>
      <c r="BB505" s="72"/>
      <c r="BC505" s="75"/>
    </row>
    <row r="506" ht="16.5" customHeight="1" outlineLevel="1">
      <c r="A506" s="75"/>
      <c r="B506" s="105"/>
      <c r="C506" s="106"/>
      <c r="D506" s="72"/>
      <c r="E506" s="107"/>
      <c r="F506" s="71"/>
      <c r="G506" s="107"/>
      <c r="H506" s="71"/>
      <c r="I506" s="107"/>
      <c r="J506" s="71"/>
      <c r="K506" s="71"/>
      <c r="L506" s="71"/>
      <c r="M506" s="72"/>
      <c r="N506" s="108"/>
      <c r="O506" s="72"/>
      <c r="P506" s="109"/>
      <c r="Q506" s="71"/>
      <c r="R506" s="110"/>
      <c r="S506" s="72"/>
      <c r="T506" s="111"/>
      <c r="U506" s="72"/>
      <c r="V506" s="112"/>
      <c r="W506" s="71"/>
      <c r="X506" s="72"/>
      <c r="Y506" s="112"/>
      <c r="Z506" s="72"/>
      <c r="AA506" s="75"/>
      <c r="AB506" s="169"/>
      <c r="AC506" s="72"/>
      <c r="AD506" s="170"/>
      <c r="AE506" s="72"/>
      <c r="AF506" s="170"/>
      <c r="AG506" s="71"/>
      <c r="AH506" s="72"/>
      <c r="AI506" s="170"/>
      <c r="AJ506" s="71"/>
      <c r="AK506" s="72"/>
      <c r="AL506" s="170"/>
      <c r="AM506" s="72"/>
      <c r="AN506" s="111"/>
      <c r="AO506" s="72"/>
      <c r="AP506" s="111"/>
      <c r="AQ506" s="72"/>
      <c r="AR506" s="111"/>
      <c r="AS506" s="72"/>
      <c r="AT506" s="168"/>
      <c r="AU506" s="72"/>
      <c r="AV506" s="266"/>
      <c r="AW506" s="71"/>
      <c r="AX506" s="72"/>
      <c r="AY506" s="111"/>
      <c r="AZ506" s="71"/>
      <c r="BA506" s="171"/>
      <c r="BB506" s="72"/>
      <c r="BC506" s="75"/>
    </row>
    <row r="507" ht="16.5" customHeight="1" outlineLevel="1">
      <c r="A507" s="75"/>
      <c r="B507" s="105"/>
      <c r="C507" s="106"/>
      <c r="D507" s="72"/>
      <c r="E507" s="107"/>
      <c r="F507" s="71"/>
      <c r="G507" s="107"/>
      <c r="H507" s="71"/>
      <c r="I507" s="107"/>
      <c r="J507" s="71"/>
      <c r="K507" s="71"/>
      <c r="L507" s="71"/>
      <c r="M507" s="72"/>
      <c r="N507" s="108"/>
      <c r="O507" s="72"/>
      <c r="P507" s="109"/>
      <c r="Q507" s="71"/>
      <c r="R507" s="110"/>
      <c r="S507" s="72"/>
      <c r="T507" s="111"/>
      <c r="U507" s="72"/>
      <c r="V507" s="112"/>
      <c r="W507" s="71"/>
      <c r="X507" s="72"/>
      <c r="Y507" s="112"/>
      <c r="Z507" s="72"/>
      <c r="AA507" s="75"/>
      <c r="AB507" s="169"/>
      <c r="AC507" s="72"/>
      <c r="AD507" s="170"/>
      <c r="AE507" s="72"/>
      <c r="AF507" s="170"/>
      <c r="AG507" s="71"/>
      <c r="AH507" s="72"/>
      <c r="AI507" s="170"/>
      <c r="AJ507" s="71"/>
      <c r="AK507" s="72"/>
      <c r="AL507" s="170"/>
      <c r="AM507" s="72"/>
      <c r="AN507" s="111"/>
      <c r="AO507" s="72"/>
      <c r="AP507" s="111"/>
      <c r="AQ507" s="72"/>
      <c r="AR507" s="111"/>
      <c r="AS507" s="72"/>
      <c r="AT507" s="168"/>
      <c r="AU507" s="72"/>
      <c r="AV507" s="266"/>
      <c r="AW507" s="71"/>
      <c r="AX507" s="72"/>
      <c r="AY507" s="111"/>
      <c r="AZ507" s="71"/>
      <c r="BA507" s="171"/>
      <c r="BB507" s="72"/>
      <c r="BC507" s="75"/>
    </row>
    <row r="508" ht="16.5" customHeight="1" outlineLevel="1">
      <c r="A508" s="75"/>
      <c r="B508" s="105"/>
      <c r="C508" s="106"/>
      <c r="D508" s="72"/>
      <c r="E508" s="107"/>
      <c r="F508" s="71"/>
      <c r="G508" s="107"/>
      <c r="H508" s="71"/>
      <c r="I508" s="107"/>
      <c r="J508" s="71"/>
      <c r="K508" s="71"/>
      <c r="L508" s="71"/>
      <c r="M508" s="72"/>
      <c r="N508" s="108"/>
      <c r="O508" s="72"/>
      <c r="P508" s="109"/>
      <c r="Q508" s="71"/>
      <c r="R508" s="110"/>
      <c r="S508" s="72"/>
      <c r="T508" s="111"/>
      <c r="U508" s="72"/>
      <c r="V508" s="112"/>
      <c r="W508" s="71"/>
      <c r="X508" s="72"/>
      <c r="Y508" s="112"/>
      <c r="Z508" s="72"/>
      <c r="AA508" s="75"/>
      <c r="AB508" s="169"/>
      <c r="AC508" s="72"/>
      <c r="AD508" s="170"/>
      <c r="AE508" s="72"/>
      <c r="AF508" s="170"/>
      <c r="AG508" s="71"/>
      <c r="AH508" s="72"/>
      <c r="AI508" s="170"/>
      <c r="AJ508" s="71"/>
      <c r="AK508" s="72"/>
      <c r="AL508" s="170"/>
      <c r="AM508" s="72"/>
      <c r="AN508" s="111"/>
      <c r="AO508" s="72"/>
      <c r="AP508" s="111"/>
      <c r="AQ508" s="72"/>
      <c r="AR508" s="111"/>
      <c r="AS508" s="72"/>
      <c r="AT508" s="168"/>
      <c r="AU508" s="72"/>
      <c r="AV508" s="266"/>
      <c r="AW508" s="71"/>
      <c r="AX508" s="72"/>
      <c r="AY508" s="111"/>
      <c r="AZ508" s="71"/>
      <c r="BA508" s="171"/>
      <c r="BB508" s="72"/>
      <c r="BC508" s="75"/>
    </row>
    <row r="509" ht="16.5" customHeight="1" outlineLevel="1">
      <c r="A509" s="75"/>
      <c r="B509" s="105"/>
      <c r="C509" s="106"/>
      <c r="D509" s="72"/>
      <c r="E509" s="107"/>
      <c r="F509" s="71"/>
      <c r="G509" s="107"/>
      <c r="H509" s="71"/>
      <c r="I509" s="107"/>
      <c r="J509" s="71"/>
      <c r="K509" s="71"/>
      <c r="L509" s="71"/>
      <c r="M509" s="72"/>
      <c r="N509" s="108"/>
      <c r="O509" s="72"/>
      <c r="P509" s="109"/>
      <c r="Q509" s="71"/>
      <c r="R509" s="110"/>
      <c r="S509" s="72"/>
      <c r="T509" s="111"/>
      <c r="U509" s="72"/>
      <c r="V509" s="112"/>
      <c r="W509" s="71"/>
      <c r="X509" s="72"/>
      <c r="Y509" s="112"/>
      <c r="Z509" s="72"/>
      <c r="AA509" s="75"/>
      <c r="AB509" s="169"/>
      <c r="AC509" s="72"/>
      <c r="AD509" s="170"/>
      <c r="AE509" s="72"/>
      <c r="AF509" s="170"/>
      <c r="AG509" s="71"/>
      <c r="AH509" s="72"/>
      <c r="AI509" s="170"/>
      <c r="AJ509" s="71"/>
      <c r="AK509" s="72"/>
      <c r="AL509" s="170"/>
      <c r="AM509" s="72"/>
      <c r="AN509" s="111"/>
      <c r="AO509" s="72"/>
      <c r="AP509" s="111"/>
      <c r="AQ509" s="72"/>
      <c r="AR509" s="111"/>
      <c r="AS509" s="72"/>
      <c r="AT509" s="168"/>
      <c r="AU509" s="72"/>
      <c r="AV509" s="266"/>
      <c r="AW509" s="71"/>
      <c r="AX509" s="72"/>
      <c r="AY509" s="111"/>
      <c r="AZ509" s="71"/>
      <c r="BA509" s="171"/>
      <c r="BB509" s="72"/>
      <c r="BC509" s="75"/>
    </row>
    <row r="510" ht="16.5" customHeight="1" outlineLevel="1">
      <c r="A510" s="75"/>
      <c r="B510" s="105"/>
      <c r="C510" s="106"/>
      <c r="D510" s="72"/>
      <c r="E510" s="107"/>
      <c r="F510" s="71"/>
      <c r="G510" s="107"/>
      <c r="H510" s="71"/>
      <c r="I510" s="107"/>
      <c r="J510" s="71"/>
      <c r="K510" s="71"/>
      <c r="L510" s="71"/>
      <c r="M510" s="72"/>
      <c r="N510" s="108"/>
      <c r="O510" s="72"/>
      <c r="P510" s="109"/>
      <c r="Q510" s="71"/>
      <c r="R510" s="110"/>
      <c r="S510" s="72"/>
      <c r="T510" s="111"/>
      <c r="U510" s="72"/>
      <c r="V510" s="112"/>
      <c r="W510" s="71"/>
      <c r="X510" s="72"/>
      <c r="Y510" s="112"/>
      <c r="Z510" s="72"/>
      <c r="AA510" s="75"/>
      <c r="AB510" s="169"/>
      <c r="AC510" s="72"/>
      <c r="AD510" s="170"/>
      <c r="AE510" s="72"/>
      <c r="AF510" s="170"/>
      <c r="AG510" s="71"/>
      <c r="AH510" s="72"/>
      <c r="AI510" s="170"/>
      <c r="AJ510" s="71"/>
      <c r="AK510" s="72"/>
      <c r="AL510" s="170"/>
      <c r="AM510" s="72"/>
      <c r="AN510" s="111"/>
      <c r="AO510" s="72"/>
      <c r="AP510" s="111"/>
      <c r="AQ510" s="72"/>
      <c r="AR510" s="111"/>
      <c r="AS510" s="72"/>
      <c r="AT510" s="168"/>
      <c r="AU510" s="72"/>
      <c r="AV510" s="266"/>
      <c r="AW510" s="71"/>
      <c r="AX510" s="72"/>
      <c r="AY510" s="111"/>
      <c r="AZ510" s="71"/>
      <c r="BA510" s="171"/>
      <c r="BB510" s="72"/>
      <c r="BC510" s="75"/>
    </row>
    <row r="511" ht="16.5" customHeight="1" outlineLevel="1">
      <c r="A511" s="75"/>
      <c r="B511" s="105"/>
      <c r="C511" s="106"/>
      <c r="D511" s="72"/>
      <c r="E511" s="107"/>
      <c r="F511" s="71"/>
      <c r="G511" s="107"/>
      <c r="H511" s="71"/>
      <c r="I511" s="107"/>
      <c r="J511" s="71"/>
      <c r="K511" s="71"/>
      <c r="L511" s="71"/>
      <c r="M511" s="72"/>
      <c r="N511" s="108"/>
      <c r="O511" s="72"/>
      <c r="P511" s="109"/>
      <c r="Q511" s="71"/>
      <c r="R511" s="110"/>
      <c r="S511" s="72"/>
      <c r="T511" s="111"/>
      <c r="U511" s="72"/>
      <c r="V511" s="112"/>
      <c r="W511" s="71"/>
      <c r="X511" s="72"/>
      <c r="Y511" s="112"/>
      <c r="Z511" s="72"/>
      <c r="AA511" s="75"/>
      <c r="AB511" s="169"/>
      <c r="AC511" s="72"/>
      <c r="AD511" s="170"/>
      <c r="AE511" s="72"/>
      <c r="AF511" s="170"/>
      <c r="AG511" s="71"/>
      <c r="AH511" s="72"/>
      <c r="AI511" s="170"/>
      <c r="AJ511" s="71"/>
      <c r="AK511" s="72"/>
      <c r="AL511" s="170"/>
      <c r="AM511" s="72"/>
      <c r="AN511" s="111"/>
      <c r="AO511" s="72"/>
      <c r="AP511" s="111"/>
      <c r="AQ511" s="72"/>
      <c r="AR511" s="111"/>
      <c r="AS511" s="72"/>
      <c r="AT511" s="168"/>
      <c r="AU511" s="72"/>
      <c r="AV511" s="266"/>
      <c r="AW511" s="71"/>
      <c r="AX511" s="72"/>
      <c r="AY511" s="111"/>
      <c r="AZ511" s="71"/>
      <c r="BA511" s="171"/>
      <c r="BB511" s="72"/>
      <c r="BC511" s="75"/>
    </row>
    <row r="512" ht="16.5" customHeight="1" outlineLevel="1">
      <c r="A512" s="75"/>
      <c r="B512" s="105"/>
      <c r="C512" s="106"/>
      <c r="D512" s="72"/>
      <c r="E512" s="107"/>
      <c r="F512" s="71"/>
      <c r="G512" s="107"/>
      <c r="H512" s="71"/>
      <c r="I512" s="107"/>
      <c r="J512" s="71"/>
      <c r="K512" s="71"/>
      <c r="L512" s="71"/>
      <c r="M512" s="72"/>
      <c r="N512" s="108"/>
      <c r="O512" s="72"/>
      <c r="P512" s="109"/>
      <c r="Q512" s="71"/>
      <c r="R512" s="110"/>
      <c r="S512" s="72"/>
      <c r="T512" s="111"/>
      <c r="U512" s="72"/>
      <c r="V512" s="112"/>
      <c r="W512" s="71"/>
      <c r="X512" s="72"/>
      <c r="Y512" s="112"/>
      <c r="Z512" s="72"/>
      <c r="AA512" s="75"/>
      <c r="AB512" s="169"/>
      <c r="AC512" s="72"/>
      <c r="AD512" s="170"/>
      <c r="AE512" s="72"/>
      <c r="AF512" s="170"/>
      <c r="AG512" s="71"/>
      <c r="AH512" s="72"/>
      <c r="AI512" s="170"/>
      <c r="AJ512" s="71"/>
      <c r="AK512" s="72"/>
      <c r="AL512" s="170"/>
      <c r="AM512" s="72"/>
      <c r="AN512" s="111"/>
      <c r="AO512" s="72"/>
      <c r="AP512" s="111"/>
      <c r="AQ512" s="72"/>
      <c r="AR512" s="111"/>
      <c r="AS512" s="72"/>
      <c r="AT512" s="168"/>
      <c r="AU512" s="72"/>
      <c r="AV512" s="266"/>
      <c r="AW512" s="71"/>
      <c r="AX512" s="72"/>
      <c r="AY512" s="111"/>
      <c r="AZ512" s="71"/>
      <c r="BA512" s="171"/>
      <c r="BB512" s="72"/>
      <c r="BC512" s="75"/>
    </row>
    <row r="513" ht="16.5" customHeight="1" outlineLevel="1">
      <c r="A513" s="75"/>
      <c r="B513" s="105"/>
      <c r="C513" s="106"/>
      <c r="D513" s="72"/>
      <c r="E513" s="107"/>
      <c r="F513" s="71"/>
      <c r="G513" s="107"/>
      <c r="H513" s="71"/>
      <c r="I513" s="107"/>
      <c r="J513" s="71"/>
      <c r="K513" s="71"/>
      <c r="L513" s="71"/>
      <c r="M513" s="72"/>
      <c r="N513" s="108"/>
      <c r="O513" s="72"/>
      <c r="P513" s="109"/>
      <c r="Q513" s="71"/>
      <c r="R513" s="110"/>
      <c r="S513" s="72"/>
      <c r="T513" s="111"/>
      <c r="U513" s="72"/>
      <c r="V513" s="112"/>
      <c r="W513" s="71"/>
      <c r="X513" s="72"/>
      <c r="Y513" s="112"/>
      <c r="Z513" s="72"/>
      <c r="AA513" s="75"/>
      <c r="AB513" s="169"/>
      <c r="AC513" s="72"/>
      <c r="AD513" s="170"/>
      <c r="AE513" s="72"/>
      <c r="AF513" s="170"/>
      <c r="AG513" s="71"/>
      <c r="AH513" s="72"/>
      <c r="AI513" s="170"/>
      <c r="AJ513" s="71"/>
      <c r="AK513" s="72"/>
      <c r="AL513" s="170"/>
      <c r="AM513" s="72"/>
      <c r="AN513" s="111"/>
      <c r="AO513" s="72"/>
      <c r="AP513" s="111"/>
      <c r="AQ513" s="72"/>
      <c r="AR513" s="111"/>
      <c r="AS513" s="72"/>
      <c r="AT513" s="168"/>
      <c r="AU513" s="72"/>
      <c r="AV513" s="266"/>
      <c r="AW513" s="71"/>
      <c r="AX513" s="72"/>
      <c r="AY513" s="111"/>
      <c r="AZ513" s="71"/>
      <c r="BA513" s="171"/>
      <c r="BB513" s="72"/>
      <c r="BC513" s="75"/>
    </row>
    <row r="514" ht="16.5" customHeight="1" outlineLevel="1">
      <c r="A514" s="75"/>
      <c r="B514" s="105"/>
      <c r="C514" s="106"/>
      <c r="D514" s="72"/>
      <c r="E514" s="107"/>
      <c r="F514" s="71"/>
      <c r="G514" s="107"/>
      <c r="H514" s="71"/>
      <c r="I514" s="107"/>
      <c r="J514" s="71"/>
      <c r="K514" s="71"/>
      <c r="L514" s="71"/>
      <c r="M514" s="72"/>
      <c r="N514" s="108"/>
      <c r="O514" s="72"/>
      <c r="P514" s="109"/>
      <c r="Q514" s="71"/>
      <c r="R514" s="110"/>
      <c r="S514" s="72"/>
      <c r="T514" s="111"/>
      <c r="U514" s="72"/>
      <c r="V514" s="112"/>
      <c r="W514" s="71"/>
      <c r="X514" s="72"/>
      <c r="Y514" s="112"/>
      <c r="Z514" s="72"/>
      <c r="AA514" s="75"/>
      <c r="AB514" s="169"/>
      <c r="AC514" s="72"/>
      <c r="AD514" s="170"/>
      <c r="AE514" s="72"/>
      <c r="AF514" s="170"/>
      <c r="AG514" s="71"/>
      <c r="AH514" s="72"/>
      <c r="AI514" s="170"/>
      <c r="AJ514" s="71"/>
      <c r="AK514" s="72"/>
      <c r="AL514" s="170"/>
      <c r="AM514" s="72"/>
      <c r="AN514" s="111"/>
      <c r="AO514" s="72"/>
      <c r="AP514" s="111"/>
      <c r="AQ514" s="72"/>
      <c r="AR514" s="111"/>
      <c r="AS514" s="72"/>
      <c r="AT514" s="168"/>
      <c r="AU514" s="72"/>
      <c r="AV514" s="266"/>
      <c r="AW514" s="71"/>
      <c r="AX514" s="72"/>
      <c r="AY514" s="111"/>
      <c r="AZ514" s="71"/>
      <c r="BA514" s="171"/>
      <c r="BB514" s="72"/>
      <c r="BC514" s="75"/>
    </row>
    <row r="515" ht="16.5" customHeight="1" outlineLevel="1">
      <c r="A515" s="75"/>
      <c r="B515" s="105"/>
      <c r="C515" s="106"/>
      <c r="D515" s="72"/>
      <c r="E515" s="107"/>
      <c r="F515" s="71"/>
      <c r="G515" s="107"/>
      <c r="H515" s="71"/>
      <c r="I515" s="107"/>
      <c r="J515" s="71"/>
      <c r="K515" s="71"/>
      <c r="L515" s="71"/>
      <c r="M515" s="72"/>
      <c r="N515" s="108"/>
      <c r="O515" s="72"/>
      <c r="P515" s="109"/>
      <c r="Q515" s="71"/>
      <c r="R515" s="110"/>
      <c r="S515" s="72"/>
      <c r="T515" s="111"/>
      <c r="U515" s="72"/>
      <c r="V515" s="112"/>
      <c r="W515" s="71"/>
      <c r="X515" s="72"/>
      <c r="Y515" s="112"/>
      <c r="Z515" s="72"/>
      <c r="AA515" s="75"/>
      <c r="AB515" s="169"/>
      <c r="AC515" s="72"/>
      <c r="AD515" s="170"/>
      <c r="AE515" s="72"/>
      <c r="AF515" s="170"/>
      <c r="AG515" s="71"/>
      <c r="AH515" s="72"/>
      <c r="AI515" s="170"/>
      <c r="AJ515" s="71"/>
      <c r="AK515" s="72"/>
      <c r="AL515" s="170"/>
      <c r="AM515" s="72"/>
      <c r="AN515" s="111"/>
      <c r="AO515" s="72"/>
      <c r="AP515" s="111"/>
      <c r="AQ515" s="72"/>
      <c r="AR515" s="111"/>
      <c r="AS515" s="72"/>
      <c r="AT515" s="168"/>
      <c r="AU515" s="72"/>
      <c r="AV515" s="266"/>
      <c r="AW515" s="71"/>
      <c r="AX515" s="72"/>
      <c r="AY515" s="111"/>
      <c r="AZ515" s="71"/>
      <c r="BA515" s="171"/>
      <c r="BB515" s="72"/>
      <c r="BC515" s="75"/>
    </row>
    <row r="516" ht="16.5" customHeight="1" outlineLevel="1">
      <c r="A516" s="75"/>
      <c r="B516" s="105"/>
      <c r="C516" s="106"/>
      <c r="D516" s="72"/>
      <c r="E516" s="107"/>
      <c r="F516" s="71"/>
      <c r="G516" s="107"/>
      <c r="H516" s="71"/>
      <c r="I516" s="107"/>
      <c r="J516" s="71"/>
      <c r="K516" s="71"/>
      <c r="L516" s="71"/>
      <c r="M516" s="72"/>
      <c r="N516" s="108"/>
      <c r="O516" s="72"/>
      <c r="P516" s="109"/>
      <c r="Q516" s="71"/>
      <c r="R516" s="110"/>
      <c r="S516" s="72"/>
      <c r="T516" s="111"/>
      <c r="U516" s="72"/>
      <c r="V516" s="112"/>
      <c r="W516" s="71"/>
      <c r="X516" s="72"/>
      <c r="Y516" s="112"/>
      <c r="Z516" s="72"/>
      <c r="AA516" s="75"/>
      <c r="AB516" s="169"/>
      <c r="AC516" s="72"/>
      <c r="AD516" s="170"/>
      <c r="AE516" s="72"/>
      <c r="AF516" s="170"/>
      <c r="AG516" s="71"/>
      <c r="AH516" s="72"/>
      <c r="AI516" s="170"/>
      <c r="AJ516" s="71"/>
      <c r="AK516" s="72"/>
      <c r="AL516" s="170"/>
      <c r="AM516" s="72"/>
      <c r="AN516" s="111"/>
      <c r="AO516" s="72"/>
      <c r="AP516" s="111"/>
      <c r="AQ516" s="72"/>
      <c r="AR516" s="111"/>
      <c r="AS516" s="72"/>
      <c r="AT516" s="168"/>
      <c r="AU516" s="72"/>
      <c r="AV516" s="266"/>
      <c r="AW516" s="71"/>
      <c r="AX516" s="72"/>
      <c r="AY516" s="111"/>
      <c r="AZ516" s="71"/>
      <c r="BA516" s="171"/>
      <c r="BB516" s="72"/>
      <c r="BC516" s="75"/>
    </row>
    <row r="517" ht="16.5" customHeight="1" outlineLevel="1">
      <c r="A517" s="75"/>
      <c r="B517" s="105"/>
      <c r="C517" s="106"/>
      <c r="D517" s="72"/>
      <c r="E517" s="107"/>
      <c r="F517" s="71"/>
      <c r="G517" s="107"/>
      <c r="H517" s="71"/>
      <c r="I517" s="107"/>
      <c r="J517" s="71"/>
      <c r="K517" s="71"/>
      <c r="L517" s="71"/>
      <c r="M517" s="72"/>
      <c r="N517" s="108"/>
      <c r="O517" s="72"/>
      <c r="P517" s="109"/>
      <c r="Q517" s="71"/>
      <c r="R517" s="110"/>
      <c r="S517" s="72"/>
      <c r="T517" s="111"/>
      <c r="U517" s="72"/>
      <c r="V517" s="112"/>
      <c r="W517" s="71"/>
      <c r="X517" s="72"/>
      <c r="Y517" s="112"/>
      <c r="Z517" s="72"/>
      <c r="AA517" s="75"/>
      <c r="AB517" s="169"/>
      <c r="AC517" s="72"/>
      <c r="AD517" s="170"/>
      <c r="AE517" s="72"/>
      <c r="AF517" s="170"/>
      <c r="AG517" s="71"/>
      <c r="AH517" s="72"/>
      <c r="AI517" s="170"/>
      <c r="AJ517" s="71"/>
      <c r="AK517" s="72"/>
      <c r="AL517" s="170"/>
      <c r="AM517" s="72"/>
      <c r="AN517" s="111"/>
      <c r="AO517" s="72"/>
      <c r="AP517" s="111"/>
      <c r="AQ517" s="72"/>
      <c r="AR517" s="111"/>
      <c r="AS517" s="72"/>
      <c r="AT517" s="168"/>
      <c r="AU517" s="72"/>
      <c r="AV517" s="266"/>
      <c r="AW517" s="71"/>
      <c r="AX517" s="72"/>
      <c r="AY517" s="111"/>
      <c r="AZ517" s="71"/>
      <c r="BA517" s="171"/>
      <c r="BB517" s="72"/>
      <c r="BC517" s="75"/>
    </row>
    <row r="518" ht="16.5" customHeight="1" outlineLevel="1">
      <c r="A518" s="75"/>
      <c r="B518" s="105"/>
      <c r="C518" s="106"/>
      <c r="D518" s="72"/>
      <c r="E518" s="107"/>
      <c r="F518" s="71"/>
      <c r="G518" s="107"/>
      <c r="H518" s="71"/>
      <c r="I518" s="107"/>
      <c r="J518" s="71"/>
      <c r="K518" s="71"/>
      <c r="L518" s="71"/>
      <c r="M518" s="72"/>
      <c r="N518" s="108"/>
      <c r="O518" s="72"/>
      <c r="P518" s="109"/>
      <c r="Q518" s="71"/>
      <c r="R518" s="110"/>
      <c r="S518" s="72"/>
      <c r="T518" s="111"/>
      <c r="U518" s="72"/>
      <c r="V518" s="112"/>
      <c r="W518" s="71"/>
      <c r="X518" s="72"/>
      <c r="Y518" s="112"/>
      <c r="Z518" s="72"/>
      <c r="AA518" s="75"/>
      <c r="AB518" s="169"/>
      <c r="AC518" s="72"/>
      <c r="AD518" s="170"/>
      <c r="AE518" s="72"/>
      <c r="AF518" s="170"/>
      <c r="AG518" s="71"/>
      <c r="AH518" s="72"/>
      <c r="AI518" s="170"/>
      <c r="AJ518" s="71"/>
      <c r="AK518" s="72"/>
      <c r="AL518" s="170"/>
      <c r="AM518" s="72"/>
      <c r="AN518" s="111"/>
      <c r="AO518" s="72"/>
      <c r="AP518" s="111"/>
      <c r="AQ518" s="72"/>
      <c r="AR518" s="111"/>
      <c r="AS518" s="72"/>
      <c r="AT518" s="168"/>
      <c r="AU518" s="72"/>
      <c r="AV518" s="266"/>
      <c r="AW518" s="71"/>
      <c r="AX518" s="72"/>
      <c r="AY518" s="111"/>
      <c r="AZ518" s="71"/>
      <c r="BA518" s="171"/>
      <c r="BB518" s="72"/>
      <c r="BC518" s="75"/>
    </row>
    <row r="519" ht="16.5" customHeight="1" outlineLevel="1">
      <c r="A519" s="75"/>
      <c r="B519" s="105"/>
      <c r="C519" s="106"/>
      <c r="D519" s="72"/>
      <c r="E519" s="107"/>
      <c r="F519" s="71"/>
      <c r="G519" s="107"/>
      <c r="H519" s="71"/>
      <c r="I519" s="107"/>
      <c r="J519" s="71"/>
      <c r="K519" s="71"/>
      <c r="L519" s="71"/>
      <c r="M519" s="72"/>
      <c r="N519" s="108"/>
      <c r="O519" s="72"/>
      <c r="P519" s="109"/>
      <c r="Q519" s="71"/>
      <c r="R519" s="110"/>
      <c r="S519" s="72"/>
      <c r="T519" s="111"/>
      <c r="U519" s="72"/>
      <c r="V519" s="112"/>
      <c r="W519" s="71"/>
      <c r="X519" s="72"/>
      <c r="Y519" s="112"/>
      <c r="Z519" s="72"/>
      <c r="AA519" s="75"/>
      <c r="AB519" s="169"/>
      <c r="AC519" s="72"/>
      <c r="AD519" s="170"/>
      <c r="AE519" s="72"/>
      <c r="AF519" s="170"/>
      <c r="AG519" s="71"/>
      <c r="AH519" s="72"/>
      <c r="AI519" s="170"/>
      <c r="AJ519" s="71"/>
      <c r="AK519" s="72"/>
      <c r="AL519" s="170"/>
      <c r="AM519" s="72"/>
      <c r="AN519" s="111"/>
      <c r="AO519" s="72"/>
      <c r="AP519" s="111"/>
      <c r="AQ519" s="72"/>
      <c r="AR519" s="111"/>
      <c r="AS519" s="72"/>
      <c r="AT519" s="168"/>
      <c r="AU519" s="72"/>
      <c r="AV519" s="266"/>
      <c r="AW519" s="71"/>
      <c r="AX519" s="72"/>
      <c r="AY519" s="111"/>
      <c r="AZ519" s="71"/>
      <c r="BA519" s="171"/>
      <c r="BB519" s="72"/>
      <c r="BC519" s="75"/>
    </row>
    <row r="520" ht="16.5" customHeight="1" outlineLevel="1">
      <c r="A520" s="75"/>
      <c r="B520" s="105"/>
      <c r="C520" s="106"/>
      <c r="D520" s="72"/>
      <c r="E520" s="107"/>
      <c r="F520" s="71"/>
      <c r="G520" s="107"/>
      <c r="H520" s="71"/>
      <c r="I520" s="107"/>
      <c r="J520" s="71"/>
      <c r="K520" s="71"/>
      <c r="L520" s="71"/>
      <c r="M520" s="72"/>
      <c r="N520" s="108"/>
      <c r="O520" s="72"/>
      <c r="P520" s="109"/>
      <c r="Q520" s="71"/>
      <c r="R520" s="110"/>
      <c r="S520" s="72"/>
      <c r="T520" s="111"/>
      <c r="U520" s="72"/>
      <c r="V520" s="112"/>
      <c r="W520" s="71"/>
      <c r="X520" s="72"/>
      <c r="Y520" s="112"/>
      <c r="Z520" s="72"/>
      <c r="AA520" s="75"/>
      <c r="AB520" s="169"/>
      <c r="AC520" s="72"/>
      <c r="AD520" s="170"/>
      <c r="AE520" s="72"/>
      <c r="AF520" s="170"/>
      <c r="AG520" s="71"/>
      <c r="AH520" s="72"/>
      <c r="AI520" s="170"/>
      <c r="AJ520" s="71"/>
      <c r="AK520" s="72"/>
      <c r="AL520" s="170"/>
      <c r="AM520" s="72"/>
      <c r="AN520" s="111"/>
      <c r="AO520" s="72"/>
      <c r="AP520" s="111"/>
      <c r="AQ520" s="72"/>
      <c r="AR520" s="111"/>
      <c r="AS520" s="72"/>
      <c r="AT520" s="168"/>
      <c r="AU520" s="72"/>
      <c r="AV520" s="266"/>
      <c r="AW520" s="71"/>
      <c r="AX520" s="72"/>
      <c r="AY520" s="111"/>
      <c r="AZ520" s="71"/>
      <c r="BA520" s="171"/>
      <c r="BB520" s="72"/>
      <c r="BC520" s="75"/>
    </row>
    <row r="521" ht="16.5" customHeight="1" outlineLevel="1">
      <c r="A521" s="75"/>
      <c r="B521" s="105"/>
      <c r="C521" s="106"/>
      <c r="D521" s="72"/>
      <c r="E521" s="107"/>
      <c r="F521" s="71"/>
      <c r="G521" s="107"/>
      <c r="H521" s="71"/>
      <c r="I521" s="107"/>
      <c r="J521" s="71"/>
      <c r="K521" s="71"/>
      <c r="L521" s="71"/>
      <c r="M521" s="72"/>
      <c r="N521" s="108"/>
      <c r="O521" s="72"/>
      <c r="P521" s="109"/>
      <c r="Q521" s="71"/>
      <c r="R521" s="110"/>
      <c r="S521" s="72"/>
      <c r="T521" s="111"/>
      <c r="U521" s="72"/>
      <c r="V521" s="112"/>
      <c r="W521" s="71"/>
      <c r="X521" s="72"/>
      <c r="Y521" s="112"/>
      <c r="Z521" s="72"/>
      <c r="AA521" s="75"/>
      <c r="AB521" s="169"/>
      <c r="AC521" s="72"/>
      <c r="AD521" s="170"/>
      <c r="AE521" s="72"/>
      <c r="AF521" s="170"/>
      <c r="AG521" s="71"/>
      <c r="AH521" s="72"/>
      <c r="AI521" s="170"/>
      <c r="AJ521" s="71"/>
      <c r="AK521" s="72"/>
      <c r="AL521" s="170"/>
      <c r="AM521" s="72"/>
      <c r="AN521" s="111"/>
      <c r="AO521" s="72"/>
      <c r="AP521" s="111"/>
      <c r="AQ521" s="72"/>
      <c r="AR521" s="111"/>
      <c r="AS521" s="72"/>
      <c r="AT521" s="168"/>
      <c r="AU521" s="72"/>
      <c r="AV521" s="266"/>
      <c r="AW521" s="71"/>
      <c r="AX521" s="72"/>
      <c r="AY521" s="111"/>
      <c r="AZ521" s="71"/>
      <c r="BA521" s="171"/>
      <c r="BB521" s="72"/>
      <c r="BC521" s="75"/>
    </row>
    <row r="522" ht="16.5" customHeight="1" outlineLevel="1">
      <c r="A522" s="75"/>
      <c r="B522" s="105"/>
      <c r="C522" s="106"/>
      <c r="D522" s="72"/>
      <c r="E522" s="107"/>
      <c r="F522" s="71"/>
      <c r="G522" s="107"/>
      <c r="H522" s="71"/>
      <c r="I522" s="107"/>
      <c r="J522" s="71"/>
      <c r="K522" s="71"/>
      <c r="L522" s="71"/>
      <c r="M522" s="72"/>
      <c r="N522" s="108"/>
      <c r="O522" s="72"/>
      <c r="P522" s="109"/>
      <c r="Q522" s="71"/>
      <c r="R522" s="110"/>
      <c r="S522" s="72"/>
      <c r="T522" s="111"/>
      <c r="U522" s="72"/>
      <c r="V522" s="112"/>
      <c r="W522" s="71"/>
      <c r="X522" s="72"/>
      <c r="Y522" s="112"/>
      <c r="Z522" s="72"/>
      <c r="AA522" s="75"/>
      <c r="AB522" s="169"/>
      <c r="AC522" s="72"/>
      <c r="AD522" s="170"/>
      <c r="AE522" s="72"/>
      <c r="AF522" s="170"/>
      <c r="AG522" s="71"/>
      <c r="AH522" s="72"/>
      <c r="AI522" s="170"/>
      <c r="AJ522" s="71"/>
      <c r="AK522" s="72"/>
      <c r="AL522" s="170"/>
      <c r="AM522" s="72"/>
      <c r="AN522" s="111"/>
      <c r="AO522" s="72"/>
      <c r="AP522" s="111"/>
      <c r="AQ522" s="72"/>
      <c r="AR522" s="111"/>
      <c r="AS522" s="72"/>
      <c r="AT522" s="168"/>
      <c r="AU522" s="72"/>
      <c r="AV522" s="266"/>
      <c r="AW522" s="71"/>
      <c r="AX522" s="72"/>
      <c r="AY522" s="111"/>
      <c r="AZ522" s="71"/>
      <c r="BA522" s="171"/>
      <c r="BB522" s="72"/>
      <c r="BC522" s="75"/>
    </row>
    <row r="523" ht="16.5" customHeight="1" outlineLevel="1">
      <c r="A523" s="75"/>
      <c r="B523" s="105"/>
      <c r="C523" s="106"/>
      <c r="D523" s="72"/>
      <c r="E523" s="107"/>
      <c r="F523" s="71"/>
      <c r="G523" s="107"/>
      <c r="H523" s="71"/>
      <c r="I523" s="107"/>
      <c r="J523" s="71"/>
      <c r="K523" s="71"/>
      <c r="L523" s="71"/>
      <c r="M523" s="72"/>
      <c r="N523" s="108"/>
      <c r="O523" s="72"/>
      <c r="P523" s="109"/>
      <c r="Q523" s="71"/>
      <c r="R523" s="110"/>
      <c r="S523" s="72"/>
      <c r="T523" s="111"/>
      <c r="U523" s="72"/>
      <c r="V523" s="112"/>
      <c r="W523" s="71"/>
      <c r="X523" s="72"/>
      <c r="Y523" s="112"/>
      <c r="Z523" s="72"/>
      <c r="AA523" s="75"/>
      <c r="AB523" s="169"/>
      <c r="AC523" s="72"/>
      <c r="AD523" s="170"/>
      <c r="AE523" s="72"/>
      <c r="AF523" s="170"/>
      <c r="AG523" s="71"/>
      <c r="AH523" s="72"/>
      <c r="AI523" s="170"/>
      <c r="AJ523" s="71"/>
      <c r="AK523" s="72"/>
      <c r="AL523" s="170"/>
      <c r="AM523" s="72"/>
      <c r="AN523" s="111"/>
      <c r="AO523" s="72"/>
      <c r="AP523" s="111"/>
      <c r="AQ523" s="72"/>
      <c r="AR523" s="111"/>
      <c r="AS523" s="72"/>
      <c r="AT523" s="168"/>
      <c r="AU523" s="72"/>
      <c r="AV523" s="266"/>
      <c r="AW523" s="71"/>
      <c r="AX523" s="72"/>
      <c r="AY523" s="111"/>
      <c r="AZ523" s="71"/>
      <c r="BA523" s="171"/>
      <c r="BB523" s="72"/>
      <c r="BC523" s="75"/>
    </row>
    <row r="524" ht="16.5" customHeight="1" outlineLevel="1">
      <c r="A524" s="75"/>
      <c r="B524" s="105"/>
      <c r="C524" s="106"/>
      <c r="D524" s="72"/>
      <c r="E524" s="107"/>
      <c r="F524" s="71"/>
      <c r="G524" s="107"/>
      <c r="H524" s="71"/>
      <c r="I524" s="107"/>
      <c r="J524" s="71"/>
      <c r="K524" s="71"/>
      <c r="L524" s="71"/>
      <c r="M524" s="72"/>
      <c r="N524" s="108"/>
      <c r="O524" s="72"/>
      <c r="P524" s="109"/>
      <c r="Q524" s="71"/>
      <c r="R524" s="110"/>
      <c r="S524" s="72"/>
      <c r="T524" s="111"/>
      <c r="U524" s="72"/>
      <c r="V524" s="112"/>
      <c r="W524" s="71"/>
      <c r="X524" s="72"/>
      <c r="Y524" s="112"/>
      <c r="Z524" s="72"/>
      <c r="AA524" s="75"/>
      <c r="AB524" s="169"/>
      <c r="AC524" s="72"/>
      <c r="AD524" s="170"/>
      <c r="AE524" s="72"/>
      <c r="AF524" s="170"/>
      <c r="AG524" s="71"/>
      <c r="AH524" s="72"/>
      <c r="AI524" s="170"/>
      <c r="AJ524" s="71"/>
      <c r="AK524" s="72"/>
      <c r="AL524" s="170"/>
      <c r="AM524" s="72"/>
      <c r="AN524" s="111"/>
      <c r="AO524" s="72"/>
      <c r="AP524" s="111"/>
      <c r="AQ524" s="72"/>
      <c r="AR524" s="111"/>
      <c r="AS524" s="72"/>
      <c r="AT524" s="168"/>
      <c r="AU524" s="72"/>
      <c r="AV524" s="266"/>
      <c r="AW524" s="71"/>
      <c r="AX524" s="72"/>
      <c r="AY524" s="111"/>
      <c r="AZ524" s="71"/>
      <c r="BA524" s="171"/>
      <c r="BB524" s="72"/>
      <c r="BC524" s="75"/>
    </row>
    <row r="525" ht="16.5" customHeight="1" outlineLevel="1">
      <c r="A525" s="75"/>
      <c r="B525" s="105"/>
      <c r="C525" s="106"/>
      <c r="D525" s="72"/>
      <c r="E525" s="107"/>
      <c r="F525" s="71"/>
      <c r="G525" s="107"/>
      <c r="H525" s="71"/>
      <c r="I525" s="107"/>
      <c r="J525" s="71"/>
      <c r="K525" s="71"/>
      <c r="L525" s="71"/>
      <c r="M525" s="72"/>
      <c r="N525" s="108"/>
      <c r="O525" s="72"/>
      <c r="P525" s="109"/>
      <c r="Q525" s="71"/>
      <c r="R525" s="110"/>
      <c r="S525" s="72"/>
      <c r="T525" s="111"/>
      <c r="U525" s="72"/>
      <c r="V525" s="112"/>
      <c r="W525" s="71"/>
      <c r="X525" s="72"/>
      <c r="Y525" s="112"/>
      <c r="Z525" s="72"/>
      <c r="AA525" s="75"/>
      <c r="AB525" s="169"/>
      <c r="AC525" s="72"/>
      <c r="AD525" s="170"/>
      <c r="AE525" s="72"/>
      <c r="AF525" s="170"/>
      <c r="AG525" s="71"/>
      <c r="AH525" s="72"/>
      <c r="AI525" s="170"/>
      <c r="AJ525" s="71"/>
      <c r="AK525" s="72"/>
      <c r="AL525" s="170"/>
      <c r="AM525" s="72"/>
      <c r="AN525" s="111"/>
      <c r="AO525" s="72"/>
      <c r="AP525" s="111"/>
      <c r="AQ525" s="72"/>
      <c r="AR525" s="111"/>
      <c r="AS525" s="72"/>
      <c r="AT525" s="168"/>
      <c r="AU525" s="72"/>
      <c r="AV525" s="266"/>
      <c r="AW525" s="71"/>
      <c r="AX525" s="72"/>
      <c r="AY525" s="111"/>
      <c r="AZ525" s="71"/>
      <c r="BA525" s="171"/>
      <c r="BB525" s="72"/>
      <c r="BC525" s="75"/>
    </row>
    <row r="526" ht="16.5" customHeight="1" outlineLevel="1">
      <c r="A526" s="75"/>
      <c r="B526" s="105"/>
      <c r="C526" s="106"/>
      <c r="D526" s="72"/>
      <c r="E526" s="107"/>
      <c r="F526" s="71"/>
      <c r="G526" s="107"/>
      <c r="H526" s="71"/>
      <c r="I526" s="107"/>
      <c r="J526" s="71"/>
      <c r="K526" s="71"/>
      <c r="L526" s="71"/>
      <c r="M526" s="72"/>
      <c r="N526" s="108"/>
      <c r="O526" s="72"/>
      <c r="P526" s="109"/>
      <c r="Q526" s="71"/>
      <c r="R526" s="110"/>
      <c r="S526" s="72"/>
      <c r="T526" s="111"/>
      <c r="U526" s="72"/>
      <c r="V526" s="112"/>
      <c r="W526" s="71"/>
      <c r="X526" s="72"/>
      <c r="Y526" s="112"/>
      <c r="Z526" s="72"/>
      <c r="AA526" s="75"/>
      <c r="AB526" s="169"/>
      <c r="AC526" s="72"/>
      <c r="AD526" s="170"/>
      <c r="AE526" s="72"/>
      <c r="AF526" s="170"/>
      <c r="AG526" s="71"/>
      <c r="AH526" s="72"/>
      <c r="AI526" s="170"/>
      <c r="AJ526" s="71"/>
      <c r="AK526" s="72"/>
      <c r="AL526" s="170"/>
      <c r="AM526" s="72"/>
      <c r="AN526" s="111"/>
      <c r="AO526" s="72"/>
      <c r="AP526" s="111"/>
      <c r="AQ526" s="72"/>
      <c r="AR526" s="111"/>
      <c r="AS526" s="72"/>
      <c r="AT526" s="168"/>
      <c r="AU526" s="72"/>
      <c r="AV526" s="266"/>
      <c r="AW526" s="71"/>
      <c r="AX526" s="72"/>
      <c r="AY526" s="111"/>
      <c r="AZ526" s="71"/>
      <c r="BA526" s="171"/>
      <c r="BB526" s="72"/>
      <c r="BC526" s="75"/>
    </row>
    <row r="527" ht="16.5" customHeight="1" outlineLevel="1">
      <c r="A527" s="75"/>
      <c r="B527" s="105"/>
      <c r="C527" s="106"/>
      <c r="D527" s="72"/>
      <c r="E527" s="107"/>
      <c r="F527" s="71"/>
      <c r="G527" s="107"/>
      <c r="H527" s="71"/>
      <c r="I527" s="107"/>
      <c r="J527" s="71"/>
      <c r="K527" s="71"/>
      <c r="L527" s="71"/>
      <c r="M527" s="72"/>
      <c r="N527" s="108"/>
      <c r="O527" s="72"/>
      <c r="P527" s="109"/>
      <c r="Q527" s="71"/>
      <c r="R527" s="110"/>
      <c r="S527" s="72"/>
      <c r="T527" s="111"/>
      <c r="U527" s="72"/>
      <c r="V527" s="112"/>
      <c r="W527" s="71"/>
      <c r="X527" s="72"/>
      <c r="Y527" s="112"/>
      <c r="Z527" s="72"/>
      <c r="AA527" s="75"/>
      <c r="AB527" s="169"/>
      <c r="AC527" s="72"/>
      <c r="AD527" s="170"/>
      <c r="AE527" s="72"/>
      <c r="AF527" s="170"/>
      <c r="AG527" s="71"/>
      <c r="AH527" s="72"/>
      <c r="AI527" s="170"/>
      <c r="AJ527" s="71"/>
      <c r="AK527" s="72"/>
      <c r="AL527" s="170"/>
      <c r="AM527" s="72"/>
      <c r="AN527" s="111"/>
      <c r="AO527" s="72"/>
      <c r="AP527" s="111"/>
      <c r="AQ527" s="72"/>
      <c r="AR527" s="111"/>
      <c r="AS527" s="72"/>
      <c r="AT527" s="168"/>
      <c r="AU527" s="72"/>
      <c r="AV527" s="266"/>
      <c r="AW527" s="71"/>
      <c r="AX527" s="72"/>
      <c r="AY527" s="111"/>
      <c r="AZ527" s="71"/>
      <c r="BA527" s="171"/>
      <c r="BB527" s="72"/>
      <c r="BC527" s="75"/>
    </row>
    <row r="528" ht="16.5" customHeight="1" outlineLevel="1">
      <c r="A528" s="75"/>
      <c r="B528" s="105"/>
      <c r="C528" s="106"/>
      <c r="D528" s="72"/>
      <c r="E528" s="107"/>
      <c r="F528" s="71"/>
      <c r="G528" s="107"/>
      <c r="H528" s="71"/>
      <c r="I528" s="107"/>
      <c r="J528" s="71"/>
      <c r="K528" s="71"/>
      <c r="L528" s="71"/>
      <c r="M528" s="72"/>
      <c r="N528" s="108"/>
      <c r="O528" s="72"/>
      <c r="P528" s="109"/>
      <c r="Q528" s="71"/>
      <c r="R528" s="110"/>
      <c r="S528" s="72"/>
      <c r="T528" s="111"/>
      <c r="U528" s="72"/>
      <c r="V528" s="112"/>
      <c r="W528" s="71"/>
      <c r="X528" s="72"/>
      <c r="Y528" s="112"/>
      <c r="Z528" s="72"/>
      <c r="AA528" s="75"/>
      <c r="AB528" s="169"/>
      <c r="AC528" s="72"/>
      <c r="AD528" s="170"/>
      <c r="AE528" s="72"/>
      <c r="AF528" s="170"/>
      <c r="AG528" s="71"/>
      <c r="AH528" s="72"/>
      <c r="AI528" s="170"/>
      <c r="AJ528" s="71"/>
      <c r="AK528" s="72"/>
      <c r="AL528" s="170"/>
      <c r="AM528" s="72"/>
      <c r="AN528" s="111"/>
      <c r="AO528" s="72"/>
      <c r="AP528" s="111"/>
      <c r="AQ528" s="72"/>
      <c r="AR528" s="111"/>
      <c r="AS528" s="72"/>
      <c r="AT528" s="168"/>
      <c r="AU528" s="72"/>
      <c r="AV528" s="266"/>
      <c r="AW528" s="71"/>
      <c r="AX528" s="72"/>
      <c r="AY528" s="111"/>
      <c r="AZ528" s="71"/>
      <c r="BA528" s="171"/>
      <c r="BB528" s="72"/>
      <c r="BC528" s="75"/>
    </row>
    <row r="529" ht="16.5" customHeight="1" outlineLevel="1">
      <c r="A529" s="75"/>
      <c r="B529" s="105"/>
      <c r="C529" s="106"/>
      <c r="D529" s="72"/>
      <c r="E529" s="107"/>
      <c r="F529" s="71"/>
      <c r="G529" s="107"/>
      <c r="H529" s="71"/>
      <c r="I529" s="107"/>
      <c r="J529" s="71"/>
      <c r="K529" s="71"/>
      <c r="L529" s="71"/>
      <c r="M529" s="72"/>
      <c r="N529" s="108"/>
      <c r="O529" s="72"/>
      <c r="P529" s="109"/>
      <c r="Q529" s="71"/>
      <c r="R529" s="110"/>
      <c r="S529" s="72"/>
      <c r="T529" s="111"/>
      <c r="U529" s="72"/>
      <c r="V529" s="112"/>
      <c r="W529" s="71"/>
      <c r="X529" s="72"/>
      <c r="Y529" s="112"/>
      <c r="Z529" s="72"/>
      <c r="AA529" s="75"/>
      <c r="AB529" s="169"/>
      <c r="AC529" s="72"/>
      <c r="AD529" s="170"/>
      <c r="AE529" s="72"/>
      <c r="AF529" s="170"/>
      <c r="AG529" s="71"/>
      <c r="AH529" s="72"/>
      <c r="AI529" s="170"/>
      <c r="AJ529" s="71"/>
      <c r="AK529" s="72"/>
      <c r="AL529" s="170"/>
      <c r="AM529" s="72"/>
      <c r="AN529" s="111"/>
      <c r="AO529" s="72"/>
      <c r="AP529" s="111"/>
      <c r="AQ529" s="72"/>
      <c r="AR529" s="111"/>
      <c r="AS529" s="72"/>
      <c r="AT529" s="168"/>
      <c r="AU529" s="72"/>
      <c r="AV529" s="266"/>
      <c r="AW529" s="71"/>
      <c r="AX529" s="72"/>
      <c r="AY529" s="111"/>
      <c r="AZ529" s="71"/>
      <c r="BA529" s="171"/>
      <c r="BB529" s="72"/>
      <c r="BC529" s="75"/>
    </row>
    <row r="530" ht="16.5" customHeight="1" outlineLevel="1">
      <c r="A530" s="75"/>
      <c r="B530" s="105"/>
      <c r="C530" s="106"/>
      <c r="D530" s="72"/>
      <c r="E530" s="107"/>
      <c r="F530" s="71"/>
      <c r="G530" s="107"/>
      <c r="H530" s="71"/>
      <c r="I530" s="107"/>
      <c r="J530" s="71"/>
      <c r="K530" s="71"/>
      <c r="L530" s="71"/>
      <c r="M530" s="72"/>
      <c r="N530" s="108"/>
      <c r="O530" s="72"/>
      <c r="P530" s="109"/>
      <c r="Q530" s="71"/>
      <c r="R530" s="110"/>
      <c r="S530" s="72"/>
      <c r="T530" s="111"/>
      <c r="U530" s="72"/>
      <c r="V530" s="112"/>
      <c r="W530" s="71"/>
      <c r="X530" s="72"/>
      <c r="Y530" s="112"/>
      <c r="Z530" s="72"/>
      <c r="AA530" s="75"/>
      <c r="AB530" s="169"/>
      <c r="AC530" s="72"/>
      <c r="AD530" s="170"/>
      <c r="AE530" s="72"/>
      <c r="AF530" s="170"/>
      <c r="AG530" s="71"/>
      <c r="AH530" s="72"/>
      <c r="AI530" s="170"/>
      <c r="AJ530" s="71"/>
      <c r="AK530" s="72"/>
      <c r="AL530" s="170"/>
      <c r="AM530" s="72"/>
      <c r="AN530" s="111"/>
      <c r="AO530" s="72"/>
      <c r="AP530" s="111"/>
      <c r="AQ530" s="72"/>
      <c r="AR530" s="111"/>
      <c r="AS530" s="72"/>
      <c r="AT530" s="168"/>
      <c r="AU530" s="72"/>
      <c r="AV530" s="266"/>
      <c r="AW530" s="71"/>
      <c r="AX530" s="72"/>
      <c r="AY530" s="111"/>
      <c r="AZ530" s="71"/>
      <c r="BA530" s="171"/>
      <c r="BB530" s="72"/>
      <c r="BC530" s="75"/>
    </row>
    <row r="531" ht="16.5" customHeight="1" outlineLevel="1">
      <c r="A531" s="75"/>
      <c r="B531" s="105"/>
      <c r="C531" s="106"/>
      <c r="D531" s="72"/>
      <c r="E531" s="107"/>
      <c r="F531" s="71"/>
      <c r="G531" s="107"/>
      <c r="H531" s="71"/>
      <c r="I531" s="107"/>
      <c r="J531" s="71"/>
      <c r="K531" s="71"/>
      <c r="L531" s="71"/>
      <c r="M531" s="72"/>
      <c r="N531" s="108"/>
      <c r="O531" s="72"/>
      <c r="P531" s="109"/>
      <c r="Q531" s="71"/>
      <c r="R531" s="110"/>
      <c r="S531" s="72"/>
      <c r="T531" s="111"/>
      <c r="U531" s="72"/>
      <c r="V531" s="112"/>
      <c r="W531" s="71"/>
      <c r="X531" s="72"/>
      <c r="Y531" s="112"/>
      <c r="Z531" s="72"/>
      <c r="AA531" s="75"/>
      <c r="AB531" s="169"/>
      <c r="AC531" s="72"/>
      <c r="AD531" s="170"/>
      <c r="AE531" s="72"/>
      <c r="AF531" s="170"/>
      <c r="AG531" s="71"/>
      <c r="AH531" s="72"/>
      <c r="AI531" s="170"/>
      <c r="AJ531" s="71"/>
      <c r="AK531" s="72"/>
      <c r="AL531" s="170"/>
      <c r="AM531" s="72"/>
      <c r="AN531" s="111"/>
      <c r="AO531" s="72"/>
      <c r="AP531" s="111"/>
      <c r="AQ531" s="72"/>
      <c r="AR531" s="111"/>
      <c r="AS531" s="72"/>
      <c r="AT531" s="168"/>
      <c r="AU531" s="72"/>
      <c r="AV531" s="266"/>
      <c r="AW531" s="71"/>
      <c r="AX531" s="72"/>
      <c r="AY531" s="111"/>
      <c r="AZ531" s="71"/>
      <c r="BA531" s="171"/>
      <c r="BB531" s="72"/>
      <c r="BC531" s="75"/>
    </row>
    <row r="532" ht="16.5" customHeight="1" outlineLevel="1">
      <c r="A532" s="75"/>
      <c r="B532" s="105"/>
      <c r="C532" s="106"/>
      <c r="D532" s="72"/>
      <c r="E532" s="107"/>
      <c r="F532" s="71"/>
      <c r="G532" s="107"/>
      <c r="H532" s="71"/>
      <c r="I532" s="107"/>
      <c r="J532" s="71"/>
      <c r="K532" s="71"/>
      <c r="L532" s="71"/>
      <c r="M532" s="72"/>
      <c r="N532" s="108"/>
      <c r="O532" s="72"/>
      <c r="P532" s="109"/>
      <c r="Q532" s="71"/>
      <c r="R532" s="110"/>
      <c r="S532" s="72"/>
      <c r="T532" s="111"/>
      <c r="U532" s="72"/>
      <c r="V532" s="112"/>
      <c r="W532" s="71"/>
      <c r="X532" s="72"/>
      <c r="Y532" s="112"/>
      <c r="Z532" s="72"/>
      <c r="AA532" s="75"/>
      <c r="AB532" s="169"/>
      <c r="AC532" s="72"/>
      <c r="AD532" s="170"/>
      <c r="AE532" s="72"/>
      <c r="AF532" s="170"/>
      <c r="AG532" s="71"/>
      <c r="AH532" s="72"/>
      <c r="AI532" s="170"/>
      <c r="AJ532" s="71"/>
      <c r="AK532" s="72"/>
      <c r="AL532" s="170"/>
      <c r="AM532" s="72"/>
      <c r="AN532" s="111"/>
      <c r="AO532" s="72"/>
      <c r="AP532" s="111"/>
      <c r="AQ532" s="72"/>
      <c r="AR532" s="111"/>
      <c r="AS532" s="72"/>
      <c r="AT532" s="168"/>
      <c r="AU532" s="72"/>
      <c r="AV532" s="266"/>
      <c r="AW532" s="71"/>
      <c r="AX532" s="72"/>
      <c r="AY532" s="111"/>
      <c r="AZ532" s="71"/>
      <c r="BA532" s="171"/>
      <c r="BB532" s="72"/>
      <c r="BC532" s="75"/>
    </row>
    <row r="533" ht="16.5" customHeight="1" outlineLevel="1">
      <c r="A533" s="75"/>
      <c r="B533" s="105"/>
      <c r="C533" s="106"/>
      <c r="D533" s="72"/>
      <c r="E533" s="107"/>
      <c r="F533" s="71"/>
      <c r="G533" s="107"/>
      <c r="H533" s="71"/>
      <c r="I533" s="107"/>
      <c r="J533" s="71"/>
      <c r="K533" s="71"/>
      <c r="L533" s="71"/>
      <c r="M533" s="72"/>
      <c r="N533" s="108"/>
      <c r="O533" s="72"/>
      <c r="P533" s="109"/>
      <c r="Q533" s="71"/>
      <c r="R533" s="110"/>
      <c r="S533" s="72"/>
      <c r="T533" s="111"/>
      <c r="U533" s="72"/>
      <c r="V533" s="112"/>
      <c r="W533" s="71"/>
      <c r="X533" s="72"/>
      <c r="Y533" s="112"/>
      <c r="Z533" s="72"/>
      <c r="AA533" s="75"/>
      <c r="AB533" s="169"/>
      <c r="AC533" s="72"/>
      <c r="AD533" s="170"/>
      <c r="AE533" s="72"/>
      <c r="AF533" s="170"/>
      <c r="AG533" s="71"/>
      <c r="AH533" s="72"/>
      <c r="AI533" s="170"/>
      <c r="AJ533" s="71"/>
      <c r="AK533" s="72"/>
      <c r="AL533" s="170"/>
      <c r="AM533" s="72"/>
      <c r="AN533" s="111"/>
      <c r="AO533" s="72"/>
      <c r="AP533" s="111"/>
      <c r="AQ533" s="72"/>
      <c r="AR533" s="111"/>
      <c r="AS533" s="72"/>
      <c r="AT533" s="168"/>
      <c r="AU533" s="72"/>
      <c r="AV533" s="266"/>
      <c r="AW533" s="71"/>
      <c r="AX533" s="72"/>
      <c r="AY533" s="111"/>
      <c r="AZ533" s="71"/>
      <c r="BA533" s="171"/>
      <c r="BB533" s="72"/>
      <c r="BC533" s="75"/>
    </row>
    <row r="534" ht="16.5" customHeight="1" outlineLevel="1">
      <c r="A534" s="75"/>
      <c r="B534" s="105"/>
      <c r="C534" s="106"/>
      <c r="D534" s="72"/>
      <c r="E534" s="107"/>
      <c r="F534" s="71"/>
      <c r="G534" s="107"/>
      <c r="H534" s="71"/>
      <c r="I534" s="107"/>
      <c r="J534" s="71"/>
      <c r="K534" s="71"/>
      <c r="L534" s="71"/>
      <c r="M534" s="72"/>
      <c r="N534" s="108"/>
      <c r="O534" s="72"/>
      <c r="P534" s="109"/>
      <c r="Q534" s="71"/>
      <c r="R534" s="110"/>
      <c r="S534" s="72"/>
      <c r="T534" s="111"/>
      <c r="U534" s="72"/>
      <c r="V534" s="112"/>
      <c r="W534" s="71"/>
      <c r="X534" s="72"/>
      <c r="Y534" s="112"/>
      <c r="Z534" s="72"/>
      <c r="AA534" s="75"/>
      <c r="AB534" s="169"/>
      <c r="AC534" s="72"/>
      <c r="AD534" s="170"/>
      <c r="AE534" s="72"/>
      <c r="AF534" s="170"/>
      <c r="AG534" s="71"/>
      <c r="AH534" s="72"/>
      <c r="AI534" s="170"/>
      <c r="AJ534" s="71"/>
      <c r="AK534" s="72"/>
      <c r="AL534" s="170"/>
      <c r="AM534" s="72"/>
      <c r="AN534" s="111"/>
      <c r="AO534" s="72"/>
      <c r="AP534" s="111"/>
      <c r="AQ534" s="72"/>
      <c r="AR534" s="111"/>
      <c r="AS534" s="72"/>
      <c r="AT534" s="168"/>
      <c r="AU534" s="72"/>
      <c r="AV534" s="266"/>
      <c r="AW534" s="71"/>
      <c r="AX534" s="72"/>
      <c r="AY534" s="111"/>
      <c r="AZ534" s="71"/>
      <c r="BA534" s="171"/>
      <c r="BB534" s="72"/>
      <c r="BC534" s="75"/>
    </row>
    <row r="535" ht="16.5" customHeight="1" outlineLevel="1">
      <c r="A535" s="75"/>
      <c r="B535" s="105"/>
      <c r="C535" s="106"/>
      <c r="D535" s="72"/>
      <c r="E535" s="107"/>
      <c r="F535" s="71"/>
      <c r="G535" s="107"/>
      <c r="H535" s="71"/>
      <c r="I535" s="107"/>
      <c r="J535" s="71"/>
      <c r="K535" s="71"/>
      <c r="L535" s="71"/>
      <c r="M535" s="72"/>
      <c r="N535" s="108"/>
      <c r="O535" s="72"/>
      <c r="P535" s="109"/>
      <c r="Q535" s="71"/>
      <c r="R535" s="110"/>
      <c r="S535" s="72"/>
      <c r="T535" s="111"/>
      <c r="U535" s="72"/>
      <c r="V535" s="112"/>
      <c r="W535" s="71"/>
      <c r="X535" s="72"/>
      <c r="Y535" s="112"/>
      <c r="Z535" s="72"/>
      <c r="AA535" s="75"/>
      <c r="AB535" s="169"/>
      <c r="AC535" s="72"/>
      <c r="AD535" s="170"/>
      <c r="AE535" s="72"/>
      <c r="AF535" s="170"/>
      <c r="AG535" s="71"/>
      <c r="AH535" s="72"/>
      <c r="AI535" s="170"/>
      <c r="AJ535" s="71"/>
      <c r="AK535" s="72"/>
      <c r="AL535" s="170"/>
      <c r="AM535" s="72"/>
      <c r="AN535" s="111"/>
      <c r="AO535" s="72"/>
      <c r="AP535" s="111"/>
      <c r="AQ535" s="72"/>
      <c r="AR535" s="111"/>
      <c r="AS535" s="72"/>
      <c r="AT535" s="168"/>
      <c r="AU535" s="72"/>
      <c r="AV535" s="266"/>
      <c r="AW535" s="71"/>
      <c r="AX535" s="72"/>
      <c r="AY535" s="111"/>
      <c r="AZ535" s="71"/>
      <c r="BA535" s="171"/>
      <c r="BB535" s="72"/>
      <c r="BC535" s="75"/>
    </row>
    <row r="536" ht="16.5" customHeight="1" outlineLevel="1">
      <c r="A536" s="75"/>
      <c r="B536" s="105"/>
      <c r="C536" s="106"/>
      <c r="D536" s="72"/>
      <c r="E536" s="107"/>
      <c r="F536" s="71"/>
      <c r="G536" s="107"/>
      <c r="H536" s="71"/>
      <c r="I536" s="107"/>
      <c r="J536" s="71"/>
      <c r="K536" s="71"/>
      <c r="L536" s="71"/>
      <c r="M536" s="72"/>
      <c r="N536" s="108"/>
      <c r="O536" s="72"/>
      <c r="P536" s="109"/>
      <c r="Q536" s="71"/>
      <c r="R536" s="110"/>
      <c r="S536" s="72"/>
      <c r="T536" s="111"/>
      <c r="U536" s="72"/>
      <c r="V536" s="112"/>
      <c r="W536" s="71"/>
      <c r="X536" s="72"/>
      <c r="Y536" s="112"/>
      <c r="Z536" s="72"/>
      <c r="AA536" s="75"/>
      <c r="AB536" s="169"/>
      <c r="AC536" s="72"/>
      <c r="AD536" s="170"/>
      <c r="AE536" s="72"/>
      <c r="AF536" s="170"/>
      <c r="AG536" s="71"/>
      <c r="AH536" s="72"/>
      <c r="AI536" s="170"/>
      <c r="AJ536" s="71"/>
      <c r="AK536" s="72"/>
      <c r="AL536" s="170"/>
      <c r="AM536" s="72"/>
      <c r="AN536" s="111"/>
      <c r="AO536" s="72"/>
      <c r="AP536" s="111"/>
      <c r="AQ536" s="72"/>
      <c r="AR536" s="111"/>
      <c r="AS536" s="72"/>
      <c r="AT536" s="168"/>
      <c r="AU536" s="72"/>
      <c r="AV536" s="266"/>
      <c r="AW536" s="71"/>
      <c r="AX536" s="72"/>
      <c r="AY536" s="111"/>
      <c r="AZ536" s="71"/>
      <c r="BA536" s="171"/>
      <c r="BB536" s="72"/>
      <c r="BC536" s="75"/>
    </row>
    <row r="537" ht="16.5" customHeight="1" outlineLevel="1">
      <c r="A537" s="75"/>
      <c r="B537" s="105"/>
      <c r="C537" s="106"/>
      <c r="D537" s="72"/>
      <c r="E537" s="107"/>
      <c r="F537" s="71"/>
      <c r="G537" s="107"/>
      <c r="H537" s="71"/>
      <c r="I537" s="107"/>
      <c r="J537" s="71"/>
      <c r="K537" s="71"/>
      <c r="L537" s="71"/>
      <c r="M537" s="72"/>
      <c r="N537" s="108"/>
      <c r="O537" s="72"/>
      <c r="P537" s="109"/>
      <c r="Q537" s="71"/>
      <c r="R537" s="110"/>
      <c r="S537" s="72"/>
      <c r="T537" s="111"/>
      <c r="U537" s="72"/>
      <c r="V537" s="112"/>
      <c r="W537" s="71"/>
      <c r="X537" s="72"/>
      <c r="Y537" s="112"/>
      <c r="Z537" s="72"/>
      <c r="AA537" s="75"/>
      <c r="AB537" s="169"/>
      <c r="AC537" s="72"/>
      <c r="AD537" s="170"/>
      <c r="AE537" s="72"/>
      <c r="AF537" s="170"/>
      <c r="AG537" s="71"/>
      <c r="AH537" s="72"/>
      <c r="AI537" s="170"/>
      <c r="AJ537" s="71"/>
      <c r="AK537" s="72"/>
      <c r="AL537" s="170"/>
      <c r="AM537" s="72"/>
      <c r="AN537" s="111"/>
      <c r="AO537" s="72"/>
      <c r="AP537" s="111"/>
      <c r="AQ537" s="72"/>
      <c r="AR537" s="111"/>
      <c r="AS537" s="72"/>
      <c r="AT537" s="168"/>
      <c r="AU537" s="72"/>
      <c r="AV537" s="266"/>
      <c r="AW537" s="71"/>
      <c r="AX537" s="72"/>
      <c r="AY537" s="111"/>
      <c r="AZ537" s="71"/>
      <c r="BA537" s="171"/>
      <c r="BB537" s="72"/>
      <c r="BC537" s="75"/>
    </row>
    <row r="538" ht="16.5" customHeight="1" outlineLevel="1">
      <c r="A538" s="75"/>
      <c r="B538" s="105"/>
      <c r="C538" s="106"/>
      <c r="D538" s="72"/>
      <c r="E538" s="107"/>
      <c r="F538" s="71"/>
      <c r="G538" s="107"/>
      <c r="H538" s="71"/>
      <c r="I538" s="107"/>
      <c r="J538" s="71"/>
      <c r="K538" s="71"/>
      <c r="L538" s="71"/>
      <c r="M538" s="72"/>
      <c r="N538" s="108"/>
      <c r="O538" s="72"/>
      <c r="P538" s="109"/>
      <c r="Q538" s="71"/>
      <c r="R538" s="110"/>
      <c r="S538" s="72"/>
      <c r="T538" s="111"/>
      <c r="U538" s="72"/>
      <c r="V538" s="112"/>
      <c r="W538" s="71"/>
      <c r="X538" s="72"/>
      <c r="Y538" s="112"/>
      <c r="Z538" s="72"/>
      <c r="AA538" s="75"/>
      <c r="AB538" s="169"/>
      <c r="AC538" s="72"/>
      <c r="AD538" s="170"/>
      <c r="AE538" s="72"/>
      <c r="AF538" s="170"/>
      <c r="AG538" s="71"/>
      <c r="AH538" s="72"/>
      <c r="AI538" s="170"/>
      <c r="AJ538" s="71"/>
      <c r="AK538" s="72"/>
      <c r="AL538" s="170"/>
      <c r="AM538" s="72"/>
      <c r="AN538" s="111"/>
      <c r="AO538" s="72"/>
      <c r="AP538" s="111"/>
      <c r="AQ538" s="72"/>
      <c r="AR538" s="111"/>
      <c r="AS538" s="72"/>
      <c r="AT538" s="168"/>
      <c r="AU538" s="72"/>
      <c r="AV538" s="266"/>
      <c r="AW538" s="71"/>
      <c r="AX538" s="72"/>
      <c r="AY538" s="111"/>
      <c r="AZ538" s="71"/>
      <c r="BA538" s="171"/>
      <c r="BB538" s="72"/>
      <c r="BC538" s="75"/>
    </row>
    <row r="539" ht="16.5" customHeight="1" outlineLevel="1">
      <c r="A539" s="75"/>
      <c r="B539" s="105"/>
      <c r="C539" s="106"/>
      <c r="D539" s="72"/>
      <c r="E539" s="107"/>
      <c r="F539" s="71"/>
      <c r="G539" s="107"/>
      <c r="H539" s="71"/>
      <c r="I539" s="107"/>
      <c r="J539" s="71"/>
      <c r="K539" s="71"/>
      <c r="L539" s="71"/>
      <c r="M539" s="72"/>
      <c r="N539" s="108"/>
      <c r="O539" s="72"/>
      <c r="P539" s="109"/>
      <c r="Q539" s="71"/>
      <c r="R539" s="110"/>
      <c r="S539" s="72"/>
      <c r="T539" s="111"/>
      <c r="U539" s="72"/>
      <c r="V539" s="112"/>
      <c r="W539" s="71"/>
      <c r="X539" s="72"/>
      <c r="Y539" s="112"/>
      <c r="Z539" s="72"/>
      <c r="AA539" s="75"/>
      <c r="AB539" s="169"/>
      <c r="AC539" s="72"/>
      <c r="AD539" s="170"/>
      <c r="AE539" s="72"/>
      <c r="AF539" s="170"/>
      <c r="AG539" s="71"/>
      <c r="AH539" s="72"/>
      <c r="AI539" s="170"/>
      <c r="AJ539" s="71"/>
      <c r="AK539" s="72"/>
      <c r="AL539" s="170"/>
      <c r="AM539" s="72"/>
      <c r="AN539" s="111"/>
      <c r="AO539" s="72"/>
      <c r="AP539" s="111"/>
      <c r="AQ539" s="72"/>
      <c r="AR539" s="111"/>
      <c r="AS539" s="72"/>
      <c r="AT539" s="168"/>
      <c r="AU539" s="72"/>
      <c r="AV539" s="266"/>
      <c r="AW539" s="71"/>
      <c r="AX539" s="72"/>
      <c r="AY539" s="111"/>
      <c r="AZ539" s="71"/>
      <c r="BA539" s="171"/>
      <c r="BB539" s="72"/>
      <c r="BC539" s="75"/>
    </row>
    <row r="540" ht="16.5" customHeight="1" outlineLevel="1">
      <c r="A540" s="75"/>
      <c r="B540" s="105"/>
      <c r="C540" s="106"/>
      <c r="D540" s="72"/>
      <c r="E540" s="107"/>
      <c r="F540" s="71"/>
      <c r="G540" s="107"/>
      <c r="H540" s="71"/>
      <c r="I540" s="107"/>
      <c r="J540" s="71"/>
      <c r="K540" s="71"/>
      <c r="L540" s="71"/>
      <c r="M540" s="72"/>
      <c r="N540" s="108"/>
      <c r="O540" s="72"/>
      <c r="P540" s="109"/>
      <c r="Q540" s="71"/>
      <c r="R540" s="110"/>
      <c r="S540" s="72"/>
      <c r="T540" s="111"/>
      <c r="U540" s="72"/>
      <c r="V540" s="112"/>
      <c r="W540" s="71"/>
      <c r="X540" s="72"/>
      <c r="Y540" s="112"/>
      <c r="Z540" s="72"/>
      <c r="AA540" s="75"/>
      <c r="AB540" s="169"/>
      <c r="AC540" s="72"/>
      <c r="AD540" s="170"/>
      <c r="AE540" s="72"/>
      <c r="AF540" s="170"/>
      <c r="AG540" s="71"/>
      <c r="AH540" s="72"/>
      <c r="AI540" s="170"/>
      <c r="AJ540" s="71"/>
      <c r="AK540" s="72"/>
      <c r="AL540" s="170"/>
      <c r="AM540" s="72"/>
      <c r="AN540" s="111"/>
      <c r="AO540" s="72"/>
      <c r="AP540" s="111"/>
      <c r="AQ540" s="72"/>
      <c r="AR540" s="111"/>
      <c r="AS540" s="72"/>
      <c r="AT540" s="168"/>
      <c r="AU540" s="72"/>
      <c r="AV540" s="266"/>
      <c r="AW540" s="71"/>
      <c r="AX540" s="72"/>
      <c r="AY540" s="111"/>
      <c r="AZ540" s="71"/>
      <c r="BA540" s="171"/>
      <c r="BB540" s="72"/>
      <c r="BC540" s="75"/>
    </row>
    <row r="541" ht="16.5" customHeight="1" outlineLevel="1">
      <c r="A541" s="75"/>
      <c r="B541" s="105"/>
      <c r="C541" s="106"/>
      <c r="D541" s="72"/>
      <c r="E541" s="107"/>
      <c r="F541" s="71"/>
      <c r="G541" s="107"/>
      <c r="H541" s="71"/>
      <c r="I541" s="107"/>
      <c r="J541" s="71"/>
      <c r="K541" s="71"/>
      <c r="L541" s="71"/>
      <c r="M541" s="72"/>
      <c r="N541" s="108"/>
      <c r="O541" s="72"/>
      <c r="P541" s="109"/>
      <c r="Q541" s="71"/>
      <c r="R541" s="110"/>
      <c r="S541" s="72"/>
      <c r="T541" s="111"/>
      <c r="U541" s="72"/>
      <c r="V541" s="112"/>
      <c r="W541" s="71"/>
      <c r="X541" s="72"/>
      <c r="Y541" s="112"/>
      <c r="Z541" s="72"/>
      <c r="AA541" s="75"/>
      <c r="AB541" s="169"/>
      <c r="AC541" s="72"/>
      <c r="AD541" s="170"/>
      <c r="AE541" s="72"/>
      <c r="AF541" s="170"/>
      <c r="AG541" s="71"/>
      <c r="AH541" s="72"/>
      <c r="AI541" s="170"/>
      <c r="AJ541" s="71"/>
      <c r="AK541" s="72"/>
      <c r="AL541" s="170"/>
      <c r="AM541" s="72"/>
      <c r="AN541" s="111"/>
      <c r="AO541" s="72"/>
      <c r="AP541" s="111"/>
      <c r="AQ541" s="72"/>
      <c r="AR541" s="111"/>
      <c r="AS541" s="72"/>
      <c r="AT541" s="168"/>
      <c r="AU541" s="72"/>
      <c r="AV541" s="266"/>
      <c r="AW541" s="71"/>
      <c r="AX541" s="72"/>
      <c r="AY541" s="111"/>
      <c r="AZ541" s="71"/>
      <c r="BA541" s="171"/>
      <c r="BB541" s="72"/>
      <c r="BC541" s="75"/>
    </row>
    <row r="542" ht="16.5" customHeight="1" outlineLevel="1">
      <c r="A542" s="75"/>
      <c r="B542" s="105"/>
      <c r="C542" s="106"/>
      <c r="D542" s="72"/>
      <c r="E542" s="107"/>
      <c r="F542" s="71"/>
      <c r="G542" s="107"/>
      <c r="H542" s="71"/>
      <c r="I542" s="107"/>
      <c r="J542" s="71"/>
      <c r="K542" s="71"/>
      <c r="L542" s="71"/>
      <c r="M542" s="72"/>
      <c r="N542" s="108"/>
      <c r="O542" s="72"/>
      <c r="P542" s="109"/>
      <c r="Q542" s="71"/>
      <c r="R542" s="110"/>
      <c r="S542" s="72"/>
      <c r="T542" s="111"/>
      <c r="U542" s="72"/>
      <c r="V542" s="112"/>
      <c r="W542" s="71"/>
      <c r="X542" s="72"/>
      <c r="Y542" s="112"/>
      <c r="Z542" s="72"/>
      <c r="AA542" s="75"/>
      <c r="AB542" s="169"/>
      <c r="AC542" s="72"/>
      <c r="AD542" s="170"/>
      <c r="AE542" s="72"/>
      <c r="AF542" s="170"/>
      <c r="AG542" s="71"/>
      <c r="AH542" s="72"/>
      <c r="AI542" s="170"/>
      <c r="AJ542" s="71"/>
      <c r="AK542" s="72"/>
      <c r="AL542" s="170"/>
      <c r="AM542" s="72"/>
      <c r="AN542" s="111"/>
      <c r="AO542" s="72"/>
      <c r="AP542" s="111"/>
      <c r="AQ542" s="72"/>
      <c r="AR542" s="111"/>
      <c r="AS542" s="72"/>
      <c r="AT542" s="168"/>
      <c r="AU542" s="72"/>
      <c r="AV542" s="266"/>
      <c r="AW542" s="71"/>
      <c r="AX542" s="72"/>
      <c r="AY542" s="111"/>
      <c r="AZ542" s="71"/>
      <c r="BA542" s="171"/>
      <c r="BB542" s="72"/>
      <c r="BC542" s="75"/>
    </row>
    <row r="543" ht="16.5" customHeight="1" outlineLevel="1">
      <c r="A543" s="75"/>
      <c r="B543" s="105"/>
      <c r="C543" s="106"/>
      <c r="D543" s="72"/>
      <c r="E543" s="107"/>
      <c r="F543" s="71"/>
      <c r="G543" s="107"/>
      <c r="H543" s="71"/>
      <c r="I543" s="107"/>
      <c r="J543" s="71"/>
      <c r="K543" s="71"/>
      <c r="L543" s="71"/>
      <c r="M543" s="72"/>
      <c r="N543" s="108"/>
      <c r="O543" s="72"/>
      <c r="P543" s="109"/>
      <c r="Q543" s="71"/>
      <c r="R543" s="110"/>
      <c r="S543" s="72"/>
      <c r="T543" s="111"/>
      <c r="U543" s="72"/>
      <c r="V543" s="112"/>
      <c r="W543" s="71"/>
      <c r="X543" s="72"/>
      <c r="Y543" s="112"/>
      <c r="Z543" s="72"/>
      <c r="AA543" s="75"/>
      <c r="AB543" s="169"/>
      <c r="AC543" s="72"/>
      <c r="AD543" s="170"/>
      <c r="AE543" s="72"/>
      <c r="AF543" s="170"/>
      <c r="AG543" s="71"/>
      <c r="AH543" s="72"/>
      <c r="AI543" s="170"/>
      <c r="AJ543" s="71"/>
      <c r="AK543" s="72"/>
      <c r="AL543" s="170"/>
      <c r="AM543" s="72"/>
      <c r="AN543" s="111"/>
      <c r="AO543" s="72"/>
      <c r="AP543" s="111"/>
      <c r="AQ543" s="72"/>
      <c r="AR543" s="111"/>
      <c r="AS543" s="72"/>
      <c r="AT543" s="168"/>
      <c r="AU543" s="72"/>
      <c r="AV543" s="266"/>
      <c r="AW543" s="71"/>
      <c r="AX543" s="72"/>
      <c r="AY543" s="111"/>
      <c r="AZ543" s="71"/>
      <c r="BA543" s="171"/>
      <c r="BB543" s="72"/>
      <c r="BC543" s="75"/>
    </row>
    <row r="544" ht="16.5" customHeight="1" outlineLevel="1">
      <c r="A544" s="75"/>
      <c r="B544" s="105"/>
      <c r="C544" s="106"/>
      <c r="D544" s="72"/>
      <c r="E544" s="107"/>
      <c r="F544" s="71"/>
      <c r="G544" s="107"/>
      <c r="H544" s="71"/>
      <c r="I544" s="107"/>
      <c r="J544" s="71"/>
      <c r="K544" s="71"/>
      <c r="L544" s="71"/>
      <c r="M544" s="72"/>
      <c r="N544" s="108"/>
      <c r="O544" s="72"/>
      <c r="P544" s="109"/>
      <c r="Q544" s="71"/>
      <c r="R544" s="110"/>
      <c r="S544" s="72"/>
      <c r="T544" s="111"/>
      <c r="U544" s="72"/>
      <c r="V544" s="112"/>
      <c r="W544" s="71"/>
      <c r="X544" s="72"/>
      <c r="Y544" s="112"/>
      <c r="Z544" s="72"/>
      <c r="AA544" s="75"/>
      <c r="AB544" s="169"/>
      <c r="AC544" s="72"/>
      <c r="AD544" s="170"/>
      <c r="AE544" s="72"/>
      <c r="AF544" s="170"/>
      <c r="AG544" s="71"/>
      <c r="AH544" s="72"/>
      <c r="AI544" s="170"/>
      <c r="AJ544" s="71"/>
      <c r="AK544" s="72"/>
      <c r="AL544" s="170"/>
      <c r="AM544" s="72"/>
      <c r="AN544" s="111"/>
      <c r="AO544" s="72"/>
      <c r="AP544" s="111"/>
      <c r="AQ544" s="72"/>
      <c r="AR544" s="111"/>
      <c r="AS544" s="72"/>
      <c r="AT544" s="168"/>
      <c r="AU544" s="72"/>
      <c r="AV544" s="266"/>
      <c r="AW544" s="71"/>
      <c r="AX544" s="72"/>
      <c r="AY544" s="111"/>
      <c r="AZ544" s="71"/>
      <c r="BA544" s="171"/>
      <c r="BB544" s="72"/>
      <c r="BC544" s="75"/>
    </row>
    <row r="545" ht="16.5" customHeight="1" outlineLevel="1">
      <c r="A545" s="75"/>
      <c r="B545" s="105"/>
      <c r="C545" s="106"/>
      <c r="D545" s="72"/>
      <c r="E545" s="107"/>
      <c r="F545" s="71"/>
      <c r="G545" s="107"/>
      <c r="H545" s="71"/>
      <c r="I545" s="107"/>
      <c r="J545" s="71"/>
      <c r="K545" s="71"/>
      <c r="L545" s="71"/>
      <c r="M545" s="72"/>
      <c r="N545" s="108"/>
      <c r="O545" s="72"/>
      <c r="P545" s="109"/>
      <c r="Q545" s="71"/>
      <c r="R545" s="110"/>
      <c r="S545" s="72"/>
      <c r="T545" s="111"/>
      <c r="U545" s="72"/>
      <c r="V545" s="112"/>
      <c r="W545" s="71"/>
      <c r="X545" s="72"/>
      <c r="Y545" s="112"/>
      <c r="Z545" s="72"/>
      <c r="AA545" s="75"/>
      <c r="AB545" s="169"/>
      <c r="AC545" s="72"/>
      <c r="AD545" s="170"/>
      <c r="AE545" s="72"/>
      <c r="AF545" s="170"/>
      <c r="AG545" s="71"/>
      <c r="AH545" s="72"/>
      <c r="AI545" s="170"/>
      <c r="AJ545" s="71"/>
      <c r="AK545" s="72"/>
      <c r="AL545" s="170"/>
      <c r="AM545" s="72"/>
      <c r="AN545" s="111"/>
      <c r="AO545" s="72"/>
      <c r="AP545" s="111"/>
      <c r="AQ545" s="72"/>
      <c r="AR545" s="111"/>
      <c r="AS545" s="72"/>
      <c r="AT545" s="168"/>
      <c r="AU545" s="72"/>
      <c r="AV545" s="266"/>
      <c r="AW545" s="71"/>
      <c r="AX545" s="72"/>
      <c r="AY545" s="111"/>
      <c r="AZ545" s="71"/>
      <c r="BA545" s="171"/>
      <c r="BB545" s="72"/>
      <c r="BC545" s="75"/>
    </row>
    <row r="546" ht="16.5" customHeight="1" outlineLevel="1">
      <c r="A546" s="75"/>
      <c r="B546" s="105"/>
      <c r="C546" s="106"/>
      <c r="D546" s="72"/>
      <c r="E546" s="107"/>
      <c r="F546" s="71"/>
      <c r="G546" s="107"/>
      <c r="H546" s="71"/>
      <c r="I546" s="107"/>
      <c r="J546" s="71"/>
      <c r="K546" s="71"/>
      <c r="L546" s="71"/>
      <c r="M546" s="72"/>
      <c r="N546" s="108"/>
      <c r="O546" s="72"/>
      <c r="P546" s="109"/>
      <c r="Q546" s="71"/>
      <c r="R546" s="110"/>
      <c r="S546" s="72"/>
      <c r="T546" s="111"/>
      <c r="U546" s="72"/>
      <c r="V546" s="112"/>
      <c r="W546" s="71"/>
      <c r="X546" s="72"/>
      <c r="Y546" s="112"/>
      <c r="Z546" s="72"/>
      <c r="AA546" s="75"/>
      <c r="AB546" s="169"/>
      <c r="AC546" s="72"/>
      <c r="AD546" s="170"/>
      <c r="AE546" s="72"/>
      <c r="AF546" s="170"/>
      <c r="AG546" s="71"/>
      <c r="AH546" s="72"/>
      <c r="AI546" s="170"/>
      <c r="AJ546" s="71"/>
      <c r="AK546" s="72"/>
      <c r="AL546" s="170"/>
      <c r="AM546" s="72"/>
      <c r="AN546" s="111"/>
      <c r="AO546" s="72"/>
      <c r="AP546" s="111"/>
      <c r="AQ546" s="72"/>
      <c r="AR546" s="111"/>
      <c r="AS546" s="72"/>
      <c r="AT546" s="168"/>
      <c r="AU546" s="72"/>
      <c r="AV546" s="266"/>
      <c r="AW546" s="71"/>
      <c r="AX546" s="72"/>
      <c r="AY546" s="111"/>
      <c r="AZ546" s="71"/>
      <c r="BA546" s="171"/>
      <c r="BB546" s="72"/>
      <c r="BC546" s="75"/>
    </row>
    <row r="547" ht="16.5" customHeight="1" outlineLevel="1">
      <c r="A547" s="75"/>
      <c r="B547" s="105"/>
      <c r="C547" s="106"/>
      <c r="D547" s="72"/>
      <c r="E547" s="107"/>
      <c r="F547" s="71"/>
      <c r="G547" s="107"/>
      <c r="H547" s="71"/>
      <c r="I547" s="107"/>
      <c r="J547" s="71"/>
      <c r="K547" s="71"/>
      <c r="L547" s="71"/>
      <c r="M547" s="72"/>
      <c r="N547" s="108"/>
      <c r="O547" s="72"/>
      <c r="P547" s="109"/>
      <c r="Q547" s="71"/>
      <c r="R547" s="110"/>
      <c r="S547" s="72"/>
      <c r="T547" s="111"/>
      <c r="U547" s="72"/>
      <c r="V547" s="112"/>
      <c r="W547" s="71"/>
      <c r="X547" s="72"/>
      <c r="Y547" s="112"/>
      <c r="Z547" s="72"/>
      <c r="AA547" s="75"/>
      <c r="AB547" s="169"/>
      <c r="AC547" s="72"/>
      <c r="AD547" s="170"/>
      <c r="AE547" s="72"/>
      <c r="AF547" s="170"/>
      <c r="AG547" s="71"/>
      <c r="AH547" s="72"/>
      <c r="AI547" s="170"/>
      <c r="AJ547" s="71"/>
      <c r="AK547" s="72"/>
      <c r="AL547" s="170"/>
      <c r="AM547" s="72"/>
      <c r="AN547" s="111"/>
      <c r="AO547" s="72"/>
      <c r="AP547" s="111"/>
      <c r="AQ547" s="72"/>
      <c r="AR547" s="111"/>
      <c r="AS547" s="72"/>
      <c r="AT547" s="168"/>
      <c r="AU547" s="72"/>
      <c r="AV547" s="266"/>
      <c r="AW547" s="71"/>
      <c r="AX547" s="72"/>
      <c r="AY547" s="111"/>
      <c r="AZ547" s="71"/>
      <c r="BA547" s="171"/>
      <c r="BB547" s="72"/>
      <c r="BC547" s="75"/>
    </row>
    <row r="548" ht="16.5" customHeight="1" outlineLevel="1">
      <c r="A548" s="75"/>
      <c r="B548" s="105"/>
      <c r="C548" s="106"/>
      <c r="D548" s="72"/>
      <c r="E548" s="107"/>
      <c r="F548" s="71"/>
      <c r="G548" s="107"/>
      <c r="H548" s="71"/>
      <c r="I548" s="107"/>
      <c r="J548" s="71"/>
      <c r="K548" s="71"/>
      <c r="L548" s="71"/>
      <c r="M548" s="72"/>
      <c r="N548" s="108"/>
      <c r="O548" s="72"/>
      <c r="P548" s="109"/>
      <c r="Q548" s="71"/>
      <c r="R548" s="110"/>
      <c r="S548" s="72"/>
      <c r="T548" s="111"/>
      <c r="U548" s="72"/>
      <c r="V548" s="112"/>
      <c r="W548" s="71"/>
      <c r="X548" s="72"/>
      <c r="Y548" s="112"/>
      <c r="Z548" s="72"/>
      <c r="AA548" s="75"/>
      <c r="AB548" s="169"/>
      <c r="AC548" s="72"/>
      <c r="AD548" s="170"/>
      <c r="AE548" s="72"/>
      <c r="AF548" s="170"/>
      <c r="AG548" s="71"/>
      <c r="AH548" s="72"/>
      <c r="AI548" s="170"/>
      <c r="AJ548" s="71"/>
      <c r="AK548" s="72"/>
      <c r="AL548" s="170"/>
      <c r="AM548" s="72"/>
      <c r="AN548" s="111"/>
      <c r="AO548" s="72"/>
      <c r="AP548" s="111"/>
      <c r="AQ548" s="72"/>
      <c r="AR548" s="111"/>
      <c r="AS548" s="72"/>
      <c r="AT548" s="168"/>
      <c r="AU548" s="72"/>
      <c r="AV548" s="266"/>
      <c r="AW548" s="71"/>
      <c r="AX548" s="72"/>
      <c r="AY548" s="111"/>
      <c r="AZ548" s="71"/>
      <c r="BA548" s="171"/>
      <c r="BB548" s="72"/>
      <c r="BC548" s="75"/>
    </row>
    <row r="549" ht="16.5" customHeight="1" outlineLevel="1">
      <c r="A549" s="75"/>
      <c r="B549" s="105"/>
      <c r="C549" s="106"/>
      <c r="D549" s="72"/>
      <c r="E549" s="107"/>
      <c r="F549" s="71"/>
      <c r="G549" s="107"/>
      <c r="H549" s="71"/>
      <c r="I549" s="107"/>
      <c r="J549" s="71"/>
      <c r="K549" s="71"/>
      <c r="L549" s="71"/>
      <c r="M549" s="72"/>
      <c r="N549" s="108"/>
      <c r="O549" s="72"/>
      <c r="P549" s="109"/>
      <c r="Q549" s="71"/>
      <c r="R549" s="110"/>
      <c r="S549" s="72"/>
      <c r="T549" s="111"/>
      <c r="U549" s="72"/>
      <c r="V549" s="112"/>
      <c r="W549" s="71"/>
      <c r="X549" s="72"/>
      <c r="Y549" s="112"/>
      <c r="Z549" s="72"/>
      <c r="AA549" s="75"/>
      <c r="AB549" s="169"/>
      <c r="AC549" s="72"/>
      <c r="AD549" s="170"/>
      <c r="AE549" s="72"/>
      <c r="AF549" s="170"/>
      <c r="AG549" s="71"/>
      <c r="AH549" s="72"/>
      <c r="AI549" s="170"/>
      <c r="AJ549" s="71"/>
      <c r="AK549" s="72"/>
      <c r="AL549" s="170"/>
      <c r="AM549" s="72"/>
      <c r="AN549" s="111"/>
      <c r="AO549" s="72"/>
      <c r="AP549" s="111"/>
      <c r="AQ549" s="72"/>
      <c r="AR549" s="111"/>
      <c r="AS549" s="72"/>
      <c r="AT549" s="168"/>
      <c r="AU549" s="72"/>
      <c r="AV549" s="266"/>
      <c r="AW549" s="71"/>
      <c r="AX549" s="72"/>
      <c r="AY549" s="111"/>
      <c r="AZ549" s="71"/>
      <c r="BA549" s="171"/>
      <c r="BB549" s="72"/>
      <c r="BC549" s="75"/>
    </row>
    <row r="550" ht="16.5" customHeight="1" outlineLevel="1">
      <c r="A550" s="75"/>
      <c r="B550" s="105"/>
      <c r="C550" s="106"/>
      <c r="D550" s="72"/>
      <c r="E550" s="107"/>
      <c r="F550" s="71"/>
      <c r="G550" s="107"/>
      <c r="H550" s="71"/>
      <c r="I550" s="107"/>
      <c r="J550" s="71"/>
      <c r="K550" s="71"/>
      <c r="L550" s="71"/>
      <c r="M550" s="72"/>
      <c r="N550" s="108"/>
      <c r="O550" s="72"/>
      <c r="P550" s="109"/>
      <c r="Q550" s="71"/>
      <c r="R550" s="110"/>
      <c r="S550" s="72"/>
      <c r="T550" s="111"/>
      <c r="U550" s="72"/>
      <c r="V550" s="112"/>
      <c r="W550" s="71"/>
      <c r="X550" s="72"/>
      <c r="Y550" s="112"/>
      <c r="Z550" s="72"/>
      <c r="AA550" s="75"/>
      <c r="AB550" s="169"/>
      <c r="AC550" s="72"/>
      <c r="AD550" s="170"/>
      <c r="AE550" s="72"/>
      <c r="AF550" s="170"/>
      <c r="AG550" s="71"/>
      <c r="AH550" s="72"/>
      <c r="AI550" s="170"/>
      <c r="AJ550" s="71"/>
      <c r="AK550" s="72"/>
      <c r="AL550" s="170"/>
      <c r="AM550" s="72"/>
      <c r="AN550" s="111"/>
      <c r="AO550" s="72"/>
      <c r="AP550" s="111"/>
      <c r="AQ550" s="72"/>
      <c r="AR550" s="111"/>
      <c r="AS550" s="72"/>
      <c r="AT550" s="168"/>
      <c r="AU550" s="72"/>
      <c r="AV550" s="266"/>
      <c r="AW550" s="71"/>
      <c r="AX550" s="72"/>
      <c r="AY550" s="111"/>
      <c r="AZ550" s="71"/>
      <c r="BA550" s="171"/>
      <c r="BB550" s="72"/>
      <c r="BC550" s="75"/>
    </row>
    <row r="551" ht="16.5" customHeight="1" outlineLevel="1">
      <c r="A551" s="75"/>
      <c r="B551" s="105"/>
      <c r="C551" s="106"/>
      <c r="D551" s="72"/>
      <c r="E551" s="107"/>
      <c r="F551" s="71"/>
      <c r="G551" s="107"/>
      <c r="H551" s="71"/>
      <c r="I551" s="107"/>
      <c r="J551" s="71"/>
      <c r="K551" s="71"/>
      <c r="L551" s="71"/>
      <c r="M551" s="72"/>
      <c r="N551" s="108"/>
      <c r="O551" s="72"/>
      <c r="P551" s="109"/>
      <c r="Q551" s="71"/>
      <c r="R551" s="110"/>
      <c r="S551" s="72"/>
      <c r="T551" s="111"/>
      <c r="U551" s="72"/>
      <c r="V551" s="112"/>
      <c r="W551" s="71"/>
      <c r="X551" s="72"/>
      <c r="Y551" s="112"/>
      <c r="Z551" s="72"/>
      <c r="AA551" s="75"/>
      <c r="AB551" s="169"/>
      <c r="AC551" s="72"/>
      <c r="AD551" s="170"/>
      <c r="AE551" s="72"/>
      <c r="AF551" s="170"/>
      <c r="AG551" s="71"/>
      <c r="AH551" s="72"/>
      <c r="AI551" s="170"/>
      <c r="AJ551" s="71"/>
      <c r="AK551" s="72"/>
      <c r="AL551" s="170"/>
      <c r="AM551" s="72"/>
      <c r="AN551" s="111"/>
      <c r="AO551" s="72"/>
      <c r="AP551" s="111"/>
      <c r="AQ551" s="72"/>
      <c r="AR551" s="111"/>
      <c r="AS551" s="72"/>
      <c r="AT551" s="168"/>
      <c r="AU551" s="72"/>
      <c r="AV551" s="266"/>
      <c r="AW551" s="71"/>
      <c r="AX551" s="72"/>
      <c r="AY551" s="111"/>
      <c r="AZ551" s="71"/>
      <c r="BA551" s="171"/>
      <c r="BB551" s="72"/>
      <c r="BC551" s="75"/>
    </row>
    <row r="552" ht="16.5" customHeight="1" outlineLevel="1">
      <c r="A552" s="75"/>
      <c r="B552" s="105"/>
      <c r="C552" s="106"/>
      <c r="D552" s="72"/>
      <c r="E552" s="107"/>
      <c r="F552" s="71"/>
      <c r="G552" s="107"/>
      <c r="H552" s="71"/>
      <c r="I552" s="107"/>
      <c r="J552" s="71"/>
      <c r="K552" s="71"/>
      <c r="L552" s="71"/>
      <c r="M552" s="72"/>
      <c r="N552" s="108"/>
      <c r="O552" s="72"/>
      <c r="P552" s="109"/>
      <c r="Q552" s="71"/>
      <c r="R552" s="110"/>
      <c r="S552" s="72"/>
      <c r="T552" s="111"/>
      <c r="U552" s="72"/>
      <c r="V552" s="112"/>
      <c r="W552" s="71"/>
      <c r="X552" s="72"/>
      <c r="Y552" s="112"/>
      <c r="Z552" s="72"/>
      <c r="AA552" s="75"/>
      <c r="AB552" s="169"/>
      <c r="AC552" s="72"/>
      <c r="AD552" s="170"/>
      <c r="AE552" s="72"/>
      <c r="AF552" s="170"/>
      <c r="AG552" s="71"/>
      <c r="AH552" s="72"/>
      <c r="AI552" s="170"/>
      <c r="AJ552" s="71"/>
      <c r="AK552" s="72"/>
      <c r="AL552" s="170"/>
      <c r="AM552" s="72"/>
      <c r="AN552" s="111"/>
      <c r="AO552" s="72"/>
      <c r="AP552" s="111"/>
      <c r="AQ552" s="72"/>
      <c r="AR552" s="111"/>
      <c r="AS552" s="72"/>
      <c r="AT552" s="168"/>
      <c r="AU552" s="72"/>
      <c r="AV552" s="266"/>
      <c r="AW552" s="71"/>
      <c r="AX552" s="72"/>
      <c r="AY552" s="111"/>
      <c r="AZ552" s="71"/>
      <c r="BA552" s="171"/>
      <c r="BB552" s="72"/>
      <c r="BC552" s="75"/>
    </row>
    <row r="553" ht="16.5" customHeight="1" outlineLevel="1">
      <c r="A553" s="75"/>
      <c r="B553" s="105"/>
      <c r="C553" s="106"/>
      <c r="D553" s="72"/>
      <c r="E553" s="107"/>
      <c r="F553" s="71"/>
      <c r="G553" s="107"/>
      <c r="H553" s="71"/>
      <c r="I553" s="107"/>
      <c r="J553" s="71"/>
      <c r="K553" s="71"/>
      <c r="L553" s="71"/>
      <c r="M553" s="72"/>
      <c r="N553" s="108"/>
      <c r="O553" s="72"/>
      <c r="P553" s="109"/>
      <c r="Q553" s="71"/>
      <c r="R553" s="110"/>
      <c r="S553" s="72"/>
      <c r="T553" s="111"/>
      <c r="U553" s="72"/>
      <c r="V553" s="112"/>
      <c r="W553" s="71"/>
      <c r="X553" s="72"/>
      <c r="Y553" s="112"/>
      <c r="Z553" s="72"/>
      <c r="AA553" s="75"/>
      <c r="AB553" s="169"/>
      <c r="AC553" s="72"/>
      <c r="AD553" s="170"/>
      <c r="AE553" s="72"/>
      <c r="AF553" s="170"/>
      <c r="AG553" s="71"/>
      <c r="AH553" s="72"/>
      <c r="AI553" s="170"/>
      <c r="AJ553" s="71"/>
      <c r="AK553" s="72"/>
      <c r="AL553" s="170"/>
      <c r="AM553" s="72"/>
      <c r="AN553" s="111"/>
      <c r="AO553" s="72"/>
      <c r="AP553" s="111"/>
      <c r="AQ553" s="72"/>
      <c r="AR553" s="111"/>
      <c r="AS553" s="72"/>
      <c r="AT553" s="168"/>
      <c r="AU553" s="72"/>
      <c r="AV553" s="266"/>
      <c r="AW553" s="71"/>
      <c r="AX553" s="72"/>
      <c r="AY553" s="111"/>
      <c r="AZ553" s="71"/>
      <c r="BA553" s="171"/>
      <c r="BB553" s="72"/>
      <c r="BC553" s="75"/>
    </row>
    <row r="554" ht="16.5" customHeight="1" outlineLevel="1">
      <c r="A554" s="75"/>
      <c r="B554" s="105"/>
      <c r="C554" s="106"/>
      <c r="D554" s="72"/>
      <c r="E554" s="107"/>
      <c r="F554" s="71"/>
      <c r="G554" s="107"/>
      <c r="H554" s="71"/>
      <c r="I554" s="107"/>
      <c r="J554" s="71"/>
      <c r="K554" s="71"/>
      <c r="L554" s="71"/>
      <c r="M554" s="72"/>
      <c r="N554" s="108"/>
      <c r="O554" s="72"/>
      <c r="P554" s="109"/>
      <c r="Q554" s="71"/>
      <c r="R554" s="110"/>
      <c r="S554" s="72"/>
      <c r="T554" s="111"/>
      <c r="U554" s="72"/>
      <c r="V554" s="112"/>
      <c r="W554" s="71"/>
      <c r="X554" s="72"/>
      <c r="Y554" s="112"/>
      <c r="Z554" s="72"/>
      <c r="AA554" s="75"/>
      <c r="AB554" s="169"/>
      <c r="AC554" s="72"/>
      <c r="AD554" s="170"/>
      <c r="AE554" s="72"/>
      <c r="AF554" s="170"/>
      <c r="AG554" s="71"/>
      <c r="AH554" s="72"/>
      <c r="AI554" s="170"/>
      <c r="AJ554" s="71"/>
      <c r="AK554" s="72"/>
      <c r="AL554" s="170"/>
      <c r="AM554" s="72"/>
      <c r="AN554" s="111"/>
      <c r="AO554" s="72"/>
      <c r="AP554" s="111"/>
      <c r="AQ554" s="72"/>
      <c r="AR554" s="111"/>
      <c r="AS554" s="72"/>
      <c r="AT554" s="168"/>
      <c r="AU554" s="72"/>
      <c r="AV554" s="266"/>
      <c r="AW554" s="71"/>
      <c r="AX554" s="72"/>
      <c r="AY554" s="111"/>
      <c r="AZ554" s="71"/>
      <c r="BA554" s="171"/>
      <c r="BB554" s="72"/>
      <c r="BC554" s="75"/>
    </row>
    <row r="555" ht="16.5" customHeight="1" outlineLevel="1">
      <c r="A555" s="75"/>
      <c r="B555" s="105"/>
      <c r="C555" s="106"/>
      <c r="D555" s="72"/>
      <c r="E555" s="107"/>
      <c r="F555" s="71"/>
      <c r="G555" s="107"/>
      <c r="H555" s="71"/>
      <c r="I555" s="107"/>
      <c r="J555" s="71"/>
      <c r="K555" s="71"/>
      <c r="L555" s="71"/>
      <c r="M555" s="72"/>
      <c r="N555" s="108"/>
      <c r="O555" s="72"/>
      <c r="P555" s="109"/>
      <c r="Q555" s="71"/>
      <c r="R555" s="110"/>
      <c r="S555" s="72"/>
      <c r="T555" s="111"/>
      <c r="U555" s="72"/>
      <c r="V555" s="112"/>
      <c r="W555" s="71"/>
      <c r="X555" s="72"/>
      <c r="Y555" s="112"/>
      <c r="Z555" s="72"/>
      <c r="AA555" s="75"/>
      <c r="AB555" s="169"/>
      <c r="AC555" s="72"/>
      <c r="AD555" s="170"/>
      <c r="AE555" s="72"/>
      <c r="AF555" s="170"/>
      <c r="AG555" s="71"/>
      <c r="AH555" s="72"/>
      <c r="AI555" s="170"/>
      <c r="AJ555" s="71"/>
      <c r="AK555" s="72"/>
      <c r="AL555" s="170"/>
      <c r="AM555" s="72"/>
      <c r="AN555" s="111"/>
      <c r="AO555" s="72"/>
      <c r="AP555" s="111"/>
      <c r="AQ555" s="72"/>
      <c r="AR555" s="111"/>
      <c r="AS555" s="72"/>
      <c r="AT555" s="168"/>
      <c r="AU555" s="72"/>
      <c r="AV555" s="266"/>
      <c r="AW555" s="71"/>
      <c r="AX555" s="72"/>
      <c r="AY555" s="111"/>
      <c r="AZ555" s="71"/>
      <c r="BA555" s="171"/>
      <c r="BB555" s="72"/>
      <c r="BC555" s="75"/>
    </row>
    <row r="556" ht="16.5" customHeight="1" outlineLevel="1">
      <c r="A556" s="75"/>
      <c r="B556" s="105"/>
      <c r="C556" s="106"/>
      <c r="D556" s="72"/>
      <c r="E556" s="107"/>
      <c r="F556" s="71"/>
      <c r="G556" s="107"/>
      <c r="H556" s="71"/>
      <c r="I556" s="107"/>
      <c r="J556" s="71"/>
      <c r="K556" s="71"/>
      <c r="L556" s="71"/>
      <c r="M556" s="72"/>
      <c r="N556" s="108"/>
      <c r="O556" s="72"/>
      <c r="P556" s="109"/>
      <c r="Q556" s="71"/>
      <c r="R556" s="110"/>
      <c r="S556" s="72"/>
      <c r="T556" s="111"/>
      <c r="U556" s="72"/>
      <c r="V556" s="112"/>
      <c r="W556" s="71"/>
      <c r="X556" s="72"/>
      <c r="Y556" s="112"/>
      <c r="Z556" s="72"/>
      <c r="AA556" s="75"/>
      <c r="AB556" s="169"/>
      <c r="AC556" s="72"/>
      <c r="AD556" s="170"/>
      <c r="AE556" s="72"/>
      <c r="AF556" s="170"/>
      <c r="AG556" s="71"/>
      <c r="AH556" s="72"/>
      <c r="AI556" s="170"/>
      <c r="AJ556" s="71"/>
      <c r="AK556" s="72"/>
      <c r="AL556" s="170"/>
      <c r="AM556" s="72"/>
      <c r="AN556" s="111"/>
      <c r="AO556" s="72"/>
      <c r="AP556" s="111"/>
      <c r="AQ556" s="72"/>
      <c r="AR556" s="111"/>
      <c r="AS556" s="72"/>
      <c r="AT556" s="168"/>
      <c r="AU556" s="72"/>
      <c r="AV556" s="266"/>
      <c r="AW556" s="71"/>
      <c r="AX556" s="72"/>
      <c r="AY556" s="111"/>
      <c r="AZ556" s="71"/>
      <c r="BA556" s="171"/>
      <c r="BB556" s="72"/>
      <c r="BC556" s="75"/>
    </row>
    <row r="557" ht="16.5" customHeight="1" outlineLevel="1">
      <c r="A557" s="75"/>
      <c r="B557" s="105"/>
      <c r="C557" s="106"/>
      <c r="D557" s="72"/>
      <c r="E557" s="107"/>
      <c r="F557" s="71"/>
      <c r="G557" s="107"/>
      <c r="H557" s="71"/>
      <c r="I557" s="107"/>
      <c r="J557" s="71"/>
      <c r="K557" s="71"/>
      <c r="L557" s="71"/>
      <c r="M557" s="72"/>
      <c r="N557" s="108"/>
      <c r="O557" s="72"/>
      <c r="P557" s="109"/>
      <c r="Q557" s="71"/>
      <c r="R557" s="110"/>
      <c r="S557" s="72"/>
      <c r="T557" s="111"/>
      <c r="U557" s="72"/>
      <c r="V557" s="112"/>
      <c r="W557" s="71"/>
      <c r="X557" s="72"/>
      <c r="Y557" s="112"/>
      <c r="Z557" s="72"/>
      <c r="AA557" s="75"/>
      <c r="AB557" s="169"/>
      <c r="AC557" s="72"/>
      <c r="AD557" s="170"/>
      <c r="AE557" s="72"/>
      <c r="AF557" s="170"/>
      <c r="AG557" s="71"/>
      <c r="AH557" s="72"/>
      <c r="AI557" s="170"/>
      <c r="AJ557" s="71"/>
      <c r="AK557" s="72"/>
      <c r="AL557" s="170"/>
      <c r="AM557" s="72"/>
      <c r="AN557" s="111"/>
      <c r="AO557" s="72"/>
      <c r="AP557" s="111"/>
      <c r="AQ557" s="72"/>
      <c r="AR557" s="111"/>
      <c r="AS557" s="72"/>
      <c r="AT557" s="168"/>
      <c r="AU557" s="72"/>
      <c r="AV557" s="266"/>
      <c r="AW557" s="71"/>
      <c r="AX557" s="72"/>
      <c r="AY557" s="111"/>
      <c r="AZ557" s="71"/>
      <c r="BA557" s="171"/>
      <c r="BB557" s="72"/>
      <c r="BC557" s="75"/>
    </row>
    <row r="558" ht="16.5" customHeight="1" outlineLevel="1">
      <c r="A558" s="75"/>
      <c r="B558" s="105"/>
      <c r="C558" s="106"/>
      <c r="D558" s="72"/>
      <c r="E558" s="107"/>
      <c r="F558" s="71"/>
      <c r="G558" s="107"/>
      <c r="H558" s="71"/>
      <c r="I558" s="107"/>
      <c r="J558" s="71"/>
      <c r="K558" s="71"/>
      <c r="L558" s="71"/>
      <c r="M558" s="72"/>
      <c r="N558" s="108"/>
      <c r="O558" s="72"/>
      <c r="P558" s="109"/>
      <c r="Q558" s="71"/>
      <c r="R558" s="110"/>
      <c r="S558" s="72"/>
      <c r="T558" s="111"/>
      <c r="U558" s="72"/>
      <c r="V558" s="112"/>
      <c r="W558" s="71"/>
      <c r="X558" s="72"/>
      <c r="Y558" s="112"/>
      <c r="Z558" s="72"/>
      <c r="AA558" s="75"/>
      <c r="AB558" s="169"/>
      <c r="AC558" s="72"/>
      <c r="AD558" s="170"/>
      <c r="AE558" s="72"/>
      <c r="AF558" s="170"/>
      <c r="AG558" s="71"/>
      <c r="AH558" s="72"/>
      <c r="AI558" s="170"/>
      <c r="AJ558" s="71"/>
      <c r="AK558" s="72"/>
      <c r="AL558" s="170"/>
      <c r="AM558" s="72"/>
      <c r="AN558" s="111"/>
      <c r="AO558" s="72"/>
      <c r="AP558" s="111"/>
      <c r="AQ558" s="72"/>
      <c r="AR558" s="111"/>
      <c r="AS558" s="72"/>
      <c r="AT558" s="168"/>
      <c r="AU558" s="72"/>
      <c r="AV558" s="266"/>
      <c r="AW558" s="71"/>
      <c r="AX558" s="72"/>
      <c r="AY558" s="111"/>
      <c r="AZ558" s="71"/>
      <c r="BA558" s="171"/>
      <c r="BB558" s="72"/>
      <c r="BC558" s="75"/>
    </row>
    <row r="559" ht="16.5" customHeight="1" outlineLevel="1">
      <c r="A559" s="75"/>
      <c r="B559" s="105"/>
      <c r="C559" s="106"/>
      <c r="D559" s="72"/>
      <c r="E559" s="107"/>
      <c r="F559" s="71"/>
      <c r="G559" s="107"/>
      <c r="H559" s="71"/>
      <c r="I559" s="107"/>
      <c r="J559" s="71"/>
      <c r="K559" s="71"/>
      <c r="L559" s="71"/>
      <c r="M559" s="72"/>
      <c r="N559" s="108"/>
      <c r="O559" s="72"/>
      <c r="P559" s="109"/>
      <c r="Q559" s="71"/>
      <c r="R559" s="110"/>
      <c r="S559" s="72"/>
      <c r="T559" s="111"/>
      <c r="U559" s="72"/>
      <c r="V559" s="112"/>
      <c r="W559" s="71"/>
      <c r="X559" s="72"/>
      <c r="Y559" s="112"/>
      <c r="Z559" s="72"/>
      <c r="AA559" s="75"/>
      <c r="AB559" s="169"/>
      <c r="AC559" s="72"/>
      <c r="AD559" s="170"/>
      <c r="AE559" s="72"/>
      <c r="AF559" s="170"/>
      <c r="AG559" s="71"/>
      <c r="AH559" s="72"/>
      <c r="AI559" s="170"/>
      <c r="AJ559" s="71"/>
      <c r="AK559" s="72"/>
      <c r="AL559" s="170"/>
      <c r="AM559" s="72"/>
      <c r="AN559" s="111"/>
      <c r="AO559" s="72"/>
      <c r="AP559" s="111"/>
      <c r="AQ559" s="72"/>
      <c r="AR559" s="111"/>
      <c r="AS559" s="72"/>
      <c r="AT559" s="168"/>
      <c r="AU559" s="72"/>
      <c r="AV559" s="266"/>
      <c r="AW559" s="71"/>
      <c r="AX559" s="72"/>
      <c r="AY559" s="111"/>
      <c r="AZ559" s="71"/>
      <c r="BA559" s="171"/>
      <c r="BB559" s="72"/>
      <c r="BC559" s="75"/>
    </row>
    <row r="560" ht="16.5" customHeight="1" outlineLevel="1">
      <c r="A560" s="75"/>
      <c r="B560" s="105"/>
      <c r="C560" s="106"/>
      <c r="D560" s="72"/>
      <c r="E560" s="107"/>
      <c r="F560" s="71"/>
      <c r="G560" s="107"/>
      <c r="H560" s="71"/>
      <c r="I560" s="107"/>
      <c r="J560" s="71"/>
      <c r="K560" s="71"/>
      <c r="L560" s="71"/>
      <c r="M560" s="72"/>
      <c r="N560" s="108"/>
      <c r="O560" s="72"/>
      <c r="P560" s="109"/>
      <c r="Q560" s="71"/>
      <c r="R560" s="110"/>
      <c r="S560" s="72"/>
      <c r="T560" s="111"/>
      <c r="U560" s="72"/>
      <c r="V560" s="112"/>
      <c r="W560" s="71"/>
      <c r="X560" s="72"/>
      <c r="Y560" s="112"/>
      <c r="Z560" s="72"/>
      <c r="AA560" s="75"/>
      <c r="AB560" s="169"/>
      <c r="AC560" s="72"/>
      <c r="AD560" s="170"/>
      <c r="AE560" s="72"/>
      <c r="AF560" s="170"/>
      <c r="AG560" s="71"/>
      <c r="AH560" s="72"/>
      <c r="AI560" s="170"/>
      <c r="AJ560" s="71"/>
      <c r="AK560" s="72"/>
      <c r="AL560" s="170"/>
      <c r="AM560" s="72"/>
      <c r="AN560" s="111"/>
      <c r="AO560" s="72"/>
      <c r="AP560" s="111"/>
      <c r="AQ560" s="72"/>
      <c r="AR560" s="111"/>
      <c r="AS560" s="72"/>
      <c r="AT560" s="168"/>
      <c r="AU560" s="72"/>
      <c r="AV560" s="266"/>
      <c r="AW560" s="71"/>
      <c r="AX560" s="72"/>
      <c r="AY560" s="111"/>
      <c r="AZ560" s="71"/>
      <c r="BA560" s="171"/>
      <c r="BB560" s="72"/>
      <c r="BC560" s="75"/>
    </row>
    <row r="561" ht="16.5" customHeight="1" outlineLevel="1">
      <c r="A561" s="75"/>
      <c r="B561" s="105"/>
      <c r="C561" s="106"/>
      <c r="D561" s="72"/>
      <c r="E561" s="107"/>
      <c r="F561" s="71"/>
      <c r="G561" s="107"/>
      <c r="H561" s="71"/>
      <c r="I561" s="107"/>
      <c r="J561" s="71"/>
      <c r="K561" s="71"/>
      <c r="L561" s="71"/>
      <c r="M561" s="72"/>
      <c r="N561" s="108"/>
      <c r="O561" s="72"/>
      <c r="P561" s="109"/>
      <c r="Q561" s="71"/>
      <c r="R561" s="110"/>
      <c r="S561" s="72"/>
      <c r="T561" s="111"/>
      <c r="U561" s="72"/>
      <c r="V561" s="112"/>
      <c r="W561" s="71"/>
      <c r="X561" s="72"/>
      <c r="Y561" s="112"/>
      <c r="Z561" s="72"/>
      <c r="AA561" s="75"/>
      <c r="AB561" s="169"/>
      <c r="AC561" s="72"/>
      <c r="AD561" s="170"/>
      <c r="AE561" s="72"/>
      <c r="AF561" s="170"/>
      <c r="AG561" s="71"/>
      <c r="AH561" s="72"/>
      <c r="AI561" s="170"/>
      <c r="AJ561" s="71"/>
      <c r="AK561" s="72"/>
      <c r="AL561" s="170"/>
      <c r="AM561" s="72"/>
      <c r="AN561" s="111"/>
      <c r="AO561" s="72"/>
      <c r="AP561" s="111"/>
      <c r="AQ561" s="72"/>
      <c r="AR561" s="111"/>
      <c r="AS561" s="72"/>
      <c r="AT561" s="168"/>
      <c r="AU561" s="72"/>
      <c r="AV561" s="266"/>
      <c r="AW561" s="71"/>
      <c r="AX561" s="72"/>
      <c r="AY561" s="111"/>
      <c r="AZ561" s="71"/>
      <c r="BA561" s="171"/>
      <c r="BB561" s="72"/>
      <c r="BC561" s="75"/>
    </row>
    <row r="562" ht="16.5" customHeight="1" outlineLevel="1">
      <c r="A562" s="75"/>
      <c r="B562" s="105"/>
      <c r="C562" s="106"/>
      <c r="D562" s="72"/>
      <c r="E562" s="107"/>
      <c r="F562" s="71"/>
      <c r="G562" s="107"/>
      <c r="H562" s="71"/>
      <c r="I562" s="107"/>
      <c r="J562" s="71"/>
      <c r="K562" s="71"/>
      <c r="L562" s="71"/>
      <c r="M562" s="72"/>
      <c r="N562" s="108"/>
      <c r="O562" s="72"/>
      <c r="P562" s="109"/>
      <c r="Q562" s="71"/>
      <c r="R562" s="110"/>
      <c r="S562" s="72"/>
      <c r="T562" s="111"/>
      <c r="U562" s="72"/>
      <c r="V562" s="112"/>
      <c r="W562" s="71"/>
      <c r="X562" s="72"/>
      <c r="Y562" s="112"/>
      <c r="Z562" s="72"/>
      <c r="AA562" s="75"/>
      <c r="AB562" s="169"/>
      <c r="AC562" s="72"/>
      <c r="AD562" s="170"/>
      <c r="AE562" s="72"/>
      <c r="AF562" s="170"/>
      <c r="AG562" s="71"/>
      <c r="AH562" s="72"/>
      <c r="AI562" s="170"/>
      <c r="AJ562" s="71"/>
      <c r="AK562" s="72"/>
      <c r="AL562" s="170"/>
      <c r="AM562" s="72"/>
      <c r="AN562" s="111"/>
      <c r="AO562" s="72"/>
      <c r="AP562" s="111"/>
      <c r="AQ562" s="72"/>
      <c r="AR562" s="111"/>
      <c r="AS562" s="72"/>
      <c r="AT562" s="168"/>
      <c r="AU562" s="72"/>
      <c r="AV562" s="266"/>
      <c r="AW562" s="71"/>
      <c r="AX562" s="72"/>
      <c r="AY562" s="111"/>
      <c r="AZ562" s="71"/>
      <c r="BA562" s="171"/>
      <c r="BB562" s="72"/>
      <c r="BC562" s="75"/>
    </row>
    <row r="563" ht="16.5" customHeight="1" outlineLevel="1">
      <c r="A563" s="75"/>
      <c r="B563" s="105"/>
      <c r="C563" s="106"/>
      <c r="D563" s="72"/>
      <c r="E563" s="107"/>
      <c r="F563" s="71"/>
      <c r="G563" s="107"/>
      <c r="H563" s="71"/>
      <c r="I563" s="107"/>
      <c r="J563" s="71"/>
      <c r="K563" s="71"/>
      <c r="L563" s="71"/>
      <c r="M563" s="72"/>
      <c r="N563" s="108"/>
      <c r="O563" s="72"/>
      <c r="P563" s="109"/>
      <c r="Q563" s="71"/>
      <c r="R563" s="110"/>
      <c r="S563" s="72"/>
      <c r="T563" s="111"/>
      <c r="U563" s="72"/>
      <c r="V563" s="112"/>
      <c r="W563" s="71"/>
      <c r="X563" s="72"/>
      <c r="Y563" s="112"/>
      <c r="Z563" s="72"/>
      <c r="AA563" s="75"/>
      <c r="AB563" s="169"/>
      <c r="AC563" s="72"/>
      <c r="AD563" s="170"/>
      <c r="AE563" s="72"/>
      <c r="AF563" s="170"/>
      <c r="AG563" s="71"/>
      <c r="AH563" s="72"/>
      <c r="AI563" s="170"/>
      <c r="AJ563" s="71"/>
      <c r="AK563" s="72"/>
      <c r="AL563" s="170"/>
      <c r="AM563" s="72"/>
      <c r="AN563" s="111"/>
      <c r="AO563" s="72"/>
      <c r="AP563" s="111"/>
      <c r="AQ563" s="72"/>
      <c r="AR563" s="111"/>
      <c r="AS563" s="72"/>
      <c r="AT563" s="168"/>
      <c r="AU563" s="72"/>
      <c r="AV563" s="266"/>
      <c r="AW563" s="71"/>
      <c r="AX563" s="72"/>
      <c r="AY563" s="111"/>
      <c r="AZ563" s="71"/>
      <c r="BA563" s="171"/>
      <c r="BB563" s="72"/>
      <c r="BC563" s="75"/>
    </row>
    <row r="564" ht="16.5" customHeight="1" outlineLevel="1">
      <c r="A564" s="75"/>
      <c r="B564" s="105"/>
      <c r="C564" s="106"/>
      <c r="D564" s="72"/>
      <c r="E564" s="107"/>
      <c r="F564" s="71"/>
      <c r="G564" s="107"/>
      <c r="H564" s="71"/>
      <c r="I564" s="107"/>
      <c r="J564" s="71"/>
      <c r="K564" s="71"/>
      <c r="L564" s="71"/>
      <c r="M564" s="72"/>
      <c r="N564" s="108"/>
      <c r="O564" s="72"/>
      <c r="P564" s="109"/>
      <c r="Q564" s="71"/>
      <c r="R564" s="110"/>
      <c r="S564" s="72"/>
      <c r="T564" s="111"/>
      <c r="U564" s="72"/>
      <c r="V564" s="112"/>
      <c r="W564" s="71"/>
      <c r="X564" s="72"/>
      <c r="Y564" s="112"/>
      <c r="Z564" s="72"/>
      <c r="AA564" s="75"/>
      <c r="AB564" s="169"/>
      <c r="AC564" s="72"/>
      <c r="AD564" s="170"/>
      <c r="AE564" s="72"/>
      <c r="AF564" s="170"/>
      <c r="AG564" s="71"/>
      <c r="AH564" s="72"/>
      <c r="AI564" s="170"/>
      <c r="AJ564" s="71"/>
      <c r="AK564" s="72"/>
      <c r="AL564" s="170"/>
      <c r="AM564" s="72"/>
      <c r="AN564" s="111"/>
      <c r="AO564" s="72"/>
      <c r="AP564" s="111"/>
      <c r="AQ564" s="72"/>
      <c r="AR564" s="111"/>
      <c r="AS564" s="72"/>
      <c r="AT564" s="168"/>
      <c r="AU564" s="72"/>
      <c r="AV564" s="266"/>
      <c r="AW564" s="71"/>
      <c r="AX564" s="72"/>
      <c r="AY564" s="111"/>
      <c r="AZ564" s="71"/>
      <c r="BA564" s="171"/>
      <c r="BB564" s="72"/>
      <c r="BC564" s="75"/>
    </row>
    <row r="565" ht="16.5" customHeight="1" outlineLevel="1">
      <c r="A565" s="75"/>
      <c r="B565" s="105"/>
      <c r="C565" s="106"/>
      <c r="D565" s="72"/>
      <c r="E565" s="107"/>
      <c r="F565" s="71"/>
      <c r="G565" s="107"/>
      <c r="H565" s="71"/>
      <c r="I565" s="107"/>
      <c r="J565" s="71"/>
      <c r="K565" s="71"/>
      <c r="L565" s="71"/>
      <c r="M565" s="72"/>
      <c r="N565" s="108"/>
      <c r="O565" s="72"/>
      <c r="P565" s="109"/>
      <c r="Q565" s="71"/>
      <c r="R565" s="110"/>
      <c r="S565" s="72"/>
      <c r="T565" s="111"/>
      <c r="U565" s="72"/>
      <c r="V565" s="112"/>
      <c r="W565" s="71"/>
      <c r="X565" s="72"/>
      <c r="Y565" s="112"/>
      <c r="Z565" s="72"/>
      <c r="AA565" s="75"/>
      <c r="AB565" s="169"/>
      <c r="AC565" s="72"/>
      <c r="AD565" s="170"/>
      <c r="AE565" s="72"/>
      <c r="AF565" s="170"/>
      <c r="AG565" s="71"/>
      <c r="AH565" s="72"/>
      <c r="AI565" s="170"/>
      <c r="AJ565" s="71"/>
      <c r="AK565" s="72"/>
      <c r="AL565" s="170"/>
      <c r="AM565" s="72"/>
      <c r="AN565" s="111"/>
      <c r="AO565" s="72"/>
      <c r="AP565" s="111"/>
      <c r="AQ565" s="72"/>
      <c r="AR565" s="111"/>
      <c r="AS565" s="72"/>
      <c r="AT565" s="168"/>
      <c r="AU565" s="72"/>
      <c r="AV565" s="266"/>
      <c r="AW565" s="71"/>
      <c r="AX565" s="72"/>
      <c r="AY565" s="111"/>
      <c r="AZ565" s="71"/>
      <c r="BA565" s="171"/>
      <c r="BB565" s="72"/>
      <c r="BC565" s="75"/>
    </row>
    <row r="566" ht="16.5" customHeight="1" outlineLevel="1">
      <c r="A566" s="75"/>
      <c r="B566" s="105"/>
      <c r="C566" s="106"/>
      <c r="D566" s="72"/>
      <c r="E566" s="107"/>
      <c r="F566" s="71"/>
      <c r="G566" s="107"/>
      <c r="H566" s="71"/>
      <c r="I566" s="107"/>
      <c r="J566" s="71"/>
      <c r="K566" s="71"/>
      <c r="L566" s="71"/>
      <c r="M566" s="72"/>
      <c r="N566" s="108"/>
      <c r="O566" s="72"/>
      <c r="P566" s="109"/>
      <c r="Q566" s="71"/>
      <c r="R566" s="110"/>
      <c r="S566" s="72"/>
      <c r="T566" s="111"/>
      <c r="U566" s="72"/>
      <c r="V566" s="112"/>
      <c r="W566" s="71"/>
      <c r="X566" s="72"/>
      <c r="Y566" s="112"/>
      <c r="Z566" s="72"/>
      <c r="AA566" s="75"/>
      <c r="AB566" s="169"/>
      <c r="AC566" s="72"/>
      <c r="AD566" s="170"/>
      <c r="AE566" s="72"/>
      <c r="AF566" s="170"/>
      <c r="AG566" s="71"/>
      <c r="AH566" s="72"/>
      <c r="AI566" s="170"/>
      <c r="AJ566" s="71"/>
      <c r="AK566" s="72"/>
      <c r="AL566" s="170"/>
      <c r="AM566" s="72"/>
      <c r="AN566" s="111"/>
      <c r="AO566" s="72"/>
      <c r="AP566" s="111"/>
      <c r="AQ566" s="72"/>
      <c r="AR566" s="111"/>
      <c r="AS566" s="72"/>
      <c r="AT566" s="168"/>
      <c r="AU566" s="72"/>
      <c r="AV566" s="266"/>
      <c r="AW566" s="71"/>
      <c r="AX566" s="72"/>
      <c r="AY566" s="111"/>
      <c r="AZ566" s="71"/>
      <c r="BA566" s="171"/>
      <c r="BB566" s="72"/>
      <c r="BC566" s="75"/>
    </row>
    <row r="567" ht="16.5" customHeight="1" outlineLevel="1">
      <c r="A567" s="75"/>
      <c r="B567" s="105"/>
      <c r="C567" s="106"/>
      <c r="D567" s="72"/>
      <c r="E567" s="107"/>
      <c r="F567" s="71"/>
      <c r="G567" s="107"/>
      <c r="H567" s="71"/>
      <c r="I567" s="107"/>
      <c r="J567" s="71"/>
      <c r="K567" s="71"/>
      <c r="L567" s="71"/>
      <c r="M567" s="72"/>
      <c r="N567" s="108"/>
      <c r="O567" s="72"/>
      <c r="P567" s="109"/>
      <c r="Q567" s="71"/>
      <c r="R567" s="110"/>
      <c r="S567" s="72"/>
      <c r="T567" s="111"/>
      <c r="U567" s="72"/>
      <c r="V567" s="112"/>
      <c r="W567" s="71"/>
      <c r="X567" s="72"/>
      <c r="Y567" s="112"/>
      <c r="Z567" s="72"/>
      <c r="AA567" s="75"/>
      <c r="AB567" s="169"/>
      <c r="AC567" s="72"/>
      <c r="AD567" s="170"/>
      <c r="AE567" s="72"/>
      <c r="AF567" s="170"/>
      <c r="AG567" s="71"/>
      <c r="AH567" s="72"/>
      <c r="AI567" s="170"/>
      <c r="AJ567" s="71"/>
      <c r="AK567" s="72"/>
      <c r="AL567" s="170"/>
      <c r="AM567" s="72"/>
      <c r="AN567" s="111"/>
      <c r="AO567" s="72"/>
      <c r="AP567" s="111"/>
      <c r="AQ567" s="72"/>
      <c r="AR567" s="111"/>
      <c r="AS567" s="72"/>
      <c r="AT567" s="168"/>
      <c r="AU567" s="72"/>
      <c r="AV567" s="266"/>
      <c r="AW567" s="71"/>
      <c r="AX567" s="72"/>
      <c r="AY567" s="111"/>
      <c r="AZ567" s="71"/>
      <c r="BA567" s="171"/>
      <c r="BB567" s="72"/>
      <c r="BC567" s="75"/>
    </row>
    <row r="568" ht="16.5" customHeight="1" outlineLevel="1">
      <c r="A568" s="75"/>
      <c r="B568" s="105"/>
      <c r="C568" s="106"/>
      <c r="D568" s="72"/>
      <c r="E568" s="107"/>
      <c r="F568" s="71"/>
      <c r="G568" s="107"/>
      <c r="H568" s="71"/>
      <c r="I568" s="107"/>
      <c r="J568" s="71"/>
      <c r="K568" s="71"/>
      <c r="L568" s="71"/>
      <c r="M568" s="72"/>
      <c r="N568" s="108"/>
      <c r="O568" s="72"/>
      <c r="P568" s="109"/>
      <c r="Q568" s="71"/>
      <c r="R568" s="110"/>
      <c r="S568" s="72"/>
      <c r="T568" s="111"/>
      <c r="U568" s="72"/>
      <c r="V568" s="112"/>
      <c r="W568" s="71"/>
      <c r="X568" s="72"/>
      <c r="Y568" s="112"/>
      <c r="Z568" s="72"/>
      <c r="AA568" s="75"/>
      <c r="AB568" s="169"/>
      <c r="AC568" s="72"/>
      <c r="AD568" s="170"/>
      <c r="AE568" s="72"/>
      <c r="AF568" s="170"/>
      <c r="AG568" s="71"/>
      <c r="AH568" s="72"/>
      <c r="AI568" s="170"/>
      <c r="AJ568" s="71"/>
      <c r="AK568" s="72"/>
      <c r="AL568" s="170"/>
      <c r="AM568" s="72"/>
      <c r="AN568" s="111"/>
      <c r="AO568" s="72"/>
      <c r="AP568" s="111"/>
      <c r="AQ568" s="72"/>
      <c r="AR568" s="111"/>
      <c r="AS568" s="72"/>
      <c r="AT568" s="168"/>
      <c r="AU568" s="72"/>
      <c r="AV568" s="266"/>
      <c r="AW568" s="71"/>
      <c r="AX568" s="72"/>
      <c r="AY568" s="111"/>
      <c r="AZ568" s="71"/>
      <c r="BA568" s="171"/>
      <c r="BB568" s="72"/>
      <c r="BC568" s="75"/>
    </row>
    <row r="569" ht="16.5" customHeight="1" outlineLevel="1">
      <c r="A569" s="75"/>
      <c r="B569" s="105"/>
      <c r="C569" s="106"/>
      <c r="D569" s="72"/>
      <c r="E569" s="107"/>
      <c r="F569" s="71"/>
      <c r="G569" s="107"/>
      <c r="H569" s="71"/>
      <c r="I569" s="107"/>
      <c r="J569" s="71"/>
      <c r="K569" s="71"/>
      <c r="L569" s="71"/>
      <c r="M569" s="72"/>
      <c r="N569" s="108"/>
      <c r="O569" s="72"/>
      <c r="P569" s="109"/>
      <c r="Q569" s="71"/>
      <c r="R569" s="110"/>
      <c r="S569" s="72"/>
      <c r="T569" s="111"/>
      <c r="U569" s="72"/>
      <c r="V569" s="112"/>
      <c r="W569" s="71"/>
      <c r="X569" s="72"/>
      <c r="Y569" s="112"/>
      <c r="Z569" s="72"/>
      <c r="AA569" s="75"/>
      <c r="AB569" s="169"/>
      <c r="AC569" s="72"/>
      <c r="AD569" s="170"/>
      <c r="AE569" s="72"/>
      <c r="AF569" s="170"/>
      <c r="AG569" s="71"/>
      <c r="AH569" s="72"/>
      <c r="AI569" s="170"/>
      <c r="AJ569" s="71"/>
      <c r="AK569" s="72"/>
      <c r="AL569" s="170"/>
      <c r="AM569" s="72"/>
      <c r="AN569" s="111"/>
      <c r="AO569" s="72"/>
      <c r="AP569" s="111"/>
      <c r="AQ569" s="72"/>
      <c r="AR569" s="111"/>
      <c r="AS569" s="72"/>
      <c r="AT569" s="168"/>
      <c r="AU569" s="72"/>
      <c r="AV569" s="266"/>
      <c r="AW569" s="71"/>
      <c r="AX569" s="72"/>
      <c r="AY569" s="111"/>
      <c r="AZ569" s="71"/>
      <c r="BA569" s="171"/>
      <c r="BB569" s="72"/>
      <c r="BC569" s="75"/>
    </row>
    <row r="570" ht="16.5" customHeight="1" outlineLevel="1">
      <c r="A570" s="75"/>
      <c r="B570" s="105"/>
      <c r="C570" s="106"/>
      <c r="D570" s="72"/>
      <c r="E570" s="107"/>
      <c r="F570" s="71"/>
      <c r="G570" s="107"/>
      <c r="H570" s="71"/>
      <c r="I570" s="107"/>
      <c r="J570" s="71"/>
      <c r="K570" s="71"/>
      <c r="L570" s="71"/>
      <c r="M570" s="72"/>
      <c r="N570" s="108"/>
      <c r="O570" s="72"/>
      <c r="P570" s="109"/>
      <c r="Q570" s="71"/>
      <c r="R570" s="110"/>
      <c r="S570" s="72"/>
      <c r="T570" s="111"/>
      <c r="U570" s="72"/>
      <c r="V570" s="112"/>
      <c r="W570" s="71"/>
      <c r="X570" s="72"/>
      <c r="Y570" s="112"/>
      <c r="Z570" s="72"/>
      <c r="AA570" s="75"/>
      <c r="AB570" s="169"/>
      <c r="AC570" s="72"/>
      <c r="AD570" s="170"/>
      <c r="AE570" s="72"/>
      <c r="AF570" s="170"/>
      <c r="AG570" s="71"/>
      <c r="AH570" s="72"/>
      <c r="AI570" s="170"/>
      <c r="AJ570" s="71"/>
      <c r="AK570" s="72"/>
      <c r="AL570" s="170"/>
      <c r="AM570" s="72"/>
      <c r="AN570" s="111"/>
      <c r="AO570" s="72"/>
      <c r="AP570" s="111"/>
      <c r="AQ570" s="72"/>
      <c r="AR570" s="111"/>
      <c r="AS570" s="72"/>
      <c r="AT570" s="168"/>
      <c r="AU570" s="72"/>
      <c r="AV570" s="266"/>
      <c r="AW570" s="71"/>
      <c r="AX570" s="72"/>
      <c r="AY570" s="111"/>
      <c r="AZ570" s="71"/>
      <c r="BA570" s="171"/>
      <c r="BB570" s="72"/>
      <c r="BC570" s="75"/>
    </row>
    <row r="571" ht="16.5" customHeight="1" outlineLevel="1">
      <c r="A571" s="75"/>
      <c r="B571" s="105"/>
      <c r="C571" s="106"/>
      <c r="D571" s="72"/>
      <c r="E571" s="107"/>
      <c r="F571" s="71"/>
      <c r="G571" s="107"/>
      <c r="H571" s="71"/>
      <c r="I571" s="107"/>
      <c r="J571" s="71"/>
      <c r="K571" s="71"/>
      <c r="L571" s="71"/>
      <c r="M571" s="72"/>
      <c r="N571" s="108"/>
      <c r="O571" s="72"/>
      <c r="P571" s="109"/>
      <c r="Q571" s="71"/>
      <c r="R571" s="110"/>
      <c r="S571" s="72"/>
      <c r="T571" s="111"/>
      <c r="U571" s="72"/>
      <c r="V571" s="112"/>
      <c r="W571" s="71"/>
      <c r="X571" s="72"/>
      <c r="Y571" s="112"/>
      <c r="Z571" s="72"/>
      <c r="AA571" s="75"/>
      <c r="AB571" s="169"/>
      <c r="AC571" s="72"/>
      <c r="AD571" s="170"/>
      <c r="AE571" s="72"/>
      <c r="AF571" s="170"/>
      <c r="AG571" s="71"/>
      <c r="AH571" s="72"/>
      <c r="AI571" s="170"/>
      <c r="AJ571" s="71"/>
      <c r="AK571" s="72"/>
      <c r="AL571" s="170"/>
      <c r="AM571" s="72"/>
      <c r="AN571" s="111"/>
      <c r="AO571" s="72"/>
      <c r="AP571" s="111"/>
      <c r="AQ571" s="72"/>
      <c r="AR571" s="111"/>
      <c r="AS571" s="72"/>
      <c r="AT571" s="168"/>
      <c r="AU571" s="72"/>
      <c r="AV571" s="266"/>
      <c r="AW571" s="71"/>
      <c r="AX571" s="72"/>
      <c r="AY571" s="111"/>
      <c r="AZ571" s="71"/>
      <c r="BA571" s="171"/>
      <c r="BB571" s="72"/>
      <c r="BC571" s="75"/>
    </row>
    <row r="572" ht="16.5" customHeight="1" outlineLevel="1">
      <c r="A572" s="75"/>
      <c r="B572" s="105"/>
      <c r="C572" s="106"/>
      <c r="D572" s="72"/>
      <c r="E572" s="107"/>
      <c r="F572" s="71"/>
      <c r="G572" s="107"/>
      <c r="H572" s="71"/>
      <c r="I572" s="107"/>
      <c r="J572" s="71"/>
      <c r="K572" s="71"/>
      <c r="L572" s="71"/>
      <c r="M572" s="72"/>
      <c r="N572" s="108"/>
      <c r="O572" s="72"/>
      <c r="P572" s="109"/>
      <c r="Q572" s="71"/>
      <c r="R572" s="110"/>
      <c r="S572" s="72"/>
      <c r="T572" s="111"/>
      <c r="U572" s="72"/>
      <c r="V572" s="112"/>
      <c r="W572" s="71"/>
      <c r="X572" s="72"/>
      <c r="Y572" s="112"/>
      <c r="Z572" s="72"/>
      <c r="AA572" s="75"/>
      <c r="AB572" s="169"/>
      <c r="AC572" s="72"/>
      <c r="AD572" s="170"/>
      <c r="AE572" s="72"/>
      <c r="AF572" s="170"/>
      <c r="AG572" s="71"/>
      <c r="AH572" s="72"/>
      <c r="AI572" s="170"/>
      <c r="AJ572" s="71"/>
      <c r="AK572" s="72"/>
      <c r="AL572" s="170"/>
      <c r="AM572" s="72"/>
      <c r="AN572" s="111"/>
      <c r="AO572" s="72"/>
      <c r="AP572" s="111"/>
      <c r="AQ572" s="72"/>
      <c r="AR572" s="111"/>
      <c r="AS572" s="72"/>
      <c r="AT572" s="168"/>
      <c r="AU572" s="72"/>
      <c r="AV572" s="266"/>
      <c r="AW572" s="71"/>
      <c r="AX572" s="72"/>
      <c r="AY572" s="111"/>
      <c r="AZ572" s="71"/>
      <c r="BA572" s="171"/>
      <c r="BB572" s="72"/>
      <c r="BC572" s="75"/>
    </row>
    <row r="573" ht="16.5" customHeight="1" outlineLevel="1">
      <c r="A573" s="75"/>
      <c r="B573" s="105"/>
      <c r="C573" s="106"/>
      <c r="D573" s="72"/>
      <c r="E573" s="107"/>
      <c r="F573" s="71"/>
      <c r="G573" s="107"/>
      <c r="H573" s="71"/>
      <c r="I573" s="107"/>
      <c r="J573" s="71"/>
      <c r="K573" s="71"/>
      <c r="L573" s="71"/>
      <c r="M573" s="72"/>
      <c r="N573" s="108"/>
      <c r="O573" s="72"/>
      <c r="P573" s="109"/>
      <c r="Q573" s="71"/>
      <c r="R573" s="110"/>
      <c r="S573" s="72"/>
      <c r="T573" s="111"/>
      <c r="U573" s="72"/>
      <c r="V573" s="112"/>
      <c r="W573" s="71"/>
      <c r="X573" s="72"/>
      <c r="Y573" s="112"/>
      <c r="Z573" s="72"/>
      <c r="AA573" s="75"/>
      <c r="AB573" s="169"/>
      <c r="AC573" s="72"/>
      <c r="AD573" s="170"/>
      <c r="AE573" s="72"/>
      <c r="AF573" s="170"/>
      <c r="AG573" s="71"/>
      <c r="AH573" s="72"/>
      <c r="AI573" s="170"/>
      <c r="AJ573" s="71"/>
      <c r="AK573" s="72"/>
      <c r="AL573" s="170"/>
      <c r="AM573" s="72"/>
      <c r="AN573" s="111"/>
      <c r="AO573" s="72"/>
      <c r="AP573" s="111"/>
      <c r="AQ573" s="72"/>
      <c r="AR573" s="111"/>
      <c r="AS573" s="72"/>
      <c r="AT573" s="168"/>
      <c r="AU573" s="72"/>
      <c r="AV573" s="266"/>
      <c r="AW573" s="71"/>
      <c r="AX573" s="72"/>
      <c r="AY573" s="111"/>
      <c r="AZ573" s="71"/>
      <c r="BA573" s="171"/>
      <c r="BB573" s="72"/>
      <c r="BC573" s="75"/>
    </row>
    <row r="574" ht="16.5" customHeight="1" outlineLevel="1">
      <c r="A574" s="75"/>
      <c r="B574" s="105"/>
      <c r="C574" s="106"/>
      <c r="D574" s="72"/>
      <c r="E574" s="107"/>
      <c r="F574" s="71"/>
      <c r="G574" s="107"/>
      <c r="H574" s="71"/>
      <c r="I574" s="107"/>
      <c r="J574" s="71"/>
      <c r="K574" s="71"/>
      <c r="L574" s="71"/>
      <c r="M574" s="72"/>
      <c r="N574" s="108"/>
      <c r="O574" s="72"/>
      <c r="P574" s="109"/>
      <c r="Q574" s="71"/>
      <c r="R574" s="110"/>
      <c r="S574" s="72"/>
      <c r="T574" s="111"/>
      <c r="U574" s="72"/>
      <c r="V574" s="112"/>
      <c r="W574" s="71"/>
      <c r="X574" s="72"/>
      <c r="Y574" s="112"/>
      <c r="Z574" s="72"/>
      <c r="AA574" s="75"/>
      <c r="AB574" s="169"/>
      <c r="AC574" s="72"/>
      <c r="AD574" s="170"/>
      <c r="AE574" s="72"/>
      <c r="AF574" s="170"/>
      <c r="AG574" s="71"/>
      <c r="AH574" s="72"/>
      <c r="AI574" s="170"/>
      <c r="AJ574" s="71"/>
      <c r="AK574" s="72"/>
      <c r="AL574" s="170"/>
      <c r="AM574" s="72"/>
      <c r="AN574" s="111"/>
      <c r="AO574" s="72"/>
      <c r="AP574" s="111"/>
      <c r="AQ574" s="72"/>
      <c r="AR574" s="111"/>
      <c r="AS574" s="72"/>
      <c r="AT574" s="168"/>
      <c r="AU574" s="72"/>
      <c r="AV574" s="266"/>
      <c r="AW574" s="71"/>
      <c r="AX574" s="72"/>
      <c r="AY574" s="111"/>
      <c r="AZ574" s="71"/>
      <c r="BA574" s="171"/>
      <c r="BB574" s="72"/>
      <c r="BC574" s="75"/>
    </row>
    <row r="575" ht="16.5" customHeight="1" outlineLevel="1">
      <c r="A575" s="75"/>
      <c r="B575" s="105"/>
      <c r="C575" s="106"/>
      <c r="D575" s="72"/>
      <c r="E575" s="107"/>
      <c r="F575" s="71"/>
      <c r="G575" s="107"/>
      <c r="H575" s="71"/>
      <c r="I575" s="107"/>
      <c r="J575" s="71"/>
      <c r="K575" s="71"/>
      <c r="L575" s="71"/>
      <c r="M575" s="72"/>
      <c r="N575" s="108"/>
      <c r="O575" s="72"/>
      <c r="P575" s="109"/>
      <c r="Q575" s="71"/>
      <c r="R575" s="110"/>
      <c r="S575" s="72"/>
      <c r="T575" s="111"/>
      <c r="U575" s="72"/>
      <c r="V575" s="112"/>
      <c r="W575" s="71"/>
      <c r="X575" s="72"/>
      <c r="Y575" s="112"/>
      <c r="Z575" s="72"/>
      <c r="AA575" s="75"/>
      <c r="AB575" s="169"/>
      <c r="AC575" s="72"/>
      <c r="AD575" s="170"/>
      <c r="AE575" s="72"/>
      <c r="AF575" s="170"/>
      <c r="AG575" s="71"/>
      <c r="AH575" s="72"/>
      <c r="AI575" s="170"/>
      <c r="AJ575" s="71"/>
      <c r="AK575" s="72"/>
      <c r="AL575" s="170"/>
      <c r="AM575" s="72"/>
      <c r="AN575" s="111"/>
      <c r="AO575" s="72"/>
      <c r="AP575" s="111"/>
      <c r="AQ575" s="72"/>
      <c r="AR575" s="111"/>
      <c r="AS575" s="72"/>
      <c r="AT575" s="168"/>
      <c r="AU575" s="72"/>
      <c r="AV575" s="266"/>
      <c r="AW575" s="71"/>
      <c r="AX575" s="72"/>
      <c r="AY575" s="111"/>
      <c r="AZ575" s="71"/>
      <c r="BA575" s="171"/>
      <c r="BB575" s="72"/>
      <c r="BC575" s="75"/>
    </row>
    <row r="576" ht="16.5" customHeight="1" outlineLevel="1">
      <c r="A576" s="75"/>
      <c r="B576" s="105"/>
      <c r="C576" s="106"/>
      <c r="D576" s="72"/>
      <c r="E576" s="107"/>
      <c r="F576" s="71"/>
      <c r="G576" s="107"/>
      <c r="H576" s="71"/>
      <c r="I576" s="107"/>
      <c r="J576" s="71"/>
      <c r="K576" s="71"/>
      <c r="L576" s="71"/>
      <c r="M576" s="72"/>
      <c r="N576" s="108"/>
      <c r="O576" s="72"/>
      <c r="P576" s="109"/>
      <c r="Q576" s="71"/>
      <c r="R576" s="110"/>
      <c r="S576" s="72"/>
      <c r="T576" s="111"/>
      <c r="U576" s="72"/>
      <c r="V576" s="112"/>
      <c r="W576" s="71"/>
      <c r="X576" s="72"/>
      <c r="Y576" s="112"/>
      <c r="Z576" s="72"/>
      <c r="AA576" s="75"/>
      <c r="AB576" s="169"/>
      <c r="AC576" s="72"/>
      <c r="AD576" s="170"/>
      <c r="AE576" s="72"/>
      <c r="AF576" s="170"/>
      <c r="AG576" s="71"/>
      <c r="AH576" s="72"/>
      <c r="AI576" s="170"/>
      <c r="AJ576" s="71"/>
      <c r="AK576" s="72"/>
      <c r="AL576" s="170"/>
      <c r="AM576" s="72"/>
      <c r="AN576" s="111"/>
      <c r="AO576" s="72"/>
      <c r="AP576" s="111"/>
      <c r="AQ576" s="72"/>
      <c r="AR576" s="111"/>
      <c r="AS576" s="72"/>
      <c r="AT576" s="168"/>
      <c r="AU576" s="72"/>
      <c r="AV576" s="266"/>
      <c r="AW576" s="71"/>
      <c r="AX576" s="72"/>
      <c r="AY576" s="111"/>
      <c r="AZ576" s="71"/>
      <c r="BA576" s="171"/>
      <c r="BB576" s="72"/>
      <c r="BC576" s="75"/>
    </row>
    <row r="577" ht="16.5" customHeight="1" outlineLevel="1">
      <c r="A577" s="75"/>
      <c r="B577" s="105"/>
      <c r="C577" s="106"/>
      <c r="D577" s="72"/>
      <c r="E577" s="107"/>
      <c r="F577" s="71"/>
      <c r="G577" s="107"/>
      <c r="H577" s="71"/>
      <c r="I577" s="107"/>
      <c r="J577" s="71"/>
      <c r="K577" s="71"/>
      <c r="L577" s="71"/>
      <c r="M577" s="72"/>
      <c r="N577" s="108"/>
      <c r="O577" s="72"/>
      <c r="P577" s="109"/>
      <c r="Q577" s="71"/>
      <c r="R577" s="110"/>
      <c r="S577" s="72"/>
      <c r="T577" s="111"/>
      <c r="U577" s="72"/>
      <c r="V577" s="112"/>
      <c r="W577" s="71"/>
      <c r="X577" s="72"/>
      <c r="Y577" s="112"/>
      <c r="Z577" s="72"/>
      <c r="AA577" s="75"/>
      <c r="AB577" s="169"/>
      <c r="AC577" s="72"/>
      <c r="AD577" s="170"/>
      <c r="AE577" s="72"/>
      <c r="AF577" s="170"/>
      <c r="AG577" s="71"/>
      <c r="AH577" s="72"/>
      <c r="AI577" s="170"/>
      <c r="AJ577" s="71"/>
      <c r="AK577" s="72"/>
      <c r="AL577" s="170"/>
      <c r="AM577" s="72"/>
      <c r="AN577" s="111"/>
      <c r="AO577" s="72"/>
      <c r="AP577" s="111"/>
      <c r="AQ577" s="72"/>
      <c r="AR577" s="111"/>
      <c r="AS577" s="72"/>
      <c r="AT577" s="168"/>
      <c r="AU577" s="72"/>
      <c r="AV577" s="266"/>
      <c r="AW577" s="71"/>
      <c r="AX577" s="72"/>
      <c r="AY577" s="111"/>
      <c r="AZ577" s="71"/>
      <c r="BA577" s="171"/>
      <c r="BB577" s="72"/>
      <c r="BC577" s="75"/>
    </row>
    <row r="578" ht="16.5" customHeight="1" outlineLevel="1">
      <c r="A578" s="75"/>
      <c r="B578" s="105"/>
      <c r="C578" s="106"/>
      <c r="D578" s="72"/>
      <c r="E578" s="107"/>
      <c r="F578" s="71"/>
      <c r="G578" s="107"/>
      <c r="H578" s="71"/>
      <c r="I578" s="107"/>
      <c r="J578" s="71"/>
      <c r="K578" s="71"/>
      <c r="L578" s="71"/>
      <c r="M578" s="72"/>
      <c r="N578" s="108"/>
      <c r="O578" s="72"/>
      <c r="P578" s="109"/>
      <c r="Q578" s="71"/>
      <c r="R578" s="110"/>
      <c r="S578" s="72"/>
      <c r="T578" s="111"/>
      <c r="U578" s="72"/>
      <c r="V578" s="112"/>
      <c r="W578" s="71"/>
      <c r="X578" s="72"/>
      <c r="Y578" s="112"/>
      <c r="Z578" s="72"/>
      <c r="AA578" s="75"/>
      <c r="AB578" s="169"/>
      <c r="AC578" s="72"/>
      <c r="AD578" s="170"/>
      <c r="AE578" s="72"/>
      <c r="AF578" s="170"/>
      <c r="AG578" s="71"/>
      <c r="AH578" s="72"/>
      <c r="AI578" s="170"/>
      <c r="AJ578" s="71"/>
      <c r="AK578" s="72"/>
      <c r="AL578" s="170"/>
      <c r="AM578" s="72"/>
      <c r="AN578" s="111"/>
      <c r="AO578" s="72"/>
      <c r="AP578" s="111"/>
      <c r="AQ578" s="72"/>
      <c r="AR578" s="111"/>
      <c r="AS578" s="72"/>
      <c r="AT578" s="168"/>
      <c r="AU578" s="72"/>
      <c r="AV578" s="266"/>
      <c r="AW578" s="71"/>
      <c r="AX578" s="72"/>
      <c r="AY578" s="111"/>
      <c r="AZ578" s="71"/>
      <c r="BA578" s="171"/>
      <c r="BB578" s="72"/>
      <c r="BC578" s="75"/>
    </row>
    <row r="579" ht="16.5" customHeight="1" outlineLevel="1">
      <c r="A579" s="75"/>
      <c r="B579" s="105"/>
      <c r="C579" s="106"/>
      <c r="D579" s="72"/>
      <c r="E579" s="107"/>
      <c r="F579" s="71"/>
      <c r="G579" s="107"/>
      <c r="H579" s="71"/>
      <c r="I579" s="107"/>
      <c r="J579" s="71"/>
      <c r="K579" s="71"/>
      <c r="L579" s="71"/>
      <c r="M579" s="72"/>
      <c r="N579" s="108"/>
      <c r="O579" s="72"/>
      <c r="P579" s="109"/>
      <c r="Q579" s="71"/>
      <c r="R579" s="110"/>
      <c r="S579" s="72"/>
      <c r="T579" s="111"/>
      <c r="U579" s="72"/>
      <c r="V579" s="112"/>
      <c r="W579" s="71"/>
      <c r="X579" s="72"/>
      <c r="Y579" s="112"/>
      <c r="Z579" s="72"/>
      <c r="AA579" s="75"/>
      <c r="AB579" s="169"/>
      <c r="AC579" s="72"/>
      <c r="AD579" s="170"/>
      <c r="AE579" s="72"/>
      <c r="AF579" s="170"/>
      <c r="AG579" s="71"/>
      <c r="AH579" s="72"/>
      <c r="AI579" s="170"/>
      <c r="AJ579" s="71"/>
      <c r="AK579" s="72"/>
      <c r="AL579" s="170"/>
      <c r="AM579" s="72"/>
      <c r="AN579" s="111"/>
      <c r="AO579" s="72"/>
      <c r="AP579" s="111"/>
      <c r="AQ579" s="72"/>
      <c r="AR579" s="111"/>
      <c r="AS579" s="72"/>
      <c r="AT579" s="168"/>
      <c r="AU579" s="72"/>
      <c r="AV579" s="266"/>
      <c r="AW579" s="71"/>
      <c r="AX579" s="72"/>
      <c r="AY579" s="111"/>
      <c r="AZ579" s="71"/>
      <c r="BA579" s="171"/>
      <c r="BB579" s="72"/>
      <c r="BC579" s="75"/>
    </row>
    <row r="580" ht="16.5" customHeight="1" outlineLevel="1">
      <c r="A580" s="75"/>
      <c r="B580" s="105"/>
      <c r="C580" s="106"/>
      <c r="D580" s="72"/>
      <c r="E580" s="107"/>
      <c r="F580" s="71"/>
      <c r="G580" s="107"/>
      <c r="H580" s="71"/>
      <c r="I580" s="107"/>
      <c r="J580" s="71"/>
      <c r="K580" s="71"/>
      <c r="L580" s="71"/>
      <c r="M580" s="72"/>
      <c r="N580" s="108"/>
      <c r="O580" s="72"/>
      <c r="P580" s="109"/>
      <c r="Q580" s="71"/>
      <c r="R580" s="110"/>
      <c r="S580" s="72"/>
      <c r="T580" s="111"/>
      <c r="U580" s="72"/>
      <c r="V580" s="112"/>
      <c r="W580" s="71"/>
      <c r="X580" s="72"/>
      <c r="Y580" s="112"/>
      <c r="Z580" s="72"/>
      <c r="AA580" s="75"/>
      <c r="AB580" s="169"/>
      <c r="AC580" s="72"/>
      <c r="AD580" s="170"/>
      <c r="AE580" s="72"/>
      <c r="AF580" s="170"/>
      <c r="AG580" s="71"/>
      <c r="AH580" s="72"/>
      <c r="AI580" s="170"/>
      <c r="AJ580" s="71"/>
      <c r="AK580" s="72"/>
      <c r="AL580" s="170"/>
      <c r="AM580" s="72"/>
      <c r="AN580" s="111"/>
      <c r="AO580" s="72"/>
      <c r="AP580" s="111"/>
      <c r="AQ580" s="72"/>
      <c r="AR580" s="111"/>
      <c r="AS580" s="72"/>
      <c r="AT580" s="168"/>
      <c r="AU580" s="72"/>
      <c r="AV580" s="266"/>
      <c r="AW580" s="71"/>
      <c r="AX580" s="72"/>
      <c r="AY580" s="111"/>
      <c r="AZ580" s="71"/>
      <c r="BA580" s="171"/>
      <c r="BB580" s="72"/>
      <c r="BC580" s="75"/>
    </row>
    <row r="581" ht="16.5" customHeight="1" outlineLevel="1">
      <c r="A581" s="75"/>
      <c r="B581" s="105"/>
      <c r="C581" s="106"/>
      <c r="D581" s="72"/>
      <c r="E581" s="107"/>
      <c r="F581" s="71"/>
      <c r="G581" s="107"/>
      <c r="H581" s="71"/>
      <c r="I581" s="107"/>
      <c r="J581" s="71"/>
      <c r="K581" s="71"/>
      <c r="L581" s="71"/>
      <c r="M581" s="72"/>
      <c r="N581" s="108"/>
      <c r="O581" s="72"/>
      <c r="P581" s="109"/>
      <c r="Q581" s="71"/>
      <c r="R581" s="110"/>
      <c r="S581" s="72"/>
      <c r="T581" s="111"/>
      <c r="U581" s="72"/>
      <c r="V581" s="112"/>
      <c r="W581" s="71"/>
      <c r="X581" s="72"/>
      <c r="Y581" s="112"/>
      <c r="Z581" s="72"/>
      <c r="AA581" s="75"/>
      <c r="AB581" s="169"/>
      <c r="AC581" s="72"/>
      <c r="AD581" s="170"/>
      <c r="AE581" s="72"/>
      <c r="AF581" s="170"/>
      <c r="AG581" s="71"/>
      <c r="AH581" s="72"/>
      <c r="AI581" s="170"/>
      <c r="AJ581" s="71"/>
      <c r="AK581" s="72"/>
      <c r="AL581" s="170"/>
      <c r="AM581" s="72"/>
      <c r="AN581" s="111"/>
      <c r="AO581" s="72"/>
      <c r="AP581" s="111"/>
      <c r="AQ581" s="72"/>
      <c r="AR581" s="111"/>
      <c r="AS581" s="72"/>
      <c r="AT581" s="168"/>
      <c r="AU581" s="72"/>
      <c r="AV581" s="266"/>
      <c r="AW581" s="71"/>
      <c r="AX581" s="72"/>
      <c r="AY581" s="111"/>
      <c r="AZ581" s="71"/>
      <c r="BA581" s="171"/>
      <c r="BB581" s="72"/>
      <c r="BC581" s="75"/>
    </row>
    <row r="582" ht="16.5" customHeight="1" outlineLevel="1">
      <c r="A582" s="75"/>
      <c r="B582" s="105"/>
      <c r="C582" s="106"/>
      <c r="D582" s="72"/>
      <c r="E582" s="107"/>
      <c r="F582" s="71"/>
      <c r="G582" s="107"/>
      <c r="H582" s="71"/>
      <c r="I582" s="107"/>
      <c r="J582" s="71"/>
      <c r="K582" s="71"/>
      <c r="L582" s="71"/>
      <c r="M582" s="72"/>
      <c r="N582" s="108"/>
      <c r="O582" s="72"/>
      <c r="P582" s="109"/>
      <c r="Q582" s="71"/>
      <c r="R582" s="110"/>
      <c r="S582" s="72"/>
      <c r="T582" s="111"/>
      <c r="U582" s="72"/>
      <c r="V582" s="112"/>
      <c r="W582" s="71"/>
      <c r="X582" s="72"/>
      <c r="Y582" s="112"/>
      <c r="Z582" s="72"/>
      <c r="AA582" s="75"/>
      <c r="AB582" s="169"/>
      <c r="AC582" s="72"/>
      <c r="AD582" s="170"/>
      <c r="AE582" s="72"/>
      <c r="AF582" s="170"/>
      <c r="AG582" s="71"/>
      <c r="AH582" s="72"/>
      <c r="AI582" s="170"/>
      <c r="AJ582" s="71"/>
      <c r="AK582" s="72"/>
      <c r="AL582" s="170"/>
      <c r="AM582" s="72"/>
      <c r="AN582" s="111"/>
      <c r="AO582" s="72"/>
      <c r="AP582" s="111"/>
      <c r="AQ582" s="72"/>
      <c r="AR582" s="111"/>
      <c r="AS582" s="72"/>
      <c r="AT582" s="168"/>
      <c r="AU582" s="72"/>
      <c r="AV582" s="266"/>
      <c r="AW582" s="71"/>
      <c r="AX582" s="72"/>
      <c r="AY582" s="111"/>
      <c r="AZ582" s="71"/>
      <c r="BA582" s="171"/>
      <c r="BB582" s="72"/>
      <c r="BC582" s="75"/>
    </row>
    <row r="583" ht="16.5" customHeight="1" outlineLevel="1">
      <c r="A583" s="75"/>
      <c r="B583" s="105"/>
      <c r="C583" s="106"/>
      <c r="D583" s="72"/>
      <c r="E583" s="107"/>
      <c r="F583" s="71"/>
      <c r="G583" s="107"/>
      <c r="H583" s="71"/>
      <c r="I583" s="107"/>
      <c r="J583" s="71"/>
      <c r="K583" s="71"/>
      <c r="L583" s="71"/>
      <c r="M583" s="72"/>
      <c r="N583" s="108"/>
      <c r="O583" s="72"/>
      <c r="P583" s="109"/>
      <c r="Q583" s="71"/>
      <c r="R583" s="110"/>
      <c r="S583" s="72"/>
      <c r="T583" s="111"/>
      <c r="U583" s="72"/>
      <c r="V583" s="112"/>
      <c r="W583" s="71"/>
      <c r="X583" s="72"/>
      <c r="Y583" s="112"/>
      <c r="Z583" s="72"/>
      <c r="AA583" s="75"/>
      <c r="AB583" s="169"/>
      <c r="AC583" s="72"/>
      <c r="AD583" s="170"/>
      <c r="AE583" s="72"/>
      <c r="AF583" s="170"/>
      <c r="AG583" s="71"/>
      <c r="AH583" s="72"/>
      <c r="AI583" s="170"/>
      <c r="AJ583" s="71"/>
      <c r="AK583" s="72"/>
      <c r="AL583" s="170"/>
      <c r="AM583" s="72"/>
      <c r="AN583" s="111"/>
      <c r="AO583" s="72"/>
      <c r="AP583" s="111"/>
      <c r="AQ583" s="72"/>
      <c r="AR583" s="111"/>
      <c r="AS583" s="72"/>
      <c r="AT583" s="168"/>
      <c r="AU583" s="72"/>
      <c r="AV583" s="266"/>
      <c r="AW583" s="71"/>
      <c r="AX583" s="72"/>
      <c r="AY583" s="111"/>
      <c r="AZ583" s="71"/>
      <c r="BA583" s="171"/>
      <c r="BB583" s="72"/>
      <c r="BC583" s="75"/>
    </row>
    <row r="584" ht="16.5" customHeight="1" outlineLevel="1">
      <c r="A584" s="75"/>
      <c r="B584" s="105"/>
      <c r="C584" s="106"/>
      <c r="D584" s="72"/>
      <c r="E584" s="107"/>
      <c r="F584" s="71"/>
      <c r="G584" s="107"/>
      <c r="H584" s="71"/>
      <c r="I584" s="107"/>
      <c r="J584" s="71"/>
      <c r="K584" s="71"/>
      <c r="L584" s="71"/>
      <c r="M584" s="72"/>
      <c r="N584" s="108"/>
      <c r="O584" s="72"/>
      <c r="P584" s="109"/>
      <c r="Q584" s="71"/>
      <c r="R584" s="110"/>
      <c r="S584" s="72"/>
      <c r="T584" s="111"/>
      <c r="U584" s="72"/>
      <c r="V584" s="112"/>
      <c r="W584" s="71"/>
      <c r="X584" s="72"/>
      <c r="Y584" s="112"/>
      <c r="Z584" s="72"/>
      <c r="AA584" s="75"/>
      <c r="AB584" s="169"/>
      <c r="AC584" s="72"/>
      <c r="AD584" s="170"/>
      <c r="AE584" s="72"/>
      <c r="AF584" s="170"/>
      <c r="AG584" s="71"/>
      <c r="AH584" s="72"/>
      <c r="AI584" s="170"/>
      <c r="AJ584" s="71"/>
      <c r="AK584" s="72"/>
      <c r="AL584" s="170"/>
      <c r="AM584" s="72"/>
      <c r="AN584" s="111"/>
      <c r="AO584" s="72"/>
      <c r="AP584" s="111"/>
      <c r="AQ584" s="72"/>
      <c r="AR584" s="111"/>
      <c r="AS584" s="72"/>
      <c r="AT584" s="168"/>
      <c r="AU584" s="72"/>
      <c r="AV584" s="266"/>
      <c r="AW584" s="71"/>
      <c r="AX584" s="72"/>
      <c r="AY584" s="111"/>
      <c r="AZ584" s="71"/>
      <c r="BA584" s="171"/>
      <c r="BB584" s="72"/>
      <c r="BC584" s="75"/>
    </row>
    <row r="585" ht="16.5" customHeight="1" outlineLevel="1">
      <c r="A585" s="75"/>
      <c r="B585" s="105"/>
      <c r="C585" s="106"/>
      <c r="D585" s="72"/>
      <c r="E585" s="107"/>
      <c r="F585" s="71"/>
      <c r="G585" s="107"/>
      <c r="H585" s="71"/>
      <c r="I585" s="107"/>
      <c r="J585" s="71"/>
      <c r="K585" s="71"/>
      <c r="L585" s="71"/>
      <c r="M585" s="72"/>
      <c r="N585" s="108"/>
      <c r="O585" s="72"/>
      <c r="P585" s="109"/>
      <c r="Q585" s="71"/>
      <c r="R585" s="110"/>
      <c r="S585" s="72"/>
      <c r="T585" s="111"/>
      <c r="U585" s="72"/>
      <c r="V585" s="112"/>
      <c r="W585" s="71"/>
      <c r="X585" s="72"/>
      <c r="Y585" s="112"/>
      <c r="Z585" s="72"/>
      <c r="AA585" s="75"/>
      <c r="AB585" s="169"/>
      <c r="AC585" s="72"/>
      <c r="AD585" s="170"/>
      <c r="AE585" s="72"/>
      <c r="AF585" s="170"/>
      <c r="AG585" s="71"/>
      <c r="AH585" s="72"/>
      <c r="AI585" s="170"/>
      <c r="AJ585" s="71"/>
      <c r="AK585" s="72"/>
      <c r="AL585" s="170"/>
      <c r="AM585" s="72"/>
      <c r="AN585" s="111"/>
      <c r="AO585" s="72"/>
      <c r="AP585" s="111"/>
      <c r="AQ585" s="72"/>
      <c r="AR585" s="111"/>
      <c r="AS585" s="72"/>
      <c r="AT585" s="168"/>
      <c r="AU585" s="72"/>
      <c r="AV585" s="266"/>
      <c r="AW585" s="71"/>
      <c r="AX585" s="72"/>
      <c r="AY585" s="111"/>
      <c r="AZ585" s="71"/>
      <c r="BA585" s="171"/>
      <c r="BB585" s="72"/>
      <c r="BC585" s="75"/>
    </row>
    <row r="586" ht="16.5" customHeight="1" outlineLevel="1">
      <c r="A586" s="75"/>
      <c r="B586" s="105"/>
      <c r="C586" s="106"/>
      <c r="D586" s="72"/>
      <c r="E586" s="107"/>
      <c r="F586" s="71"/>
      <c r="G586" s="107"/>
      <c r="H586" s="71"/>
      <c r="I586" s="107"/>
      <c r="J586" s="71"/>
      <c r="K586" s="71"/>
      <c r="L586" s="71"/>
      <c r="M586" s="72"/>
      <c r="N586" s="108"/>
      <c r="O586" s="72"/>
      <c r="P586" s="109"/>
      <c r="Q586" s="71"/>
      <c r="R586" s="110"/>
      <c r="S586" s="72"/>
      <c r="T586" s="111"/>
      <c r="U586" s="72"/>
      <c r="V586" s="112"/>
      <c r="W586" s="71"/>
      <c r="X586" s="72"/>
      <c r="Y586" s="112"/>
      <c r="Z586" s="72"/>
      <c r="AA586" s="75"/>
      <c r="AB586" s="169"/>
      <c r="AC586" s="72"/>
      <c r="AD586" s="170"/>
      <c r="AE586" s="72"/>
      <c r="AF586" s="170"/>
      <c r="AG586" s="71"/>
      <c r="AH586" s="72"/>
      <c r="AI586" s="170"/>
      <c r="AJ586" s="71"/>
      <c r="AK586" s="72"/>
      <c r="AL586" s="170"/>
      <c r="AM586" s="72"/>
      <c r="AN586" s="111"/>
      <c r="AO586" s="72"/>
      <c r="AP586" s="111"/>
      <c r="AQ586" s="72"/>
      <c r="AR586" s="111"/>
      <c r="AS586" s="72"/>
      <c r="AT586" s="168"/>
      <c r="AU586" s="72"/>
      <c r="AV586" s="266"/>
      <c r="AW586" s="71"/>
      <c r="AX586" s="72"/>
      <c r="AY586" s="111"/>
      <c r="AZ586" s="71"/>
      <c r="BA586" s="171"/>
      <c r="BB586" s="72"/>
      <c r="BC586" s="75"/>
    </row>
    <row r="587" ht="16.5" customHeight="1" outlineLevel="1">
      <c r="A587" s="75"/>
      <c r="B587" s="105"/>
      <c r="C587" s="106"/>
      <c r="D587" s="72"/>
      <c r="E587" s="107"/>
      <c r="F587" s="71"/>
      <c r="G587" s="107"/>
      <c r="H587" s="71"/>
      <c r="I587" s="107"/>
      <c r="J587" s="71"/>
      <c r="K587" s="71"/>
      <c r="L587" s="71"/>
      <c r="M587" s="72"/>
      <c r="N587" s="108"/>
      <c r="O587" s="72"/>
      <c r="P587" s="109"/>
      <c r="Q587" s="71"/>
      <c r="R587" s="110"/>
      <c r="S587" s="72"/>
      <c r="T587" s="111"/>
      <c r="U587" s="72"/>
      <c r="V587" s="112"/>
      <c r="W587" s="71"/>
      <c r="X587" s="72"/>
      <c r="Y587" s="112"/>
      <c r="Z587" s="72"/>
      <c r="AA587" s="75"/>
      <c r="AB587" s="169"/>
      <c r="AC587" s="72"/>
      <c r="AD587" s="170"/>
      <c r="AE587" s="72"/>
      <c r="AF587" s="170"/>
      <c r="AG587" s="71"/>
      <c r="AH587" s="72"/>
      <c r="AI587" s="170"/>
      <c r="AJ587" s="71"/>
      <c r="AK587" s="72"/>
      <c r="AL587" s="170"/>
      <c r="AM587" s="72"/>
      <c r="AN587" s="111"/>
      <c r="AO587" s="72"/>
      <c r="AP587" s="111"/>
      <c r="AQ587" s="72"/>
      <c r="AR587" s="111"/>
      <c r="AS587" s="72"/>
      <c r="AT587" s="168"/>
      <c r="AU587" s="72"/>
      <c r="AV587" s="266"/>
      <c r="AW587" s="71"/>
      <c r="AX587" s="72"/>
      <c r="AY587" s="111"/>
      <c r="AZ587" s="71"/>
      <c r="BA587" s="171"/>
      <c r="BB587" s="72"/>
      <c r="BC587" s="75"/>
    </row>
    <row r="588" ht="16.5" customHeight="1" outlineLevel="1">
      <c r="A588" s="75"/>
      <c r="B588" s="105"/>
      <c r="C588" s="106"/>
      <c r="D588" s="72"/>
      <c r="E588" s="107"/>
      <c r="F588" s="71"/>
      <c r="G588" s="107"/>
      <c r="H588" s="71"/>
      <c r="I588" s="107"/>
      <c r="J588" s="71"/>
      <c r="K588" s="71"/>
      <c r="L588" s="71"/>
      <c r="M588" s="72"/>
      <c r="N588" s="108"/>
      <c r="O588" s="72"/>
      <c r="P588" s="109"/>
      <c r="Q588" s="71"/>
      <c r="R588" s="110"/>
      <c r="S588" s="72"/>
      <c r="T588" s="111"/>
      <c r="U588" s="72"/>
      <c r="V588" s="112"/>
      <c r="W588" s="71"/>
      <c r="X588" s="72"/>
      <c r="Y588" s="112"/>
      <c r="Z588" s="72"/>
      <c r="AA588" s="75"/>
      <c r="AB588" s="169"/>
      <c r="AC588" s="72"/>
      <c r="AD588" s="170"/>
      <c r="AE588" s="72"/>
      <c r="AF588" s="170"/>
      <c r="AG588" s="71"/>
      <c r="AH588" s="72"/>
      <c r="AI588" s="170"/>
      <c r="AJ588" s="71"/>
      <c r="AK588" s="72"/>
      <c r="AL588" s="170"/>
      <c r="AM588" s="72"/>
      <c r="AN588" s="111"/>
      <c r="AO588" s="72"/>
      <c r="AP588" s="111"/>
      <c r="AQ588" s="72"/>
      <c r="AR588" s="111"/>
      <c r="AS588" s="72"/>
      <c r="AT588" s="168"/>
      <c r="AU588" s="72"/>
      <c r="AV588" s="266"/>
      <c r="AW588" s="71"/>
      <c r="AX588" s="72"/>
      <c r="AY588" s="111"/>
      <c r="AZ588" s="71"/>
      <c r="BA588" s="171"/>
      <c r="BB588" s="72"/>
      <c r="BC588" s="75"/>
    </row>
    <row r="589" ht="16.5" customHeight="1" outlineLevel="1">
      <c r="A589" s="75"/>
      <c r="B589" s="105"/>
      <c r="C589" s="106"/>
      <c r="D589" s="72"/>
      <c r="E589" s="107"/>
      <c r="F589" s="71"/>
      <c r="G589" s="107"/>
      <c r="H589" s="71"/>
      <c r="I589" s="107"/>
      <c r="J589" s="71"/>
      <c r="K589" s="71"/>
      <c r="L589" s="71"/>
      <c r="M589" s="72"/>
      <c r="N589" s="108"/>
      <c r="O589" s="72"/>
      <c r="P589" s="109"/>
      <c r="Q589" s="71"/>
      <c r="R589" s="110"/>
      <c r="S589" s="72"/>
      <c r="T589" s="111"/>
      <c r="U589" s="72"/>
      <c r="V589" s="112"/>
      <c r="W589" s="71"/>
      <c r="X589" s="72"/>
      <c r="Y589" s="112"/>
      <c r="Z589" s="72"/>
      <c r="AA589" s="75"/>
      <c r="AB589" s="169"/>
      <c r="AC589" s="72"/>
      <c r="AD589" s="170"/>
      <c r="AE589" s="72"/>
      <c r="AF589" s="170"/>
      <c r="AG589" s="71"/>
      <c r="AH589" s="72"/>
      <c r="AI589" s="170"/>
      <c r="AJ589" s="71"/>
      <c r="AK589" s="72"/>
      <c r="AL589" s="170"/>
      <c r="AM589" s="72"/>
      <c r="AN589" s="111"/>
      <c r="AO589" s="72"/>
      <c r="AP589" s="111"/>
      <c r="AQ589" s="72"/>
      <c r="AR589" s="111"/>
      <c r="AS589" s="72"/>
      <c r="AT589" s="168"/>
      <c r="AU589" s="72"/>
      <c r="AV589" s="266"/>
      <c r="AW589" s="71"/>
      <c r="AX589" s="72"/>
      <c r="AY589" s="111"/>
      <c r="AZ589" s="71"/>
      <c r="BA589" s="171"/>
      <c r="BB589" s="72"/>
      <c r="BC589" s="75"/>
    </row>
    <row r="590" ht="16.5" customHeight="1" outlineLevel="1">
      <c r="A590" s="75"/>
      <c r="B590" s="105"/>
      <c r="C590" s="106"/>
      <c r="D590" s="72"/>
      <c r="E590" s="107"/>
      <c r="F590" s="71"/>
      <c r="G590" s="107"/>
      <c r="H590" s="71"/>
      <c r="I590" s="107"/>
      <c r="J590" s="71"/>
      <c r="K590" s="71"/>
      <c r="L590" s="71"/>
      <c r="M590" s="72"/>
      <c r="N590" s="108"/>
      <c r="O590" s="72"/>
      <c r="P590" s="109"/>
      <c r="Q590" s="71"/>
      <c r="R590" s="110"/>
      <c r="S590" s="72"/>
      <c r="T590" s="111"/>
      <c r="U590" s="72"/>
      <c r="V590" s="112"/>
      <c r="W590" s="71"/>
      <c r="X590" s="72"/>
      <c r="Y590" s="112"/>
      <c r="Z590" s="72"/>
      <c r="AA590" s="75"/>
      <c r="AB590" s="169"/>
      <c r="AC590" s="72"/>
      <c r="AD590" s="170"/>
      <c r="AE590" s="72"/>
      <c r="AF590" s="170"/>
      <c r="AG590" s="71"/>
      <c r="AH590" s="72"/>
      <c r="AI590" s="170"/>
      <c r="AJ590" s="71"/>
      <c r="AK590" s="72"/>
      <c r="AL590" s="170"/>
      <c r="AM590" s="72"/>
      <c r="AN590" s="111"/>
      <c r="AO590" s="72"/>
      <c r="AP590" s="111"/>
      <c r="AQ590" s="72"/>
      <c r="AR590" s="111"/>
      <c r="AS590" s="72"/>
      <c r="AT590" s="168"/>
      <c r="AU590" s="72"/>
      <c r="AV590" s="266"/>
      <c r="AW590" s="71"/>
      <c r="AX590" s="72"/>
      <c r="AY590" s="111"/>
      <c r="AZ590" s="71"/>
      <c r="BA590" s="171"/>
      <c r="BB590" s="72"/>
      <c r="BC590" s="75"/>
    </row>
    <row r="591" ht="16.5" customHeight="1" outlineLevel="1">
      <c r="A591" s="75"/>
      <c r="B591" s="105"/>
      <c r="C591" s="106"/>
      <c r="D591" s="72"/>
      <c r="E591" s="107"/>
      <c r="F591" s="71"/>
      <c r="G591" s="107"/>
      <c r="H591" s="71"/>
      <c r="I591" s="107"/>
      <c r="J591" s="71"/>
      <c r="K591" s="71"/>
      <c r="L591" s="71"/>
      <c r="M591" s="72"/>
      <c r="N591" s="108"/>
      <c r="O591" s="72"/>
      <c r="P591" s="109"/>
      <c r="Q591" s="71"/>
      <c r="R591" s="110"/>
      <c r="S591" s="72"/>
      <c r="T591" s="111"/>
      <c r="U591" s="72"/>
      <c r="V591" s="112"/>
      <c r="W591" s="71"/>
      <c r="X591" s="72"/>
      <c r="Y591" s="112"/>
      <c r="Z591" s="72"/>
      <c r="AA591" s="75"/>
      <c r="AB591" s="169"/>
      <c r="AC591" s="72"/>
      <c r="AD591" s="170"/>
      <c r="AE591" s="72"/>
      <c r="AF591" s="170"/>
      <c r="AG591" s="71"/>
      <c r="AH591" s="72"/>
      <c r="AI591" s="170"/>
      <c r="AJ591" s="71"/>
      <c r="AK591" s="72"/>
      <c r="AL591" s="170"/>
      <c r="AM591" s="72"/>
      <c r="AN591" s="111"/>
      <c r="AO591" s="72"/>
      <c r="AP591" s="111"/>
      <c r="AQ591" s="72"/>
      <c r="AR591" s="111"/>
      <c r="AS591" s="72"/>
      <c r="AT591" s="168"/>
      <c r="AU591" s="72"/>
      <c r="AV591" s="266"/>
      <c r="AW591" s="71"/>
      <c r="AX591" s="72"/>
      <c r="AY591" s="111"/>
      <c r="AZ591" s="71"/>
      <c r="BA591" s="171"/>
      <c r="BB591" s="72"/>
      <c r="BC591" s="75"/>
    </row>
    <row r="592" ht="16.5" customHeight="1" outlineLevel="1">
      <c r="A592" s="75"/>
      <c r="B592" s="105"/>
      <c r="C592" s="106"/>
      <c r="D592" s="72"/>
      <c r="E592" s="107"/>
      <c r="F592" s="71"/>
      <c r="G592" s="107"/>
      <c r="H592" s="71"/>
      <c r="I592" s="107"/>
      <c r="J592" s="71"/>
      <c r="K592" s="71"/>
      <c r="L592" s="71"/>
      <c r="M592" s="72"/>
      <c r="N592" s="108"/>
      <c r="O592" s="72"/>
      <c r="P592" s="109"/>
      <c r="Q592" s="71"/>
      <c r="R592" s="110"/>
      <c r="S592" s="72"/>
      <c r="T592" s="111"/>
      <c r="U592" s="72"/>
      <c r="V592" s="112"/>
      <c r="W592" s="71"/>
      <c r="X592" s="72"/>
      <c r="Y592" s="112"/>
      <c r="Z592" s="72"/>
      <c r="AA592" s="75"/>
      <c r="AB592" s="169"/>
      <c r="AC592" s="72"/>
      <c r="AD592" s="170"/>
      <c r="AE592" s="72"/>
      <c r="AF592" s="170"/>
      <c r="AG592" s="71"/>
      <c r="AH592" s="72"/>
      <c r="AI592" s="170"/>
      <c r="AJ592" s="71"/>
      <c r="AK592" s="72"/>
      <c r="AL592" s="170"/>
      <c r="AM592" s="72"/>
      <c r="AN592" s="111"/>
      <c r="AO592" s="72"/>
      <c r="AP592" s="111"/>
      <c r="AQ592" s="72"/>
      <c r="AR592" s="111"/>
      <c r="AS592" s="72"/>
      <c r="AT592" s="168"/>
      <c r="AU592" s="72"/>
      <c r="AV592" s="266"/>
      <c r="AW592" s="71"/>
      <c r="AX592" s="72"/>
      <c r="AY592" s="111"/>
      <c r="AZ592" s="71"/>
      <c r="BA592" s="171"/>
      <c r="BB592" s="72"/>
      <c r="BC592" s="75"/>
    </row>
    <row r="593" ht="16.5" customHeight="1" outlineLevel="1">
      <c r="A593" s="75"/>
      <c r="B593" s="105"/>
      <c r="C593" s="106"/>
      <c r="D593" s="72"/>
      <c r="E593" s="107"/>
      <c r="F593" s="71"/>
      <c r="G593" s="107"/>
      <c r="H593" s="71"/>
      <c r="I593" s="107"/>
      <c r="J593" s="71"/>
      <c r="K593" s="71"/>
      <c r="L593" s="71"/>
      <c r="M593" s="72"/>
      <c r="N593" s="108"/>
      <c r="O593" s="72"/>
      <c r="P593" s="109"/>
      <c r="Q593" s="71"/>
      <c r="R593" s="110"/>
      <c r="S593" s="72"/>
      <c r="T593" s="111"/>
      <c r="U593" s="72"/>
      <c r="V593" s="112"/>
      <c r="W593" s="71"/>
      <c r="X593" s="72"/>
      <c r="Y593" s="112"/>
      <c r="Z593" s="72"/>
      <c r="AA593" s="75"/>
      <c r="AB593" s="169"/>
      <c r="AC593" s="72"/>
      <c r="AD593" s="170"/>
      <c r="AE593" s="72"/>
      <c r="AF593" s="170"/>
      <c r="AG593" s="71"/>
      <c r="AH593" s="72"/>
      <c r="AI593" s="170"/>
      <c r="AJ593" s="71"/>
      <c r="AK593" s="72"/>
      <c r="AL593" s="170"/>
      <c r="AM593" s="72"/>
      <c r="AN593" s="111"/>
      <c r="AO593" s="72"/>
      <c r="AP593" s="111"/>
      <c r="AQ593" s="72"/>
      <c r="AR593" s="111"/>
      <c r="AS593" s="72"/>
      <c r="AT593" s="168"/>
      <c r="AU593" s="72"/>
      <c r="AV593" s="266"/>
      <c r="AW593" s="71"/>
      <c r="AX593" s="72"/>
      <c r="AY593" s="111"/>
      <c r="AZ593" s="71"/>
      <c r="BA593" s="171"/>
      <c r="BB593" s="72"/>
      <c r="BC593" s="75"/>
    </row>
    <row r="594" ht="16.5" customHeight="1" outlineLevel="1">
      <c r="A594" s="75"/>
      <c r="B594" s="105"/>
      <c r="C594" s="106"/>
      <c r="D594" s="72"/>
      <c r="E594" s="107"/>
      <c r="F594" s="71"/>
      <c r="G594" s="107"/>
      <c r="H594" s="71"/>
      <c r="I594" s="107"/>
      <c r="J594" s="71"/>
      <c r="K594" s="71"/>
      <c r="L594" s="71"/>
      <c r="M594" s="72"/>
      <c r="N594" s="108"/>
      <c r="O594" s="72"/>
      <c r="P594" s="109"/>
      <c r="Q594" s="71"/>
      <c r="R594" s="110"/>
      <c r="S594" s="72"/>
      <c r="T594" s="111"/>
      <c r="U594" s="72"/>
      <c r="V594" s="112"/>
      <c r="W594" s="71"/>
      <c r="X594" s="72"/>
      <c r="Y594" s="112"/>
      <c r="Z594" s="72"/>
      <c r="AA594" s="75"/>
      <c r="AB594" s="169"/>
      <c r="AC594" s="72"/>
      <c r="AD594" s="170"/>
      <c r="AE594" s="72"/>
      <c r="AF594" s="170"/>
      <c r="AG594" s="71"/>
      <c r="AH594" s="72"/>
      <c r="AI594" s="170"/>
      <c r="AJ594" s="71"/>
      <c r="AK594" s="72"/>
      <c r="AL594" s="170"/>
      <c r="AM594" s="72"/>
      <c r="AN594" s="111"/>
      <c r="AO594" s="72"/>
      <c r="AP594" s="111"/>
      <c r="AQ594" s="72"/>
      <c r="AR594" s="111"/>
      <c r="AS594" s="72"/>
      <c r="AT594" s="168"/>
      <c r="AU594" s="72"/>
      <c r="AV594" s="266"/>
      <c r="AW594" s="71"/>
      <c r="AX594" s="72"/>
      <c r="AY594" s="111"/>
      <c r="AZ594" s="71"/>
      <c r="BA594" s="171"/>
      <c r="BB594" s="72"/>
      <c r="BC594" s="75"/>
    </row>
    <row r="595" ht="16.5" customHeight="1" outlineLevel="1">
      <c r="A595" s="75"/>
      <c r="B595" s="105"/>
      <c r="C595" s="106"/>
      <c r="D595" s="72"/>
      <c r="E595" s="107"/>
      <c r="F595" s="71"/>
      <c r="G595" s="107"/>
      <c r="H595" s="71"/>
      <c r="I595" s="107"/>
      <c r="J595" s="71"/>
      <c r="K595" s="71"/>
      <c r="L595" s="71"/>
      <c r="M595" s="72"/>
      <c r="N595" s="108"/>
      <c r="O595" s="72"/>
      <c r="P595" s="109"/>
      <c r="Q595" s="71"/>
      <c r="R595" s="110"/>
      <c r="S595" s="72"/>
      <c r="T595" s="111"/>
      <c r="U595" s="72"/>
      <c r="V595" s="112"/>
      <c r="W595" s="71"/>
      <c r="X595" s="72"/>
      <c r="Y595" s="112"/>
      <c r="Z595" s="72"/>
      <c r="AA595" s="75"/>
      <c r="AB595" s="169"/>
      <c r="AC595" s="72"/>
      <c r="AD595" s="170"/>
      <c r="AE595" s="72"/>
      <c r="AF595" s="170"/>
      <c r="AG595" s="71"/>
      <c r="AH595" s="72"/>
      <c r="AI595" s="170"/>
      <c r="AJ595" s="71"/>
      <c r="AK595" s="72"/>
      <c r="AL595" s="170"/>
      <c r="AM595" s="72"/>
      <c r="AN595" s="111"/>
      <c r="AO595" s="72"/>
      <c r="AP595" s="111"/>
      <c r="AQ595" s="72"/>
      <c r="AR595" s="111"/>
      <c r="AS595" s="72"/>
      <c r="AT595" s="168"/>
      <c r="AU595" s="72"/>
      <c r="AV595" s="266"/>
      <c r="AW595" s="71"/>
      <c r="AX595" s="72"/>
      <c r="AY595" s="111"/>
      <c r="AZ595" s="71"/>
      <c r="BA595" s="171"/>
      <c r="BB595" s="72"/>
      <c r="BC595" s="75"/>
    </row>
    <row r="596" ht="16.5" customHeight="1" outlineLevel="1">
      <c r="A596" s="75"/>
      <c r="B596" s="105"/>
      <c r="C596" s="106"/>
      <c r="D596" s="72"/>
      <c r="E596" s="107"/>
      <c r="F596" s="71"/>
      <c r="G596" s="107"/>
      <c r="H596" s="71"/>
      <c r="I596" s="107"/>
      <c r="J596" s="71"/>
      <c r="K596" s="71"/>
      <c r="L596" s="71"/>
      <c r="M596" s="72"/>
      <c r="N596" s="108"/>
      <c r="O596" s="72"/>
      <c r="P596" s="109"/>
      <c r="Q596" s="71"/>
      <c r="R596" s="110"/>
      <c r="S596" s="72"/>
      <c r="T596" s="111"/>
      <c r="U596" s="72"/>
      <c r="V596" s="112"/>
      <c r="W596" s="71"/>
      <c r="X596" s="72"/>
      <c r="Y596" s="112"/>
      <c r="Z596" s="72"/>
      <c r="AA596" s="75"/>
      <c r="AB596" s="169"/>
      <c r="AC596" s="72"/>
      <c r="AD596" s="170"/>
      <c r="AE596" s="72"/>
      <c r="AF596" s="170"/>
      <c r="AG596" s="71"/>
      <c r="AH596" s="72"/>
      <c r="AI596" s="170"/>
      <c r="AJ596" s="71"/>
      <c r="AK596" s="72"/>
      <c r="AL596" s="170"/>
      <c r="AM596" s="72"/>
      <c r="AN596" s="111"/>
      <c r="AO596" s="72"/>
      <c r="AP596" s="111"/>
      <c r="AQ596" s="72"/>
      <c r="AR596" s="111"/>
      <c r="AS596" s="72"/>
      <c r="AT596" s="168"/>
      <c r="AU596" s="72"/>
      <c r="AV596" s="266"/>
      <c r="AW596" s="71"/>
      <c r="AX596" s="72"/>
      <c r="AY596" s="111"/>
      <c r="AZ596" s="71"/>
      <c r="BA596" s="171"/>
      <c r="BB596" s="72"/>
      <c r="BC596" s="75"/>
    </row>
    <row r="597" ht="16.5" customHeight="1" outlineLevel="1">
      <c r="A597" s="75"/>
      <c r="B597" s="105"/>
      <c r="C597" s="106"/>
      <c r="D597" s="72"/>
      <c r="E597" s="107"/>
      <c r="F597" s="71"/>
      <c r="G597" s="107"/>
      <c r="H597" s="71"/>
      <c r="I597" s="107"/>
      <c r="J597" s="71"/>
      <c r="K597" s="71"/>
      <c r="L597" s="71"/>
      <c r="M597" s="72"/>
      <c r="N597" s="108"/>
      <c r="O597" s="72"/>
      <c r="P597" s="109"/>
      <c r="Q597" s="71"/>
      <c r="R597" s="110"/>
      <c r="S597" s="72"/>
      <c r="T597" s="111"/>
      <c r="U597" s="72"/>
      <c r="V597" s="112"/>
      <c r="W597" s="71"/>
      <c r="X597" s="72"/>
      <c r="Y597" s="112"/>
      <c r="Z597" s="72"/>
      <c r="AA597" s="75"/>
      <c r="AB597" s="169"/>
      <c r="AC597" s="72"/>
      <c r="AD597" s="170"/>
      <c r="AE597" s="72"/>
      <c r="AF597" s="170"/>
      <c r="AG597" s="71"/>
      <c r="AH597" s="72"/>
      <c r="AI597" s="170"/>
      <c r="AJ597" s="71"/>
      <c r="AK597" s="72"/>
      <c r="AL597" s="170"/>
      <c r="AM597" s="72"/>
      <c r="AN597" s="111"/>
      <c r="AO597" s="72"/>
      <c r="AP597" s="111"/>
      <c r="AQ597" s="72"/>
      <c r="AR597" s="111"/>
      <c r="AS597" s="72"/>
      <c r="AT597" s="168"/>
      <c r="AU597" s="72"/>
      <c r="AV597" s="266"/>
      <c r="AW597" s="71"/>
      <c r="AX597" s="72"/>
      <c r="AY597" s="111"/>
      <c r="AZ597" s="71"/>
      <c r="BA597" s="171"/>
      <c r="BB597" s="72"/>
      <c r="BC597" s="75"/>
    </row>
    <row r="598" ht="16.5" customHeight="1" outlineLevel="1">
      <c r="A598" s="75"/>
      <c r="B598" s="105"/>
      <c r="C598" s="106"/>
      <c r="D598" s="72"/>
      <c r="E598" s="107"/>
      <c r="F598" s="71"/>
      <c r="G598" s="107"/>
      <c r="H598" s="71"/>
      <c r="I598" s="107"/>
      <c r="J598" s="71"/>
      <c r="K598" s="71"/>
      <c r="L598" s="71"/>
      <c r="M598" s="72"/>
      <c r="N598" s="108"/>
      <c r="O598" s="72"/>
      <c r="P598" s="109"/>
      <c r="Q598" s="71"/>
      <c r="R598" s="110"/>
      <c r="S598" s="72"/>
      <c r="T598" s="111"/>
      <c r="U598" s="72"/>
      <c r="V598" s="112"/>
      <c r="W598" s="71"/>
      <c r="X598" s="72"/>
      <c r="Y598" s="112"/>
      <c r="Z598" s="72"/>
      <c r="AA598" s="75"/>
      <c r="AB598" s="169"/>
      <c r="AC598" s="72"/>
      <c r="AD598" s="170"/>
      <c r="AE598" s="72"/>
      <c r="AF598" s="170"/>
      <c r="AG598" s="71"/>
      <c r="AH598" s="72"/>
      <c r="AI598" s="170"/>
      <c r="AJ598" s="71"/>
      <c r="AK598" s="72"/>
      <c r="AL598" s="170"/>
      <c r="AM598" s="72"/>
      <c r="AN598" s="111"/>
      <c r="AO598" s="72"/>
      <c r="AP598" s="111"/>
      <c r="AQ598" s="72"/>
      <c r="AR598" s="111"/>
      <c r="AS598" s="72"/>
      <c r="AT598" s="168"/>
      <c r="AU598" s="72"/>
      <c r="AV598" s="266"/>
      <c r="AW598" s="71"/>
      <c r="AX598" s="72"/>
      <c r="AY598" s="111"/>
      <c r="AZ598" s="71"/>
      <c r="BA598" s="171"/>
      <c r="BB598" s="72"/>
      <c r="BC598" s="75"/>
    </row>
    <row r="599" ht="16.5" customHeight="1" outlineLevel="1">
      <c r="A599" s="75"/>
      <c r="B599" s="105"/>
      <c r="C599" s="106"/>
      <c r="D599" s="72"/>
      <c r="E599" s="107"/>
      <c r="F599" s="71"/>
      <c r="G599" s="107"/>
      <c r="H599" s="71"/>
      <c r="I599" s="107"/>
      <c r="J599" s="71"/>
      <c r="K599" s="71"/>
      <c r="L599" s="71"/>
      <c r="M599" s="72"/>
      <c r="N599" s="108"/>
      <c r="O599" s="72"/>
      <c r="P599" s="109"/>
      <c r="Q599" s="71"/>
      <c r="R599" s="110"/>
      <c r="S599" s="72"/>
      <c r="T599" s="111"/>
      <c r="U599" s="72"/>
      <c r="V599" s="112"/>
      <c r="W599" s="71"/>
      <c r="X599" s="72"/>
      <c r="Y599" s="112"/>
      <c r="Z599" s="72"/>
      <c r="AA599" s="75"/>
      <c r="AB599" s="169"/>
      <c r="AC599" s="72"/>
      <c r="AD599" s="170"/>
      <c r="AE599" s="72"/>
      <c r="AF599" s="170"/>
      <c r="AG599" s="71"/>
      <c r="AH599" s="72"/>
      <c r="AI599" s="170"/>
      <c r="AJ599" s="71"/>
      <c r="AK599" s="72"/>
      <c r="AL599" s="170"/>
      <c r="AM599" s="72"/>
      <c r="AN599" s="111"/>
      <c r="AO599" s="72"/>
      <c r="AP599" s="111"/>
      <c r="AQ599" s="72"/>
      <c r="AR599" s="111"/>
      <c r="AS599" s="72"/>
      <c r="AT599" s="168"/>
      <c r="AU599" s="72"/>
      <c r="AV599" s="266"/>
      <c r="AW599" s="71"/>
      <c r="AX599" s="72"/>
      <c r="AY599" s="111"/>
      <c r="AZ599" s="71"/>
      <c r="BA599" s="171"/>
      <c r="BB599" s="72"/>
      <c r="BC599" s="75"/>
    </row>
    <row r="600" ht="16.5" customHeight="1" outlineLevel="1">
      <c r="A600" s="75"/>
      <c r="B600" s="105"/>
      <c r="C600" s="106"/>
      <c r="D600" s="72"/>
      <c r="E600" s="107"/>
      <c r="F600" s="71"/>
      <c r="G600" s="107"/>
      <c r="H600" s="71"/>
      <c r="I600" s="107"/>
      <c r="J600" s="71"/>
      <c r="K600" s="71"/>
      <c r="L600" s="71"/>
      <c r="M600" s="72"/>
      <c r="N600" s="108"/>
      <c r="O600" s="72"/>
      <c r="P600" s="109"/>
      <c r="Q600" s="71"/>
      <c r="R600" s="110"/>
      <c r="S600" s="72"/>
      <c r="T600" s="111"/>
      <c r="U600" s="72"/>
      <c r="V600" s="112"/>
      <c r="W600" s="71"/>
      <c r="X600" s="72"/>
      <c r="Y600" s="112"/>
      <c r="Z600" s="72"/>
      <c r="AA600" s="75"/>
      <c r="AB600" s="169"/>
      <c r="AC600" s="72"/>
      <c r="AD600" s="170"/>
      <c r="AE600" s="72"/>
      <c r="AF600" s="170"/>
      <c r="AG600" s="71"/>
      <c r="AH600" s="72"/>
      <c r="AI600" s="170"/>
      <c r="AJ600" s="71"/>
      <c r="AK600" s="72"/>
      <c r="AL600" s="170"/>
      <c r="AM600" s="72"/>
      <c r="AN600" s="111"/>
      <c r="AO600" s="72"/>
      <c r="AP600" s="111"/>
      <c r="AQ600" s="72"/>
      <c r="AR600" s="111"/>
      <c r="AS600" s="72"/>
      <c r="AT600" s="168"/>
      <c r="AU600" s="72"/>
      <c r="AV600" s="266"/>
      <c r="AW600" s="71"/>
      <c r="AX600" s="72"/>
      <c r="AY600" s="111"/>
      <c r="AZ600" s="71"/>
      <c r="BA600" s="171"/>
      <c r="BB600" s="72"/>
      <c r="BC600" s="75"/>
    </row>
    <row r="601" ht="16.5" customHeight="1" outlineLevel="1">
      <c r="A601" s="75"/>
      <c r="B601" s="105"/>
      <c r="C601" s="106"/>
      <c r="D601" s="72"/>
      <c r="E601" s="107"/>
      <c r="F601" s="71"/>
      <c r="G601" s="107"/>
      <c r="H601" s="71"/>
      <c r="I601" s="107"/>
      <c r="J601" s="71"/>
      <c r="K601" s="71"/>
      <c r="L601" s="71"/>
      <c r="M601" s="72"/>
      <c r="N601" s="108"/>
      <c r="O601" s="72"/>
      <c r="P601" s="109"/>
      <c r="Q601" s="71"/>
      <c r="R601" s="110"/>
      <c r="S601" s="72"/>
      <c r="T601" s="111"/>
      <c r="U601" s="72"/>
      <c r="V601" s="112"/>
      <c r="W601" s="71"/>
      <c r="X601" s="72"/>
      <c r="Y601" s="112"/>
      <c r="Z601" s="72"/>
      <c r="AA601" s="75"/>
      <c r="AB601" s="169"/>
      <c r="AC601" s="72"/>
      <c r="AD601" s="170"/>
      <c r="AE601" s="72"/>
      <c r="AF601" s="170"/>
      <c r="AG601" s="71"/>
      <c r="AH601" s="72"/>
      <c r="AI601" s="170"/>
      <c r="AJ601" s="71"/>
      <c r="AK601" s="72"/>
      <c r="AL601" s="170"/>
      <c r="AM601" s="72"/>
      <c r="AN601" s="111"/>
      <c r="AO601" s="72"/>
      <c r="AP601" s="111"/>
      <c r="AQ601" s="72"/>
      <c r="AR601" s="111"/>
      <c r="AS601" s="72"/>
      <c r="AT601" s="168"/>
      <c r="AU601" s="72"/>
      <c r="AV601" s="266"/>
      <c r="AW601" s="71"/>
      <c r="AX601" s="72"/>
      <c r="AY601" s="111"/>
      <c r="AZ601" s="71"/>
      <c r="BA601" s="171"/>
      <c r="BB601" s="72"/>
      <c r="BC601" s="75"/>
    </row>
    <row r="602" ht="16.5" customHeight="1" outlineLevel="1">
      <c r="A602" s="75"/>
      <c r="B602" s="105"/>
      <c r="C602" s="106"/>
      <c r="D602" s="72"/>
      <c r="E602" s="107"/>
      <c r="F602" s="71"/>
      <c r="G602" s="107"/>
      <c r="H602" s="71"/>
      <c r="I602" s="107"/>
      <c r="J602" s="71"/>
      <c r="K602" s="71"/>
      <c r="L602" s="71"/>
      <c r="M602" s="72"/>
      <c r="N602" s="108"/>
      <c r="O602" s="72"/>
      <c r="P602" s="109"/>
      <c r="Q602" s="71"/>
      <c r="R602" s="110"/>
      <c r="S602" s="72"/>
      <c r="T602" s="111"/>
      <c r="U602" s="72"/>
      <c r="V602" s="112"/>
      <c r="W602" s="71"/>
      <c r="X602" s="72"/>
      <c r="Y602" s="112"/>
      <c r="Z602" s="72"/>
      <c r="AA602" s="75"/>
      <c r="AB602" s="169"/>
      <c r="AC602" s="72"/>
      <c r="AD602" s="170"/>
      <c r="AE602" s="72"/>
      <c r="AF602" s="170"/>
      <c r="AG602" s="71"/>
      <c r="AH602" s="72"/>
      <c r="AI602" s="170"/>
      <c r="AJ602" s="71"/>
      <c r="AK602" s="72"/>
      <c r="AL602" s="170"/>
      <c r="AM602" s="72"/>
      <c r="AN602" s="111"/>
      <c r="AO602" s="72"/>
      <c r="AP602" s="111"/>
      <c r="AQ602" s="72"/>
      <c r="AR602" s="111"/>
      <c r="AS602" s="72"/>
      <c r="AT602" s="168"/>
      <c r="AU602" s="72"/>
      <c r="AV602" s="266"/>
      <c r="AW602" s="71"/>
      <c r="AX602" s="72"/>
      <c r="AY602" s="111"/>
      <c r="AZ602" s="71"/>
      <c r="BA602" s="171"/>
      <c r="BB602" s="72"/>
      <c r="BC602" s="75"/>
    </row>
    <row r="603" ht="16.5" customHeight="1" outlineLevel="1">
      <c r="A603" s="75"/>
      <c r="B603" s="105"/>
      <c r="C603" s="106"/>
      <c r="D603" s="72"/>
      <c r="E603" s="107"/>
      <c r="F603" s="71"/>
      <c r="G603" s="107"/>
      <c r="H603" s="71"/>
      <c r="I603" s="107"/>
      <c r="J603" s="71"/>
      <c r="K603" s="71"/>
      <c r="L603" s="71"/>
      <c r="M603" s="72"/>
      <c r="N603" s="108"/>
      <c r="O603" s="72"/>
      <c r="P603" s="109"/>
      <c r="Q603" s="71"/>
      <c r="R603" s="110"/>
      <c r="S603" s="72"/>
      <c r="T603" s="111"/>
      <c r="U603" s="72"/>
      <c r="V603" s="112"/>
      <c r="W603" s="71"/>
      <c r="X603" s="72"/>
      <c r="Y603" s="112"/>
      <c r="Z603" s="72"/>
      <c r="AA603" s="75"/>
      <c r="AB603" s="169"/>
      <c r="AC603" s="72"/>
      <c r="AD603" s="170"/>
      <c r="AE603" s="72"/>
      <c r="AF603" s="170"/>
      <c r="AG603" s="71"/>
      <c r="AH603" s="72"/>
      <c r="AI603" s="170"/>
      <c r="AJ603" s="71"/>
      <c r="AK603" s="72"/>
      <c r="AL603" s="170"/>
      <c r="AM603" s="72"/>
      <c r="AN603" s="111"/>
      <c r="AO603" s="72"/>
      <c r="AP603" s="111"/>
      <c r="AQ603" s="72"/>
      <c r="AR603" s="111"/>
      <c r="AS603" s="72"/>
      <c r="AT603" s="168"/>
      <c r="AU603" s="72"/>
      <c r="AV603" s="266"/>
      <c r="AW603" s="71"/>
      <c r="AX603" s="72"/>
      <c r="AY603" s="111"/>
      <c r="AZ603" s="71"/>
      <c r="BA603" s="171"/>
      <c r="BB603" s="72"/>
      <c r="BC603" s="75"/>
    </row>
    <row r="604" ht="16.5" customHeight="1" outlineLevel="1">
      <c r="A604" s="75"/>
      <c r="B604" s="105"/>
      <c r="C604" s="106"/>
      <c r="D604" s="72"/>
      <c r="E604" s="107"/>
      <c r="F604" s="71"/>
      <c r="G604" s="107"/>
      <c r="H604" s="71"/>
      <c r="I604" s="107"/>
      <c r="J604" s="71"/>
      <c r="K604" s="71"/>
      <c r="L604" s="71"/>
      <c r="M604" s="72"/>
      <c r="N604" s="108"/>
      <c r="O604" s="72"/>
      <c r="P604" s="109"/>
      <c r="Q604" s="71"/>
      <c r="R604" s="110"/>
      <c r="S604" s="72"/>
      <c r="T604" s="111"/>
      <c r="U604" s="72"/>
      <c r="V604" s="112"/>
      <c r="W604" s="71"/>
      <c r="X604" s="72"/>
      <c r="Y604" s="112"/>
      <c r="Z604" s="72"/>
      <c r="AA604" s="75"/>
      <c r="AB604" s="169"/>
      <c r="AC604" s="72"/>
      <c r="AD604" s="170"/>
      <c r="AE604" s="72"/>
      <c r="AF604" s="170"/>
      <c r="AG604" s="71"/>
      <c r="AH604" s="72"/>
      <c r="AI604" s="170"/>
      <c r="AJ604" s="71"/>
      <c r="AK604" s="72"/>
      <c r="AL604" s="170"/>
      <c r="AM604" s="72"/>
      <c r="AN604" s="111"/>
      <c r="AO604" s="72"/>
      <c r="AP604" s="111"/>
      <c r="AQ604" s="72"/>
      <c r="AR604" s="111"/>
      <c r="AS604" s="72"/>
      <c r="AT604" s="168"/>
      <c r="AU604" s="72"/>
      <c r="AV604" s="266"/>
      <c r="AW604" s="71"/>
      <c r="AX604" s="72"/>
      <c r="AY604" s="111"/>
      <c r="AZ604" s="71"/>
      <c r="BA604" s="171"/>
      <c r="BB604" s="72"/>
      <c r="BC604" s="75"/>
    </row>
    <row r="605" ht="16.5" customHeight="1" outlineLevel="1">
      <c r="A605" s="75"/>
      <c r="B605" s="105"/>
      <c r="C605" s="106"/>
      <c r="D605" s="72"/>
      <c r="E605" s="107"/>
      <c r="F605" s="71"/>
      <c r="G605" s="107"/>
      <c r="H605" s="71"/>
      <c r="I605" s="107"/>
      <c r="J605" s="71"/>
      <c r="K605" s="71"/>
      <c r="L605" s="71"/>
      <c r="M605" s="72"/>
      <c r="N605" s="108"/>
      <c r="O605" s="72"/>
      <c r="P605" s="109"/>
      <c r="Q605" s="71"/>
      <c r="R605" s="110"/>
      <c r="S605" s="72"/>
      <c r="T605" s="111"/>
      <c r="U605" s="72"/>
      <c r="V605" s="112"/>
      <c r="W605" s="71"/>
      <c r="X605" s="72"/>
      <c r="Y605" s="112"/>
      <c r="Z605" s="72"/>
      <c r="AA605" s="75"/>
      <c r="AB605" s="169"/>
      <c r="AC605" s="72"/>
      <c r="AD605" s="170"/>
      <c r="AE605" s="72"/>
      <c r="AF605" s="170"/>
      <c r="AG605" s="71"/>
      <c r="AH605" s="72"/>
      <c r="AI605" s="170"/>
      <c r="AJ605" s="71"/>
      <c r="AK605" s="72"/>
      <c r="AL605" s="170"/>
      <c r="AM605" s="72"/>
      <c r="AN605" s="111"/>
      <c r="AO605" s="72"/>
      <c r="AP605" s="111"/>
      <c r="AQ605" s="72"/>
      <c r="AR605" s="111"/>
      <c r="AS605" s="72"/>
      <c r="AT605" s="168"/>
      <c r="AU605" s="72"/>
      <c r="AV605" s="266"/>
      <c r="AW605" s="71"/>
      <c r="AX605" s="72"/>
      <c r="AY605" s="111"/>
      <c r="AZ605" s="71"/>
      <c r="BA605" s="171"/>
      <c r="BB605" s="72"/>
      <c r="BC605" s="75"/>
    </row>
    <row r="606" ht="16.5" customHeight="1" outlineLevel="1">
      <c r="A606" s="75"/>
      <c r="B606" s="105"/>
      <c r="C606" s="106"/>
      <c r="D606" s="72"/>
      <c r="E606" s="107"/>
      <c r="F606" s="71"/>
      <c r="G606" s="107"/>
      <c r="H606" s="71"/>
      <c r="I606" s="107"/>
      <c r="J606" s="71"/>
      <c r="K606" s="71"/>
      <c r="L606" s="71"/>
      <c r="M606" s="72"/>
      <c r="N606" s="108"/>
      <c r="O606" s="72"/>
      <c r="P606" s="109"/>
      <c r="Q606" s="71"/>
      <c r="R606" s="110"/>
      <c r="S606" s="72"/>
      <c r="T606" s="111"/>
      <c r="U606" s="72"/>
      <c r="V606" s="112"/>
      <c r="W606" s="71"/>
      <c r="X606" s="72"/>
      <c r="Y606" s="112"/>
      <c r="Z606" s="72"/>
      <c r="AA606" s="75"/>
      <c r="AB606" s="169"/>
      <c r="AC606" s="72"/>
      <c r="AD606" s="170"/>
      <c r="AE606" s="72"/>
      <c r="AF606" s="170"/>
      <c r="AG606" s="71"/>
      <c r="AH606" s="72"/>
      <c r="AI606" s="170"/>
      <c r="AJ606" s="71"/>
      <c r="AK606" s="72"/>
      <c r="AL606" s="170"/>
      <c r="AM606" s="72"/>
      <c r="AN606" s="111"/>
      <c r="AO606" s="72"/>
      <c r="AP606" s="111"/>
      <c r="AQ606" s="72"/>
      <c r="AR606" s="111"/>
      <c r="AS606" s="72"/>
      <c r="AT606" s="168"/>
      <c r="AU606" s="72"/>
      <c r="AV606" s="266"/>
      <c r="AW606" s="71"/>
      <c r="AX606" s="72"/>
      <c r="AY606" s="111"/>
      <c r="AZ606" s="71"/>
      <c r="BA606" s="171"/>
      <c r="BB606" s="72"/>
      <c r="BC606" s="75"/>
    </row>
    <row r="607" ht="16.5" customHeight="1" outlineLevel="1">
      <c r="A607" s="75"/>
      <c r="B607" s="105"/>
      <c r="C607" s="106"/>
      <c r="D607" s="72"/>
      <c r="E607" s="107"/>
      <c r="F607" s="71"/>
      <c r="G607" s="107"/>
      <c r="H607" s="71"/>
      <c r="I607" s="107"/>
      <c r="J607" s="71"/>
      <c r="K607" s="71"/>
      <c r="L607" s="71"/>
      <c r="M607" s="72"/>
      <c r="N607" s="108"/>
      <c r="O607" s="72"/>
      <c r="P607" s="109"/>
      <c r="Q607" s="71"/>
      <c r="R607" s="110"/>
      <c r="S607" s="72"/>
      <c r="T607" s="111"/>
      <c r="U607" s="72"/>
      <c r="V607" s="112"/>
      <c r="W607" s="71"/>
      <c r="X607" s="72"/>
      <c r="Y607" s="112"/>
      <c r="Z607" s="72"/>
      <c r="AA607" s="75"/>
      <c r="AB607" s="169"/>
      <c r="AC607" s="72"/>
      <c r="AD607" s="170"/>
      <c r="AE607" s="72"/>
      <c r="AF607" s="170"/>
      <c r="AG607" s="71"/>
      <c r="AH607" s="72"/>
      <c r="AI607" s="170"/>
      <c r="AJ607" s="71"/>
      <c r="AK607" s="72"/>
      <c r="AL607" s="170"/>
      <c r="AM607" s="72"/>
      <c r="AN607" s="111"/>
      <c r="AO607" s="72"/>
      <c r="AP607" s="111"/>
      <c r="AQ607" s="72"/>
      <c r="AR607" s="111"/>
      <c r="AS607" s="72"/>
      <c r="AT607" s="168"/>
      <c r="AU607" s="72"/>
      <c r="AV607" s="266"/>
      <c r="AW607" s="71"/>
      <c r="AX607" s="72"/>
      <c r="AY607" s="111"/>
      <c r="AZ607" s="71"/>
      <c r="BA607" s="171"/>
      <c r="BB607" s="72"/>
      <c r="BC607" s="75"/>
    </row>
    <row r="608" ht="16.5" customHeight="1" outlineLevel="1">
      <c r="A608" s="75"/>
      <c r="B608" s="105"/>
      <c r="C608" s="106"/>
      <c r="D608" s="72"/>
      <c r="E608" s="107"/>
      <c r="F608" s="71"/>
      <c r="G608" s="107"/>
      <c r="H608" s="71"/>
      <c r="I608" s="107"/>
      <c r="J608" s="71"/>
      <c r="K608" s="71"/>
      <c r="L608" s="71"/>
      <c r="M608" s="72"/>
      <c r="N608" s="108"/>
      <c r="O608" s="72"/>
      <c r="P608" s="109"/>
      <c r="Q608" s="71"/>
      <c r="R608" s="110"/>
      <c r="S608" s="72"/>
      <c r="T608" s="111"/>
      <c r="U608" s="72"/>
      <c r="V608" s="112"/>
      <c r="W608" s="71"/>
      <c r="X608" s="72"/>
      <c r="Y608" s="112"/>
      <c r="Z608" s="72"/>
      <c r="AA608" s="75"/>
      <c r="AB608" s="169"/>
      <c r="AC608" s="72"/>
      <c r="AD608" s="170"/>
      <c r="AE608" s="72"/>
      <c r="AF608" s="170"/>
      <c r="AG608" s="71"/>
      <c r="AH608" s="72"/>
      <c r="AI608" s="170"/>
      <c r="AJ608" s="71"/>
      <c r="AK608" s="72"/>
      <c r="AL608" s="170"/>
      <c r="AM608" s="72"/>
      <c r="AN608" s="111"/>
      <c r="AO608" s="72"/>
      <c r="AP608" s="111"/>
      <c r="AQ608" s="72"/>
      <c r="AR608" s="111"/>
      <c r="AS608" s="72"/>
      <c r="AT608" s="168"/>
      <c r="AU608" s="72"/>
      <c r="AV608" s="266"/>
      <c r="AW608" s="71"/>
      <c r="AX608" s="72"/>
      <c r="AY608" s="111"/>
      <c r="AZ608" s="71"/>
      <c r="BA608" s="171"/>
      <c r="BB608" s="72"/>
      <c r="BC608" s="75"/>
    </row>
    <row r="609" ht="16.5" customHeight="1" outlineLevel="1">
      <c r="A609" s="75"/>
      <c r="B609" s="105"/>
      <c r="C609" s="106"/>
      <c r="D609" s="72"/>
      <c r="E609" s="107"/>
      <c r="F609" s="71"/>
      <c r="G609" s="107"/>
      <c r="H609" s="71"/>
      <c r="I609" s="107"/>
      <c r="J609" s="71"/>
      <c r="K609" s="71"/>
      <c r="L609" s="71"/>
      <c r="M609" s="72"/>
      <c r="N609" s="108"/>
      <c r="O609" s="72"/>
      <c r="P609" s="109"/>
      <c r="Q609" s="71"/>
      <c r="R609" s="110"/>
      <c r="S609" s="72"/>
      <c r="T609" s="111"/>
      <c r="U609" s="72"/>
      <c r="V609" s="112"/>
      <c r="W609" s="71"/>
      <c r="X609" s="72"/>
      <c r="Y609" s="112"/>
      <c r="Z609" s="72"/>
      <c r="AA609" s="75"/>
      <c r="AB609" s="169"/>
      <c r="AC609" s="72"/>
      <c r="AD609" s="170"/>
      <c r="AE609" s="72"/>
      <c r="AF609" s="170"/>
      <c r="AG609" s="71"/>
      <c r="AH609" s="72"/>
      <c r="AI609" s="170"/>
      <c r="AJ609" s="71"/>
      <c r="AK609" s="72"/>
      <c r="AL609" s="170"/>
      <c r="AM609" s="72"/>
      <c r="AN609" s="111"/>
      <c r="AO609" s="72"/>
      <c r="AP609" s="111"/>
      <c r="AQ609" s="72"/>
      <c r="AR609" s="111"/>
      <c r="AS609" s="72"/>
      <c r="AT609" s="168"/>
      <c r="AU609" s="72"/>
      <c r="AV609" s="266"/>
      <c r="AW609" s="71"/>
      <c r="AX609" s="72"/>
      <c r="AY609" s="111"/>
      <c r="AZ609" s="71"/>
      <c r="BA609" s="171"/>
      <c r="BB609" s="72"/>
      <c r="BC609" s="75"/>
    </row>
    <row r="610" ht="16.5" customHeight="1" outlineLevel="1">
      <c r="A610" s="75"/>
      <c r="B610" s="105"/>
      <c r="C610" s="106"/>
      <c r="D610" s="72"/>
      <c r="E610" s="107"/>
      <c r="F610" s="71"/>
      <c r="G610" s="107"/>
      <c r="H610" s="71"/>
      <c r="I610" s="107"/>
      <c r="J610" s="71"/>
      <c r="K610" s="71"/>
      <c r="L610" s="71"/>
      <c r="M610" s="72"/>
      <c r="N610" s="108"/>
      <c r="O610" s="72"/>
      <c r="P610" s="109"/>
      <c r="Q610" s="71"/>
      <c r="R610" s="110"/>
      <c r="S610" s="72"/>
      <c r="T610" s="111"/>
      <c r="U610" s="72"/>
      <c r="V610" s="112"/>
      <c r="W610" s="71"/>
      <c r="X610" s="72"/>
      <c r="Y610" s="112"/>
      <c r="Z610" s="72"/>
      <c r="AA610" s="75"/>
      <c r="AB610" s="169"/>
      <c r="AC610" s="72"/>
      <c r="AD610" s="170"/>
      <c r="AE610" s="72"/>
      <c r="AF610" s="170"/>
      <c r="AG610" s="71"/>
      <c r="AH610" s="72"/>
      <c r="AI610" s="170"/>
      <c r="AJ610" s="71"/>
      <c r="AK610" s="72"/>
      <c r="AL610" s="170"/>
      <c r="AM610" s="72"/>
      <c r="AN610" s="111"/>
      <c r="AO610" s="72"/>
      <c r="AP610" s="111"/>
      <c r="AQ610" s="72"/>
      <c r="AR610" s="111"/>
      <c r="AS610" s="72"/>
      <c r="AT610" s="168"/>
      <c r="AU610" s="72"/>
      <c r="AV610" s="266"/>
      <c r="AW610" s="71"/>
      <c r="AX610" s="72"/>
      <c r="AY610" s="111"/>
      <c r="AZ610" s="71"/>
      <c r="BA610" s="171"/>
      <c r="BB610" s="72"/>
      <c r="BC610" s="75"/>
    </row>
    <row r="611" ht="16.5" customHeight="1" outlineLevel="1">
      <c r="A611" s="75"/>
      <c r="B611" s="105"/>
      <c r="C611" s="106"/>
      <c r="D611" s="72"/>
      <c r="E611" s="107"/>
      <c r="F611" s="71"/>
      <c r="G611" s="107"/>
      <c r="H611" s="71"/>
      <c r="I611" s="107"/>
      <c r="J611" s="71"/>
      <c r="K611" s="71"/>
      <c r="L611" s="71"/>
      <c r="M611" s="72"/>
      <c r="N611" s="108"/>
      <c r="O611" s="72"/>
      <c r="P611" s="109"/>
      <c r="Q611" s="71"/>
      <c r="R611" s="110"/>
      <c r="S611" s="72"/>
      <c r="T611" s="111"/>
      <c r="U611" s="72"/>
      <c r="V611" s="112"/>
      <c r="W611" s="71"/>
      <c r="X611" s="72"/>
      <c r="Y611" s="112"/>
      <c r="Z611" s="72"/>
      <c r="AA611" s="75"/>
      <c r="AB611" s="169"/>
      <c r="AC611" s="72"/>
      <c r="AD611" s="170"/>
      <c r="AE611" s="72"/>
      <c r="AF611" s="170"/>
      <c r="AG611" s="71"/>
      <c r="AH611" s="72"/>
      <c r="AI611" s="170"/>
      <c r="AJ611" s="71"/>
      <c r="AK611" s="72"/>
      <c r="AL611" s="170"/>
      <c r="AM611" s="72"/>
      <c r="AN611" s="111"/>
      <c r="AO611" s="72"/>
      <c r="AP611" s="111"/>
      <c r="AQ611" s="72"/>
      <c r="AR611" s="111"/>
      <c r="AS611" s="72"/>
      <c r="AT611" s="168"/>
      <c r="AU611" s="72"/>
      <c r="AV611" s="266"/>
      <c r="AW611" s="71"/>
      <c r="AX611" s="72"/>
      <c r="AY611" s="111"/>
      <c r="AZ611" s="71"/>
      <c r="BA611" s="171"/>
      <c r="BB611" s="72"/>
      <c r="BC611" s="75"/>
    </row>
    <row r="612" ht="16.5" customHeight="1" outlineLevel="1">
      <c r="A612" s="75"/>
      <c r="B612" s="105"/>
      <c r="C612" s="106"/>
      <c r="D612" s="72"/>
      <c r="E612" s="107"/>
      <c r="F612" s="71"/>
      <c r="G612" s="107"/>
      <c r="H612" s="71"/>
      <c r="I612" s="107"/>
      <c r="J612" s="71"/>
      <c r="K612" s="71"/>
      <c r="L612" s="71"/>
      <c r="M612" s="72"/>
      <c r="N612" s="108"/>
      <c r="O612" s="72"/>
      <c r="P612" s="109"/>
      <c r="Q612" s="71"/>
      <c r="R612" s="110"/>
      <c r="S612" s="72"/>
      <c r="T612" s="111"/>
      <c r="U612" s="72"/>
      <c r="V612" s="112"/>
      <c r="W612" s="71"/>
      <c r="X612" s="72"/>
      <c r="Y612" s="112"/>
      <c r="Z612" s="72"/>
      <c r="AA612" s="75"/>
      <c r="AB612" s="169"/>
      <c r="AC612" s="72"/>
      <c r="AD612" s="170"/>
      <c r="AE612" s="72"/>
      <c r="AF612" s="170"/>
      <c r="AG612" s="71"/>
      <c r="AH612" s="72"/>
      <c r="AI612" s="170"/>
      <c r="AJ612" s="71"/>
      <c r="AK612" s="72"/>
      <c r="AL612" s="170"/>
      <c r="AM612" s="72"/>
      <c r="AN612" s="111"/>
      <c r="AO612" s="72"/>
      <c r="AP612" s="111"/>
      <c r="AQ612" s="72"/>
      <c r="AR612" s="111"/>
      <c r="AS612" s="72"/>
      <c r="AT612" s="168"/>
      <c r="AU612" s="72"/>
      <c r="AV612" s="266"/>
      <c r="AW612" s="71"/>
      <c r="AX612" s="72"/>
      <c r="AY612" s="111"/>
      <c r="AZ612" s="71"/>
      <c r="BA612" s="171"/>
      <c r="BB612" s="72"/>
      <c r="BC612" s="75"/>
    </row>
    <row r="613" ht="16.5" customHeight="1" outlineLevel="1">
      <c r="A613" s="75"/>
      <c r="B613" s="105"/>
      <c r="C613" s="106"/>
      <c r="D613" s="72"/>
      <c r="E613" s="107"/>
      <c r="F613" s="71"/>
      <c r="G613" s="107"/>
      <c r="H613" s="71"/>
      <c r="I613" s="107"/>
      <c r="J613" s="71"/>
      <c r="K613" s="71"/>
      <c r="L613" s="71"/>
      <c r="M613" s="72"/>
      <c r="N613" s="108"/>
      <c r="O613" s="72"/>
      <c r="P613" s="109"/>
      <c r="Q613" s="71"/>
      <c r="R613" s="110"/>
      <c r="S613" s="72"/>
      <c r="T613" s="111"/>
      <c r="U613" s="72"/>
      <c r="V613" s="112"/>
      <c r="W613" s="71"/>
      <c r="X613" s="72"/>
      <c r="Y613" s="112"/>
      <c r="Z613" s="72"/>
      <c r="AA613" s="75"/>
      <c r="AB613" s="169"/>
      <c r="AC613" s="72"/>
      <c r="AD613" s="170"/>
      <c r="AE613" s="72"/>
      <c r="AF613" s="170"/>
      <c r="AG613" s="71"/>
      <c r="AH613" s="72"/>
      <c r="AI613" s="170"/>
      <c r="AJ613" s="71"/>
      <c r="AK613" s="72"/>
      <c r="AL613" s="170"/>
      <c r="AM613" s="72"/>
      <c r="AN613" s="111"/>
      <c r="AO613" s="72"/>
      <c r="AP613" s="111"/>
      <c r="AQ613" s="72"/>
      <c r="AR613" s="111"/>
      <c r="AS613" s="72"/>
      <c r="AT613" s="168"/>
      <c r="AU613" s="72"/>
      <c r="AV613" s="266"/>
      <c r="AW613" s="71"/>
      <c r="AX613" s="72"/>
      <c r="AY613" s="111"/>
      <c r="AZ613" s="71"/>
      <c r="BA613" s="171"/>
      <c r="BB613" s="72"/>
      <c r="BC613" s="75"/>
    </row>
    <row r="614" ht="16.5" customHeight="1" outlineLevel="1">
      <c r="A614" s="75"/>
      <c r="B614" s="105"/>
      <c r="C614" s="106"/>
      <c r="D614" s="72"/>
      <c r="E614" s="107"/>
      <c r="F614" s="71"/>
      <c r="G614" s="107"/>
      <c r="H614" s="71"/>
      <c r="I614" s="107"/>
      <c r="J614" s="71"/>
      <c r="K614" s="71"/>
      <c r="L614" s="71"/>
      <c r="M614" s="72"/>
      <c r="N614" s="108"/>
      <c r="O614" s="72"/>
      <c r="P614" s="109"/>
      <c r="Q614" s="71"/>
      <c r="R614" s="110"/>
      <c r="S614" s="72"/>
      <c r="T614" s="111"/>
      <c r="U614" s="72"/>
      <c r="V614" s="112"/>
      <c r="W614" s="71"/>
      <c r="X614" s="72"/>
      <c r="Y614" s="112"/>
      <c r="Z614" s="72"/>
      <c r="AA614" s="75"/>
      <c r="AB614" s="169"/>
      <c r="AC614" s="72"/>
      <c r="AD614" s="170"/>
      <c r="AE614" s="72"/>
      <c r="AF614" s="170"/>
      <c r="AG614" s="71"/>
      <c r="AH614" s="72"/>
      <c r="AI614" s="170"/>
      <c r="AJ614" s="71"/>
      <c r="AK614" s="72"/>
      <c r="AL614" s="170"/>
      <c r="AM614" s="72"/>
      <c r="AN614" s="111"/>
      <c r="AO614" s="72"/>
      <c r="AP614" s="111"/>
      <c r="AQ614" s="72"/>
      <c r="AR614" s="111"/>
      <c r="AS614" s="72"/>
      <c r="AT614" s="168"/>
      <c r="AU614" s="72"/>
      <c r="AV614" s="266"/>
      <c r="AW614" s="71"/>
      <c r="AX614" s="72"/>
      <c r="AY614" s="111"/>
      <c r="AZ614" s="71"/>
      <c r="BA614" s="171"/>
      <c r="BB614" s="72"/>
      <c r="BC614" s="75"/>
    </row>
    <row r="615" ht="16.5" customHeight="1" outlineLevel="1">
      <c r="A615" s="75"/>
      <c r="B615" s="105"/>
      <c r="C615" s="106"/>
      <c r="D615" s="72"/>
      <c r="E615" s="107"/>
      <c r="F615" s="71"/>
      <c r="G615" s="107"/>
      <c r="H615" s="71"/>
      <c r="I615" s="107"/>
      <c r="J615" s="71"/>
      <c r="K615" s="71"/>
      <c r="L615" s="71"/>
      <c r="M615" s="72"/>
      <c r="N615" s="108"/>
      <c r="O615" s="72"/>
      <c r="P615" s="109"/>
      <c r="Q615" s="71"/>
      <c r="R615" s="110"/>
      <c r="S615" s="72"/>
      <c r="T615" s="111"/>
      <c r="U615" s="72"/>
      <c r="V615" s="112"/>
      <c r="W615" s="71"/>
      <c r="X615" s="72"/>
      <c r="Y615" s="112"/>
      <c r="Z615" s="72"/>
      <c r="AA615" s="75"/>
      <c r="AB615" s="169"/>
      <c r="AC615" s="72"/>
      <c r="AD615" s="170"/>
      <c r="AE615" s="72"/>
      <c r="AF615" s="170"/>
      <c r="AG615" s="71"/>
      <c r="AH615" s="72"/>
      <c r="AI615" s="170"/>
      <c r="AJ615" s="71"/>
      <c r="AK615" s="72"/>
      <c r="AL615" s="170"/>
      <c r="AM615" s="72"/>
      <c r="AN615" s="111"/>
      <c r="AO615" s="72"/>
      <c r="AP615" s="111"/>
      <c r="AQ615" s="72"/>
      <c r="AR615" s="111"/>
      <c r="AS615" s="72"/>
      <c r="AT615" s="168"/>
      <c r="AU615" s="72"/>
      <c r="AV615" s="266"/>
      <c r="AW615" s="71"/>
      <c r="AX615" s="72"/>
      <c r="AY615" s="111"/>
      <c r="AZ615" s="71"/>
      <c r="BA615" s="171"/>
      <c r="BB615" s="72"/>
      <c r="BC615" s="75"/>
    </row>
    <row r="616" ht="16.5" customHeight="1" outlineLevel="1">
      <c r="A616" s="75"/>
      <c r="B616" s="105"/>
      <c r="C616" s="106"/>
      <c r="D616" s="72"/>
      <c r="E616" s="107"/>
      <c r="F616" s="71"/>
      <c r="G616" s="107"/>
      <c r="H616" s="71"/>
      <c r="I616" s="107"/>
      <c r="J616" s="71"/>
      <c r="K616" s="71"/>
      <c r="L616" s="71"/>
      <c r="M616" s="72"/>
      <c r="N616" s="108"/>
      <c r="O616" s="72"/>
      <c r="P616" s="109"/>
      <c r="Q616" s="71"/>
      <c r="R616" s="110"/>
      <c r="S616" s="72"/>
      <c r="T616" s="111"/>
      <c r="U616" s="72"/>
      <c r="V616" s="112"/>
      <c r="W616" s="71"/>
      <c r="X616" s="72"/>
      <c r="Y616" s="112"/>
      <c r="Z616" s="72"/>
      <c r="AA616" s="75"/>
      <c r="AB616" s="169"/>
      <c r="AC616" s="72"/>
      <c r="AD616" s="170"/>
      <c r="AE616" s="72"/>
      <c r="AF616" s="170"/>
      <c r="AG616" s="71"/>
      <c r="AH616" s="72"/>
      <c r="AI616" s="170"/>
      <c r="AJ616" s="71"/>
      <c r="AK616" s="72"/>
      <c r="AL616" s="170"/>
      <c r="AM616" s="72"/>
      <c r="AN616" s="111"/>
      <c r="AO616" s="72"/>
      <c r="AP616" s="111"/>
      <c r="AQ616" s="72"/>
      <c r="AR616" s="111"/>
      <c r="AS616" s="72"/>
      <c r="AT616" s="168"/>
      <c r="AU616" s="72"/>
      <c r="AV616" s="266"/>
      <c r="AW616" s="71"/>
      <c r="AX616" s="72"/>
      <c r="AY616" s="111"/>
      <c r="AZ616" s="71"/>
      <c r="BA616" s="171"/>
      <c r="BB616" s="72"/>
      <c r="BC616" s="75"/>
    </row>
    <row r="617" ht="16.5" customHeight="1" outlineLevel="1">
      <c r="A617" s="75"/>
      <c r="B617" s="105"/>
      <c r="C617" s="106"/>
      <c r="D617" s="72"/>
      <c r="E617" s="107"/>
      <c r="F617" s="71"/>
      <c r="G617" s="107"/>
      <c r="H617" s="71"/>
      <c r="I617" s="107"/>
      <c r="J617" s="71"/>
      <c r="K617" s="71"/>
      <c r="L617" s="71"/>
      <c r="M617" s="72"/>
      <c r="N617" s="108"/>
      <c r="O617" s="72"/>
      <c r="P617" s="109"/>
      <c r="Q617" s="71"/>
      <c r="R617" s="110"/>
      <c r="S617" s="72"/>
      <c r="T617" s="111"/>
      <c r="U617" s="72"/>
      <c r="V617" s="112"/>
      <c r="W617" s="71"/>
      <c r="X617" s="72"/>
      <c r="Y617" s="112"/>
      <c r="Z617" s="72"/>
      <c r="AA617" s="75"/>
      <c r="AB617" s="169"/>
      <c r="AC617" s="72"/>
      <c r="AD617" s="170"/>
      <c r="AE617" s="72"/>
      <c r="AF617" s="170"/>
      <c r="AG617" s="71"/>
      <c r="AH617" s="72"/>
      <c r="AI617" s="170"/>
      <c r="AJ617" s="71"/>
      <c r="AK617" s="72"/>
      <c r="AL617" s="170"/>
      <c r="AM617" s="72"/>
      <c r="AN617" s="111"/>
      <c r="AO617" s="72"/>
      <c r="AP617" s="111"/>
      <c r="AQ617" s="72"/>
      <c r="AR617" s="111"/>
      <c r="AS617" s="72"/>
      <c r="AT617" s="168"/>
      <c r="AU617" s="72"/>
      <c r="AV617" s="266"/>
      <c r="AW617" s="71"/>
      <c r="AX617" s="72"/>
      <c r="AY617" s="111"/>
      <c r="AZ617" s="71"/>
      <c r="BA617" s="171"/>
      <c r="BB617" s="72"/>
      <c r="BC617" s="75"/>
    </row>
    <row r="618" ht="16.5" customHeight="1" outlineLevel="1">
      <c r="A618" s="75"/>
      <c r="B618" s="105"/>
      <c r="C618" s="106"/>
      <c r="D618" s="72"/>
      <c r="E618" s="107"/>
      <c r="F618" s="71"/>
      <c r="G618" s="107"/>
      <c r="H618" s="71"/>
      <c r="I618" s="107"/>
      <c r="J618" s="71"/>
      <c r="K618" s="71"/>
      <c r="L618" s="71"/>
      <c r="M618" s="72"/>
      <c r="N618" s="108"/>
      <c r="O618" s="72"/>
      <c r="P618" s="109"/>
      <c r="Q618" s="71"/>
      <c r="R618" s="110"/>
      <c r="S618" s="72"/>
      <c r="T618" s="111"/>
      <c r="U618" s="72"/>
      <c r="V618" s="112"/>
      <c r="W618" s="71"/>
      <c r="X618" s="72"/>
      <c r="Y618" s="112"/>
      <c r="Z618" s="72"/>
      <c r="AA618" s="75"/>
      <c r="AB618" s="169"/>
      <c r="AC618" s="72"/>
      <c r="AD618" s="170"/>
      <c r="AE618" s="72"/>
      <c r="AF618" s="170"/>
      <c r="AG618" s="71"/>
      <c r="AH618" s="72"/>
      <c r="AI618" s="170"/>
      <c r="AJ618" s="71"/>
      <c r="AK618" s="72"/>
      <c r="AL618" s="170"/>
      <c r="AM618" s="72"/>
      <c r="AN618" s="111"/>
      <c r="AO618" s="72"/>
      <c r="AP618" s="111"/>
      <c r="AQ618" s="72"/>
      <c r="AR618" s="111"/>
      <c r="AS618" s="72"/>
      <c r="AT618" s="168"/>
      <c r="AU618" s="72"/>
      <c r="AV618" s="266"/>
      <c r="AW618" s="71"/>
      <c r="AX618" s="72"/>
      <c r="AY618" s="111"/>
      <c r="AZ618" s="71"/>
      <c r="BA618" s="171"/>
      <c r="BB618" s="72"/>
      <c r="BC618" s="75"/>
    </row>
    <row r="619" ht="16.5" customHeight="1" outlineLevel="1">
      <c r="A619" s="75"/>
      <c r="B619" s="105"/>
      <c r="C619" s="106"/>
      <c r="D619" s="72"/>
      <c r="E619" s="107"/>
      <c r="F619" s="71"/>
      <c r="G619" s="107"/>
      <c r="H619" s="71"/>
      <c r="I619" s="107"/>
      <c r="J619" s="71"/>
      <c r="K619" s="71"/>
      <c r="L619" s="71"/>
      <c r="M619" s="72"/>
      <c r="N619" s="108"/>
      <c r="O619" s="72"/>
      <c r="P619" s="109"/>
      <c r="Q619" s="71"/>
      <c r="R619" s="110"/>
      <c r="S619" s="72"/>
      <c r="T619" s="111"/>
      <c r="U619" s="72"/>
      <c r="V619" s="112"/>
      <c r="W619" s="71"/>
      <c r="X619" s="72"/>
      <c r="Y619" s="112"/>
      <c r="Z619" s="72"/>
      <c r="AA619" s="75"/>
      <c r="AB619" s="169"/>
      <c r="AC619" s="72"/>
      <c r="AD619" s="170"/>
      <c r="AE619" s="72"/>
      <c r="AF619" s="170"/>
      <c r="AG619" s="71"/>
      <c r="AH619" s="72"/>
      <c r="AI619" s="170"/>
      <c r="AJ619" s="71"/>
      <c r="AK619" s="72"/>
      <c r="AL619" s="170"/>
      <c r="AM619" s="72"/>
      <c r="AN619" s="111"/>
      <c r="AO619" s="72"/>
      <c r="AP619" s="111"/>
      <c r="AQ619" s="72"/>
      <c r="AR619" s="111"/>
      <c r="AS619" s="72"/>
      <c r="AT619" s="168"/>
      <c r="AU619" s="72"/>
      <c r="AV619" s="266"/>
      <c r="AW619" s="71"/>
      <c r="AX619" s="72"/>
      <c r="AY619" s="111"/>
      <c r="AZ619" s="71"/>
      <c r="BA619" s="171"/>
      <c r="BB619" s="72"/>
      <c r="BC619" s="75"/>
    </row>
    <row r="620" ht="16.5" customHeight="1" outlineLevel="1">
      <c r="A620" s="75"/>
      <c r="B620" s="105"/>
      <c r="C620" s="106"/>
      <c r="D620" s="72"/>
      <c r="E620" s="107"/>
      <c r="F620" s="71"/>
      <c r="G620" s="107"/>
      <c r="H620" s="71"/>
      <c r="I620" s="107"/>
      <c r="J620" s="71"/>
      <c r="K620" s="71"/>
      <c r="L620" s="71"/>
      <c r="M620" s="72"/>
      <c r="N620" s="108"/>
      <c r="O620" s="72"/>
      <c r="P620" s="109"/>
      <c r="Q620" s="71"/>
      <c r="R620" s="110"/>
      <c r="S620" s="72"/>
      <c r="T620" s="111"/>
      <c r="U620" s="72"/>
      <c r="V620" s="112"/>
      <c r="W620" s="71"/>
      <c r="X620" s="72"/>
      <c r="Y620" s="112"/>
      <c r="Z620" s="72"/>
      <c r="AA620" s="75"/>
      <c r="AB620" s="169"/>
      <c r="AC620" s="72"/>
      <c r="AD620" s="170"/>
      <c r="AE620" s="72"/>
      <c r="AF620" s="170"/>
      <c r="AG620" s="71"/>
      <c r="AH620" s="72"/>
      <c r="AI620" s="170"/>
      <c r="AJ620" s="71"/>
      <c r="AK620" s="72"/>
      <c r="AL620" s="170"/>
      <c r="AM620" s="72"/>
      <c r="AN620" s="111"/>
      <c r="AO620" s="72"/>
      <c r="AP620" s="111"/>
      <c r="AQ620" s="72"/>
      <c r="AR620" s="111"/>
      <c r="AS620" s="72"/>
      <c r="AT620" s="168"/>
      <c r="AU620" s="72"/>
      <c r="AV620" s="266"/>
      <c r="AW620" s="71"/>
      <c r="AX620" s="72"/>
      <c r="AY620" s="111"/>
      <c r="AZ620" s="71"/>
      <c r="BA620" s="171"/>
      <c r="BB620" s="72"/>
      <c r="BC620" s="75"/>
    </row>
    <row r="621" ht="16.5" customHeight="1" outlineLevel="1">
      <c r="A621" s="75"/>
      <c r="B621" s="105"/>
      <c r="C621" s="106"/>
      <c r="D621" s="72"/>
      <c r="E621" s="107"/>
      <c r="F621" s="71"/>
      <c r="G621" s="107"/>
      <c r="H621" s="71"/>
      <c r="I621" s="107"/>
      <c r="J621" s="71"/>
      <c r="K621" s="71"/>
      <c r="L621" s="71"/>
      <c r="M621" s="72"/>
      <c r="N621" s="108"/>
      <c r="O621" s="72"/>
      <c r="P621" s="109"/>
      <c r="Q621" s="71"/>
      <c r="R621" s="110"/>
      <c r="S621" s="72"/>
      <c r="T621" s="111"/>
      <c r="U621" s="72"/>
      <c r="V621" s="112"/>
      <c r="W621" s="71"/>
      <c r="X621" s="72"/>
      <c r="Y621" s="112"/>
      <c r="Z621" s="72"/>
      <c r="AA621" s="75"/>
      <c r="AB621" s="169"/>
      <c r="AC621" s="72"/>
      <c r="AD621" s="170"/>
      <c r="AE621" s="72"/>
      <c r="AF621" s="170"/>
      <c r="AG621" s="71"/>
      <c r="AH621" s="72"/>
      <c r="AI621" s="170"/>
      <c r="AJ621" s="71"/>
      <c r="AK621" s="72"/>
      <c r="AL621" s="170"/>
      <c r="AM621" s="72"/>
      <c r="AN621" s="111"/>
      <c r="AO621" s="72"/>
      <c r="AP621" s="111"/>
      <c r="AQ621" s="72"/>
      <c r="AR621" s="111"/>
      <c r="AS621" s="72"/>
      <c r="AT621" s="168"/>
      <c r="AU621" s="72"/>
      <c r="AV621" s="266"/>
      <c r="AW621" s="71"/>
      <c r="AX621" s="72"/>
      <c r="AY621" s="111"/>
      <c r="AZ621" s="71"/>
      <c r="BA621" s="171"/>
      <c r="BB621" s="72"/>
      <c r="BC621" s="75"/>
    </row>
    <row r="622" ht="16.5" customHeight="1" outlineLevel="1">
      <c r="A622" s="75"/>
      <c r="B622" s="105"/>
      <c r="C622" s="106"/>
      <c r="D622" s="72"/>
      <c r="E622" s="107"/>
      <c r="F622" s="71"/>
      <c r="G622" s="107"/>
      <c r="H622" s="71"/>
      <c r="I622" s="107"/>
      <c r="J622" s="71"/>
      <c r="K622" s="71"/>
      <c r="L622" s="71"/>
      <c r="M622" s="72"/>
      <c r="N622" s="108"/>
      <c r="O622" s="72"/>
      <c r="P622" s="109"/>
      <c r="Q622" s="71"/>
      <c r="R622" s="110"/>
      <c r="S622" s="72"/>
      <c r="T622" s="111"/>
      <c r="U622" s="72"/>
      <c r="V622" s="112"/>
      <c r="W622" s="71"/>
      <c r="X622" s="72"/>
      <c r="Y622" s="112"/>
      <c r="Z622" s="72"/>
      <c r="AA622" s="75"/>
      <c r="AB622" s="169"/>
      <c r="AC622" s="72"/>
      <c r="AD622" s="170"/>
      <c r="AE622" s="72"/>
      <c r="AF622" s="170"/>
      <c r="AG622" s="71"/>
      <c r="AH622" s="72"/>
      <c r="AI622" s="170"/>
      <c r="AJ622" s="71"/>
      <c r="AK622" s="72"/>
      <c r="AL622" s="170"/>
      <c r="AM622" s="72"/>
      <c r="AN622" s="111"/>
      <c r="AO622" s="72"/>
      <c r="AP622" s="111"/>
      <c r="AQ622" s="72"/>
      <c r="AR622" s="111"/>
      <c r="AS622" s="72"/>
      <c r="AT622" s="168"/>
      <c r="AU622" s="72"/>
      <c r="AV622" s="266"/>
      <c r="AW622" s="71"/>
      <c r="AX622" s="72"/>
      <c r="AY622" s="111"/>
      <c r="AZ622" s="71"/>
      <c r="BA622" s="171"/>
      <c r="BB622" s="72"/>
      <c r="BC622" s="75"/>
    </row>
    <row r="623" ht="16.5" customHeight="1" outlineLevel="1">
      <c r="A623" s="75"/>
      <c r="B623" s="105"/>
      <c r="C623" s="106"/>
      <c r="D623" s="72"/>
      <c r="E623" s="107"/>
      <c r="F623" s="71"/>
      <c r="G623" s="107"/>
      <c r="H623" s="71"/>
      <c r="I623" s="107"/>
      <c r="J623" s="71"/>
      <c r="K623" s="71"/>
      <c r="L623" s="71"/>
      <c r="M623" s="72"/>
      <c r="N623" s="108"/>
      <c r="O623" s="72"/>
      <c r="P623" s="109"/>
      <c r="Q623" s="71"/>
      <c r="R623" s="110"/>
      <c r="S623" s="72"/>
      <c r="T623" s="111"/>
      <c r="U623" s="72"/>
      <c r="V623" s="112"/>
      <c r="W623" s="71"/>
      <c r="X623" s="72"/>
      <c r="Y623" s="112"/>
      <c r="Z623" s="72"/>
      <c r="AA623" s="75"/>
      <c r="AB623" s="169"/>
      <c r="AC623" s="72"/>
      <c r="AD623" s="170"/>
      <c r="AE623" s="72"/>
      <c r="AF623" s="170"/>
      <c r="AG623" s="71"/>
      <c r="AH623" s="72"/>
      <c r="AI623" s="170"/>
      <c r="AJ623" s="71"/>
      <c r="AK623" s="72"/>
      <c r="AL623" s="170"/>
      <c r="AM623" s="72"/>
      <c r="AN623" s="111"/>
      <c r="AO623" s="72"/>
      <c r="AP623" s="111"/>
      <c r="AQ623" s="72"/>
      <c r="AR623" s="111"/>
      <c r="AS623" s="72"/>
      <c r="AT623" s="168"/>
      <c r="AU623" s="72"/>
      <c r="AV623" s="266"/>
      <c r="AW623" s="71"/>
      <c r="AX623" s="72"/>
      <c r="AY623" s="111"/>
      <c r="AZ623" s="71"/>
      <c r="BA623" s="171"/>
      <c r="BB623" s="72"/>
      <c r="BC623" s="75"/>
    </row>
    <row r="624" ht="16.5" customHeight="1" outlineLevel="1">
      <c r="A624" s="75"/>
      <c r="B624" s="105"/>
      <c r="C624" s="106"/>
      <c r="D624" s="72"/>
      <c r="E624" s="107"/>
      <c r="F624" s="71"/>
      <c r="G624" s="107"/>
      <c r="H624" s="71"/>
      <c r="I624" s="107"/>
      <c r="J624" s="71"/>
      <c r="K624" s="71"/>
      <c r="L624" s="71"/>
      <c r="M624" s="72"/>
      <c r="N624" s="108"/>
      <c r="O624" s="72"/>
      <c r="P624" s="109"/>
      <c r="Q624" s="71"/>
      <c r="R624" s="110"/>
      <c r="S624" s="72"/>
      <c r="T624" s="111"/>
      <c r="U624" s="72"/>
      <c r="V624" s="112"/>
      <c r="W624" s="71"/>
      <c r="X624" s="72"/>
      <c r="Y624" s="112"/>
      <c r="Z624" s="72"/>
      <c r="AA624" s="75"/>
      <c r="AB624" s="169"/>
      <c r="AC624" s="72"/>
      <c r="AD624" s="170"/>
      <c r="AE624" s="72"/>
      <c r="AF624" s="170"/>
      <c r="AG624" s="71"/>
      <c r="AH624" s="72"/>
      <c r="AI624" s="170"/>
      <c r="AJ624" s="71"/>
      <c r="AK624" s="72"/>
      <c r="AL624" s="170"/>
      <c r="AM624" s="72"/>
      <c r="AN624" s="111"/>
      <c r="AO624" s="72"/>
      <c r="AP624" s="111"/>
      <c r="AQ624" s="72"/>
      <c r="AR624" s="111"/>
      <c r="AS624" s="72"/>
      <c r="AT624" s="168"/>
      <c r="AU624" s="72"/>
      <c r="AV624" s="266"/>
      <c r="AW624" s="71"/>
      <c r="AX624" s="72"/>
      <c r="AY624" s="111"/>
      <c r="AZ624" s="71"/>
      <c r="BA624" s="171"/>
      <c r="BB624" s="72"/>
      <c r="BC624" s="75"/>
    </row>
    <row r="625" ht="16.5" customHeight="1" outlineLevel="1">
      <c r="A625" s="75"/>
      <c r="B625" s="105"/>
      <c r="C625" s="106"/>
      <c r="D625" s="72"/>
      <c r="E625" s="107"/>
      <c r="F625" s="71"/>
      <c r="G625" s="107"/>
      <c r="H625" s="71"/>
      <c r="I625" s="107"/>
      <c r="J625" s="71"/>
      <c r="K625" s="71"/>
      <c r="L625" s="71"/>
      <c r="M625" s="72"/>
      <c r="N625" s="108"/>
      <c r="O625" s="72"/>
      <c r="P625" s="109"/>
      <c r="Q625" s="71"/>
      <c r="R625" s="110"/>
      <c r="S625" s="72"/>
      <c r="T625" s="111"/>
      <c r="U625" s="72"/>
      <c r="V625" s="112"/>
      <c r="W625" s="71"/>
      <c r="X625" s="72"/>
      <c r="Y625" s="112"/>
      <c r="Z625" s="72"/>
      <c r="AA625" s="75"/>
      <c r="AB625" s="169"/>
      <c r="AC625" s="72"/>
      <c r="AD625" s="170"/>
      <c r="AE625" s="72"/>
      <c r="AF625" s="170"/>
      <c r="AG625" s="71"/>
      <c r="AH625" s="72"/>
      <c r="AI625" s="170"/>
      <c r="AJ625" s="71"/>
      <c r="AK625" s="72"/>
      <c r="AL625" s="170"/>
      <c r="AM625" s="72"/>
      <c r="AN625" s="111"/>
      <c r="AO625" s="72"/>
      <c r="AP625" s="111"/>
      <c r="AQ625" s="72"/>
      <c r="AR625" s="111"/>
      <c r="AS625" s="72"/>
      <c r="AT625" s="168"/>
      <c r="AU625" s="72"/>
      <c r="AV625" s="266"/>
      <c r="AW625" s="71"/>
      <c r="AX625" s="72"/>
      <c r="AY625" s="111"/>
      <c r="AZ625" s="71"/>
      <c r="BA625" s="171"/>
      <c r="BB625" s="72"/>
      <c r="BC625" s="75"/>
    </row>
    <row r="626" ht="16.5" customHeight="1" outlineLevel="1">
      <c r="A626" s="75"/>
      <c r="B626" s="105"/>
      <c r="C626" s="106"/>
      <c r="D626" s="72"/>
      <c r="E626" s="107"/>
      <c r="F626" s="71"/>
      <c r="G626" s="107"/>
      <c r="H626" s="71"/>
      <c r="I626" s="107"/>
      <c r="J626" s="71"/>
      <c r="K626" s="71"/>
      <c r="L626" s="71"/>
      <c r="M626" s="72"/>
      <c r="N626" s="108"/>
      <c r="O626" s="72"/>
      <c r="P626" s="109"/>
      <c r="Q626" s="71"/>
      <c r="R626" s="110"/>
      <c r="S626" s="72"/>
      <c r="T626" s="111"/>
      <c r="U626" s="72"/>
      <c r="V626" s="112"/>
      <c r="W626" s="71"/>
      <c r="X626" s="72"/>
      <c r="Y626" s="112"/>
      <c r="Z626" s="72"/>
      <c r="AA626" s="75"/>
      <c r="AB626" s="169"/>
      <c r="AC626" s="72"/>
      <c r="AD626" s="170"/>
      <c r="AE626" s="72"/>
      <c r="AF626" s="170"/>
      <c r="AG626" s="71"/>
      <c r="AH626" s="72"/>
      <c r="AI626" s="170"/>
      <c r="AJ626" s="71"/>
      <c r="AK626" s="72"/>
      <c r="AL626" s="170"/>
      <c r="AM626" s="72"/>
      <c r="AN626" s="111"/>
      <c r="AO626" s="72"/>
      <c r="AP626" s="111"/>
      <c r="AQ626" s="72"/>
      <c r="AR626" s="111"/>
      <c r="AS626" s="72"/>
      <c r="AT626" s="168"/>
      <c r="AU626" s="72"/>
      <c r="AV626" s="266"/>
      <c r="AW626" s="71"/>
      <c r="AX626" s="72"/>
      <c r="AY626" s="111"/>
      <c r="AZ626" s="71"/>
      <c r="BA626" s="171"/>
      <c r="BB626" s="72"/>
      <c r="BC626" s="75"/>
    </row>
    <row r="627" ht="16.5" customHeight="1" outlineLevel="1">
      <c r="A627" s="75"/>
      <c r="B627" s="105"/>
      <c r="C627" s="106"/>
      <c r="D627" s="72"/>
      <c r="E627" s="107"/>
      <c r="F627" s="71"/>
      <c r="G627" s="107"/>
      <c r="H627" s="71"/>
      <c r="I627" s="107"/>
      <c r="J627" s="71"/>
      <c r="K627" s="71"/>
      <c r="L627" s="71"/>
      <c r="M627" s="72"/>
      <c r="N627" s="108"/>
      <c r="O627" s="72"/>
      <c r="P627" s="109"/>
      <c r="Q627" s="71"/>
      <c r="R627" s="110"/>
      <c r="S627" s="72"/>
      <c r="T627" s="111"/>
      <c r="U627" s="72"/>
      <c r="V627" s="112"/>
      <c r="W627" s="71"/>
      <c r="X627" s="72"/>
      <c r="Y627" s="112"/>
      <c r="Z627" s="72"/>
      <c r="AA627" s="75"/>
      <c r="AB627" s="169"/>
      <c r="AC627" s="72"/>
      <c r="AD627" s="170"/>
      <c r="AE627" s="72"/>
      <c r="AF627" s="170"/>
      <c r="AG627" s="71"/>
      <c r="AH627" s="72"/>
      <c r="AI627" s="170"/>
      <c r="AJ627" s="71"/>
      <c r="AK627" s="72"/>
      <c r="AL627" s="170"/>
      <c r="AM627" s="72"/>
      <c r="AN627" s="111"/>
      <c r="AO627" s="72"/>
      <c r="AP627" s="111"/>
      <c r="AQ627" s="72"/>
      <c r="AR627" s="111"/>
      <c r="AS627" s="72"/>
      <c r="AT627" s="168"/>
      <c r="AU627" s="72"/>
      <c r="AV627" s="266"/>
      <c r="AW627" s="71"/>
      <c r="AX627" s="72"/>
      <c r="AY627" s="111"/>
      <c r="AZ627" s="71"/>
      <c r="BA627" s="171"/>
      <c r="BB627" s="72"/>
      <c r="BC627" s="75"/>
    </row>
    <row r="628" ht="16.5" customHeight="1" outlineLevel="1">
      <c r="A628" s="75"/>
      <c r="B628" s="105"/>
      <c r="C628" s="106"/>
      <c r="D628" s="72"/>
      <c r="E628" s="107"/>
      <c r="F628" s="71"/>
      <c r="G628" s="107"/>
      <c r="H628" s="71"/>
      <c r="I628" s="107"/>
      <c r="J628" s="71"/>
      <c r="K628" s="71"/>
      <c r="L628" s="71"/>
      <c r="M628" s="72"/>
      <c r="N628" s="108"/>
      <c r="O628" s="72"/>
      <c r="P628" s="109"/>
      <c r="Q628" s="71"/>
      <c r="R628" s="110"/>
      <c r="S628" s="72"/>
      <c r="T628" s="111"/>
      <c r="U628" s="72"/>
      <c r="V628" s="112"/>
      <c r="W628" s="71"/>
      <c r="X628" s="72"/>
      <c r="Y628" s="112"/>
      <c r="Z628" s="72"/>
      <c r="AA628" s="75"/>
      <c r="AB628" s="169"/>
      <c r="AC628" s="72"/>
      <c r="AD628" s="170"/>
      <c r="AE628" s="72"/>
      <c r="AF628" s="170"/>
      <c r="AG628" s="71"/>
      <c r="AH628" s="72"/>
      <c r="AI628" s="170"/>
      <c r="AJ628" s="71"/>
      <c r="AK628" s="72"/>
      <c r="AL628" s="170"/>
      <c r="AM628" s="72"/>
      <c r="AN628" s="111"/>
      <c r="AO628" s="72"/>
      <c r="AP628" s="111"/>
      <c r="AQ628" s="72"/>
      <c r="AR628" s="111"/>
      <c r="AS628" s="72"/>
      <c r="AT628" s="168"/>
      <c r="AU628" s="72"/>
      <c r="AV628" s="266"/>
      <c r="AW628" s="71"/>
      <c r="AX628" s="72"/>
      <c r="AY628" s="111"/>
      <c r="AZ628" s="71"/>
      <c r="BA628" s="171"/>
      <c r="BB628" s="72"/>
      <c r="BC628" s="75"/>
    </row>
    <row r="629" ht="16.5" customHeight="1" outlineLevel="1">
      <c r="A629" s="75"/>
      <c r="B629" s="105"/>
      <c r="C629" s="106"/>
      <c r="D629" s="72"/>
      <c r="E629" s="107"/>
      <c r="F629" s="71"/>
      <c r="G629" s="107"/>
      <c r="H629" s="71"/>
      <c r="I629" s="107"/>
      <c r="J629" s="71"/>
      <c r="K629" s="71"/>
      <c r="L629" s="71"/>
      <c r="M629" s="72"/>
      <c r="N629" s="108"/>
      <c r="O629" s="72"/>
      <c r="P629" s="109"/>
      <c r="Q629" s="71"/>
      <c r="R629" s="110"/>
      <c r="S629" s="72"/>
      <c r="T629" s="111"/>
      <c r="U629" s="72"/>
      <c r="V629" s="112"/>
      <c r="W629" s="71"/>
      <c r="X629" s="72"/>
      <c r="Y629" s="112"/>
      <c r="Z629" s="72"/>
      <c r="AA629" s="75"/>
      <c r="AB629" s="169"/>
      <c r="AC629" s="72"/>
      <c r="AD629" s="170"/>
      <c r="AE629" s="72"/>
      <c r="AF629" s="170"/>
      <c r="AG629" s="71"/>
      <c r="AH629" s="72"/>
      <c r="AI629" s="170"/>
      <c r="AJ629" s="71"/>
      <c r="AK629" s="72"/>
      <c r="AL629" s="170"/>
      <c r="AM629" s="72"/>
      <c r="AN629" s="111"/>
      <c r="AO629" s="72"/>
      <c r="AP629" s="111"/>
      <c r="AQ629" s="72"/>
      <c r="AR629" s="111"/>
      <c r="AS629" s="72"/>
      <c r="AT629" s="168"/>
      <c r="AU629" s="72"/>
      <c r="AV629" s="266"/>
      <c r="AW629" s="71"/>
      <c r="AX629" s="72"/>
      <c r="AY629" s="111"/>
      <c r="AZ629" s="71"/>
      <c r="BA629" s="171"/>
      <c r="BB629" s="72"/>
      <c r="BC629" s="75"/>
    </row>
    <row r="630" ht="16.5" customHeight="1" outlineLevel="1">
      <c r="A630" s="75"/>
      <c r="B630" s="105"/>
      <c r="C630" s="106"/>
      <c r="D630" s="72"/>
      <c r="E630" s="107"/>
      <c r="F630" s="71"/>
      <c r="G630" s="107"/>
      <c r="H630" s="71"/>
      <c r="I630" s="107"/>
      <c r="J630" s="71"/>
      <c r="K630" s="71"/>
      <c r="L630" s="71"/>
      <c r="M630" s="72"/>
      <c r="N630" s="108"/>
      <c r="O630" s="72"/>
      <c r="P630" s="109"/>
      <c r="Q630" s="71"/>
      <c r="R630" s="110"/>
      <c r="S630" s="72"/>
      <c r="T630" s="111"/>
      <c r="U630" s="72"/>
      <c r="V630" s="112"/>
      <c r="W630" s="71"/>
      <c r="X630" s="72"/>
      <c r="Y630" s="112"/>
      <c r="Z630" s="72"/>
      <c r="AA630" s="75"/>
      <c r="AB630" s="169"/>
      <c r="AC630" s="72"/>
      <c r="AD630" s="170"/>
      <c r="AE630" s="72"/>
      <c r="AF630" s="170"/>
      <c r="AG630" s="71"/>
      <c r="AH630" s="72"/>
      <c r="AI630" s="170"/>
      <c r="AJ630" s="71"/>
      <c r="AK630" s="72"/>
      <c r="AL630" s="170"/>
      <c r="AM630" s="72"/>
      <c r="AN630" s="111"/>
      <c r="AO630" s="72"/>
      <c r="AP630" s="111"/>
      <c r="AQ630" s="72"/>
      <c r="AR630" s="111"/>
      <c r="AS630" s="72"/>
      <c r="AT630" s="168"/>
      <c r="AU630" s="72"/>
      <c r="AV630" s="266"/>
      <c r="AW630" s="71"/>
      <c r="AX630" s="72"/>
      <c r="AY630" s="111"/>
      <c r="AZ630" s="71"/>
      <c r="BA630" s="171"/>
      <c r="BB630" s="72"/>
      <c r="BC630" s="75"/>
    </row>
    <row r="631" ht="16.5" customHeight="1" outlineLevel="1">
      <c r="A631" s="75"/>
      <c r="B631" s="105"/>
      <c r="C631" s="106"/>
      <c r="D631" s="72"/>
      <c r="E631" s="107"/>
      <c r="F631" s="71"/>
      <c r="G631" s="107"/>
      <c r="H631" s="71"/>
      <c r="I631" s="107"/>
      <c r="J631" s="71"/>
      <c r="K631" s="71"/>
      <c r="L631" s="71"/>
      <c r="M631" s="72"/>
      <c r="N631" s="108"/>
      <c r="O631" s="72"/>
      <c r="P631" s="109"/>
      <c r="Q631" s="71"/>
      <c r="R631" s="110"/>
      <c r="S631" s="72"/>
      <c r="T631" s="111"/>
      <c r="U631" s="72"/>
      <c r="V631" s="112"/>
      <c r="W631" s="71"/>
      <c r="X631" s="72"/>
      <c r="Y631" s="112"/>
      <c r="Z631" s="72"/>
      <c r="AA631" s="75"/>
      <c r="AB631" s="169"/>
      <c r="AC631" s="72"/>
      <c r="AD631" s="170"/>
      <c r="AE631" s="72"/>
      <c r="AF631" s="170"/>
      <c r="AG631" s="71"/>
      <c r="AH631" s="72"/>
      <c r="AI631" s="170"/>
      <c r="AJ631" s="71"/>
      <c r="AK631" s="72"/>
      <c r="AL631" s="170"/>
      <c r="AM631" s="72"/>
      <c r="AN631" s="111"/>
      <c r="AO631" s="72"/>
      <c r="AP631" s="111"/>
      <c r="AQ631" s="72"/>
      <c r="AR631" s="111"/>
      <c r="AS631" s="72"/>
      <c r="AT631" s="168"/>
      <c r="AU631" s="72"/>
      <c r="AV631" s="266"/>
      <c r="AW631" s="71"/>
      <c r="AX631" s="72"/>
      <c r="AY631" s="111"/>
      <c r="AZ631" s="71"/>
      <c r="BA631" s="171"/>
      <c r="BB631" s="72"/>
      <c r="BC631" s="75"/>
    </row>
    <row r="632" ht="16.5" customHeight="1" outlineLevel="1">
      <c r="A632" s="75"/>
      <c r="B632" s="105"/>
      <c r="C632" s="106"/>
      <c r="D632" s="72"/>
      <c r="E632" s="107"/>
      <c r="F632" s="71"/>
      <c r="G632" s="107"/>
      <c r="H632" s="71"/>
      <c r="I632" s="107"/>
      <c r="J632" s="71"/>
      <c r="K632" s="71"/>
      <c r="L632" s="71"/>
      <c r="M632" s="72"/>
      <c r="N632" s="108"/>
      <c r="O632" s="72"/>
      <c r="P632" s="109"/>
      <c r="Q632" s="71"/>
      <c r="R632" s="110"/>
      <c r="S632" s="72"/>
      <c r="T632" s="111"/>
      <c r="U632" s="72"/>
      <c r="V632" s="112"/>
      <c r="W632" s="71"/>
      <c r="X632" s="72"/>
      <c r="Y632" s="112"/>
      <c r="Z632" s="72"/>
      <c r="AA632" s="75"/>
      <c r="AB632" s="169"/>
      <c r="AC632" s="72"/>
      <c r="AD632" s="170"/>
      <c r="AE632" s="72"/>
      <c r="AF632" s="170"/>
      <c r="AG632" s="71"/>
      <c r="AH632" s="72"/>
      <c r="AI632" s="170"/>
      <c r="AJ632" s="71"/>
      <c r="AK632" s="72"/>
      <c r="AL632" s="170"/>
      <c r="AM632" s="72"/>
      <c r="AN632" s="111"/>
      <c r="AO632" s="72"/>
      <c r="AP632" s="111"/>
      <c r="AQ632" s="72"/>
      <c r="AR632" s="111"/>
      <c r="AS632" s="72"/>
      <c r="AT632" s="168"/>
      <c r="AU632" s="72"/>
      <c r="AV632" s="266"/>
      <c r="AW632" s="71"/>
      <c r="AX632" s="72"/>
      <c r="AY632" s="111"/>
      <c r="AZ632" s="71"/>
      <c r="BA632" s="171"/>
      <c r="BB632" s="72"/>
      <c r="BC632" s="75"/>
    </row>
    <row r="633" ht="16.5" customHeight="1" outlineLevel="1">
      <c r="A633" s="75"/>
      <c r="B633" s="105"/>
      <c r="C633" s="106"/>
      <c r="D633" s="72"/>
      <c r="E633" s="107"/>
      <c r="F633" s="71"/>
      <c r="G633" s="107"/>
      <c r="H633" s="71"/>
      <c r="I633" s="107"/>
      <c r="J633" s="71"/>
      <c r="K633" s="71"/>
      <c r="L633" s="71"/>
      <c r="M633" s="72"/>
      <c r="N633" s="108"/>
      <c r="O633" s="72"/>
      <c r="P633" s="109"/>
      <c r="Q633" s="71"/>
      <c r="R633" s="110"/>
      <c r="S633" s="72"/>
      <c r="T633" s="111"/>
      <c r="U633" s="72"/>
      <c r="V633" s="112"/>
      <c r="W633" s="71"/>
      <c r="X633" s="72"/>
      <c r="Y633" s="112"/>
      <c r="Z633" s="72"/>
      <c r="AA633" s="75"/>
      <c r="AB633" s="169"/>
      <c r="AC633" s="72"/>
      <c r="AD633" s="170"/>
      <c r="AE633" s="72"/>
      <c r="AF633" s="170"/>
      <c r="AG633" s="71"/>
      <c r="AH633" s="72"/>
      <c r="AI633" s="170"/>
      <c r="AJ633" s="71"/>
      <c r="AK633" s="72"/>
      <c r="AL633" s="170"/>
      <c r="AM633" s="72"/>
      <c r="AN633" s="111"/>
      <c r="AO633" s="72"/>
      <c r="AP633" s="111"/>
      <c r="AQ633" s="72"/>
      <c r="AR633" s="111"/>
      <c r="AS633" s="72"/>
      <c r="AT633" s="168"/>
      <c r="AU633" s="72"/>
      <c r="AV633" s="266"/>
      <c r="AW633" s="71"/>
      <c r="AX633" s="72"/>
      <c r="AY633" s="111"/>
      <c r="AZ633" s="71"/>
      <c r="BA633" s="171"/>
      <c r="BB633" s="72"/>
      <c r="BC633" s="75"/>
    </row>
    <row r="634" ht="16.5" customHeight="1" outlineLevel="1">
      <c r="A634" s="75"/>
      <c r="B634" s="105"/>
      <c r="C634" s="106"/>
      <c r="D634" s="72"/>
      <c r="E634" s="107"/>
      <c r="F634" s="71"/>
      <c r="G634" s="107"/>
      <c r="H634" s="71"/>
      <c r="I634" s="107"/>
      <c r="J634" s="71"/>
      <c r="K634" s="71"/>
      <c r="L634" s="71"/>
      <c r="M634" s="72"/>
      <c r="N634" s="108"/>
      <c r="O634" s="72"/>
      <c r="P634" s="109"/>
      <c r="Q634" s="71"/>
      <c r="R634" s="110"/>
      <c r="S634" s="72"/>
      <c r="T634" s="111"/>
      <c r="U634" s="72"/>
      <c r="V634" s="112"/>
      <c r="W634" s="71"/>
      <c r="X634" s="72"/>
      <c r="Y634" s="112"/>
      <c r="Z634" s="72"/>
      <c r="AA634" s="75"/>
      <c r="AB634" s="169"/>
      <c r="AC634" s="72"/>
      <c r="AD634" s="170"/>
      <c r="AE634" s="72"/>
      <c r="AF634" s="170"/>
      <c r="AG634" s="71"/>
      <c r="AH634" s="72"/>
      <c r="AI634" s="170"/>
      <c r="AJ634" s="71"/>
      <c r="AK634" s="72"/>
      <c r="AL634" s="170"/>
      <c r="AM634" s="72"/>
      <c r="AN634" s="111"/>
      <c r="AO634" s="72"/>
      <c r="AP634" s="111"/>
      <c r="AQ634" s="72"/>
      <c r="AR634" s="111"/>
      <c r="AS634" s="72"/>
      <c r="AT634" s="168"/>
      <c r="AU634" s="72"/>
      <c r="AV634" s="266"/>
      <c r="AW634" s="71"/>
      <c r="AX634" s="72"/>
      <c r="AY634" s="111"/>
      <c r="AZ634" s="71"/>
      <c r="BA634" s="171"/>
      <c r="BB634" s="72"/>
      <c r="BC634" s="75"/>
    </row>
    <row r="635" ht="16.5" customHeight="1" outlineLevel="1">
      <c r="A635" s="75"/>
      <c r="B635" s="105"/>
      <c r="C635" s="106"/>
      <c r="D635" s="72"/>
      <c r="E635" s="107"/>
      <c r="F635" s="71"/>
      <c r="G635" s="107"/>
      <c r="H635" s="71"/>
      <c r="I635" s="107"/>
      <c r="J635" s="71"/>
      <c r="K635" s="71"/>
      <c r="L635" s="71"/>
      <c r="M635" s="72"/>
      <c r="N635" s="108"/>
      <c r="O635" s="72"/>
      <c r="P635" s="109"/>
      <c r="Q635" s="71"/>
      <c r="R635" s="110"/>
      <c r="S635" s="72"/>
      <c r="T635" s="111"/>
      <c r="U635" s="72"/>
      <c r="V635" s="112"/>
      <c r="W635" s="71"/>
      <c r="X635" s="72"/>
      <c r="Y635" s="112"/>
      <c r="Z635" s="72"/>
      <c r="AA635" s="75"/>
      <c r="AB635" s="169"/>
      <c r="AC635" s="72"/>
      <c r="AD635" s="170"/>
      <c r="AE635" s="72"/>
      <c r="AF635" s="170"/>
      <c r="AG635" s="71"/>
      <c r="AH635" s="72"/>
      <c r="AI635" s="170"/>
      <c r="AJ635" s="71"/>
      <c r="AK635" s="72"/>
      <c r="AL635" s="170"/>
      <c r="AM635" s="72"/>
      <c r="AN635" s="111"/>
      <c r="AO635" s="72"/>
      <c r="AP635" s="111"/>
      <c r="AQ635" s="72"/>
      <c r="AR635" s="111"/>
      <c r="AS635" s="72"/>
      <c r="AT635" s="168"/>
      <c r="AU635" s="72"/>
      <c r="AV635" s="266"/>
      <c r="AW635" s="71"/>
      <c r="AX635" s="72"/>
      <c r="AY635" s="111"/>
      <c r="AZ635" s="71"/>
      <c r="BA635" s="171"/>
      <c r="BB635" s="72"/>
      <c r="BC635" s="75"/>
    </row>
    <row r="636" ht="16.5" customHeight="1" outlineLevel="1">
      <c r="A636" s="75"/>
      <c r="B636" s="105"/>
      <c r="C636" s="106"/>
      <c r="D636" s="72"/>
      <c r="E636" s="107"/>
      <c r="F636" s="71"/>
      <c r="G636" s="107"/>
      <c r="H636" s="71"/>
      <c r="I636" s="107"/>
      <c r="J636" s="71"/>
      <c r="K636" s="71"/>
      <c r="L636" s="71"/>
      <c r="M636" s="72"/>
      <c r="N636" s="108"/>
      <c r="O636" s="72"/>
      <c r="P636" s="109"/>
      <c r="Q636" s="71"/>
      <c r="R636" s="110"/>
      <c r="S636" s="72"/>
      <c r="T636" s="111"/>
      <c r="U636" s="72"/>
      <c r="V636" s="112"/>
      <c r="W636" s="71"/>
      <c r="X636" s="72"/>
      <c r="Y636" s="112"/>
      <c r="Z636" s="72"/>
      <c r="AA636" s="75"/>
      <c r="AB636" s="169"/>
      <c r="AC636" s="72"/>
      <c r="AD636" s="170"/>
      <c r="AE636" s="72"/>
      <c r="AF636" s="170"/>
      <c r="AG636" s="71"/>
      <c r="AH636" s="72"/>
      <c r="AI636" s="170"/>
      <c r="AJ636" s="71"/>
      <c r="AK636" s="72"/>
      <c r="AL636" s="170"/>
      <c r="AM636" s="72"/>
      <c r="AN636" s="111"/>
      <c r="AO636" s="72"/>
      <c r="AP636" s="111"/>
      <c r="AQ636" s="72"/>
      <c r="AR636" s="111"/>
      <c r="AS636" s="72"/>
      <c r="AT636" s="168"/>
      <c r="AU636" s="72"/>
      <c r="AV636" s="266"/>
      <c r="AW636" s="71"/>
      <c r="AX636" s="72"/>
      <c r="AY636" s="111"/>
      <c r="AZ636" s="71"/>
      <c r="BA636" s="171"/>
      <c r="BB636" s="72"/>
      <c r="BC636" s="75"/>
    </row>
    <row r="637" ht="16.5" customHeight="1" outlineLevel="1">
      <c r="A637" s="75"/>
      <c r="B637" s="105"/>
      <c r="C637" s="106"/>
      <c r="D637" s="72"/>
      <c r="E637" s="107"/>
      <c r="F637" s="71"/>
      <c r="G637" s="107"/>
      <c r="H637" s="71"/>
      <c r="I637" s="107"/>
      <c r="J637" s="71"/>
      <c r="K637" s="71"/>
      <c r="L637" s="71"/>
      <c r="M637" s="72"/>
      <c r="N637" s="108"/>
      <c r="O637" s="72"/>
      <c r="P637" s="109"/>
      <c r="Q637" s="71"/>
      <c r="R637" s="110"/>
      <c r="S637" s="72"/>
      <c r="T637" s="111"/>
      <c r="U637" s="72"/>
      <c r="V637" s="112"/>
      <c r="W637" s="71"/>
      <c r="X637" s="72"/>
      <c r="Y637" s="112"/>
      <c r="Z637" s="72"/>
      <c r="AA637" s="75"/>
      <c r="AB637" s="169"/>
      <c r="AC637" s="72"/>
      <c r="AD637" s="170"/>
      <c r="AE637" s="72"/>
      <c r="AF637" s="170"/>
      <c r="AG637" s="71"/>
      <c r="AH637" s="72"/>
      <c r="AI637" s="170"/>
      <c r="AJ637" s="71"/>
      <c r="AK637" s="72"/>
      <c r="AL637" s="170"/>
      <c r="AM637" s="72"/>
      <c r="AN637" s="111"/>
      <c r="AO637" s="72"/>
      <c r="AP637" s="111"/>
      <c r="AQ637" s="72"/>
      <c r="AR637" s="111"/>
      <c r="AS637" s="72"/>
      <c r="AT637" s="168"/>
      <c r="AU637" s="72"/>
      <c r="AV637" s="266"/>
      <c r="AW637" s="71"/>
      <c r="AX637" s="72"/>
      <c r="AY637" s="111"/>
      <c r="AZ637" s="71"/>
      <c r="BA637" s="171"/>
      <c r="BB637" s="72"/>
      <c r="BC637" s="75"/>
    </row>
    <row r="638" ht="16.5" customHeight="1" outlineLevel="1">
      <c r="A638" s="75"/>
      <c r="B638" s="105"/>
      <c r="C638" s="106"/>
      <c r="D638" s="72"/>
      <c r="E638" s="107"/>
      <c r="F638" s="71"/>
      <c r="G638" s="107"/>
      <c r="H638" s="71"/>
      <c r="I638" s="107"/>
      <c r="J638" s="71"/>
      <c r="K638" s="71"/>
      <c r="L638" s="71"/>
      <c r="M638" s="72"/>
      <c r="N638" s="108"/>
      <c r="O638" s="72"/>
      <c r="P638" s="109"/>
      <c r="Q638" s="71"/>
      <c r="R638" s="110"/>
      <c r="S638" s="72"/>
      <c r="T638" s="111"/>
      <c r="U638" s="72"/>
      <c r="V638" s="112"/>
      <c r="W638" s="71"/>
      <c r="X638" s="72"/>
      <c r="Y638" s="112"/>
      <c r="Z638" s="72"/>
      <c r="AA638" s="75"/>
      <c r="AB638" s="169"/>
      <c r="AC638" s="72"/>
      <c r="AD638" s="170"/>
      <c r="AE638" s="72"/>
      <c r="AF638" s="170"/>
      <c r="AG638" s="71"/>
      <c r="AH638" s="72"/>
      <c r="AI638" s="170"/>
      <c r="AJ638" s="71"/>
      <c r="AK638" s="72"/>
      <c r="AL638" s="170"/>
      <c r="AM638" s="72"/>
      <c r="AN638" s="111"/>
      <c r="AO638" s="72"/>
      <c r="AP638" s="111"/>
      <c r="AQ638" s="72"/>
      <c r="AR638" s="111"/>
      <c r="AS638" s="72"/>
      <c r="AT638" s="168"/>
      <c r="AU638" s="72"/>
      <c r="AV638" s="266"/>
      <c r="AW638" s="71"/>
      <c r="AX638" s="72"/>
      <c r="AY638" s="111"/>
      <c r="AZ638" s="71"/>
      <c r="BA638" s="171"/>
      <c r="BB638" s="72"/>
      <c r="BC638" s="75"/>
    </row>
    <row r="639" ht="16.5" customHeight="1" outlineLevel="1">
      <c r="A639" s="75"/>
      <c r="B639" s="105"/>
      <c r="C639" s="106"/>
      <c r="D639" s="72"/>
      <c r="E639" s="107"/>
      <c r="F639" s="71"/>
      <c r="G639" s="107"/>
      <c r="H639" s="71"/>
      <c r="I639" s="107"/>
      <c r="J639" s="71"/>
      <c r="K639" s="71"/>
      <c r="L639" s="71"/>
      <c r="M639" s="72"/>
      <c r="N639" s="108"/>
      <c r="O639" s="72"/>
      <c r="P639" s="109"/>
      <c r="Q639" s="71"/>
      <c r="R639" s="110"/>
      <c r="S639" s="72"/>
      <c r="T639" s="111"/>
      <c r="U639" s="72"/>
      <c r="V639" s="112"/>
      <c r="W639" s="71"/>
      <c r="X639" s="72"/>
      <c r="Y639" s="112"/>
      <c r="Z639" s="72"/>
      <c r="AA639" s="75"/>
      <c r="AB639" s="169"/>
      <c r="AC639" s="72"/>
      <c r="AD639" s="170"/>
      <c r="AE639" s="72"/>
      <c r="AF639" s="170"/>
      <c r="AG639" s="71"/>
      <c r="AH639" s="72"/>
      <c r="AI639" s="170"/>
      <c r="AJ639" s="71"/>
      <c r="AK639" s="72"/>
      <c r="AL639" s="170"/>
      <c r="AM639" s="72"/>
      <c r="AN639" s="111"/>
      <c r="AO639" s="72"/>
      <c r="AP639" s="111"/>
      <c r="AQ639" s="72"/>
      <c r="AR639" s="111"/>
      <c r="AS639" s="72"/>
      <c r="AT639" s="168"/>
      <c r="AU639" s="72"/>
      <c r="AV639" s="266"/>
      <c r="AW639" s="71"/>
      <c r="AX639" s="72"/>
      <c r="AY639" s="111"/>
      <c r="AZ639" s="71"/>
      <c r="BA639" s="171"/>
      <c r="BB639" s="72"/>
      <c r="BC639" s="75"/>
    </row>
    <row r="640" ht="16.5" customHeight="1" outlineLevel="1">
      <c r="A640" s="75"/>
      <c r="B640" s="105"/>
      <c r="C640" s="106"/>
      <c r="D640" s="72"/>
      <c r="E640" s="107"/>
      <c r="F640" s="71"/>
      <c r="G640" s="107"/>
      <c r="H640" s="71"/>
      <c r="I640" s="107"/>
      <c r="J640" s="71"/>
      <c r="K640" s="71"/>
      <c r="L640" s="71"/>
      <c r="M640" s="72"/>
      <c r="N640" s="108"/>
      <c r="O640" s="72"/>
      <c r="P640" s="109"/>
      <c r="Q640" s="71"/>
      <c r="R640" s="110"/>
      <c r="S640" s="72"/>
      <c r="T640" s="111"/>
      <c r="U640" s="72"/>
      <c r="V640" s="112"/>
      <c r="W640" s="71"/>
      <c r="X640" s="72"/>
      <c r="Y640" s="112"/>
      <c r="Z640" s="72"/>
      <c r="AA640" s="75"/>
      <c r="AB640" s="169"/>
      <c r="AC640" s="72"/>
      <c r="AD640" s="170"/>
      <c r="AE640" s="72"/>
      <c r="AF640" s="170"/>
      <c r="AG640" s="71"/>
      <c r="AH640" s="72"/>
      <c r="AI640" s="170"/>
      <c r="AJ640" s="71"/>
      <c r="AK640" s="72"/>
      <c r="AL640" s="170"/>
      <c r="AM640" s="72"/>
      <c r="AN640" s="111"/>
      <c r="AO640" s="72"/>
      <c r="AP640" s="111"/>
      <c r="AQ640" s="72"/>
      <c r="AR640" s="111"/>
      <c r="AS640" s="72"/>
      <c r="AT640" s="168"/>
      <c r="AU640" s="72"/>
      <c r="AV640" s="266"/>
      <c r="AW640" s="71"/>
      <c r="AX640" s="72"/>
      <c r="AY640" s="111"/>
      <c r="AZ640" s="71"/>
      <c r="BA640" s="171"/>
      <c r="BB640" s="72"/>
      <c r="BC640" s="75"/>
    </row>
    <row r="641" ht="16.5" customHeight="1" outlineLevel="1">
      <c r="A641" s="75"/>
      <c r="B641" s="105"/>
      <c r="C641" s="106"/>
      <c r="D641" s="72"/>
      <c r="E641" s="107"/>
      <c r="F641" s="71"/>
      <c r="G641" s="107"/>
      <c r="H641" s="71"/>
      <c r="I641" s="107"/>
      <c r="J641" s="71"/>
      <c r="K641" s="71"/>
      <c r="L641" s="71"/>
      <c r="M641" s="72"/>
      <c r="N641" s="108"/>
      <c r="O641" s="72"/>
      <c r="P641" s="109"/>
      <c r="Q641" s="71"/>
      <c r="R641" s="110"/>
      <c r="S641" s="72"/>
      <c r="T641" s="111"/>
      <c r="U641" s="72"/>
      <c r="V641" s="112"/>
      <c r="W641" s="71"/>
      <c r="X641" s="72"/>
      <c r="Y641" s="112"/>
      <c r="Z641" s="72"/>
      <c r="AA641" s="75"/>
      <c r="AB641" s="169"/>
      <c r="AC641" s="72"/>
      <c r="AD641" s="170"/>
      <c r="AE641" s="72"/>
      <c r="AF641" s="170"/>
      <c r="AG641" s="71"/>
      <c r="AH641" s="72"/>
      <c r="AI641" s="170"/>
      <c r="AJ641" s="71"/>
      <c r="AK641" s="72"/>
      <c r="AL641" s="170"/>
      <c r="AM641" s="72"/>
      <c r="AN641" s="111"/>
      <c r="AO641" s="72"/>
      <c r="AP641" s="111"/>
      <c r="AQ641" s="72"/>
      <c r="AR641" s="111"/>
      <c r="AS641" s="72"/>
      <c r="AT641" s="168"/>
      <c r="AU641" s="72"/>
      <c r="AV641" s="266"/>
      <c r="AW641" s="71"/>
      <c r="AX641" s="72"/>
      <c r="AY641" s="111"/>
      <c r="AZ641" s="71"/>
      <c r="BA641" s="171"/>
      <c r="BB641" s="72"/>
      <c r="BC641" s="75"/>
    </row>
    <row r="642" ht="16.5" customHeight="1" outlineLevel="1">
      <c r="A642" s="75"/>
      <c r="B642" s="105"/>
      <c r="C642" s="106"/>
      <c r="D642" s="72"/>
      <c r="E642" s="107"/>
      <c r="F642" s="71"/>
      <c r="G642" s="107"/>
      <c r="H642" s="71"/>
      <c r="I642" s="107"/>
      <c r="J642" s="71"/>
      <c r="K642" s="71"/>
      <c r="L642" s="71"/>
      <c r="M642" s="72"/>
      <c r="N642" s="108"/>
      <c r="O642" s="72"/>
      <c r="P642" s="109"/>
      <c r="Q642" s="71"/>
      <c r="R642" s="110"/>
      <c r="S642" s="72"/>
      <c r="T642" s="111"/>
      <c r="U642" s="72"/>
      <c r="V642" s="112"/>
      <c r="W642" s="71"/>
      <c r="X642" s="72"/>
      <c r="Y642" s="112"/>
      <c r="Z642" s="72"/>
      <c r="AA642" s="75"/>
      <c r="AB642" s="169"/>
      <c r="AC642" s="72"/>
      <c r="AD642" s="170"/>
      <c r="AE642" s="72"/>
      <c r="AF642" s="170"/>
      <c r="AG642" s="71"/>
      <c r="AH642" s="72"/>
      <c r="AI642" s="170"/>
      <c r="AJ642" s="71"/>
      <c r="AK642" s="72"/>
      <c r="AL642" s="170"/>
      <c r="AM642" s="72"/>
      <c r="AN642" s="111"/>
      <c r="AO642" s="72"/>
      <c r="AP642" s="111"/>
      <c r="AQ642" s="72"/>
      <c r="AR642" s="111"/>
      <c r="AS642" s="72"/>
      <c r="AT642" s="168"/>
      <c r="AU642" s="72"/>
      <c r="AV642" s="266"/>
      <c r="AW642" s="71"/>
      <c r="AX642" s="72"/>
      <c r="AY642" s="111"/>
      <c r="AZ642" s="71"/>
      <c r="BA642" s="171"/>
      <c r="BB642" s="72"/>
      <c r="BC642" s="75"/>
    </row>
    <row r="643" ht="16.5" customHeight="1" outlineLevel="1">
      <c r="A643" s="75"/>
      <c r="B643" s="105"/>
      <c r="C643" s="106"/>
      <c r="D643" s="72"/>
      <c r="E643" s="107"/>
      <c r="F643" s="71"/>
      <c r="G643" s="107"/>
      <c r="H643" s="71"/>
      <c r="I643" s="107"/>
      <c r="J643" s="71"/>
      <c r="K643" s="71"/>
      <c r="L643" s="71"/>
      <c r="M643" s="72"/>
      <c r="N643" s="108"/>
      <c r="O643" s="72"/>
      <c r="P643" s="109"/>
      <c r="Q643" s="71"/>
      <c r="R643" s="110"/>
      <c r="S643" s="72"/>
      <c r="T643" s="111"/>
      <c r="U643" s="72"/>
      <c r="V643" s="112"/>
      <c r="W643" s="71"/>
      <c r="X643" s="72"/>
      <c r="Y643" s="112"/>
      <c r="Z643" s="72"/>
      <c r="AA643" s="75"/>
      <c r="AB643" s="169"/>
      <c r="AC643" s="72"/>
      <c r="AD643" s="170"/>
      <c r="AE643" s="72"/>
      <c r="AF643" s="170"/>
      <c r="AG643" s="71"/>
      <c r="AH643" s="72"/>
      <c r="AI643" s="170"/>
      <c r="AJ643" s="71"/>
      <c r="AK643" s="72"/>
      <c r="AL643" s="170"/>
      <c r="AM643" s="72"/>
      <c r="AN643" s="111"/>
      <c r="AO643" s="72"/>
      <c r="AP643" s="111"/>
      <c r="AQ643" s="72"/>
      <c r="AR643" s="111"/>
      <c r="AS643" s="72"/>
      <c r="AT643" s="168"/>
      <c r="AU643" s="72"/>
      <c r="AV643" s="266"/>
      <c r="AW643" s="71"/>
      <c r="AX643" s="72"/>
      <c r="AY643" s="111"/>
      <c r="AZ643" s="71"/>
      <c r="BA643" s="171"/>
      <c r="BB643" s="72"/>
      <c r="BC643" s="75"/>
    </row>
    <row r="644" ht="16.5" customHeight="1" outlineLevel="1">
      <c r="A644" s="75"/>
      <c r="B644" s="105"/>
      <c r="C644" s="106"/>
      <c r="D644" s="72"/>
      <c r="E644" s="107"/>
      <c r="F644" s="71"/>
      <c r="G644" s="107"/>
      <c r="H644" s="71"/>
      <c r="I644" s="107"/>
      <c r="J644" s="71"/>
      <c r="K644" s="71"/>
      <c r="L644" s="71"/>
      <c r="M644" s="72"/>
      <c r="N644" s="108"/>
      <c r="O644" s="72"/>
      <c r="P644" s="109"/>
      <c r="Q644" s="71"/>
      <c r="R644" s="110"/>
      <c r="S644" s="72"/>
      <c r="T644" s="111"/>
      <c r="U644" s="72"/>
      <c r="V644" s="112"/>
      <c r="W644" s="71"/>
      <c r="X644" s="72"/>
      <c r="Y644" s="112"/>
      <c r="Z644" s="72"/>
      <c r="AA644" s="75"/>
      <c r="AB644" s="169"/>
      <c r="AC644" s="72"/>
      <c r="AD644" s="170"/>
      <c r="AE644" s="72"/>
      <c r="AF644" s="170"/>
      <c r="AG644" s="71"/>
      <c r="AH644" s="72"/>
      <c r="AI644" s="170"/>
      <c r="AJ644" s="71"/>
      <c r="AK644" s="72"/>
      <c r="AL644" s="170"/>
      <c r="AM644" s="72"/>
      <c r="AN644" s="111"/>
      <c r="AO644" s="72"/>
      <c r="AP644" s="111"/>
      <c r="AQ644" s="72"/>
      <c r="AR644" s="111"/>
      <c r="AS644" s="72"/>
      <c r="AT644" s="168"/>
      <c r="AU644" s="72"/>
      <c r="AV644" s="266"/>
      <c r="AW644" s="71"/>
      <c r="AX644" s="72"/>
      <c r="AY644" s="111"/>
      <c r="AZ644" s="71"/>
      <c r="BA644" s="171"/>
      <c r="BB644" s="72"/>
      <c r="BC644" s="75"/>
    </row>
    <row r="645" ht="16.5" customHeight="1" outlineLevel="1">
      <c r="A645" s="75"/>
      <c r="B645" s="105"/>
      <c r="C645" s="106"/>
      <c r="D645" s="72"/>
      <c r="E645" s="107"/>
      <c r="F645" s="71"/>
      <c r="G645" s="107"/>
      <c r="H645" s="71"/>
      <c r="I645" s="107"/>
      <c r="J645" s="71"/>
      <c r="K645" s="71"/>
      <c r="L645" s="71"/>
      <c r="M645" s="72"/>
      <c r="N645" s="108"/>
      <c r="O645" s="72"/>
      <c r="P645" s="109"/>
      <c r="Q645" s="71"/>
      <c r="R645" s="110"/>
      <c r="S645" s="72"/>
      <c r="T645" s="111"/>
      <c r="U645" s="72"/>
      <c r="V645" s="112"/>
      <c r="W645" s="71"/>
      <c r="X645" s="72"/>
      <c r="Y645" s="112"/>
      <c r="Z645" s="72"/>
      <c r="AA645" s="75"/>
      <c r="AB645" s="169"/>
      <c r="AC645" s="72"/>
      <c r="AD645" s="170"/>
      <c r="AE645" s="72"/>
      <c r="AF645" s="170"/>
      <c r="AG645" s="71"/>
      <c r="AH645" s="72"/>
      <c r="AI645" s="170"/>
      <c r="AJ645" s="71"/>
      <c r="AK645" s="72"/>
      <c r="AL645" s="170"/>
      <c r="AM645" s="72"/>
      <c r="AN645" s="111"/>
      <c r="AO645" s="72"/>
      <c r="AP645" s="111"/>
      <c r="AQ645" s="72"/>
      <c r="AR645" s="111"/>
      <c r="AS645" s="72"/>
      <c r="AT645" s="168"/>
      <c r="AU645" s="72"/>
      <c r="AV645" s="266"/>
      <c r="AW645" s="71"/>
      <c r="AX645" s="72"/>
      <c r="AY645" s="111"/>
      <c r="AZ645" s="71"/>
      <c r="BA645" s="171"/>
      <c r="BB645" s="72"/>
      <c r="BC645" s="75"/>
    </row>
    <row r="646" ht="16.5" customHeight="1" outlineLevel="1">
      <c r="A646" s="75"/>
      <c r="B646" s="105"/>
      <c r="C646" s="106"/>
      <c r="D646" s="72"/>
      <c r="E646" s="107"/>
      <c r="F646" s="71"/>
      <c r="G646" s="107"/>
      <c r="H646" s="71"/>
      <c r="I646" s="107"/>
      <c r="J646" s="71"/>
      <c r="K646" s="71"/>
      <c r="L646" s="71"/>
      <c r="M646" s="72"/>
      <c r="N646" s="108"/>
      <c r="O646" s="72"/>
      <c r="P646" s="109"/>
      <c r="Q646" s="71"/>
      <c r="R646" s="110"/>
      <c r="S646" s="72"/>
      <c r="T646" s="111"/>
      <c r="U646" s="72"/>
      <c r="V646" s="112"/>
      <c r="W646" s="71"/>
      <c r="X646" s="72"/>
      <c r="Y646" s="112"/>
      <c r="Z646" s="72"/>
      <c r="AA646" s="75"/>
      <c r="AB646" s="169"/>
      <c r="AC646" s="72"/>
      <c r="AD646" s="170"/>
      <c r="AE646" s="72"/>
      <c r="AF646" s="170"/>
      <c r="AG646" s="71"/>
      <c r="AH646" s="72"/>
      <c r="AI646" s="170"/>
      <c r="AJ646" s="71"/>
      <c r="AK646" s="72"/>
      <c r="AL646" s="170"/>
      <c r="AM646" s="72"/>
      <c r="AN646" s="111"/>
      <c r="AO646" s="72"/>
      <c r="AP646" s="111"/>
      <c r="AQ646" s="72"/>
      <c r="AR646" s="111"/>
      <c r="AS646" s="72"/>
      <c r="AT646" s="168"/>
      <c r="AU646" s="72"/>
      <c r="AV646" s="266"/>
      <c r="AW646" s="71"/>
      <c r="AX646" s="72"/>
      <c r="AY646" s="111"/>
      <c r="AZ646" s="71"/>
      <c r="BA646" s="171"/>
      <c r="BB646" s="72"/>
      <c r="BC646" s="75"/>
    </row>
    <row r="647" ht="16.5" customHeight="1" outlineLevel="1">
      <c r="A647" s="75"/>
      <c r="B647" s="105"/>
      <c r="C647" s="106"/>
      <c r="D647" s="72"/>
      <c r="E647" s="107"/>
      <c r="F647" s="71"/>
      <c r="G647" s="107"/>
      <c r="H647" s="71"/>
      <c r="I647" s="107"/>
      <c r="J647" s="71"/>
      <c r="K647" s="71"/>
      <c r="L647" s="71"/>
      <c r="M647" s="72"/>
      <c r="N647" s="108"/>
      <c r="O647" s="72"/>
      <c r="P647" s="109"/>
      <c r="Q647" s="71"/>
      <c r="R647" s="110"/>
      <c r="S647" s="72"/>
      <c r="T647" s="111"/>
      <c r="U647" s="72"/>
      <c r="V647" s="112"/>
      <c r="W647" s="71"/>
      <c r="X647" s="72"/>
      <c r="Y647" s="112"/>
      <c r="Z647" s="72"/>
      <c r="AA647" s="75"/>
      <c r="AB647" s="169"/>
      <c r="AC647" s="72"/>
      <c r="AD647" s="170"/>
      <c r="AE647" s="72"/>
      <c r="AF647" s="170"/>
      <c r="AG647" s="71"/>
      <c r="AH647" s="72"/>
      <c r="AI647" s="170"/>
      <c r="AJ647" s="71"/>
      <c r="AK647" s="72"/>
      <c r="AL647" s="170"/>
      <c r="AM647" s="72"/>
      <c r="AN647" s="111"/>
      <c r="AO647" s="72"/>
      <c r="AP647" s="111"/>
      <c r="AQ647" s="72"/>
      <c r="AR647" s="111"/>
      <c r="AS647" s="72"/>
      <c r="AT647" s="168"/>
      <c r="AU647" s="72"/>
      <c r="AV647" s="266"/>
      <c r="AW647" s="71"/>
      <c r="AX647" s="72"/>
      <c r="AY647" s="111"/>
      <c r="AZ647" s="71"/>
      <c r="BA647" s="171"/>
      <c r="BB647" s="72"/>
      <c r="BC647" s="75"/>
    </row>
    <row r="648" ht="16.5" customHeight="1" outlineLevel="1">
      <c r="A648" s="75"/>
      <c r="B648" s="105"/>
      <c r="C648" s="106"/>
      <c r="D648" s="72"/>
      <c r="E648" s="107"/>
      <c r="F648" s="71"/>
      <c r="G648" s="107"/>
      <c r="H648" s="71"/>
      <c r="I648" s="107"/>
      <c r="J648" s="71"/>
      <c r="K648" s="71"/>
      <c r="L648" s="71"/>
      <c r="M648" s="72"/>
      <c r="N648" s="108"/>
      <c r="O648" s="72"/>
      <c r="P648" s="109"/>
      <c r="Q648" s="71"/>
      <c r="R648" s="110"/>
      <c r="S648" s="72"/>
      <c r="T648" s="111"/>
      <c r="U648" s="72"/>
      <c r="V648" s="112"/>
      <c r="W648" s="71"/>
      <c r="X648" s="72"/>
      <c r="Y648" s="112"/>
      <c r="Z648" s="72"/>
      <c r="AA648" s="75"/>
      <c r="AB648" s="169"/>
      <c r="AC648" s="72"/>
      <c r="AD648" s="170"/>
      <c r="AE648" s="72"/>
      <c r="AF648" s="170"/>
      <c r="AG648" s="71"/>
      <c r="AH648" s="72"/>
      <c r="AI648" s="170"/>
      <c r="AJ648" s="71"/>
      <c r="AK648" s="72"/>
      <c r="AL648" s="170"/>
      <c r="AM648" s="72"/>
      <c r="AN648" s="111"/>
      <c r="AO648" s="72"/>
      <c r="AP648" s="111"/>
      <c r="AQ648" s="72"/>
      <c r="AR648" s="111"/>
      <c r="AS648" s="72"/>
      <c r="AT648" s="168"/>
      <c r="AU648" s="72"/>
      <c r="AV648" s="266"/>
      <c r="AW648" s="71"/>
      <c r="AX648" s="72"/>
      <c r="AY648" s="111"/>
      <c r="AZ648" s="71"/>
      <c r="BA648" s="171"/>
      <c r="BB648" s="72"/>
      <c r="BC648" s="75"/>
    </row>
    <row r="649" ht="16.5" customHeight="1" outlineLevel="1">
      <c r="A649" s="75"/>
      <c r="B649" s="105"/>
      <c r="C649" s="106"/>
      <c r="D649" s="72"/>
      <c r="E649" s="107"/>
      <c r="F649" s="71"/>
      <c r="G649" s="107"/>
      <c r="H649" s="71"/>
      <c r="I649" s="107"/>
      <c r="J649" s="71"/>
      <c r="K649" s="71"/>
      <c r="L649" s="71"/>
      <c r="M649" s="72"/>
      <c r="N649" s="108"/>
      <c r="O649" s="72"/>
      <c r="P649" s="109"/>
      <c r="Q649" s="71"/>
      <c r="R649" s="110"/>
      <c r="S649" s="72"/>
      <c r="T649" s="111"/>
      <c r="U649" s="72"/>
      <c r="V649" s="112"/>
      <c r="W649" s="71"/>
      <c r="X649" s="72"/>
      <c r="Y649" s="112"/>
      <c r="Z649" s="72"/>
      <c r="AA649" s="75"/>
      <c r="AB649" s="169"/>
      <c r="AC649" s="72"/>
      <c r="AD649" s="170"/>
      <c r="AE649" s="72"/>
      <c r="AF649" s="170"/>
      <c r="AG649" s="71"/>
      <c r="AH649" s="72"/>
      <c r="AI649" s="170"/>
      <c r="AJ649" s="71"/>
      <c r="AK649" s="72"/>
      <c r="AL649" s="170"/>
      <c r="AM649" s="72"/>
      <c r="AN649" s="111"/>
      <c r="AO649" s="72"/>
      <c r="AP649" s="111"/>
      <c r="AQ649" s="72"/>
      <c r="AR649" s="111"/>
      <c r="AS649" s="72"/>
      <c r="AT649" s="168"/>
      <c r="AU649" s="72"/>
      <c r="AV649" s="266"/>
      <c r="AW649" s="71"/>
      <c r="AX649" s="72"/>
      <c r="AY649" s="111"/>
      <c r="AZ649" s="71"/>
      <c r="BA649" s="171"/>
      <c r="BB649" s="72"/>
      <c r="BC649" s="75"/>
    </row>
    <row r="650" ht="16.5" customHeight="1" outlineLevel="1">
      <c r="A650" s="75"/>
      <c r="B650" s="105"/>
      <c r="C650" s="106"/>
      <c r="D650" s="72"/>
      <c r="E650" s="107"/>
      <c r="F650" s="71"/>
      <c r="G650" s="107"/>
      <c r="H650" s="71"/>
      <c r="I650" s="107"/>
      <c r="J650" s="71"/>
      <c r="K650" s="71"/>
      <c r="L650" s="71"/>
      <c r="M650" s="72"/>
      <c r="N650" s="108"/>
      <c r="O650" s="72"/>
      <c r="P650" s="109"/>
      <c r="Q650" s="71"/>
      <c r="R650" s="110"/>
      <c r="S650" s="72"/>
      <c r="T650" s="111"/>
      <c r="U650" s="72"/>
      <c r="V650" s="112"/>
      <c r="W650" s="71"/>
      <c r="X650" s="72"/>
      <c r="Y650" s="112"/>
      <c r="Z650" s="72"/>
      <c r="AA650" s="75"/>
      <c r="AB650" s="169"/>
      <c r="AC650" s="72"/>
      <c r="AD650" s="170"/>
      <c r="AE650" s="72"/>
      <c r="AF650" s="170"/>
      <c r="AG650" s="71"/>
      <c r="AH650" s="72"/>
      <c r="AI650" s="170"/>
      <c r="AJ650" s="71"/>
      <c r="AK650" s="72"/>
      <c r="AL650" s="170"/>
      <c r="AM650" s="72"/>
      <c r="AN650" s="111"/>
      <c r="AO650" s="72"/>
      <c r="AP650" s="111"/>
      <c r="AQ650" s="72"/>
      <c r="AR650" s="111"/>
      <c r="AS650" s="72"/>
      <c r="AT650" s="168"/>
      <c r="AU650" s="72"/>
      <c r="AV650" s="266"/>
      <c r="AW650" s="71"/>
      <c r="AX650" s="72"/>
      <c r="AY650" s="111"/>
      <c r="AZ650" s="71"/>
      <c r="BA650" s="171"/>
      <c r="BB650" s="72"/>
      <c r="BC650" s="75"/>
    </row>
    <row r="651" ht="16.5" customHeight="1" outlineLevel="1">
      <c r="A651" s="75"/>
      <c r="B651" s="105"/>
      <c r="C651" s="106"/>
      <c r="D651" s="72"/>
      <c r="E651" s="107"/>
      <c r="F651" s="71"/>
      <c r="G651" s="107"/>
      <c r="H651" s="71"/>
      <c r="I651" s="107"/>
      <c r="J651" s="71"/>
      <c r="K651" s="71"/>
      <c r="L651" s="71"/>
      <c r="M651" s="72"/>
      <c r="N651" s="108"/>
      <c r="O651" s="72"/>
      <c r="P651" s="109"/>
      <c r="Q651" s="71"/>
      <c r="R651" s="110"/>
      <c r="S651" s="72"/>
      <c r="T651" s="111"/>
      <c r="U651" s="72"/>
      <c r="V651" s="112"/>
      <c r="W651" s="71"/>
      <c r="X651" s="72"/>
      <c r="Y651" s="112"/>
      <c r="Z651" s="72"/>
      <c r="AA651" s="75"/>
      <c r="AB651" s="169"/>
      <c r="AC651" s="72"/>
      <c r="AD651" s="170"/>
      <c r="AE651" s="72"/>
      <c r="AF651" s="170"/>
      <c r="AG651" s="71"/>
      <c r="AH651" s="72"/>
      <c r="AI651" s="170"/>
      <c r="AJ651" s="71"/>
      <c r="AK651" s="72"/>
      <c r="AL651" s="170"/>
      <c r="AM651" s="72"/>
      <c r="AN651" s="111"/>
      <c r="AO651" s="72"/>
      <c r="AP651" s="111"/>
      <c r="AQ651" s="72"/>
      <c r="AR651" s="111"/>
      <c r="AS651" s="72"/>
      <c r="AT651" s="168"/>
      <c r="AU651" s="72"/>
      <c r="AV651" s="266"/>
      <c r="AW651" s="71"/>
      <c r="AX651" s="72"/>
      <c r="AY651" s="111"/>
      <c r="AZ651" s="71"/>
      <c r="BA651" s="171"/>
      <c r="BB651" s="72"/>
      <c r="BC651" s="75"/>
    </row>
    <row r="652" ht="16.5" customHeight="1" outlineLevel="1">
      <c r="A652" s="75"/>
      <c r="B652" s="105"/>
      <c r="C652" s="106"/>
      <c r="D652" s="72"/>
      <c r="E652" s="107"/>
      <c r="F652" s="71"/>
      <c r="G652" s="107"/>
      <c r="H652" s="71"/>
      <c r="I652" s="107"/>
      <c r="J652" s="71"/>
      <c r="K652" s="71"/>
      <c r="L652" s="71"/>
      <c r="M652" s="72"/>
      <c r="N652" s="108"/>
      <c r="O652" s="72"/>
      <c r="P652" s="109"/>
      <c r="Q652" s="71"/>
      <c r="R652" s="110"/>
      <c r="S652" s="72"/>
      <c r="T652" s="111"/>
      <c r="U652" s="72"/>
      <c r="V652" s="112"/>
      <c r="W652" s="71"/>
      <c r="X652" s="72"/>
      <c r="Y652" s="112"/>
      <c r="Z652" s="72"/>
      <c r="AA652" s="75"/>
      <c r="AB652" s="169"/>
      <c r="AC652" s="72"/>
      <c r="AD652" s="170"/>
      <c r="AE652" s="72"/>
      <c r="AF652" s="170"/>
      <c r="AG652" s="71"/>
      <c r="AH652" s="72"/>
      <c r="AI652" s="170"/>
      <c r="AJ652" s="71"/>
      <c r="AK652" s="72"/>
      <c r="AL652" s="170"/>
      <c r="AM652" s="72"/>
      <c r="AN652" s="111"/>
      <c r="AO652" s="72"/>
      <c r="AP652" s="111"/>
      <c r="AQ652" s="72"/>
      <c r="AR652" s="111"/>
      <c r="AS652" s="72"/>
      <c r="AT652" s="168"/>
      <c r="AU652" s="72"/>
      <c r="AV652" s="266"/>
      <c r="AW652" s="71"/>
      <c r="AX652" s="72"/>
      <c r="AY652" s="111"/>
      <c r="AZ652" s="71"/>
      <c r="BA652" s="171"/>
      <c r="BB652" s="72"/>
      <c r="BC652" s="75"/>
    </row>
    <row r="653" ht="16.5" customHeight="1" outlineLevel="1">
      <c r="A653" s="75"/>
      <c r="B653" s="105"/>
      <c r="C653" s="106"/>
      <c r="D653" s="72"/>
      <c r="E653" s="107"/>
      <c r="F653" s="71"/>
      <c r="G653" s="107"/>
      <c r="H653" s="71"/>
      <c r="I653" s="107"/>
      <c r="J653" s="71"/>
      <c r="K653" s="71"/>
      <c r="L653" s="71"/>
      <c r="M653" s="72"/>
      <c r="N653" s="108"/>
      <c r="O653" s="72"/>
      <c r="P653" s="109"/>
      <c r="Q653" s="71"/>
      <c r="R653" s="110"/>
      <c r="S653" s="72"/>
      <c r="T653" s="111"/>
      <c r="U653" s="72"/>
      <c r="V653" s="112"/>
      <c r="W653" s="71"/>
      <c r="X653" s="72"/>
      <c r="Y653" s="112"/>
      <c r="Z653" s="72"/>
      <c r="AA653" s="75"/>
      <c r="AB653" s="169"/>
      <c r="AC653" s="72"/>
      <c r="AD653" s="170"/>
      <c r="AE653" s="72"/>
      <c r="AF653" s="170"/>
      <c r="AG653" s="71"/>
      <c r="AH653" s="72"/>
      <c r="AI653" s="170"/>
      <c r="AJ653" s="71"/>
      <c r="AK653" s="72"/>
      <c r="AL653" s="170"/>
      <c r="AM653" s="72"/>
      <c r="AN653" s="111"/>
      <c r="AO653" s="72"/>
      <c r="AP653" s="111"/>
      <c r="AQ653" s="72"/>
      <c r="AR653" s="111"/>
      <c r="AS653" s="72"/>
      <c r="AT653" s="168"/>
      <c r="AU653" s="72"/>
      <c r="AV653" s="266"/>
      <c r="AW653" s="71"/>
      <c r="AX653" s="72"/>
      <c r="AY653" s="111"/>
      <c r="AZ653" s="71"/>
      <c r="BA653" s="171"/>
      <c r="BB653" s="72"/>
      <c r="BC653" s="75"/>
    </row>
    <row r="654" ht="16.5" customHeight="1" outlineLevel="1">
      <c r="A654" s="75"/>
      <c r="B654" s="105"/>
      <c r="C654" s="106"/>
      <c r="D654" s="72"/>
      <c r="E654" s="107"/>
      <c r="F654" s="71"/>
      <c r="G654" s="107"/>
      <c r="H654" s="71"/>
      <c r="I654" s="107"/>
      <c r="J654" s="71"/>
      <c r="K654" s="71"/>
      <c r="L654" s="71"/>
      <c r="M654" s="72"/>
      <c r="N654" s="108"/>
      <c r="O654" s="72"/>
      <c r="P654" s="109"/>
      <c r="Q654" s="71"/>
      <c r="R654" s="110"/>
      <c r="S654" s="72"/>
      <c r="T654" s="111"/>
      <c r="U654" s="72"/>
      <c r="V654" s="112"/>
      <c r="W654" s="71"/>
      <c r="X654" s="72"/>
      <c r="Y654" s="112"/>
      <c r="Z654" s="72"/>
      <c r="AA654" s="75"/>
      <c r="AB654" s="169"/>
      <c r="AC654" s="72"/>
      <c r="AD654" s="170"/>
      <c r="AE654" s="72"/>
      <c r="AF654" s="170"/>
      <c r="AG654" s="71"/>
      <c r="AH654" s="72"/>
      <c r="AI654" s="170"/>
      <c r="AJ654" s="71"/>
      <c r="AK654" s="72"/>
      <c r="AL654" s="170"/>
      <c r="AM654" s="72"/>
      <c r="AN654" s="111"/>
      <c r="AO654" s="72"/>
      <c r="AP654" s="111"/>
      <c r="AQ654" s="72"/>
      <c r="AR654" s="111"/>
      <c r="AS654" s="72"/>
      <c r="AT654" s="168"/>
      <c r="AU654" s="72"/>
      <c r="AV654" s="266"/>
      <c r="AW654" s="71"/>
      <c r="AX654" s="72"/>
      <c r="AY654" s="111"/>
      <c r="AZ654" s="71"/>
      <c r="BA654" s="171"/>
      <c r="BB654" s="72"/>
      <c r="BC654" s="75"/>
    </row>
    <row r="655" ht="16.5" customHeight="1" outlineLevel="1">
      <c r="A655" s="75"/>
      <c r="B655" s="105"/>
      <c r="C655" s="106"/>
      <c r="D655" s="72"/>
      <c r="E655" s="107"/>
      <c r="F655" s="71"/>
      <c r="G655" s="107"/>
      <c r="H655" s="71"/>
      <c r="I655" s="107"/>
      <c r="J655" s="71"/>
      <c r="K655" s="71"/>
      <c r="L655" s="71"/>
      <c r="M655" s="72"/>
      <c r="N655" s="108"/>
      <c r="O655" s="72"/>
      <c r="P655" s="109"/>
      <c r="Q655" s="71"/>
      <c r="R655" s="110"/>
      <c r="S655" s="72"/>
      <c r="T655" s="111"/>
      <c r="U655" s="72"/>
      <c r="V655" s="112"/>
      <c r="W655" s="71"/>
      <c r="X655" s="72"/>
      <c r="Y655" s="112"/>
      <c r="Z655" s="72"/>
      <c r="AA655" s="75"/>
      <c r="AB655" s="169"/>
      <c r="AC655" s="72"/>
      <c r="AD655" s="170"/>
      <c r="AE655" s="72"/>
      <c r="AF655" s="170"/>
      <c r="AG655" s="71"/>
      <c r="AH655" s="72"/>
      <c r="AI655" s="170"/>
      <c r="AJ655" s="71"/>
      <c r="AK655" s="72"/>
      <c r="AL655" s="170"/>
      <c r="AM655" s="72"/>
      <c r="AN655" s="111"/>
      <c r="AO655" s="72"/>
      <c r="AP655" s="111"/>
      <c r="AQ655" s="72"/>
      <c r="AR655" s="111"/>
      <c r="AS655" s="72"/>
      <c r="AT655" s="168"/>
      <c r="AU655" s="72"/>
      <c r="AV655" s="266"/>
      <c r="AW655" s="71"/>
      <c r="AX655" s="72"/>
      <c r="AY655" s="111"/>
      <c r="AZ655" s="71"/>
      <c r="BA655" s="171"/>
      <c r="BB655" s="72"/>
      <c r="BC655" s="75"/>
    </row>
    <row r="656" ht="16.5" customHeight="1" outlineLevel="1">
      <c r="A656" s="75"/>
      <c r="B656" s="105"/>
      <c r="C656" s="106"/>
      <c r="D656" s="72"/>
      <c r="E656" s="107"/>
      <c r="F656" s="71"/>
      <c r="G656" s="107"/>
      <c r="H656" s="71"/>
      <c r="I656" s="107"/>
      <c r="J656" s="71"/>
      <c r="K656" s="71"/>
      <c r="L656" s="71"/>
      <c r="M656" s="72"/>
      <c r="N656" s="108"/>
      <c r="O656" s="72"/>
      <c r="P656" s="109"/>
      <c r="Q656" s="71"/>
      <c r="R656" s="110"/>
      <c r="S656" s="72"/>
      <c r="T656" s="111"/>
      <c r="U656" s="72"/>
      <c r="V656" s="112"/>
      <c r="W656" s="71"/>
      <c r="X656" s="72"/>
      <c r="Y656" s="112"/>
      <c r="Z656" s="72"/>
      <c r="AA656" s="75"/>
      <c r="AB656" s="169"/>
      <c r="AC656" s="72"/>
      <c r="AD656" s="170"/>
      <c r="AE656" s="72"/>
      <c r="AF656" s="170"/>
      <c r="AG656" s="71"/>
      <c r="AH656" s="72"/>
      <c r="AI656" s="170"/>
      <c r="AJ656" s="71"/>
      <c r="AK656" s="72"/>
      <c r="AL656" s="170"/>
      <c r="AM656" s="72"/>
      <c r="AN656" s="111"/>
      <c r="AO656" s="72"/>
      <c r="AP656" s="111"/>
      <c r="AQ656" s="72"/>
      <c r="AR656" s="111"/>
      <c r="AS656" s="72"/>
      <c r="AT656" s="168"/>
      <c r="AU656" s="72"/>
      <c r="AV656" s="266"/>
      <c r="AW656" s="71"/>
      <c r="AX656" s="72"/>
      <c r="AY656" s="111"/>
      <c r="AZ656" s="71"/>
      <c r="BA656" s="171"/>
      <c r="BB656" s="72"/>
      <c r="BC656" s="75"/>
    </row>
    <row r="657" ht="16.5" customHeight="1" outlineLevel="1">
      <c r="A657" s="75"/>
      <c r="B657" s="105"/>
      <c r="C657" s="106"/>
      <c r="D657" s="72"/>
      <c r="E657" s="107"/>
      <c r="F657" s="71"/>
      <c r="G657" s="107"/>
      <c r="H657" s="71"/>
      <c r="I657" s="107"/>
      <c r="J657" s="71"/>
      <c r="K657" s="71"/>
      <c r="L657" s="71"/>
      <c r="M657" s="72"/>
      <c r="N657" s="108"/>
      <c r="O657" s="72"/>
      <c r="P657" s="109"/>
      <c r="Q657" s="71"/>
      <c r="R657" s="110"/>
      <c r="S657" s="72"/>
      <c r="T657" s="111"/>
      <c r="U657" s="72"/>
      <c r="V657" s="112"/>
      <c r="W657" s="71"/>
      <c r="X657" s="72"/>
      <c r="Y657" s="112"/>
      <c r="Z657" s="72"/>
      <c r="AA657" s="75"/>
      <c r="AB657" s="169"/>
      <c r="AC657" s="72"/>
      <c r="AD657" s="170"/>
      <c r="AE657" s="72"/>
      <c r="AF657" s="170"/>
      <c r="AG657" s="71"/>
      <c r="AH657" s="72"/>
      <c r="AI657" s="170"/>
      <c r="AJ657" s="71"/>
      <c r="AK657" s="72"/>
      <c r="AL657" s="170"/>
      <c r="AM657" s="72"/>
      <c r="AN657" s="111"/>
      <c r="AO657" s="72"/>
      <c r="AP657" s="111"/>
      <c r="AQ657" s="72"/>
      <c r="AR657" s="111"/>
      <c r="AS657" s="72"/>
      <c r="AT657" s="168"/>
      <c r="AU657" s="72"/>
      <c r="AV657" s="266"/>
      <c r="AW657" s="71"/>
      <c r="AX657" s="72"/>
      <c r="AY657" s="111"/>
      <c r="AZ657" s="71"/>
      <c r="BA657" s="171"/>
      <c r="BB657" s="72"/>
      <c r="BC657" s="75"/>
    </row>
    <row r="658" ht="16.5" customHeight="1" outlineLevel="1">
      <c r="A658" s="75"/>
      <c r="B658" s="105"/>
      <c r="C658" s="106"/>
      <c r="D658" s="72"/>
      <c r="E658" s="107"/>
      <c r="F658" s="71"/>
      <c r="G658" s="107"/>
      <c r="H658" s="71"/>
      <c r="I658" s="107"/>
      <c r="J658" s="71"/>
      <c r="K658" s="71"/>
      <c r="L658" s="71"/>
      <c r="M658" s="72"/>
      <c r="N658" s="108"/>
      <c r="O658" s="72"/>
      <c r="P658" s="109"/>
      <c r="Q658" s="71"/>
      <c r="R658" s="110"/>
      <c r="S658" s="72"/>
      <c r="T658" s="111"/>
      <c r="U658" s="72"/>
      <c r="V658" s="112"/>
      <c r="W658" s="71"/>
      <c r="X658" s="72"/>
      <c r="Y658" s="112"/>
      <c r="Z658" s="72"/>
      <c r="AA658" s="75"/>
      <c r="AB658" s="169"/>
      <c r="AC658" s="72"/>
      <c r="AD658" s="170"/>
      <c r="AE658" s="72"/>
      <c r="AF658" s="170"/>
      <c r="AG658" s="71"/>
      <c r="AH658" s="72"/>
      <c r="AI658" s="170"/>
      <c r="AJ658" s="71"/>
      <c r="AK658" s="72"/>
      <c r="AL658" s="170"/>
      <c r="AM658" s="72"/>
      <c r="AN658" s="111"/>
      <c r="AO658" s="72"/>
      <c r="AP658" s="111"/>
      <c r="AQ658" s="72"/>
      <c r="AR658" s="111"/>
      <c r="AS658" s="72"/>
      <c r="AT658" s="168"/>
      <c r="AU658" s="72"/>
      <c r="AV658" s="266"/>
      <c r="AW658" s="71"/>
      <c r="AX658" s="72"/>
      <c r="AY658" s="111"/>
      <c r="AZ658" s="71"/>
      <c r="BA658" s="171"/>
      <c r="BB658" s="72"/>
      <c r="BC658" s="75"/>
    </row>
    <row r="659" ht="16.5" customHeight="1" outlineLevel="1">
      <c r="A659" s="75"/>
      <c r="B659" s="105"/>
      <c r="C659" s="106"/>
      <c r="D659" s="72"/>
      <c r="E659" s="107"/>
      <c r="F659" s="71"/>
      <c r="G659" s="107"/>
      <c r="H659" s="71"/>
      <c r="I659" s="107"/>
      <c r="J659" s="71"/>
      <c r="K659" s="71"/>
      <c r="L659" s="71"/>
      <c r="M659" s="72"/>
      <c r="N659" s="108"/>
      <c r="O659" s="72"/>
      <c r="P659" s="109"/>
      <c r="Q659" s="71"/>
      <c r="R659" s="110"/>
      <c r="S659" s="72"/>
      <c r="T659" s="111"/>
      <c r="U659" s="72"/>
      <c r="V659" s="112"/>
      <c r="W659" s="71"/>
      <c r="X659" s="72"/>
      <c r="Y659" s="112"/>
      <c r="Z659" s="72"/>
      <c r="AA659" s="75"/>
      <c r="AB659" s="169"/>
      <c r="AC659" s="72"/>
      <c r="AD659" s="170"/>
      <c r="AE659" s="72"/>
      <c r="AF659" s="170"/>
      <c r="AG659" s="71"/>
      <c r="AH659" s="72"/>
      <c r="AI659" s="170"/>
      <c r="AJ659" s="71"/>
      <c r="AK659" s="72"/>
      <c r="AL659" s="170"/>
      <c r="AM659" s="72"/>
      <c r="AN659" s="111"/>
      <c r="AO659" s="72"/>
      <c r="AP659" s="111"/>
      <c r="AQ659" s="72"/>
      <c r="AR659" s="111"/>
      <c r="AS659" s="72"/>
      <c r="AT659" s="168"/>
      <c r="AU659" s="72"/>
      <c r="AV659" s="266"/>
      <c r="AW659" s="71"/>
      <c r="AX659" s="72"/>
      <c r="AY659" s="111"/>
      <c r="AZ659" s="71"/>
      <c r="BA659" s="171"/>
      <c r="BB659" s="72"/>
      <c r="BC659" s="75"/>
    </row>
    <row r="660" ht="16.5" customHeight="1" outlineLevel="1">
      <c r="A660" s="75"/>
      <c r="B660" s="105"/>
      <c r="C660" s="106"/>
      <c r="D660" s="72"/>
      <c r="E660" s="107"/>
      <c r="F660" s="71"/>
      <c r="G660" s="107"/>
      <c r="H660" s="71"/>
      <c r="I660" s="107"/>
      <c r="J660" s="71"/>
      <c r="K660" s="71"/>
      <c r="L660" s="71"/>
      <c r="M660" s="72"/>
      <c r="N660" s="108"/>
      <c r="O660" s="72"/>
      <c r="P660" s="109"/>
      <c r="Q660" s="71"/>
      <c r="R660" s="110"/>
      <c r="S660" s="72"/>
      <c r="T660" s="111"/>
      <c r="U660" s="72"/>
      <c r="V660" s="112"/>
      <c r="W660" s="71"/>
      <c r="X660" s="72"/>
      <c r="Y660" s="112"/>
      <c r="Z660" s="72"/>
      <c r="AA660" s="75"/>
      <c r="AB660" s="169"/>
      <c r="AC660" s="72"/>
      <c r="AD660" s="170"/>
      <c r="AE660" s="72"/>
      <c r="AF660" s="170"/>
      <c r="AG660" s="71"/>
      <c r="AH660" s="72"/>
      <c r="AI660" s="170"/>
      <c r="AJ660" s="71"/>
      <c r="AK660" s="72"/>
      <c r="AL660" s="170"/>
      <c r="AM660" s="72"/>
      <c r="AN660" s="111"/>
      <c r="AO660" s="72"/>
      <c r="AP660" s="111"/>
      <c r="AQ660" s="72"/>
      <c r="AR660" s="111"/>
      <c r="AS660" s="72"/>
      <c r="AT660" s="168"/>
      <c r="AU660" s="72"/>
      <c r="AV660" s="266"/>
      <c r="AW660" s="71"/>
      <c r="AX660" s="72"/>
      <c r="AY660" s="111"/>
      <c r="AZ660" s="71"/>
      <c r="BA660" s="171"/>
      <c r="BB660" s="72"/>
      <c r="BC660" s="75"/>
    </row>
    <row r="661" ht="16.5" customHeight="1" outlineLevel="1">
      <c r="A661" s="75"/>
      <c r="B661" s="105"/>
      <c r="C661" s="106"/>
      <c r="D661" s="72"/>
      <c r="E661" s="107"/>
      <c r="F661" s="71"/>
      <c r="G661" s="107"/>
      <c r="H661" s="71"/>
      <c r="I661" s="107"/>
      <c r="J661" s="71"/>
      <c r="K661" s="71"/>
      <c r="L661" s="71"/>
      <c r="M661" s="72"/>
      <c r="N661" s="108"/>
      <c r="O661" s="72"/>
      <c r="P661" s="109"/>
      <c r="Q661" s="71"/>
      <c r="R661" s="110"/>
      <c r="S661" s="72"/>
      <c r="T661" s="111"/>
      <c r="U661" s="72"/>
      <c r="V661" s="112"/>
      <c r="W661" s="71"/>
      <c r="X661" s="72"/>
      <c r="Y661" s="112"/>
      <c r="Z661" s="72"/>
      <c r="AA661" s="75"/>
      <c r="AB661" s="169"/>
      <c r="AC661" s="72"/>
      <c r="AD661" s="170"/>
      <c r="AE661" s="72"/>
      <c r="AF661" s="170"/>
      <c r="AG661" s="71"/>
      <c r="AH661" s="72"/>
      <c r="AI661" s="170"/>
      <c r="AJ661" s="71"/>
      <c r="AK661" s="72"/>
      <c r="AL661" s="170"/>
      <c r="AM661" s="72"/>
      <c r="AN661" s="111"/>
      <c r="AO661" s="72"/>
      <c r="AP661" s="111"/>
      <c r="AQ661" s="72"/>
      <c r="AR661" s="111"/>
      <c r="AS661" s="72"/>
      <c r="AT661" s="168"/>
      <c r="AU661" s="72"/>
      <c r="AV661" s="266"/>
      <c r="AW661" s="71"/>
      <c r="AX661" s="72"/>
      <c r="AY661" s="111"/>
      <c r="AZ661" s="71"/>
      <c r="BA661" s="171"/>
      <c r="BB661" s="72"/>
      <c r="BC661" s="75"/>
    </row>
    <row r="662" ht="16.5" customHeight="1" outlineLevel="1">
      <c r="A662" s="75"/>
      <c r="B662" s="105"/>
      <c r="C662" s="106"/>
      <c r="D662" s="72"/>
      <c r="E662" s="107"/>
      <c r="F662" s="71"/>
      <c r="G662" s="107"/>
      <c r="H662" s="71"/>
      <c r="I662" s="107"/>
      <c r="J662" s="71"/>
      <c r="K662" s="71"/>
      <c r="L662" s="71"/>
      <c r="M662" s="72"/>
      <c r="N662" s="108"/>
      <c r="O662" s="72"/>
      <c r="P662" s="109"/>
      <c r="Q662" s="71"/>
      <c r="R662" s="110"/>
      <c r="S662" s="72"/>
      <c r="T662" s="111"/>
      <c r="U662" s="72"/>
      <c r="V662" s="112"/>
      <c r="W662" s="71"/>
      <c r="X662" s="72"/>
      <c r="Y662" s="112"/>
      <c r="Z662" s="72"/>
      <c r="AA662" s="75"/>
      <c r="AB662" s="169"/>
      <c r="AC662" s="72"/>
      <c r="AD662" s="170"/>
      <c r="AE662" s="72"/>
      <c r="AF662" s="170"/>
      <c r="AG662" s="71"/>
      <c r="AH662" s="72"/>
      <c r="AI662" s="170"/>
      <c r="AJ662" s="71"/>
      <c r="AK662" s="72"/>
      <c r="AL662" s="170"/>
      <c r="AM662" s="72"/>
      <c r="AN662" s="111"/>
      <c r="AO662" s="72"/>
      <c r="AP662" s="111"/>
      <c r="AQ662" s="72"/>
      <c r="AR662" s="111"/>
      <c r="AS662" s="72"/>
      <c r="AT662" s="168"/>
      <c r="AU662" s="72"/>
      <c r="AV662" s="266"/>
      <c r="AW662" s="71"/>
      <c r="AX662" s="72"/>
      <c r="AY662" s="111"/>
      <c r="AZ662" s="71"/>
      <c r="BA662" s="171"/>
      <c r="BB662" s="72"/>
      <c r="BC662" s="75"/>
    </row>
    <row r="663" ht="16.5" customHeight="1" outlineLevel="1">
      <c r="A663" s="75"/>
      <c r="B663" s="105"/>
      <c r="C663" s="106"/>
      <c r="D663" s="72"/>
      <c r="E663" s="107"/>
      <c r="F663" s="71"/>
      <c r="G663" s="107"/>
      <c r="H663" s="71"/>
      <c r="I663" s="107"/>
      <c r="J663" s="71"/>
      <c r="K663" s="71"/>
      <c r="L663" s="71"/>
      <c r="M663" s="72"/>
      <c r="N663" s="108"/>
      <c r="O663" s="72"/>
      <c r="P663" s="109"/>
      <c r="Q663" s="71"/>
      <c r="R663" s="110"/>
      <c r="S663" s="72"/>
      <c r="T663" s="111"/>
      <c r="U663" s="72"/>
      <c r="V663" s="112"/>
      <c r="W663" s="71"/>
      <c r="X663" s="72"/>
      <c r="Y663" s="112"/>
      <c r="Z663" s="72"/>
      <c r="AA663" s="75"/>
      <c r="AB663" s="169"/>
      <c r="AC663" s="72"/>
      <c r="AD663" s="170"/>
      <c r="AE663" s="72"/>
      <c r="AF663" s="170"/>
      <c r="AG663" s="71"/>
      <c r="AH663" s="72"/>
      <c r="AI663" s="170"/>
      <c r="AJ663" s="71"/>
      <c r="AK663" s="72"/>
      <c r="AL663" s="170"/>
      <c r="AM663" s="72"/>
      <c r="AN663" s="111"/>
      <c r="AO663" s="72"/>
      <c r="AP663" s="111"/>
      <c r="AQ663" s="72"/>
      <c r="AR663" s="111"/>
      <c r="AS663" s="72"/>
      <c r="AT663" s="168"/>
      <c r="AU663" s="72"/>
      <c r="AV663" s="266"/>
      <c r="AW663" s="71"/>
      <c r="AX663" s="72"/>
      <c r="AY663" s="111"/>
      <c r="AZ663" s="71"/>
      <c r="BA663" s="171"/>
      <c r="BB663" s="72"/>
      <c r="BC663" s="75"/>
    </row>
    <row r="664" ht="16.5" customHeight="1" outlineLevel="1">
      <c r="A664" s="75"/>
      <c r="B664" s="105"/>
      <c r="C664" s="106"/>
      <c r="D664" s="72"/>
      <c r="E664" s="107"/>
      <c r="F664" s="71"/>
      <c r="G664" s="107"/>
      <c r="H664" s="71"/>
      <c r="I664" s="107"/>
      <c r="J664" s="71"/>
      <c r="K664" s="71"/>
      <c r="L664" s="71"/>
      <c r="M664" s="72"/>
      <c r="N664" s="108"/>
      <c r="O664" s="72"/>
      <c r="P664" s="109"/>
      <c r="Q664" s="71"/>
      <c r="R664" s="110"/>
      <c r="S664" s="72"/>
      <c r="T664" s="111"/>
      <c r="U664" s="72"/>
      <c r="V664" s="112"/>
      <c r="W664" s="71"/>
      <c r="X664" s="72"/>
      <c r="Y664" s="112"/>
      <c r="Z664" s="72"/>
      <c r="AA664" s="75"/>
      <c r="AB664" s="169"/>
      <c r="AC664" s="72"/>
      <c r="AD664" s="170"/>
      <c r="AE664" s="72"/>
      <c r="AF664" s="170"/>
      <c r="AG664" s="71"/>
      <c r="AH664" s="72"/>
      <c r="AI664" s="170"/>
      <c r="AJ664" s="71"/>
      <c r="AK664" s="72"/>
      <c r="AL664" s="170"/>
      <c r="AM664" s="72"/>
      <c r="AN664" s="111"/>
      <c r="AO664" s="72"/>
      <c r="AP664" s="111"/>
      <c r="AQ664" s="72"/>
      <c r="AR664" s="111"/>
      <c r="AS664" s="72"/>
      <c r="AT664" s="168"/>
      <c r="AU664" s="72"/>
      <c r="AV664" s="266"/>
      <c r="AW664" s="71"/>
      <c r="AX664" s="72"/>
      <c r="AY664" s="111"/>
      <c r="AZ664" s="71"/>
      <c r="BA664" s="171"/>
      <c r="BB664" s="72"/>
      <c r="BC664" s="75"/>
    </row>
    <row r="665" ht="16.5" customHeight="1" outlineLevel="1">
      <c r="A665" s="75"/>
      <c r="B665" s="105"/>
      <c r="C665" s="106"/>
      <c r="D665" s="72"/>
      <c r="E665" s="107"/>
      <c r="F665" s="71"/>
      <c r="G665" s="107"/>
      <c r="H665" s="71"/>
      <c r="I665" s="107"/>
      <c r="J665" s="71"/>
      <c r="K665" s="71"/>
      <c r="L665" s="71"/>
      <c r="M665" s="72"/>
      <c r="N665" s="108"/>
      <c r="O665" s="72"/>
      <c r="P665" s="109"/>
      <c r="Q665" s="71"/>
      <c r="R665" s="110"/>
      <c r="S665" s="72"/>
      <c r="T665" s="111"/>
      <c r="U665" s="72"/>
      <c r="V665" s="112"/>
      <c r="W665" s="71"/>
      <c r="X665" s="72"/>
      <c r="Y665" s="112"/>
      <c r="Z665" s="72"/>
      <c r="AA665" s="75"/>
      <c r="AB665" s="169"/>
      <c r="AC665" s="72"/>
      <c r="AD665" s="170"/>
      <c r="AE665" s="72"/>
      <c r="AF665" s="170"/>
      <c r="AG665" s="71"/>
      <c r="AH665" s="72"/>
      <c r="AI665" s="170"/>
      <c r="AJ665" s="71"/>
      <c r="AK665" s="72"/>
      <c r="AL665" s="170"/>
      <c r="AM665" s="72"/>
      <c r="AN665" s="111"/>
      <c r="AO665" s="72"/>
      <c r="AP665" s="111"/>
      <c r="AQ665" s="72"/>
      <c r="AR665" s="111"/>
      <c r="AS665" s="72"/>
      <c r="AT665" s="168"/>
      <c r="AU665" s="72"/>
      <c r="AV665" s="266"/>
      <c r="AW665" s="71"/>
      <c r="AX665" s="72"/>
      <c r="AY665" s="111"/>
      <c r="AZ665" s="71"/>
      <c r="BA665" s="171"/>
      <c r="BB665" s="72"/>
      <c r="BC665" s="75"/>
    </row>
    <row r="666" ht="16.5" customHeight="1" outlineLevel="1">
      <c r="A666" s="75"/>
      <c r="B666" s="105"/>
      <c r="C666" s="106"/>
      <c r="D666" s="72"/>
      <c r="E666" s="107"/>
      <c r="F666" s="71"/>
      <c r="G666" s="107"/>
      <c r="H666" s="71"/>
      <c r="I666" s="107"/>
      <c r="J666" s="71"/>
      <c r="K666" s="71"/>
      <c r="L666" s="71"/>
      <c r="M666" s="72"/>
      <c r="N666" s="108"/>
      <c r="O666" s="72"/>
      <c r="P666" s="109"/>
      <c r="Q666" s="71"/>
      <c r="R666" s="110"/>
      <c r="S666" s="72"/>
      <c r="T666" s="111"/>
      <c r="U666" s="72"/>
      <c r="V666" s="112"/>
      <c r="W666" s="71"/>
      <c r="X666" s="72"/>
      <c r="Y666" s="112"/>
      <c r="Z666" s="72"/>
      <c r="AA666" s="75"/>
      <c r="AB666" s="169"/>
      <c r="AC666" s="72"/>
      <c r="AD666" s="170"/>
      <c r="AE666" s="72"/>
      <c r="AF666" s="170"/>
      <c r="AG666" s="71"/>
      <c r="AH666" s="72"/>
      <c r="AI666" s="170"/>
      <c r="AJ666" s="71"/>
      <c r="AK666" s="72"/>
      <c r="AL666" s="170"/>
      <c r="AM666" s="72"/>
      <c r="AN666" s="111"/>
      <c r="AO666" s="72"/>
      <c r="AP666" s="111"/>
      <c r="AQ666" s="72"/>
      <c r="AR666" s="111"/>
      <c r="AS666" s="72"/>
      <c r="AT666" s="168"/>
      <c r="AU666" s="72"/>
      <c r="AV666" s="266"/>
      <c r="AW666" s="71"/>
      <c r="AX666" s="72"/>
      <c r="AY666" s="111"/>
      <c r="AZ666" s="71"/>
      <c r="BA666" s="171"/>
      <c r="BB666" s="72"/>
      <c r="BC666" s="75"/>
    </row>
    <row r="667" ht="16.5" customHeight="1" outlineLevel="1">
      <c r="A667" s="75"/>
      <c r="B667" s="105"/>
      <c r="C667" s="106"/>
      <c r="D667" s="72"/>
      <c r="E667" s="107"/>
      <c r="F667" s="71"/>
      <c r="G667" s="107"/>
      <c r="H667" s="71"/>
      <c r="I667" s="107"/>
      <c r="J667" s="71"/>
      <c r="K667" s="71"/>
      <c r="L667" s="71"/>
      <c r="M667" s="72"/>
      <c r="N667" s="108"/>
      <c r="O667" s="72"/>
      <c r="P667" s="109"/>
      <c r="Q667" s="71"/>
      <c r="R667" s="110"/>
      <c r="S667" s="72"/>
      <c r="T667" s="111"/>
      <c r="U667" s="72"/>
      <c r="V667" s="112"/>
      <c r="W667" s="71"/>
      <c r="X667" s="72"/>
      <c r="Y667" s="112"/>
      <c r="Z667" s="72"/>
      <c r="AA667" s="75"/>
      <c r="AB667" s="169"/>
      <c r="AC667" s="72"/>
      <c r="AD667" s="170"/>
      <c r="AE667" s="72"/>
      <c r="AF667" s="170"/>
      <c r="AG667" s="71"/>
      <c r="AH667" s="72"/>
      <c r="AI667" s="170"/>
      <c r="AJ667" s="71"/>
      <c r="AK667" s="72"/>
      <c r="AL667" s="170"/>
      <c r="AM667" s="72"/>
      <c r="AN667" s="111"/>
      <c r="AO667" s="72"/>
      <c r="AP667" s="111"/>
      <c r="AQ667" s="72"/>
      <c r="AR667" s="111"/>
      <c r="AS667" s="72"/>
      <c r="AT667" s="168"/>
      <c r="AU667" s="72"/>
      <c r="AV667" s="266"/>
      <c r="AW667" s="71"/>
      <c r="AX667" s="72"/>
      <c r="AY667" s="111"/>
      <c r="AZ667" s="71"/>
      <c r="BA667" s="171"/>
      <c r="BB667" s="72"/>
      <c r="BC667" s="75"/>
    </row>
    <row r="668" ht="16.5" customHeight="1" outlineLevel="1">
      <c r="A668" s="75"/>
      <c r="B668" s="105"/>
      <c r="C668" s="106"/>
      <c r="D668" s="72"/>
      <c r="E668" s="107"/>
      <c r="F668" s="71"/>
      <c r="G668" s="107"/>
      <c r="H668" s="71"/>
      <c r="I668" s="107"/>
      <c r="J668" s="71"/>
      <c r="K668" s="71"/>
      <c r="L668" s="71"/>
      <c r="M668" s="72"/>
      <c r="N668" s="108"/>
      <c r="O668" s="72"/>
      <c r="P668" s="109"/>
      <c r="Q668" s="71"/>
      <c r="R668" s="110"/>
      <c r="S668" s="72"/>
      <c r="T668" s="111"/>
      <c r="U668" s="72"/>
      <c r="V668" s="112"/>
      <c r="W668" s="71"/>
      <c r="X668" s="72"/>
      <c r="Y668" s="112"/>
      <c r="Z668" s="72"/>
      <c r="AA668" s="75"/>
      <c r="AB668" s="169"/>
      <c r="AC668" s="72"/>
      <c r="AD668" s="170"/>
      <c r="AE668" s="72"/>
      <c r="AF668" s="170"/>
      <c r="AG668" s="71"/>
      <c r="AH668" s="72"/>
      <c r="AI668" s="170"/>
      <c r="AJ668" s="71"/>
      <c r="AK668" s="72"/>
      <c r="AL668" s="170"/>
      <c r="AM668" s="72"/>
      <c r="AN668" s="111"/>
      <c r="AO668" s="72"/>
      <c r="AP668" s="111"/>
      <c r="AQ668" s="72"/>
      <c r="AR668" s="111"/>
      <c r="AS668" s="72"/>
      <c r="AT668" s="168"/>
      <c r="AU668" s="72"/>
      <c r="AV668" s="266"/>
      <c r="AW668" s="71"/>
      <c r="AX668" s="72"/>
      <c r="AY668" s="111"/>
      <c r="AZ668" s="71"/>
      <c r="BA668" s="171"/>
      <c r="BB668" s="72"/>
      <c r="BC668" s="75"/>
    </row>
    <row r="669" ht="16.5" customHeight="1" outlineLevel="1">
      <c r="A669" s="75"/>
      <c r="B669" s="105"/>
      <c r="C669" s="106"/>
      <c r="D669" s="72"/>
      <c r="E669" s="107"/>
      <c r="F669" s="71"/>
      <c r="G669" s="107"/>
      <c r="H669" s="71"/>
      <c r="I669" s="107"/>
      <c r="J669" s="71"/>
      <c r="K669" s="71"/>
      <c r="L669" s="71"/>
      <c r="M669" s="72"/>
      <c r="N669" s="108"/>
      <c r="O669" s="72"/>
      <c r="P669" s="109"/>
      <c r="Q669" s="71"/>
      <c r="R669" s="110"/>
      <c r="S669" s="72"/>
      <c r="T669" s="111"/>
      <c r="U669" s="72"/>
      <c r="V669" s="112"/>
      <c r="W669" s="71"/>
      <c r="X669" s="72"/>
      <c r="Y669" s="112"/>
      <c r="Z669" s="72"/>
      <c r="AA669" s="75"/>
      <c r="AB669" s="169"/>
      <c r="AC669" s="72"/>
      <c r="AD669" s="170"/>
      <c r="AE669" s="72"/>
      <c r="AF669" s="170"/>
      <c r="AG669" s="71"/>
      <c r="AH669" s="72"/>
      <c r="AI669" s="170"/>
      <c r="AJ669" s="71"/>
      <c r="AK669" s="72"/>
      <c r="AL669" s="170"/>
      <c r="AM669" s="72"/>
      <c r="AN669" s="111"/>
      <c r="AO669" s="72"/>
      <c r="AP669" s="111"/>
      <c r="AQ669" s="72"/>
      <c r="AR669" s="111"/>
      <c r="AS669" s="72"/>
      <c r="AT669" s="168"/>
      <c r="AU669" s="72"/>
      <c r="AV669" s="266"/>
      <c r="AW669" s="71"/>
      <c r="AX669" s="72"/>
      <c r="AY669" s="111"/>
      <c r="AZ669" s="71"/>
      <c r="BA669" s="171"/>
      <c r="BB669" s="72"/>
      <c r="BC669" s="75"/>
    </row>
    <row r="670" ht="16.5" customHeight="1" outlineLevel="1">
      <c r="A670" s="75"/>
      <c r="B670" s="105"/>
      <c r="C670" s="106"/>
      <c r="D670" s="72"/>
      <c r="E670" s="107"/>
      <c r="F670" s="71"/>
      <c r="G670" s="107"/>
      <c r="H670" s="71"/>
      <c r="I670" s="107"/>
      <c r="J670" s="71"/>
      <c r="K670" s="71"/>
      <c r="L670" s="71"/>
      <c r="M670" s="72"/>
      <c r="N670" s="108"/>
      <c r="O670" s="72"/>
      <c r="P670" s="109"/>
      <c r="Q670" s="71"/>
      <c r="R670" s="110"/>
      <c r="S670" s="72"/>
      <c r="T670" s="111"/>
      <c r="U670" s="72"/>
      <c r="V670" s="112"/>
      <c r="W670" s="71"/>
      <c r="X670" s="72"/>
      <c r="Y670" s="112"/>
      <c r="Z670" s="72"/>
      <c r="AA670" s="75"/>
      <c r="AB670" s="169"/>
      <c r="AC670" s="72"/>
      <c r="AD670" s="170"/>
      <c r="AE670" s="72"/>
      <c r="AF670" s="170"/>
      <c r="AG670" s="71"/>
      <c r="AH670" s="72"/>
      <c r="AI670" s="170"/>
      <c r="AJ670" s="71"/>
      <c r="AK670" s="72"/>
      <c r="AL670" s="170"/>
      <c r="AM670" s="72"/>
      <c r="AN670" s="111"/>
      <c r="AO670" s="72"/>
      <c r="AP670" s="111"/>
      <c r="AQ670" s="72"/>
      <c r="AR670" s="111"/>
      <c r="AS670" s="72"/>
      <c r="AT670" s="168"/>
      <c r="AU670" s="72"/>
      <c r="AV670" s="266"/>
      <c r="AW670" s="71"/>
      <c r="AX670" s="72"/>
      <c r="AY670" s="111"/>
      <c r="AZ670" s="71"/>
      <c r="BA670" s="171"/>
      <c r="BB670" s="72"/>
      <c r="BC670" s="75"/>
    </row>
    <row r="671" ht="16.5" customHeight="1" outlineLevel="1">
      <c r="A671" s="75"/>
      <c r="B671" s="105"/>
      <c r="C671" s="106"/>
      <c r="D671" s="72"/>
      <c r="E671" s="107"/>
      <c r="F671" s="71"/>
      <c r="G671" s="107"/>
      <c r="H671" s="71"/>
      <c r="I671" s="107"/>
      <c r="J671" s="71"/>
      <c r="K671" s="71"/>
      <c r="L671" s="71"/>
      <c r="M671" s="72"/>
      <c r="N671" s="108"/>
      <c r="O671" s="72"/>
      <c r="P671" s="109"/>
      <c r="Q671" s="71"/>
      <c r="R671" s="110"/>
      <c r="S671" s="72"/>
      <c r="T671" s="111"/>
      <c r="U671" s="72"/>
      <c r="V671" s="112"/>
      <c r="W671" s="71"/>
      <c r="X671" s="72"/>
      <c r="Y671" s="112"/>
      <c r="Z671" s="72"/>
      <c r="AA671" s="75"/>
      <c r="AB671" s="169"/>
      <c r="AC671" s="72"/>
      <c r="AD671" s="170"/>
      <c r="AE671" s="72"/>
      <c r="AF671" s="170"/>
      <c r="AG671" s="71"/>
      <c r="AH671" s="72"/>
      <c r="AI671" s="170"/>
      <c r="AJ671" s="71"/>
      <c r="AK671" s="72"/>
      <c r="AL671" s="170"/>
      <c r="AM671" s="72"/>
      <c r="AN671" s="111"/>
      <c r="AO671" s="72"/>
      <c r="AP671" s="111"/>
      <c r="AQ671" s="72"/>
      <c r="AR671" s="111"/>
      <c r="AS671" s="72"/>
      <c r="AT671" s="168"/>
      <c r="AU671" s="72"/>
      <c r="AV671" s="266"/>
      <c r="AW671" s="71"/>
      <c r="AX671" s="72"/>
      <c r="AY671" s="111"/>
      <c r="AZ671" s="71"/>
      <c r="BA671" s="171"/>
      <c r="BB671" s="72"/>
      <c r="BC671" s="75"/>
    </row>
    <row r="672" ht="16.5" customHeight="1" outlineLevel="1">
      <c r="A672" s="75"/>
      <c r="B672" s="105"/>
      <c r="C672" s="106"/>
      <c r="D672" s="72"/>
      <c r="E672" s="107"/>
      <c r="F672" s="71"/>
      <c r="G672" s="107"/>
      <c r="H672" s="71"/>
      <c r="I672" s="107"/>
      <c r="J672" s="71"/>
      <c r="K672" s="71"/>
      <c r="L672" s="71"/>
      <c r="M672" s="72"/>
      <c r="N672" s="108"/>
      <c r="O672" s="72"/>
      <c r="P672" s="109"/>
      <c r="Q672" s="71"/>
      <c r="R672" s="110"/>
      <c r="S672" s="72"/>
      <c r="T672" s="111"/>
      <c r="U672" s="72"/>
      <c r="V672" s="112"/>
      <c r="W672" s="71"/>
      <c r="X672" s="72"/>
      <c r="Y672" s="112"/>
      <c r="Z672" s="72"/>
      <c r="AA672" s="75"/>
      <c r="AB672" s="169"/>
      <c r="AC672" s="72"/>
      <c r="AD672" s="170"/>
      <c r="AE672" s="72"/>
      <c r="AF672" s="170"/>
      <c r="AG672" s="71"/>
      <c r="AH672" s="72"/>
      <c r="AI672" s="170"/>
      <c r="AJ672" s="71"/>
      <c r="AK672" s="72"/>
      <c r="AL672" s="170"/>
      <c r="AM672" s="72"/>
      <c r="AN672" s="111"/>
      <c r="AO672" s="72"/>
      <c r="AP672" s="111"/>
      <c r="AQ672" s="72"/>
      <c r="AR672" s="111"/>
      <c r="AS672" s="72"/>
      <c r="AT672" s="168"/>
      <c r="AU672" s="72"/>
      <c r="AV672" s="266"/>
      <c r="AW672" s="71"/>
      <c r="AX672" s="72"/>
      <c r="AY672" s="111"/>
      <c r="AZ672" s="71"/>
      <c r="BA672" s="171"/>
      <c r="BB672" s="72"/>
      <c r="BC672" s="75"/>
    </row>
    <row r="673" ht="16.5" customHeight="1" outlineLevel="1">
      <c r="A673" s="75"/>
      <c r="B673" s="105"/>
      <c r="C673" s="106"/>
      <c r="D673" s="72"/>
      <c r="E673" s="107"/>
      <c r="F673" s="71"/>
      <c r="G673" s="107"/>
      <c r="H673" s="71"/>
      <c r="I673" s="107"/>
      <c r="J673" s="71"/>
      <c r="K673" s="71"/>
      <c r="L673" s="71"/>
      <c r="M673" s="72"/>
      <c r="N673" s="108"/>
      <c r="O673" s="72"/>
      <c r="P673" s="109"/>
      <c r="Q673" s="71"/>
      <c r="R673" s="110"/>
      <c r="S673" s="72"/>
      <c r="T673" s="111"/>
      <c r="U673" s="72"/>
      <c r="V673" s="112"/>
      <c r="W673" s="71"/>
      <c r="X673" s="72"/>
      <c r="Y673" s="112"/>
      <c r="Z673" s="72"/>
      <c r="AA673" s="75"/>
      <c r="AB673" s="169"/>
      <c r="AC673" s="72"/>
      <c r="AD673" s="170"/>
      <c r="AE673" s="72"/>
      <c r="AF673" s="170"/>
      <c r="AG673" s="71"/>
      <c r="AH673" s="72"/>
      <c r="AI673" s="170"/>
      <c r="AJ673" s="71"/>
      <c r="AK673" s="72"/>
      <c r="AL673" s="170"/>
      <c r="AM673" s="72"/>
      <c r="AN673" s="111"/>
      <c r="AO673" s="72"/>
      <c r="AP673" s="111"/>
      <c r="AQ673" s="72"/>
      <c r="AR673" s="111"/>
      <c r="AS673" s="72"/>
      <c r="AT673" s="168"/>
      <c r="AU673" s="72"/>
      <c r="AV673" s="266"/>
      <c r="AW673" s="71"/>
      <c r="AX673" s="72"/>
      <c r="AY673" s="111"/>
      <c r="AZ673" s="71"/>
      <c r="BA673" s="171"/>
      <c r="BB673" s="72"/>
      <c r="BC673" s="75"/>
    </row>
    <row r="674" ht="16.5" customHeight="1" outlineLevel="1">
      <c r="A674" s="75"/>
      <c r="B674" s="105"/>
      <c r="C674" s="106"/>
      <c r="D674" s="72"/>
      <c r="E674" s="107"/>
      <c r="F674" s="71"/>
      <c r="G674" s="107"/>
      <c r="H674" s="71"/>
      <c r="I674" s="107"/>
      <c r="J674" s="71"/>
      <c r="K674" s="71"/>
      <c r="L674" s="71"/>
      <c r="M674" s="72"/>
      <c r="N674" s="108"/>
      <c r="O674" s="72"/>
      <c r="P674" s="109"/>
      <c r="Q674" s="71"/>
      <c r="R674" s="110"/>
      <c r="S674" s="72"/>
      <c r="T674" s="111"/>
      <c r="U674" s="72"/>
      <c r="V674" s="112"/>
      <c r="W674" s="71"/>
      <c r="X674" s="72"/>
      <c r="Y674" s="112"/>
      <c r="Z674" s="72"/>
      <c r="AA674" s="75"/>
      <c r="AB674" s="169"/>
      <c r="AC674" s="72"/>
      <c r="AD674" s="170"/>
      <c r="AE674" s="72"/>
      <c r="AF674" s="170"/>
      <c r="AG674" s="71"/>
      <c r="AH674" s="72"/>
      <c r="AI674" s="170"/>
      <c r="AJ674" s="71"/>
      <c r="AK674" s="72"/>
      <c r="AL674" s="170"/>
      <c r="AM674" s="72"/>
      <c r="AN674" s="111"/>
      <c r="AO674" s="72"/>
      <c r="AP674" s="111"/>
      <c r="AQ674" s="72"/>
      <c r="AR674" s="111"/>
      <c r="AS674" s="72"/>
      <c r="AT674" s="168"/>
      <c r="AU674" s="72"/>
      <c r="AV674" s="266"/>
      <c r="AW674" s="71"/>
      <c r="AX674" s="72"/>
      <c r="AY674" s="111"/>
      <c r="AZ674" s="71"/>
      <c r="BA674" s="171"/>
      <c r="BB674" s="72"/>
      <c r="BC674" s="75"/>
    </row>
    <row r="675" ht="16.5" customHeight="1" outlineLevel="1">
      <c r="A675" s="75"/>
      <c r="B675" s="105"/>
      <c r="C675" s="106"/>
      <c r="D675" s="72"/>
      <c r="E675" s="107"/>
      <c r="F675" s="71"/>
      <c r="G675" s="107"/>
      <c r="H675" s="71"/>
      <c r="I675" s="107"/>
      <c r="J675" s="71"/>
      <c r="K675" s="71"/>
      <c r="L675" s="71"/>
      <c r="M675" s="72"/>
      <c r="N675" s="108"/>
      <c r="O675" s="72"/>
      <c r="P675" s="109"/>
      <c r="Q675" s="71"/>
      <c r="R675" s="110"/>
      <c r="S675" s="72"/>
      <c r="T675" s="111"/>
      <c r="U675" s="72"/>
      <c r="V675" s="112"/>
      <c r="W675" s="71"/>
      <c r="X675" s="72"/>
      <c r="Y675" s="112"/>
      <c r="Z675" s="72"/>
      <c r="AA675" s="75"/>
      <c r="AB675" s="169"/>
      <c r="AC675" s="72"/>
      <c r="AD675" s="170"/>
      <c r="AE675" s="72"/>
      <c r="AF675" s="170"/>
      <c r="AG675" s="71"/>
      <c r="AH675" s="72"/>
      <c r="AI675" s="170"/>
      <c r="AJ675" s="71"/>
      <c r="AK675" s="72"/>
      <c r="AL675" s="170"/>
      <c r="AM675" s="72"/>
      <c r="AN675" s="111"/>
      <c r="AO675" s="72"/>
      <c r="AP675" s="111"/>
      <c r="AQ675" s="72"/>
      <c r="AR675" s="111"/>
      <c r="AS675" s="72"/>
      <c r="AT675" s="168"/>
      <c r="AU675" s="72"/>
      <c r="AV675" s="266"/>
      <c r="AW675" s="71"/>
      <c r="AX675" s="72"/>
      <c r="AY675" s="111"/>
      <c r="AZ675" s="71"/>
      <c r="BA675" s="171"/>
      <c r="BB675" s="72"/>
      <c r="BC675" s="75"/>
    </row>
    <row r="676" ht="16.5" customHeight="1" outlineLevel="1">
      <c r="A676" s="75"/>
      <c r="B676" s="105"/>
      <c r="C676" s="106"/>
      <c r="D676" s="72"/>
      <c r="E676" s="107"/>
      <c r="F676" s="71"/>
      <c r="G676" s="107"/>
      <c r="H676" s="71"/>
      <c r="I676" s="107"/>
      <c r="J676" s="71"/>
      <c r="K676" s="71"/>
      <c r="L676" s="71"/>
      <c r="M676" s="72"/>
      <c r="N676" s="108"/>
      <c r="O676" s="72"/>
      <c r="P676" s="109"/>
      <c r="Q676" s="71"/>
      <c r="R676" s="110"/>
      <c r="S676" s="72"/>
      <c r="T676" s="111"/>
      <c r="U676" s="72"/>
      <c r="V676" s="112"/>
      <c r="W676" s="71"/>
      <c r="X676" s="72"/>
      <c r="Y676" s="112"/>
      <c r="Z676" s="72"/>
      <c r="AA676" s="75"/>
      <c r="AB676" s="169"/>
      <c r="AC676" s="72"/>
      <c r="AD676" s="170"/>
      <c r="AE676" s="72"/>
      <c r="AF676" s="170"/>
      <c r="AG676" s="71"/>
      <c r="AH676" s="72"/>
      <c r="AI676" s="170"/>
      <c r="AJ676" s="71"/>
      <c r="AK676" s="72"/>
      <c r="AL676" s="170"/>
      <c r="AM676" s="72"/>
      <c r="AN676" s="111"/>
      <c r="AO676" s="72"/>
      <c r="AP676" s="111"/>
      <c r="AQ676" s="72"/>
      <c r="AR676" s="111"/>
      <c r="AS676" s="72"/>
      <c r="AT676" s="168"/>
      <c r="AU676" s="72"/>
      <c r="AV676" s="266"/>
      <c r="AW676" s="71"/>
      <c r="AX676" s="72"/>
      <c r="AY676" s="111"/>
      <c r="AZ676" s="71"/>
      <c r="BA676" s="171"/>
      <c r="BB676" s="72"/>
      <c r="BC676" s="75"/>
    </row>
    <row r="677" ht="16.5" customHeight="1" outlineLevel="1">
      <c r="A677" s="75"/>
      <c r="B677" s="105"/>
      <c r="C677" s="106"/>
      <c r="D677" s="72"/>
      <c r="E677" s="107"/>
      <c r="F677" s="71"/>
      <c r="G677" s="107"/>
      <c r="H677" s="71"/>
      <c r="I677" s="107"/>
      <c r="J677" s="71"/>
      <c r="K677" s="71"/>
      <c r="L677" s="71"/>
      <c r="M677" s="72"/>
      <c r="N677" s="108"/>
      <c r="O677" s="72"/>
      <c r="P677" s="109"/>
      <c r="Q677" s="71"/>
      <c r="R677" s="110"/>
      <c r="S677" s="72"/>
      <c r="T677" s="111"/>
      <c r="U677" s="72"/>
      <c r="V677" s="112"/>
      <c r="W677" s="71"/>
      <c r="X677" s="72"/>
      <c r="Y677" s="112"/>
      <c r="Z677" s="72"/>
      <c r="AA677" s="75"/>
      <c r="AB677" s="169"/>
      <c r="AC677" s="72"/>
      <c r="AD677" s="170"/>
      <c r="AE677" s="72"/>
      <c r="AF677" s="170"/>
      <c r="AG677" s="71"/>
      <c r="AH677" s="72"/>
      <c r="AI677" s="170"/>
      <c r="AJ677" s="71"/>
      <c r="AK677" s="72"/>
      <c r="AL677" s="170"/>
      <c r="AM677" s="72"/>
      <c r="AN677" s="111"/>
      <c r="AO677" s="72"/>
      <c r="AP677" s="111"/>
      <c r="AQ677" s="72"/>
      <c r="AR677" s="111"/>
      <c r="AS677" s="72"/>
      <c r="AT677" s="168"/>
      <c r="AU677" s="72"/>
      <c r="AV677" s="266"/>
      <c r="AW677" s="71"/>
      <c r="AX677" s="72"/>
      <c r="AY677" s="111"/>
      <c r="AZ677" s="71"/>
      <c r="BA677" s="171"/>
      <c r="BB677" s="72"/>
      <c r="BC677" s="75"/>
    </row>
    <row r="678" ht="16.5" customHeight="1" outlineLevel="1">
      <c r="A678" s="75"/>
      <c r="B678" s="105"/>
      <c r="C678" s="106"/>
      <c r="D678" s="72"/>
      <c r="E678" s="107"/>
      <c r="F678" s="71"/>
      <c r="G678" s="107"/>
      <c r="H678" s="71"/>
      <c r="I678" s="107"/>
      <c r="J678" s="71"/>
      <c r="K678" s="71"/>
      <c r="L678" s="71"/>
      <c r="M678" s="72"/>
      <c r="N678" s="108"/>
      <c r="O678" s="72"/>
      <c r="P678" s="109"/>
      <c r="Q678" s="71"/>
      <c r="R678" s="110"/>
      <c r="S678" s="72"/>
      <c r="T678" s="111"/>
      <c r="U678" s="72"/>
      <c r="V678" s="112"/>
      <c r="W678" s="71"/>
      <c r="X678" s="72"/>
      <c r="Y678" s="112"/>
      <c r="Z678" s="72"/>
      <c r="AA678" s="75"/>
      <c r="AB678" s="169"/>
      <c r="AC678" s="72"/>
      <c r="AD678" s="170"/>
      <c r="AE678" s="72"/>
      <c r="AF678" s="170"/>
      <c r="AG678" s="71"/>
      <c r="AH678" s="72"/>
      <c r="AI678" s="170"/>
      <c r="AJ678" s="71"/>
      <c r="AK678" s="72"/>
      <c r="AL678" s="170"/>
      <c r="AM678" s="72"/>
      <c r="AN678" s="111"/>
      <c r="AO678" s="72"/>
      <c r="AP678" s="111"/>
      <c r="AQ678" s="72"/>
      <c r="AR678" s="111"/>
      <c r="AS678" s="72"/>
      <c r="AT678" s="168"/>
      <c r="AU678" s="72"/>
      <c r="AV678" s="266"/>
      <c r="AW678" s="71"/>
      <c r="AX678" s="72"/>
      <c r="AY678" s="111"/>
      <c r="AZ678" s="71"/>
      <c r="BA678" s="171"/>
      <c r="BB678" s="72"/>
      <c r="BC678" s="75"/>
    </row>
    <row r="679" ht="16.5" customHeight="1" outlineLevel="1">
      <c r="A679" s="75"/>
      <c r="B679" s="105"/>
      <c r="C679" s="106"/>
      <c r="D679" s="72"/>
      <c r="E679" s="107"/>
      <c r="F679" s="71"/>
      <c r="G679" s="107"/>
      <c r="H679" s="71"/>
      <c r="I679" s="107"/>
      <c r="J679" s="71"/>
      <c r="K679" s="71"/>
      <c r="L679" s="71"/>
      <c r="M679" s="72"/>
      <c r="N679" s="108"/>
      <c r="O679" s="72"/>
      <c r="P679" s="109"/>
      <c r="Q679" s="71"/>
      <c r="R679" s="110"/>
      <c r="S679" s="72"/>
      <c r="T679" s="111"/>
      <c r="U679" s="72"/>
      <c r="V679" s="112"/>
      <c r="W679" s="71"/>
      <c r="X679" s="72"/>
      <c r="Y679" s="112"/>
      <c r="Z679" s="72"/>
      <c r="AA679" s="75"/>
      <c r="AB679" s="169"/>
      <c r="AC679" s="72"/>
      <c r="AD679" s="170"/>
      <c r="AE679" s="72"/>
      <c r="AF679" s="170"/>
      <c r="AG679" s="71"/>
      <c r="AH679" s="72"/>
      <c r="AI679" s="170"/>
      <c r="AJ679" s="71"/>
      <c r="AK679" s="72"/>
      <c r="AL679" s="170"/>
      <c r="AM679" s="72"/>
      <c r="AN679" s="111"/>
      <c r="AO679" s="72"/>
      <c r="AP679" s="111"/>
      <c r="AQ679" s="72"/>
      <c r="AR679" s="111"/>
      <c r="AS679" s="72"/>
      <c r="AT679" s="168"/>
      <c r="AU679" s="72"/>
      <c r="AV679" s="266"/>
      <c r="AW679" s="71"/>
      <c r="AX679" s="72"/>
      <c r="AY679" s="111"/>
      <c r="AZ679" s="71"/>
      <c r="BA679" s="171"/>
      <c r="BB679" s="72"/>
      <c r="BC679" s="75"/>
    </row>
    <row r="680" ht="16.5" customHeight="1" outlineLevel="1">
      <c r="A680" s="75"/>
      <c r="B680" s="105"/>
      <c r="C680" s="106"/>
      <c r="D680" s="72"/>
      <c r="E680" s="107"/>
      <c r="F680" s="71"/>
      <c r="G680" s="107"/>
      <c r="H680" s="71"/>
      <c r="I680" s="107"/>
      <c r="J680" s="71"/>
      <c r="K680" s="71"/>
      <c r="L680" s="71"/>
      <c r="M680" s="72"/>
      <c r="N680" s="108"/>
      <c r="O680" s="72"/>
      <c r="P680" s="109"/>
      <c r="Q680" s="71"/>
      <c r="R680" s="110"/>
      <c r="S680" s="72"/>
      <c r="T680" s="111"/>
      <c r="U680" s="72"/>
      <c r="V680" s="112"/>
      <c r="W680" s="71"/>
      <c r="X680" s="72"/>
      <c r="Y680" s="112"/>
      <c r="Z680" s="72"/>
      <c r="AA680" s="75"/>
      <c r="AB680" s="169"/>
      <c r="AC680" s="72"/>
      <c r="AD680" s="170"/>
      <c r="AE680" s="72"/>
      <c r="AF680" s="170"/>
      <c r="AG680" s="71"/>
      <c r="AH680" s="72"/>
      <c r="AI680" s="170"/>
      <c r="AJ680" s="71"/>
      <c r="AK680" s="72"/>
      <c r="AL680" s="170"/>
      <c r="AM680" s="72"/>
      <c r="AN680" s="111"/>
      <c r="AO680" s="72"/>
      <c r="AP680" s="111"/>
      <c r="AQ680" s="72"/>
      <c r="AR680" s="111"/>
      <c r="AS680" s="72"/>
      <c r="AT680" s="168"/>
      <c r="AU680" s="72"/>
      <c r="AV680" s="266"/>
      <c r="AW680" s="71"/>
      <c r="AX680" s="72"/>
      <c r="AY680" s="111"/>
      <c r="AZ680" s="71"/>
      <c r="BA680" s="171"/>
      <c r="BB680" s="72"/>
      <c r="BC680" s="75"/>
    </row>
    <row r="681" ht="16.5" customHeight="1" outlineLevel="1">
      <c r="A681" s="75"/>
      <c r="B681" s="105"/>
      <c r="C681" s="106"/>
      <c r="D681" s="72"/>
      <c r="E681" s="107"/>
      <c r="F681" s="71"/>
      <c r="G681" s="107"/>
      <c r="H681" s="71"/>
      <c r="I681" s="107"/>
      <c r="J681" s="71"/>
      <c r="K681" s="71"/>
      <c r="L681" s="71"/>
      <c r="M681" s="72"/>
      <c r="N681" s="108"/>
      <c r="O681" s="72"/>
      <c r="P681" s="109"/>
      <c r="Q681" s="71"/>
      <c r="R681" s="110"/>
      <c r="S681" s="72"/>
      <c r="T681" s="111"/>
      <c r="U681" s="72"/>
      <c r="V681" s="112"/>
      <c r="W681" s="71"/>
      <c r="X681" s="72"/>
      <c r="Y681" s="112"/>
      <c r="Z681" s="72"/>
      <c r="AA681" s="75"/>
      <c r="AB681" s="169"/>
      <c r="AC681" s="72"/>
      <c r="AD681" s="170"/>
      <c r="AE681" s="72"/>
      <c r="AF681" s="170"/>
      <c r="AG681" s="71"/>
      <c r="AH681" s="72"/>
      <c r="AI681" s="170"/>
      <c r="AJ681" s="71"/>
      <c r="AK681" s="72"/>
      <c r="AL681" s="170"/>
      <c r="AM681" s="72"/>
      <c r="AN681" s="111"/>
      <c r="AO681" s="72"/>
      <c r="AP681" s="111"/>
      <c r="AQ681" s="72"/>
      <c r="AR681" s="111"/>
      <c r="AS681" s="72"/>
      <c r="AT681" s="168"/>
      <c r="AU681" s="72"/>
      <c r="AV681" s="266"/>
      <c r="AW681" s="71"/>
      <c r="AX681" s="72"/>
      <c r="AY681" s="111"/>
      <c r="AZ681" s="71"/>
      <c r="BA681" s="171"/>
      <c r="BB681" s="72"/>
      <c r="BC681" s="75"/>
    </row>
    <row r="682" ht="16.5" customHeight="1" outlineLevel="1">
      <c r="A682" s="75"/>
      <c r="B682" s="105"/>
      <c r="C682" s="106"/>
      <c r="D682" s="72"/>
      <c r="E682" s="107"/>
      <c r="F682" s="71"/>
      <c r="G682" s="107"/>
      <c r="H682" s="71"/>
      <c r="I682" s="107"/>
      <c r="J682" s="71"/>
      <c r="K682" s="71"/>
      <c r="L682" s="71"/>
      <c r="M682" s="72"/>
      <c r="N682" s="108"/>
      <c r="O682" s="72"/>
      <c r="P682" s="109"/>
      <c r="Q682" s="71"/>
      <c r="R682" s="110"/>
      <c r="S682" s="72"/>
      <c r="T682" s="111"/>
      <c r="U682" s="72"/>
      <c r="V682" s="112"/>
      <c r="W682" s="71"/>
      <c r="X682" s="72"/>
      <c r="Y682" s="112"/>
      <c r="Z682" s="72"/>
      <c r="AA682" s="75"/>
      <c r="AB682" s="169"/>
      <c r="AC682" s="72"/>
      <c r="AD682" s="170"/>
      <c r="AE682" s="72"/>
      <c r="AF682" s="170"/>
      <c r="AG682" s="71"/>
      <c r="AH682" s="72"/>
      <c r="AI682" s="170"/>
      <c r="AJ682" s="71"/>
      <c r="AK682" s="72"/>
      <c r="AL682" s="170"/>
      <c r="AM682" s="72"/>
      <c r="AN682" s="111"/>
      <c r="AO682" s="72"/>
      <c r="AP682" s="111"/>
      <c r="AQ682" s="72"/>
      <c r="AR682" s="111"/>
      <c r="AS682" s="72"/>
      <c r="AT682" s="168"/>
      <c r="AU682" s="72"/>
      <c r="AV682" s="266"/>
      <c r="AW682" s="71"/>
      <c r="AX682" s="72"/>
      <c r="AY682" s="111"/>
      <c r="AZ682" s="71"/>
      <c r="BA682" s="171"/>
      <c r="BB682" s="72"/>
      <c r="BC682" s="75"/>
    </row>
    <row r="683" ht="16.5" customHeight="1" outlineLevel="1">
      <c r="A683" s="75"/>
      <c r="B683" s="105"/>
      <c r="C683" s="106"/>
      <c r="D683" s="72"/>
      <c r="E683" s="107"/>
      <c r="F683" s="71"/>
      <c r="G683" s="107"/>
      <c r="H683" s="71"/>
      <c r="I683" s="107"/>
      <c r="J683" s="71"/>
      <c r="K683" s="71"/>
      <c r="L683" s="71"/>
      <c r="M683" s="72"/>
      <c r="N683" s="108"/>
      <c r="O683" s="72"/>
      <c r="P683" s="109"/>
      <c r="Q683" s="71"/>
      <c r="R683" s="110"/>
      <c r="S683" s="72"/>
      <c r="T683" s="111"/>
      <c r="U683" s="72"/>
      <c r="V683" s="112"/>
      <c r="W683" s="71"/>
      <c r="X683" s="72"/>
      <c r="Y683" s="112"/>
      <c r="Z683" s="72"/>
      <c r="AA683" s="75"/>
      <c r="AB683" s="169"/>
      <c r="AC683" s="72"/>
      <c r="AD683" s="170"/>
      <c r="AE683" s="72"/>
      <c r="AF683" s="170"/>
      <c r="AG683" s="71"/>
      <c r="AH683" s="72"/>
      <c r="AI683" s="170"/>
      <c r="AJ683" s="71"/>
      <c r="AK683" s="72"/>
      <c r="AL683" s="170"/>
      <c r="AM683" s="72"/>
      <c r="AN683" s="111"/>
      <c r="AO683" s="72"/>
      <c r="AP683" s="111"/>
      <c r="AQ683" s="72"/>
      <c r="AR683" s="111"/>
      <c r="AS683" s="72"/>
      <c r="AT683" s="168"/>
      <c r="AU683" s="72"/>
      <c r="AV683" s="266"/>
      <c r="AW683" s="71"/>
      <c r="AX683" s="72"/>
      <c r="AY683" s="111"/>
      <c r="AZ683" s="71"/>
      <c r="BA683" s="171"/>
      <c r="BB683" s="72"/>
      <c r="BC683" s="75"/>
    </row>
    <row r="684" ht="16.5" customHeight="1" outlineLevel="1">
      <c r="A684" s="75"/>
      <c r="B684" s="105"/>
      <c r="C684" s="106"/>
      <c r="D684" s="72"/>
      <c r="E684" s="107"/>
      <c r="F684" s="71"/>
      <c r="G684" s="107"/>
      <c r="H684" s="71"/>
      <c r="I684" s="107"/>
      <c r="J684" s="71"/>
      <c r="K684" s="71"/>
      <c r="L684" s="71"/>
      <c r="M684" s="72"/>
      <c r="N684" s="108"/>
      <c r="O684" s="72"/>
      <c r="P684" s="109"/>
      <c r="Q684" s="71"/>
      <c r="R684" s="110"/>
      <c r="S684" s="72"/>
      <c r="T684" s="111"/>
      <c r="U684" s="72"/>
      <c r="V684" s="112"/>
      <c r="W684" s="71"/>
      <c r="X684" s="72"/>
      <c r="Y684" s="112"/>
      <c r="Z684" s="72"/>
      <c r="AA684" s="75"/>
      <c r="AB684" s="169"/>
      <c r="AC684" s="72"/>
      <c r="AD684" s="170"/>
      <c r="AE684" s="72"/>
      <c r="AF684" s="170"/>
      <c r="AG684" s="71"/>
      <c r="AH684" s="72"/>
      <c r="AI684" s="170"/>
      <c r="AJ684" s="71"/>
      <c r="AK684" s="72"/>
      <c r="AL684" s="170"/>
      <c r="AM684" s="72"/>
      <c r="AN684" s="111"/>
      <c r="AO684" s="72"/>
      <c r="AP684" s="111"/>
      <c r="AQ684" s="72"/>
      <c r="AR684" s="111"/>
      <c r="AS684" s="72"/>
      <c r="AT684" s="168"/>
      <c r="AU684" s="72"/>
      <c r="AV684" s="266"/>
      <c r="AW684" s="71"/>
      <c r="AX684" s="72"/>
      <c r="AY684" s="111"/>
      <c r="AZ684" s="71"/>
      <c r="BA684" s="171"/>
      <c r="BB684" s="72"/>
      <c r="BC684" s="75"/>
    </row>
    <row r="685" ht="16.5" customHeight="1" outlineLevel="1">
      <c r="A685" s="75"/>
      <c r="B685" s="105"/>
      <c r="C685" s="106"/>
      <c r="D685" s="72"/>
      <c r="E685" s="107"/>
      <c r="F685" s="71"/>
      <c r="G685" s="107"/>
      <c r="H685" s="71"/>
      <c r="I685" s="107"/>
      <c r="J685" s="71"/>
      <c r="K685" s="71"/>
      <c r="L685" s="71"/>
      <c r="M685" s="72"/>
      <c r="N685" s="108"/>
      <c r="O685" s="72"/>
      <c r="P685" s="109"/>
      <c r="Q685" s="71"/>
      <c r="R685" s="110"/>
      <c r="S685" s="72"/>
      <c r="T685" s="111"/>
      <c r="U685" s="72"/>
      <c r="V685" s="112"/>
      <c r="W685" s="71"/>
      <c r="X685" s="72"/>
      <c r="Y685" s="112"/>
      <c r="Z685" s="72"/>
      <c r="AA685" s="75"/>
      <c r="AB685" s="169"/>
      <c r="AC685" s="72"/>
      <c r="AD685" s="170"/>
      <c r="AE685" s="72"/>
      <c r="AF685" s="170"/>
      <c r="AG685" s="71"/>
      <c r="AH685" s="72"/>
      <c r="AI685" s="170"/>
      <c r="AJ685" s="71"/>
      <c r="AK685" s="72"/>
      <c r="AL685" s="170"/>
      <c r="AM685" s="72"/>
      <c r="AN685" s="111"/>
      <c r="AO685" s="72"/>
      <c r="AP685" s="111"/>
      <c r="AQ685" s="72"/>
      <c r="AR685" s="111"/>
      <c r="AS685" s="72"/>
      <c r="AT685" s="168"/>
      <c r="AU685" s="72"/>
      <c r="AV685" s="266"/>
      <c r="AW685" s="71"/>
      <c r="AX685" s="72"/>
      <c r="AY685" s="111"/>
      <c r="AZ685" s="71"/>
      <c r="BA685" s="171"/>
      <c r="BB685" s="72"/>
      <c r="BC685" s="75"/>
    </row>
    <row r="686" ht="16.5" customHeight="1" outlineLevel="1">
      <c r="A686" s="75"/>
      <c r="B686" s="105"/>
      <c r="C686" s="106"/>
      <c r="D686" s="72"/>
      <c r="E686" s="107"/>
      <c r="F686" s="71"/>
      <c r="G686" s="107"/>
      <c r="H686" s="71"/>
      <c r="I686" s="107"/>
      <c r="J686" s="71"/>
      <c r="K686" s="71"/>
      <c r="L686" s="71"/>
      <c r="M686" s="72"/>
      <c r="N686" s="108"/>
      <c r="O686" s="72"/>
      <c r="P686" s="109"/>
      <c r="Q686" s="71"/>
      <c r="R686" s="110"/>
      <c r="S686" s="72"/>
      <c r="T686" s="111"/>
      <c r="U686" s="72"/>
      <c r="V686" s="112"/>
      <c r="W686" s="71"/>
      <c r="X686" s="72"/>
      <c r="Y686" s="112"/>
      <c r="Z686" s="72"/>
      <c r="AA686" s="75"/>
      <c r="AB686" s="169"/>
      <c r="AC686" s="72"/>
      <c r="AD686" s="170"/>
      <c r="AE686" s="72"/>
      <c r="AF686" s="170"/>
      <c r="AG686" s="71"/>
      <c r="AH686" s="72"/>
      <c r="AI686" s="170"/>
      <c r="AJ686" s="71"/>
      <c r="AK686" s="72"/>
      <c r="AL686" s="170"/>
      <c r="AM686" s="72"/>
      <c r="AN686" s="111"/>
      <c r="AO686" s="72"/>
      <c r="AP686" s="111"/>
      <c r="AQ686" s="72"/>
      <c r="AR686" s="111"/>
      <c r="AS686" s="72"/>
      <c r="AT686" s="168"/>
      <c r="AU686" s="72"/>
      <c r="AV686" s="266"/>
      <c r="AW686" s="71"/>
      <c r="AX686" s="72"/>
      <c r="AY686" s="111"/>
      <c r="AZ686" s="71"/>
      <c r="BA686" s="171"/>
      <c r="BB686" s="72"/>
      <c r="BC686" s="75"/>
    </row>
    <row r="687" ht="16.5" customHeight="1" outlineLevel="1">
      <c r="A687" s="75"/>
      <c r="B687" s="105"/>
      <c r="C687" s="106"/>
      <c r="D687" s="72"/>
      <c r="E687" s="107"/>
      <c r="F687" s="71"/>
      <c r="G687" s="107"/>
      <c r="H687" s="71"/>
      <c r="I687" s="107"/>
      <c r="J687" s="71"/>
      <c r="K687" s="71"/>
      <c r="L687" s="71"/>
      <c r="M687" s="72"/>
      <c r="N687" s="108"/>
      <c r="O687" s="72"/>
      <c r="P687" s="109"/>
      <c r="Q687" s="71"/>
      <c r="R687" s="110"/>
      <c r="S687" s="72"/>
      <c r="T687" s="111"/>
      <c r="U687" s="72"/>
      <c r="V687" s="112"/>
      <c r="W687" s="71"/>
      <c r="X687" s="72"/>
      <c r="Y687" s="112"/>
      <c r="Z687" s="72"/>
      <c r="AA687" s="75"/>
      <c r="AB687" s="169"/>
      <c r="AC687" s="72"/>
      <c r="AD687" s="170"/>
      <c r="AE687" s="72"/>
      <c r="AF687" s="170"/>
      <c r="AG687" s="71"/>
      <c r="AH687" s="72"/>
      <c r="AI687" s="170"/>
      <c r="AJ687" s="71"/>
      <c r="AK687" s="72"/>
      <c r="AL687" s="170"/>
      <c r="AM687" s="72"/>
      <c r="AN687" s="111"/>
      <c r="AO687" s="72"/>
      <c r="AP687" s="111"/>
      <c r="AQ687" s="72"/>
      <c r="AR687" s="111"/>
      <c r="AS687" s="72"/>
      <c r="AT687" s="168"/>
      <c r="AU687" s="72"/>
      <c r="AV687" s="266"/>
      <c r="AW687" s="71"/>
      <c r="AX687" s="72"/>
      <c r="AY687" s="111"/>
      <c r="AZ687" s="71"/>
      <c r="BA687" s="171"/>
      <c r="BB687" s="72"/>
      <c r="BC687" s="75"/>
    </row>
    <row r="688" ht="16.5" customHeight="1" outlineLevel="1">
      <c r="A688" s="75"/>
      <c r="B688" s="105"/>
      <c r="C688" s="106"/>
      <c r="D688" s="72"/>
      <c r="E688" s="107"/>
      <c r="F688" s="71"/>
      <c r="G688" s="107"/>
      <c r="H688" s="71"/>
      <c r="I688" s="107"/>
      <c r="J688" s="71"/>
      <c r="K688" s="71"/>
      <c r="L688" s="71"/>
      <c r="M688" s="72"/>
      <c r="N688" s="108"/>
      <c r="O688" s="72"/>
      <c r="P688" s="109"/>
      <c r="Q688" s="71"/>
      <c r="R688" s="110"/>
      <c r="S688" s="72"/>
      <c r="T688" s="111"/>
      <c r="U688" s="72"/>
      <c r="V688" s="112"/>
      <c r="W688" s="71"/>
      <c r="X688" s="72"/>
      <c r="Y688" s="112"/>
      <c r="Z688" s="72"/>
      <c r="AA688" s="75"/>
      <c r="AB688" s="169"/>
      <c r="AC688" s="72"/>
      <c r="AD688" s="170"/>
      <c r="AE688" s="72"/>
      <c r="AF688" s="170"/>
      <c r="AG688" s="71"/>
      <c r="AH688" s="72"/>
      <c r="AI688" s="170"/>
      <c r="AJ688" s="71"/>
      <c r="AK688" s="72"/>
      <c r="AL688" s="170"/>
      <c r="AM688" s="72"/>
      <c r="AN688" s="111"/>
      <c r="AO688" s="72"/>
      <c r="AP688" s="111"/>
      <c r="AQ688" s="72"/>
      <c r="AR688" s="111"/>
      <c r="AS688" s="72"/>
      <c r="AT688" s="168"/>
      <c r="AU688" s="72"/>
      <c r="AV688" s="266"/>
      <c r="AW688" s="71"/>
      <c r="AX688" s="72"/>
      <c r="AY688" s="111"/>
      <c r="AZ688" s="71"/>
      <c r="BA688" s="171"/>
      <c r="BB688" s="72"/>
      <c r="BC688" s="75"/>
    </row>
    <row r="689" ht="16.5" customHeight="1" outlineLevel="1">
      <c r="A689" s="75"/>
      <c r="B689" s="105"/>
      <c r="C689" s="106"/>
      <c r="D689" s="72"/>
      <c r="E689" s="107"/>
      <c r="F689" s="71"/>
      <c r="G689" s="107"/>
      <c r="H689" s="71"/>
      <c r="I689" s="107"/>
      <c r="J689" s="71"/>
      <c r="K689" s="71"/>
      <c r="L689" s="71"/>
      <c r="M689" s="72"/>
      <c r="N689" s="108"/>
      <c r="O689" s="72"/>
      <c r="P689" s="109"/>
      <c r="Q689" s="71"/>
      <c r="R689" s="110"/>
      <c r="S689" s="72"/>
      <c r="T689" s="111"/>
      <c r="U689" s="72"/>
      <c r="V689" s="112"/>
      <c r="W689" s="71"/>
      <c r="X689" s="72"/>
      <c r="Y689" s="112"/>
      <c r="Z689" s="72"/>
      <c r="AA689" s="75"/>
      <c r="AB689" s="169"/>
      <c r="AC689" s="72"/>
      <c r="AD689" s="170"/>
      <c r="AE689" s="72"/>
      <c r="AF689" s="170"/>
      <c r="AG689" s="71"/>
      <c r="AH689" s="72"/>
      <c r="AI689" s="170"/>
      <c r="AJ689" s="71"/>
      <c r="AK689" s="72"/>
      <c r="AL689" s="170"/>
      <c r="AM689" s="72"/>
      <c r="AN689" s="111"/>
      <c r="AO689" s="72"/>
      <c r="AP689" s="111"/>
      <c r="AQ689" s="72"/>
      <c r="AR689" s="111"/>
      <c r="AS689" s="72"/>
      <c r="AT689" s="168"/>
      <c r="AU689" s="72"/>
      <c r="AV689" s="266"/>
      <c r="AW689" s="71"/>
      <c r="AX689" s="72"/>
      <c r="AY689" s="111"/>
      <c r="AZ689" s="71"/>
      <c r="BA689" s="171"/>
      <c r="BB689" s="72"/>
      <c r="BC689" s="75"/>
    </row>
    <row r="690" ht="16.5" customHeight="1" outlineLevel="1">
      <c r="A690" s="75"/>
      <c r="B690" s="105"/>
      <c r="C690" s="106"/>
      <c r="D690" s="72"/>
      <c r="E690" s="107"/>
      <c r="F690" s="71"/>
      <c r="G690" s="107"/>
      <c r="H690" s="71"/>
      <c r="I690" s="107"/>
      <c r="J690" s="71"/>
      <c r="K690" s="71"/>
      <c r="L690" s="71"/>
      <c r="M690" s="72"/>
      <c r="N690" s="108"/>
      <c r="O690" s="72"/>
      <c r="P690" s="109"/>
      <c r="Q690" s="71"/>
      <c r="R690" s="110"/>
      <c r="S690" s="72"/>
      <c r="T690" s="111"/>
      <c r="U690" s="72"/>
      <c r="V690" s="112"/>
      <c r="W690" s="71"/>
      <c r="X690" s="72"/>
      <c r="Y690" s="112"/>
      <c r="Z690" s="72"/>
      <c r="AA690" s="75"/>
      <c r="AB690" s="169"/>
      <c r="AC690" s="72"/>
      <c r="AD690" s="170"/>
      <c r="AE690" s="72"/>
      <c r="AF690" s="170"/>
      <c r="AG690" s="71"/>
      <c r="AH690" s="72"/>
      <c r="AI690" s="170"/>
      <c r="AJ690" s="71"/>
      <c r="AK690" s="72"/>
      <c r="AL690" s="170"/>
      <c r="AM690" s="72"/>
      <c r="AN690" s="111"/>
      <c r="AO690" s="72"/>
      <c r="AP690" s="111"/>
      <c r="AQ690" s="72"/>
      <c r="AR690" s="111"/>
      <c r="AS690" s="72"/>
      <c r="AT690" s="168"/>
      <c r="AU690" s="72"/>
      <c r="AV690" s="266"/>
      <c r="AW690" s="71"/>
      <c r="AX690" s="72"/>
      <c r="AY690" s="111"/>
      <c r="AZ690" s="71"/>
      <c r="BA690" s="171"/>
      <c r="BB690" s="72"/>
      <c r="BC690" s="75"/>
    </row>
    <row r="691" ht="16.5" customHeight="1" outlineLevel="1">
      <c r="A691" s="75"/>
      <c r="B691" s="105"/>
      <c r="C691" s="106"/>
      <c r="D691" s="72"/>
      <c r="E691" s="107"/>
      <c r="F691" s="71"/>
      <c r="G691" s="107"/>
      <c r="H691" s="71"/>
      <c r="I691" s="107"/>
      <c r="J691" s="71"/>
      <c r="K691" s="71"/>
      <c r="L691" s="71"/>
      <c r="M691" s="72"/>
      <c r="N691" s="108"/>
      <c r="O691" s="72"/>
      <c r="P691" s="109"/>
      <c r="Q691" s="71"/>
      <c r="R691" s="110"/>
      <c r="S691" s="72"/>
      <c r="T691" s="111"/>
      <c r="U691" s="72"/>
      <c r="V691" s="112"/>
      <c r="W691" s="71"/>
      <c r="X691" s="72"/>
      <c r="Y691" s="112"/>
      <c r="Z691" s="72"/>
      <c r="AA691" s="75"/>
      <c r="AB691" s="169"/>
      <c r="AC691" s="72"/>
      <c r="AD691" s="170"/>
      <c r="AE691" s="72"/>
      <c r="AF691" s="170"/>
      <c r="AG691" s="71"/>
      <c r="AH691" s="72"/>
      <c r="AI691" s="170"/>
      <c r="AJ691" s="71"/>
      <c r="AK691" s="72"/>
      <c r="AL691" s="170"/>
      <c r="AM691" s="72"/>
      <c r="AN691" s="111"/>
      <c r="AO691" s="72"/>
      <c r="AP691" s="111"/>
      <c r="AQ691" s="72"/>
      <c r="AR691" s="111"/>
      <c r="AS691" s="72"/>
      <c r="AT691" s="168"/>
      <c r="AU691" s="72"/>
      <c r="AV691" s="266"/>
      <c r="AW691" s="71"/>
      <c r="AX691" s="72"/>
      <c r="AY691" s="111"/>
      <c r="AZ691" s="71"/>
      <c r="BA691" s="171"/>
      <c r="BB691" s="72"/>
      <c r="BC691" s="75"/>
    </row>
    <row r="692" ht="16.5" customHeight="1" outlineLevel="1">
      <c r="A692" s="75"/>
      <c r="B692" s="105"/>
      <c r="C692" s="106"/>
      <c r="D692" s="72"/>
      <c r="E692" s="107"/>
      <c r="F692" s="71"/>
      <c r="G692" s="107"/>
      <c r="H692" s="71"/>
      <c r="I692" s="107"/>
      <c r="J692" s="71"/>
      <c r="K692" s="71"/>
      <c r="L692" s="71"/>
      <c r="M692" s="72"/>
      <c r="N692" s="108"/>
      <c r="O692" s="72"/>
      <c r="P692" s="109"/>
      <c r="Q692" s="71"/>
      <c r="R692" s="110"/>
      <c r="S692" s="72"/>
      <c r="T692" s="111"/>
      <c r="U692" s="72"/>
      <c r="V692" s="112"/>
      <c r="W692" s="71"/>
      <c r="X692" s="72"/>
      <c r="Y692" s="112"/>
      <c r="Z692" s="72"/>
      <c r="AA692" s="75"/>
      <c r="AB692" s="169"/>
      <c r="AC692" s="72"/>
      <c r="AD692" s="170"/>
      <c r="AE692" s="72"/>
      <c r="AF692" s="170"/>
      <c r="AG692" s="71"/>
      <c r="AH692" s="72"/>
      <c r="AI692" s="170"/>
      <c r="AJ692" s="71"/>
      <c r="AK692" s="72"/>
      <c r="AL692" s="170"/>
      <c r="AM692" s="72"/>
      <c r="AN692" s="111"/>
      <c r="AO692" s="72"/>
      <c r="AP692" s="111"/>
      <c r="AQ692" s="72"/>
      <c r="AR692" s="111"/>
      <c r="AS692" s="72"/>
      <c r="AT692" s="168"/>
      <c r="AU692" s="72"/>
      <c r="AV692" s="266"/>
      <c r="AW692" s="71"/>
      <c r="AX692" s="72"/>
      <c r="AY692" s="111"/>
      <c r="AZ692" s="71"/>
      <c r="BA692" s="171"/>
      <c r="BB692" s="72"/>
      <c r="BC692" s="75"/>
    </row>
    <row r="693" ht="16.5" customHeight="1" outlineLevel="1">
      <c r="A693" s="75"/>
      <c r="B693" s="105"/>
      <c r="C693" s="106"/>
      <c r="D693" s="72"/>
      <c r="E693" s="107"/>
      <c r="F693" s="71"/>
      <c r="G693" s="107"/>
      <c r="H693" s="71"/>
      <c r="I693" s="107"/>
      <c r="J693" s="71"/>
      <c r="K693" s="71"/>
      <c r="L693" s="71"/>
      <c r="M693" s="72"/>
      <c r="N693" s="108"/>
      <c r="O693" s="72"/>
      <c r="P693" s="109"/>
      <c r="Q693" s="71"/>
      <c r="R693" s="110"/>
      <c r="S693" s="72"/>
      <c r="T693" s="111"/>
      <c r="U693" s="72"/>
      <c r="V693" s="112"/>
      <c r="W693" s="71"/>
      <c r="X693" s="72"/>
      <c r="Y693" s="112"/>
      <c r="Z693" s="72"/>
      <c r="AA693" s="75"/>
      <c r="AB693" s="169"/>
      <c r="AC693" s="72"/>
      <c r="AD693" s="170"/>
      <c r="AE693" s="72"/>
      <c r="AF693" s="170"/>
      <c r="AG693" s="71"/>
      <c r="AH693" s="72"/>
      <c r="AI693" s="170"/>
      <c r="AJ693" s="71"/>
      <c r="AK693" s="72"/>
      <c r="AL693" s="170"/>
      <c r="AM693" s="72"/>
      <c r="AN693" s="111"/>
      <c r="AO693" s="72"/>
      <c r="AP693" s="111"/>
      <c r="AQ693" s="72"/>
      <c r="AR693" s="111"/>
      <c r="AS693" s="72"/>
      <c r="AT693" s="168"/>
      <c r="AU693" s="72"/>
      <c r="AV693" s="266"/>
      <c r="AW693" s="71"/>
      <c r="AX693" s="72"/>
      <c r="AY693" s="111"/>
      <c r="AZ693" s="71"/>
      <c r="BA693" s="171"/>
      <c r="BB693" s="72"/>
      <c r="BC693" s="75"/>
    </row>
    <row r="694" ht="16.5" customHeight="1" outlineLevel="1">
      <c r="A694" s="75"/>
      <c r="B694" s="105"/>
      <c r="C694" s="106"/>
      <c r="D694" s="72"/>
      <c r="E694" s="107"/>
      <c r="F694" s="71"/>
      <c r="G694" s="107"/>
      <c r="H694" s="71"/>
      <c r="I694" s="107"/>
      <c r="J694" s="71"/>
      <c r="K694" s="71"/>
      <c r="L694" s="71"/>
      <c r="M694" s="72"/>
      <c r="N694" s="108"/>
      <c r="O694" s="72"/>
      <c r="P694" s="109"/>
      <c r="Q694" s="71"/>
      <c r="R694" s="110"/>
      <c r="S694" s="72"/>
      <c r="T694" s="111"/>
      <c r="U694" s="72"/>
      <c r="V694" s="112"/>
      <c r="W694" s="71"/>
      <c r="X694" s="72"/>
      <c r="Y694" s="112"/>
      <c r="Z694" s="72"/>
      <c r="AA694" s="75"/>
      <c r="AB694" s="169"/>
      <c r="AC694" s="72"/>
      <c r="AD694" s="170"/>
      <c r="AE694" s="72"/>
      <c r="AF694" s="170"/>
      <c r="AG694" s="71"/>
      <c r="AH694" s="72"/>
      <c r="AI694" s="170"/>
      <c r="AJ694" s="71"/>
      <c r="AK694" s="72"/>
      <c r="AL694" s="170"/>
      <c r="AM694" s="72"/>
      <c r="AN694" s="111"/>
      <c r="AO694" s="72"/>
      <c r="AP694" s="111"/>
      <c r="AQ694" s="72"/>
      <c r="AR694" s="111"/>
      <c r="AS694" s="72"/>
      <c r="AT694" s="168"/>
      <c r="AU694" s="72"/>
      <c r="AV694" s="266"/>
      <c r="AW694" s="71"/>
      <c r="AX694" s="72"/>
      <c r="AY694" s="111"/>
      <c r="AZ694" s="71"/>
      <c r="BA694" s="171"/>
      <c r="BB694" s="72"/>
      <c r="BC694" s="75"/>
    </row>
    <row r="695" ht="16.5" customHeight="1" outlineLevel="1">
      <c r="A695" s="75"/>
      <c r="B695" s="105"/>
      <c r="C695" s="106"/>
      <c r="D695" s="72"/>
      <c r="E695" s="107"/>
      <c r="F695" s="71"/>
      <c r="G695" s="107"/>
      <c r="H695" s="71"/>
      <c r="I695" s="107"/>
      <c r="J695" s="71"/>
      <c r="K695" s="71"/>
      <c r="L695" s="71"/>
      <c r="M695" s="72"/>
      <c r="N695" s="108"/>
      <c r="O695" s="72"/>
      <c r="P695" s="109"/>
      <c r="Q695" s="71"/>
      <c r="R695" s="110"/>
      <c r="S695" s="72"/>
      <c r="T695" s="111"/>
      <c r="U695" s="72"/>
      <c r="V695" s="112"/>
      <c r="W695" s="71"/>
      <c r="X695" s="72"/>
      <c r="Y695" s="112"/>
      <c r="Z695" s="72"/>
      <c r="AA695" s="75"/>
      <c r="AB695" s="169"/>
      <c r="AC695" s="72"/>
      <c r="AD695" s="170"/>
      <c r="AE695" s="72"/>
      <c r="AF695" s="170"/>
      <c r="AG695" s="71"/>
      <c r="AH695" s="72"/>
      <c r="AI695" s="170"/>
      <c r="AJ695" s="71"/>
      <c r="AK695" s="72"/>
      <c r="AL695" s="170"/>
      <c r="AM695" s="72"/>
      <c r="AN695" s="111"/>
      <c r="AO695" s="72"/>
      <c r="AP695" s="111"/>
      <c r="AQ695" s="72"/>
      <c r="AR695" s="111"/>
      <c r="AS695" s="72"/>
      <c r="AT695" s="168"/>
      <c r="AU695" s="72"/>
      <c r="AV695" s="266"/>
      <c r="AW695" s="71"/>
      <c r="AX695" s="72"/>
      <c r="AY695" s="111"/>
      <c r="AZ695" s="71"/>
      <c r="BA695" s="171"/>
      <c r="BB695" s="72"/>
      <c r="BC695" s="75"/>
    </row>
    <row r="696" ht="16.5" customHeight="1" outlineLevel="1">
      <c r="A696" s="75"/>
      <c r="B696" s="105"/>
      <c r="C696" s="106"/>
      <c r="D696" s="72"/>
      <c r="E696" s="107"/>
      <c r="F696" s="71"/>
      <c r="G696" s="107"/>
      <c r="H696" s="71"/>
      <c r="I696" s="107"/>
      <c r="J696" s="71"/>
      <c r="K696" s="71"/>
      <c r="L696" s="71"/>
      <c r="M696" s="72"/>
      <c r="N696" s="108"/>
      <c r="O696" s="72"/>
      <c r="P696" s="109"/>
      <c r="Q696" s="71"/>
      <c r="R696" s="110"/>
      <c r="S696" s="72"/>
      <c r="T696" s="111"/>
      <c r="U696" s="72"/>
      <c r="V696" s="112"/>
      <c r="W696" s="71"/>
      <c r="X696" s="72"/>
      <c r="Y696" s="112"/>
      <c r="Z696" s="72"/>
      <c r="AA696" s="75"/>
      <c r="AB696" s="169"/>
      <c r="AC696" s="72"/>
      <c r="AD696" s="170"/>
      <c r="AE696" s="72"/>
      <c r="AF696" s="170"/>
      <c r="AG696" s="71"/>
      <c r="AH696" s="72"/>
      <c r="AI696" s="170"/>
      <c r="AJ696" s="71"/>
      <c r="AK696" s="72"/>
      <c r="AL696" s="170"/>
      <c r="AM696" s="72"/>
      <c r="AN696" s="111"/>
      <c r="AO696" s="72"/>
      <c r="AP696" s="111"/>
      <c r="AQ696" s="72"/>
      <c r="AR696" s="111"/>
      <c r="AS696" s="72"/>
      <c r="AT696" s="168"/>
      <c r="AU696" s="72"/>
      <c r="AV696" s="266"/>
      <c r="AW696" s="71"/>
      <c r="AX696" s="72"/>
      <c r="AY696" s="111"/>
      <c r="AZ696" s="71"/>
      <c r="BA696" s="171"/>
      <c r="BB696" s="72"/>
      <c r="BC696" s="75"/>
    </row>
    <row r="697" ht="16.5" customHeight="1" outlineLevel="1">
      <c r="A697" s="75"/>
      <c r="B697" s="105"/>
      <c r="C697" s="106"/>
      <c r="D697" s="72"/>
      <c r="E697" s="107"/>
      <c r="F697" s="71"/>
      <c r="G697" s="107"/>
      <c r="H697" s="71"/>
      <c r="I697" s="107"/>
      <c r="J697" s="71"/>
      <c r="K697" s="71"/>
      <c r="L697" s="71"/>
      <c r="M697" s="72"/>
      <c r="N697" s="108"/>
      <c r="O697" s="72"/>
      <c r="P697" s="109"/>
      <c r="Q697" s="71"/>
      <c r="R697" s="110"/>
      <c r="S697" s="72"/>
      <c r="T697" s="111"/>
      <c r="U697" s="72"/>
      <c r="V697" s="112"/>
      <c r="W697" s="71"/>
      <c r="X697" s="72"/>
      <c r="Y697" s="112"/>
      <c r="Z697" s="72"/>
      <c r="AA697" s="75"/>
      <c r="AB697" s="169"/>
      <c r="AC697" s="72"/>
      <c r="AD697" s="170"/>
      <c r="AE697" s="72"/>
      <c r="AF697" s="170"/>
      <c r="AG697" s="71"/>
      <c r="AH697" s="72"/>
      <c r="AI697" s="170"/>
      <c r="AJ697" s="71"/>
      <c r="AK697" s="72"/>
      <c r="AL697" s="170"/>
      <c r="AM697" s="72"/>
      <c r="AN697" s="111"/>
      <c r="AO697" s="72"/>
      <c r="AP697" s="111"/>
      <c r="AQ697" s="72"/>
      <c r="AR697" s="111"/>
      <c r="AS697" s="72"/>
      <c r="AT697" s="168"/>
      <c r="AU697" s="72"/>
      <c r="AV697" s="266"/>
      <c r="AW697" s="71"/>
      <c r="AX697" s="72"/>
      <c r="AY697" s="111"/>
      <c r="AZ697" s="71"/>
      <c r="BA697" s="171"/>
      <c r="BB697" s="72"/>
      <c r="BC697" s="75"/>
    </row>
    <row r="698" ht="16.5" customHeight="1" outlineLevel="1">
      <c r="A698" s="75"/>
      <c r="B698" s="105"/>
      <c r="C698" s="106"/>
      <c r="D698" s="72"/>
      <c r="E698" s="107"/>
      <c r="F698" s="71"/>
      <c r="G698" s="107"/>
      <c r="H698" s="71"/>
      <c r="I698" s="107"/>
      <c r="J698" s="71"/>
      <c r="K698" s="71"/>
      <c r="L698" s="71"/>
      <c r="M698" s="72"/>
      <c r="N698" s="108"/>
      <c r="O698" s="72"/>
      <c r="P698" s="109"/>
      <c r="Q698" s="71"/>
      <c r="R698" s="110"/>
      <c r="S698" s="72"/>
      <c r="T698" s="111"/>
      <c r="U698" s="72"/>
      <c r="V698" s="112"/>
      <c r="W698" s="71"/>
      <c r="X698" s="72"/>
      <c r="Y698" s="112"/>
      <c r="Z698" s="72"/>
      <c r="AA698" s="75"/>
      <c r="AB698" s="169"/>
      <c r="AC698" s="72"/>
      <c r="AD698" s="170"/>
      <c r="AE698" s="72"/>
      <c r="AF698" s="170"/>
      <c r="AG698" s="71"/>
      <c r="AH698" s="72"/>
      <c r="AI698" s="170"/>
      <c r="AJ698" s="71"/>
      <c r="AK698" s="72"/>
      <c r="AL698" s="170"/>
      <c r="AM698" s="72"/>
      <c r="AN698" s="111"/>
      <c r="AO698" s="72"/>
      <c r="AP698" s="111"/>
      <c r="AQ698" s="72"/>
      <c r="AR698" s="111"/>
      <c r="AS698" s="72"/>
      <c r="AT698" s="168"/>
      <c r="AU698" s="72"/>
      <c r="AV698" s="266"/>
      <c r="AW698" s="71"/>
      <c r="AX698" s="72"/>
      <c r="AY698" s="111"/>
      <c r="AZ698" s="71"/>
      <c r="BA698" s="171"/>
      <c r="BB698" s="72"/>
      <c r="BC698" s="75"/>
    </row>
    <row r="699" ht="16.5" customHeight="1" outlineLevel="1">
      <c r="A699" s="75"/>
      <c r="B699" s="105"/>
      <c r="C699" s="106"/>
      <c r="D699" s="72"/>
      <c r="E699" s="107"/>
      <c r="F699" s="71"/>
      <c r="G699" s="107"/>
      <c r="H699" s="71"/>
      <c r="I699" s="107"/>
      <c r="J699" s="71"/>
      <c r="K699" s="71"/>
      <c r="L699" s="71"/>
      <c r="M699" s="72"/>
      <c r="N699" s="108"/>
      <c r="O699" s="72"/>
      <c r="P699" s="109"/>
      <c r="Q699" s="71"/>
      <c r="R699" s="110"/>
      <c r="S699" s="72"/>
      <c r="T699" s="111"/>
      <c r="U699" s="72"/>
      <c r="V699" s="112"/>
      <c r="W699" s="71"/>
      <c r="X699" s="72"/>
      <c r="Y699" s="112"/>
      <c r="Z699" s="72"/>
      <c r="AA699" s="75"/>
      <c r="AB699" s="169"/>
      <c r="AC699" s="72"/>
      <c r="AD699" s="170"/>
      <c r="AE699" s="72"/>
      <c r="AF699" s="170"/>
      <c r="AG699" s="71"/>
      <c r="AH699" s="72"/>
      <c r="AI699" s="170"/>
      <c r="AJ699" s="71"/>
      <c r="AK699" s="72"/>
      <c r="AL699" s="170"/>
      <c r="AM699" s="72"/>
      <c r="AN699" s="111"/>
      <c r="AO699" s="72"/>
      <c r="AP699" s="111"/>
      <c r="AQ699" s="72"/>
      <c r="AR699" s="111"/>
      <c r="AS699" s="72"/>
      <c r="AT699" s="168"/>
      <c r="AU699" s="72"/>
      <c r="AV699" s="266"/>
      <c r="AW699" s="71"/>
      <c r="AX699" s="72"/>
      <c r="AY699" s="111"/>
      <c r="AZ699" s="71"/>
      <c r="BA699" s="171"/>
      <c r="BB699" s="72"/>
      <c r="BC699" s="75"/>
    </row>
    <row r="700" ht="16.5" customHeight="1" outlineLevel="1">
      <c r="A700" s="75"/>
      <c r="B700" s="105"/>
      <c r="C700" s="106"/>
      <c r="D700" s="72"/>
      <c r="E700" s="107"/>
      <c r="F700" s="71"/>
      <c r="G700" s="107"/>
      <c r="H700" s="71"/>
      <c r="I700" s="107"/>
      <c r="J700" s="71"/>
      <c r="K700" s="71"/>
      <c r="L700" s="71"/>
      <c r="M700" s="72"/>
      <c r="N700" s="108"/>
      <c r="O700" s="72"/>
      <c r="P700" s="109"/>
      <c r="Q700" s="71"/>
      <c r="R700" s="110"/>
      <c r="S700" s="72"/>
      <c r="T700" s="111"/>
      <c r="U700" s="72"/>
      <c r="V700" s="112"/>
      <c r="W700" s="71"/>
      <c r="X700" s="72"/>
      <c r="Y700" s="112"/>
      <c r="Z700" s="72"/>
      <c r="AA700" s="75"/>
      <c r="AB700" s="169"/>
      <c r="AC700" s="72"/>
      <c r="AD700" s="170"/>
      <c r="AE700" s="72"/>
      <c r="AF700" s="170"/>
      <c r="AG700" s="71"/>
      <c r="AH700" s="72"/>
      <c r="AI700" s="170"/>
      <c r="AJ700" s="71"/>
      <c r="AK700" s="72"/>
      <c r="AL700" s="170"/>
      <c r="AM700" s="72"/>
      <c r="AN700" s="111"/>
      <c r="AO700" s="72"/>
      <c r="AP700" s="111"/>
      <c r="AQ700" s="72"/>
      <c r="AR700" s="111"/>
      <c r="AS700" s="72"/>
      <c r="AT700" s="168"/>
      <c r="AU700" s="72"/>
      <c r="AV700" s="266"/>
      <c r="AW700" s="71"/>
      <c r="AX700" s="72"/>
      <c r="AY700" s="111"/>
      <c r="AZ700" s="71"/>
      <c r="BA700" s="171"/>
      <c r="BB700" s="72"/>
      <c r="BC700" s="75"/>
    </row>
    <row r="701" ht="16.5" customHeight="1" outlineLevel="1">
      <c r="A701" s="75"/>
      <c r="B701" s="105"/>
      <c r="C701" s="106"/>
      <c r="D701" s="72"/>
      <c r="E701" s="107"/>
      <c r="F701" s="71"/>
      <c r="G701" s="107"/>
      <c r="H701" s="71"/>
      <c r="I701" s="107"/>
      <c r="J701" s="71"/>
      <c r="K701" s="71"/>
      <c r="L701" s="71"/>
      <c r="M701" s="72"/>
      <c r="N701" s="108"/>
      <c r="O701" s="72"/>
      <c r="P701" s="109"/>
      <c r="Q701" s="71"/>
      <c r="R701" s="110"/>
      <c r="S701" s="72"/>
      <c r="T701" s="111"/>
      <c r="U701" s="72"/>
      <c r="V701" s="112"/>
      <c r="W701" s="71"/>
      <c r="X701" s="72"/>
      <c r="Y701" s="112"/>
      <c r="Z701" s="72"/>
      <c r="AA701" s="75"/>
      <c r="AB701" s="169"/>
      <c r="AC701" s="72"/>
      <c r="AD701" s="170"/>
      <c r="AE701" s="72"/>
      <c r="AF701" s="170"/>
      <c r="AG701" s="71"/>
      <c r="AH701" s="72"/>
      <c r="AI701" s="170"/>
      <c r="AJ701" s="71"/>
      <c r="AK701" s="72"/>
      <c r="AL701" s="170"/>
      <c r="AM701" s="72"/>
      <c r="AN701" s="111"/>
      <c r="AO701" s="72"/>
      <c r="AP701" s="111"/>
      <c r="AQ701" s="72"/>
      <c r="AR701" s="111"/>
      <c r="AS701" s="72"/>
      <c r="AT701" s="168"/>
      <c r="AU701" s="72"/>
      <c r="AV701" s="266"/>
      <c r="AW701" s="71"/>
      <c r="AX701" s="72"/>
      <c r="AY701" s="111"/>
      <c r="AZ701" s="71"/>
      <c r="BA701" s="171"/>
      <c r="BB701" s="72"/>
      <c r="BC701" s="75"/>
    </row>
    <row r="702" ht="16.5" customHeight="1" outlineLevel="1">
      <c r="A702" s="75"/>
      <c r="B702" s="105"/>
      <c r="C702" s="106"/>
      <c r="D702" s="72"/>
      <c r="E702" s="107"/>
      <c r="F702" s="71"/>
      <c r="G702" s="107"/>
      <c r="H702" s="71"/>
      <c r="I702" s="107"/>
      <c r="J702" s="71"/>
      <c r="K702" s="71"/>
      <c r="L702" s="71"/>
      <c r="M702" s="72"/>
      <c r="N702" s="108"/>
      <c r="O702" s="72"/>
      <c r="P702" s="109"/>
      <c r="Q702" s="71"/>
      <c r="R702" s="110"/>
      <c r="S702" s="72"/>
      <c r="T702" s="111"/>
      <c r="U702" s="72"/>
      <c r="V702" s="112"/>
      <c r="W702" s="71"/>
      <c r="X702" s="72"/>
      <c r="Y702" s="112"/>
      <c r="Z702" s="72"/>
      <c r="AA702" s="75"/>
      <c r="AB702" s="169"/>
      <c r="AC702" s="72"/>
      <c r="AD702" s="170"/>
      <c r="AE702" s="72"/>
      <c r="AF702" s="170"/>
      <c r="AG702" s="71"/>
      <c r="AH702" s="72"/>
      <c r="AI702" s="170"/>
      <c r="AJ702" s="71"/>
      <c r="AK702" s="72"/>
      <c r="AL702" s="170"/>
      <c r="AM702" s="72"/>
      <c r="AN702" s="111"/>
      <c r="AO702" s="72"/>
      <c r="AP702" s="111"/>
      <c r="AQ702" s="72"/>
      <c r="AR702" s="111"/>
      <c r="AS702" s="72"/>
      <c r="AT702" s="168"/>
      <c r="AU702" s="72"/>
      <c r="AV702" s="266"/>
      <c r="AW702" s="71"/>
      <c r="AX702" s="72"/>
      <c r="AY702" s="111"/>
      <c r="AZ702" s="71"/>
      <c r="BA702" s="171"/>
      <c r="BB702" s="72"/>
      <c r="BC702" s="75"/>
    </row>
    <row r="703" ht="16.5" customHeight="1" outlineLevel="1">
      <c r="A703" s="75"/>
      <c r="B703" s="105"/>
      <c r="C703" s="106"/>
      <c r="D703" s="72"/>
      <c r="E703" s="107"/>
      <c r="F703" s="71"/>
      <c r="G703" s="107"/>
      <c r="H703" s="71"/>
      <c r="I703" s="107"/>
      <c r="J703" s="71"/>
      <c r="K703" s="71"/>
      <c r="L703" s="71"/>
      <c r="M703" s="72"/>
      <c r="N703" s="108"/>
      <c r="O703" s="72"/>
      <c r="P703" s="109"/>
      <c r="Q703" s="71"/>
      <c r="R703" s="110"/>
      <c r="S703" s="72"/>
      <c r="T703" s="111"/>
      <c r="U703" s="72"/>
      <c r="V703" s="112"/>
      <c r="W703" s="71"/>
      <c r="X703" s="72"/>
      <c r="Y703" s="112"/>
      <c r="Z703" s="72"/>
      <c r="AA703" s="75"/>
      <c r="AB703" s="169"/>
      <c r="AC703" s="72"/>
      <c r="AD703" s="170"/>
      <c r="AE703" s="72"/>
      <c r="AF703" s="170"/>
      <c r="AG703" s="71"/>
      <c r="AH703" s="72"/>
      <c r="AI703" s="170"/>
      <c r="AJ703" s="71"/>
      <c r="AK703" s="72"/>
      <c r="AL703" s="170"/>
      <c r="AM703" s="72"/>
      <c r="AN703" s="111"/>
      <c r="AO703" s="72"/>
      <c r="AP703" s="111"/>
      <c r="AQ703" s="72"/>
      <c r="AR703" s="111"/>
      <c r="AS703" s="72"/>
      <c r="AT703" s="168"/>
      <c r="AU703" s="72"/>
      <c r="AV703" s="266"/>
      <c r="AW703" s="71"/>
      <c r="AX703" s="72"/>
      <c r="AY703" s="111"/>
      <c r="AZ703" s="71"/>
      <c r="BA703" s="171"/>
      <c r="BB703" s="72"/>
      <c r="BC703" s="75"/>
    </row>
    <row r="704" ht="16.5" customHeight="1" outlineLevel="1">
      <c r="A704" s="75"/>
      <c r="B704" s="105"/>
      <c r="C704" s="106"/>
      <c r="D704" s="72"/>
      <c r="E704" s="107"/>
      <c r="F704" s="71"/>
      <c r="G704" s="107"/>
      <c r="H704" s="71"/>
      <c r="I704" s="107"/>
      <c r="J704" s="71"/>
      <c r="K704" s="71"/>
      <c r="L704" s="71"/>
      <c r="M704" s="72"/>
      <c r="N704" s="108"/>
      <c r="O704" s="72"/>
      <c r="P704" s="109"/>
      <c r="Q704" s="71"/>
      <c r="R704" s="110"/>
      <c r="S704" s="72"/>
      <c r="T704" s="111"/>
      <c r="U704" s="72"/>
      <c r="V704" s="112"/>
      <c r="W704" s="71"/>
      <c r="X704" s="72"/>
      <c r="Y704" s="112"/>
      <c r="Z704" s="72"/>
      <c r="AA704" s="75"/>
      <c r="AB704" s="169"/>
      <c r="AC704" s="72"/>
      <c r="AD704" s="170"/>
      <c r="AE704" s="72"/>
      <c r="AF704" s="170"/>
      <c r="AG704" s="71"/>
      <c r="AH704" s="72"/>
      <c r="AI704" s="170"/>
      <c r="AJ704" s="71"/>
      <c r="AK704" s="72"/>
      <c r="AL704" s="170"/>
      <c r="AM704" s="72"/>
      <c r="AN704" s="111"/>
      <c r="AO704" s="72"/>
      <c r="AP704" s="111"/>
      <c r="AQ704" s="72"/>
      <c r="AR704" s="111"/>
      <c r="AS704" s="72"/>
      <c r="AT704" s="168"/>
      <c r="AU704" s="72"/>
      <c r="AV704" s="266"/>
      <c r="AW704" s="71"/>
      <c r="AX704" s="72"/>
      <c r="AY704" s="111"/>
      <c r="AZ704" s="71"/>
      <c r="BA704" s="171"/>
      <c r="BB704" s="72"/>
      <c r="BC704" s="75"/>
    </row>
    <row r="705" ht="16.5" customHeight="1" outlineLevel="1">
      <c r="A705" s="75"/>
      <c r="B705" s="105"/>
      <c r="C705" s="106"/>
      <c r="D705" s="72"/>
      <c r="E705" s="107"/>
      <c r="F705" s="71"/>
      <c r="G705" s="107"/>
      <c r="H705" s="71"/>
      <c r="I705" s="107"/>
      <c r="J705" s="71"/>
      <c r="K705" s="71"/>
      <c r="L705" s="71"/>
      <c r="M705" s="72"/>
      <c r="N705" s="108"/>
      <c r="O705" s="72"/>
      <c r="P705" s="109"/>
      <c r="Q705" s="71"/>
      <c r="R705" s="110"/>
      <c r="S705" s="72"/>
      <c r="T705" s="111"/>
      <c r="U705" s="72"/>
      <c r="V705" s="112"/>
      <c r="W705" s="71"/>
      <c r="X705" s="72"/>
      <c r="Y705" s="112"/>
      <c r="Z705" s="72"/>
      <c r="AA705" s="75"/>
      <c r="AB705" s="169"/>
      <c r="AC705" s="72"/>
      <c r="AD705" s="170"/>
      <c r="AE705" s="72"/>
      <c r="AF705" s="170"/>
      <c r="AG705" s="71"/>
      <c r="AH705" s="72"/>
      <c r="AI705" s="170"/>
      <c r="AJ705" s="71"/>
      <c r="AK705" s="72"/>
      <c r="AL705" s="170"/>
      <c r="AM705" s="72"/>
      <c r="AN705" s="111"/>
      <c r="AO705" s="72"/>
      <c r="AP705" s="111"/>
      <c r="AQ705" s="72"/>
      <c r="AR705" s="111"/>
      <c r="AS705" s="72"/>
      <c r="AT705" s="168"/>
      <c r="AU705" s="72"/>
      <c r="AV705" s="266"/>
      <c r="AW705" s="71"/>
      <c r="AX705" s="72"/>
      <c r="AY705" s="111"/>
      <c r="AZ705" s="71"/>
      <c r="BA705" s="171"/>
      <c r="BB705" s="72"/>
      <c r="BC705" s="75"/>
    </row>
    <row r="706" ht="16.5" customHeight="1" outlineLevel="1">
      <c r="A706" s="75"/>
      <c r="B706" s="105"/>
      <c r="C706" s="106"/>
      <c r="D706" s="72"/>
      <c r="E706" s="107"/>
      <c r="F706" s="71"/>
      <c r="G706" s="107"/>
      <c r="H706" s="71"/>
      <c r="I706" s="107"/>
      <c r="J706" s="71"/>
      <c r="K706" s="71"/>
      <c r="L706" s="71"/>
      <c r="M706" s="72"/>
      <c r="N706" s="108"/>
      <c r="O706" s="72"/>
      <c r="P706" s="109"/>
      <c r="Q706" s="71"/>
      <c r="R706" s="110"/>
      <c r="S706" s="72"/>
      <c r="T706" s="111"/>
      <c r="U706" s="72"/>
      <c r="V706" s="112"/>
      <c r="W706" s="71"/>
      <c r="X706" s="72"/>
      <c r="Y706" s="112"/>
      <c r="Z706" s="72"/>
      <c r="AA706" s="75"/>
      <c r="AB706" s="169"/>
      <c r="AC706" s="72"/>
      <c r="AD706" s="170"/>
      <c r="AE706" s="72"/>
      <c r="AF706" s="170"/>
      <c r="AG706" s="71"/>
      <c r="AH706" s="72"/>
      <c r="AI706" s="170"/>
      <c r="AJ706" s="71"/>
      <c r="AK706" s="72"/>
      <c r="AL706" s="170"/>
      <c r="AM706" s="72"/>
      <c r="AN706" s="111"/>
      <c r="AO706" s="72"/>
      <c r="AP706" s="111"/>
      <c r="AQ706" s="72"/>
      <c r="AR706" s="111"/>
      <c r="AS706" s="72"/>
      <c r="AT706" s="168"/>
      <c r="AU706" s="72"/>
      <c r="AV706" s="266"/>
      <c r="AW706" s="71"/>
      <c r="AX706" s="72"/>
      <c r="AY706" s="111"/>
      <c r="AZ706" s="71"/>
      <c r="BA706" s="171"/>
      <c r="BB706" s="72"/>
      <c r="BC706" s="75"/>
    </row>
    <row r="707" ht="16.5" customHeight="1" outlineLevel="1">
      <c r="A707" s="75"/>
      <c r="B707" s="105"/>
      <c r="C707" s="106"/>
      <c r="D707" s="72"/>
      <c r="E707" s="107"/>
      <c r="F707" s="71"/>
      <c r="G707" s="107"/>
      <c r="H707" s="71"/>
      <c r="I707" s="107"/>
      <c r="J707" s="71"/>
      <c r="K707" s="71"/>
      <c r="L707" s="71"/>
      <c r="M707" s="72"/>
      <c r="N707" s="108"/>
      <c r="O707" s="72"/>
      <c r="P707" s="109"/>
      <c r="Q707" s="71"/>
      <c r="R707" s="110"/>
      <c r="S707" s="72"/>
      <c r="T707" s="111"/>
      <c r="U707" s="72"/>
      <c r="V707" s="112"/>
      <c r="W707" s="71"/>
      <c r="X707" s="72"/>
      <c r="Y707" s="112"/>
      <c r="Z707" s="72"/>
      <c r="AA707" s="75"/>
      <c r="AB707" s="169"/>
      <c r="AC707" s="72"/>
      <c r="AD707" s="170"/>
      <c r="AE707" s="72"/>
      <c r="AF707" s="170"/>
      <c r="AG707" s="71"/>
      <c r="AH707" s="72"/>
      <c r="AI707" s="170"/>
      <c r="AJ707" s="71"/>
      <c r="AK707" s="72"/>
      <c r="AL707" s="170"/>
      <c r="AM707" s="72"/>
      <c r="AN707" s="111"/>
      <c r="AO707" s="72"/>
      <c r="AP707" s="111"/>
      <c r="AQ707" s="72"/>
      <c r="AR707" s="111"/>
      <c r="AS707" s="72"/>
      <c r="AT707" s="168"/>
      <c r="AU707" s="72"/>
      <c r="AV707" s="266"/>
      <c r="AW707" s="71"/>
      <c r="AX707" s="72"/>
      <c r="AY707" s="111"/>
      <c r="AZ707" s="71"/>
      <c r="BA707" s="171"/>
      <c r="BB707" s="72"/>
      <c r="BC707" s="75"/>
    </row>
    <row r="708" ht="16.5" customHeight="1" outlineLevel="1">
      <c r="A708" s="75"/>
      <c r="B708" s="105"/>
      <c r="C708" s="106"/>
      <c r="D708" s="72"/>
      <c r="E708" s="107"/>
      <c r="F708" s="71"/>
      <c r="G708" s="107"/>
      <c r="H708" s="71"/>
      <c r="I708" s="107"/>
      <c r="J708" s="71"/>
      <c r="K708" s="71"/>
      <c r="L708" s="71"/>
      <c r="M708" s="72"/>
      <c r="N708" s="108"/>
      <c r="O708" s="72"/>
      <c r="P708" s="109"/>
      <c r="Q708" s="71"/>
      <c r="R708" s="110"/>
      <c r="S708" s="72"/>
      <c r="T708" s="111"/>
      <c r="U708" s="72"/>
      <c r="V708" s="112"/>
      <c r="W708" s="71"/>
      <c r="X708" s="72"/>
      <c r="Y708" s="112"/>
      <c r="Z708" s="72"/>
      <c r="AA708" s="75"/>
      <c r="AB708" s="169"/>
      <c r="AC708" s="72"/>
      <c r="AD708" s="170"/>
      <c r="AE708" s="72"/>
      <c r="AF708" s="170"/>
      <c r="AG708" s="71"/>
      <c r="AH708" s="72"/>
      <c r="AI708" s="170"/>
      <c r="AJ708" s="71"/>
      <c r="AK708" s="72"/>
      <c r="AL708" s="170"/>
      <c r="AM708" s="72"/>
      <c r="AN708" s="111"/>
      <c r="AO708" s="72"/>
      <c r="AP708" s="111"/>
      <c r="AQ708" s="72"/>
      <c r="AR708" s="111"/>
      <c r="AS708" s="72"/>
      <c r="AT708" s="168"/>
      <c r="AU708" s="72"/>
      <c r="AV708" s="266"/>
      <c r="AW708" s="71"/>
      <c r="AX708" s="72"/>
      <c r="AY708" s="111"/>
      <c r="AZ708" s="71"/>
      <c r="BA708" s="171"/>
      <c r="BB708" s="72"/>
      <c r="BC708" s="75"/>
    </row>
    <row r="709" ht="16.5" customHeight="1" outlineLevel="1">
      <c r="A709" s="75"/>
      <c r="B709" s="105"/>
      <c r="C709" s="106"/>
      <c r="D709" s="72"/>
      <c r="E709" s="107"/>
      <c r="F709" s="71"/>
      <c r="G709" s="107"/>
      <c r="H709" s="71"/>
      <c r="I709" s="107"/>
      <c r="J709" s="71"/>
      <c r="K709" s="71"/>
      <c r="L709" s="71"/>
      <c r="M709" s="72"/>
      <c r="N709" s="108"/>
      <c r="O709" s="72"/>
      <c r="P709" s="109"/>
      <c r="Q709" s="71"/>
      <c r="R709" s="110"/>
      <c r="S709" s="72"/>
      <c r="T709" s="111"/>
      <c r="U709" s="72"/>
      <c r="V709" s="112"/>
      <c r="W709" s="71"/>
      <c r="X709" s="72"/>
      <c r="Y709" s="112"/>
      <c r="Z709" s="72"/>
      <c r="AA709" s="75"/>
      <c r="AB709" s="169"/>
      <c r="AC709" s="72"/>
      <c r="AD709" s="170"/>
      <c r="AE709" s="72"/>
      <c r="AF709" s="170"/>
      <c r="AG709" s="71"/>
      <c r="AH709" s="72"/>
      <c r="AI709" s="170"/>
      <c r="AJ709" s="71"/>
      <c r="AK709" s="72"/>
      <c r="AL709" s="170"/>
      <c r="AM709" s="72"/>
      <c r="AN709" s="111"/>
      <c r="AO709" s="72"/>
      <c r="AP709" s="111"/>
      <c r="AQ709" s="72"/>
      <c r="AR709" s="111"/>
      <c r="AS709" s="72"/>
      <c r="AT709" s="168"/>
      <c r="AU709" s="72"/>
      <c r="AV709" s="266"/>
      <c r="AW709" s="71"/>
      <c r="AX709" s="72"/>
      <c r="AY709" s="111"/>
      <c r="AZ709" s="71"/>
      <c r="BA709" s="171"/>
      <c r="BB709" s="72"/>
      <c r="BC709" s="75"/>
    </row>
    <row r="710" ht="16.5" customHeight="1" outlineLevel="1">
      <c r="A710" s="75"/>
      <c r="B710" s="105"/>
      <c r="C710" s="106"/>
      <c r="D710" s="72"/>
      <c r="E710" s="107"/>
      <c r="F710" s="71"/>
      <c r="G710" s="107"/>
      <c r="H710" s="71"/>
      <c r="I710" s="107"/>
      <c r="J710" s="71"/>
      <c r="K710" s="71"/>
      <c r="L710" s="71"/>
      <c r="M710" s="72"/>
      <c r="N710" s="108"/>
      <c r="O710" s="72"/>
      <c r="P710" s="109"/>
      <c r="Q710" s="71"/>
      <c r="R710" s="110"/>
      <c r="S710" s="72"/>
      <c r="T710" s="111"/>
      <c r="U710" s="72"/>
      <c r="V710" s="112"/>
      <c r="W710" s="71"/>
      <c r="X710" s="72"/>
      <c r="Y710" s="112"/>
      <c r="Z710" s="72"/>
      <c r="AA710" s="75"/>
      <c r="AB710" s="169"/>
      <c r="AC710" s="72"/>
      <c r="AD710" s="170"/>
      <c r="AE710" s="72"/>
      <c r="AF710" s="170"/>
      <c r="AG710" s="71"/>
      <c r="AH710" s="72"/>
      <c r="AI710" s="170"/>
      <c r="AJ710" s="71"/>
      <c r="AK710" s="72"/>
      <c r="AL710" s="170"/>
      <c r="AM710" s="72"/>
      <c r="AN710" s="111"/>
      <c r="AO710" s="72"/>
      <c r="AP710" s="111"/>
      <c r="AQ710" s="72"/>
      <c r="AR710" s="111"/>
      <c r="AS710" s="72"/>
      <c r="AT710" s="168"/>
      <c r="AU710" s="72"/>
      <c r="AV710" s="266"/>
      <c r="AW710" s="71"/>
      <c r="AX710" s="72"/>
      <c r="AY710" s="111"/>
      <c r="AZ710" s="71"/>
      <c r="BA710" s="171"/>
      <c r="BB710" s="72"/>
      <c r="BC710" s="75"/>
    </row>
    <row r="711" ht="16.5" customHeight="1" outlineLevel="1">
      <c r="A711" s="75"/>
      <c r="B711" s="105"/>
      <c r="C711" s="106"/>
      <c r="D711" s="72"/>
      <c r="E711" s="107"/>
      <c r="F711" s="71"/>
      <c r="G711" s="107"/>
      <c r="H711" s="71"/>
      <c r="I711" s="107"/>
      <c r="J711" s="71"/>
      <c r="K711" s="71"/>
      <c r="L711" s="71"/>
      <c r="M711" s="72"/>
      <c r="N711" s="108"/>
      <c r="O711" s="72"/>
      <c r="P711" s="109"/>
      <c r="Q711" s="71"/>
      <c r="R711" s="110"/>
      <c r="S711" s="72"/>
      <c r="T711" s="111"/>
      <c r="U711" s="72"/>
      <c r="V711" s="112"/>
      <c r="W711" s="71"/>
      <c r="X711" s="72"/>
      <c r="Y711" s="112"/>
      <c r="Z711" s="72"/>
      <c r="AA711" s="75"/>
      <c r="AB711" s="169"/>
      <c r="AC711" s="72"/>
      <c r="AD711" s="170"/>
      <c r="AE711" s="72"/>
      <c r="AF711" s="170"/>
      <c r="AG711" s="71"/>
      <c r="AH711" s="72"/>
      <c r="AI711" s="170"/>
      <c r="AJ711" s="71"/>
      <c r="AK711" s="72"/>
      <c r="AL711" s="170"/>
      <c r="AM711" s="72"/>
      <c r="AN711" s="111"/>
      <c r="AO711" s="72"/>
      <c r="AP711" s="111"/>
      <c r="AQ711" s="72"/>
      <c r="AR711" s="111"/>
      <c r="AS711" s="72"/>
      <c r="AT711" s="168"/>
      <c r="AU711" s="72"/>
      <c r="AV711" s="266"/>
      <c r="AW711" s="71"/>
      <c r="AX711" s="72"/>
      <c r="AY711" s="111"/>
      <c r="AZ711" s="71"/>
      <c r="BA711" s="171"/>
      <c r="BB711" s="72"/>
      <c r="BC711" s="75"/>
    </row>
    <row r="712" ht="16.5" customHeight="1" outlineLevel="1">
      <c r="A712" s="75"/>
      <c r="B712" s="105"/>
      <c r="C712" s="106"/>
      <c r="D712" s="72"/>
      <c r="E712" s="107"/>
      <c r="F712" s="71"/>
      <c r="G712" s="107"/>
      <c r="H712" s="71"/>
      <c r="I712" s="107"/>
      <c r="J712" s="71"/>
      <c r="K712" s="71"/>
      <c r="L712" s="71"/>
      <c r="M712" s="72"/>
      <c r="N712" s="108"/>
      <c r="O712" s="72"/>
      <c r="P712" s="109"/>
      <c r="Q712" s="71"/>
      <c r="R712" s="110"/>
      <c r="S712" s="72"/>
      <c r="T712" s="111"/>
      <c r="U712" s="72"/>
      <c r="V712" s="112"/>
      <c r="W712" s="71"/>
      <c r="X712" s="72"/>
      <c r="Y712" s="112"/>
      <c r="Z712" s="72"/>
      <c r="AA712" s="75"/>
      <c r="AB712" s="169"/>
      <c r="AC712" s="72"/>
      <c r="AD712" s="170"/>
      <c r="AE712" s="72"/>
      <c r="AF712" s="170"/>
      <c r="AG712" s="71"/>
      <c r="AH712" s="72"/>
      <c r="AI712" s="170"/>
      <c r="AJ712" s="71"/>
      <c r="AK712" s="72"/>
      <c r="AL712" s="170"/>
      <c r="AM712" s="72"/>
      <c r="AN712" s="111"/>
      <c r="AO712" s="72"/>
      <c r="AP712" s="111"/>
      <c r="AQ712" s="72"/>
      <c r="AR712" s="111"/>
      <c r="AS712" s="72"/>
      <c r="AT712" s="168"/>
      <c r="AU712" s="72"/>
      <c r="AV712" s="266"/>
      <c r="AW712" s="71"/>
      <c r="AX712" s="72"/>
      <c r="AY712" s="111"/>
      <c r="AZ712" s="71"/>
      <c r="BA712" s="171"/>
      <c r="BB712" s="72"/>
      <c r="BC712" s="75"/>
    </row>
    <row r="713" ht="16.5" customHeight="1" outlineLevel="1">
      <c r="A713" s="75"/>
      <c r="B713" s="105"/>
      <c r="C713" s="106"/>
      <c r="D713" s="72"/>
      <c r="E713" s="107"/>
      <c r="F713" s="71"/>
      <c r="G713" s="107"/>
      <c r="H713" s="71"/>
      <c r="I713" s="107"/>
      <c r="J713" s="71"/>
      <c r="K713" s="71"/>
      <c r="L713" s="71"/>
      <c r="M713" s="72"/>
      <c r="N713" s="108"/>
      <c r="O713" s="72"/>
      <c r="P713" s="109"/>
      <c r="Q713" s="71"/>
      <c r="R713" s="110"/>
      <c r="S713" s="72"/>
      <c r="T713" s="111"/>
      <c r="U713" s="72"/>
      <c r="V713" s="112"/>
      <c r="W713" s="71"/>
      <c r="X713" s="72"/>
      <c r="Y713" s="112"/>
      <c r="Z713" s="72"/>
      <c r="AA713" s="75"/>
      <c r="AB713" s="169"/>
      <c r="AC713" s="72"/>
      <c r="AD713" s="170"/>
      <c r="AE713" s="72"/>
      <c r="AF713" s="170"/>
      <c r="AG713" s="71"/>
      <c r="AH713" s="72"/>
      <c r="AI713" s="170"/>
      <c r="AJ713" s="71"/>
      <c r="AK713" s="72"/>
      <c r="AL713" s="170"/>
      <c r="AM713" s="72"/>
      <c r="AN713" s="111"/>
      <c r="AO713" s="72"/>
      <c r="AP713" s="111"/>
      <c r="AQ713" s="72"/>
      <c r="AR713" s="111"/>
      <c r="AS713" s="72"/>
      <c r="AT713" s="168"/>
      <c r="AU713" s="72"/>
      <c r="AV713" s="266"/>
      <c r="AW713" s="71"/>
      <c r="AX713" s="72"/>
      <c r="AY713" s="111"/>
      <c r="AZ713" s="71"/>
      <c r="BA713" s="171"/>
      <c r="BB713" s="72"/>
      <c r="BC713" s="75"/>
    </row>
    <row r="714" ht="16.5" customHeight="1" outlineLevel="1">
      <c r="A714" s="75"/>
      <c r="B714" s="105"/>
      <c r="C714" s="106"/>
      <c r="D714" s="72"/>
      <c r="E714" s="107"/>
      <c r="F714" s="71"/>
      <c r="G714" s="107"/>
      <c r="H714" s="71"/>
      <c r="I714" s="107"/>
      <c r="J714" s="71"/>
      <c r="K714" s="71"/>
      <c r="L714" s="71"/>
      <c r="M714" s="72"/>
      <c r="N714" s="108"/>
      <c r="O714" s="72"/>
      <c r="P714" s="109"/>
      <c r="Q714" s="71"/>
      <c r="R714" s="110"/>
      <c r="S714" s="72"/>
      <c r="T714" s="111"/>
      <c r="U714" s="72"/>
      <c r="V714" s="112"/>
      <c r="W714" s="71"/>
      <c r="X714" s="72"/>
      <c r="Y714" s="112"/>
      <c r="Z714" s="72"/>
      <c r="AA714" s="75"/>
      <c r="AB714" s="169"/>
      <c r="AC714" s="72"/>
      <c r="AD714" s="170"/>
      <c r="AE714" s="72"/>
      <c r="AF714" s="170"/>
      <c r="AG714" s="71"/>
      <c r="AH714" s="72"/>
      <c r="AI714" s="170"/>
      <c r="AJ714" s="71"/>
      <c r="AK714" s="72"/>
      <c r="AL714" s="170"/>
      <c r="AM714" s="72"/>
      <c r="AN714" s="111"/>
      <c r="AO714" s="72"/>
      <c r="AP714" s="111"/>
      <c r="AQ714" s="72"/>
      <c r="AR714" s="111"/>
      <c r="AS714" s="72"/>
      <c r="AT714" s="168"/>
      <c r="AU714" s="72"/>
      <c r="AV714" s="266"/>
      <c r="AW714" s="71"/>
      <c r="AX714" s="72"/>
      <c r="AY714" s="111"/>
      <c r="AZ714" s="71"/>
      <c r="BA714" s="171"/>
      <c r="BB714" s="72"/>
      <c r="BC714" s="75"/>
    </row>
    <row r="715" ht="16.5" customHeight="1" outlineLevel="1">
      <c r="A715" s="75"/>
      <c r="B715" s="105"/>
      <c r="C715" s="106"/>
      <c r="D715" s="72"/>
      <c r="E715" s="107"/>
      <c r="F715" s="71"/>
      <c r="G715" s="107"/>
      <c r="H715" s="71"/>
      <c r="I715" s="107"/>
      <c r="J715" s="71"/>
      <c r="K715" s="71"/>
      <c r="L715" s="71"/>
      <c r="M715" s="72"/>
      <c r="N715" s="108"/>
      <c r="O715" s="72"/>
      <c r="P715" s="109"/>
      <c r="Q715" s="71"/>
      <c r="R715" s="110"/>
      <c r="S715" s="72"/>
      <c r="T715" s="111"/>
      <c r="U715" s="72"/>
      <c r="V715" s="112"/>
      <c r="W715" s="71"/>
      <c r="X715" s="72"/>
      <c r="Y715" s="112"/>
      <c r="Z715" s="72"/>
      <c r="AA715" s="75"/>
      <c r="AB715" s="169"/>
      <c r="AC715" s="72"/>
      <c r="AD715" s="170"/>
      <c r="AE715" s="72"/>
      <c r="AF715" s="170"/>
      <c r="AG715" s="71"/>
      <c r="AH715" s="72"/>
      <c r="AI715" s="170"/>
      <c r="AJ715" s="71"/>
      <c r="AK715" s="72"/>
      <c r="AL715" s="170"/>
      <c r="AM715" s="72"/>
      <c r="AN715" s="111"/>
      <c r="AO715" s="72"/>
      <c r="AP715" s="111"/>
      <c r="AQ715" s="72"/>
      <c r="AR715" s="111"/>
      <c r="AS715" s="72"/>
      <c r="AT715" s="168"/>
      <c r="AU715" s="72"/>
      <c r="AV715" s="266"/>
      <c r="AW715" s="71"/>
      <c r="AX715" s="72"/>
      <c r="AY715" s="111"/>
      <c r="AZ715" s="71"/>
      <c r="BA715" s="171"/>
      <c r="BB715" s="72"/>
      <c r="BC715" s="75"/>
    </row>
    <row r="716" ht="16.5" customHeight="1" outlineLevel="1">
      <c r="A716" s="75"/>
      <c r="B716" s="105"/>
      <c r="C716" s="106"/>
      <c r="D716" s="72"/>
      <c r="E716" s="107"/>
      <c r="F716" s="71"/>
      <c r="G716" s="107"/>
      <c r="H716" s="71"/>
      <c r="I716" s="107"/>
      <c r="J716" s="71"/>
      <c r="K716" s="71"/>
      <c r="L716" s="71"/>
      <c r="M716" s="72"/>
      <c r="N716" s="108"/>
      <c r="O716" s="72"/>
      <c r="P716" s="109"/>
      <c r="Q716" s="71"/>
      <c r="R716" s="110"/>
      <c r="S716" s="72"/>
      <c r="T716" s="111"/>
      <c r="U716" s="72"/>
      <c r="V716" s="112"/>
      <c r="W716" s="71"/>
      <c r="X716" s="72"/>
      <c r="Y716" s="112"/>
      <c r="Z716" s="72"/>
      <c r="AA716" s="75"/>
      <c r="AB716" s="169"/>
      <c r="AC716" s="72"/>
      <c r="AD716" s="170"/>
      <c r="AE716" s="72"/>
      <c r="AF716" s="170"/>
      <c r="AG716" s="71"/>
      <c r="AH716" s="72"/>
      <c r="AI716" s="170"/>
      <c r="AJ716" s="71"/>
      <c r="AK716" s="72"/>
      <c r="AL716" s="170"/>
      <c r="AM716" s="72"/>
      <c r="AN716" s="111"/>
      <c r="AO716" s="72"/>
      <c r="AP716" s="111"/>
      <c r="AQ716" s="72"/>
      <c r="AR716" s="111"/>
      <c r="AS716" s="72"/>
      <c r="AT716" s="168"/>
      <c r="AU716" s="72"/>
      <c r="AV716" s="266"/>
      <c r="AW716" s="71"/>
      <c r="AX716" s="72"/>
      <c r="AY716" s="111"/>
      <c r="AZ716" s="71"/>
      <c r="BA716" s="171"/>
      <c r="BB716" s="72"/>
      <c r="BC716" s="75"/>
    </row>
    <row r="717" ht="16.5" customHeight="1" outlineLevel="1">
      <c r="A717" s="75"/>
      <c r="B717" s="105"/>
      <c r="C717" s="106"/>
      <c r="D717" s="72"/>
      <c r="E717" s="107"/>
      <c r="F717" s="71"/>
      <c r="G717" s="107"/>
      <c r="H717" s="71"/>
      <c r="I717" s="107"/>
      <c r="J717" s="71"/>
      <c r="K717" s="71"/>
      <c r="L717" s="71"/>
      <c r="M717" s="72"/>
      <c r="N717" s="108"/>
      <c r="O717" s="72"/>
      <c r="P717" s="109"/>
      <c r="Q717" s="71"/>
      <c r="R717" s="110"/>
      <c r="S717" s="72"/>
      <c r="T717" s="111"/>
      <c r="U717" s="72"/>
      <c r="V717" s="112"/>
      <c r="W717" s="71"/>
      <c r="X717" s="72"/>
      <c r="Y717" s="112"/>
      <c r="Z717" s="72"/>
      <c r="AA717" s="75"/>
      <c r="AB717" s="169"/>
      <c r="AC717" s="72"/>
      <c r="AD717" s="170"/>
      <c r="AE717" s="72"/>
      <c r="AF717" s="170"/>
      <c r="AG717" s="71"/>
      <c r="AH717" s="72"/>
      <c r="AI717" s="170"/>
      <c r="AJ717" s="71"/>
      <c r="AK717" s="72"/>
      <c r="AL717" s="170"/>
      <c r="AM717" s="72"/>
      <c r="AN717" s="111"/>
      <c r="AO717" s="72"/>
      <c r="AP717" s="111"/>
      <c r="AQ717" s="72"/>
      <c r="AR717" s="111"/>
      <c r="AS717" s="72"/>
      <c r="AT717" s="168"/>
      <c r="AU717" s="72"/>
      <c r="AV717" s="266"/>
      <c r="AW717" s="71"/>
      <c r="AX717" s="72"/>
      <c r="AY717" s="111"/>
      <c r="AZ717" s="71"/>
      <c r="BA717" s="171"/>
      <c r="BB717" s="72"/>
      <c r="BC717" s="75"/>
    </row>
    <row r="718" ht="16.5" customHeight="1" outlineLevel="1">
      <c r="A718" s="75"/>
      <c r="B718" s="105"/>
      <c r="C718" s="106"/>
      <c r="D718" s="72"/>
      <c r="E718" s="107"/>
      <c r="F718" s="71"/>
      <c r="G718" s="107"/>
      <c r="H718" s="71"/>
      <c r="I718" s="107"/>
      <c r="J718" s="71"/>
      <c r="K718" s="71"/>
      <c r="L718" s="71"/>
      <c r="M718" s="72"/>
      <c r="N718" s="108"/>
      <c r="O718" s="72"/>
      <c r="P718" s="109"/>
      <c r="Q718" s="71"/>
      <c r="R718" s="110"/>
      <c r="S718" s="72"/>
      <c r="T718" s="111"/>
      <c r="U718" s="72"/>
      <c r="V718" s="112"/>
      <c r="W718" s="71"/>
      <c r="X718" s="72"/>
      <c r="Y718" s="112"/>
      <c r="Z718" s="72"/>
      <c r="AA718" s="75"/>
      <c r="AB718" s="169"/>
      <c r="AC718" s="72"/>
      <c r="AD718" s="170"/>
      <c r="AE718" s="72"/>
      <c r="AF718" s="170"/>
      <c r="AG718" s="71"/>
      <c r="AH718" s="72"/>
      <c r="AI718" s="170"/>
      <c r="AJ718" s="71"/>
      <c r="AK718" s="72"/>
      <c r="AL718" s="170"/>
      <c r="AM718" s="72"/>
      <c r="AN718" s="111"/>
      <c r="AO718" s="72"/>
      <c r="AP718" s="111"/>
      <c r="AQ718" s="72"/>
      <c r="AR718" s="111"/>
      <c r="AS718" s="72"/>
      <c r="AT718" s="168"/>
      <c r="AU718" s="72"/>
      <c r="AV718" s="266"/>
      <c r="AW718" s="71"/>
      <c r="AX718" s="72"/>
      <c r="AY718" s="111"/>
      <c r="AZ718" s="71"/>
      <c r="BA718" s="171"/>
      <c r="BB718" s="72"/>
      <c r="BC718" s="75"/>
    </row>
    <row r="719" ht="16.5" customHeight="1" outlineLevel="1">
      <c r="A719" s="75"/>
      <c r="B719" s="105"/>
      <c r="C719" s="106"/>
      <c r="D719" s="72"/>
      <c r="E719" s="107"/>
      <c r="F719" s="71"/>
      <c r="G719" s="107"/>
      <c r="H719" s="71"/>
      <c r="I719" s="107"/>
      <c r="J719" s="71"/>
      <c r="K719" s="71"/>
      <c r="L719" s="71"/>
      <c r="M719" s="72"/>
      <c r="N719" s="108"/>
      <c r="O719" s="72"/>
      <c r="P719" s="109"/>
      <c r="Q719" s="71"/>
      <c r="R719" s="110"/>
      <c r="S719" s="72"/>
      <c r="T719" s="111"/>
      <c r="U719" s="72"/>
      <c r="V719" s="112"/>
      <c r="W719" s="71"/>
      <c r="X719" s="72"/>
      <c r="Y719" s="112"/>
      <c r="Z719" s="72"/>
      <c r="AA719" s="75"/>
      <c r="AB719" s="169"/>
      <c r="AC719" s="72"/>
      <c r="AD719" s="170"/>
      <c r="AE719" s="72"/>
      <c r="AF719" s="170"/>
      <c r="AG719" s="71"/>
      <c r="AH719" s="72"/>
      <c r="AI719" s="170"/>
      <c r="AJ719" s="71"/>
      <c r="AK719" s="72"/>
      <c r="AL719" s="170"/>
      <c r="AM719" s="72"/>
      <c r="AN719" s="111"/>
      <c r="AO719" s="72"/>
      <c r="AP719" s="111"/>
      <c r="AQ719" s="72"/>
      <c r="AR719" s="111"/>
      <c r="AS719" s="72"/>
      <c r="AT719" s="168"/>
      <c r="AU719" s="72"/>
      <c r="AV719" s="266"/>
      <c r="AW719" s="71"/>
      <c r="AX719" s="72"/>
      <c r="AY719" s="111"/>
      <c r="AZ719" s="71"/>
      <c r="BA719" s="171"/>
      <c r="BB719" s="72"/>
      <c r="BC719" s="75"/>
    </row>
    <row r="720" ht="16.5" customHeight="1" outlineLevel="1">
      <c r="A720" s="75"/>
      <c r="B720" s="105"/>
      <c r="C720" s="106"/>
      <c r="D720" s="72"/>
      <c r="E720" s="107"/>
      <c r="F720" s="71"/>
      <c r="G720" s="107"/>
      <c r="H720" s="71"/>
      <c r="I720" s="107"/>
      <c r="J720" s="71"/>
      <c r="K720" s="71"/>
      <c r="L720" s="71"/>
      <c r="M720" s="72"/>
      <c r="N720" s="108"/>
      <c r="O720" s="72"/>
      <c r="P720" s="109"/>
      <c r="Q720" s="71"/>
      <c r="R720" s="110"/>
      <c r="S720" s="72"/>
      <c r="T720" s="111"/>
      <c r="U720" s="72"/>
      <c r="V720" s="112"/>
      <c r="W720" s="71"/>
      <c r="X720" s="72"/>
      <c r="Y720" s="112"/>
      <c r="Z720" s="72"/>
      <c r="AA720" s="75"/>
      <c r="AB720" s="169"/>
      <c r="AC720" s="72"/>
      <c r="AD720" s="170"/>
      <c r="AE720" s="72"/>
      <c r="AF720" s="170"/>
      <c r="AG720" s="71"/>
      <c r="AH720" s="72"/>
      <c r="AI720" s="170"/>
      <c r="AJ720" s="71"/>
      <c r="AK720" s="72"/>
      <c r="AL720" s="170"/>
      <c r="AM720" s="72"/>
      <c r="AN720" s="111"/>
      <c r="AO720" s="72"/>
      <c r="AP720" s="111"/>
      <c r="AQ720" s="72"/>
      <c r="AR720" s="111"/>
      <c r="AS720" s="72"/>
      <c r="AT720" s="168"/>
      <c r="AU720" s="72"/>
      <c r="AV720" s="266"/>
      <c r="AW720" s="71"/>
      <c r="AX720" s="72"/>
      <c r="AY720" s="111"/>
      <c r="AZ720" s="71"/>
      <c r="BA720" s="171"/>
      <c r="BB720" s="72"/>
      <c r="BC720" s="75"/>
    </row>
    <row r="721" ht="16.5" customHeight="1" outlineLevel="1">
      <c r="A721" s="75"/>
      <c r="B721" s="105"/>
      <c r="C721" s="106"/>
      <c r="D721" s="72"/>
      <c r="E721" s="107"/>
      <c r="F721" s="71"/>
      <c r="G721" s="107"/>
      <c r="H721" s="71"/>
      <c r="I721" s="107"/>
      <c r="J721" s="71"/>
      <c r="K721" s="71"/>
      <c r="L721" s="71"/>
      <c r="M721" s="72"/>
      <c r="N721" s="108"/>
      <c r="O721" s="72"/>
      <c r="P721" s="109"/>
      <c r="Q721" s="71"/>
      <c r="R721" s="110"/>
      <c r="S721" s="72"/>
      <c r="T721" s="111"/>
      <c r="U721" s="72"/>
      <c r="V721" s="112"/>
      <c r="W721" s="71"/>
      <c r="X721" s="72"/>
      <c r="Y721" s="112"/>
      <c r="Z721" s="72"/>
      <c r="AA721" s="75"/>
      <c r="AB721" s="169"/>
      <c r="AC721" s="72"/>
      <c r="AD721" s="170"/>
      <c r="AE721" s="72"/>
      <c r="AF721" s="170"/>
      <c r="AG721" s="71"/>
      <c r="AH721" s="72"/>
      <c r="AI721" s="170"/>
      <c r="AJ721" s="71"/>
      <c r="AK721" s="72"/>
      <c r="AL721" s="170"/>
      <c r="AM721" s="72"/>
      <c r="AN721" s="111"/>
      <c r="AO721" s="72"/>
      <c r="AP721" s="111"/>
      <c r="AQ721" s="72"/>
      <c r="AR721" s="111"/>
      <c r="AS721" s="72"/>
      <c r="AT721" s="168"/>
      <c r="AU721" s="72"/>
      <c r="AV721" s="266"/>
      <c r="AW721" s="71"/>
      <c r="AX721" s="72"/>
      <c r="AY721" s="111"/>
      <c r="AZ721" s="71"/>
      <c r="BA721" s="171"/>
      <c r="BB721" s="72"/>
      <c r="BC721" s="75"/>
    </row>
    <row r="722" ht="16.5" customHeight="1" outlineLevel="1">
      <c r="A722" s="75"/>
      <c r="B722" s="105"/>
      <c r="C722" s="106"/>
      <c r="D722" s="72"/>
      <c r="E722" s="107"/>
      <c r="F722" s="71"/>
      <c r="G722" s="107"/>
      <c r="H722" s="71"/>
      <c r="I722" s="107"/>
      <c r="J722" s="71"/>
      <c r="K722" s="71"/>
      <c r="L722" s="71"/>
      <c r="M722" s="72"/>
      <c r="N722" s="108"/>
      <c r="O722" s="72"/>
      <c r="P722" s="109"/>
      <c r="Q722" s="71"/>
      <c r="R722" s="110"/>
      <c r="S722" s="72"/>
      <c r="T722" s="111"/>
      <c r="U722" s="72"/>
      <c r="V722" s="112"/>
      <c r="W722" s="71"/>
      <c r="X722" s="72"/>
      <c r="Y722" s="112"/>
      <c r="Z722" s="72"/>
      <c r="AA722" s="75"/>
      <c r="AB722" s="169"/>
      <c r="AC722" s="72"/>
      <c r="AD722" s="170"/>
      <c r="AE722" s="72"/>
      <c r="AF722" s="170"/>
      <c r="AG722" s="71"/>
      <c r="AH722" s="72"/>
      <c r="AI722" s="170"/>
      <c r="AJ722" s="71"/>
      <c r="AK722" s="72"/>
      <c r="AL722" s="170"/>
      <c r="AM722" s="72"/>
      <c r="AN722" s="111"/>
      <c r="AO722" s="72"/>
      <c r="AP722" s="111"/>
      <c r="AQ722" s="72"/>
      <c r="AR722" s="111"/>
      <c r="AS722" s="72"/>
      <c r="AT722" s="168"/>
      <c r="AU722" s="72"/>
      <c r="AV722" s="266"/>
      <c r="AW722" s="71"/>
      <c r="AX722" s="72"/>
      <c r="AY722" s="111"/>
      <c r="AZ722" s="71"/>
      <c r="BA722" s="171"/>
      <c r="BB722" s="72"/>
      <c r="BC722" s="75"/>
    </row>
    <row r="723" ht="16.5" customHeight="1" outlineLevel="1">
      <c r="A723" s="75"/>
      <c r="B723" s="105"/>
      <c r="C723" s="106"/>
      <c r="D723" s="72"/>
      <c r="E723" s="107"/>
      <c r="F723" s="71"/>
      <c r="G723" s="107"/>
      <c r="H723" s="71"/>
      <c r="I723" s="107"/>
      <c r="J723" s="71"/>
      <c r="K723" s="71"/>
      <c r="L723" s="71"/>
      <c r="M723" s="72"/>
      <c r="N723" s="108"/>
      <c r="O723" s="72"/>
      <c r="P723" s="109"/>
      <c r="Q723" s="71"/>
      <c r="R723" s="110"/>
      <c r="S723" s="72"/>
      <c r="T723" s="111"/>
      <c r="U723" s="72"/>
      <c r="V723" s="112"/>
      <c r="W723" s="71"/>
      <c r="X723" s="72"/>
      <c r="Y723" s="112"/>
      <c r="Z723" s="72"/>
      <c r="AA723" s="75"/>
      <c r="AB723" s="169"/>
      <c r="AC723" s="72"/>
      <c r="AD723" s="170"/>
      <c r="AE723" s="72"/>
      <c r="AF723" s="170"/>
      <c r="AG723" s="71"/>
      <c r="AH723" s="72"/>
      <c r="AI723" s="170"/>
      <c r="AJ723" s="71"/>
      <c r="AK723" s="72"/>
      <c r="AL723" s="170"/>
      <c r="AM723" s="72"/>
      <c r="AN723" s="111"/>
      <c r="AO723" s="72"/>
      <c r="AP723" s="111"/>
      <c r="AQ723" s="72"/>
      <c r="AR723" s="111"/>
      <c r="AS723" s="72"/>
      <c r="AT723" s="168"/>
      <c r="AU723" s="72"/>
      <c r="AV723" s="266"/>
      <c r="AW723" s="71"/>
      <c r="AX723" s="72"/>
      <c r="AY723" s="111"/>
      <c r="AZ723" s="71"/>
      <c r="BA723" s="171"/>
      <c r="BB723" s="72"/>
      <c r="BC723" s="75"/>
    </row>
    <row r="724" ht="16.5" customHeight="1" outlineLevel="1">
      <c r="A724" s="75"/>
      <c r="B724" s="105"/>
      <c r="C724" s="106"/>
      <c r="D724" s="72"/>
      <c r="E724" s="107"/>
      <c r="F724" s="71"/>
      <c r="G724" s="107"/>
      <c r="H724" s="71"/>
      <c r="I724" s="107"/>
      <c r="J724" s="71"/>
      <c r="K724" s="71"/>
      <c r="L724" s="71"/>
      <c r="M724" s="72"/>
      <c r="N724" s="108"/>
      <c r="O724" s="72"/>
      <c r="P724" s="109"/>
      <c r="Q724" s="71"/>
      <c r="R724" s="110"/>
      <c r="S724" s="72"/>
      <c r="T724" s="111"/>
      <c r="U724" s="72"/>
      <c r="V724" s="112"/>
      <c r="W724" s="71"/>
      <c r="X724" s="72"/>
      <c r="Y724" s="112"/>
      <c r="Z724" s="72"/>
      <c r="AA724" s="75"/>
      <c r="AB724" s="169"/>
      <c r="AC724" s="72"/>
      <c r="AD724" s="170"/>
      <c r="AE724" s="72"/>
      <c r="AF724" s="170"/>
      <c r="AG724" s="71"/>
      <c r="AH724" s="72"/>
      <c r="AI724" s="170"/>
      <c r="AJ724" s="71"/>
      <c r="AK724" s="72"/>
      <c r="AL724" s="170"/>
      <c r="AM724" s="72"/>
      <c r="AN724" s="111"/>
      <c r="AO724" s="72"/>
      <c r="AP724" s="111"/>
      <c r="AQ724" s="72"/>
      <c r="AR724" s="111"/>
      <c r="AS724" s="72"/>
      <c r="AT724" s="168"/>
      <c r="AU724" s="72"/>
      <c r="AV724" s="266"/>
      <c r="AW724" s="71"/>
      <c r="AX724" s="72"/>
      <c r="AY724" s="111"/>
      <c r="AZ724" s="71"/>
      <c r="BA724" s="171"/>
      <c r="BB724" s="72"/>
      <c r="BC724" s="75"/>
    </row>
    <row r="725" ht="16.5" customHeight="1" outlineLevel="1">
      <c r="A725" s="75"/>
      <c r="B725" s="105"/>
      <c r="C725" s="106"/>
      <c r="D725" s="72"/>
      <c r="E725" s="107"/>
      <c r="F725" s="71"/>
      <c r="G725" s="107"/>
      <c r="H725" s="71"/>
      <c r="I725" s="107"/>
      <c r="J725" s="71"/>
      <c r="K725" s="71"/>
      <c r="L725" s="71"/>
      <c r="M725" s="72"/>
      <c r="N725" s="108"/>
      <c r="O725" s="72"/>
      <c r="P725" s="109"/>
      <c r="Q725" s="71"/>
      <c r="R725" s="110"/>
      <c r="S725" s="72"/>
      <c r="T725" s="111"/>
      <c r="U725" s="72"/>
      <c r="V725" s="112"/>
      <c r="W725" s="71"/>
      <c r="X725" s="72"/>
      <c r="Y725" s="112"/>
      <c r="Z725" s="72"/>
      <c r="AA725" s="75"/>
      <c r="AB725" s="169"/>
      <c r="AC725" s="72"/>
      <c r="AD725" s="170"/>
      <c r="AE725" s="72"/>
      <c r="AF725" s="170"/>
      <c r="AG725" s="71"/>
      <c r="AH725" s="72"/>
      <c r="AI725" s="170"/>
      <c r="AJ725" s="71"/>
      <c r="AK725" s="72"/>
      <c r="AL725" s="170"/>
      <c r="AM725" s="72"/>
      <c r="AN725" s="111"/>
      <c r="AO725" s="72"/>
      <c r="AP725" s="111"/>
      <c r="AQ725" s="72"/>
      <c r="AR725" s="111"/>
      <c r="AS725" s="72"/>
      <c r="AT725" s="168"/>
      <c r="AU725" s="72"/>
      <c r="AV725" s="266"/>
      <c r="AW725" s="71"/>
      <c r="AX725" s="72"/>
      <c r="AY725" s="111"/>
      <c r="AZ725" s="71"/>
      <c r="BA725" s="171"/>
      <c r="BB725" s="72"/>
      <c r="BC725" s="75"/>
    </row>
    <row r="726" ht="16.5" customHeight="1" outlineLevel="1">
      <c r="A726" s="75"/>
      <c r="B726" s="105"/>
      <c r="C726" s="106"/>
      <c r="D726" s="72"/>
      <c r="E726" s="107"/>
      <c r="F726" s="71"/>
      <c r="G726" s="107"/>
      <c r="H726" s="71"/>
      <c r="I726" s="107"/>
      <c r="J726" s="71"/>
      <c r="K726" s="71"/>
      <c r="L726" s="71"/>
      <c r="M726" s="72"/>
      <c r="N726" s="108"/>
      <c r="O726" s="72"/>
      <c r="P726" s="109"/>
      <c r="Q726" s="71"/>
      <c r="R726" s="110"/>
      <c r="S726" s="72"/>
      <c r="T726" s="111"/>
      <c r="U726" s="72"/>
      <c r="V726" s="112"/>
      <c r="W726" s="71"/>
      <c r="X726" s="72"/>
      <c r="Y726" s="112"/>
      <c r="Z726" s="72"/>
      <c r="AA726" s="75"/>
      <c r="AB726" s="169"/>
      <c r="AC726" s="72"/>
      <c r="AD726" s="170"/>
      <c r="AE726" s="72"/>
      <c r="AF726" s="170"/>
      <c r="AG726" s="71"/>
      <c r="AH726" s="72"/>
      <c r="AI726" s="170"/>
      <c r="AJ726" s="71"/>
      <c r="AK726" s="72"/>
      <c r="AL726" s="170"/>
      <c r="AM726" s="72"/>
      <c r="AN726" s="111"/>
      <c r="AO726" s="72"/>
      <c r="AP726" s="111"/>
      <c r="AQ726" s="72"/>
      <c r="AR726" s="111"/>
      <c r="AS726" s="72"/>
      <c r="AT726" s="168"/>
      <c r="AU726" s="72"/>
      <c r="AV726" s="266"/>
      <c r="AW726" s="71"/>
      <c r="AX726" s="72"/>
      <c r="AY726" s="111"/>
      <c r="AZ726" s="71"/>
      <c r="BA726" s="171"/>
      <c r="BB726" s="72"/>
      <c r="BC726" s="75"/>
    </row>
    <row r="727" ht="16.5" customHeight="1" outlineLevel="1">
      <c r="A727" s="75"/>
      <c r="B727" s="105"/>
      <c r="C727" s="106"/>
      <c r="D727" s="72"/>
      <c r="E727" s="107"/>
      <c r="F727" s="71"/>
      <c r="G727" s="107"/>
      <c r="H727" s="71"/>
      <c r="I727" s="107"/>
      <c r="J727" s="71"/>
      <c r="K727" s="71"/>
      <c r="L727" s="71"/>
      <c r="M727" s="72"/>
      <c r="N727" s="108"/>
      <c r="O727" s="72"/>
      <c r="P727" s="109"/>
      <c r="Q727" s="71"/>
      <c r="R727" s="110"/>
      <c r="S727" s="72"/>
      <c r="T727" s="111"/>
      <c r="U727" s="72"/>
      <c r="V727" s="112"/>
      <c r="W727" s="71"/>
      <c r="X727" s="72"/>
      <c r="Y727" s="112"/>
      <c r="Z727" s="72"/>
      <c r="AA727" s="75"/>
      <c r="AB727" s="169"/>
      <c r="AC727" s="72"/>
      <c r="AD727" s="170"/>
      <c r="AE727" s="72"/>
      <c r="AF727" s="170"/>
      <c r="AG727" s="71"/>
      <c r="AH727" s="72"/>
      <c r="AI727" s="170"/>
      <c r="AJ727" s="71"/>
      <c r="AK727" s="72"/>
      <c r="AL727" s="170"/>
      <c r="AM727" s="72"/>
      <c r="AN727" s="111"/>
      <c r="AO727" s="72"/>
      <c r="AP727" s="111"/>
      <c r="AQ727" s="72"/>
      <c r="AR727" s="111"/>
      <c r="AS727" s="72"/>
      <c r="AT727" s="168"/>
      <c r="AU727" s="72"/>
      <c r="AV727" s="266"/>
      <c r="AW727" s="71"/>
      <c r="AX727" s="72"/>
      <c r="AY727" s="111"/>
      <c r="AZ727" s="71"/>
      <c r="BA727" s="171"/>
      <c r="BB727" s="72"/>
      <c r="BC727" s="75"/>
    </row>
    <row r="728" ht="16.5" customHeight="1" outlineLevel="1">
      <c r="A728" s="75"/>
      <c r="B728" s="105"/>
      <c r="C728" s="106"/>
      <c r="D728" s="72"/>
      <c r="E728" s="107"/>
      <c r="F728" s="71"/>
      <c r="G728" s="107"/>
      <c r="H728" s="71"/>
      <c r="I728" s="107"/>
      <c r="J728" s="71"/>
      <c r="K728" s="71"/>
      <c r="L728" s="71"/>
      <c r="M728" s="72"/>
      <c r="N728" s="108"/>
      <c r="O728" s="72"/>
      <c r="P728" s="109"/>
      <c r="Q728" s="71"/>
      <c r="R728" s="110"/>
      <c r="S728" s="72"/>
      <c r="T728" s="111"/>
      <c r="U728" s="72"/>
      <c r="V728" s="112"/>
      <c r="W728" s="71"/>
      <c r="X728" s="72"/>
      <c r="Y728" s="112"/>
      <c r="Z728" s="72"/>
      <c r="AA728" s="75"/>
      <c r="AB728" s="169"/>
      <c r="AC728" s="72"/>
      <c r="AD728" s="170"/>
      <c r="AE728" s="72"/>
      <c r="AF728" s="170"/>
      <c r="AG728" s="71"/>
      <c r="AH728" s="72"/>
      <c r="AI728" s="170"/>
      <c r="AJ728" s="71"/>
      <c r="AK728" s="72"/>
      <c r="AL728" s="170"/>
      <c r="AM728" s="72"/>
      <c r="AN728" s="111"/>
      <c r="AO728" s="72"/>
      <c r="AP728" s="111"/>
      <c r="AQ728" s="72"/>
      <c r="AR728" s="111"/>
      <c r="AS728" s="72"/>
      <c r="AT728" s="168"/>
      <c r="AU728" s="72"/>
      <c r="AV728" s="266"/>
      <c r="AW728" s="71"/>
      <c r="AX728" s="72"/>
      <c r="AY728" s="111"/>
      <c r="AZ728" s="71"/>
      <c r="BA728" s="171"/>
      <c r="BB728" s="72"/>
      <c r="BC728" s="75"/>
    </row>
    <row r="729" ht="16.5" customHeight="1" outlineLevel="1">
      <c r="A729" s="75"/>
      <c r="B729" s="105"/>
      <c r="C729" s="106"/>
      <c r="D729" s="72"/>
      <c r="E729" s="107"/>
      <c r="F729" s="71"/>
      <c r="G729" s="107"/>
      <c r="H729" s="71"/>
      <c r="I729" s="107"/>
      <c r="J729" s="71"/>
      <c r="K729" s="71"/>
      <c r="L729" s="71"/>
      <c r="M729" s="72"/>
      <c r="N729" s="108"/>
      <c r="O729" s="72"/>
      <c r="P729" s="109"/>
      <c r="Q729" s="71"/>
      <c r="R729" s="110"/>
      <c r="S729" s="72"/>
      <c r="T729" s="111"/>
      <c r="U729" s="72"/>
      <c r="V729" s="112"/>
      <c r="W729" s="71"/>
      <c r="X729" s="72"/>
      <c r="Y729" s="112"/>
      <c r="Z729" s="72"/>
      <c r="AA729" s="75"/>
      <c r="AB729" s="169"/>
      <c r="AC729" s="72"/>
      <c r="AD729" s="170"/>
      <c r="AE729" s="72"/>
      <c r="AF729" s="170"/>
      <c r="AG729" s="71"/>
      <c r="AH729" s="72"/>
      <c r="AI729" s="170"/>
      <c r="AJ729" s="71"/>
      <c r="AK729" s="72"/>
      <c r="AL729" s="170"/>
      <c r="AM729" s="72"/>
      <c r="AN729" s="111"/>
      <c r="AO729" s="72"/>
      <c r="AP729" s="111"/>
      <c r="AQ729" s="72"/>
      <c r="AR729" s="111"/>
      <c r="AS729" s="72"/>
      <c r="AT729" s="168"/>
      <c r="AU729" s="72"/>
      <c r="AV729" s="266"/>
      <c r="AW729" s="71"/>
      <c r="AX729" s="72"/>
      <c r="AY729" s="111"/>
      <c r="AZ729" s="71"/>
      <c r="BA729" s="171"/>
      <c r="BB729" s="72"/>
      <c r="BC729" s="75"/>
    </row>
    <row r="730" ht="16.5" customHeight="1" outlineLevel="1">
      <c r="A730" s="75"/>
      <c r="B730" s="105"/>
      <c r="C730" s="106"/>
      <c r="D730" s="72"/>
      <c r="E730" s="107"/>
      <c r="F730" s="71"/>
      <c r="G730" s="107"/>
      <c r="H730" s="71"/>
      <c r="I730" s="107"/>
      <c r="J730" s="71"/>
      <c r="K730" s="71"/>
      <c r="L730" s="71"/>
      <c r="M730" s="72"/>
      <c r="N730" s="108"/>
      <c r="O730" s="72"/>
      <c r="P730" s="109"/>
      <c r="Q730" s="71"/>
      <c r="R730" s="110"/>
      <c r="S730" s="72"/>
      <c r="T730" s="111"/>
      <c r="U730" s="72"/>
      <c r="V730" s="112"/>
      <c r="W730" s="71"/>
      <c r="X730" s="72"/>
      <c r="Y730" s="112"/>
      <c r="Z730" s="72"/>
      <c r="AA730" s="75"/>
      <c r="AB730" s="169"/>
      <c r="AC730" s="72"/>
      <c r="AD730" s="170"/>
      <c r="AE730" s="72"/>
      <c r="AF730" s="170"/>
      <c r="AG730" s="71"/>
      <c r="AH730" s="72"/>
      <c r="AI730" s="170"/>
      <c r="AJ730" s="71"/>
      <c r="AK730" s="72"/>
      <c r="AL730" s="170"/>
      <c r="AM730" s="72"/>
      <c r="AN730" s="111"/>
      <c r="AO730" s="72"/>
      <c r="AP730" s="111"/>
      <c r="AQ730" s="72"/>
      <c r="AR730" s="111"/>
      <c r="AS730" s="72"/>
      <c r="AT730" s="168"/>
      <c r="AU730" s="72"/>
      <c r="AV730" s="266"/>
      <c r="AW730" s="71"/>
      <c r="AX730" s="72"/>
      <c r="AY730" s="111"/>
      <c r="AZ730" s="71"/>
      <c r="BA730" s="171"/>
      <c r="BB730" s="72"/>
      <c r="BC730" s="75"/>
    </row>
    <row r="731" ht="16.5" customHeight="1" outlineLevel="1">
      <c r="A731" s="75"/>
      <c r="B731" s="105"/>
      <c r="C731" s="106"/>
      <c r="D731" s="72"/>
      <c r="E731" s="107"/>
      <c r="F731" s="71"/>
      <c r="G731" s="107"/>
      <c r="H731" s="71"/>
      <c r="I731" s="107"/>
      <c r="J731" s="71"/>
      <c r="K731" s="71"/>
      <c r="L731" s="71"/>
      <c r="M731" s="72"/>
      <c r="N731" s="108"/>
      <c r="O731" s="72"/>
      <c r="P731" s="109"/>
      <c r="Q731" s="71"/>
      <c r="R731" s="110"/>
      <c r="S731" s="72"/>
      <c r="T731" s="111"/>
      <c r="U731" s="72"/>
      <c r="V731" s="112"/>
      <c r="W731" s="71"/>
      <c r="X731" s="72"/>
      <c r="Y731" s="112"/>
      <c r="Z731" s="72"/>
      <c r="AA731" s="75"/>
      <c r="AB731" s="169"/>
      <c r="AC731" s="72"/>
      <c r="AD731" s="170"/>
      <c r="AE731" s="72"/>
      <c r="AF731" s="170"/>
      <c r="AG731" s="71"/>
      <c r="AH731" s="72"/>
      <c r="AI731" s="170"/>
      <c r="AJ731" s="71"/>
      <c r="AK731" s="72"/>
      <c r="AL731" s="170"/>
      <c r="AM731" s="72"/>
      <c r="AN731" s="111"/>
      <c r="AO731" s="72"/>
      <c r="AP731" s="111"/>
      <c r="AQ731" s="72"/>
      <c r="AR731" s="111"/>
      <c r="AS731" s="72"/>
      <c r="AT731" s="168"/>
      <c r="AU731" s="72"/>
      <c r="AV731" s="266"/>
      <c r="AW731" s="71"/>
      <c r="AX731" s="72"/>
      <c r="AY731" s="111"/>
      <c r="AZ731" s="71"/>
      <c r="BA731" s="171"/>
      <c r="BB731" s="72"/>
      <c r="BC731" s="75"/>
    </row>
    <row r="732" ht="16.5" customHeight="1" outlineLevel="1">
      <c r="A732" s="75"/>
      <c r="B732" s="105"/>
      <c r="C732" s="106"/>
      <c r="D732" s="72"/>
      <c r="E732" s="107"/>
      <c r="F732" s="71"/>
      <c r="G732" s="107"/>
      <c r="H732" s="71"/>
      <c r="I732" s="107"/>
      <c r="J732" s="71"/>
      <c r="K732" s="71"/>
      <c r="L732" s="71"/>
      <c r="M732" s="72"/>
      <c r="N732" s="108"/>
      <c r="O732" s="72"/>
      <c r="P732" s="109"/>
      <c r="Q732" s="71"/>
      <c r="R732" s="110"/>
      <c r="S732" s="72"/>
      <c r="T732" s="111"/>
      <c r="U732" s="72"/>
      <c r="V732" s="112"/>
      <c r="W732" s="71"/>
      <c r="X732" s="72"/>
      <c r="Y732" s="112"/>
      <c r="Z732" s="72"/>
      <c r="AA732" s="75"/>
      <c r="AB732" s="169"/>
      <c r="AC732" s="72"/>
      <c r="AD732" s="170"/>
      <c r="AE732" s="72"/>
      <c r="AF732" s="170"/>
      <c r="AG732" s="71"/>
      <c r="AH732" s="72"/>
      <c r="AI732" s="170"/>
      <c r="AJ732" s="71"/>
      <c r="AK732" s="72"/>
      <c r="AL732" s="170"/>
      <c r="AM732" s="72"/>
      <c r="AN732" s="111"/>
      <c r="AO732" s="72"/>
      <c r="AP732" s="111"/>
      <c r="AQ732" s="72"/>
      <c r="AR732" s="111"/>
      <c r="AS732" s="72"/>
      <c r="AT732" s="168"/>
      <c r="AU732" s="72"/>
      <c r="AV732" s="266"/>
      <c r="AW732" s="71"/>
      <c r="AX732" s="72"/>
      <c r="AY732" s="111"/>
      <c r="AZ732" s="71"/>
      <c r="BA732" s="171"/>
      <c r="BB732" s="72"/>
      <c r="BC732" s="75"/>
    </row>
    <row r="733" ht="16.5" customHeight="1" outlineLevel="1">
      <c r="A733" s="75"/>
      <c r="B733" s="105"/>
      <c r="C733" s="106"/>
      <c r="D733" s="72"/>
      <c r="E733" s="107"/>
      <c r="F733" s="71"/>
      <c r="G733" s="107"/>
      <c r="H733" s="71"/>
      <c r="I733" s="107"/>
      <c r="J733" s="71"/>
      <c r="K733" s="71"/>
      <c r="L733" s="71"/>
      <c r="M733" s="72"/>
      <c r="N733" s="108"/>
      <c r="O733" s="72"/>
      <c r="P733" s="109"/>
      <c r="Q733" s="71"/>
      <c r="R733" s="110"/>
      <c r="S733" s="72"/>
      <c r="T733" s="111"/>
      <c r="U733" s="72"/>
      <c r="V733" s="112"/>
      <c r="W733" s="71"/>
      <c r="X733" s="72"/>
      <c r="Y733" s="112"/>
      <c r="Z733" s="72"/>
      <c r="AA733" s="75"/>
      <c r="AB733" s="169"/>
      <c r="AC733" s="72"/>
      <c r="AD733" s="170"/>
      <c r="AE733" s="72"/>
      <c r="AF733" s="170"/>
      <c r="AG733" s="71"/>
      <c r="AH733" s="72"/>
      <c r="AI733" s="170"/>
      <c r="AJ733" s="71"/>
      <c r="AK733" s="72"/>
      <c r="AL733" s="170"/>
      <c r="AM733" s="72"/>
      <c r="AN733" s="111"/>
      <c r="AO733" s="72"/>
      <c r="AP733" s="111"/>
      <c r="AQ733" s="72"/>
      <c r="AR733" s="111"/>
      <c r="AS733" s="72"/>
      <c r="AT733" s="168"/>
      <c r="AU733" s="72"/>
      <c r="AV733" s="266"/>
      <c r="AW733" s="71"/>
      <c r="AX733" s="72"/>
      <c r="AY733" s="111"/>
      <c r="AZ733" s="71"/>
      <c r="BA733" s="171"/>
      <c r="BB733" s="72"/>
      <c r="BC733" s="75"/>
    </row>
    <row r="734" ht="16.5" customHeight="1" outlineLevel="1">
      <c r="A734" s="75"/>
      <c r="B734" s="105"/>
      <c r="C734" s="106"/>
      <c r="D734" s="72"/>
      <c r="E734" s="107"/>
      <c r="F734" s="71"/>
      <c r="G734" s="107"/>
      <c r="H734" s="71"/>
      <c r="I734" s="107"/>
      <c r="J734" s="71"/>
      <c r="K734" s="71"/>
      <c r="L734" s="71"/>
      <c r="M734" s="72"/>
      <c r="N734" s="108"/>
      <c r="O734" s="72"/>
      <c r="P734" s="109"/>
      <c r="Q734" s="71"/>
      <c r="R734" s="110"/>
      <c r="S734" s="72"/>
      <c r="T734" s="111"/>
      <c r="U734" s="72"/>
      <c r="V734" s="112"/>
      <c r="W734" s="71"/>
      <c r="X734" s="72"/>
      <c r="Y734" s="112"/>
      <c r="Z734" s="72"/>
      <c r="AA734" s="75"/>
      <c r="AB734" s="169"/>
      <c r="AC734" s="72"/>
      <c r="AD734" s="170"/>
      <c r="AE734" s="72"/>
      <c r="AF734" s="170"/>
      <c r="AG734" s="71"/>
      <c r="AH734" s="72"/>
      <c r="AI734" s="170"/>
      <c r="AJ734" s="71"/>
      <c r="AK734" s="72"/>
      <c r="AL734" s="170"/>
      <c r="AM734" s="72"/>
      <c r="AN734" s="111"/>
      <c r="AO734" s="72"/>
      <c r="AP734" s="111"/>
      <c r="AQ734" s="72"/>
      <c r="AR734" s="111"/>
      <c r="AS734" s="72"/>
      <c r="AT734" s="168"/>
      <c r="AU734" s="72"/>
      <c r="AV734" s="266"/>
      <c r="AW734" s="71"/>
      <c r="AX734" s="72"/>
      <c r="AY734" s="111"/>
      <c r="AZ734" s="71"/>
      <c r="BA734" s="171"/>
      <c r="BB734" s="72"/>
      <c r="BC734" s="75"/>
    </row>
    <row r="735" ht="16.5" customHeight="1" outlineLevel="1">
      <c r="A735" s="75"/>
      <c r="B735" s="105"/>
      <c r="C735" s="106"/>
      <c r="D735" s="72"/>
      <c r="E735" s="107"/>
      <c r="F735" s="71"/>
      <c r="G735" s="107"/>
      <c r="H735" s="71"/>
      <c r="I735" s="107"/>
      <c r="J735" s="71"/>
      <c r="K735" s="71"/>
      <c r="L735" s="71"/>
      <c r="M735" s="72"/>
      <c r="N735" s="108"/>
      <c r="O735" s="72"/>
      <c r="P735" s="109"/>
      <c r="Q735" s="71"/>
      <c r="R735" s="110"/>
      <c r="S735" s="72"/>
      <c r="T735" s="111"/>
      <c r="U735" s="72"/>
      <c r="V735" s="112"/>
      <c r="W735" s="71"/>
      <c r="X735" s="72"/>
      <c r="Y735" s="112"/>
      <c r="Z735" s="72"/>
      <c r="AA735" s="75"/>
      <c r="AB735" s="169"/>
      <c r="AC735" s="72"/>
      <c r="AD735" s="170"/>
      <c r="AE735" s="72"/>
      <c r="AF735" s="170"/>
      <c r="AG735" s="71"/>
      <c r="AH735" s="72"/>
      <c r="AI735" s="170"/>
      <c r="AJ735" s="71"/>
      <c r="AK735" s="72"/>
      <c r="AL735" s="170"/>
      <c r="AM735" s="72"/>
      <c r="AN735" s="111"/>
      <c r="AO735" s="72"/>
      <c r="AP735" s="111"/>
      <c r="AQ735" s="72"/>
      <c r="AR735" s="111"/>
      <c r="AS735" s="72"/>
      <c r="AT735" s="168"/>
      <c r="AU735" s="72"/>
      <c r="AV735" s="266"/>
      <c r="AW735" s="71"/>
      <c r="AX735" s="72"/>
      <c r="AY735" s="111"/>
      <c r="AZ735" s="71"/>
      <c r="BA735" s="171"/>
      <c r="BB735" s="72"/>
      <c r="BC735" s="75"/>
    </row>
    <row r="736" ht="16.5" customHeight="1" outlineLevel="1">
      <c r="A736" s="75"/>
      <c r="B736" s="105"/>
      <c r="C736" s="106"/>
      <c r="D736" s="72"/>
      <c r="E736" s="107"/>
      <c r="F736" s="71"/>
      <c r="G736" s="107"/>
      <c r="H736" s="71"/>
      <c r="I736" s="107"/>
      <c r="J736" s="71"/>
      <c r="K736" s="71"/>
      <c r="L736" s="71"/>
      <c r="M736" s="72"/>
      <c r="N736" s="108"/>
      <c r="O736" s="72"/>
      <c r="P736" s="109"/>
      <c r="Q736" s="71"/>
      <c r="R736" s="110"/>
      <c r="S736" s="72"/>
      <c r="T736" s="111"/>
      <c r="U736" s="72"/>
      <c r="V736" s="112"/>
      <c r="W736" s="71"/>
      <c r="X736" s="72"/>
      <c r="Y736" s="112"/>
      <c r="Z736" s="72"/>
      <c r="AA736" s="75"/>
      <c r="AB736" s="169"/>
      <c r="AC736" s="72"/>
      <c r="AD736" s="170"/>
      <c r="AE736" s="72"/>
      <c r="AF736" s="170"/>
      <c r="AG736" s="71"/>
      <c r="AH736" s="72"/>
      <c r="AI736" s="170"/>
      <c r="AJ736" s="71"/>
      <c r="AK736" s="72"/>
      <c r="AL736" s="170"/>
      <c r="AM736" s="72"/>
      <c r="AN736" s="111"/>
      <c r="AO736" s="72"/>
      <c r="AP736" s="111"/>
      <c r="AQ736" s="72"/>
      <c r="AR736" s="111"/>
      <c r="AS736" s="72"/>
      <c r="AT736" s="168"/>
      <c r="AU736" s="72"/>
      <c r="AV736" s="266"/>
      <c r="AW736" s="71"/>
      <c r="AX736" s="72"/>
      <c r="AY736" s="111"/>
      <c r="AZ736" s="71"/>
      <c r="BA736" s="171"/>
      <c r="BB736" s="72"/>
      <c r="BC736" s="75"/>
    </row>
    <row r="737" ht="16.5" customHeight="1" outlineLevel="1">
      <c r="A737" s="75"/>
      <c r="B737" s="105"/>
      <c r="C737" s="106"/>
      <c r="D737" s="72"/>
      <c r="E737" s="107"/>
      <c r="F737" s="71"/>
      <c r="G737" s="107"/>
      <c r="H737" s="71"/>
      <c r="I737" s="107"/>
      <c r="J737" s="71"/>
      <c r="K737" s="71"/>
      <c r="L737" s="71"/>
      <c r="M737" s="72"/>
      <c r="N737" s="108"/>
      <c r="O737" s="72"/>
      <c r="P737" s="109"/>
      <c r="Q737" s="71"/>
      <c r="R737" s="110"/>
      <c r="S737" s="72"/>
      <c r="T737" s="111"/>
      <c r="U737" s="72"/>
      <c r="V737" s="112"/>
      <c r="W737" s="71"/>
      <c r="X737" s="72"/>
      <c r="Y737" s="112"/>
      <c r="Z737" s="72"/>
      <c r="AA737" s="75"/>
      <c r="AB737" s="169"/>
      <c r="AC737" s="72"/>
      <c r="AD737" s="170"/>
      <c r="AE737" s="72"/>
      <c r="AF737" s="170"/>
      <c r="AG737" s="71"/>
      <c r="AH737" s="72"/>
      <c r="AI737" s="170"/>
      <c r="AJ737" s="71"/>
      <c r="AK737" s="72"/>
      <c r="AL737" s="170"/>
      <c r="AM737" s="72"/>
      <c r="AN737" s="111"/>
      <c r="AO737" s="72"/>
      <c r="AP737" s="111"/>
      <c r="AQ737" s="72"/>
      <c r="AR737" s="111"/>
      <c r="AS737" s="72"/>
      <c r="AT737" s="168"/>
      <c r="AU737" s="72"/>
      <c r="AV737" s="266"/>
      <c r="AW737" s="71"/>
      <c r="AX737" s="72"/>
      <c r="AY737" s="111"/>
      <c r="AZ737" s="71"/>
      <c r="BA737" s="171"/>
      <c r="BB737" s="72"/>
      <c r="BC737" s="75"/>
    </row>
    <row r="738" ht="16.5" customHeight="1" outlineLevel="1">
      <c r="A738" s="75"/>
      <c r="B738" s="105"/>
      <c r="C738" s="106"/>
      <c r="D738" s="72"/>
      <c r="E738" s="107"/>
      <c r="F738" s="71"/>
      <c r="G738" s="107"/>
      <c r="H738" s="71"/>
      <c r="I738" s="107"/>
      <c r="J738" s="71"/>
      <c r="K738" s="71"/>
      <c r="L738" s="71"/>
      <c r="M738" s="72"/>
      <c r="N738" s="108"/>
      <c r="O738" s="72"/>
      <c r="P738" s="109"/>
      <c r="Q738" s="71"/>
      <c r="R738" s="110"/>
      <c r="S738" s="72"/>
      <c r="T738" s="111"/>
      <c r="U738" s="72"/>
      <c r="V738" s="112"/>
      <c r="W738" s="71"/>
      <c r="X738" s="72"/>
      <c r="Y738" s="112"/>
      <c r="Z738" s="72"/>
      <c r="AA738" s="75"/>
      <c r="AB738" s="169"/>
      <c r="AC738" s="72"/>
      <c r="AD738" s="170"/>
      <c r="AE738" s="72"/>
      <c r="AF738" s="170"/>
      <c r="AG738" s="71"/>
      <c r="AH738" s="72"/>
      <c r="AI738" s="170"/>
      <c r="AJ738" s="71"/>
      <c r="AK738" s="72"/>
      <c r="AL738" s="170"/>
      <c r="AM738" s="72"/>
      <c r="AN738" s="111"/>
      <c r="AO738" s="72"/>
      <c r="AP738" s="111"/>
      <c r="AQ738" s="72"/>
      <c r="AR738" s="111"/>
      <c r="AS738" s="72"/>
      <c r="AT738" s="168"/>
      <c r="AU738" s="72"/>
      <c r="AV738" s="266"/>
      <c r="AW738" s="71"/>
      <c r="AX738" s="72"/>
      <c r="AY738" s="111"/>
      <c r="AZ738" s="71"/>
      <c r="BA738" s="171"/>
      <c r="BB738" s="72"/>
      <c r="BC738" s="75"/>
    </row>
    <row r="739" ht="16.5" customHeight="1" outlineLevel="1">
      <c r="A739" s="75"/>
      <c r="B739" s="105"/>
      <c r="C739" s="106"/>
      <c r="D739" s="72"/>
      <c r="E739" s="107"/>
      <c r="F739" s="71"/>
      <c r="G739" s="107"/>
      <c r="H739" s="71"/>
      <c r="I739" s="107"/>
      <c r="J739" s="71"/>
      <c r="K739" s="71"/>
      <c r="L739" s="71"/>
      <c r="M739" s="72"/>
      <c r="N739" s="108"/>
      <c r="O739" s="72"/>
      <c r="P739" s="109"/>
      <c r="Q739" s="71"/>
      <c r="R739" s="110"/>
      <c r="S739" s="72"/>
      <c r="T739" s="111"/>
      <c r="U739" s="72"/>
      <c r="V739" s="112"/>
      <c r="W739" s="71"/>
      <c r="X739" s="72"/>
      <c r="Y739" s="112"/>
      <c r="Z739" s="72"/>
      <c r="AA739" s="75"/>
      <c r="AB739" s="169"/>
      <c r="AC739" s="72"/>
      <c r="AD739" s="170"/>
      <c r="AE739" s="72"/>
      <c r="AF739" s="170"/>
      <c r="AG739" s="71"/>
      <c r="AH739" s="72"/>
      <c r="AI739" s="170"/>
      <c r="AJ739" s="71"/>
      <c r="AK739" s="72"/>
      <c r="AL739" s="170"/>
      <c r="AM739" s="72"/>
      <c r="AN739" s="111"/>
      <c r="AO739" s="72"/>
      <c r="AP739" s="111"/>
      <c r="AQ739" s="72"/>
      <c r="AR739" s="111"/>
      <c r="AS739" s="72"/>
      <c r="AT739" s="168"/>
      <c r="AU739" s="72"/>
      <c r="AV739" s="266"/>
      <c r="AW739" s="71"/>
      <c r="AX739" s="72"/>
      <c r="AY739" s="111"/>
      <c r="AZ739" s="71"/>
      <c r="BA739" s="171"/>
      <c r="BB739" s="72"/>
      <c r="BC739" s="75"/>
    </row>
    <row r="740" ht="16.5" customHeight="1" outlineLevel="1">
      <c r="A740" s="75"/>
      <c r="B740" s="105"/>
      <c r="C740" s="106"/>
      <c r="D740" s="72"/>
      <c r="E740" s="107"/>
      <c r="F740" s="71"/>
      <c r="G740" s="107"/>
      <c r="H740" s="71"/>
      <c r="I740" s="107"/>
      <c r="J740" s="71"/>
      <c r="K740" s="71"/>
      <c r="L740" s="71"/>
      <c r="M740" s="72"/>
      <c r="N740" s="108"/>
      <c r="O740" s="72"/>
      <c r="P740" s="109"/>
      <c r="Q740" s="71"/>
      <c r="R740" s="110"/>
      <c r="S740" s="72"/>
      <c r="T740" s="111"/>
      <c r="U740" s="72"/>
      <c r="V740" s="112"/>
      <c r="W740" s="71"/>
      <c r="X740" s="72"/>
      <c r="Y740" s="112"/>
      <c r="Z740" s="72"/>
      <c r="AA740" s="75"/>
      <c r="AB740" s="169"/>
      <c r="AC740" s="72"/>
      <c r="AD740" s="170"/>
      <c r="AE740" s="72"/>
      <c r="AF740" s="170"/>
      <c r="AG740" s="71"/>
      <c r="AH740" s="72"/>
      <c r="AI740" s="170"/>
      <c r="AJ740" s="71"/>
      <c r="AK740" s="72"/>
      <c r="AL740" s="170"/>
      <c r="AM740" s="72"/>
      <c r="AN740" s="111"/>
      <c r="AO740" s="72"/>
      <c r="AP740" s="111"/>
      <c r="AQ740" s="72"/>
      <c r="AR740" s="111"/>
      <c r="AS740" s="72"/>
      <c r="AT740" s="168"/>
      <c r="AU740" s="72"/>
      <c r="AV740" s="266"/>
      <c r="AW740" s="71"/>
      <c r="AX740" s="72"/>
      <c r="AY740" s="111"/>
      <c r="AZ740" s="71"/>
      <c r="BA740" s="171"/>
      <c r="BB740" s="72"/>
      <c r="BC740" s="75"/>
    </row>
    <row r="741" ht="16.5" customHeight="1" outlineLevel="1">
      <c r="A741" s="75"/>
      <c r="B741" s="105"/>
      <c r="C741" s="106"/>
      <c r="D741" s="72"/>
      <c r="E741" s="107"/>
      <c r="F741" s="71"/>
      <c r="G741" s="107"/>
      <c r="H741" s="71"/>
      <c r="I741" s="107"/>
      <c r="J741" s="71"/>
      <c r="K741" s="71"/>
      <c r="L741" s="71"/>
      <c r="M741" s="72"/>
      <c r="N741" s="108"/>
      <c r="O741" s="72"/>
      <c r="P741" s="109"/>
      <c r="Q741" s="71"/>
      <c r="R741" s="110"/>
      <c r="S741" s="72"/>
      <c r="T741" s="111"/>
      <c r="U741" s="72"/>
      <c r="V741" s="112"/>
      <c r="W741" s="71"/>
      <c r="X741" s="72"/>
      <c r="Y741" s="112"/>
      <c r="Z741" s="72"/>
      <c r="AA741" s="75"/>
      <c r="AB741" s="169"/>
      <c r="AC741" s="72"/>
      <c r="AD741" s="170"/>
      <c r="AE741" s="72"/>
      <c r="AF741" s="170"/>
      <c r="AG741" s="71"/>
      <c r="AH741" s="72"/>
      <c r="AI741" s="170"/>
      <c r="AJ741" s="71"/>
      <c r="AK741" s="72"/>
      <c r="AL741" s="170"/>
      <c r="AM741" s="72"/>
      <c r="AN741" s="111"/>
      <c r="AO741" s="72"/>
      <c r="AP741" s="111"/>
      <c r="AQ741" s="72"/>
      <c r="AR741" s="111"/>
      <c r="AS741" s="72"/>
      <c r="AT741" s="168"/>
      <c r="AU741" s="72"/>
      <c r="AV741" s="266"/>
      <c r="AW741" s="71"/>
      <c r="AX741" s="72"/>
      <c r="AY741" s="111"/>
      <c r="AZ741" s="71"/>
      <c r="BA741" s="171"/>
      <c r="BB741" s="72"/>
      <c r="BC741" s="75"/>
    </row>
    <row r="742" ht="16.5" customHeight="1" outlineLevel="1">
      <c r="A742" s="75"/>
      <c r="B742" s="105"/>
      <c r="C742" s="106"/>
      <c r="D742" s="72"/>
      <c r="E742" s="107"/>
      <c r="F742" s="71"/>
      <c r="G742" s="107"/>
      <c r="H742" s="71"/>
      <c r="I742" s="107"/>
      <c r="J742" s="71"/>
      <c r="K742" s="71"/>
      <c r="L742" s="71"/>
      <c r="M742" s="72"/>
      <c r="N742" s="108"/>
      <c r="O742" s="72"/>
      <c r="P742" s="109"/>
      <c r="Q742" s="71"/>
      <c r="R742" s="110"/>
      <c r="S742" s="72"/>
      <c r="T742" s="111"/>
      <c r="U742" s="72"/>
      <c r="V742" s="112"/>
      <c r="W742" s="71"/>
      <c r="X742" s="72"/>
      <c r="Y742" s="112"/>
      <c r="Z742" s="72"/>
      <c r="AA742" s="75"/>
      <c r="AB742" s="169"/>
      <c r="AC742" s="72"/>
      <c r="AD742" s="170"/>
      <c r="AE742" s="72"/>
      <c r="AF742" s="170"/>
      <c r="AG742" s="71"/>
      <c r="AH742" s="72"/>
      <c r="AI742" s="170"/>
      <c r="AJ742" s="71"/>
      <c r="AK742" s="72"/>
      <c r="AL742" s="170"/>
      <c r="AM742" s="72"/>
      <c r="AN742" s="111"/>
      <c r="AO742" s="72"/>
      <c r="AP742" s="111"/>
      <c r="AQ742" s="72"/>
      <c r="AR742" s="111"/>
      <c r="AS742" s="72"/>
      <c r="AT742" s="168"/>
      <c r="AU742" s="72"/>
      <c r="AV742" s="266"/>
      <c r="AW742" s="71"/>
      <c r="AX742" s="72"/>
      <c r="AY742" s="111"/>
      <c r="AZ742" s="71"/>
      <c r="BA742" s="171"/>
      <c r="BB742" s="72"/>
      <c r="BC742" s="75"/>
    </row>
    <row r="743" ht="16.5" customHeight="1" outlineLevel="1">
      <c r="A743" s="75"/>
      <c r="B743" s="105"/>
      <c r="C743" s="106"/>
      <c r="D743" s="72"/>
      <c r="E743" s="107"/>
      <c r="F743" s="71"/>
      <c r="G743" s="107"/>
      <c r="H743" s="71"/>
      <c r="I743" s="107"/>
      <c r="J743" s="71"/>
      <c r="K743" s="71"/>
      <c r="L743" s="71"/>
      <c r="M743" s="72"/>
      <c r="N743" s="108"/>
      <c r="O743" s="72"/>
      <c r="P743" s="109"/>
      <c r="Q743" s="71"/>
      <c r="R743" s="110"/>
      <c r="S743" s="72"/>
      <c r="T743" s="111"/>
      <c r="U743" s="72"/>
      <c r="V743" s="112"/>
      <c r="W743" s="71"/>
      <c r="X743" s="72"/>
      <c r="Y743" s="112"/>
      <c r="Z743" s="72"/>
      <c r="AA743" s="75"/>
      <c r="AB743" s="169"/>
      <c r="AC743" s="72"/>
      <c r="AD743" s="170"/>
      <c r="AE743" s="72"/>
      <c r="AF743" s="170"/>
      <c r="AG743" s="71"/>
      <c r="AH743" s="72"/>
      <c r="AI743" s="170"/>
      <c r="AJ743" s="71"/>
      <c r="AK743" s="72"/>
      <c r="AL743" s="170"/>
      <c r="AM743" s="72"/>
      <c r="AN743" s="111"/>
      <c r="AO743" s="72"/>
      <c r="AP743" s="111"/>
      <c r="AQ743" s="72"/>
      <c r="AR743" s="111"/>
      <c r="AS743" s="72"/>
      <c r="AT743" s="168"/>
      <c r="AU743" s="72"/>
      <c r="AV743" s="266"/>
      <c r="AW743" s="71"/>
      <c r="AX743" s="72"/>
      <c r="AY743" s="111"/>
      <c r="AZ743" s="71"/>
      <c r="BA743" s="171"/>
      <c r="BB743" s="72"/>
      <c r="BC743" s="75"/>
    </row>
    <row r="744" ht="16.5" customHeight="1" outlineLevel="1">
      <c r="A744" s="75"/>
      <c r="B744" s="105"/>
      <c r="C744" s="106"/>
      <c r="D744" s="72"/>
      <c r="E744" s="107"/>
      <c r="F744" s="71"/>
      <c r="G744" s="107"/>
      <c r="H744" s="71"/>
      <c r="I744" s="107"/>
      <c r="J744" s="71"/>
      <c r="K744" s="71"/>
      <c r="L744" s="71"/>
      <c r="M744" s="72"/>
      <c r="N744" s="108"/>
      <c r="O744" s="72"/>
      <c r="P744" s="109"/>
      <c r="Q744" s="71"/>
      <c r="R744" s="110"/>
      <c r="S744" s="72"/>
      <c r="T744" s="111"/>
      <c r="U744" s="72"/>
      <c r="V744" s="112"/>
      <c r="W744" s="71"/>
      <c r="X744" s="72"/>
      <c r="Y744" s="112"/>
      <c r="Z744" s="72"/>
      <c r="AA744" s="75"/>
      <c r="AB744" s="169"/>
      <c r="AC744" s="72"/>
      <c r="AD744" s="170"/>
      <c r="AE744" s="72"/>
      <c r="AF744" s="170"/>
      <c r="AG744" s="71"/>
      <c r="AH744" s="72"/>
      <c r="AI744" s="170"/>
      <c r="AJ744" s="71"/>
      <c r="AK744" s="72"/>
      <c r="AL744" s="170"/>
      <c r="AM744" s="72"/>
      <c r="AN744" s="111"/>
      <c r="AO744" s="72"/>
      <c r="AP744" s="111"/>
      <c r="AQ744" s="72"/>
      <c r="AR744" s="111"/>
      <c r="AS744" s="72"/>
      <c r="AT744" s="168"/>
      <c r="AU744" s="72"/>
      <c r="AV744" s="266"/>
      <c r="AW744" s="71"/>
      <c r="AX744" s="72"/>
      <c r="AY744" s="111"/>
      <c r="AZ744" s="71"/>
      <c r="BA744" s="171"/>
      <c r="BB744" s="72"/>
      <c r="BC744" s="75"/>
    </row>
    <row r="745" ht="16.5" customHeight="1" outlineLevel="1">
      <c r="A745" s="75"/>
      <c r="B745" s="105"/>
      <c r="C745" s="106"/>
      <c r="D745" s="72"/>
      <c r="E745" s="107"/>
      <c r="F745" s="71"/>
      <c r="G745" s="107"/>
      <c r="H745" s="71"/>
      <c r="I745" s="107"/>
      <c r="J745" s="71"/>
      <c r="K745" s="71"/>
      <c r="L745" s="71"/>
      <c r="M745" s="72"/>
      <c r="N745" s="108"/>
      <c r="O745" s="72"/>
      <c r="P745" s="109"/>
      <c r="Q745" s="71"/>
      <c r="R745" s="110"/>
      <c r="S745" s="72"/>
      <c r="T745" s="111"/>
      <c r="U745" s="72"/>
      <c r="V745" s="112"/>
      <c r="W745" s="71"/>
      <c r="X745" s="72"/>
      <c r="Y745" s="112"/>
      <c r="Z745" s="72"/>
      <c r="AA745" s="75"/>
      <c r="AB745" s="169"/>
      <c r="AC745" s="72"/>
      <c r="AD745" s="170"/>
      <c r="AE745" s="72"/>
      <c r="AF745" s="170"/>
      <c r="AG745" s="71"/>
      <c r="AH745" s="72"/>
      <c r="AI745" s="170"/>
      <c r="AJ745" s="71"/>
      <c r="AK745" s="72"/>
      <c r="AL745" s="170"/>
      <c r="AM745" s="72"/>
      <c r="AN745" s="111"/>
      <c r="AO745" s="72"/>
      <c r="AP745" s="111"/>
      <c r="AQ745" s="72"/>
      <c r="AR745" s="111"/>
      <c r="AS745" s="72"/>
      <c r="AT745" s="168"/>
      <c r="AU745" s="72"/>
      <c r="AV745" s="266"/>
      <c r="AW745" s="71"/>
      <c r="AX745" s="72"/>
      <c r="AY745" s="111"/>
      <c r="AZ745" s="71"/>
      <c r="BA745" s="171"/>
      <c r="BB745" s="72"/>
      <c r="BC745" s="75"/>
    </row>
    <row r="746" ht="16.5" customHeight="1" outlineLevel="1">
      <c r="A746" s="75"/>
      <c r="B746" s="105"/>
      <c r="C746" s="106"/>
      <c r="D746" s="72"/>
      <c r="E746" s="107"/>
      <c r="F746" s="71"/>
      <c r="G746" s="107"/>
      <c r="H746" s="71"/>
      <c r="I746" s="107"/>
      <c r="J746" s="71"/>
      <c r="K746" s="71"/>
      <c r="L746" s="71"/>
      <c r="M746" s="72"/>
      <c r="N746" s="108"/>
      <c r="O746" s="72"/>
      <c r="P746" s="109"/>
      <c r="Q746" s="71"/>
      <c r="R746" s="110"/>
      <c r="S746" s="72"/>
      <c r="T746" s="111"/>
      <c r="U746" s="72"/>
      <c r="V746" s="112"/>
      <c r="W746" s="71"/>
      <c r="X746" s="72"/>
      <c r="Y746" s="112"/>
      <c r="Z746" s="72"/>
      <c r="AA746" s="75"/>
      <c r="AB746" s="169"/>
      <c r="AC746" s="72"/>
      <c r="AD746" s="170"/>
      <c r="AE746" s="72"/>
      <c r="AF746" s="170"/>
      <c r="AG746" s="71"/>
      <c r="AH746" s="72"/>
      <c r="AI746" s="170"/>
      <c r="AJ746" s="71"/>
      <c r="AK746" s="72"/>
      <c r="AL746" s="170"/>
      <c r="AM746" s="72"/>
      <c r="AN746" s="111"/>
      <c r="AO746" s="72"/>
      <c r="AP746" s="111"/>
      <c r="AQ746" s="72"/>
      <c r="AR746" s="111"/>
      <c r="AS746" s="72"/>
      <c r="AT746" s="168"/>
      <c r="AU746" s="72"/>
      <c r="AV746" s="266"/>
      <c r="AW746" s="71"/>
      <c r="AX746" s="72"/>
      <c r="AY746" s="111"/>
      <c r="AZ746" s="71"/>
      <c r="BA746" s="171"/>
      <c r="BB746" s="72"/>
      <c r="BC746" s="75"/>
    </row>
    <row r="747" ht="16.5" customHeight="1" outlineLevel="1">
      <c r="A747" s="75"/>
      <c r="B747" s="105"/>
      <c r="C747" s="106"/>
      <c r="D747" s="72"/>
      <c r="E747" s="107"/>
      <c r="F747" s="71"/>
      <c r="G747" s="107"/>
      <c r="H747" s="71"/>
      <c r="I747" s="107"/>
      <c r="J747" s="71"/>
      <c r="K747" s="71"/>
      <c r="L747" s="71"/>
      <c r="M747" s="72"/>
      <c r="N747" s="108"/>
      <c r="O747" s="72"/>
      <c r="P747" s="109"/>
      <c r="Q747" s="71"/>
      <c r="R747" s="110"/>
      <c r="S747" s="72"/>
      <c r="T747" s="111"/>
      <c r="U747" s="72"/>
      <c r="V747" s="112"/>
      <c r="W747" s="71"/>
      <c r="X747" s="72"/>
      <c r="Y747" s="112"/>
      <c r="Z747" s="72"/>
      <c r="AA747" s="75"/>
      <c r="AB747" s="169"/>
      <c r="AC747" s="72"/>
      <c r="AD747" s="170"/>
      <c r="AE747" s="72"/>
      <c r="AF747" s="170"/>
      <c r="AG747" s="71"/>
      <c r="AH747" s="72"/>
      <c r="AI747" s="170"/>
      <c r="AJ747" s="71"/>
      <c r="AK747" s="72"/>
      <c r="AL747" s="170"/>
      <c r="AM747" s="72"/>
      <c r="AN747" s="111"/>
      <c r="AO747" s="72"/>
      <c r="AP747" s="111"/>
      <c r="AQ747" s="72"/>
      <c r="AR747" s="111"/>
      <c r="AS747" s="72"/>
      <c r="AT747" s="168"/>
      <c r="AU747" s="72"/>
      <c r="AV747" s="266"/>
      <c r="AW747" s="71"/>
      <c r="AX747" s="72"/>
      <c r="AY747" s="111"/>
      <c r="AZ747" s="71"/>
      <c r="BA747" s="171"/>
      <c r="BB747" s="72"/>
      <c r="BC747" s="75"/>
    </row>
    <row r="748" ht="16.5" customHeight="1" outlineLevel="1">
      <c r="A748" s="75"/>
      <c r="B748" s="105"/>
      <c r="C748" s="106"/>
      <c r="D748" s="72"/>
      <c r="E748" s="107"/>
      <c r="F748" s="71"/>
      <c r="G748" s="107"/>
      <c r="H748" s="71"/>
      <c r="I748" s="107"/>
      <c r="J748" s="71"/>
      <c r="K748" s="71"/>
      <c r="L748" s="71"/>
      <c r="M748" s="72"/>
      <c r="N748" s="108"/>
      <c r="O748" s="72"/>
      <c r="P748" s="109"/>
      <c r="Q748" s="71"/>
      <c r="R748" s="110"/>
      <c r="S748" s="72"/>
      <c r="T748" s="111"/>
      <c r="U748" s="72"/>
      <c r="V748" s="112"/>
      <c r="W748" s="71"/>
      <c r="X748" s="72"/>
      <c r="Y748" s="112"/>
      <c r="Z748" s="72"/>
      <c r="AA748" s="75"/>
      <c r="AB748" s="169"/>
      <c r="AC748" s="72"/>
      <c r="AD748" s="170"/>
      <c r="AE748" s="72"/>
      <c r="AF748" s="170"/>
      <c r="AG748" s="71"/>
      <c r="AH748" s="72"/>
      <c r="AI748" s="170"/>
      <c r="AJ748" s="71"/>
      <c r="AK748" s="72"/>
      <c r="AL748" s="170"/>
      <c r="AM748" s="72"/>
      <c r="AN748" s="111"/>
      <c r="AO748" s="72"/>
      <c r="AP748" s="111"/>
      <c r="AQ748" s="72"/>
      <c r="AR748" s="111"/>
      <c r="AS748" s="72"/>
      <c r="AT748" s="168"/>
      <c r="AU748" s="72"/>
      <c r="AV748" s="266"/>
      <c r="AW748" s="71"/>
      <c r="AX748" s="72"/>
      <c r="AY748" s="111"/>
      <c r="AZ748" s="71"/>
      <c r="BA748" s="171"/>
      <c r="BB748" s="72"/>
      <c r="BC748" s="75"/>
    </row>
    <row r="749" ht="16.5" customHeight="1" outlineLevel="1">
      <c r="A749" s="75"/>
      <c r="B749" s="105"/>
      <c r="C749" s="106"/>
      <c r="D749" s="72"/>
      <c r="E749" s="107"/>
      <c r="F749" s="71"/>
      <c r="G749" s="107"/>
      <c r="H749" s="71"/>
      <c r="I749" s="107"/>
      <c r="J749" s="71"/>
      <c r="K749" s="71"/>
      <c r="L749" s="71"/>
      <c r="M749" s="72"/>
      <c r="N749" s="108"/>
      <c r="O749" s="72"/>
      <c r="P749" s="109"/>
      <c r="Q749" s="71"/>
      <c r="R749" s="110"/>
      <c r="S749" s="72"/>
      <c r="T749" s="111"/>
      <c r="U749" s="72"/>
      <c r="V749" s="112"/>
      <c r="W749" s="71"/>
      <c r="X749" s="72"/>
      <c r="Y749" s="112"/>
      <c r="Z749" s="72"/>
      <c r="AA749" s="75"/>
      <c r="AB749" s="169"/>
      <c r="AC749" s="72"/>
      <c r="AD749" s="170"/>
      <c r="AE749" s="72"/>
      <c r="AF749" s="170"/>
      <c r="AG749" s="71"/>
      <c r="AH749" s="72"/>
      <c r="AI749" s="170"/>
      <c r="AJ749" s="71"/>
      <c r="AK749" s="72"/>
      <c r="AL749" s="170"/>
      <c r="AM749" s="72"/>
      <c r="AN749" s="111"/>
      <c r="AO749" s="72"/>
      <c r="AP749" s="111"/>
      <c r="AQ749" s="72"/>
      <c r="AR749" s="111"/>
      <c r="AS749" s="72"/>
      <c r="AT749" s="168"/>
      <c r="AU749" s="72"/>
      <c r="AV749" s="266"/>
      <c r="AW749" s="71"/>
      <c r="AX749" s="72"/>
      <c r="AY749" s="111"/>
      <c r="AZ749" s="71"/>
      <c r="BA749" s="171"/>
      <c r="BB749" s="72"/>
      <c r="BC749" s="75"/>
    </row>
    <row r="750" ht="16.5" customHeight="1" outlineLevel="1">
      <c r="A750" s="75"/>
      <c r="B750" s="105"/>
      <c r="C750" s="106"/>
      <c r="D750" s="72"/>
      <c r="E750" s="107"/>
      <c r="F750" s="71"/>
      <c r="G750" s="107"/>
      <c r="H750" s="71"/>
      <c r="I750" s="107"/>
      <c r="J750" s="71"/>
      <c r="K750" s="71"/>
      <c r="L750" s="71"/>
      <c r="M750" s="72"/>
      <c r="N750" s="108"/>
      <c r="O750" s="72"/>
      <c r="P750" s="109"/>
      <c r="Q750" s="71"/>
      <c r="R750" s="110"/>
      <c r="S750" s="72"/>
      <c r="T750" s="111"/>
      <c r="U750" s="72"/>
      <c r="V750" s="112"/>
      <c r="W750" s="71"/>
      <c r="X750" s="72"/>
      <c r="Y750" s="112"/>
      <c r="Z750" s="72"/>
      <c r="AA750" s="75"/>
      <c r="AB750" s="169"/>
      <c r="AC750" s="72"/>
      <c r="AD750" s="170"/>
      <c r="AE750" s="72"/>
      <c r="AF750" s="170"/>
      <c r="AG750" s="71"/>
      <c r="AH750" s="72"/>
      <c r="AI750" s="170"/>
      <c r="AJ750" s="71"/>
      <c r="AK750" s="72"/>
      <c r="AL750" s="170"/>
      <c r="AM750" s="72"/>
      <c r="AN750" s="111"/>
      <c r="AO750" s="72"/>
      <c r="AP750" s="111"/>
      <c r="AQ750" s="72"/>
      <c r="AR750" s="111"/>
      <c r="AS750" s="72"/>
      <c r="AT750" s="168"/>
      <c r="AU750" s="72"/>
      <c r="AV750" s="266"/>
      <c r="AW750" s="71"/>
      <c r="AX750" s="72"/>
      <c r="AY750" s="111"/>
      <c r="AZ750" s="71"/>
      <c r="BA750" s="171"/>
      <c r="BB750" s="72"/>
      <c r="BC750" s="75"/>
    </row>
    <row r="751" ht="16.5" customHeight="1" outlineLevel="1">
      <c r="A751" s="75"/>
      <c r="B751" s="105"/>
      <c r="C751" s="106"/>
      <c r="D751" s="72"/>
      <c r="E751" s="107"/>
      <c r="F751" s="71"/>
      <c r="G751" s="107"/>
      <c r="H751" s="71"/>
      <c r="I751" s="107"/>
      <c r="J751" s="71"/>
      <c r="K751" s="71"/>
      <c r="L751" s="71"/>
      <c r="M751" s="72"/>
      <c r="N751" s="108"/>
      <c r="O751" s="72"/>
      <c r="P751" s="109"/>
      <c r="Q751" s="71"/>
      <c r="R751" s="110"/>
      <c r="S751" s="72"/>
      <c r="T751" s="111"/>
      <c r="U751" s="72"/>
      <c r="V751" s="112"/>
      <c r="W751" s="71"/>
      <c r="X751" s="72"/>
      <c r="Y751" s="112"/>
      <c r="Z751" s="72"/>
      <c r="AA751" s="75"/>
      <c r="AB751" s="169"/>
      <c r="AC751" s="72"/>
      <c r="AD751" s="170"/>
      <c r="AE751" s="72"/>
      <c r="AF751" s="170"/>
      <c r="AG751" s="71"/>
      <c r="AH751" s="72"/>
      <c r="AI751" s="170"/>
      <c r="AJ751" s="71"/>
      <c r="AK751" s="72"/>
      <c r="AL751" s="170"/>
      <c r="AM751" s="72"/>
      <c r="AN751" s="111"/>
      <c r="AO751" s="72"/>
      <c r="AP751" s="111"/>
      <c r="AQ751" s="72"/>
      <c r="AR751" s="111"/>
      <c r="AS751" s="72"/>
      <c r="AT751" s="168"/>
      <c r="AU751" s="72"/>
      <c r="AV751" s="266"/>
      <c r="AW751" s="71"/>
      <c r="AX751" s="72"/>
      <c r="AY751" s="111"/>
      <c r="AZ751" s="71"/>
      <c r="BA751" s="171"/>
      <c r="BB751" s="72"/>
      <c r="BC751" s="75"/>
    </row>
    <row r="752" ht="16.5" customHeight="1" outlineLevel="1">
      <c r="A752" s="75"/>
      <c r="B752" s="105"/>
      <c r="C752" s="106"/>
      <c r="D752" s="72"/>
      <c r="E752" s="107"/>
      <c r="F752" s="71"/>
      <c r="G752" s="107"/>
      <c r="H752" s="71"/>
      <c r="I752" s="107"/>
      <c r="J752" s="71"/>
      <c r="K752" s="71"/>
      <c r="L752" s="71"/>
      <c r="M752" s="72"/>
      <c r="N752" s="108"/>
      <c r="O752" s="72"/>
      <c r="P752" s="109"/>
      <c r="Q752" s="71"/>
      <c r="R752" s="110"/>
      <c r="S752" s="72"/>
      <c r="T752" s="111"/>
      <c r="U752" s="72"/>
      <c r="V752" s="112"/>
      <c r="W752" s="71"/>
      <c r="X752" s="72"/>
      <c r="Y752" s="112"/>
      <c r="Z752" s="72"/>
      <c r="AA752" s="75"/>
      <c r="AB752" s="169"/>
      <c r="AC752" s="72"/>
      <c r="AD752" s="170"/>
      <c r="AE752" s="72"/>
      <c r="AF752" s="170"/>
      <c r="AG752" s="71"/>
      <c r="AH752" s="72"/>
      <c r="AI752" s="170"/>
      <c r="AJ752" s="71"/>
      <c r="AK752" s="72"/>
      <c r="AL752" s="170"/>
      <c r="AM752" s="72"/>
      <c r="AN752" s="111"/>
      <c r="AO752" s="72"/>
      <c r="AP752" s="111"/>
      <c r="AQ752" s="72"/>
      <c r="AR752" s="111"/>
      <c r="AS752" s="72"/>
      <c r="AT752" s="168"/>
      <c r="AU752" s="72"/>
      <c r="AV752" s="266"/>
      <c r="AW752" s="71"/>
      <c r="AX752" s="72"/>
      <c r="AY752" s="111"/>
      <c r="AZ752" s="71"/>
      <c r="BA752" s="171"/>
      <c r="BB752" s="72"/>
      <c r="BC752" s="75"/>
    </row>
    <row r="753" ht="16.5" customHeight="1" outlineLevel="1">
      <c r="A753" s="75"/>
      <c r="B753" s="105"/>
      <c r="C753" s="106"/>
      <c r="D753" s="72"/>
      <c r="E753" s="107"/>
      <c r="F753" s="71"/>
      <c r="G753" s="107"/>
      <c r="H753" s="71"/>
      <c r="I753" s="107"/>
      <c r="J753" s="71"/>
      <c r="K753" s="71"/>
      <c r="L753" s="71"/>
      <c r="M753" s="72"/>
      <c r="N753" s="108"/>
      <c r="O753" s="72"/>
      <c r="P753" s="109"/>
      <c r="Q753" s="71"/>
      <c r="R753" s="110"/>
      <c r="S753" s="72"/>
      <c r="T753" s="111"/>
      <c r="U753" s="72"/>
      <c r="V753" s="112"/>
      <c r="W753" s="71"/>
      <c r="X753" s="72"/>
      <c r="Y753" s="112"/>
      <c r="Z753" s="72"/>
      <c r="AA753" s="75"/>
      <c r="AB753" s="169"/>
      <c r="AC753" s="72"/>
      <c r="AD753" s="170"/>
      <c r="AE753" s="72"/>
      <c r="AF753" s="170"/>
      <c r="AG753" s="71"/>
      <c r="AH753" s="72"/>
      <c r="AI753" s="170"/>
      <c r="AJ753" s="71"/>
      <c r="AK753" s="72"/>
      <c r="AL753" s="170"/>
      <c r="AM753" s="72"/>
      <c r="AN753" s="111"/>
      <c r="AO753" s="72"/>
      <c r="AP753" s="111"/>
      <c r="AQ753" s="72"/>
      <c r="AR753" s="111"/>
      <c r="AS753" s="72"/>
      <c r="AT753" s="168"/>
      <c r="AU753" s="72"/>
      <c r="AV753" s="266"/>
      <c r="AW753" s="71"/>
      <c r="AX753" s="72"/>
      <c r="AY753" s="111"/>
      <c r="AZ753" s="71"/>
      <c r="BA753" s="171"/>
      <c r="BB753" s="72"/>
      <c r="BC753" s="75"/>
    </row>
    <row r="754" ht="16.5" customHeight="1" outlineLevel="1">
      <c r="A754" s="75"/>
      <c r="B754" s="105"/>
      <c r="C754" s="106"/>
      <c r="D754" s="72"/>
      <c r="E754" s="107"/>
      <c r="F754" s="71"/>
      <c r="G754" s="107"/>
      <c r="H754" s="71"/>
      <c r="I754" s="107"/>
      <c r="J754" s="71"/>
      <c r="K754" s="71"/>
      <c r="L754" s="71"/>
      <c r="M754" s="72"/>
      <c r="N754" s="108"/>
      <c r="O754" s="72"/>
      <c r="P754" s="109"/>
      <c r="Q754" s="71"/>
      <c r="R754" s="110"/>
      <c r="S754" s="72"/>
      <c r="T754" s="111"/>
      <c r="U754" s="72"/>
      <c r="V754" s="112"/>
      <c r="W754" s="71"/>
      <c r="X754" s="72"/>
      <c r="Y754" s="112"/>
      <c r="Z754" s="72"/>
      <c r="AA754" s="75"/>
      <c r="AB754" s="169"/>
      <c r="AC754" s="72"/>
      <c r="AD754" s="170"/>
      <c r="AE754" s="72"/>
      <c r="AF754" s="170"/>
      <c r="AG754" s="71"/>
      <c r="AH754" s="72"/>
      <c r="AI754" s="170"/>
      <c r="AJ754" s="71"/>
      <c r="AK754" s="72"/>
      <c r="AL754" s="170"/>
      <c r="AM754" s="72"/>
      <c r="AN754" s="111"/>
      <c r="AO754" s="72"/>
      <c r="AP754" s="111"/>
      <c r="AQ754" s="72"/>
      <c r="AR754" s="111"/>
      <c r="AS754" s="72"/>
      <c r="AT754" s="168"/>
      <c r="AU754" s="72"/>
      <c r="AV754" s="266"/>
      <c r="AW754" s="71"/>
      <c r="AX754" s="72"/>
      <c r="AY754" s="111"/>
      <c r="AZ754" s="71"/>
      <c r="BA754" s="171"/>
      <c r="BB754" s="72"/>
      <c r="BC754" s="75"/>
    </row>
    <row r="755" ht="16.5" customHeight="1" outlineLevel="1">
      <c r="A755" s="75"/>
      <c r="B755" s="105"/>
      <c r="C755" s="106"/>
      <c r="D755" s="72"/>
      <c r="E755" s="107"/>
      <c r="F755" s="71"/>
      <c r="G755" s="107"/>
      <c r="H755" s="71"/>
      <c r="I755" s="107"/>
      <c r="J755" s="71"/>
      <c r="K755" s="71"/>
      <c r="L755" s="71"/>
      <c r="M755" s="72"/>
      <c r="N755" s="108"/>
      <c r="O755" s="72"/>
      <c r="P755" s="109"/>
      <c r="Q755" s="71"/>
      <c r="R755" s="110"/>
      <c r="S755" s="72"/>
      <c r="T755" s="111"/>
      <c r="U755" s="72"/>
      <c r="V755" s="112"/>
      <c r="W755" s="71"/>
      <c r="X755" s="72"/>
      <c r="Y755" s="112"/>
      <c r="Z755" s="72"/>
      <c r="AA755" s="75"/>
      <c r="AB755" s="169"/>
      <c r="AC755" s="72"/>
      <c r="AD755" s="170"/>
      <c r="AE755" s="72"/>
      <c r="AF755" s="170"/>
      <c r="AG755" s="71"/>
      <c r="AH755" s="72"/>
      <c r="AI755" s="170"/>
      <c r="AJ755" s="71"/>
      <c r="AK755" s="72"/>
      <c r="AL755" s="170"/>
      <c r="AM755" s="72"/>
      <c r="AN755" s="111"/>
      <c r="AO755" s="72"/>
      <c r="AP755" s="111"/>
      <c r="AQ755" s="72"/>
      <c r="AR755" s="111"/>
      <c r="AS755" s="72"/>
      <c r="AT755" s="168"/>
      <c r="AU755" s="72"/>
      <c r="AV755" s="266"/>
      <c r="AW755" s="71"/>
      <c r="AX755" s="72"/>
      <c r="AY755" s="111"/>
      <c r="AZ755" s="71"/>
      <c r="BA755" s="171"/>
      <c r="BB755" s="72"/>
      <c r="BC755" s="75"/>
    </row>
    <row r="756" ht="16.5" customHeight="1" outlineLevel="1">
      <c r="A756" s="75"/>
      <c r="B756" s="105"/>
      <c r="C756" s="106"/>
      <c r="D756" s="72"/>
      <c r="E756" s="107"/>
      <c r="F756" s="71"/>
      <c r="G756" s="107"/>
      <c r="H756" s="71"/>
      <c r="I756" s="107"/>
      <c r="J756" s="71"/>
      <c r="K756" s="71"/>
      <c r="L756" s="71"/>
      <c r="M756" s="72"/>
      <c r="N756" s="108"/>
      <c r="O756" s="72"/>
      <c r="P756" s="109"/>
      <c r="Q756" s="71"/>
      <c r="R756" s="110"/>
      <c r="S756" s="72"/>
      <c r="T756" s="111"/>
      <c r="U756" s="72"/>
      <c r="V756" s="112"/>
      <c r="W756" s="71"/>
      <c r="X756" s="72"/>
      <c r="Y756" s="112"/>
      <c r="Z756" s="72"/>
      <c r="AA756" s="75"/>
      <c r="AB756" s="169"/>
      <c r="AC756" s="72"/>
      <c r="AD756" s="170"/>
      <c r="AE756" s="72"/>
      <c r="AF756" s="170"/>
      <c r="AG756" s="71"/>
      <c r="AH756" s="72"/>
      <c r="AI756" s="170"/>
      <c r="AJ756" s="71"/>
      <c r="AK756" s="72"/>
      <c r="AL756" s="170"/>
      <c r="AM756" s="72"/>
      <c r="AN756" s="111"/>
      <c r="AO756" s="72"/>
      <c r="AP756" s="111"/>
      <c r="AQ756" s="72"/>
      <c r="AR756" s="111"/>
      <c r="AS756" s="72"/>
      <c r="AT756" s="168"/>
      <c r="AU756" s="72"/>
      <c r="AV756" s="266"/>
      <c r="AW756" s="71"/>
      <c r="AX756" s="72"/>
      <c r="AY756" s="111"/>
      <c r="AZ756" s="71"/>
      <c r="BA756" s="171"/>
      <c r="BB756" s="72"/>
      <c r="BC756" s="75"/>
    </row>
    <row r="757" ht="16.5" customHeight="1" outlineLevel="1">
      <c r="A757" s="75"/>
      <c r="B757" s="105"/>
      <c r="C757" s="106"/>
      <c r="D757" s="72"/>
      <c r="E757" s="107"/>
      <c r="F757" s="71"/>
      <c r="G757" s="107"/>
      <c r="H757" s="71"/>
      <c r="I757" s="107"/>
      <c r="J757" s="71"/>
      <c r="K757" s="71"/>
      <c r="L757" s="71"/>
      <c r="M757" s="72"/>
      <c r="N757" s="108"/>
      <c r="O757" s="72"/>
      <c r="P757" s="109"/>
      <c r="Q757" s="71"/>
      <c r="R757" s="110"/>
      <c r="S757" s="72"/>
      <c r="T757" s="111"/>
      <c r="U757" s="72"/>
      <c r="V757" s="112"/>
      <c r="W757" s="71"/>
      <c r="X757" s="72"/>
      <c r="Y757" s="112"/>
      <c r="Z757" s="72"/>
      <c r="AA757" s="75"/>
      <c r="AB757" s="169"/>
      <c r="AC757" s="72"/>
      <c r="AD757" s="170"/>
      <c r="AE757" s="72"/>
      <c r="AF757" s="170"/>
      <c r="AG757" s="71"/>
      <c r="AH757" s="72"/>
      <c r="AI757" s="170"/>
      <c r="AJ757" s="71"/>
      <c r="AK757" s="72"/>
      <c r="AL757" s="170"/>
      <c r="AM757" s="72"/>
      <c r="AN757" s="111"/>
      <c r="AO757" s="72"/>
      <c r="AP757" s="111"/>
      <c r="AQ757" s="72"/>
      <c r="AR757" s="111"/>
      <c r="AS757" s="72"/>
      <c r="AT757" s="168"/>
      <c r="AU757" s="72"/>
      <c r="AV757" s="266"/>
      <c r="AW757" s="71"/>
      <c r="AX757" s="72"/>
      <c r="AY757" s="111"/>
      <c r="AZ757" s="71"/>
      <c r="BA757" s="171"/>
      <c r="BB757" s="72"/>
      <c r="BC757" s="75"/>
    </row>
    <row r="758" ht="16.5" customHeight="1" outlineLevel="1">
      <c r="A758" s="75"/>
      <c r="B758" s="105"/>
      <c r="C758" s="106"/>
      <c r="D758" s="72"/>
      <c r="E758" s="107"/>
      <c r="F758" s="71"/>
      <c r="G758" s="107"/>
      <c r="H758" s="71"/>
      <c r="I758" s="107"/>
      <c r="J758" s="71"/>
      <c r="K758" s="71"/>
      <c r="L758" s="71"/>
      <c r="M758" s="72"/>
      <c r="N758" s="108"/>
      <c r="O758" s="72"/>
      <c r="P758" s="109"/>
      <c r="Q758" s="71"/>
      <c r="R758" s="110"/>
      <c r="S758" s="72"/>
      <c r="T758" s="111"/>
      <c r="U758" s="72"/>
      <c r="V758" s="112"/>
      <c r="W758" s="71"/>
      <c r="X758" s="72"/>
      <c r="Y758" s="112"/>
      <c r="Z758" s="72"/>
      <c r="AA758" s="75"/>
      <c r="AB758" s="169"/>
      <c r="AC758" s="72"/>
      <c r="AD758" s="170"/>
      <c r="AE758" s="72"/>
      <c r="AF758" s="170"/>
      <c r="AG758" s="71"/>
      <c r="AH758" s="72"/>
      <c r="AI758" s="170"/>
      <c r="AJ758" s="71"/>
      <c r="AK758" s="72"/>
      <c r="AL758" s="170"/>
      <c r="AM758" s="72"/>
      <c r="AN758" s="111"/>
      <c r="AO758" s="72"/>
      <c r="AP758" s="111"/>
      <c r="AQ758" s="72"/>
      <c r="AR758" s="111"/>
      <c r="AS758" s="72"/>
      <c r="AT758" s="168"/>
      <c r="AU758" s="72"/>
      <c r="AV758" s="266"/>
      <c r="AW758" s="71"/>
      <c r="AX758" s="72"/>
      <c r="AY758" s="111"/>
      <c r="AZ758" s="71"/>
      <c r="BA758" s="171"/>
      <c r="BB758" s="72"/>
      <c r="BC758" s="75"/>
    </row>
    <row r="759" ht="16.5" customHeight="1" outlineLevel="1">
      <c r="A759" s="75"/>
      <c r="B759" s="105"/>
      <c r="C759" s="106"/>
      <c r="D759" s="72"/>
      <c r="E759" s="107"/>
      <c r="F759" s="71"/>
      <c r="G759" s="107"/>
      <c r="H759" s="71"/>
      <c r="I759" s="107"/>
      <c r="J759" s="71"/>
      <c r="K759" s="71"/>
      <c r="L759" s="71"/>
      <c r="M759" s="72"/>
      <c r="N759" s="108"/>
      <c r="O759" s="72"/>
      <c r="P759" s="109"/>
      <c r="Q759" s="71"/>
      <c r="R759" s="110"/>
      <c r="S759" s="72"/>
      <c r="T759" s="111"/>
      <c r="U759" s="72"/>
      <c r="V759" s="112"/>
      <c r="W759" s="71"/>
      <c r="X759" s="72"/>
      <c r="Y759" s="112"/>
      <c r="Z759" s="72"/>
      <c r="AA759" s="75"/>
      <c r="AB759" s="169"/>
      <c r="AC759" s="72"/>
      <c r="AD759" s="170"/>
      <c r="AE759" s="72"/>
      <c r="AF759" s="170"/>
      <c r="AG759" s="71"/>
      <c r="AH759" s="72"/>
      <c r="AI759" s="170"/>
      <c r="AJ759" s="71"/>
      <c r="AK759" s="72"/>
      <c r="AL759" s="170"/>
      <c r="AM759" s="72"/>
      <c r="AN759" s="111"/>
      <c r="AO759" s="72"/>
      <c r="AP759" s="111"/>
      <c r="AQ759" s="72"/>
      <c r="AR759" s="111"/>
      <c r="AS759" s="72"/>
      <c r="AT759" s="168"/>
      <c r="AU759" s="72"/>
      <c r="AV759" s="266"/>
      <c r="AW759" s="71"/>
      <c r="AX759" s="72"/>
      <c r="AY759" s="111"/>
      <c r="AZ759" s="71"/>
      <c r="BA759" s="171"/>
      <c r="BB759" s="72"/>
      <c r="BC759" s="75"/>
    </row>
    <row r="760" ht="16.5" customHeight="1" outlineLevel="1">
      <c r="A760" s="75"/>
      <c r="B760" s="105"/>
      <c r="C760" s="106"/>
      <c r="D760" s="72"/>
      <c r="E760" s="107"/>
      <c r="F760" s="71"/>
      <c r="G760" s="107"/>
      <c r="H760" s="71"/>
      <c r="I760" s="107"/>
      <c r="J760" s="71"/>
      <c r="K760" s="71"/>
      <c r="L760" s="71"/>
      <c r="M760" s="72"/>
      <c r="N760" s="108"/>
      <c r="O760" s="72"/>
      <c r="P760" s="109"/>
      <c r="Q760" s="71"/>
      <c r="R760" s="110"/>
      <c r="S760" s="72"/>
      <c r="T760" s="111"/>
      <c r="U760" s="72"/>
      <c r="V760" s="112"/>
      <c r="W760" s="71"/>
      <c r="X760" s="72"/>
      <c r="Y760" s="112"/>
      <c r="Z760" s="72"/>
      <c r="AA760" s="75"/>
      <c r="AB760" s="169"/>
      <c r="AC760" s="72"/>
      <c r="AD760" s="170"/>
      <c r="AE760" s="72"/>
      <c r="AF760" s="170"/>
      <c r="AG760" s="71"/>
      <c r="AH760" s="72"/>
      <c r="AI760" s="170"/>
      <c r="AJ760" s="71"/>
      <c r="AK760" s="72"/>
      <c r="AL760" s="170"/>
      <c r="AM760" s="72"/>
      <c r="AN760" s="111"/>
      <c r="AO760" s="72"/>
      <c r="AP760" s="111"/>
      <c r="AQ760" s="72"/>
      <c r="AR760" s="111"/>
      <c r="AS760" s="72"/>
      <c r="AT760" s="168"/>
      <c r="AU760" s="72"/>
      <c r="AV760" s="266"/>
      <c r="AW760" s="71"/>
      <c r="AX760" s="72"/>
      <c r="AY760" s="111"/>
      <c r="AZ760" s="71"/>
      <c r="BA760" s="171"/>
      <c r="BB760" s="72"/>
      <c r="BC760" s="75"/>
    </row>
    <row r="761" ht="16.5" customHeight="1" outlineLevel="1">
      <c r="A761" s="75"/>
      <c r="B761" s="105"/>
      <c r="C761" s="106"/>
      <c r="D761" s="72"/>
      <c r="E761" s="107"/>
      <c r="F761" s="71"/>
      <c r="G761" s="107"/>
      <c r="H761" s="71"/>
      <c r="I761" s="107"/>
      <c r="J761" s="71"/>
      <c r="K761" s="71"/>
      <c r="L761" s="71"/>
      <c r="M761" s="72"/>
      <c r="N761" s="108"/>
      <c r="O761" s="72"/>
      <c r="P761" s="109"/>
      <c r="Q761" s="71"/>
      <c r="R761" s="110"/>
      <c r="S761" s="72"/>
      <c r="T761" s="111"/>
      <c r="U761" s="72"/>
      <c r="V761" s="112"/>
      <c r="W761" s="71"/>
      <c r="X761" s="72"/>
      <c r="Y761" s="112"/>
      <c r="Z761" s="72"/>
      <c r="AA761" s="75"/>
      <c r="AB761" s="169"/>
      <c r="AC761" s="72"/>
      <c r="AD761" s="170"/>
      <c r="AE761" s="72"/>
      <c r="AF761" s="170"/>
      <c r="AG761" s="71"/>
      <c r="AH761" s="72"/>
      <c r="AI761" s="170"/>
      <c r="AJ761" s="71"/>
      <c r="AK761" s="72"/>
      <c r="AL761" s="170"/>
      <c r="AM761" s="72"/>
      <c r="AN761" s="111"/>
      <c r="AO761" s="72"/>
      <c r="AP761" s="111"/>
      <c r="AQ761" s="72"/>
      <c r="AR761" s="111"/>
      <c r="AS761" s="72"/>
      <c r="AT761" s="168"/>
      <c r="AU761" s="72"/>
      <c r="AV761" s="266"/>
      <c r="AW761" s="71"/>
      <c r="AX761" s="72"/>
      <c r="AY761" s="111"/>
      <c r="AZ761" s="71"/>
      <c r="BA761" s="171"/>
      <c r="BB761" s="72"/>
      <c r="BC761" s="75"/>
    </row>
    <row r="762" ht="16.5" customHeight="1" outlineLevel="1">
      <c r="A762" s="75"/>
      <c r="B762" s="105"/>
      <c r="C762" s="106"/>
      <c r="D762" s="72"/>
      <c r="E762" s="107"/>
      <c r="F762" s="71"/>
      <c r="G762" s="107"/>
      <c r="H762" s="71"/>
      <c r="I762" s="107"/>
      <c r="J762" s="71"/>
      <c r="K762" s="71"/>
      <c r="L762" s="71"/>
      <c r="M762" s="72"/>
      <c r="N762" s="108"/>
      <c r="O762" s="72"/>
      <c r="P762" s="109"/>
      <c r="Q762" s="71"/>
      <c r="R762" s="110"/>
      <c r="S762" s="72"/>
      <c r="T762" s="111"/>
      <c r="U762" s="72"/>
      <c r="V762" s="112"/>
      <c r="W762" s="71"/>
      <c r="X762" s="72"/>
      <c r="Y762" s="112"/>
      <c r="Z762" s="72"/>
      <c r="AA762" s="75"/>
      <c r="AB762" s="169"/>
      <c r="AC762" s="72"/>
      <c r="AD762" s="170"/>
      <c r="AE762" s="72"/>
      <c r="AF762" s="170"/>
      <c r="AG762" s="71"/>
      <c r="AH762" s="72"/>
      <c r="AI762" s="170"/>
      <c r="AJ762" s="71"/>
      <c r="AK762" s="72"/>
      <c r="AL762" s="170"/>
      <c r="AM762" s="72"/>
      <c r="AN762" s="111"/>
      <c r="AO762" s="72"/>
      <c r="AP762" s="111"/>
      <c r="AQ762" s="72"/>
      <c r="AR762" s="111"/>
      <c r="AS762" s="72"/>
      <c r="AT762" s="168"/>
      <c r="AU762" s="72"/>
      <c r="AV762" s="266"/>
      <c r="AW762" s="71"/>
      <c r="AX762" s="72"/>
      <c r="AY762" s="111"/>
      <c r="AZ762" s="71"/>
      <c r="BA762" s="171"/>
      <c r="BB762" s="72"/>
      <c r="BC762" s="75"/>
    </row>
    <row r="763" ht="16.5" customHeight="1" outlineLevel="1">
      <c r="A763" s="75"/>
      <c r="B763" s="105"/>
      <c r="C763" s="106"/>
      <c r="D763" s="72"/>
      <c r="E763" s="107"/>
      <c r="F763" s="71"/>
      <c r="G763" s="107"/>
      <c r="H763" s="71"/>
      <c r="I763" s="107"/>
      <c r="J763" s="71"/>
      <c r="K763" s="71"/>
      <c r="L763" s="71"/>
      <c r="M763" s="72"/>
      <c r="N763" s="108"/>
      <c r="O763" s="72"/>
      <c r="P763" s="109"/>
      <c r="Q763" s="71"/>
      <c r="R763" s="110"/>
      <c r="S763" s="72"/>
      <c r="T763" s="111"/>
      <c r="U763" s="72"/>
      <c r="V763" s="112"/>
      <c r="W763" s="71"/>
      <c r="X763" s="72"/>
      <c r="Y763" s="112"/>
      <c r="Z763" s="72"/>
      <c r="AA763" s="75"/>
      <c r="AB763" s="169"/>
      <c r="AC763" s="72"/>
      <c r="AD763" s="170"/>
      <c r="AE763" s="72"/>
      <c r="AF763" s="170"/>
      <c r="AG763" s="71"/>
      <c r="AH763" s="72"/>
      <c r="AI763" s="170"/>
      <c r="AJ763" s="71"/>
      <c r="AK763" s="72"/>
      <c r="AL763" s="170"/>
      <c r="AM763" s="72"/>
      <c r="AN763" s="111"/>
      <c r="AO763" s="72"/>
      <c r="AP763" s="111"/>
      <c r="AQ763" s="72"/>
      <c r="AR763" s="111"/>
      <c r="AS763" s="72"/>
      <c r="AT763" s="168"/>
      <c r="AU763" s="72"/>
      <c r="AV763" s="266"/>
      <c r="AW763" s="71"/>
      <c r="AX763" s="72"/>
      <c r="AY763" s="111"/>
      <c r="AZ763" s="71"/>
      <c r="BA763" s="171"/>
      <c r="BB763" s="72"/>
      <c r="BC763" s="75"/>
    </row>
    <row r="764" ht="16.5" customHeight="1" outlineLevel="1">
      <c r="A764" s="75"/>
      <c r="B764" s="105"/>
      <c r="C764" s="106"/>
      <c r="D764" s="72"/>
      <c r="E764" s="107"/>
      <c r="F764" s="71"/>
      <c r="G764" s="107"/>
      <c r="H764" s="71"/>
      <c r="I764" s="107"/>
      <c r="J764" s="71"/>
      <c r="K764" s="71"/>
      <c r="L764" s="71"/>
      <c r="M764" s="72"/>
      <c r="N764" s="108"/>
      <c r="O764" s="72"/>
      <c r="P764" s="109"/>
      <c r="Q764" s="71"/>
      <c r="R764" s="110"/>
      <c r="S764" s="72"/>
      <c r="T764" s="111"/>
      <c r="U764" s="72"/>
      <c r="V764" s="112"/>
      <c r="W764" s="71"/>
      <c r="X764" s="72"/>
      <c r="Y764" s="112"/>
      <c r="Z764" s="72"/>
      <c r="AA764" s="75"/>
      <c r="AB764" s="169"/>
      <c r="AC764" s="72"/>
      <c r="AD764" s="170"/>
      <c r="AE764" s="72"/>
      <c r="AF764" s="170"/>
      <c r="AG764" s="71"/>
      <c r="AH764" s="72"/>
      <c r="AI764" s="170"/>
      <c r="AJ764" s="71"/>
      <c r="AK764" s="72"/>
      <c r="AL764" s="170"/>
      <c r="AM764" s="72"/>
      <c r="AN764" s="111"/>
      <c r="AO764" s="72"/>
      <c r="AP764" s="111"/>
      <c r="AQ764" s="72"/>
      <c r="AR764" s="111"/>
      <c r="AS764" s="72"/>
      <c r="AT764" s="168"/>
      <c r="AU764" s="72"/>
      <c r="AV764" s="266"/>
      <c r="AW764" s="71"/>
      <c r="AX764" s="72"/>
      <c r="AY764" s="111"/>
      <c r="AZ764" s="71"/>
      <c r="BA764" s="171"/>
      <c r="BB764" s="72"/>
      <c r="BC764" s="75"/>
    </row>
    <row r="765" ht="16.5" customHeight="1" outlineLevel="1">
      <c r="A765" s="75"/>
      <c r="B765" s="105"/>
      <c r="C765" s="106"/>
      <c r="D765" s="72"/>
      <c r="E765" s="107"/>
      <c r="F765" s="71"/>
      <c r="G765" s="107"/>
      <c r="H765" s="71"/>
      <c r="I765" s="107"/>
      <c r="J765" s="71"/>
      <c r="K765" s="71"/>
      <c r="L765" s="71"/>
      <c r="M765" s="72"/>
      <c r="N765" s="108"/>
      <c r="O765" s="72"/>
      <c r="P765" s="109"/>
      <c r="Q765" s="71"/>
      <c r="R765" s="110"/>
      <c r="S765" s="72"/>
      <c r="T765" s="111"/>
      <c r="U765" s="72"/>
      <c r="V765" s="112"/>
      <c r="W765" s="71"/>
      <c r="X765" s="72"/>
      <c r="Y765" s="112"/>
      <c r="Z765" s="72"/>
      <c r="AA765" s="75"/>
      <c r="AB765" s="169"/>
      <c r="AC765" s="72"/>
      <c r="AD765" s="170"/>
      <c r="AE765" s="72"/>
      <c r="AF765" s="170"/>
      <c r="AG765" s="71"/>
      <c r="AH765" s="72"/>
      <c r="AI765" s="170"/>
      <c r="AJ765" s="71"/>
      <c r="AK765" s="72"/>
      <c r="AL765" s="170"/>
      <c r="AM765" s="72"/>
      <c r="AN765" s="111"/>
      <c r="AO765" s="72"/>
      <c r="AP765" s="111"/>
      <c r="AQ765" s="72"/>
      <c r="AR765" s="111"/>
      <c r="AS765" s="72"/>
      <c r="AT765" s="168"/>
      <c r="AU765" s="72"/>
      <c r="AV765" s="266"/>
      <c r="AW765" s="71"/>
      <c r="AX765" s="72"/>
      <c r="AY765" s="111"/>
      <c r="AZ765" s="71"/>
      <c r="BA765" s="171"/>
      <c r="BB765" s="72"/>
      <c r="BC765" s="75"/>
    </row>
    <row r="766" ht="16.5" customHeight="1" outlineLevel="1">
      <c r="A766" s="75"/>
      <c r="B766" s="105"/>
      <c r="C766" s="106"/>
      <c r="D766" s="72"/>
      <c r="E766" s="107"/>
      <c r="F766" s="71"/>
      <c r="G766" s="107"/>
      <c r="H766" s="71"/>
      <c r="I766" s="107"/>
      <c r="J766" s="71"/>
      <c r="K766" s="71"/>
      <c r="L766" s="71"/>
      <c r="M766" s="72"/>
      <c r="N766" s="108"/>
      <c r="O766" s="72"/>
      <c r="P766" s="109"/>
      <c r="Q766" s="71"/>
      <c r="R766" s="110"/>
      <c r="S766" s="72"/>
      <c r="T766" s="111"/>
      <c r="U766" s="72"/>
      <c r="V766" s="112"/>
      <c r="W766" s="71"/>
      <c r="X766" s="72"/>
      <c r="Y766" s="112"/>
      <c r="Z766" s="72"/>
      <c r="AA766" s="75"/>
      <c r="AB766" s="169"/>
      <c r="AC766" s="72"/>
      <c r="AD766" s="170"/>
      <c r="AE766" s="72"/>
      <c r="AF766" s="170"/>
      <c r="AG766" s="71"/>
      <c r="AH766" s="72"/>
      <c r="AI766" s="170"/>
      <c r="AJ766" s="71"/>
      <c r="AK766" s="72"/>
      <c r="AL766" s="170"/>
      <c r="AM766" s="72"/>
      <c r="AN766" s="111"/>
      <c r="AO766" s="72"/>
      <c r="AP766" s="111"/>
      <c r="AQ766" s="72"/>
      <c r="AR766" s="111"/>
      <c r="AS766" s="72"/>
      <c r="AT766" s="168"/>
      <c r="AU766" s="72"/>
      <c r="AV766" s="266"/>
      <c r="AW766" s="71"/>
      <c r="AX766" s="72"/>
      <c r="AY766" s="111"/>
      <c r="AZ766" s="71"/>
      <c r="BA766" s="171"/>
      <c r="BB766" s="72"/>
      <c r="BC766" s="75"/>
    </row>
    <row r="767" ht="16.5" customHeight="1" outlineLevel="1">
      <c r="A767" s="75"/>
      <c r="B767" s="105"/>
      <c r="C767" s="106"/>
      <c r="D767" s="72"/>
      <c r="E767" s="107"/>
      <c r="F767" s="71"/>
      <c r="G767" s="107"/>
      <c r="H767" s="71"/>
      <c r="I767" s="107"/>
      <c r="J767" s="71"/>
      <c r="K767" s="71"/>
      <c r="L767" s="71"/>
      <c r="M767" s="72"/>
      <c r="N767" s="108"/>
      <c r="O767" s="72"/>
      <c r="P767" s="109"/>
      <c r="Q767" s="71"/>
      <c r="R767" s="110"/>
      <c r="S767" s="72"/>
      <c r="T767" s="111"/>
      <c r="U767" s="72"/>
      <c r="V767" s="112"/>
      <c r="W767" s="71"/>
      <c r="X767" s="72"/>
      <c r="Y767" s="112"/>
      <c r="Z767" s="72"/>
      <c r="AA767" s="75"/>
      <c r="AB767" s="169"/>
      <c r="AC767" s="72"/>
      <c r="AD767" s="170"/>
      <c r="AE767" s="72"/>
      <c r="AF767" s="170"/>
      <c r="AG767" s="71"/>
      <c r="AH767" s="72"/>
      <c r="AI767" s="170"/>
      <c r="AJ767" s="71"/>
      <c r="AK767" s="72"/>
      <c r="AL767" s="170"/>
      <c r="AM767" s="72"/>
      <c r="AN767" s="111"/>
      <c r="AO767" s="72"/>
      <c r="AP767" s="111"/>
      <c r="AQ767" s="72"/>
      <c r="AR767" s="111"/>
      <c r="AS767" s="72"/>
      <c r="AT767" s="168"/>
      <c r="AU767" s="72"/>
      <c r="AV767" s="266"/>
      <c r="AW767" s="71"/>
      <c r="AX767" s="72"/>
      <c r="AY767" s="111"/>
      <c r="AZ767" s="71"/>
      <c r="BA767" s="171"/>
      <c r="BB767" s="72"/>
      <c r="BC767" s="75"/>
    </row>
    <row r="768" ht="16.5" customHeight="1" outlineLevel="1">
      <c r="A768" s="75"/>
      <c r="B768" s="105"/>
      <c r="C768" s="106"/>
      <c r="D768" s="72"/>
      <c r="E768" s="107"/>
      <c r="F768" s="71"/>
      <c r="G768" s="107"/>
      <c r="H768" s="71"/>
      <c r="I768" s="107"/>
      <c r="J768" s="71"/>
      <c r="K768" s="71"/>
      <c r="L768" s="71"/>
      <c r="M768" s="72"/>
      <c r="N768" s="108"/>
      <c r="O768" s="72"/>
      <c r="P768" s="109"/>
      <c r="Q768" s="71"/>
      <c r="R768" s="110"/>
      <c r="S768" s="72"/>
      <c r="T768" s="111"/>
      <c r="U768" s="72"/>
      <c r="V768" s="112"/>
      <c r="W768" s="71"/>
      <c r="X768" s="72"/>
      <c r="Y768" s="112"/>
      <c r="Z768" s="72"/>
      <c r="AA768" s="75"/>
      <c r="AB768" s="169"/>
      <c r="AC768" s="72"/>
      <c r="AD768" s="170"/>
      <c r="AE768" s="72"/>
      <c r="AF768" s="170"/>
      <c r="AG768" s="71"/>
      <c r="AH768" s="72"/>
      <c r="AI768" s="170"/>
      <c r="AJ768" s="71"/>
      <c r="AK768" s="72"/>
      <c r="AL768" s="170"/>
      <c r="AM768" s="72"/>
      <c r="AN768" s="111"/>
      <c r="AO768" s="72"/>
      <c r="AP768" s="111"/>
      <c r="AQ768" s="72"/>
      <c r="AR768" s="111"/>
      <c r="AS768" s="72"/>
      <c r="AT768" s="168"/>
      <c r="AU768" s="72"/>
      <c r="AV768" s="266"/>
      <c r="AW768" s="71"/>
      <c r="AX768" s="72"/>
      <c r="AY768" s="111"/>
      <c r="AZ768" s="71"/>
      <c r="BA768" s="171"/>
      <c r="BB768" s="72"/>
      <c r="BC768" s="75"/>
    </row>
    <row r="769" ht="16.5" customHeight="1" outlineLevel="1">
      <c r="A769" s="75"/>
      <c r="B769" s="105"/>
      <c r="C769" s="106"/>
      <c r="D769" s="72"/>
      <c r="E769" s="107"/>
      <c r="F769" s="71"/>
      <c r="G769" s="107"/>
      <c r="H769" s="71"/>
      <c r="I769" s="107"/>
      <c r="J769" s="71"/>
      <c r="K769" s="71"/>
      <c r="L769" s="71"/>
      <c r="M769" s="72"/>
      <c r="N769" s="108"/>
      <c r="O769" s="72"/>
      <c r="P769" s="109"/>
      <c r="Q769" s="71"/>
      <c r="R769" s="110"/>
      <c r="S769" s="72"/>
      <c r="T769" s="111"/>
      <c r="U769" s="72"/>
      <c r="V769" s="112"/>
      <c r="W769" s="71"/>
      <c r="X769" s="72"/>
      <c r="Y769" s="112"/>
      <c r="Z769" s="72"/>
      <c r="AA769" s="75"/>
      <c r="AB769" s="169"/>
      <c r="AC769" s="72"/>
      <c r="AD769" s="170"/>
      <c r="AE769" s="72"/>
      <c r="AF769" s="170"/>
      <c r="AG769" s="71"/>
      <c r="AH769" s="72"/>
      <c r="AI769" s="170"/>
      <c r="AJ769" s="71"/>
      <c r="AK769" s="72"/>
      <c r="AL769" s="170"/>
      <c r="AM769" s="72"/>
      <c r="AN769" s="111"/>
      <c r="AO769" s="72"/>
      <c r="AP769" s="111"/>
      <c r="AQ769" s="72"/>
      <c r="AR769" s="111"/>
      <c r="AS769" s="72"/>
      <c r="AT769" s="168"/>
      <c r="AU769" s="72"/>
      <c r="AV769" s="266"/>
      <c r="AW769" s="71"/>
      <c r="AX769" s="72"/>
      <c r="AY769" s="111"/>
      <c r="AZ769" s="71"/>
      <c r="BA769" s="171"/>
      <c r="BB769" s="72"/>
      <c r="BC769" s="75"/>
    </row>
    <row r="770" ht="16.5" customHeight="1" outlineLevel="1">
      <c r="A770" s="75"/>
      <c r="B770" s="105"/>
      <c r="C770" s="106"/>
      <c r="D770" s="72"/>
      <c r="E770" s="107"/>
      <c r="F770" s="71"/>
      <c r="G770" s="107"/>
      <c r="H770" s="71"/>
      <c r="I770" s="107"/>
      <c r="J770" s="71"/>
      <c r="K770" s="71"/>
      <c r="L770" s="71"/>
      <c r="M770" s="72"/>
      <c r="N770" s="108"/>
      <c r="O770" s="72"/>
      <c r="P770" s="109"/>
      <c r="Q770" s="71"/>
      <c r="R770" s="110"/>
      <c r="S770" s="72"/>
      <c r="T770" s="111"/>
      <c r="U770" s="72"/>
      <c r="V770" s="112"/>
      <c r="W770" s="71"/>
      <c r="X770" s="72"/>
      <c r="Y770" s="112"/>
      <c r="Z770" s="72"/>
      <c r="AA770" s="75"/>
      <c r="AB770" s="169"/>
      <c r="AC770" s="72"/>
      <c r="AD770" s="170"/>
      <c r="AE770" s="72"/>
      <c r="AF770" s="170"/>
      <c r="AG770" s="71"/>
      <c r="AH770" s="72"/>
      <c r="AI770" s="170"/>
      <c r="AJ770" s="71"/>
      <c r="AK770" s="72"/>
      <c r="AL770" s="170"/>
      <c r="AM770" s="72"/>
      <c r="AN770" s="111"/>
      <c r="AO770" s="72"/>
      <c r="AP770" s="111"/>
      <c r="AQ770" s="72"/>
      <c r="AR770" s="111"/>
      <c r="AS770" s="72"/>
      <c r="AT770" s="168"/>
      <c r="AU770" s="72"/>
      <c r="AV770" s="266"/>
      <c r="AW770" s="71"/>
      <c r="AX770" s="72"/>
      <c r="AY770" s="111"/>
      <c r="AZ770" s="71"/>
      <c r="BA770" s="171"/>
      <c r="BB770" s="72"/>
      <c r="BC770" s="75"/>
    </row>
    <row r="771" ht="16.5" customHeight="1" outlineLevel="1">
      <c r="A771" s="75"/>
      <c r="B771" s="105"/>
      <c r="C771" s="106"/>
      <c r="D771" s="72"/>
      <c r="E771" s="107"/>
      <c r="F771" s="71"/>
      <c r="G771" s="107"/>
      <c r="H771" s="71"/>
      <c r="I771" s="107"/>
      <c r="J771" s="71"/>
      <c r="K771" s="71"/>
      <c r="L771" s="71"/>
      <c r="M771" s="72"/>
      <c r="N771" s="108"/>
      <c r="O771" s="72"/>
      <c r="P771" s="109"/>
      <c r="Q771" s="71"/>
      <c r="R771" s="110"/>
      <c r="S771" s="72"/>
      <c r="T771" s="111"/>
      <c r="U771" s="72"/>
      <c r="V771" s="112"/>
      <c r="W771" s="71"/>
      <c r="X771" s="72"/>
      <c r="Y771" s="112"/>
      <c r="Z771" s="72"/>
      <c r="AA771" s="75"/>
      <c r="AB771" s="169"/>
      <c r="AC771" s="72"/>
      <c r="AD771" s="170"/>
      <c r="AE771" s="72"/>
      <c r="AF771" s="170"/>
      <c r="AG771" s="71"/>
      <c r="AH771" s="72"/>
      <c r="AI771" s="170"/>
      <c r="AJ771" s="71"/>
      <c r="AK771" s="72"/>
      <c r="AL771" s="170"/>
      <c r="AM771" s="72"/>
      <c r="AN771" s="111"/>
      <c r="AO771" s="72"/>
      <c r="AP771" s="111"/>
      <c r="AQ771" s="72"/>
      <c r="AR771" s="111"/>
      <c r="AS771" s="72"/>
      <c r="AT771" s="168"/>
      <c r="AU771" s="72"/>
      <c r="AV771" s="266"/>
      <c r="AW771" s="71"/>
      <c r="AX771" s="72"/>
      <c r="AY771" s="111"/>
      <c r="AZ771" s="71"/>
      <c r="BA771" s="171"/>
      <c r="BB771" s="72"/>
      <c r="BC771" s="75"/>
    </row>
    <row r="772" ht="16.5" customHeight="1" outlineLevel="1">
      <c r="A772" s="75"/>
      <c r="B772" s="105"/>
      <c r="C772" s="106"/>
      <c r="D772" s="72"/>
      <c r="E772" s="107"/>
      <c r="F772" s="71"/>
      <c r="G772" s="107"/>
      <c r="H772" s="71"/>
      <c r="I772" s="107"/>
      <c r="J772" s="71"/>
      <c r="K772" s="71"/>
      <c r="L772" s="71"/>
      <c r="M772" s="72"/>
      <c r="N772" s="108"/>
      <c r="O772" s="72"/>
      <c r="P772" s="109"/>
      <c r="Q772" s="71"/>
      <c r="R772" s="110"/>
      <c r="S772" s="72"/>
      <c r="T772" s="111"/>
      <c r="U772" s="72"/>
      <c r="V772" s="112"/>
      <c r="W772" s="71"/>
      <c r="X772" s="72"/>
      <c r="Y772" s="112"/>
      <c r="Z772" s="72"/>
      <c r="AA772" s="75"/>
      <c r="AB772" s="169"/>
      <c r="AC772" s="72"/>
      <c r="AD772" s="170"/>
      <c r="AE772" s="72"/>
      <c r="AF772" s="170"/>
      <c r="AG772" s="71"/>
      <c r="AH772" s="72"/>
      <c r="AI772" s="170"/>
      <c r="AJ772" s="71"/>
      <c r="AK772" s="72"/>
      <c r="AL772" s="170"/>
      <c r="AM772" s="72"/>
      <c r="AN772" s="111"/>
      <c r="AO772" s="72"/>
      <c r="AP772" s="111"/>
      <c r="AQ772" s="72"/>
      <c r="AR772" s="111"/>
      <c r="AS772" s="72"/>
      <c r="AT772" s="168"/>
      <c r="AU772" s="72"/>
      <c r="AV772" s="266"/>
      <c r="AW772" s="71"/>
      <c r="AX772" s="72"/>
      <c r="AY772" s="111"/>
      <c r="AZ772" s="71"/>
      <c r="BA772" s="171"/>
      <c r="BB772" s="72"/>
      <c r="BC772" s="75"/>
    </row>
    <row r="773" ht="16.5" customHeight="1" outlineLevel="1">
      <c r="A773" s="75"/>
      <c r="B773" s="105"/>
      <c r="C773" s="106"/>
      <c r="D773" s="72"/>
      <c r="E773" s="107"/>
      <c r="F773" s="71"/>
      <c r="G773" s="107"/>
      <c r="H773" s="71"/>
      <c r="I773" s="107"/>
      <c r="J773" s="71"/>
      <c r="K773" s="71"/>
      <c r="L773" s="71"/>
      <c r="M773" s="72"/>
      <c r="N773" s="108"/>
      <c r="O773" s="72"/>
      <c r="P773" s="109"/>
      <c r="Q773" s="71"/>
      <c r="R773" s="110"/>
      <c r="S773" s="72"/>
      <c r="T773" s="111"/>
      <c r="U773" s="72"/>
      <c r="V773" s="112"/>
      <c r="W773" s="71"/>
      <c r="X773" s="72"/>
      <c r="Y773" s="112"/>
      <c r="Z773" s="72"/>
      <c r="AA773" s="75"/>
      <c r="AB773" s="169"/>
      <c r="AC773" s="72"/>
      <c r="AD773" s="170"/>
      <c r="AE773" s="72"/>
      <c r="AF773" s="170"/>
      <c r="AG773" s="71"/>
      <c r="AH773" s="72"/>
      <c r="AI773" s="170"/>
      <c r="AJ773" s="71"/>
      <c r="AK773" s="72"/>
      <c r="AL773" s="170"/>
      <c r="AM773" s="72"/>
      <c r="AN773" s="111"/>
      <c r="AO773" s="72"/>
      <c r="AP773" s="111"/>
      <c r="AQ773" s="72"/>
      <c r="AR773" s="111"/>
      <c r="AS773" s="72"/>
      <c r="AT773" s="168"/>
      <c r="AU773" s="72"/>
      <c r="AV773" s="266"/>
      <c r="AW773" s="71"/>
      <c r="AX773" s="72"/>
      <c r="AY773" s="111"/>
      <c r="AZ773" s="71"/>
      <c r="BA773" s="171"/>
      <c r="BB773" s="72"/>
      <c r="BC773" s="75"/>
    </row>
    <row r="774" ht="16.5" customHeight="1" outlineLevel="1">
      <c r="A774" s="75"/>
      <c r="B774" s="105"/>
      <c r="C774" s="106"/>
      <c r="D774" s="72"/>
      <c r="E774" s="107"/>
      <c r="F774" s="71"/>
      <c r="G774" s="107"/>
      <c r="H774" s="71"/>
      <c r="I774" s="107"/>
      <c r="J774" s="71"/>
      <c r="K774" s="71"/>
      <c r="L774" s="71"/>
      <c r="M774" s="72"/>
      <c r="N774" s="108"/>
      <c r="O774" s="72"/>
      <c r="P774" s="109"/>
      <c r="Q774" s="71"/>
      <c r="R774" s="110"/>
      <c r="S774" s="72"/>
      <c r="T774" s="111"/>
      <c r="U774" s="72"/>
      <c r="V774" s="112"/>
      <c r="W774" s="71"/>
      <c r="X774" s="72"/>
      <c r="Y774" s="112"/>
      <c r="Z774" s="72"/>
      <c r="AA774" s="75"/>
      <c r="AB774" s="169"/>
      <c r="AC774" s="72"/>
      <c r="AD774" s="170"/>
      <c r="AE774" s="72"/>
      <c r="AF774" s="170"/>
      <c r="AG774" s="71"/>
      <c r="AH774" s="72"/>
      <c r="AI774" s="170"/>
      <c r="AJ774" s="71"/>
      <c r="AK774" s="72"/>
      <c r="AL774" s="170"/>
      <c r="AM774" s="72"/>
      <c r="AN774" s="111"/>
      <c r="AO774" s="72"/>
      <c r="AP774" s="111"/>
      <c r="AQ774" s="72"/>
      <c r="AR774" s="111"/>
      <c r="AS774" s="72"/>
      <c r="AT774" s="168"/>
      <c r="AU774" s="72"/>
      <c r="AV774" s="266"/>
      <c r="AW774" s="71"/>
      <c r="AX774" s="72"/>
      <c r="AY774" s="111"/>
      <c r="AZ774" s="71"/>
      <c r="BA774" s="171"/>
      <c r="BB774" s="72"/>
      <c r="BC774" s="75"/>
    </row>
    <row r="775" ht="16.5" customHeight="1" outlineLevel="1">
      <c r="A775" s="75"/>
      <c r="B775" s="105"/>
      <c r="C775" s="106"/>
      <c r="D775" s="72"/>
      <c r="E775" s="107"/>
      <c r="F775" s="71"/>
      <c r="G775" s="107"/>
      <c r="H775" s="71"/>
      <c r="I775" s="107"/>
      <c r="J775" s="71"/>
      <c r="K775" s="71"/>
      <c r="L775" s="71"/>
      <c r="M775" s="72"/>
      <c r="N775" s="108"/>
      <c r="O775" s="72"/>
      <c r="P775" s="109"/>
      <c r="Q775" s="71"/>
      <c r="R775" s="110"/>
      <c r="S775" s="72"/>
      <c r="T775" s="111"/>
      <c r="U775" s="72"/>
      <c r="V775" s="112"/>
      <c r="W775" s="71"/>
      <c r="X775" s="72"/>
      <c r="Y775" s="112"/>
      <c r="Z775" s="72"/>
      <c r="AA775" s="75"/>
      <c r="AB775" s="169"/>
      <c r="AC775" s="72"/>
      <c r="AD775" s="170"/>
      <c r="AE775" s="72"/>
      <c r="AF775" s="170"/>
      <c r="AG775" s="71"/>
      <c r="AH775" s="72"/>
      <c r="AI775" s="170"/>
      <c r="AJ775" s="71"/>
      <c r="AK775" s="72"/>
      <c r="AL775" s="170"/>
      <c r="AM775" s="72"/>
      <c r="AN775" s="111"/>
      <c r="AO775" s="72"/>
      <c r="AP775" s="111"/>
      <c r="AQ775" s="72"/>
      <c r="AR775" s="111"/>
      <c r="AS775" s="72"/>
      <c r="AT775" s="168"/>
      <c r="AU775" s="72"/>
      <c r="AV775" s="266"/>
      <c r="AW775" s="71"/>
      <c r="AX775" s="72"/>
      <c r="AY775" s="111"/>
      <c r="AZ775" s="71"/>
      <c r="BA775" s="171"/>
      <c r="BB775" s="72"/>
      <c r="BC775" s="75"/>
    </row>
    <row r="776" ht="16.5" customHeight="1" outlineLevel="1">
      <c r="A776" s="75"/>
      <c r="B776" s="105"/>
      <c r="C776" s="106"/>
      <c r="D776" s="72"/>
      <c r="E776" s="107"/>
      <c r="F776" s="71"/>
      <c r="G776" s="107"/>
      <c r="H776" s="71"/>
      <c r="I776" s="107"/>
      <c r="J776" s="71"/>
      <c r="K776" s="71"/>
      <c r="L776" s="71"/>
      <c r="M776" s="72"/>
      <c r="N776" s="108"/>
      <c r="O776" s="72"/>
      <c r="P776" s="109"/>
      <c r="Q776" s="71"/>
      <c r="R776" s="110"/>
      <c r="S776" s="72"/>
      <c r="T776" s="111"/>
      <c r="U776" s="72"/>
      <c r="V776" s="112"/>
      <c r="W776" s="71"/>
      <c r="X776" s="72"/>
      <c r="Y776" s="112"/>
      <c r="Z776" s="72"/>
      <c r="AA776" s="75"/>
      <c r="AB776" s="169"/>
      <c r="AC776" s="72"/>
      <c r="AD776" s="170"/>
      <c r="AE776" s="72"/>
      <c r="AF776" s="170"/>
      <c r="AG776" s="71"/>
      <c r="AH776" s="72"/>
      <c r="AI776" s="170"/>
      <c r="AJ776" s="71"/>
      <c r="AK776" s="72"/>
      <c r="AL776" s="170"/>
      <c r="AM776" s="72"/>
      <c r="AN776" s="111"/>
      <c r="AO776" s="72"/>
      <c r="AP776" s="111"/>
      <c r="AQ776" s="72"/>
      <c r="AR776" s="111"/>
      <c r="AS776" s="72"/>
      <c r="AT776" s="168"/>
      <c r="AU776" s="72"/>
      <c r="AV776" s="266"/>
      <c r="AW776" s="71"/>
      <c r="AX776" s="72"/>
      <c r="AY776" s="111"/>
      <c r="AZ776" s="71"/>
      <c r="BA776" s="171"/>
      <c r="BB776" s="72"/>
      <c r="BC776" s="75"/>
    </row>
    <row r="777" ht="16.5" customHeight="1" outlineLevel="1">
      <c r="A777" s="75"/>
      <c r="B777" s="105"/>
      <c r="C777" s="106"/>
      <c r="D777" s="72"/>
      <c r="E777" s="107"/>
      <c r="F777" s="71"/>
      <c r="G777" s="107"/>
      <c r="H777" s="71"/>
      <c r="I777" s="107"/>
      <c r="J777" s="71"/>
      <c r="K777" s="71"/>
      <c r="L777" s="71"/>
      <c r="M777" s="72"/>
      <c r="N777" s="108"/>
      <c r="O777" s="72"/>
      <c r="P777" s="109"/>
      <c r="Q777" s="71"/>
      <c r="R777" s="110"/>
      <c r="S777" s="72"/>
      <c r="T777" s="111"/>
      <c r="U777" s="72"/>
      <c r="V777" s="112"/>
      <c r="W777" s="71"/>
      <c r="X777" s="72"/>
      <c r="Y777" s="112"/>
      <c r="Z777" s="72"/>
      <c r="AA777" s="75"/>
      <c r="AB777" s="169"/>
      <c r="AC777" s="72"/>
      <c r="AD777" s="170"/>
      <c r="AE777" s="72"/>
      <c r="AF777" s="170"/>
      <c r="AG777" s="71"/>
      <c r="AH777" s="72"/>
      <c r="AI777" s="170"/>
      <c r="AJ777" s="71"/>
      <c r="AK777" s="72"/>
      <c r="AL777" s="170"/>
      <c r="AM777" s="72"/>
      <c r="AN777" s="111"/>
      <c r="AO777" s="72"/>
      <c r="AP777" s="111"/>
      <c r="AQ777" s="72"/>
      <c r="AR777" s="111"/>
      <c r="AS777" s="72"/>
      <c r="AT777" s="168"/>
      <c r="AU777" s="72"/>
      <c r="AV777" s="266"/>
      <c r="AW777" s="71"/>
      <c r="AX777" s="72"/>
      <c r="AY777" s="111"/>
      <c r="AZ777" s="71"/>
      <c r="BA777" s="171"/>
      <c r="BB777" s="72"/>
      <c r="BC777" s="75"/>
    </row>
    <row r="778" ht="16.5" customHeight="1" outlineLevel="1">
      <c r="A778" s="75"/>
      <c r="B778" s="105"/>
      <c r="C778" s="106"/>
      <c r="D778" s="72"/>
      <c r="E778" s="107"/>
      <c r="F778" s="71"/>
      <c r="G778" s="107"/>
      <c r="H778" s="71"/>
      <c r="I778" s="107"/>
      <c r="J778" s="71"/>
      <c r="K778" s="71"/>
      <c r="L778" s="71"/>
      <c r="M778" s="72"/>
      <c r="N778" s="108"/>
      <c r="O778" s="72"/>
      <c r="P778" s="109"/>
      <c r="Q778" s="71"/>
      <c r="R778" s="110"/>
      <c r="S778" s="72"/>
      <c r="T778" s="111"/>
      <c r="U778" s="72"/>
      <c r="V778" s="112"/>
      <c r="W778" s="71"/>
      <c r="X778" s="72"/>
      <c r="Y778" s="112"/>
      <c r="Z778" s="72"/>
      <c r="AA778" s="75"/>
      <c r="AB778" s="169"/>
      <c r="AC778" s="72"/>
      <c r="AD778" s="170"/>
      <c r="AE778" s="72"/>
      <c r="AF778" s="170"/>
      <c r="AG778" s="71"/>
      <c r="AH778" s="72"/>
      <c r="AI778" s="170"/>
      <c r="AJ778" s="71"/>
      <c r="AK778" s="72"/>
      <c r="AL778" s="170"/>
      <c r="AM778" s="72"/>
      <c r="AN778" s="111"/>
      <c r="AO778" s="72"/>
      <c r="AP778" s="111"/>
      <c r="AQ778" s="72"/>
      <c r="AR778" s="111"/>
      <c r="AS778" s="72"/>
      <c r="AT778" s="168"/>
      <c r="AU778" s="72"/>
      <c r="AV778" s="266"/>
      <c r="AW778" s="71"/>
      <c r="AX778" s="72"/>
      <c r="AY778" s="111"/>
      <c r="AZ778" s="71"/>
      <c r="BA778" s="171"/>
      <c r="BB778" s="72"/>
      <c r="BC778" s="75"/>
    </row>
    <row r="779" ht="16.5" customHeight="1" outlineLevel="1">
      <c r="A779" s="75"/>
      <c r="B779" s="105"/>
      <c r="C779" s="106"/>
      <c r="D779" s="72"/>
      <c r="E779" s="107"/>
      <c r="F779" s="71"/>
      <c r="G779" s="107"/>
      <c r="H779" s="71"/>
      <c r="I779" s="107"/>
      <c r="J779" s="71"/>
      <c r="K779" s="71"/>
      <c r="L779" s="71"/>
      <c r="M779" s="72"/>
      <c r="N779" s="108"/>
      <c r="O779" s="72"/>
      <c r="P779" s="109"/>
      <c r="Q779" s="71"/>
      <c r="R779" s="110"/>
      <c r="S779" s="72"/>
      <c r="T779" s="111"/>
      <c r="U779" s="72"/>
      <c r="V779" s="112"/>
      <c r="W779" s="71"/>
      <c r="X779" s="72"/>
      <c r="Y779" s="112"/>
      <c r="Z779" s="72"/>
      <c r="AA779" s="75"/>
      <c r="AB779" s="169"/>
      <c r="AC779" s="72"/>
      <c r="AD779" s="170"/>
      <c r="AE779" s="72"/>
      <c r="AF779" s="170"/>
      <c r="AG779" s="71"/>
      <c r="AH779" s="72"/>
      <c r="AI779" s="170"/>
      <c r="AJ779" s="71"/>
      <c r="AK779" s="72"/>
      <c r="AL779" s="170"/>
      <c r="AM779" s="72"/>
      <c r="AN779" s="111"/>
      <c r="AO779" s="72"/>
      <c r="AP779" s="111"/>
      <c r="AQ779" s="72"/>
      <c r="AR779" s="111"/>
      <c r="AS779" s="72"/>
      <c r="AT779" s="168"/>
      <c r="AU779" s="72"/>
      <c r="AV779" s="266"/>
      <c r="AW779" s="71"/>
      <c r="AX779" s="72"/>
      <c r="AY779" s="111"/>
      <c r="AZ779" s="71"/>
      <c r="BA779" s="171"/>
      <c r="BB779" s="72"/>
      <c r="BC779" s="75"/>
    </row>
    <row r="780" ht="16.5" customHeight="1" outlineLevel="1">
      <c r="A780" s="75"/>
      <c r="B780" s="105"/>
      <c r="C780" s="106"/>
      <c r="D780" s="72"/>
      <c r="E780" s="107"/>
      <c r="F780" s="71"/>
      <c r="G780" s="107"/>
      <c r="H780" s="71"/>
      <c r="I780" s="107"/>
      <c r="J780" s="71"/>
      <c r="K780" s="71"/>
      <c r="L780" s="71"/>
      <c r="M780" s="72"/>
      <c r="N780" s="108"/>
      <c r="O780" s="72"/>
      <c r="P780" s="109"/>
      <c r="Q780" s="71"/>
      <c r="R780" s="110"/>
      <c r="S780" s="72"/>
      <c r="T780" s="111"/>
      <c r="U780" s="72"/>
      <c r="V780" s="112"/>
      <c r="W780" s="71"/>
      <c r="X780" s="72"/>
      <c r="Y780" s="112"/>
      <c r="Z780" s="72"/>
      <c r="AA780" s="75"/>
      <c r="AB780" s="169"/>
      <c r="AC780" s="72"/>
      <c r="AD780" s="170"/>
      <c r="AE780" s="72"/>
      <c r="AF780" s="170"/>
      <c r="AG780" s="71"/>
      <c r="AH780" s="72"/>
      <c r="AI780" s="170"/>
      <c r="AJ780" s="71"/>
      <c r="AK780" s="72"/>
      <c r="AL780" s="170"/>
      <c r="AM780" s="72"/>
      <c r="AN780" s="111"/>
      <c r="AO780" s="72"/>
      <c r="AP780" s="111"/>
      <c r="AQ780" s="72"/>
      <c r="AR780" s="111"/>
      <c r="AS780" s="72"/>
      <c r="AT780" s="168"/>
      <c r="AU780" s="72"/>
      <c r="AV780" s="266"/>
      <c r="AW780" s="71"/>
      <c r="AX780" s="72"/>
      <c r="AY780" s="111"/>
      <c r="AZ780" s="71"/>
      <c r="BA780" s="171"/>
      <c r="BB780" s="72"/>
      <c r="BC780" s="75"/>
    </row>
    <row r="781" ht="16.5" customHeight="1" outlineLevel="1">
      <c r="A781" s="75"/>
      <c r="B781" s="105"/>
      <c r="C781" s="106"/>
      <c r="D781" s="72"/>
      <c r="E781" s="107"/>
      <c r="F781" s="71"/>
      <c r="G781" s="107"/>
      <c r="H781" s="71"/>
      <c r="I781" s="107"/>
      <c r="J781" s="71"/>
      <c r="K781" s="71"/>
      <c r="L781" s="71"/>
      <c r="M781" s="72"/>
      <c r="N781" s="108"/>
      <c r="O781" s="72"/>
      <c r="P781" s="109"/>
      <c r="Q781" s="71"/>
      <c r="R781" s="110"/>
      <c r="S781" s="72"/>
      <c r="T781" s="111"/>
      <c r="U781" s="72"/>
      <c r="V781" s="112"/>
      <c r="W781" s="71"/>
      <c r="X781" s="72"/>
      <c r="Y781" s="112"/>
      <c r="Z781" s="72"/>
      <c r="AA781" s="75"/>
      <c r="AB781" s="169"/>
      <c r="AC781" s="72"/>
      <c r="AD781" s="170"/>
      <c r="AE781" s="72"/>
      <c r="AF781" s="170"/>
      <c r="AG781" s="71"/>
      <c r="AH781" s="72"/>
      <c r="AI781" s="170"/>
      <c r="AJ781" s="71"/>
      <c r="AK781" s="72"/>
      <c r="AL781" s="170"/>
      <c r="AM781" s="72"/>
      <c r="AN781" s="111"/>
      <c r="AO781" s="72"/>
      <c r="AP781" s="111"/>
      <c r="AQ781" s="72"/>
      <c r="AR781" s="111"/>
      <c r="AS781" s="72"/>
      <c r="AT781" s="168"/>
      <c r="AU781" s="72"/>
      <c r="AV781" s="266"/>
      <c r="AW781" s="71"/>
      <c r="AX781" s="72"/>
      <c r="AY781" s="111"/>
      <c r="AZ781" s="71"/>
      <c r="BA781" s="171"/>
      <c r="BB781" s="72"/>
      <c r="BC781" s="75"/>
    </row>
    <row r="782" ht="16.5" customHeight="1" outlineLevel="1">
      <c r="A782" s="75"/>
      <c r="B782" s="105"/>
      <c r="C782" s="106"/>
      <c r="D782" s="72"/>
      <c r="E782" s="107"/>
      <c r="F782" s="71"/>
      <c r="G782" s="107"/>
      <c r="H782" s="71"/>
      <c r="I782" s="107"/>
      <c r="J782" s="71"/>
      <c r="K782" s="71"/>
      <c r="L782" s="71"/>
      <c r="M782" s="72"/>
      <c r="N782" s="108"/>
      <c r="O782" s="72"/>
      <c r="P782" s="109"/>
      <c r="Q782" s="71"/>
      <c r="R782" s="110"/>
      <c r="S782" s="72"/>
      <c r="T782" s="111"/>
      <c r="U782" s="72"/>
      <c r="V782" s="112"/>
      <c r="W782" s="71"/>
      <c r="X782" s="72"/>
      <c r="Y782" s="112"/>
      <c r="Z782" s="72"/>
      <c r="AA782" s="75"/>
      <c r="AB782" s="169"/>
      <c r="AC782" s="72"/>
      <c r="AD782" s="170"/>
      <c r="AE782" s="72"/>
      <c r="AF782" s="170"/>
      <c r="AG782" s="71"/>
      <c r="AH782" s="72"/>
      <c r="AI782" s="170"/>
      <c r="AJ782" s="71"/>
      <c r="AK782" s="72"/>
      <c r="AL782" s="170"/>
      <c r="AM782" s="72"/>
      <c r="AN782" s="111"/>
      <c r="AO782" s="72"/>
      <c r="AP782" s="111"/>
      <c r="AQ782" s="72"/>
      <c r="AR782" s="111"/>
      <c r="AS782" s="72"/>
      <c r="AT782" s="168"/>
      <c r="AU782" s="72"/>
      <c r="AV782" s="266"/>
      <c r="AW782" s="71"/>
      <c r="AX782" s="72"/>
      <c r="AY782" s="111"/>
      <c r="AZ782" s="71"/>
      <c r="BA782" s="171"/>
      <c r="BB782" s="72"/>
      <c r="BC782" s="75"/>
    </row>
    <row r="783" ht="16.5" customHeight="1" outlineLevel="1">
      <c r="A783" s="75"/>
      <c r="B783" s="105"/>
      <c r="C783" s="106"/>
      <c r="D783" s="72"/>
      <c r="E783" s="107"/>
      <c r="F783" s="71"/>
      <c r="G783" s="107"/>
      <c r="H783" s="71"/>
      <c r="I783" s="107"/>
      <c r="J783" s="71"/>
      <c r="K783" s="71"/>
      <c r="L783" s="71"/>
      <c r="M783" s="72"/>
      <c r="N783" s="108"/>
      <c r="O783" s="72"/>
      <c r="P783" s="109"/>
      <c r="Q783" s="71"/>
      <c r="R783" s="110"/>
      <c r="S783" s="72"/>
      <c r="T783" s="111"/>
      <c r="U783" s="72"/>
      <c r="V783" s="112"/>
      <c r="W783" s="71"/>
      <c r="X783" s="72"/>
      <c r="Y783" s="112"/>
      <c r="Z783" s="72"/>
      <c r="AA783" s="75"/>
      <c r="AB783" s="169"/>
      <c r="AC783" s="72"/>
      <c r="AD783" s="170"/>
      <c r="AE783" s="72"/>
      <c r="AF783" s="170"/>
      <c r="AG783" s="71"/>
      <c r="AH783" s="72"/>
      <c r="AI783" s="170"/>
      <c r="AJ783" s="71"/>
      <c r="AK783" s="72"/>
      <c r="AL783" s="170"/>
      <c r="AM783" s="72"/>
      <c r="AN783" s="111"/>
      <c r="AO783" s="72"/>
      <c r="AP783" s="111"/>
      <c r="AQ783" s="72"/>
      <c r="AR783" s="111"/>
      <c r="AS783" s="72"/>
      <c r="AT783" s="168"/>
      <c r="AU783" s="72"/>
      <c r="AV783" s="266"/>
      <c r="AW783" s="71"/>
      <c r="AX783" s="72"/>
      <c r="AY783" s="111"/>
      <c r="AZ783" s="71"/>
      <c r="BA783" s="171"/>
      <c r="BB783" s="72"/>
      <c r="BC783" s="75"/>
    </row>
    <row r="784" ht="16.5" customHeight="1" outlineLevel="1">
      <c r="A784" s="75"/>
      <c r="B784" s="105"/>
      <c r="C784" s="106"/>
      <c r="D784" s="72"/>
      <c r="E784" s="107"/>
      <c r="F784" s="71"/>
      <c r="G784" s="107"/>
      <c r="H784" s="71"/>
      <c r="I784" s="107"/>
      <c r="J784" s="71"/>
      <c r="K784" s="71"/>
      <c r="L784" s="71"/>
      <c r="M784" s="72"/>
      <c r="N784" s="108"/>
      <c r="O784" s="72"/>
      <c r="P784" s="109"/>
      <c r="Q784" s="71"/>
      <c r="R784" s="110"/>
      <c r="S784" s="72"/>
      <c r="T784" s="111"/>
      <c r="U784" s="72"/>
      <c r="V784" s="112"/>
      <c r="W784" s="71"/>
      <c r="X784" s="72"/>
      <c r="Y784" s="112"/>
      <c r="Z784" s="72"/>
      <c r="AA784" s="75"/>
      <c r="AB784" s="169"/>
      <c r="AC784" s="72"/>
      <c r="AD784" s="170"/>
      <c r="AE784" s="72"/>
      <c r="AF784" s="170"/>
      <c r="AG784" s="71"/>
      <c r="AH784" s="72"/>
      <c r="AI784" s="170"/>
      <c r="AJ784" s="71"/>
      <c r="AK784" s="72"/>
      <c r="AL784" s="170"/>
      <c r="AM784" s="72"/>
      <c r="AN784" s="111"/>
      <c r="AO784" s="72"/>
      <c r="AP784" s="111"/>
      <c r="AQ784" s="72"/>
      <c r="AR784" s="111"/>
      <c r="AS784" s="72"/>
      <c r="AT784" s="168"/>
      <c r="AU784" s="72"/>
      <c r="AV784" s="266"/>
      <c r="AW784" s="71"/>
      <c r="AX784" s="72"/>
      <c r="AY784" s="111"/>
      <c r="AZ784" s="71"/>
      <c r="BA784" s="171"/>
      <c r="BB784" s="72"/>
      <c r="BC784" s="75"/>
    </row>
    <row r="785" ht="16.5" customHeight="1" outlineLevel="1">
      <c r="A785" s="75"/>
      <c r="B785" s="105"/>
      <c r="C785" s="106"/>
      <c r="D785" s="72"/>
      <c r="E785" s="107"/>
      <c r="F785" s="71"/>
      <c r="G785" s="107"/>
      <c r="H785" s="71"/>
      <c r="I785" s="107"/>
      <c r="J785" s="71"/>
      <c r="K785" s="71"/>
      <c r="L785" s="71"/>
      <c r="M785" s="72"/>
      <c r="N785" s="108"/>
      <c r="O785" s="72"/>
      <c r="P785" s="109"/>
      <c r="Q785" s="71"/>
      <c r="R785" s="110"/>
      <c r="S785" s="72"/>
      <c r="T785" s="111"/>
      <c r="U785" s="72"/>
      <c r="V785" s="112"/>
      <c r="W785" s="71"/>
      <c r="X785" s="72"/>
      <c r="Y785" s="112"/>
      <c r="Z785" s="72"/>
      <c r="AA785" s="75"/>
      <c r="AB785" s="169"/>
      <c r="AC785" s="72"/>
      <c r="AD785" s="170"/>
      <c r="AE785" s="72"/>
      <c r="AF785" s="170"/>
      <c r="AG785" s="71"/>
      <c r="AH785" s="72"/>
      <c r="AI785" s="170"/>
      <c r="AJ785" s="71"/>
      <c r="AK785" s="72"/>
      <c r="AL785" s="170"/>
      <c r="AM785" s="72"/>
      <c r="AN785" s="111"/>
      <c r="AO785" s="72"/>
      <c r="AP785" s="111"/>
      <c r="AQ785" s="72"/>
      <c r="AR785" s="111"/>
      <c r="AS785" s="72"/>
      <c r="AT785" s="168"/>
      <c r="AU785" s="72"/>
      <c r="AV785" s="266"/>
      <c r="AW785" s="71"/>
      <c r="AX785" s="72"/>
      <c r="AY785" s="111"/>
      <c r="AZ785" s="71"/>
      <c r="BA785" s="171"/>
      <c r="BB785" s="72"/>
      <c r="BC785" s="75"/>
    </row>
    <row r="786" ht="16.5" customHeight="1" outlineLevel="1">
      <c r="A786" s="75"/>
      <c r="B786" s="105"/>
      <c r="C786" s="106"/>
      <c r="D786" s="72"/>
      <c r="E786" s="107"/>
      <c r="F786" s="71"/>
      <c r="G786" s="107"/>
      <c r="H786" s="71"/>
      <c r="I786" s="107"/>
      <c r="J786" s="71"/>
      <c r="K786" s="71"/>
      <c r="L786" s="71"/>
      <c r="M786" s="72"/>
      <c r="N786" s="108"/>
      <c r="O786" s="72"/>
      <c r="P786" s="109"/>
      <c r="Q786" s="71"/>
      <c r="R786" s="110"/>
      <c r="S786" s="72"/>
      <c r="T786" s="111"/>
      <c r="U786" s="72"/>
      <c r="V786" s="112"/>
      <c r="W786" s="71"/>
      <c r="X786" s="72"/>
      <c r="Y786" s="112"/>
      <c r="Z786" s="72"/>
      <c r="AA786" s="75"/>
      <c r="AB786" s="169"/>
      <c r="AC786" s="72"/>
      <c r="AD786" s="170"/>
      <c r="AE786" s="72"/>
      <c r="AF786" s="170"/>
      <c r="AG786" s="71"/>
      <c r="AH786" s="72"/>
      <c r="AI786" s="170"/>
      <c r="AJ786" s="71"/>
      <c r="AK786" s="72"/>
      <c r="AL786" s="170"/>
      <c r="AM786" s="72"/>
      <c r="AN786" s="111"/>
      <c r="AO786" s="72"/>
      <c r="AP786" s="111"/>
      <c r="AQ786" s="72"/>
      <c r="AR786" s="111"/>
      <c r="AS786" s="72"/>
      <c r="AT786" s="168"/>
      <c r="AU786" s="72"/>
      <c r="AV786" s="266"/>
      <c r="AW786" s="71"/>
      <c r="AX786" s="72"/>
      <c r="AY786" s="111"/>
      <c r="AZ786" s="71"/>
      <c r="BA786" s="171"/>
      <c r="BB786" s="72"/>
      <c r="BC786" s="75"/>
    </row>
    <row r="787" ht="16.5" customHeight="1" outlineLevel="1">
      <c r="A787" s="75"/>
      <c r="B787" s="105"/>
      <c r="C787" s="106"/>
      <c r="D787" s="72"/>
      <c r="E787" s="107"/>
      <c r="F787" s="71"/>
      <c r="G787" s="107"/>
      <c r="H787" s="71"/>
      <c r="I787" s="107"/>
      <c r="J787" s="71"/>
      <c r="K787" s="71"/>
      <c r="L787" s="71"/>
      <c r="M787" s="72"/>
      <c r="N787" s="108"/>
      <c r="O787" s="72"/>
      <c r="P787" s="109"/>
      <c r="Q787" s="71"/>
      <c r="R787" s="110"/>
      <c r="S787" s="72"/>
      <c r="T787" s="111"/>
      <c r="U787" s="72"/>
      <c r="V787" s="112"/>
      <c r="W787" s="71"/>
      <c r="X787" s="72"/>
      <c r="Y787" s="112"/>
      <c r="Z787" s="72"/>
      <c r="AA787" s="75"/>
      <c r="AB787" s="169"/>
      <c r="AC787" s="72"/>
      <c r="AD787" s="170"/>
      <c r="AE787" s="72"/>
      <c r="AF787" s="170"/>
      <c r="AG787" s="71"/>
      <c r="AH787" s="72"/>
      <c r="AI787" s="170"/>
      <c r="AJ787" s="71"/>
      <c r="AK787" s="72"/>
      <c r="AL787" s="170"/>
      <c r="AM787" s="72"/>
      <c r="AN787" s="111"/>
      <c r="AO787" s="72"/>
      <c r="AP787" s="111"/>
      <c r="AQ787" s="72"/>
      <c r="AR787" s="111"/>
      <c r="AS787" s="72"/>
      <c r="AT787" s="168"/>
      <c r="AU787" s="72"/>
      <c r="AV787" s="266"/>
      <c r="AW787" s="71"/>
      <c r="AX787" s="72"/>
      <c r="AY787" s="111"/>
      <c r="AZ787" s="71"/>
      <c r="BA787" s="171"/>
      <c r="BB787" s="72"/>
      <c r="BC787" s="75"/>
    </row>
    <row r="788" ht="16.5" customHeight="1" outlineLevel="1">
      <c r="A788" s="75"/>
      <c r="B788" s="105"/>
      <c r="C788" s="106"/>
      <c r="D788" s="72"/>
      <c r="E788" s="107"/>
      <c r="F788" s="71"/>
      <c r="G788" s="107"/>
      <c r="H788" s="71"/>
      <c r="I788" s="107"/>
      <c r="J788" s="71"/>
      <c r="K788" s="71"/>
      <c r="L788" s="71"/>
      <c r="M788" s="72"/>
      <c r="N788" s="108"/>
      <c r="O788" s="72"/>
      <c r="P788" s="109"/>
      <c r="Q788" s="71"/>
      <c r="R788" s="110"/>
      <c r="S788" s="72"/>
      <c r="T788" s="111"/>
      <c r="U788" s="72"/>
      <c r="V788" s="112"/>
      <c r="W788" s="71"/>
      <c r="X788" s="72"/>
      <c r="Y788" s="112"/>
      <c r="Z788" s="72"/>
      <c r="AA788" s="75"/>
      <c r="AB788" s="169"/>
      <c r="AC788" s="72"/>
      <c r="AD788" s="170"/>
      <c r="AE788" s="72"/>
      <c r="AF788" s="170"/>
      <c r="AG788" s="71"/>
      <c r="AH788" s="72"/>
      <c r="AI788" s="170"/>
      <c r="AJ788" s="71"/>
      <c r="AK788" s="72"/>
      <c r="AL788" s="170"/>
      <c r="AM788" s="72"/>
      <c r="AN788" s="111"/>
      <c r="AO788" s="72"/>
      <c r="AP788" s="111"/>
      <c r="AQ788" s="72"/>
      <c r="AR788" s="111"/>
      <c r="AS788" s="72"/>
      <c r="AT788" s="168"/>
      <c r="AU788" s="72"/>
      <c r="AV788" s="266"/>
      <c r="AW788" s="71"/>
      <c r="AX788" s="72"/>
      <c r="AY788" s="111"/>
      <c r="AZ788" s="71"/>
      <c r="BA788" s="171"/>
      <c r="BB788" s="72"/>
      <c r="BC788" s="75"/>
    </row>
    <row r="789" ht="16.5" customHeight="1" outlineLevel="1">
      <c r="A789" s="75"/>
      <c r="B789" s="105"/>
      <c r="C789" s="106"/>
      <c r="D789" s="72"/>
      <c r="E789" s="107"/>
      <c r="F789" s="71"/>
      <c r="G789" s="107"/>
      <c r="H789" s="71"/>
      <c r="I789" s="107"/>
      <c r="J789" s="71"/>
      <c r="K789" s="71"/>
      <c r="L789" s="71"/>
      <c r="M789" s="72"/>
      <c r="N789" s="108"/>
      <c r="O789" s="72"/>
      <c r="P789" s="109"/>
      <c r="Q789" s="71"/>
      <c r="R789" s="110"/>
      <c r="S789" s="72"/>
      <c r="T789" s="111"/>
      <c r="U789" s="72"/>
      <c r="V789" s="112"/>
      <c r="W789" s="71"/>
      <c r="X789" s="72"/>
      <c r="Y789" s="112"/>
      <c r="Z789" s="72"/>
      <c r="AA789" s="75"/>
      <c r="AB789" s="169"/>
      <c r="AC789" s="72"/>
      <c r="AD789" s="170"/>
      <c r="AE789" s="72"/>
      <c r="AF789" s="170"/>
      <c r="AG789" s="71"/>
      <c r="AH789" s="72"/>
      <c r="AI789" s="170"/>
      <c r="AJ789" s="71"/>
      <c r="AK789" s="72"/>
      <c r="AL789" s="170"/>
      <c r="AM789" s="72"/>
      <c r="AN789" s="111"/>
      <c r="AO789" s="72"/>
      <c r="AP789" s="111"/>
      <c r="AQ789" s="72"/>
      <c r="AR789" s="111"/>
      <c r="AS789" s="72"/>
      <c r="AT789" s="168"/>
      <c r="AU789" s="72"/>
      <c r="AV789" s="266"/>
      <c r="AW789" s="71"/>
      <c r="AX789" s="72"/>
      <c r="AY789" s="111"/>
      <c r="AZ789" s="71"/>
      <c r="BA789" s="171"/>
      <c r="BB789" s="72"/>
      <c r="BC789" s="75"/>
    </row>
    <row r="790" ht="16.5" customHeight="1" outlineLevel="1">
      <c r="A790" s="75"/>
      <c r="B790" s="105"/>
      <c r="C790" s="106"/>
      <c r="D790" s="72"/>
      <c r="E790" s="107"/>
      <c r="F790" s="71"/>
      <c r="G790" s="107"/>
      <c r="H790" s="71"/>
      <c r="I790" s="107"/>
      <c r="J790" s="71"/>
      <c r="K790" s="71"/>
      <c r="L790" s="71"/>
      <c r="M790" s="72"/>
      <c r="N790" s="108"/>
      <c r="O790" s="72"/>
      <c r="P790" s="109"/>
      <c r="Q790" s="71"/>
      <c r="R790" s="110"/>
      <c r="S790" s="72"/>
      <c r="T790" s="111"/>
      <c r="U790" s="72"/>
      <c r="V790" s="112"/>
      <c r="W790" s="71"/>
      <c r="X790" s="72"/>
      <c r="Y790" s="112"/>
      <c r="Z790" s="72"/>
      <c r="AA790" s="75"/>
      <c r="AB790" s="169"/>
      <c r="AC790" s="72"/>
      <c r="AD790" s="170"/>
      <c r="AE790" s="72"/>
      <c r="AF790" s="170"/>
      <c r="AG790" s="71"/>
      <c r="AH790" s="72"/>
      <c r="AI790" s="170"/>
      <c r="AJ790" s="71"/>
      <c r="AK790" s="72"/>
      <c r="AL790" s="170"/>
      <c r="AM790" s="72"/>
      <c r="AN790" s="111"/>
      <c r="AO790" s="72"/>
      <c r="AP790" s="111"/>
      <c r="AQ790" s="72"/>
      <c r="AR790" s="111"/>
      <c r="AS790" s="72"/>
      <c r="AT790" s="168"/>
      <c r="AU790" s="72"/>
      <c r="AV790" s="266"/>
      <c r="AW790" s="71"/>
      <c r="AX790" s="72"/>
      <c r="AY790" s="111"/>
      <c r="AZ790" s="71"/>
      <c r="BA790" s="171"/>
      <c r="BB790" s="72"/>
      <c r="BC790" s="75"/>
    </row>
    <row r="791" ht="16.5" customHeight="1" outlineLevel="1">
      <c r="A791" s="75"/>
      <c r="B791" s="105"/>
      <c r="C791" s="106"/>
      <c r="D791" s="72"/>
      <c r="E791" s="107"/>
      <c r="F791" s="71"/>
      <c r="G791" s="107"/>
      <c r="H791" s="71"/>
      <c r="I791" s="107"/>
      <c r="J791" s="71"/>
      <c r="K791" s="71"/>
      <c r="L791" s="71"/>
      <c r="M791" s="72"/>
      <c r="N791" s="108"/>
      <c r="O791" s="72"/>
      <c r="P791" s="109"/>
      <c r="Q791" s="71"/>
      <c r="R791" s="110"/>
      <c r="S791" s="72"/>
      <c r="T791" s="111"/>
      <c r="U791" s="72"/>
      <c r="V791" s="112"/>
      <c r="W791" s="71"/>
      <c r="X791" s="72"/>
      <c r="Y791" s="112"/>
      <c r="Z791" s="72"/>
      <c r="AA791" s="75"/>
      <c r="AB791" s="169"/>
      <c r="AC791" s="72"/>
      <c r="AD791" s="170"/>
      <c r="AE791" s="72"/>
      <c r="AF791" s="170"/>
      <c r="AG791" s="71"/>
      <c r="AH791" s="72"/>
      <c r="AI791" s="170"/>
      <c r="AJ791" s="71"/>
      <c r="AK791" s="72"/>
      <c r="AL791" s="170"/>
      <c r="AM791" s="72"/>
      <c r="AN791" s="111"/>
      <c r="AO791" s="72"/>
      <c r="AP791" s="111"/>
      <c r="AQ791" s="72"/>
      <c r="AR791" s="111"/>
      <c r="AS791" s="72"/>
      <c r="AT791" s="168"/>
      <c r="AU791" s="72"/>
      <c r="AV791" s="266"/>
      <c r="AW791" s="71"/>
      <c r="AX791" s="72"/>
      <c r="AY791" s="111"/>
      <c r="AZ791" s="71"/>
      <c r="BA791" s="171"/>
      <c r="BB791" s="72"/>
      <c r="BC791" s="75"/>
    </row>
    <row r="792" ht="16.5" customHeight="1" outlineLevel="1">
      <c r="A792" s="75"/>
      <c r="B792" s="105"/>
      <c r="C792" s="106"/>
      <c r="D792" s="72"/>
      <c r="E792" s="107"/>
      <c r="F792" s="71"/>
      <c r="G792" s="107"/>
      <c r="H792" s="71"/>
      <c r="I792" s="107"/>
      <c r="J792" s="71"/>
      <c r="K792" s="71"/>
      <c r="L792" s="71"/>
      <c r="M792" s="72"/>
      <c r="N792" s="108"/>
      <c r="O792" s="72"/>
      <c r="P792" s="109"/>
      <c r="Q792" s="71"/>
      <c r="R792" s="110"/>
      <c r="S792" s="72"/>
      <c r="T792" s="111"/>
      <c r="U792" s="72"/>
      <c r="V792" s="112"/>
      <c r="W792" s="71"/>
      <c r="X792" s="72"/>
      <c r="Y792" s="112"/>
      <c r="Z792" s="72"/>
      <c r="AA792" s="75"/>
      <c r="AB792" s="169"/>
      <c r="AC792" s="72"/>
      <c r="AD792" s="170"/>
      <c r="AE792" s="72"/>
      <c r="AF792" s="170"/>
      <c r="AG792" s="71"/>
      <c r="AH792" s="72"/>
      <c r="AI792" s="170"/>
      <c r="AJ792" s="71"/>
      <c r="AK792" s="72"/>
      <c r="AL792" s="170"/>
      <c r="AM792" s="72"/>
      <c r="AN792" s="111"/>
      <c r="AO792" s="72"/>
      <c r="AP792" s="111"/>
      <c r="AQ792" s="72"/>
      <c r="AR792" s="111"/>
      <c r="AS792" s="72"/>
      <c r="AT792" s="168"/>
      <c r="AU792" s="72"/>
      <c r="AV792" s="266"/>
      <c r="AW792" s="71"/>
      <c r="AX792" s="72"/>
      <c r="AY792" s="111"/>
      <c r="AZ792" s="71"/>
      <c r="BA792" s="171"/>
      <c r="BB792" s="72"/>
      <c r="BC792" s="75"/>
    </row>
    <row r="793" ht="16.5" customHeight="1" outlineLevel="1">
      <c r="A793" s="75"/>
      <c r="B793" s="105"/>
      <c r="C793" s="106"/>
      <c r="D793" s="72"/>
      <c r="E793" s="107"/>
      <c r="F793" s="71"/>
      <c r="G793" s="107"/>
      <c r="H793" s="71"/>
      <c r="I793" s="107"/>
      <c r="J793" s="71"/>
      <c r="K793" s="71"/>
      <c r="L793" s="71"/>
      <c r="M793" s="72"/>
      <c r="N793" s="108"/>
      <c r="O793" s="72"/>
      <c r="P793" s="109"/>
      <c r="Q793" s="71"/>
      <c r="R793" s="110"/>
      <c r="S793" s="72"/>
      <c r="T793" s="111"/>
      <c r="U793" s="72"/>
      <c r="V793" s="112"/>
      <c r="W793" s="71"/>
      <c r="X793" s="72"/>
      <c r="Y793" s="112"/>
      <c r="Z793" s="72"/>
      <c r="AA793" s="75"/>
      <c r="AB793" s="169"/>
      <c r="AC793" s="72"/>
      <c r="AD793" s="170"/>
      <c r="AE793" s="72"/>
      <c r="AF793" s="170"/>
      <c r="AG793" s="71"/>
      <c r="AH793" s="72"/>
      <c r="AI793" s="170"/>
      <c r="AJ793" s="71"/>
      <c r="AK793" s="72"/>
      <c r="AL793" s="170"/>
      <c r="AM793" s="72"/>
      <c r="AN793" s="111"/>
      <c r="AO793" s="72"/>
      <c r="AP793" s="111"/>
      <c r="AQ793" s="72"/>
      <c r="AR793" s="111"/>
      <c r="AS793" s="72"/>
      <c r="AT793" s="168"/>
      <c r="AU793" s="72"/>
      <c r="AV793" s="266"/>
      <c r="AW793" s="71"/>
      <c r="AX793" s="72"/>
      <c r="AY793" s="111"/>
      <c r="AZ793" s="71"/>
      <c r="BA793" s="171"/>
      <c r="BB793" s="72"/>
      <c r="BC793" s="75"/>
    </row>
    <row r="794" ht="16.5" customHeight="1" outlineLevel="1">
      <c r="A794" s="75"/>
      <c r="B794" s="105"/>
      <c r="C794" s="106"/>
      <c r="D794" s="72"/>
      <c r="E794" s="107"/>
      <c r="F794" s="71"/>
      <c r="G794" s="107"/>
      <c r="H794" s="71"/>
      <c r="I794" s="107"/>
      <c r="J794" s="71"/>
      <c r="K794" s="71"/>
      <c r="L794" s="71"/>
      <c r="M794" s="72"/>
      <c r="N794" s="108"/>
      <c r="O794" s="72"/>
      <c r="P794" s="109"/>
      <c r="Q794" s="71"/>
      <c r="R794" s="110"/>
      <c r="S794" s="72"/>
      <c r="T794" s="111"/>
      <c r="U794" s="72"/>
      <c r="V794" s="112"/>
      <c r="W794" s="71"/>
      <c r="X794" s="72"/>
      <c r="Y794" s="112"/>
      <c r="Z794" s="72"/>
      <c r="AA794" s="75"/>
      <c r="AB794" s="169"/>
      <c r="AC794" s="72"/>
      <c r="AD794" s="170"/>
      <c r="AE794" s="72"/>
      <c r="AF794" s="170"/>
      <c r="AG794" s="71"/>
      <c r="AH794" s="72"/>
      <c r="AI794" s="170"/>
      <c r="AJ794" s="71"/>
      <c r="AK794" s="72"/>
      <c r="AL794" s="170"/>
      <c r="AM794" s="72"/>
      <c r="AN794" s="111"/>
      <c r="AO794" s="72"/>
      <c r="AP794" s="111"/>
      <c r="AQ794" s="72"/>
      <c r="AR794" s="111"/>
      <c r="AS794" s="72"/>
      <c r="AT794" s="168"/>
      <c r="AU794" s="72"/>
      <c r="AV794" s="266"/>
      <c r="AW794" s="71"/>
      <c r="AX794" s="72"/>
      <c r="AY794" s="111"/>
      <c r="AZ794" s="71"/>
      <c r="BA794" s="171"/>
      <c r="BB794" s="72"/>
      <c r="BC794" s="75"/>
    </row>
    <row r="795" ht="16.5" customHeight="1" outlineLevel="1">
      <c r="A795" s="75"/>
      <c r="B795" s="105"/>
      <c r="C795" s="106"/>
      <c r="D795" s="72"/>
      <c r="E795" s="107"/>
      <c r="F795" s="71"/>
      <c r="G795" s="107"/>
      <c r="H795" s="71"/>
      <c r="I795" s="107"/>
      <c r="J795" s="71"/>
      <c r="K795" s="71"/>
      <c r="L795" s="71"/>
      <c r="M795" s="72"/>
      <c r="N795" s="108"/>
      <c r="O795" s="72"/>
      <c r="P795" s="109"/>
      <c r="Q795" s="71"/>
      <c r="R795" s="110"/>
      <c r="S795" s="72"/>
      <c r="T795" s="111"/>
      <c r="U795" s="72"/>
      <c r="V795" s="112"/>
      <c r="W795" s="71"/>
      <c r="X795" s="72"/>
      <c r="Y795" s="112"/>
      <c r="Z795" s="72"/>
      <c r="AA795" s="75"/>
      <c r="AB795" s="169"/>
      <c r="AC795" s="72"/>
      <c r="AD795" s="170"/>
      <c r="AE795" s="72"/>
      <c r="AF795" s="170"/>
      <c r="AG795" s="71"/>
      <c r="AH795" s="72"/>
      <c r="AI795" s="170"/>
      <c r="AJ795" s="71"/>
      <c r="AK795" s="72"/>
      <c r="AL795" s="170"/>
      <c r="AM795" s="72"/>
      <c r="AN795" s="111"/>
      <c r="AO795" s="72"/>
      <c r="AP795" s="111"/>
      <c r="AQ795" s="72"/>
      <c r="AR795" s="111"/>
      <c r="AS795" s="72"/>
      <c r="AT795" s="168"/>
      <c r="AU795" s="72"/>
      <c r="AV795" s="266"/>
      <c r="AW795" s="71"/>
      <c r="AX795" s="72"/>
      <c r="AY795" s="111"/>
      <c r="AZ795" s="71"/>
      <c r="BA795" s="171"/>
      <c r="BB795" s="72"/>
      <c r="BC795" s="75"/>
    </row>
    <row r="796" ht="16.5" customHeight="1" outlineLevel="1">
      <c r="A796" s="75"/>
      <c r="B796" s="105"/>
      <c r="C796" s="106"/>
      <c r="D796" s="72"/>
      <c r="E796" s="107"/>
      <c r="F796" s="71"/>
      <c r="G796" s="107"/>
      <c r="H796" s="71"/>
      <c r="I796" s="107"/>
      <c r="J796" s="71"/>
      <c r="K796" s="71"/>
      <c r="L796" s="71"/>
      <c r="M796" s="72"/>
      <c r="N796" s="108"/>
      <c r="O796" s="72"/>
      <c r="P796" s="109"/>
      <c r="Q796" s="71"/>
      <c r="R796" s="110"/>
      <c r="S796" s="72"/>
      <c r="T796" s="111"/>
      <c r="U796" s="72"/>
      <c r="V796" s="112"/>
      <c r="W796" s="71"/>
      <c r="X796" s="72"/>
      <c r="Y796" s="112"/>
      <c r="Z796" s="72"/>
      <c r="AA796" s="75"/>
      <c r="AB796" s="169"/>
      <c r="AC796" s="72"/>
      <c r="AD796" s="170"/>
      <c r="AE796" s="72"/>
      <c r="AF796" s="170"/>
      <c r="AG796" s="71"/>
      <c r="AH796" s="72"/>
      <c r="AI796" s="170"/>
      <c r="AJ796" s="71"/>
      <c r="AK796" s="72"/>
      <c r="AL796" s="170"/>
      <c r="AM796" s="72"/>
      <c r="AN796" s="111"/>
      <c r="AO796" s="72"/>
      <c r="AP796" s="111"/>
      <c r="AQ796" s="72"/>
      <c r="AR796" s="111"/>
      <c r="AS796" s="72"/>
      <c r="AT796" s="168"/>
      <c r="AU796" s="72"/>
      <c r="AV796" s="266"/>
      <c r="AW796" s="71"/>
      <c r="AX796" s="72"/>
      <c r="AY796" s="111"/>
      <c r="AZ796" s="71"/>
      <c r="BA796" s="171"/>
      <c r="BB796" s="72"/>
      <c r="BC796" s="75"/>
    </row>
    <row r="797" ht="16.5" customHeight="1" outlineLevel="1">
      <c r="A797" s="75"/>
      <c r="B797" s="105"/>
      <c r="C797" s="106"/>
      <c r="D797" s="72"/>
      <c r="E797" s="107"/>
      <c r="F797" s="71"/>
      <c r="G797" s="107"/>
      <c r="H797" s="71"/>
      <c r="I797" s="107"/>
      <c r="J797" s="71"/>
      <c r="K797" s="71"/>
      <c r="L797" s="71"/>
      <c r="M797" s="72"/>
      <c r="N797" s="108"/>
      <c r="O797" s="72"/>
      <c r="P797" s="109"/>
      <c r="Q797" s="71"/>
      <c r="R797" s="110"/>
      <c r="S797" s="72"/>
      <c r="T797" s="111"/>
      <c r="U797" s="72"/>
      <c r="V797" s="112"/>
      <c r="W797" s="71"/>
      <c r="X797" s="72"/>
      <c r="Y797" s="112"/>
      <c r="Z797" s="72"/>
      <c r="AA797" s="75"/>
      <c r="AB797" s="169"/>
      <c r="AC797" s="72"/>
      <c r="AD797" s="170"/>
      <c r="AE797" s="72"/>
      <c r="AF797" s="170"/>
      <c r="AG797" s="71"/>
      <c r="AH797" s="72"/>
      <c r="AI797" s="170"/>
      <c r="AJ797" s="71"/>
      <c r="AK797" s="72"/>
      <c r="AL797" s="170"/>
      <c r="AM797" s="72"/>
      <c r="AN797" s="111"/>
      <c r="AO797" s="72"/>
      <c r="AP797" s="111"/>
      <c r="AQ797" s="72"/>
      <c r="AR797" s="111"/>
      <c r="AS797" s="72"/>
      <c r="AT797" s="168"/>
      <c r="AU797" s="72"/>
      <c r="AV797" s="266"/>
      <c r="AW797" s="71"/>
      <c r="AX797" s="72"/>
      <c r="AY797" s="111"/>
      <c r="AZ797" s="71"/>
      <c r="BA797" s="171"/>
      <c r="BB797" s="72"/>
      <c r="BC797" s="75"/>
    </row>
    <row r="798" ht="16.5" customHeight="1" outlineLevel="1">
      <c r="A798" s="75"/>
      <c r="B798" s="105"/>
      <c r="C798" s="106"/>
      <c r="D798" s="72"/>
      <c r="E798" s="107"/>
      <c r="F798" s="71"/>
      <c r="G798" s="107"/>
      <c r="H798" s="71"/>
      <c r="I798" s="107"/>
      <c r="J798" s="71"/>
      <c r="K798" s="71"/>
      <c r="L798" s="71"/>
      <c r="M798" s="72"/>
      <c r="N798" s="108"/>
      <c r="O798" s="72"/>
      <c r="P798" s="109"/>
      <c r="Q798" s="71"/>
      <c r="R798" s="110"/>
      <c r="S798" s="72"/>
      <c r="T798" s="111"/>
      <c r="U798" s="72"/>
      <c r="V798" s="112"/>
      <c r="W798" s="71"/>
      <c r="X798" s="72"/>
      <c r="Y798" s="112"/>
      <c r="Z798" s="72"/>
      <c r="AA798" s="75"/>
      <c r="AB798" s="169"/>
      <c r="AC798" s="72"/>
      <c r="AD798" s="170"/>
      <c r="AE798" s="72"/>
      <c r="AF798" s="170"/>
      <c r="AG798" s="71"/>
      <c r="AH798" s="72"/>
      <c r="AI798" s="170"/>
      <c r="AJ798" s="71"/>
      <c r="AK798" s="72"/>
      <c r="AL798" s="170"/>
      <c r="AM798" s="72"/>
      <c r="AN798" s="111"/>
      <c r="AO798" s="72"/>
      <c r="AP798" s="111"/>
      <c r="AQ798" s="72"/>
      <c r="AR798" s="111"/>
      <c r="AS798" s="72"/>
      <c r="AT798" s="168"/>
      <c r="AU798" s="72"/>
      <c r="AV798" s="266"/>
      <c r="AW798" s="71"/>
      <c r="AX798" s="72"/>
      <c r="AY798" s="111"/>
      <c r="AZ798" s="71"/>
      <c r="BA798" s="171"/>
      <c r="BB798" s="72"/>
      <c r="BC798" s="75"/>
    </row>
    <row r="799" ht="16.5" customHeight="1" outlineLevel="1">
      <c r="A799" s="75"/>
      <c r="B799" s="105"/>
      <c r="C799" s="106"/>
      <c r="D799" s="72"/>
      <c r="E799" s="107"/>
      <c r="F799" s="71"/>
      <c r="G799" s="107"/>
      <c r="H799" s="71"/>
      <c r="I799" s="107"/>
      <c r="J799" s="71"/>
      <c r="K799" s="71"/>
      <c r="L799" s="71"/>
      <c r="M799" s="72"/>
      <c r="N799" s="108"/>
      <c r="O799" s="72"/>
      <c r="P799" s="109"/>
      <c r="Q799" s="71"/>
      <c r="R799" s="110"/>
      <c r="S799" s="72"/>
      <c r="T799" s="111"/>
      <c r="U799" s="72"/>
      <c r="V799" s="112"/>
      <c r="W799" s="71"/>
      <c r="X799" s="72"/>
      <c r="Y799" s="112"/>
      <c r="Z799" s="72"/>
      <c r="AA799" s="75"/>
      <c r="AB799" s="169"/>
      <c r="AC799" s="72"/>
      <c r="AD799" s="170"/>
      <c r="AE799" s="72"/>
      <c r="AF799" s="170"/>
      <c r="AG799" s="71"/>
      <c r="AH799" s="72"/>
      <c r="AI799" s="170"/>
      <c r="AJ799" s="71"/>
      <c r="AK799" s="72"/>
      <c r="AL799" s="170"/>
      <c r="AM799" s="72"/>
      <c r="AN799" s="111"/>
      <c r="AO799" s="72"/>
      <c r="AP799" s="111"/>
      <c r="AQ799" s="72"/>
      <c r="AR799" s="111"/>
      <c r="AS799" s="72"/>
      <c r="AT799" s="168"/>
      <c r="AU799" s="72"/>
      <c r="AV799" s="266"/>
      <c r="AW799" s="71"/>
      <c r="AX799" s="72"/>
      <c r="AY799" s="111"/>
      <c r="AZ799" s="71"/>
      <c r="BA799" s="171"/>
      <c r="BB799" s="72"/>
      <c r="BC799" s="75"/>
    </row>
    <row r="800" ht="16.5" customHeight="1" outlineLevel="1">
      <c r="A800" s="75"/>
      <c r="B800" s="105"/>
      <c r="C800" s="106"/>
      <c r="D800" s="72"/>
      <c r="E800" s="107"/>
      <c r="F800" s="71"/>
      <c r="G800" s="107"/>
      <c r="H800" s="71"/>
      <c r="I800" s="107"/>
      <c r="J800" s="71"/>
      <c r="K800" s="71"/>
      <c r="L800" s="71"/>
      <c r="M800" s="72"/>
      <c r="N800" s="108"/>
      <c r="O800" s="72"/>
      <c r="P800" s="109"/>
      <c r="Q800" s="71"/>
      <c r="R800" s="110"/>
      <c r="S800" s="72"/>
      <c r="T800" s="111"/>
      <c r="U800" s="72"/>
      <c r="V800" s="112"/>
      <c r="W800" s="71"/>
      <c r="X800" s="72"/>
      <c r="Y800" s="112"/>
      <c r="Z800" s="72"/>
      <c r="AA800" s="75"/>
      <c r="AB800" s="169"/>
      <c r="AC800" s="72"/>
      <c r="AD800" s="170"/>
      <c r="AE800" s="72"/>
      <c r="AF800" s="170"/>
      <c r="AG800" s="71"/>
      <c r="AH800" s="72"/>
      <c r="AI800" s="170"/>
      <c r="AJ800" s="71"/>
      <c r="AK800" s="72"/>
      <c r="AL800" s="170"/>
      <c r="AM800" s="72"/>
      <c r="AN800" s="111"/>
      <c r="AO800" s="72"/>
      <c r="AP800" s="111"/>
      <c r="AQ800" s="72"/>
      <c r="AR800" s="111"/>
      <c r="AS800" s="72"/>
      <c r="AT800" s="168"/>
      <c r="AU800" s="72"/>
      <c r="AV800" s="266"/>
      <c r="AW800" s="71"/>
      <c r="AX800" s="72"/>
      <c r="AY800" s="111"/>
      <c r="AZ800" s="71"/>
      <c r="BA800" s="171"/>
      <c r="BB800" s="72"/>
      <c r="BC800" s="75"/>
    </row>
    <row r="801" ht="16.5" customHeight="1" outlineLevel="1">
      <c r="A801" s="75"/>
      <c r="B801" s="105"/>
      <c r="C801" s="106"/>
      <c r="D801" s="72"/>
      <c r="E801" s="107"/>
      <c r="F801" s="71"/>
      <c r="G801" s="107"/>
      <c r="H801" s="71"/>
      <c r="I801" s="107"/>
      <c r="J801" s="71"/>
      <c r="K801" s="71"/>
      <c r="L801" s="71"/>
      <c r="M801" s="72"/>
      <c r="N801" s="108"/>
      <c r="O801" s="72"/>
      <c r="P801" s="109"/>
      <c r="Q801" s="71"/>
      <c r="R801" s="110"/>
      <c r="S801" s="72"/>
      <c r="T801" s="111"/>
      <c r="U801" s="72"/>
      <c r="V801" s="112"/>
      <c r="W801" s="71"/>
      <c r="X801" s="72"/>
      <c r="Y801" s="112"/>
      <c r="Z801" s="72"/>
      <c r="AA801" s="75"/>
      <c r="AB801" s="169"/>
      <c r="AC801" s="72"/>
      <c r="AD801" s="170"/>
      <c r="AE801" s="72"/>
      <c r="AF801" s="170"/>
      <c r="AG801" s="71"/>
      <c r="AH801" s="72"/>
      <c r="AI801" s="170"/>
      <c r="AJ801" s="71"/>
      <c r="AK801" s="72"/>
      <c r="AL801" s="170"/>
      <c r="AM801" s="72"/>
      <c r="AN801" s="111"/>
      <c r="AO801" s="72"/>
      <c r="AP801" s="111"/>
      <c r="AQ801" s="72"/>
      <c r="AR801" s="111"/>
      <c r="AS801" s="72"/>
      <c r="AT801" s="168"/>
      <c r="AU801" s="72"/>
      <c r="AV801" s="266"/>
      <c r="AW801" s="71"/>
      <c r="AX801" s="72"/>
      <c r="AY801" s="111"/>
      <c r="AZ801" s="71"/>
      <c r="BA801" s="171"/>
      <c r="BB801" s="72"/>
      <c r="BC801" s="75"/>
    </row>
    <row r="802" ht="16.5" customHeight="1" outlineLevel="1">
      <c r="A802" s="75"/>
      <c r="B802" s="105"/>
      <c r="C802" s="106"/>
      <c r="D802" s="72"/>
      <c r="E802" s="107"/>
      <c r="F802" s="71"/>
      <c r="G802" s="107"/>
      <c r="H802" s="71"/>
      <c r="I802" s="107"/>
      <c r="J802" s="71"/>
      <c r="K802" s="71"/>
      <c r="L802" s="71"/>
      <c r="M802" s="72"/>
      <c r="N802" s="108"/>
      <c r="O802" s="72"/>
      <c r="P802" s="109"/>
      <c r="Q802" s="71"/>
      <c r="R802" s="110"/>
      <c r="S802" s="72"/>
      <c r="T802" s="111"/>
      <c r="U802" s="72"/>
      <c r="V802" s="112"/>
      <c r="W802" s="71"/>
      <c r="X802" s="72"/>
      <c r="Y802" s="112"/>
      <c r="Z802" s="72"/>
      <c r="AA802" s="75"/>
      <c r="AB802" s="169"/>
      <c r="AC802" s="72"/>
      <c r="AD802" s="170"/>
      <c r="AE802" s="72"/>
      <c r="AF802" s="170"/>
      <c r="AG802" s="71"/>
      <c r="AH802" s="72"/>
      <c r="AI802" s="170"/>
      <c r="AJ802" s="71"/>
      <c r="AK802" s="72"/>
      <c r="AL802" s="170"/>
      <c r="AM802" s="72"/>
      <c r="AN802" s="111"/>
      <c r="AO802" s="72"/>
      <c r="AP802" s="111"/>
      <c r="AQ802" s="72"/>
      <c r="AR802" s="111"/>
      <c r="AS802" s="72"/>
      <c r="AT802" s="168"/>
      <c r="AU802" s="72"/>
      <c r="AV802" s="266"/>
      <c r="AW802" s="71"/>
      <c r="AX802" s="72"/>
      <c r="AY802" s="111"/>
      <c r="AZ802" s="71"/>
      <c r="BA802" s="289"/>
      <c r="BB802" s="72"/>
      <c r="BC802" s="75"/>
    </row>
    <row r="803" ht="16.5" customHeight="1" outlineLevel="1">
      <c r="A803" s="75"/>
      <c r="B803" s="105"/>
      <c r="C803" s="106"/>
      <c r="D803" s="72"/>
      <c r="E803" s="107"/>
      <c r="F803" s="71"/>
      <c r="G803" s="107"/>
      <c r="H803" s="71"/>
      <c r="I803" s="107"/>
      <c r="J803" s="71"/>
      <c r="K803" s="71"/>
      <c r="L803" s="71"/>
      <c r="M803" s="72"/>
      <c r="N803" s="108"/>
      <c r="O803" s="72"/>
      <c r="P803" s="109"/>
      <c r="Q803" s="71"/>
      <c r="R803" s="110"/>
      <c r="S803" s="72"/>
      <c r="T803" s="111"/>
      <c r="U803" s="72"/>
      <c r="V803" s="112"/>
      <c r="W803" s="71"/>
      <c r="X803" s="72"/>
      <c r="Y803" s="112"/>
      <c r="Z803" s="72"/>
      <c r="AA803" s="75"/>
      <c r="AB803" s="169"/>
      <c r="AC803" s="72"/>
      <c r="AD803" s="170"/>
      <c r="AE803" s="72"/>
      <c r="AF803" s="170"/>
      <c r="AG803" s="71"/>
      <c r="AH803" s="72"/>
      <c r="AI803" s="170"/>
      <c r="AJ803" s="71"/>
      <c r="AK803" s="72"/>
      <c r="AL803" s="170"/>
      <c r="AM803" s="72"/>
      <c r="AN803" s="111"/>
      <c r="AO803" s="72"/>
      <c r="AP803" s="111"/>
      <c r="AQ803" s="72"/>
      <c r="AR803" s="111"/>
      <c r="AS803" s="72"/>
      <c r="AT803" s="168"/>
      <c r="AU803" s="72"/>
      <c r="AV803" s="266"/>
      <c r="AW803" s="71"/>
      <c r="AX803" s="72"/>
      <c r="AY803" s="111"/>
      <c r="AZ803" s="71"/>
      <c r="BA803" s="289"/>
      <c r="BB803" s="72"/>
      <c r="BC803" s="75"/>
    </row>
    <row r="804" ht="16.5" customHeight="1" outlineLevel="1">
      <c r="A804" s="75"/>
      <c r="B804" s="105"/>
      <c r="C804" s="106"/>
      <c r="D804" s="72"/>
      <c r="E804" s="107"/>
      <c r="F804" s="71"/>
      <c r="G804" s="107"/>
      <c r="H804" s="71"/>
      <c r="I804" s="107"/>
      <c r="J804" s="71"/>
      <c r="K804" s="71"/>
      <c r="L804" s="71"/>
      <c r="M804" s="72"/>
      <c r="N804" s="108"/>
      <c r="O804" s="72"/>
      <c r="P804" s="109"/>
      <c r="Q804" s="71"/>
      <c r="R804" s="110"/>
      <c r="S804" s="72"/>
      <c r="T804" s="111"/>
      <c r="U804" s="72"/>
      <c r="V804" s="112"/>
      <c r="W804" s="71"/>
      <c r="X804" s="72"/>
      <c r="Y804" s="112"/>
      <c r="Z804" s="72"/>
      <c r="AA804" s="75"/>
      <c r="AB804" s="169"/>
      <c r="AC804" s="72"/>
      <c r="AD804" s="170"/>
      <c r="AE804" s="72"/>
      <c r="AF804" s="170"/>
      <c r="AG804" s="71"/>
      <c r="AH804" s="72"/>
      <c r="AI804" s="170"/>
      <c r="AJ804" s="71"/>
      <c r="AK804" s="72"/>
      <c r="AL804" s="170"/>
      <c r="AM804" s="72"/>
      <c r="AN804" s="111"/>
      <c r="AO804" s="72"/>
      <c r="AP804" s="111"/>
      <c r="AQ804" s="72"/>
      <c r="AR804" s="111"/>
      <c r="AS804" s="72"/>
      <c r="AT804" s="168"/>
      <c r="AU804" s="72"/>
      <c r="AV804" s="266"/>
      <c r="AW804" s="71"/>
      <c r="AX804" s="72"/>
      <c r="AY804" s="111"/>
      <c r="AZ804" s="71"/>
      <c r="BA804" s="289"/>
      <c r="BB804" s="72"/>
      <c r="BC804" s="75"/>
    </row>
    <row r="805" ht="16.5" customHeight="1" outlineLevel="1">
      <c r="A805" s="75"/>
      <c r="B805" s="105"/>
      <c r="C805" s="106"/>
      <c r="D805" s="72"/>
      <c r="E805" s="107"/>
      <c r="F805" s="71"/>
      <c r="G805" s="107"/>
      <c r="H805" s="71"/>
      <c r="I805" s="107"/>
      <c r="J805" s="71"/>
      <c r="K805" s="71"/>
      <c r="L805" s="71"/>
      <c r="M805" s="72"/>
      <c r="N805" s="108"/>
      <c r="O805" s="72"/>
      <c r="P805" s="109"/>
      <c r="Q805" s="71"/>
      <c r="R805" s="110"/>
      <c r="S805" s="72"/>
      <c r="T805" s="111"/>
      <c r="U805" s="72"/>
      <c r="V805" s="112"/>
      <c r="W805" s="71"/>
      <c r="X805" s="72"/>
      <c r="Y805" s="112"/>
      <c r="Z805" s="72"/>
      <c r="AA805" s="75"/>
      <c r="AB805" s="169"/>
      <c r="AC805" s="72"/>
      <c r="AD805" s="170"/>
      <c r="AE805" s="72"/>
      <c r="AF805" s="170"/>
      <c r="AG805" s="71"/>
      <c r="AH805" s="72"/>
      <c r="AI805" s="170"/>
      <c r="AJ805" s="71"/>
      <c r="AK805" s="72"/>
      <c r="AL805" s="170"/>
      <c r="AM805" s="72"/>
      <c r="AN805" s="111"/>
      <c r="AO805" s="72"/>
      <c r="AP805" s="111"/>
      <c r="AQ805" s="72"/>
      <c r="AR805" s="111"/>
      <c r="AS805" s="72"/>
      <c r="AT805" s="168"/>
      <c r="AU805" s="72"/>
      <c r="AV805" s="266"/>
      <c r="AW805" s="71"/>
      <c r="AX805" s="72"/>
      <c r="AY805" s="111"/>
      <c r="AZ805" s="71"/>
      <c r="BA805" s="289"/>
      <c r="BB805" s="72"/>
      <c r="BC805" s="75"/>
    </row>
    <row r="806" ht="16.5" customHeight="1" outlineLevel="1">
      <c r="A806" s="75"/>
      <c r="B806" s="105"/>
      <c r="C806" s="106"/>
      <c r="D806" s="72"/>
      <c r="E806" s="107"/>
      <c r="F806" s="71"/>
      <c r="G806" s="107"/>
      <c r="H806" s="71"/>
      <c r="I806" s="107"/>
      <c r="J806" s="71"/>
      <c r="K806" s="71"/>
      <c r="L806" s="71"/>
      <c r="M806" s="72"/>
      <c r="N806" s="108"/>
      <c r="O806" s="72"/>
      <c r="P806" s="109"/>
      <c r="Q806" s="71"/>
      <c r="R806" s="110"/>
      <c r="S806" s="72"/>
      <c r="T806" s="111"/>
      <c r="U806" s="72"/>
      <c r="V806" s="112"/>
      <c r="W806" s="71"/>
      <c r="X806" s="72"/>
      <c r="Y806" s="112"/>
      <c r="Z806" s="72"/>
      <c r="AA806" s="75"/>
      <c r="AB806" s="169"/>
      <c r="AC806" s="72"/>
      <c r="AD806" s="170"/>
      <c r="AE806" s="72"/>
      <c r="AF806" s="170"/>
      <c r="AG806" s="71"/>
      <c r="AH806" s="72"/>
      <c r="AI806" s="170"/>
      <c r="AJ806" s="71"/>
      <c r="AK806" s="72"/>
      <c r="AL806" s="170"/>
      <c r="AM806" s="72"/>
      <c r="AN806" s="111"/>
      <c r="AO806" s="72"/>
      <c r="AP806" s="111"/>
      <c r="AQ806" s="72"/>
      <c r="AR806" s="111"/>
      <c r="AS806" s="72"/>
      <c r="AT806" s="168"/>
      <c r="AU806" s="72"/>
      <c r="AV806" s="266"/>
      <c r="AW806" s="71"/>
      <c r="AX806" s="72"/>
      <c r="AY806" s="111"/>
      <c r="AZ806" s="71"/>
      <c r="BA806" s="289"/>
      <c r="BB806" s="72"/>
      <c r="BC806" s="75"/>
    </row>
    <row r="807" ht="16.5" customHeight="1" outlineLevel="1">
      <c r="A807" s="75"/>
      <c r="B807" s="105"/>
      <c r="C807" s="106"/>
      <c r="D807" s="72"/>
      <c r="E807" s="107"/>
      <c r="F807" s="71"/>
      <c r="G807" s="107"/>
      <c r="H807" s="71"/>
      <c r="I807" s="107"/>
      <c r="J807" s="71"/>
      <c r="K807" s="71"/>
      <c r="L807" s="71"/>
      <c r="M807" s="72"/>
      <c r="N807" s="108"/>
      <c r="O807" s="72"/>
      <c r="P807" s="109"/>
      <c r="Q807" s="71"/>
      <c r="R807" s="110"/>
      <c r="S807" s="72"/>
      <c r="T807" s="111"/>
      <c r="U807" s="72"/>
      <c r="V807" s="112"/>
      <c r="W807" s="71"/>
      <c r="X807" s="72"/>
      <c r="Y807" s="112"/>
      <c r="Z807" s="72"/>
      <c r="AA807" s="75"/>
      <c r="AB807" s="169"/>
      <c r="AC807" s="72"/>
      <c r="AD807" s="170"/>
      <c r="AE807" s="72"/>
      <c r="AF807" s="170"/>
      <c r="AG807" s="71"/>
      <c r="AH807" s="72"/>
      <c r="AI807" s="170"/>
      <c r="AJ807" s="71"/>
      <c r="AK807" s="72"/>
      <c r="AL807" s="170"/>
      <c r="AM807" s="72"/>
      <c r="AN807" s="111"/>
      <c r="AO807" s="72"/>
      <c r="AP807" s="111"/>
      <c r="AQ807" s="72"/>
      <c r="AR807" s="111"/>
      <c r="AS807" s="72"/>
      <c r="AT807" s="168"/>
      <c r="AU807" s="72"/>
      <c r="AV807" s="266"/>
      <c r="AW807" s="71"/>
      <c r="AX807" s="72"/>
      <c r="AY807" s="111"/>
      <c r="AZ807" s="71"/>
      <c r="BA807" s="289"/>
      <c r="BB807" s="72"/>
      <c r="BC807" s="75"/>
    </row>
    <row r="808" ht="16.5" customHeight="1" outlineLevel="1">
      <c r="A808" s="75"/>
      <c r="B808" s="105"/>
      <c r="C808" s="106"/>
      <c r="D808" s="72"/>
      <c r="E808" s="107"/>
      <c r="F808" s="71"/>
      <c r="G808" s="107"/>
      <c r="H808" s="71"/>
      <c r="I808" s="107"/>
      <c r="J808" s="71"/>
      <c r="K808" s="71"/>
      <c r="L808" s="71"/>
      <c r="M808" s="72"/>
      <c r="N808" s="108"/>
      <c r="O808" s="72"/>
      <c r="P808" s="109"/>
      <c r="Q808" s="71"/>
      <c r="R808" s="110"/>
      <c r="S808" s="72"/>
      <c r="T808" s="111"/>
      <c r="U808" s="72"/>
      <c r="V808" s="112"/>
      <c r="W808" s="71"/>
      <c r="X808" s="72"/>
      <c r="Y808" s="112"/>
      <c r="Z808" s="72"/>
      <c r="AA808" s="75"/>
      <c r="AB808" s="169"/>
      <c r="AC808" s="72"/>
      <c r="AD808" s="170"/>
      <c r="AE808" s="72"/>
      <c r="AF808" s="170"/>
      <c r="AG808" s="71"/>
      <c r="AH808" s="72"/>
      <c r="AI808" s="170"/>
      <c r="AJ808" s="71"/>
      <c r="AK808" s="72"/>
      <c r="AL808" s="170"/>
      <c r="AM808" s="72"/>
      <c r="AN808" s="111"/>
      <c r="AO808" s="72"/>
      <c r="AP808" s="111"/>
      <c r="AQ808" s="72"/>
      <c r="AR808" s="111"/>
      <c r="AS808" s="72"/>
      <c r="AT808" s="168"/>
      <c r="AU808" s="72"/>
      <c r="AV808" s="266"/>
      <c r="AW808" s="71"/>
      <c r="AX808" s="72"/>
      <c r="AY808" s="111"/>
      <c r="AZ808" s="71"/>
      <c r="BA808" s="289"/>
      <c r="BB808" s="72"/>
      <c r="BC808" s="75"/>
    </row>
    <row r="809" ht="16.5" customHeight="1" outlineLevel="1">
      <c r="A809" s="75"/>
      <c r="B809" s="105"/>
      <c r="C809" s="106"/>
      <c r="D809" s="72"/>
      <c r="E809" s="107"/>
      <c r="F809" s="71"/>
      <c r="G809" s="107"/>
      <c r="H809" s="71"/>
      <c r="I809" s="107"/>
      <c r="J809" s="71"/>
      <c r="K809" s="71"/>
      <c r="L809" s="71"/>
      <c r="M809" s="72"/>
      <c r="N809" s="108"/>
      <c r="O809" s="72"/>
      <c r="P809" s="109"/>
      <c r="Q809" s="71"/>
      <c r="R809" s="110"/>
      <c r="S809" s="72"/>
      <c r="T809" s="111"/>
      <c r="U809" s="72"/>
      <c r="V809" s="112"/>
      <c r="W809" s="71"/>
      <c r="X809" s="72"/>
      <c r="Y809" s="112"/>
      <c r="Z809" s="72"/>
      <c r="AA809" s="75"/>
      <c r="AB809" s="169"/>
      <c r="AC809" s="72"/>
      <c r="AD809" s="170"/>
      <c r="AE809" s="72"/>
      <c r="AF809" s="170"/>
      <c r="AG809" s="71"/>
      <c r="AH809" s="72"/>
      <c r="AI809" s="170"/>
      <c r="AJ809" s="71"/>
      <c r="AK809" s="72"/>
      <c r="AL809" s="170"/>
      <c r="AM809" s="72"/>
      <c r="AN809" s="111"/>
      <c r="AO809" s="72"/>
      <c r="AP809" s="111"/>
      <c r="AQ809" s="72"/>
      <c r="AR809" s="111"/>
      <c r="AS809" s="72"/>
      <c r="AT809" s="168"/>
      <c r="AU809" s="72"/>
      <c r="AV809" s="266"/>
      <c r="AW809" s="71"/>
      <c r="AX809" s="72"/>
      <c r="AY809" s="111"/>
      <c r="AZ809" s="71"/>
      <c r="BA809" s="289"/>
      <c r="BB809" s="72"/>
      <c r="BC809" s="75"/>
    </row>
    <row r="810" ht="16.5" customHeight="1" outlineLevel="1">
      <c r="A810" s="75"/>
      <c r="B810" s="105"/>
      <c r="C810" s="106"/>
      <c r="D810" s="72"/>
      <c r="E810" s="107"/>
      <c r="F810" s="71"/>
      <c r="G810" s="107"/>
      <c r="H810" s="71"/>
      <c r="I810" s="107"/>
      <c r="J810" s="71"/>
      <c r="K810" s="71"/>
      <c r="L810" s="71"/>
      <c r="M810" s="72"/>
      <c r="N810" s="108"/>
      <c r="O810" s="72"/>
      <c r="P810" s="109"/>
      <c r="Q810" s="71"/>
      <c r="R810" s="110"/>
      <c r="S810" s="72"/>
      <c r="T810" s="111"/>
      <c r="U810" s="72"/>
      <c r="V810" s="112"/>
      <c r="W810" s="71"/>
      <c r="X810" s="72"/>
      <c r="Y810" s="112"/>
      <c r="Z810" s="72"/>
      <c r="AA810" s="75"/>
      <c r="AB810" s="169"/>
      <c r="AC810" s="72"/>
      <c r="AD810" s="170"/>
      <c r="AE810" s="72"/>
      <c r="AF810" s="170"/>
      <c r="AG810" s="71"/>
      <c r="AH810" s="72"/>
      <c r="AI810" s="170"/>
      <c r="AJ810" s="71"/>
      <c r="AK810" s="72"/>
      <c r="AL810" s="170"/>
      <c r="AM810" s="72"/>
      <c r="AN810" s="111"/>
      <c r="AO810" s="72"/>
      <c r="AP810" s="111"/>
      <c r="AQ810" s="72"/>
      <c r="AR810" s="111"/>
      <c r="AS810" s="72"/>
      <c r="AT810" s="168"/>
      <c r="AU810" s="72"/>
      <c r="AV810" s="266"/>
      <c r="AW810" s="71"/>
      <c r="AX810" s="72"/>
      <c r="AY810" s="111"/>
      <c r="AZ810" s="71"/>
      <c r="BA810" s="289"/>
      <c r="BB810" s="72"/>
      <c r="BC810" s="75"/>
    </row>
    <row r="811" ht="16.5" customHeight="1" outlineLevel="1">
      <c r="A811" s="75"/>
      <c r="B811" s="105"/>
      <c r="C811" s="106"/>
      <c r="D811" s="72"/>
      <c r="E811" s="107"/>
      <c r="F811" s="71"/>
      <c r="G811" s="107"/>
      <c r="H811" s="71"/>
      <c r="I811" s="107"/>
      <c r="J811" s="71"/>
      <c r="K811" s="71"/>
      <c r="L811" s="71"/>
      <c r="M811" s="72"/>
      <c r="N811" s="108"/>
      <c r="O811" s="72"/>
      <c r="P811" s="109"/>
      <c r="Q811" s="71"/>
      <c r="R811" s="110"/>
      <c r="S811" s="72"/>
      <c r="T811" s="111"/>
      <c r="U811" s="72"/>
      <c r="V811" s="112"/>
      <c r="W811" s="71"/>
      <c r="X811" s="72"/>
      <c r="Y811" s="112"/>
      <c r="Z811" s="72"/>
      <c r="AA811" s="75"/>
      <c r="AB811" s="169"/>
      <c r="AC811" s="72"/>
      <c r="AD811" s="170"/>
      <c r="AE811" s="72"/>
      <c r="AF811" s="170"/>
      <c r="AG811" s="71"/>
      <c r="AH811" s="72"/>
      <c r="AI811" s="170"/>
      <c r="AJ811" s="71"/>
      <c r="AK811" s="72"/>
      <c r="AL811" s="170"/>
      <c r="AM811" s="72"/>
      <c r="AN811" s="111"/>
      <c r="AO811" s="72"/>
      <c r="AP811" s="111"/>
      <c r="AQ811" s="72"/>
      <c r="AR811" s="111"/>
      <c r="AS811" s="72"/>
      <c r="AT811" s="168"/>
      <c r="AU811" s="72"/>
      <c r="AV811" s="266"/>
      <c r="AW811" s="71"/>
      <c r="AX811" s="72"/>
      <c r="AY811" s="111"/>
      <c r="AZ811" s="71"/>
      <c r="BA811" s="289"/>
      <c r="BB811" s="72"/>
      <c r="BC811" s="75"/>
    </row>
    <row r="812" ht="16.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c r="AK812" s="75"/>
      <c r="AL812" s="75"/>
      <c r="AM812" s="75"/>
      <c r="AN812" s="75"/>
      <c r="AO812" s="75"/>
      <c r="AP812" s="75"/>
      <c r="AQ812" s="75"/>
      <c r="AR812" s="75"/>
      <c r="AS812" s="75"/>
      <c r="AT812" s="75"/>
      <c r="AU812" s="75"/>
      <c r="AV812" s="75"/>
      <c r="AW812" s="75"/>
      <c r="AX812" s="75"/>
      <c r="AY812" s="75"/>
      <c r="AZ812" s="75"/>
      <c r="BA812" s="75"/>
      <c r="BB812" s="75"/>
      <c r="BC812" s="75"/>
    </row>
    <row r="813" ht="16.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c r="AK813" s="75"/>
      <c r="AL813" s="75"/>
      <c r="AM813" s="75"/>
      <c r="AN813" s="75"/>
      <c r="AO813" s="75"/>
      <c r="AP813" s="75"/>
      <c r="AQ813" s="75"/>
      <c r="AR813" s="75"/>
      <c r="AS813" s="75"/>
      <c r="AT813" s="75"/>
      <c r="AU813" s="75"/>
      <c r="AV813" s="75"/>
      <c r="AW813" s="75"/>
      <c r="AX813" s="75"/>
      <c r="AY813" s="75"/>
      <c r="AZ813" s="75"/>
      <c r="BA813" s="75"/>
      <c r="BB813" s="75"/>
      <c r="BC813" s="75"/>
    </row>
    <row r="814" ht="16.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c r="AK814" s="75"/>
      <c r="AL814" s="75"/>
      <c r="AM814" s="75"/>
      <c r="AN814" s="75"/>
      <c r="AO814" s="75"/>
      <c r="AP814" s="75"/>
      <c r="AQ814" s="75"/>
      <c r="AR814" s="75"/>
      <c r="AS814" s="75"/>
      <c r="AT814" s="75"/>
      <c r="AU814" s="75"/>
      <c r="AV814" s="75"/>
      <c r="AW814" s="75"/>
      <c r="AX814" s="75"/>
      <c r="AY814" s="75"/>
      <c r="AZ814" s="75"/>
      <c r="BA814" s="75"/>
      <c r="BB814" s="75"/>
      <c r="BC814" s="75"/>
    </row>
    <row r="815" ht="16.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c r="AK815" s="75"/>
      <c r="AL815" s="75"/>
      <c r="AM815" s="75"/>
      <c r="AN815" s="75"/>
      <c r="AO815" s="75"/>
      <c r="AP815" s="75"/>
      <c r="AQ815" s="75"/>
      <c r="AR815" s="75"/>
      <c r="AS815" s="75"/>
      <c r="AT815" s="75"/>
      <c r="AU815" s="75"/>
      <c r="AV815" s="75"/>
      <c r="AW815" s="75"/>
      <c r="AX815" s="75"/>
      <c r="AY815" s="75"/>
      <c r="AZ815" s="75"/>
      <c r="BA815" s="75"/>
      <c r="BB815" s="75"/>
      <c r="BC815" s="75"/>
    </row>
    <row r="816" ht="16.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c r="AK816" s="75"/>
      <c r="AL816" s="75"/>
      <c r="AM816" s="75"/>
      <c r="AN816" s="75"/>
      <c r="AO816" s="75"/>
      <c r="AP816" s="75"/>
      <c r="AQ816" s="75"/>
      <c r="AR816" s="75"/>
      <c r="AS816" s="75"/>
      <c r="AT816" s="75"/>
      <c r="AU816" s="75"/>
      <c r="AV816" s="75"/>
      <c r="AW816" s="75"/>
      <c r="AX816" s="75"/>
      <c r="AY816" s="75"/>
      <c r="AZ816" s="75"/>
      <c r="BA816" s="75"/>
      <c r="BB816" s="75"/>
      <c r="BC816" s="75"/>
    </row>
    <row r="817" ht="16.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c r="AK817" s="75"/>
      <c r="AL817" s="75"/>
      <c r="AM817" s="75"/>
      <c r="AN817" s="75"/>
      <c r="AO817" s="75"/>
      <c r="AP817" s="75"/>
      <c r="AQ817" s="75"/>
      <c r="AR817" s="75"/>
      <c r="AS817" s="75"/>
      <c r="AT817" s="75"/>
      <c r="AU817" s="75"/>
      <c r="AV817" s="75"/>
      <c r="AW817" s="75"/>
      <c r="AX817" s="75"/>
      <c r="AY817" s="75"/>
      <c r="AZ817" s="75"/>
      <c r="BA817" s="75"/>
      <c r="BB817" s="75"/>
      <c r="BC817" s="75"/>
    </row>
    <row r="818" ht="16.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c r="AK818" s="75"/>
      <c r="AL818" s="75"/>
      <c r="AM818" s="75"/>
      <c r="AN818" s="75"/>
      <c r="AO818" s="75"/>
      <c r="AP818" s="75"/>
      <c r="AQ818" s="75"/>
      <c r="AR818" s="75"/>
      <c r="AS818" s="75"/>
      <c r="AT818" s="75"/>
      <c r="AU818" s="75"/>
      <c r="AV818" s="75"/>
      <c r="AW818" s="75"/>
      <c r="AX818" s="75"/>
      <c r="AY818" s="75"/>
      <c r="AZ818" s="75"/>
      <c r="BA818" s="75"/>
      <c r="BB818" s="75"/>
      <c r="BC818" s="75"/>
    </row>
    <row r="819" ht="16.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c r="AK819" s="75"/>
      <c r="AL819" s="75"/>
      <c r="AM819" s="75"/>
      <c r="AN819" s="75"/>
      <c r="AO819" s="75"/>
      <c r="AP819" s="75"/>
      <c r="AQ819" s="75"/>
      <c r="AR819" s="75"/>
      <c r="AS819" s="75"/>
      <c r="AT819" s="75"/>
      <c r="AU819" s="75"/>
      <c r="AV819" s="75"/>
      <c r="AW819" s="75"/>
      <c r="AX819" s="75"/>
      <c r="AY819" s="75"/>
      <c r="AZ819" s="75"/>
      <c r="BA819" s="75"/>
      <c r="BB819" s="75"/>
      <c r="BC819" s="75"/>
    </row>
    <row r="820" ht="16.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c r="AK820" s="75"/>
      <c r="AL820" s="75"/>
      <c r="AM820" s="75"/>
      <c r="AN820" s="75"/>
      <c r="AO820" s="75"/>
      <c r="AP820" s="75"/>
      <c r="AQ820" s="75"/>
      <c r="AR820" s="75"/>
      <c r="AS820" s="75"/>
      <c r="AT820" s="75"/>
      <c r="AU820" s="75"/>
      <c r="AV820" s="75"/>
      <c r="AW820" s="75"/>
      <c r="AX820" s="75"/>
      <c r="AY820" s="75"/>
      <c r="AZ820" s="75"/>
      <c r="BA820" s="75"/>
      <c r="BB820" s="75"/>
      <c r="BC820" s="75"/>
    </row>
    <row r="821" ht="16.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c r="AK821" s="75"/>
      <c r="AL821" s="75"/>
      <c r="AM821" s="75"/>
      <c r="AN821" s="75"/>
      <c r="AO821" s="75"/>
      <c r="AP821" s="75"/>
      <c r="AQ821" s="75"/>
      <c r="AR821" s="75"/>
      <c r="AS821" s="75"/>
      <c r="AT821" s="75"/>
      <c r="AU821" s="75"/>
      <c r="AV821" s="75"/>
      <c r="AW821" s="75"/>
      <c r="AX821" s="75"/>
      <c r="AY821" s="75"/>
      <c r="AZ821" s="75"/>
      <c r="BA821" s="75"/>
      <c r="BB821" s="75"/>
      <c r="BC821" s="75"/>
    </row>
    <row r="822" ht="16.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c r="AK822" s="75"/>
      <c r="AL822" s="75"/>
      <c r="AM822" s="75"/>
      <c r="AN822" s="75"/>
      <c r="AO822" s="75"/>
      <c r="AP822" s="75"/>
      <c r="AQ822" s="75"/>
      <c r="AR822" s="75"/>
      <c r="AS822" s="75"/>
      <c r="AT822" s="75"/>
      <c r="AU822" s="75"/>
      <c r="AV822" s="75"/>
      <c r="AW822" s="75"/>
      <c r="AX822" s="75"/>
      <c r="AY822" s="75"/>
      <c r="AZ822" s="75"/>
      <c r="BA822" s="75"/>
      <c r="BB822" s="75"/>
      <c r="BC822" s="75"/>
    </row>
    <row r="823" ht="16.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c r="AK823" s="75"/>
      <c r="AL823" s="75"/>
      <c r="AM823" s="75"/>
      <c r="AN823" s="75"/>
      <c r="AO823" s="75"/>
      <c r="AP823" s="75"/>
      <c r="AQ823" s="75"/>
      <c r="AR823" s="75"/>
      <c r="AS823" s="75"/>
      <c r="AT823" s="75"/>
      <c r="AU823" s="75"/>
      <c r="AV823" s="75"/>
      <c r="AW823" s="75"/>
      <c r="AX823" s="75"/>
      <c r="AY823" s="75"/>
      <c r="AZ823" s="75"/>
      <c r="BA823" s="75"/>
      <c r="BB823" s="75"/>
      <c r="BC823" s="75"/>
    </row>
    <row r="824" ht="16.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c r="AK824" s="75"/>
      <c r="AL824" s="75"/>
      <c r="AM824" s="75"/>
      <c r="AN824" s="75"/>
      <c r="AO824" s="75"/>
      <c r="AP824" s="75"/>
      <c r="AQ824" s="75"/>
      <c r="AR824" s="75"/>
      <c r="AS824" s="75"/>
      <c r="AT824" s="75"/>
      <c r="AU824" s="75"/>
      <c r="AV824" s="75"/>
      <c r="AW824" s="75"/>
      <c r="AX824" s="75"/>
      <c r="AY824" s="75"/>
      <c r="AZ824" s="75"/>
      <c r="BA824" s="75"/>
      <c r="BB824" s="75"/>
      <c r="BC824" s="75"/>
    </row>
    <row r="825" ht="16.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c r="AK825" s="75"/>
      <c r="AL825" s="75"/>
      <c r="AM825" s="75"/>
      <c r="AN825" s="75"/>
      <c r="AO825" s="75"/>
      <c r="AP825" s="75"/>
      <c r="AQ825" s="75"/>
      <c r="AR825" s="75"/>
      <c r="AS825" s="75"/>
      <c r="AT825" s="75"/>
      <c r="AU825" s="75"/>
      <c r="AV825" s="75"/>
      <c r="AW825" s="75"/>
      <c r="AX825" s="75"/>
      <c r="AY825" s="75"/>
      <c r="AZ825" s="75"/>
      <c r="BA825" s="75"/>
      <c r="BB825" s="75"/>
      <c r="BC825" s="75"/>
    </row>
    <row r="826" ht="16.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c r="AK826" s="75"/>
      <c r="AL826" s="75"/>
      <c r="AM826" s="75"/>
      <c r="AN826" s="75"/>
      <c r="AO826" s="75"/>
      <c r="AP826" s="75"/>
      <c r="AQ826" s="75"/>
      <c r="AR826" s="75"/>
      <c r="AS826" s="75"/>
      <c r="AT826" s="75"/>
      <c r="AU826" s="75"/>
      <c r="AV826" s="75"/>
      <c r="AW826" s="75"/>
      <c r="AX826" s="75"/>
      <c r="AY826" s="75"/>
      <c r="AZ826" s="75"/>
      <c r="BA826" s="75"/>
      <c r="BB826" s="75"/>
      <c r="BC826" s="75"/>
    </row>
    <row r="827" ht="16.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c r="AK827" s="75"/>
      <c r="AL827" s="75"/>
      <c r="AM827" s="75"/>
      <c r="AN827" s="75"/>
      <c r="AO827" s="75"/>
      <c r="AP827" s="75"/>
      <c r="AQ827" s="75"/>
      <c r="AR827" s="75"/>
      <c r="AS827" s="75"/>
      <c r="AT827" s="75"/>
      <c r="AU827" s="75"/>
      <c r="AV827" s="75"/>
      <c r="AW827" s="75"/>
      <c r="AX827" s="75"/>
      <c r="AY827" s="75"/>
      <c r="AZ827" s="75"/>
      <c r="BA827" s="75"/>
      <c r="BB827" s="75"/>
      <c r="BC827" s="75"/>
    </row>
    <row r="828" ht="16.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c r="AK828" s="75"/>
      <c r="AL828" s="75"/>
      <c r="AM828" s="75"/>
      <c r="AN828" s="75"/>
      <c r="AO828" s="75"/>
      <c r="AP828" s="75"/>
      <c r="AQ828" s="75"/>
      <c r="AR828" s="75"/>
      <c r="AS828" s="75"/>
      <c r="AT828" s="75"/>
      <c r="AU828" s="75"/>
      <c r="AV828" s="75"/>
      <c r="AW828" s="75"/>
      <c r="AX828" s="75"/>
      <c r="AY828" s="75"/>
      <c r="AZ828" s="75"/>
      <c r="BA828" s="75"/>
      <c r="BB828" s="75"/>
      <c r="BC828" s="75"/>
    </row>
    <row r="829" ht="16.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c r="AK829" s="75"/>
      <c r="AL829" s="75"/>
      <c r="AM829" s="75"/>
      <c r="AN829" s="75"/>
      <c r="AO829" s="75"/>
      <c r="AP829" s="75"/>
      <c r="AQ829" s="75"/>
      <c r="AR829" s="75"/>
      <c r="AS829" s="75"/>
      <c r="AT829" s="75"/>
      <c r="AU829" s="75"/>
      <c r="AV829" s="75"/>
      <c r="AW829" s="75"/>
      <c r="AX829" s="75"/>
      <c r="AY829" s="75"/>
      <c r="AZ829" s="75"/>
      <c r="BA829" s="75"/>
      <c r="BB829" s="75"/>
      <c r="BC829" s="75"/>
    </row>
    <row r="830" ht="16.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c r="AK830" s="75"/>
      <c r="AL830" s="75"/>
      <c r="AM830" s="75"/>
      <c r="AN830" s="75"/>
      <c r="AO830" s="75"/>
      <c r="AP830" s="75"/>
      <c r="AQ830" s="75"/>
      <c r="AR830" s="75"/>
      <c r="AS830" s="75"/>
      <c r="AT830" s="75"/>
      <c r="AU830" s="75"/>
      <c r="AV830" s="75"/>
      <c r="AW830" s="75"/>
      <c r="AX830" s="75"/>
      <c r="AY830" s="75"/>
      <c r="AZ830" s="75"/>
      <c r="BA830" s="75"/>
      <c r="BB830" s="75"/>
      <c r="BC830" s="75"/>
    </row>
    <row r="831" ht="16.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c r="AK831" s="75"/>
      <c r="AL831" s="75"/>
      <c r="AM831" s="75"/>
      <c r="AN831" s="75"/>
      <c r="AO831" s="75"/>
      <c r="AP831" s="75"/>
      <c r="AQ831" s="75"/>
      <c r="AR831" s="75"/>
      <c r="AS831" s="75"/>
      <c r="AT831" s="75"/>
      <c r="AU831" s="75"/>
      <c r="AV831" s="75"/>
      <c r="AW831" s="75"/>
      <c r="AX831" s="75"/>
      <c r="AY831" s="75"/>
      <c r="AZ831" s="75"/>
      <c r="BA831" s="75"/>
      <c r="BB831" s="75"/>
      <c r="BC831" s="75"/>
    </row>
    <row r="832" ht="16.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c r="AK832" s="75"/>
      <c r="AL832" s="75"/>
      <c r="AM832" s="75"/>
      <c r="AN832" s="75"/>
      <c r="AO832" s="75"/>
      <c r="AP832" s="75"/>
      <c r="AQ832" s="75"/>
      <c r="AR832" s="75"/>
      <c r="AS832" s="75"/>
      <c r="AT832" s="75"/>
      <c r="AU832" s="75"/>
      <c r="AV832" s="75"/>
      <c r="AW832" s="75"/>
      <c r="AX832" s="75"/>
      <c r="AY832" s="75"/>
      <c r="AZ832" s="75"/>
      <c r="BA832" s="75"/>
      <c r="BB832" s="75"/>
      <c r="BC832" s="75"/>
    </row>
    <row r="833" ht="16.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c r="AK833" s="75"/>
      <c r="AL833" s="75"/>
      <c r="AM833" s="75"/>
      <c r="AN833" s="75"/>
      <c r="AO833" s="75"/>
      <c r="AP833" s="75"/>
      <c r="AQ833" s="75"/>
      <c r="AR833" s="75"/>
      <c r="AS833" s="75"/>
      <c r="AT833" s="75"/>
      <c r="AU833" s="75"/>
      <c r="AV833" s="75"/>
      <c r="AW833" s="75"/>
      <c r="AX833" s="75"/>
      <c r="AY833" s="75"/>
      <c r="AZ833" s="75"/>
      <c r="BA833" s="75"/>
      <c r="BB833" s="75"/>
      <c r="BC833" s="75"/>
    </row>
    <row r="834" ht="16.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c r="AK834" s="75"/>
      <c r="AL834" s="75"/>
      <c r="AM834" s="75"/>
      <c r="AN834" s="75"/>
      <c r="AO834" s="75"/>
      <c r="AP834" s="75"/>
      <c r="AQ834" s="75"/>
      <c r="AR834" s="75"/>
      <c r="AS834" s="75"/>
      <c r="AT834" s="75"/>
      <c r="AU834" s="75"/>
      <c r="AV834" s="75"/>
      <c r="AW834" s="75"/>
      <c r="AX834" s="75"/>
      <c r="AY834" s="75"/>
      <c r="AZ834" s="75"/>
      <c r="BA834" s="75"/>
      <c r="BB834" s="75"/>
      <c r="BC834" s="75"/>
    </row>
    <row r="835" ht="16.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c r="AK835" s="75"/>
      <c r="AL835" s="75"/>
      <c r="AM835" s="75"/>
      <c r="AN835" s="75"/>
      <c r="AO835" s="75"/>
      <c r="AP835" s="75"/>
      <c r="AQ835" s="75"/>
      <c r="AR835" s="75"/>
      <c r="AS835" s="75"/>
      <c r="AT835" s="75"/>
      <c r="AU835" s="75"/>
      <c r="AV835" s="75"/>
      <c r="AW835" s="75"/>
      <c r="AX835" s="75"/>
      <c r="AY835" s="75"/>
      <c r="AZ835" s="75"/>
      <c r="BA835" s="75"/>
      <c r="BB835" s="75"/>
      <c r="BC835" s="75"/>
    </row>
    <row r="836" ht="16.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c r="AK836" s="75"/>
      <c r="AL836" s="75"/>
      <c r="AM836" s="75"/>
      <c r="AN836" s="75"/>
      <c r="AO836" s="75"/>
      <c r="AP836" s="75"/>
      <c r="AQ836" s="75"/>
      <c r="AR836" s="75"/>
      <c r="AS836" s="75"/>
      <c r="AT836" s="75"/>
      <c r="AU836" s="75"/>
      <c r="AV836" s="75"/>
      <c r="AW836" s="75"/>
      <c r="AX836" s="75"/>
      <c r="AY836" s="75"/>
      <c r="AZ836" s="75"/>
      <c r="BA836" s="75"/>
      <c r="BB836" s="75"/>
      <c r="BC836" s="75"/>
    </row>
    <row r="837" ht="16.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c r="AK837" s="75"/>
      <c r="AL837" s="75"/>
      <c r="AM837" s="75"/>
      <c r="AN837" s="75"/>
      <c r="AO837" s="75"/>
      <c r="AP837" s="75"/>
      <c r="AQ837" s="75"/>
      <c r="AR837" s="75"/>
      <c r="AS837" s="75"/>
      <c r="AT837" s="75"/>
      <c r="AU837" s="75"/>
      <c r="AV837" s="75"/>
      <c r="AW837" s="75"/>
      <c r="AX837" s="75"/>
      <c r="AY837" s="75"/>
      <c r="AZ837" s="75"/>
      <c r="BA837" s="75"/>
      <c r="BB837" s="75"/>
      <c r="BC837" s="75"/>
    </row>
    <row r="838" ht="16.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c r="AK838" s="75"/>
      <c r="AL838" s="75"/>
      <c r="AM838" s="75"/>
      <c r="AN838" s="75"/>
      <c r="AO838" s="75"/>
      <c r="AP838" s="75"/>
      <c r="AQ838" s="75"/>
      <c r="AR838" s="75"/>
      <c r="AS838" s="75"/>
      <c r="AT838" s="75"/>
      <c r="AU838" s="75"/>
      <c r="AV838" s="75"/>
      <c r="AW838" s="75"/>
      <c r="AX838" s="75"/>
      <c r="AY838" s="75"/>
      <c r="AZ838" s="75"/>
      <c r="BA838" s="75"/>
      <c r="BB838" s="75"/>
      <c r="BC838" s="75"/>
    </row>
    <row r="839" ht="16.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c r="AK839" s="75"/>
      <c r="AL839" s="75"/>
      <c r="AM839" s="75"/>
      <c r="AN839" s="75"/>
      <c r="AO839" s="75"/>
      <c r="AP839" s="75"/>
      <c r="AQ839" s="75"/>
      <c r="AR839" s="75"/>
      <c r="AS839" s="75"/>
      <c r="AT839" s="75"/>
      <c r="AU839" s="75"/>
      <c r="AV839" s="75"/>
      <c r="AW839" s="75"/>
      <c r="AX839" s="75"/>
      <c r="AY839" s="75"/>
      <c r="AZ839" s="75"/>
      <c r="BA839" s="75"/>
      <c r="BB839" s="75"/>
      <c r="BC839" s="75"/>
    </row>
    <row r="840" ht="16.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c r="AK840" s="75"/>
      <c r="AL840" s="75"/>
      <c r="AM840" s="75"/>
      <c r="AN840" s="75"/>
      <c r="AO840" s="75"/>
      <c r="AP840" s="75"/>
      <c r="AQ840" s="75"/>
      <c r="AR840" s="75"/>
      <c r="AS840" s="75"/>
      <c r="AT840" s="75"/>
      <c r="AU840" s="75"/>
      <c r="AV840" s="75"/>
      <c r="AW840" s="75"/>
      <c r="AX840" s="75"/>
      <c r="AY840" s="75"/>
      <c r="AZ840" s="75"/>
      <c r="BA840" s="75"/>
      <c r="BB840" s="75"/>
      <c r="BC840" s="75"/>
    </row>
    <row r="841" ht="16.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c r="AK841" s="75"/>
      <c r="AL841" s="75"/>
      <c r="AM841" s="75"/>
      <c r="AN841" s="75"/>
      <c r="AO841" s="75"/>
      <c r="AP841" s="75"/>
      <c r="AQ841" s="75"/>
      <c r="AR841" s="75"/>
      <c r="AS841" s="75"/>
      <c r="AT841" s="75"/>
      <c r="AU841" s="75"/>
      <c r="AV841" s="75"/>
      <c r="AW841" s="75"/>
      <c r="AX841" s="75"/>
      <c r="AY841" s="75"/>
      <c r="AZ841" s="75"/>
      <c r="BA841" s="75"/>
      <c r="BB841" s="75"/>
      <c r="BC841" s="75"/>
    </row>
    <row r="842" ht="16.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c r="AK842" s="75"/>
      <c r="AL842" s="75"/>
      <c r="AM842" s="75"/>
      <c r="AN842" s="75"/>
      <c r="AO842" s="75"/>
      <c r="AP842" s="75"/>
      <c r="AQ842" s="75"/>
      <c r="AR842" s="75"/>
      <c r="AS842" s="75"/>
      <c r="AT842" s="75"/>
      <c r="AU842" s="75"/>
      <c r="AV842" s="75"/>
      <c r="AW842" s="75"/>
      <c r="AX842" s="75"/>
      <c r="AY842" s="75"/>
      <c r="AZ842" s="75"/>
      <c r="BA842" s="75"/>
      <c r="BB842" s="75"/>
      <c r="BC842" s="75"/>
    </row>
    <row r="843" ht="16.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c r="AK843" s="75"/>
      <c r="AL843" s="75"/>
      <c r="AM843" s="75"/>
      <c r="AN843" s="75"/>
      <c r="AO843" s="75"/>
      <c r="AP843" s="75"/>
      <c r="AQ843" s="75"/>
      <c r="AR843" s="75"/>
      <c r="AS843" s="75"/>
      <c r="AT843" s="75"/>
      <c r="AU843" s="75"/>
      <c r="AV843" s="75"/>
      <c r="AW843" s="75"/>
      <c r="AX843" s="75"/>
      <c r="AY843" s="75"/>
      <c r="AZ843" s="75"/>
      <c r="BA843" s="75"/>
      <c r="BB843" s="75"/>
      <c r="BC843" s="75"/>
    </row>
    <row r="844" ht="16.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c r="AK844" s="75"/>
      <c r="AL844" s="75"/>
      <c r="AM844" s="75"/>
      <c r="AN844" s="75"/>
      <c r="AO844" s="75"/>
      <c r="AP844" s="75"/>
      <c r="AQ844" s="75"/>
      <c r="AR844" s="75"/>
      <c r="AS844" s="75"/>
      <c r="AT844" s="75"/>
      <c r="AU844" s="75"/>
      <c r="AV844" s="75"/>
      <c r="AW844" s="75"/>
      <c r="AX844" s="75"/>
      <c r="AY844" s="75"/>
      <c r="AZ844" s="75"/>
      <c r="BA844" s="75"/>
      <c r="BB844" s="75"/>
      <c r="BC844" s="75"/>
    </row>
    <row r="845" ht="16.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c r="AK845" s="75"/>
      <c r="AL845" s="75"/>
      <c r="AM845" s="75"/>
      <c r="AN845" s="75"/>
      <c r="AO845" s="75"/>
      <c r="AP845" s="75"/>
      <c r="AQ845" s="75"/>
      <c r="AR845" s="75"/>
      <c r="AS845" s="75"/>
      <c r="AT845" s="75"/>
      <c r="AU845" s="75"/>
      <c r="AV845" s="75"/>
      <c r="AW845" s="75"/>
      <c r="AX845" s="75"/>
      <c r="AY845" s="75"/>
      <c r="AZ845" s="75"/>
      <c r="BA845" s="75"/>
      <c r="BB845" s="75"/>
      <c r="BC845" s="75"/>
    </row>
    <row r="846" ht="16.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c r="AK846" s="75"/>
      <c r="AL846" s="75"/>
      <c r="AM846" s="75"/>
      <c r="AN846" s="75"/>
      <c r="AO846" s="75"/>
      <c r="AP846" s="75"/>
      <c r="AQ846" s="75"/>
      <c r="AR846" s="75"/>
      <c r="AS846" s="75"/>
      <c r="AT846" s="75"/>
      <c r="AU846" s="75"/>
      <c r="AV846" s="75"/>
      <c r="AW846" s="75"/>
      <c r="AX846" s="75"/>
      <c r="AY846" s="75"/>
      <c r="AZ846" s="75"/>
      <c r="BA846" s="75"/>
      <c r="BB846" s="75"/>
      <c r="BC846" s="75"/>
    </row>
    <row r="847" ht="16.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c r="AK847" s="75"/>
      <c r="AL847" s="75"/>
      <c r="AM847" s="75"/>
      <c r="AN847" s="75"/>
      <c r="AO847" s="75"/>
      <c r="AP847" s="75"/>
      <c r="AQ847" s="75"/>
      <c r="AR847" s="75"/>
      <c r="AS847" s="75"/>
      <c r="AT847" s="75"/>
      <c r="AU847" s="75"/>
      <c r="AV847" s="75"/>
      <c r="AW847" s="75"/>
      <c r="AX847" s="75"/>
      <c r="AY847" s="75"/>
      <c r="AZ847" s="75"/>
      <c r="BA847" s="75"/>
      <c r="BB847" s="75"/>
      <c r="BC847" s="75"/>
    </row>
    <row r="848" ht="16.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c r="AK848" s="75"/>
      <c r="AL848" s="75"/>
      <c r="AM848" s="75"/>
      <c r="AN848" s="75"/>
      <c r="AO848" s="75"/>
      <c r="AP848" s="75"/>
      <c r="AQ848" s="75"/>
      <c r="AR848" s="75"/>
      <c r="AS848" s="75"/>
      <c r="AT848" s="75"/>
      <c r="AU848" s="75"/>
      <c r="AV848" s="75"/>
      <c r="AW848" s="75"/>
      <c r="AX848" s="75"/>
      <c r="AY848" s="75"/>
      <c r="AZ848" s="75"/>
      <c r="BA848" s="75"/>
      <c r="BB848" s="75"/>
      <c r="BC848" s="75"/>
    </row>
    <row r="849" ht="16.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c r="AK849" s="75"/>
      <c r="AL849" s="75"/>
      <c r="AM849" s="75"/>
      <c r="AN849" s="75"/>
      <c r="AO849" s="75"/>
      <c r="AP849" s="75"/>
      <c r="AQ849" s="75"/>
      <c r="AR849" s="75"/>
      <c r="AS849" s="75"/>
      <c r="AT849" s="75"/>
      <c r="AU849" s="75"/>
      <c r="AV849" s="75"/>
      <c r="AW849" s="75"/>
      <c r="AX849" s="75"/>
      <c r="AY849" s="75"/>
      <c r="AZ849" s="75"/>
      <c r="BA849" s="75"/>
      <c r="BB849" s="75"/>
      <c r="BC849" s="75"/>
    </row>
    <row r="850" ht="16.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c r="AK850" s="75"/>
      <c r="AL850" s="75"/>
      <c r="AM850" s="75"/>
      <c r="AN850" s="75"/>
      <c r="AO850" s="75"/>
      <c r="AP850" s="75"/>
      <c r="AQ850" s="75"/>
      <c r="AR850" s="75"/>
      <c r="AS850" s="75"/>
      <c r="AT850" s="75"/>
      <c r="AU850" s="75"/>
      <c r="AV850" s="75"/>
      <c r="AW850" s="75"/>
      <c r="AX850" s="75"/>
      <c r="AY850" s="75"/>
      <c r="AZ850" s="75"/>
      <c r="BA850" s="75"/>
      <c r="BB850" s="75"/>
      <c r="BC850" s="75"/>
    </row>
    <row r="851" ht="16.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c r="AK851" s="75"/>
      <c r="AL851" s="75"/>
      <c r="AM851" s="75"/>
      <c r="AN851" s="75"/>
      <c r="AO851" s="75"/>
      <c r="AP851" s="75"/>
      <c r="AQ851" s="75"/>
      <c r="AR851" s="75"/>
      <c r="AS851" s="75"/>
      <c r="AT851" s="75"/>
      <c r="AU851" s="75"/>
      <c r="AV851" s="75"/>
      <c r="AW851" s="75"/>
      <c r="AX851" s="75"/>
      <c r="AY851" s="75"/>
      <c r="AZ851" s="75"/>
      <c r="BA851" s="75"/>
      <c r="BB851" s="75"/>
      <c r="BC851" s="75"/>
    </row>
    <row r="852" ht="16.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c r="AK852" s="75"/>
      <c r="AL852" s="75"/>
      <c r="AM852" s="75"/>
      <c r="AN852" s="75"/>
      <c r="AO852" s="75"/>
      <c r="AP852" s="75"/>
      <c r="AQ852" s="75"/>
      <c r="AR852" s="75"/>
      <c r="AS852" s="75"/>
      <c r="AT852" s="75"/>
      <c r="AU852" s="75"/>
      <c r="AV852" s="75"/>
      <c r="AW852" s="75"/>
      <c r="AX852" s="75"/>
      <c r="AY852" s="75"/>
      <c r="AZ852" s="75"/>
      <c r="BA852" s="75"/>
      <c r="BB852" s="75"/>
      <c r="BC852" s="75"/>
    </row>
    <row r="853" ht="16.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c r="AK853" s="75"/>
      <c r="AL853" s="75"/>
      <c r="AM853" s="75"/>
      <c r="AN853" s="75"/>
      <c r="AO853" s="75"/>
      <c r="AP853" s="75"/>
      <c r="AQ853" s="75"/>
      <c r="AR853" s="75"/>
      <c r="AS853" s="75"/>
      <c r="AT853" s="75"/>
      <c r="AU853" s="75"/>
      <c r="AV853" s="75"/>
      <c r="AW853" s="75"/>
      <c r="AX853" s="75"/>
      <c r="AY853" s="75"/>
      <c r="AZ853" s="75"/>
      <c r="BA853" s="75"/>
      <c r="BB853" s="75"/>
      <c r="BC853" s="75"/>
    </row>
    <row r="854" ht="16.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c r="AK854" s="75"/>
      <c r="AL854" s="75"/>
      <c r="AM854" s="75"/>
      <c r="AN854" s="75"/>
      <c r="AO854" s="75"/>
      <c r="AP854" s="75"/>
      <c r="AQ854" s="75"/>
      <c r="AR854" s="75"/>
      <c r="AS854" s="75"/>
      <c r="AT854" s="75"/>
      <c r="AU854" s="75"/>
      <c r="AV854" s="75"/>
      <c r="AW854" s="75"/>
      <c r="AX854" s="75"/>
      <c r="AY854" s="75"/>
      <c r="AZ854" s="75"/>
      <c r="BA854" s="75"/>
      <c r="BB854" s="75"/>
      <c r="BC854" s="75"/>
    </row>
    <row r="855" ht="16.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c r="AK855" s="75"/>
      <c r="AL855" s="75"/>
      <c r="AM855" s="75"/>
      <c r="AN855" s="75"/>
      <c r="AO855" s="75"/>
      <c r="AP855" s="75"/>
      <c r="AQ855" s="75"/>
      <c r="AR855" s="75"/>
      <c r="AS855" s="75"/>
      <c r="AT855" s="75"/>
      <c r="AU855" s="75"/>
      <c r="AV855" s="75"/>
      <c r="AW855" s="75"/>
      <c r="AX855" s="75"/>
      <c r="AY855" s="75"/>
      <c r="AZ855" s="75"/>
      <c r="BA855" s="75"/>
      <c r="BB855" s="75"/>
      <c r="BC855" s="75"/>
    </row>
    <row r="856" ht="16.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c r="AK856" s="75"/>
      <c r="AL856" s="75"/>
      <c r="AM856" s="75"/>
      <c r="AN856" s="75"/>
      <c r="AO856" s="75"/>
      <c r="AP856" s="75"/>
      <c r="AQ856" s="75"/>
      <c r="AR856" s="75"/>
      <c r="AS856" s="75"/>
      <c r="AT856" s="75"/>
      <c r="AU856" s="75"/>
      <c r="AV856" s="75"/>
      <c r="AW856" s="75"/>
      <c r="AX856" s="75"/>
      <c r="AY856" s="75"/>
      <c r="AZ856" s="75"/>
      <c r="BA856" s="75"/>
      <c r="BB856" s="75"/>
      <c r="BC856" s="75"/>
    </row>
    <row r="857" ht="16.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c r="AK857" s="75"/>
      <c r="AL857" s="75"/>
      <c r="AM857" s="75"/>
      <c r="AN857" s="75"/>
      <c r="AO857" s="75"/>
      <c r="AP857" s="75"/>
      <c r="AQ857" s="75"/>
      <c r="AR857" s="75"/>
      <c r="AS857" s="75"/>
      <c r="AT857" s="75"/>
      <c r="AU857" s="75"/>
      <c r="AV857" s="75"/>
      <c r="AW857" s="75"/>
      <c r="AX857" s="75"/>
      <c r="AY857" s="75"/>
      <c r="AZ857" s="75"/>
      <c r="BA857" s="75"/>
      <c r="BB857" s="75"/>
      <c r="BC857" s="75"/>
    </row>
    <row r="858" ht="16.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c r="AK858" s="75"/>
      <c r="AL858" s="75"/>
      <c r="AM858" s="75"/>
      <c r="AN858" s="75"/>
      <c r="AO858" s="75"/>
      <c r="AP858" s="75"/>
      <c r="AQ858" s="75"/>
      <c r="AR858" s="75"/>
      <c r="AS858" s="75"/>
      <c r="AT858" s="75"/>
      <c r="AU858" s="75"/>
      <c r="AV858" s="75"/>
      <c r="AW858" s="75"/>
      <c r="AX858" s="75"/>
      <c r="AY858" s="75"/>
      <c r="AZ858" s="75"/>
      <c r="BA858" s="75"/>
      <c r="BB858" s="75"/>
      <c r="BC858" s="75"/>
    </row>
    <row r="859" ht="16.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c r="AK859" s="75"/>
      <c r="AL859" s="75"/>
      <c r="AM859" s="75"/>
      <c r="AN859" s="75"/>
      <c r="AO859" s="75"/>
      <c r="AP859" s="75"/>
      <c r="AQ859" s="75"/>
      <c r="AR859" s="75"/>
      <c r="AS859" s="75"/>
      <c r="AT859" s="75"/>
      <c r="AU859" s="75"/>
      <c r="AV859" s="75"/>
      <c r="AW859" s="75"/>
      <c r="AX859" s="75"/>
      <c r="AY859" s="75"/>
      <c r="AZ859" s="75"/>
      <c r="BA859" s="75"/>
      <c r="BB859" s="75"/>
      <c r="BC859" s="75"/>
    </row>
    <row r="860" ht="16.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c r="AK860" s="75"/>
      <c r="AL860" s="75"/>
      <c r="AM860" s="75"/>
      <c r="AN860" s="75"/>
      <c r="AO860" s="75"/>
      <c r="AP860" s="75"/>
      <c r="AQ860" s="75"/>
      <c r="AR860" s="75"/>
      <c r="AS860" s="75"/>
      <c r="AT860" s="75"/>
      <c r="AU860" s="75"/>
      <c r="AV860" s="75"/>
      <c r="AW860" s="75"/>
      <c r="AX860" s="75"/>
      <c r="AY860" s="75"/>
      <c r="AZ860" s="75"/>
      <c r="BA860" s="75"/>
      <c r="BB860" s="75"/>
      <c r="BC860" s="75"/>
    </row>
    <row r="861" ht="16.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c r="AK861" s="75"/>
      <c r="AL861" s="75"/>
      <c r="AM861" s="75"/>
      <c r="AN861" s="75"/>
      <c r="AO861" s="75"/>
      <c r="AP861" s="75"/>
      <c r="AQ861" s="75"/>
      <c r="AR861" s="75"/>
      <c r="AS861" s="75"/>
      <c r="AT861" s="75"/>
      <c r="AU861" s="75"/>
      <c r="AV861" s="75"/>
      <c r="AW861" s="75"/>
      <c r="AX861" s="75"/>
      <c r="AY861" s="75"/>
      <c r="AZ861" s="75"/>
      <c r="BA861" s="75"/>
      <c r="BB861" s="75"/>
      <c r="BC861" s="75"/>
    </row>
    <row r="862" ht="16.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c r="AK862" s="75"/>
      <c r="AL862" s="75"/>
      <c r="AM862" s="75"/>
      <c r="AN862" s="75"/>
      <c r="AO862" s="75"/>
      <c r="AP862" s="75"/>
      <c r="AQ862" s="75"/>
      <c r="AR862" s="75"/>
      <c r="AS862" s="75"/>
      <c r="AT862" s="75"/>
      <c r="AU862" s="75"/>
      <c r="AV862" s="75"/>
      <c r="AW862" s="75"/>
      <c r="AX862" s="75"/>
      <c r="AY862" s="75"/>
      <c r="AZ862" s="75"/>
      <c r="BA862" s="75"/>
      <c r="BB862" s="75"/>
      <c r="BC862" s="75"/>
    </row>
    <row r="863" ht="16.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c r="AK863" s="75"/>
      <c r="AL863" s="75"/>
      <c r="AM863" s="75"/>
      <c r="AN863" s="75"/>
      <c r="AO863" s="75"/>
      <c r="AP863" s="75"/>
      <c r="AQ863" s="75"/>
      <c r="AR863" s="75"/>
      <c r="AS863" s="75"/>
      <c r="AT863" s="75"/>
      <c r="AU863" s="75"/>
      <c r="AV863" s="75"/>
      <c r="AW863" s="75"/>
      <c r="AX863" s="75"/>
      <c r="AY863" s="75"/>
      <c r="AZ863" s="75"/>
      <c r="BA863" s="75"/>
      <c r="BB863" s="75"/>
      <c r="BC863" s="75"/>
    </row>
    <row r="864" ht="16.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c r="AK864" s="75"/>
      <c r="AL864" s="75"/>
      <c r="AM864" s="75"/>
      <c r="AN864" s="75"/>
      <c r="AO864" s="75"/>
      <c r="AP864" s="75"/>
      <c r="AQ864" s="75"/>
      <c r="AR864" s="75"/>
      <c r="AS864" s="75"/>
      <c r="AT864" s="75"/>
      <c r="AU864" s="75"/>
      <c r="AV864" s="75"/>
      <c r="AW864" s="75"/>
      <c r="AX864" s="75"/>
      <c r="AY864" s="75"/>
      <c r="AZ864" s="75"/>
      <c r="BA864" s="75"/>
      <c r="BB864" s="75"/>
      <c r="BC864" s="75"/>
    </row>
    <row r="865" ht="16.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c r="AK865" s="75"/>
      <c r="AL865" s="75"/>
      <c r="AM865" s="75"/>
      <c r="AN865" s="75"/>
      <c r="AO865" s="75"/>
      <c r="AP865" s="75"/>
      <c r="AQ865" s="75"/>
      <c r="AR865" s="75"/>
      <c r="AS865" s="75"/>
      <c r="AT865" s="75"/>
      <c r="AU865" s="75"/>
      <c r="AV865" s="75"/>
      <c r="AW865" s="75"/>
      <c r="AX865" s="75"/>
      <c r="AY865" s="75"/>
      <c r="AZ865" s="75"/>
      <c r="BA865" s="75"/>
      <c r="BB865" s="75"/>
      <c r="BC865" s="75"/>
    </row>
    <row r="866" ht="16.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c r="AK866" s="75"/>
      <c r="AL866" s="75"/>
      <c r="AM866" s="75"/>
      <c r="AN866" s="75"/>
      <c r="AO866" s="75"/>
      <c r="AP866" s="75"/>
      <c r="AQ866" s="75"/>
      <c r="AR866" s="75"/>
      <c r="AS866" s="75"/>
      <c r="AT866" s="75"/>
      <c r="AU866" s="75"/>
      <c r="AV866" s="75"/>
      <c r="AW866" s="75"/>
      <c r="AX866" s="75"/>
      <c r="AY866" s="75"/>
      <c r="AZ866" s="75"/>
      <c r="BA866" s="75"/>
      <c r="BB866" s="75"/>
      <c r="BC866" s="75"/>
    </row>
    <row r="867" ht="16.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c r="AK867" s="75"/>
      <c r="AL867" s="75"/>
      <c r="AM867" s="75"/>
      <c r="AN867" s="75"/>
      <c r="AO867" s="75"/>
      <c r="AP867" s="75"/>
      <c r="AQ867" s="75"/>
      <c r="AR867" s="75"/>
      <c r="AS867" s="75"/>
      <c r="AT867" s="75"/>
      <c r="AU867" s="75"/>
      <c r="AV867" s="75"/>
      <c r="AW867" s="75"/>
      <c r="AX867" s="75"/>
      <c r="AY867" s="75"/>
      <c r="AZ867" s="75"/>
      <c r="BA867" s="75"/>
      <c r="BB867" s="75"/>
      <c r="BC867" s="75"/>
    </row>
    <row r="868" ht="16.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c r="AK868" s="75"/>
      <c r="AL868" s="75"/>
      <c r="AM868" s="75"/>
      <c r="AN868" s="75"/>
      <c r="AO868" s="75"/>
      <c r="AP868" s="75"/>
      <c r="AQ868" s="75"/>
      <c r="AR868" s="75"/>
      <c r="AS868" s="75"/>
      <c r="AT868" s="75"/>
      <c r="AU868" s="75"/>
      <c r="AV868" s="75"/>
      <c r="AW868" s="75"/>
      <c r="AX868" s="75"/>
      <c r="AY868" s="75"/>
      <c r="AZ868" s="75"/>
      <c r="BA868" s="75"/>
      <c r="BB868" s="75"/>
      <c r="BC868" s="75"/>
    </row>
    <row r="869" ht="16.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c r="AK869" s="75"/>
      <c r="AL869" s="75"/>
      <c r="AM869" s="75"/>
      <c r="AN869" s="75"/>
      <c r="AO869" s="75"/>
      <c r="AP869" s="75"/>
      <c r="AQ869" s="75"/>
      <c r="AR869" s="75"/>
      <c r="AS869" s="75"/>
      <c r="AT869" s="75"/>
      <c r="AU869" s="75"/>
      <c r="AV869" s="75"/>
      <c r="AW869" s="75"/>
      <c r="AX869" s="75"/>
      <c r="AY869" s="75"/>
      <c r="AZ869" s="75"/>
      <c r="BA869" s="75"/>
      <c r="BB869" s="75"/>
      <c r="BC869" s="75"/>
    </row>
    <row r="870" ht="16.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c r="AK870" s="75"/>
      <c r="AL870" s="75"/>
      <c r="AM870" s="75"/>
      <c r="AN870" s="75"/>
      <c r="AO870" s="75"/>
      <c r="AP870" s="75"/>
      <c r="AQ870" s="75"/>
      <c r="AR870" s="75"/>
      <c r="AS870" s="75"/>
      <c r="AT870" s="75"/>
      <c r="AU870" s="75"/>
      <c r="AV870" s="75"/>
      <c r="AW870" s="75"/>
      <c r="AX870" s="75"/>
      <c r="AY870" s="75"/>
      <c r="AZ870" s="75"/>
      <c r="BA870" s="75"/>
      <c r="BB870" s="75"/>
      <c r="BC870" s="75"/>
    </row>
    <row r="871" ht="16.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c r="AK871" s="75"/>
      <c r="AL871" s="75"/>
      <c r="AM871" s="75"/>
      <c r="AN871" s="75"/>
      <c r="AO871" s="75"/>
      <c r="AP871" s="75"/>
      <c r="AQ871" s="75"/>
      <c r="AR871" s="75"/>
      <c r="AS871" s="75"/>
      <c r="AT871" s="75"/>
      <c r="AU871" s="75"/>
      <c r="AV871" s="75"/>
      <c r="AW871" s="75"/>
      <c r="AX871" s="75"/>
      <c r="AY871" s="75"/>
      <c r="AZ871" s="75"/>
      <c r="BA871" s="75"/>
      <c r="BB871" s="75"/>
      <c r="BC871" s="75"/>
    </row>
    <row r="872" ht="16.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c r="AK872" s="75"/>
      <c r="AL872" s="75"/>
      <c r="AM872" s="75"/>
      <c r="AN872" s="75"/>
      <c r="AO872" s="75"/>
      <c r="AP872" s="75"/>
      <c r="AQ872" s="75"/>
      <c r="AR872" s="75"/>
      <c r="AS872" s="75"/>
      <c r="AT872" s="75"/>
      <c r="AU872" s="75"/>
      <c r="AV872" s="75"/>
      <c r="AW872" s="75"/>
      <c r="AX872" s="75"/>
      <c r="AY872" s="75"/>
      <c r="AZ872" s="75"/>
      <c r="BA872" s="75"/>
      <c r="BB872" s="75"/>
      <c r="BC872" s="75"/>
    </row>
    <row r="873" ht="16.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c r="AK873" s="75"/>
      <c r="AL873" s="75"/>
      <c r="AM873" s="75"/>
      <c r="AN873" s="75"/>
      <c r="AO873" s="75"/>
      <c r="AP873" s="75"/>
      <c r="AQ873" s="75"/>
      <c r="AR873" s="75"/>
      <c r="AS873" s="75"/>
      <c r="AT873" s="75"/>
      <c r="AU873" s="75"/>
      <c r="AV873" s="75"/>
      <c r="AW873" s="75"/>
      <c r="AX873" s="75"/>
      <c r="AY873" s="75"/>
      <c r="AZ873" s="75"/>
      <c r="BA873" s="75"/>
      <c r="BB873" s="75"/>
      <c r="BC873" s="75"/>
    </row>
    <row r="874" ht="16.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c r="AK874" s="75"/>
      <c r="AL874" s="75"/>
      <c r="AM874" s="75"/>
      <c r="AN874" s="75"/>
      <c r="AO874" s="75"/>
      <c r="AP874" s="75"/>
      <c r="AQ874" s="75"/>
      <c r="AR874" s="75"/>
      <c r="AS874" s="75"/>
      <c r="AT874" s="75"/>
      <c r="AU874" s="75"/>
      <c r="AV874" s="75"/>
      <c r="AW874" s="75"/>
      <c r="AX874" s="75"/>
      <c r="AY874" s="75"/>
      <c r="AZ874" s="75"/>
      <c r="BA874" s="75"/>
      <c r="BB874" s="75"/>
      <c r="BC874" s="75"/>
    </row>
    <row r="875" ht="16.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c r="AK875" s="75"/>
      <c r="AL875" s="75"/>
      <c r="AM875" s="75"/>
      <c r="AN875" s="75"/>
      <c r="AO875" s="75"/>
      <c r="AP875" s="75"/>
      <c r="AQ875" s="75"/>
      <c r="AR875" s="75"/>
      <c r="AS875" s="75"/>
      <c r="AT875" s="75"/>
      <c r="AU875" s="75"/>
      <c r="AV875" s="75"/>
      <c r="AW875" s="75"/>
      <c r="AX875" s="75"/>
      <c r="AY875" s="75"/>
      <c r="AZ875" s="75"/>
      <c r="BA875" s="75"/>
      <c r="BB875" s="75"/>
      <c r="BC875" s="75"/>
    </row>
    <row r="876" ht="16.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c r="AK876" s="75"/>
      <c r="AL876" s="75"/>
      <c r="AM876" s="75"/>
      <c r="AN876" s="75"/>
      <c r="AO876" s="75"/>
      <c r="AP876" s="75"/>
      <c r="AQ876" s="75"/>
      <c r="AR876" s="75"/>
      <c r="AS876" s="75"/>
      <c r="AT876" s="75"/>
      <c r="AU876" s="75"/>
      <c r="AV876" s="75"/>
      <c r="AW876" s="75"/>
      <c r="AX876" s="75"/>
      <c r="AY876" s="75"/>
      <c r="AZ876" s="75"/>
      <c r="BA876" s="75"/>
      <c r="BB876" s="75"/>
      <c r="BC876" s="75"/>
    </row>
    <row r="877" ht="16.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c r="AK877" s="75"/>
      <c r="AL877" s="75"/>
      <c r="AM877" s="75"/>
      <c r="AN877" s="75"/>
      <c r="AO877" s="75"/>
      <c r="AP877" s="75"/>
      <c r="AQ877" s="75"/>
      <c r="AR877" s="75"/>
      <c r="AS877" s="75"/>
      <c r="AT877" s="75"/>
      <c r="AU877" s="75"/>
      <c r="AV877" s="75"/>
      <c r="AW877" s="75"/>
      <c r="AX877" s="75"/>
      <c r="AY877" s="75"/>
      <c r="AZ877" s="75"/>
      <c r="BA877" s="75"/>
      <c r="BB877" s="75"/>
      <c r="BC877" s="75"/>
    </row>
    <row r="878" ht="16.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c r="AK878" s="75"/>
      <c r="AL878" s="75"/>
      <c r="AM878" s="75"/>
      <c r="AN878" s="75"/>
      <c r="AO878" s="75"/>
      <c r="AP878" s="75"/>
      <c r="AQ878" s="75"/>
      <c r="AR878" s="75"/>
      <c r="AS878" s="75"/>
      <c r="AT878" s="75"/>
      <c r="AU878" s="75"/>
      <c r="AV878" s="75"/>
      <c r="AW878" s="75"/>
      <c r="AX878" s="75"/>
      <c r="AY878" s="75"/>
      <c r="AZ878" s="75"/>
      <c r="BA878" s="75"/>
      <c r="BB878" s="75"/>
      <c r="BC878" s="75"/>
    </row>
    <row r="879" ht="16.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c r="AK879" s="75"/>
      <c r="AL879" s="75"/>
      <c r="AM879" s="75"/>
      <c r="AN879" s="75"/>
      <c r="AO879" s="75"/>
      <c r="AP879" s="75"/>
      <c r="AQ879" s="75"/>
      <c r="AR879" s="75"/>
      <c r="AS879" s="75"/>
      <c r="AT879" s="75"/>
      <c r="AU879" s="75"/>
      <c r="AV879" s="75"/>
      <c r="AW879" s="75"/>
      <c r="AX879" s="75"/>
      <c r="AY879" s="75"/>
      <c r="AZ879" s="75"/>
      <c r="BA879" s="75"/>
      <c r="BB879" s="75"/>
      <c r="BC879" s="75"/>
    </row>
    <row r="880" ht="16.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c r="AK880" s="75"/>
      <c r="AL880" s="75"/>
      <c r="AM880" s="75"/>
      <c r="AN880" s="75"/>
      <c r="AO880" s="75"/>
      <c r="AP880" s="75"/>
      <c r="AQ880" s="75"/>
      <c r="AR880" s="75"/>
      <c r="AS880" s="75"/>
      <c r="AT880" s="75"/>
      <c r="AU880" s="75"/>
      <c r="AV880" s="75"/>
      <c r="AW880" s="75"/>
      <c r="AX880" s="75"/>
      <c r="AY880" s="75"/>
      <c r="AZ880" s="75"/>
      <c r="BA880" s="75"/>
      <c r="BB880" s="75"/>
      <c r="BC880" s="75"/>
    </row>
    <row r="881" ht="16.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c r="AK881" s="75"/>
      <c r="AL881" s="75"/>
      <c r="AM881" s="75"/>
      <c r="AN881" s="75"/>
      <c r="AO881" s="75"/>
      <c r="AP881" s="75"/>
      <c r="AQ881" s="75"/>
      <c r="AR881" s="75"/>
      <c r="AS881" s="75"/>
      <c r="AT881" s="75"/>
      <c r="AU881" s="75"/>
      <c r="AV881" s="75"/>
      <c r="AW881" s="75"/>
      <c r="AX881" s="75"/>
      <c r="AY881" s="75"/>
      <c r="AZ881" s="75"/>
      <c r="BA881" s="75"/>
      <c r="BB881" s="75"/>
      <c r="BC881" s="75"/>
    </row>
    <row r="882" ht="16.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c r="AK882" s="75"/>
      <c r="AL882" s="75"/>
      <c r="AM882" s="75"/>
      <c r="AN882" s="75"/>
      <c r="AO882" s="75"/>
      <c r="AP882" s="75"/>
      <c r="AQ882" s="75"/>
      <c r="AR882" s="75"/>
      <c r="AS882" s="75"/>
      <c r="AT882" s="75"/>
      <c r="AU882" s="75"/>
      <c r="AV882" s="75"/>
      <c r="AW882" s="75"/>
      <c r="AX882" s="75"/>
      <c r="AY882" s="75"/>
      <c r="AZ882" s="75"/>
      <c r="BA882" s="75"/>
      <c r="BB882" s="75"/>
      <c r="BC882" s="75"/>
    </row>
    <row r="883" ht="16.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c r="AK883" s="75"/>
      <c r="AL883" s="75"/>
      <c r="AM883" s="75"/>
      <c r="AN883" s="75"/>
      <c r="AO883" s="75"/>
      <c r="AP883" s="75"/>
      <c r="AQ883" s="75"/>
      <c r="AR883" s="75"/>
      <c r="AS883" s="75"/>
      <c r="AT883" s="75"/>
      <c r="AU883" s="75"/>
      <c r="AV883" s="75"/>
      <c r="AW883" s="75"/>
      <c r="AX883" s="75"/>
      <c r="AY883" s="75"/>
      <c r="AZ883" s="75"/>
      <c r="BA883" s="75"/>
      <c r="BB883" s="75"/>
      <c r="BC883" s="75"/>
    </row>
    <row r="884" ht="16.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c r="AK884" s="75"/>
      <c r="AL884" s="75"/>
      <c r="AM884" s="75"/>
      <c r="AN884" s="75"/>
      <c r="AO884" s="75"/>
      <c r="AP884" s="75"/>
      <c r="AQ884" s="75"/>
      <c r="AR884" s="75"/>
      <c r="AS884" s="75"/>
      <c r="AT884" s="75"/>
      <c r="AU884" s="75"/>
      <c r="AV884" s="75"/>
      <c r="AW884" s="75"/>
      <c r="AX884" s="75"/>
      <c r="AY884" s="75"/>
      <c r="AZ884" s="75"/>
      <c r="BA884" s="75"/>
      <c r="BB884" s="75"/>
      <c r="BC884" s="75"/>
    </row>
    <row r="885" ht="16.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c r="AK885" s="75"/>
      <c r="AL885" s="75"/>
      <c r="AM885" s="75"/>
      <c r="AN885" s="75"/>
      <c r="AO885" s="75"/>
      <c r="AP885" s="75"/>
      <c r="AQ885" s="75"/>
      <c r="AR885" s="75"/>
      <c r="AS885" s="75"/>
      <c r="AT885" s="75"/>
      <c r="AU885" s="75"/>
      <c r="AV885" s="75"/>
      <c r="AW885" s="75"/>
      <c r="AX885" s="75"/>
      <c r="AY885" s="75"/>
      <c r="AZ885" s="75"/>
      <c r="BA885" s="75"/>
      <c r="BB885" s="75"/>
      <c r="BC885" s="75"/>
    </row>
    <row r="886" ht="16.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c r="AK886" s="75"/>
      <c r="AL886" s="75"/>
      <c r="AM886" s="75"/>
      <c r="AN886" s="75"/>
      <c r="AO886" s="75"/>
      <c r="AP886" s="75"/>
      <c r="AQ886" s="75"/>
      <c r="AR886" s="75"/>
      <c r="AS886" s="75"/>
      <c r="AT886" s="75"/>
      <c r="AU886" s="75"/>
      <c r="AV886" s="75"/>
      <c r="AW886" s="75"/>
      <c r="AX886" s="75"/>
      <c r="AY886" s="75"/>
      <c r="AZ886" s="75"/>
      <c r="BA886" s="75"/>
      <c r="BB886" s="75"/>
      <c r="BC886" s="75"/>
    </row>
    <row r="887" ht="16.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c r="AK887" s="75"/>
      <c r="AL887" s="75"/>
      <c r="AM887" s="75"/>
      <c r="AN887" s="75"/>
      <c r="AO887" s="75"/>
      <c r="AP887" s="75"/>
      <c r="AQ887" s="75"/>
      <c r="AR887" s="75"/>
      <c r="AS887" s="75"/>
      <c r="AT887" s="75"/>
      <c r="AU887" s="75"/>
      <c r="AV887" s="75"/>
      <c r="AW887" s="75"/>
      <c r="AX887" s="75"/>
      <c r="AY887" s="75"/>
      <c r="AZ887" s="75"/>
      <c r="BA887" s="75"/>
      <c r="BB887" s="75"/>
      <c r="BC887" s="75"/>
    </row>
    <row r="888" ht="16.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c r="AK888" s="75"/>
      <c r="AL888" s="75"/>
      <c r="AM888" s="75"/>
      <c r="AN888" s="75"/>
      <c r="AO888" s="75"/>
      <c r="AP888" s="75"/>
      <c r="AQ888" s="75"/>
      <c r="AR888" s="75"/>
      <c r="AS888" s="75"/>
      <c r="AT888" s="75"/>
      <c r="AU888" s="75"/>
      <c r="AV888" s="75"/>
      <c r="AW888" s="75"/>
      <c r="AX888" s="75"/>
      <c r="AY888" s="75"/>
      <c r="AZ888" s="75"/>
      <c r="BA888" s="75"/>
      <c r="BB888" s="75"/>
      <c r="BC888" s="75"/>
    </row>
    <row r="889" ht="16.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c r="AK889" s="75"/>
      <c r="AL889" s="75"/>
      <c r="AM889" s="75"/>
      <c r="AN889" s="75"/>
      <c r="AO889" s="75"/>
      <c r="AP889" s="75"/>
      <c r="AQ889" s="75"/>
      <c r="AR889" s="75"/>
      <c r="AS889" s="75"/>
      <c r="AT889" s="75"/>
      <c r="AU889" s="75"/>
      <c r="AV889" s="75"/>
      <c r="AW889" s="75"/>
      <c r="AX889" s="75"/>
      <c r="AY889" s="75"/>
      <c r="AZ889" s="75"/>
      <c r="BA889" s="75"/>
      <c r="BB889" s="75"/>
      <c r="BC889" s="75"/>
    </row>
    <row r="890" ht="16.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c r="AK890" s="75"/>
      <c r="AL890" s="75"/>
      <c r="AM890" s="75"/>
      <c r="AN890" s="75"/>
      <c r="AO890" s="75"/>
      <c r="AP890" s="75"/>
      <c r="AQ890" s="75"/>
      <c r="AR890" s="75"/>
      <c r="AS890" s="75"/>
      <c r="AT890" s="75"/>
      <c r="AU890" s="75"/>
      <c r="AV890" s="75"/>
      <c r="AW890" s="75"/>
      <c r="AX890" s="75"/>
      <c r="AY890" s="75"/>
      <c r="AZ890" s="75"/>
      <c r="BA890" s="75"/>
      <c r="BB890" s="75"/>
      <c r="BC890" s="75"/>
    </row>
    <row r="891" ht="16.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c r="AK891" s="75"/>
      <c r="AL891" s="75"/>
      <c r="AM891" s="75"/>
      <c r="AN891" s="75"/>
      <c r="AO891" s="75"/>
      <c r="AP891" s="75"/>
      <c r="AQ891" s="75"/>
      <c r="AR891" s="75"/>
      <c r="AS891" s="75"/>
      <c r="AT891" s="75"/>
      <c r="AU891" s="75"/>
      <c r="AV891" s="75"/>
      <c r="AW891" s="75"/>
      <c r="AX891" s="75"/>
      <c r="AY891" s="75"/>
      <c r="AZ891" s="75"/>
      <c r="BA891" s="75"/>
      <c r="BB891" s="75"/>
      <c r="BC891" s="75"/>
    </row>
    <row r="892" ht="16.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c r="AK892" s="75"/>
      <c r="AL892" s="75"/>
      <c r="AM892" s="75"/>
      <c r="AN892" s="75"/>
      <c r="AO892" s="75"/>
      <c r="AP892" s="75"/>
      <c r="AQ892" s="75"/>
      <c r="AR892" s="75"/>
      <c r="AS892" s="75"/>
      <c r="AT892" s="75"/>
      <c r="AU892" s="75"/>
      <c r="AV892" s="75"/>
      <c r="AW892" s="75"/>
      <c r="AX892" s="75"/>
      <c r="AY892" s="75"/>
      <c r="AZ892" s="75"/>
      <c r="BA892" s="75"/>
      <c r="BB892" s="75"/>
      <c r="BC892" s="75"/>
    </row>
    <row r="893" ht="16.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c r="AK893" s="75"/>
      <c r="AL893" s="75"/>
      <c r="AM893" s="75"/>
      <c r="AN893" s="75"/>
      <c r="AO893" s="75"/>
      <c r="AP893" s="75"/>
      <c r="AQ893" s="75"/>
      <c r="AR893" s="75"/>
      <c r="AS893" s="75"/>
      <c r="AT893" s="75"/>
      <c r="AU893" s="75"/>
      <c r="AV893" s="75"/>
      <c r="AW893" s="75"/>
      <c r="AX893" s="75"/>
      <c r="AY893" s="75"/>
      <c r="AZ893" s="75"/>
      <c r="BA893" s="75"/>
      <c r="BB893" s="75"/>
      <c r="BC893" s="75"/>
    </row>
    <row r="894" ht="16.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c r="AK894" s="75"/>
      <c r="AL894" s="75"/>
      <c r="AM894" s="75"/>
      <c r="AN894" s="75"/>
      <c r="AO894" s="75"/>
      <c r="AP894" s="75"/>
      <c r="AQ894" s="75"/>
      <c r="AR894" s="75"/>
      <c r="AS894" s="75"/>
      <c r="AT894" s="75"/>
      <c r="AU894" s="75"/>
      <c r="AV894" s="75"/>
      <c r="AW894" s="75"/>
      <c r="AX894" s="75"/>
      <c r="AY894" s="75"/>
      <c r="AZ894" s="75"/>
      <c r="BA894" s="75"/>
      <c r="BB894" s="75"/>
      <c r="BC894" s="75"/>
    </row>
    <row r="895" ht="16.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c r="AK895" s="75"/>
      <c r="AL895" s="75"/>
      <c r="AM895" s="75"/>
      <c r="AN895" s="75"/>
      <c r="AO895" s="75"/>
      <c r="AP895" s="75"/>
      <c r="AQ895" s="75"/>
      <c r="AR895" s="75"/>
      <c r="AS895" s="75"/>
      <c r="AT895" s="75"/>
      <c r="AU895" s="75"/>
      <c r="AV895" s="75"/>
      <c r="AW895" s="75"/>
      <c r="AX895" s="75"/>
      <c r="AY895" s="75"/>
      <c r="AZ895" s="75"/>
      <c r="BA895" s="75"/>
      <c r="BB895" s="75"/>
      <c r="BC895" s="75"/>
    </row>
    <row r="896" ht="16.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c r="AK896" s="75"/>
      <c r="AL896" s="75"/>
      <c r="AM896" s="75"/>
      <c r="AN896" s="75"/>
      <c r="AO896" s="75"/>
      <c r="AP896" s="75"/>
      <c r="AQ896" s="75"/>
      <c r="AR896" s="75"/>
      <c r="AS896" s="75"/>
      <c r="AT896" s="75"/>
      <c r="AU896" s="75"/>
      <c r="AV896" s="75"/>
      <c r="AW896" s="75"/>
      <c r="AX896" s="75"/>
      <c r="AY896" s="75"/>
      <c r="AZ896" s="75"/>
      <c r="BA896" s="75"/>
      <c r="BB896" s="75"/>
      <c r="BC896" s="75"/>
    </row>
    <row r="897" ht="16.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c r="AK897" s="75"/>
      <c r="AL897" s="75"/>
      <c r="AM897" s="75"/>
      <c r="AN897" s="75"/>
      <c r="AO897" s="75"/>
      <c r="AP897" s="75"/>
      <c r="AQ897" s="75"/>
      <c r="AR897" s="75"/>
      <c r="AS897" s="75"/>
      <c r="AT897" s="75"/>
      <c r="AU897" s="75"/>
      <c r="AV897" s="75"/>
      <c r="AW897" s="75"/>
      <c r="AX897" s="75"/>
      <c r="AY897" s="75"/>
      <c r="AZ897" s="75"/>
      <c r="BA897" s="75"/>
      <c r="BB897" s="75"/>
      <c r="BC897" s="75"/>
    </row>
    <row r="898" ht="16.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c r="AK898" s="75"/>
      <c r="AL898" s="75"/>
      <c r="AM898" s="75"/>
      <c r="AN898" s="75"/>
      <c r="AO898" s="75"/>
      <c r="AP898" s="75"/>
      <c r="AQ898" s="75"/>
      <c r="AR898" s="75"/>
      <c r="AS898" s="75"/>
      <c r="AT898" s="75"/>
      <c r="AU898" s="75"/>
      <c r="AV898" s="75"/>
      <c r="AW898" s="75"/>
      <c r="AX898" s="75"/>
      <c r="AY898" s="75"/>
      <c r="AZ898" s="75"/>
      <c r="BA898" s="75"/>
      <c r="BB898" s="75"/>
      <c r="BC898" s="75"/>
    </row>
    <row r="899" ht="16.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c r="AK899" s="75"/>
      <c r="AL899" s="75"/>
      <c r="AM899" s="75"/>
      <c r="AN899" s="75"/>
      <c r="AO899" s="75"/>
      <c r="AP899" s="75"/>
      <c r="AQ899" s="75"/>
      <c r="AR899" s="75"/>
      <c r="AS899" s="75"/>
      <c r="AT899" s="75"/>
      <c r="AU899" s="75"/>
      <c r="AV899" s="75"/>
      <c r="AW899" s="75"/>
      <c r="AX899" s="75"/>
      <c r="AY899" s="75"/>
      <c r="AZ899" s="75"/>
      <c r="BA899" s="75"/>
      <c r="BB899" s="75"/>
      <c r="BC899" s="75"/>
    </row>
    <row r="900" ht="16.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c r="AK900" s="75"/>
      <c r="AL900" s="75"/>
      <c r="AM900" s="75"/>
      <c r="AN900" s="75"/>
      <c r="AO900" s="75"/>
      <c r="AP900" s="75"/>
      <c r="AQ900" s="75"/>
      <c r="AR900" s="75"/>
      <c r="AS900" s="75"/>
      <c r="AT900" s="75"/>
      <c r="AU900" s="75"/>
      <c r="AV900" s="75"/>
      <c r="AW900" s="75"/>
      <c r="AX900" s="75"/>
      <c r="AY900" s="75"/>
      <c r="AZ900" s="75"/>
      <c r="BA900" s="75"/>
      <c r="BB900" s="75"/>
      <c r="BC900" s="75"/>
    </row>
    <row r="901" ht="16.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c r="AK901" s="75"/>
      <c r="AL901" s="75"/>
      <c r="AM901" s="75"/>
      <c r="AN901" s="75"/>
      <c r="AO901" s="75"/>
      <c r="AP901" s="75"/>
      <c r="AQ901" s="75"/>
      <c r="AR901" s="75"/>
      <c r="AS901" s="75"/>
      <c r="AT901" s="75"/>
      <c r="AU901" s="75"/>
      <c r="AV901" s="75"/>
      <c r="AW901" s="75"/>
      <c r="AX901" s="75"/>
      <c r="AY901" s="75"/>
      <c r="AZ901" s="75"/>
      <c r="BA901" s="75"/>
      <c r="BB901" s="75"/>
      <c r="BC901" s="75"/>
    </row>
    <row r="902" ht="16.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c r="AK902" s="75"/>
      <c r="AL902" s="75"/>
      <c r="AM902" s="75"/>
      <c r="AN902" s="75"/>
      <c r="AO902" s="75"/>
      <c r="AP902" s="75"/>
      <c r="AQ902" s="75"/>
      <c r="AR902" s="75"/>
      <c r="AS902" s="75"/>
      <c r="AT902" s="75"/>
      <c r="AU902" s="75"/>
      <c r="AV902" s="75"/>
      <c r="AW902" s="75"/>
      <c r="AX902" s="75"/>
      <c r="AY902" s="75"/>
      <c r="AZ902" s="75"/>
      <c r="BA902" s="75"/>
      <c r="BB902" s="75"/>
      <c r="BC902" s="75"/>
    </row>
    <row r="903" ht="16.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c r="AK903" s="75"/>
      <c r="AL903" s="75"/>
      <c r="AM903" s="75"/>
      <c r="AN903" s="75"/>
      <c r="AO903" s="75"/>
      <c r="AP903" s="75"/>
      <c r="AQ903" s="75"/>
      <c r="AR903" s="75"/>
      <c r="AS903" s="75"/>
      <c r="AT903" s="75"/>
      <c r="AU903" s="75"/>
      <c r="AV903" s="75"/>
      <c r="AW903" s="75"/>
      <c r="AX903" s="75"/>
      <c r="AY903" s="75"/>
      <c r="AZ903" s="75"/>
      <c r="BA903" s="75"/>
      <c r="BB903" s="75"/>
      <c r="BC903" s="75"/>
    </row>
    <row r="904" ht="16.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c r="AK904" s="75"/>
      <c r="AL904" s="75"/>
      <c r="AM904" s="75"/>
      <c r="AN904" s="75"/>
      <c r="AO904" s="75"/>
      <c r="AP904" s="75"/>
      <c r="AQ904" s="75"/>
      <c r="AR904" s="75"/>
      <c r="AS904" s="75"/>
      <c r="AT904" s="75"/>
      <c r="AU904" s="75"/>
      <c r="AV904" s="75"/>
      <c r="AW904" s="75"/>
      <c r="AX904" s="75"/>
      <c r="AY904" s="75"/>
      <c r="AZ904" s="75"/>
      <c r="BA904" s="75"/>
      <c r="BB904" s="75"/>
      <c r="BC904" s="75"/>
    </row>
    <row r="905" ht="16.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c r="AK905" s="75"/>
      <c r="AL905" s="75"/>
      <c r="AM905" s="75"/>
      <c r="AN905" s="75"/>
      <c r="AO905" s="75"/>
      <c r="AP905" s="75"/>
      <c r="AQ905" s="75"/>
      <c r="AR905" s="75"/>
      <c r="AS905" s="75"/>
      <c r="AT905" s="75"/>
      <c r="AU905" s="75"/>
      <c r="AV905" s="75"/>
      <c r="AW905" s="75"/>
      <c r="AX905" s="75"/>
      <c r="AY905" s="75"/>
      <c r="AZ905" s="75"/>
      <c r="BA905" s="75"/>
      <c r="BB905" s="75"/>
      <c r="BC905" s="75"/>
    </row>
    <row r="906" ht="16.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c r="AK906" s="75"/>
      <c r="AL906" s="75"/>
      <c r="AM906" s="75"/>
      <c r="AN906" s="75"/>
      <c r="AO906" s="75"/>
      <c r="AP906" s="75"/>
      <c r="AQ906" s="75"/>
      <c r="AR906" s="75"/>
      <c r="AS906" s="75"/>
      <c r="AT906" s="75"/>
      <c r="AU906" s="75"/>
      <c r="AV906" s="75"/>
      <c r="AW906" s="75"/>
      <c r="AX906" s="75"/>
      <c r="AY906" s="75"/>
      <c r="AZ906" s="75"/>
      <c r="BA906" s="75"/>
      <c r="BB906" s="75"/>
      <c r="BC906" s="75"/>
    </row>
    <row r="907" ht="16.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c r="AK907" s="75"/>
      <c r="AL907" s="75"/>
      <c r="AM907" s="75"/>
      <c r="AN907" s="75"/>
      <c r="AO907" s="75"/>
      <c r="AP907" s="75"/>
      <c r="AQ907" s="75"/>
      <c r="AR907" s="75"/>
      <c r="AS907" s="75"/>
      <c r="AT907" s="75"/>
      <c r="AU907" s="75"/>
      <c r="AV907" s="75"/>
      <c r="AW907" s="75"/>
      <c r="AX907" s="75"/>
      <c r="AY907" s="75"/>
      <c r="AZ907" s="75"/>
      <c r="BA907" s="75"/>
      <c r="BB907" s="75"/>
      <c r="BC907" s="75"/>
    </row>
    <row r="908" ht="16.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c r="AK908" s="75"/>
      <c r="AL908" s="75"/>
      <c r="AM908" s="75"/>
      <c r="AN908" s="75"/>
      <c r="AO908" s="75"/>
      <c r="AP908" s="75"/>
      <c r="AQ908" s="75"/>
      <c r="AR908" s="75"/>
      <c r="AS908" s="75"/>
      <c r="AT908" s="75"/>
      <c r="AU908" s="75"/>
      <c r="AV908" s="75"/>
      <c r="AW908" s="75"/>
      <c r="AX908" s="75"/>
      <c r="AY908" s="75"/>
      <c r="AZ908" s="75"/>
      <c r="BA908" s="75"/>
      <c r="BB908" s="75"/>
      <c r="BC908" s="75"/>
    </row>
    <row r="909" ht="16.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c r="AK909" s="75"/>
      <c r="AL909" s="75"/>
      <c r="AM909" s="75"/>
      <c r="AN909" s="75"/>
      <c r="AO909" s="75"/>
      <c r="AP909" s="75"/>
      <c r="AQ909" s="75"/>
      <c r="AR909" s="75"/>
      <c r="AS909" s="75"/>
      <c r="AT909" s="75"/>
      <c r="AU909" s="75"/>
      <c r="AV909" s="75"/>
      <c r="AW909" s="75"/>
      <c r="AX909" s="75"/>
      <c r="AY909" s="75"/>
      <c r="AZ909" s="75"/>
      <c r="BA909" s="75"/>
      <c r="BB909" s="75"/>
      <c r="BC909" s="75"/>
    </row>
    <row r="910" ht="16.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c r="AK910" s="75"/>
      <c r="AL910" s="75"/>
      <c r="AM910" s="75"/>
      <c r="AN910" s="75"/>
      <c r="AO910" s="75"/>
      <c r="AP910" s="75"/>
      <c r="AQ910" s="75"/>
      <c r="AR910" s="75"/>
      <c r="AS910" s="75"/>
      <c r="AT910" s="75"/>
      <c r="AU910" s="75"/>
      <c r="AV910" s="75"/>
      <c r="AW910" s="75"/>
      <c r="AX910" s="75"/>
      <c r="AY910" s="75"/>
      <c r="AZ910" s="75"/>
      <c r="BA910" s="75"/>
      <c r="BB910" s="75"/>
      <c r="BC910" s="75"/>
    </row>
    <row r="911" ht="16.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c r="AK911" s="75"/>
      <c r="AL911" s="75"/>
      <c r="AM911" s="75"/>
      <c r="AN911" s="75"/>
      <c r="AO911" s="75"/>
      <c r="AP911" s="75"/>
      <c r="AQ911" s="75"/>
      <c r="AR911" s="75"/>
      <c r="AS911" s="75"/>
      <c r="AT911" s="75"/>
      <c r="AU911" s="75"/>
      <c r="AV911" s="75"/>
      <c r="AW911" s="75"/>
      <c r="AX911" s="75"/>
      <c r="AY911" s="75"/>
      <c r="AZ911" s="75"/>
      <c r="BA911" s="75"/>
      <c r="BB911" s="75"/>
      <c r="BC911" s="75"/>
    </row>
    <row r="912" ht="16.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c r="AK912" s="75"/>
      <c r="AL912" s="75"/>
      <c r="AM912" s="75"/>
      <c r="AN912" s="75"/>
      <c r="AO912" s="75"/>
      <c r="AP912" s="75"/>
      <c r="AQ912" s="75"/>
      <c r="AR912" s="75"/>
      <c r="AS912" s="75"/>
      <c r="AT912" s="75"/>
      <c r="AU912" s="75"/>
      <c r="AV912" s="75"/>
      <c r="AW912" s="75"/>
      <c r="AX912" s="75"/>
      <c r="AY912" s="75"/>
      <c r="AZ912" s="75"/>
      <c r="BA912" s="75"/>
      <c r="BB912" s="75"/>
      <c r="BC912" s="75"/>
    </row>
    <row r="913" ht="16.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c r="AK913" s="75"/>
      <c r="AL913" s="75"/>
      <c r="AM913" s="75"/>
      <c r="AN913" s="75"/>
      <c r="AO913" s="75"/>
      <c r="AP913" s="75"/>
      <c r="AQ913" s="75"/>
      <c r="AR913" s="75"/>
      <c r="AS913" s="75"/>
      <c r="AT913" s="75"/>
      <c r="AU913" s="75"/>
      <c r="AV913" s="75"/>
      <c r="AW913" s="75"/>
      <c r="AX913" s="75"/>
      <c r="AY913" s="75"/>
      <c r="AZ913" s="75"/>
      <c r="BA913" s="75"/>
      <c r="BB913" s="75"/>
      <c r="BC913" s="75"/>
    </row>
    <row r="914" ht="16.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c r="AK914" s="75"/>
      <c r="AL914" s="75"/>
      <c r="AM914" s="75"/>
      <c r="AN914" s="75"/>
      <c r="AO914" s="75"/>
      <c r="AP914" s="75"/>
      <c r="AQ914" s="75"/>
      <c r="AR914" s="75"/>
      <c r="AS914" s="75"/>
      <c r="AT914" s="75"/>
      <c r="AU914" s="75"/>
      <c r="AV914" s="75"/>
      <c r="AW914" s="75"/>
      <c r="AX914" s="75"/>
      <c r="AY914" s="75"/>
      <c r="AZ914" s="75"/>
      <c r="BA914" s="75"/>
      <c r="BB914" s="75"/>
      <c r="BC914" s="75"/>
    </row>
    <row r="915" ht="16.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c r="AK915" s="75"/>
      <c r="AL915" s="75"/>
      <c r="AM915" s="75"/>
      <c r="AN915" s="75"/>
      <c r="AO915" s="75"/>
      <c r="AP915" s="75"/>
      <c r="AQ915" s="75"/>
      <c r="AR915" s="75"/>
      <c r="AS915" s="75"/>
      <c r="AT915" s="75"/>
      <c r="AU915" s="75"/>
      <c r="AV915" s="75"/>
      <c r="AW915" s="75"/>
      <c r="AX915" s="75"/>
      <c r="AY915" s="75"/>
      <c r="AZ915" s="75"/>
      <c r="BA915" s="75"/>
      <c r="BB915" s="75"/>
      <c r="BC915" s="75"/>
    </row>
    <row r="916" ht="16.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c r="AK916" s="75"/>
      <c r="AL916" s="75"/>
      <c r="AM916" s="75"/>
      <c r="AN916" s="75"/>
      <c r="AO916" s="75"/>
      <c r="AP916" s="75"/>
      <c r="AQ916" s="75"/>
      <c r="AR916" s="75"/>
      <c r="AS916" s="75"/>
      <c r="AT916" s="75"/>
      <c r="AU916" s="75"/>
      <c r="AV916" s="75"/>
      <c r="AW916" s="75"/>
      <c r="AX916" s="75"/>
      <c r="AY916" s="75"/>
      <c r="AZ916" s="75"/>
      <c r="BA916" s="75"/>
      <c r="BB916" s="75"/>
      <c r="BC916" s="75"/>
    </row>
    <row r="917" ht="16.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c r="AK917" s="75"/>
      <c r="AL917" s="75"/>
      <c r="AM917" s="75"/>
      <c r="AN917" s="75"/>
      <c r="AO917" s="75"/>
      <c r="AP917" s="75"/>
      <c r="AQ917" s="75"/>
      <c r="AR917" s="75"/>
      <c r="AS917" s="75"/>
      <c r="AT917" s="75"/>
      <c r="AU917" s="75"/>
      <c r="AV917" s="75"/>
      <c r="AW917" s="75"/>
      <c r="AX917" s="75"/>
      <c r="AY917" s="75"/>
      <c r="AZ917" s="75"/>
      <c r="BA917" s="75"/>
      <c r="BB917" s="75"/>
      <c r="BC917" s="75"/>
    </row>
    <row r="918" ht="16.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c r="AK918" s="75"/>
      <c r="AL918" s="75"/>
      <c r="AM918" s="75"/>
      <c r="AN918" s="75"/>
      <c r="AO918" s="75"/>
      <c r="AP918" s="75"/>
      <c r="AQ918" s="75"/>
      <c r="AR918" s="75"/>
      <c r="AS918" s="75"/>
      <c r="AT918" s="75"/>
      <c r="AU918" s="75"/>
      <c r="AV918" s="75"/>
      <c r="AW918" s="75"/>
      <c r="AX918" s="75"/>
      <c r="AY918" s="75"/>
      <c r="AZ918" s="75"/>
      <c r="BA918" s="75"/>
      <c r="BB918" s="75"/>
      <c r="BC918" s="75"/>
    </row>
    <row r="919" ht="16.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c r="AK919" s="75"/>
      <c r="AL919" s="75"/>
      <c r="AM919" s="75"/>
      <c r="AN919" s="75"/>
      <c r="AO919" s="75"/>
      <c r="AP919" s="75"/>
      <c r="AQ919" s="75"/>
      <c r="AR919" s="75"/>
      <c r="AS919" s="75"/>
      <c r="AT919" s="75"/>
      <c r="AU919" s="75"/>
      <c r="AV919" s="75"/>
      <c r="AW919" s="75"/>
      <c r="AX919" s="75"/>
      <c r="AY919" s="75"/>
      <c r="AZ919" s="75"/>
      <c r="BA919" s="75"/>
      <c r="BB919" s="75"/>
      <c r="BC919" s="75"/>
    </row>
    <row r="920" ht="16.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c r="AK920" s="75"/>
      <c r="AL920" s="75"/>
      <c r="AM920" s="75"/>
      <c r="AN920" s="75"/>
      <c r="AO920" s="75"/>
      <c r="AP920" s="75"/>
      <c r="AQ920" s="75"/>
      <c r="AR920" s="75"/>
      <c r="AS920" s="75"/>
      <c r="AT920" s="75"/>
      <c r="AU920" s="75"/>
      <c r="AV920" s="75"/>
      <c r="AW920" s="75"/>
      <c r="AX920" s="75"/>
      <c r="AY920" s="75"/>
      <c r="AZ920" s="75"/>
      <c r="BA920" s="75"/>
      <c r="BB920" s="75"/>
      <c r="BC920" s="75"/>
    </row>
    <row r="921" ht="16.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c r="AK921" s="75"/>
      <c r="AL921" s="75"/>
      <c r="AM921" s="75"/>
      <c r="AN921" s="75"/>
      <c r="AO921" s="75"/>
      <c r="AP921" s="75"/>
      <c r="AQ921" s="75"/>
      <c r="AR921" s="75"/>
      <c r="AS921" s="75"/>
      <c r="AT921" s="75"/>
      <c r="AU921" s="75"/>
      <c r="AV921" s="75"/>
      <c r="AW921" s="75"/>
      <c r="AX921" s="75"/>
      <c r="AY921" s="75"/>
      <c r="AZ921" s="75"/>
      <c r="BA921" s="75"/>
      <c r="BB921" s="75"/>
      <c r="BC921" s="75"/>
    </row>
    <row r="922" ht="16.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c r="AK922" s="75"/>
      <c r="AL922" s="75"/>
      <c r="AM922" s="75"/>
      <c r="AN922" s="75"/>
      <c r="AO922" s="75"/>
      <c r="AP922" s="75"/>
      <c r="AQ922" s="75"/>
      <c r="AR922" s="75"/>
      <c r="AS922" s="75"/>
      <c r="AT922" s="75"/>
      <c r="AU922" s="75"/>
      <c r="AV922" s="75"/>
      <c r="AW922" s="75"/>
      <c r="AX922" s="75"/>
      <c r="AY922" s="75"/>
      <c r="AZ922" s="75"/>
      <c r="BA922" s="75"/>
      <c r="BB922" s="75"/>
      <c r="BC922" s="75"/>
    </row>
    <row r="923" ht="16.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c r="AK923" s="75"/>
      <c r="AL923" s="75"/>
      <c r="AM923" s="75"/>
      <c r="AN923" s="75"/>
      <c r="AO923" s="75"/>
      <c r="AP923" s="75"/>
      <c r="AQ923" s="75"/>
      <c r="AR923" s="75"/>
      <c r="AS923" s="75"/>
      <c r="AT923" s="75"/>
      <c r="AU923" s="75"/>
      <c r="AV923" s="75"/>
      <c r="AW923" s="75"/>
      <c r="AX923" s="75"/>
      <c r="AY923" s="75"/>
      <c r="AZ923" s="75"/>
      <c r="BA923" s="75"/>
      <c r="BB923" s="75"/>
      <c r="BC923" s="75"/>
    </row>
    <row r="924" ht="16.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c r="AK924" s="75"/>
      <c r="AL924" s="75"/>
      <c r="AM924" s="75"/>
      <c r="AN924" s="75"/>
      <c r="AO924" s="75"/>
      <c r="AP924" s="75"/>
      <c r="AQ924" s="75"/>
      <c r="AR924" s="75"/>
      <c r="AS924" s="75"/>
      <c r="AT924" s="75"/>
      <c r="AU924" s="75"/>
      <c r="AV924" s="75"/>
      <c r="AW924" s="75"/>
      <c r="AX924" s="75"/>
      <c r="AY924" s="75"/>
      <c r="AZ924" s="75"/>
      <c r="BA924" s="75"/>
      <c r="BB924" s="75"/>
      <c r="BC924" s="75"/>
    </row>
    <row r="925" ht="16.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c r="AK925" s="75"/>
      <c r="AL925" s="75"/>
      <c r="AM925" s="75"/>
      <c r="AN925" s="75"/>
      <c r="AO925" s="75"/>
      <c r="AP925" s="75"/>
      <c r="AQ925" s="75"/>
      <c r="AR925" s="75"/>
      <c r="AS925" s="75"/>
      <c r="AT925" s="75"/>
      <c r="AU925" s="75"/>
      <c r="AV925" s="75"/>
      <c r="AW925" s="75"/>
      <c r="AX925" s="75"/>
      <c r="AY925" s="75"/>
      <c r="AZ925" s="75"/>
      <c r="BA925" s="75"/>
      <c r="BB925" s="75"/>
      <c r="BC925" s="75"/>
    </row>
    <row r="926" ht="16.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c r="AK926" s="75"/>
      <c r="AL926" s="75"/>
      <c r="AM926" s="75"/>
      <c r="AN926" s="75"/>
      <c r="AO926" s="75"/>
      <c r="AP926" s="75"/>
      <c r="AQ926" s="75"/>
      <c r="AR926" s="75"/>
      <c r="AS926" s="75"/>
      <c r="AT926" s="75"/>
      <c r="AU926" s="75"/>
      <c r="AV926" s="75"/>
      <c r="AW926" s="75"/>
      <c r="AX926" s="75"/>
      <c r="AY926" s="75"/>
      <c r="AZ926" s="75"/>
      <c r="BA926" s="75"/>
      <c r="BB926" s="75"/>
      <c r="BC926" s="75"/>
    </row>
    <row r="927" ht="16.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c r="AK927" s="75"/>
      <c r="AL927" s="75"/>
      <c r="AM927" s="75"/>
      <c r="AN927" s="75"/>
      <c r="AO927" s="75"/>
      <c r="AP927" s="75"/>
      <c r="AQ927" s="75"/>
      <c r="AR927" s="75"/>
      <c r="AS927" s="75"/>
      <c r="AT927" s="75"/>
      <c r="AU927" s="75"/>
      <c r="AV927" s="75"/>
      <c r="AW927" s="75"/>
      <c r="AX927" s="75"/>
      <c r="AY927" s="75"/>
      <c r="AZ927" s="75"/>
      <c r="BA927" s="75"/>
      <c r="BB927" s="75"/>
      <c r="BC927" s="75"/>
    </row>
    <row r="928" ht="16.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c r="AK928" s="75"/>
      <c r="AL928" s="75"/>
      <c r="AM928" s="75"/>
      <c r="AN928" s="75"/>
      <c r="AO928" s="75"/>
      <c r="AP928" s="75"/>
      <c r="AQ928" s="75"/>
      <c r="AR928" s="75"/>
      <c r="AS928" s="75"/>
      <c r="AT928" s="75"/>
      <c r="AU928" s="75"/>
      <c r="AV928" s="75"/>
      <c r="AW928" s="75"/>
      <c r="AX928" s="75"/>
      <c r="AY928" s="75"/>
      <c r="AZ928" s="75"/>
      <c r="BA928" s="75"/>
      <c r="BB928" s="75"/>
      <c r="BC928" s="75"/>
    </row>
    <row r="929" ht="16.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c r="AK929" s="75"/>
      <c r="AL929" s="75"/>
      <c r="AM929" s="75"/>
      <c r="AN929" s="75"/>
      <c r="AO929" s="75"/>
      <c r="AP929" s="75"/>
      <c r="AQ929" s="75"/>
      <c r="AR929" s="75"/>
      <c r="AS929" s="75"/>
      <c r="AT929" s="75"/>
      <c r="AU929" s="75"/>
      <c r="AV929" s="75"/>
      <c r="AW929" s="75"/>
      <c r="AX929" s="75"/>
      <c r="AY929" s="75"/>
      <c r="AZ929" s="75"/>
      <c r="BA929" s="75"/>
      <c r="BB929" s="75"/>
      <c r="BC929" s="75"/>
    </row>
    <row r="930" ht="16.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c r="AK930" s="75"/>
      <c r="AL930" s="75"/>
      <c r="AM930" s="75"/>
      <c r="AN930" s="75"/>
      <c r="AO930" s="75"/>
      <c r="AP930" s="75"/>
      <c r="AQ930" s="75"/>
      <c r="AR930" s="75"/>
      <c r="AS930" s="75"/>
      <c r="AT930" s="75"/>
      <c r="AU930" s="75"/>
      <c r="AV930" s="75"/>
      <c r="AW930" s="75"/>
      <c r="AX930" s="75"/>
      <c r="AY930" s="75"/>
      <c r="AZ930" s="75"/>
      <c r="BA930" s="75"/>
      <c r="BB930" s="75"/>
      <c r="BC930" s="75"/>
    </row>
    <row r="931" ht="16.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c r="AK931" s="75"/>
      <c r="AL931" s="75"/>
      <c r="AM931" s="75"/>
      <c r="AN931" s="75"/>
      <c r="AO931" s="75"/>
      <c r="AP931" s="75"/>
      <c r="AQ931" s="75"/>
      <c r="AR931" s="75"/>
      <c r="AS931" s="75"/>
      <c r="AT931" s="75"/>
      <c r="AU931" s="75"/>
      <c r="AV931" s="75"/>
      <c r="AW931" s="75"/>
      <c r="AX931" s="75"/>
      <c r="AY931" s="75"/>
      <c r="AZ931" s="75"/>
      <c r="BA931" s="75"/>
      <c r="BB931" s="75"/>
      <c r="BC931" s="75"/>
    </row>
    <row r="932" ht="16.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c r="AK932" s="75"/>
      <c r="AL932" s="75"/>
      <c r="AM932" s="75"/>
      <c r="AN932" s="75"/>
      <c r="AO932" s="75"/>
      <c r="AP932" s="75"/>
      <c r="AQ932" s="75"/>
      <c r="AR932" s="75"/>
      <c r="AS932" s="75"/>
      <c r="AT932" s="75"/>
      <c r="AU932" s="75"/>
      <c r="AV932" s="75"/>
      <c r="AW932" s="75"/>
      <c r="AX932" s="75"/>
      <c r="AY932" s="75"/>
      <c r="AZ932" s="75"/>
      <c r="BA932" s="75"/>
      <c r="BB932" s="75"/>
      <c r="BC932" s="75"/>
    </row>
    <row r="933" ht="16.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c r="AK933" s="75"/>
      <c r="AL933" s="75"/>
      <c r="AM933" s="75"/>
      <c r="AN933" s="75"/>
      <c r="AO933" s="75"/>
      <c r="AP933" s="75"/>
      <c r="AQ933" s="75"/>
      <c r="AR933" s="75"/>
      <c r="AS933" s="75"/>
      <c r="AT933" s="75"/>
      <c r="AU933" s="75"/>
      <c r="AV933" s="75"/>
      <c r="AW933" s="75"/>
      <c r="AX933" s="75"/>
      <c r="AY933" s="75"/>
      <c r="AZ933" s="75"/>
      <c r="BA933" s="75"/>
      <c r="BB933" s="75"/>
      <c r="BC933" s="75"/>
    </row>
    <row r="934" ht="16.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c r="AK934" s="75"/>
      <c r="AL934" s="75"/>
      <c r="AM934" s="75"/>
      <c r="AN934" s="75"/>
      <c r="AO934" s="75"/>
      <c r="AP934" s="75"/>
      <c r="AQ934" s="75"/>
      <c r="AR934" s="75"/>
      <c r="AS934" s="75"/>
      <c r="AT934" s="75"/>
      <c r="AU934" s="75"/>
      <c r="AV934" s="75"/>
      <c r="AW934" s="75"/>
      <c r="AX934" s="75"/>
      <c r="AY934" s="75"/>
      <c r="AZ934" s="75"/>
      <c r="BA934" s="75"/>
      <c r="BB934" s="75"/>
      <c r="BC934" s="75"/>
    </row>
    <row r="935" ht="16.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c r="AK935" s="75"/>
      <c r="AL935" s="75"/>
      <c r="AM935" s="75"/>
      <c r="AN935" s="75"/>
      <c r="AO935" s="75"/>
      <c r="AP935" s="75"/>
      <c r="AQ935" s="75"/>
      <c r="AR935" s="75"/>
      <c r="AS935" s="75"/>
      <c r="AT935" s="75"/>
      <c r="AU935" s="75"/>
      <c r="AV935" s="75"/>
      <c r="AW935" s="75"/>
      <c r="AX935" s="75"/>
      <c r="AY935" s="75"/>
      <c r="AZ935" s="75"/>
      <c r="BA935" s="75"/>
      <c r="BB935" s="75"/>
      <c r="BC935" s="75"/>
    </row>
    <row r="936" ht="16.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c r="AK936" s="75"/>
      <c r="AL936" s="75"/>
      <c r="AM936" s="75"/>
      <c r="AN936" s="75"/>
      <c r="AO936" s="75"/>
      <c r="AP936" s="75"/>
      <c r="AQ936" s="75"/>
      <c r="AR936" s="75"/>
      <c r="AS936" s="75"/>
      <c r="AT936" s="75"/>
      <c r="AU936" s="75"/>
      <c r="AV936" s="75"/>
      <c r="AW936" s="75"/>
      <c r="AX936" s="75"/>
      <c r="AY936" s="75"/>
      <c r="AZ936" s="75"/>
      <c r="BA936" s="75"/>
      <c r="BB936" s="75"/>
      <c r="BC936" s="75"/>
    </row>
    <row r="937" ht="16.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c r="AK937" s="75"/>
      <c r="AL937" s="75"/>
      <c r="AM937" s="75"/>
      <c r="AN937" s="75"/>
      <c r="AO937" s="75"/>
      <c r="AP937" s="75"/>
      <c r="AQ937" s="75"/>
      <c r="AR937" s="75"/>
      <c r="AS937" s="75"/>
      <c r="AT937" s="75"/>
      <c r="AU937" s="75"/>
      <c r="AV937" s="75"/>
      <c r="AW937" s="75"/>
      <c r="AX937" s="75"/>
      <c r="AY937" s="75"/>
      <c r="AZ937" s="75"/>
      <c r="BA937" s="75"/>
      <c r="BB937" s="75"/>
      <c r="BC937" s="75"/>
    </row>
    <row r="938" ht="16.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c r="AK938" s="75"/>
      <c r="AL938" s="75"/>
      <c r="AM938" s="75"/>
      <c r="AN938" s="75"/>
      <c r="AO938" s="75"/>
      <c r="AP938" s="75"/>
      <c r="AQ938" s="75"/>
      <c r="AR938" s="75"/>
      <c r="AS938" s="75"/>
      <c r="AT938" s="75"/>
      <c r="AU938" s="75"/>
      <c r="AV938" s="75"/>
      <c r="AW938" s="75"/>
      <c r="AX938" s="75"/>
      <c r="AY938" s="75"/>
      <c r="AZ938" s="75"/>
      <c r="BA938" s="75"/>
      <c r="BB938" s="75"/>
      <c r="BC938" s="75"/>
    </row>
    <row r="939" ht="16.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c r="AK939" s="75"/>
      <c r="AL939" s="75"/>
      <c r="AM939" s="75"/>
      <c r="AN939" s="75"/>
      <c r="AO939" s="75"/>
      <c r="AP939" s="75"/>
      <c r="AQ939" s="75"/>
      <c r="AR939" s="75"/>
      <c r="AS939" s="75"/>
      <c r="AT939" s="75"/>
      <c r="AU939" s="75"/>
      <c r="AV939" s="75"/>
      <c r="AW939" s="75"/>
      <c r="AX939" s="75"/>
      <c r="AY939" s="75"/>
      <c r="AZ939" s="75"/>
      <c r="BA939" s="75"/>
      <c r="BB939" s="75"/>
      <c r="BC939" s="75"/>
    </row>
    <row r="940" ht="16.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c r="AK940" s="75"/>
      <c r="AL940" s="75"/>
      <c r="AM940" s="75"/>
      <c r="AN940" s="75"/>
      <c r="AO940" s="75"/>
      <c r="AP940" s="75"/>
      <c r="AQ940" s="75"/>
      <c r="AR940" s="75"/>
      <c r="AS940" s="75"/>
      <c r="AT940" s="75"/>
      <c r="AU940" s="75"/>
      <c r="AV940" s="75"/>
      <c r="AW940" s="75"/>
      <c r="AX940" s="75"/>
      <c r="AY940" s="75"/>
      <c r="AZ940" s="75"/>
      <c r="BA940" s="75"/>
      <c r="BB940" s="75"/>
      <c r="BC940" s="75"/>
    </row>
    <row r="941" ht="16.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c r="AK941" s="75"/>
      <c r="AL941" s="75"/>
      <c r="AM941" s="75"/>
      <c r="AN941" s="75"/>
      <c r="AO941" s="75"/>
      <c r="AP941" s="75"/>
      <c r="AQ941" s="75"/>
      <c r="AR941" s="75"/>
      <c r="AS941" s="75"/>
      <c r="AT941" s="75"/>
      <c r="AU941" s="75"/>
      <c r="AV941" s="75"/>
      <c r="AW941" s="75"/>
      <c r="AX941" s="75"/>
      <c r="AY941" s="75"/>
      <c r="AZ941" s="75"/>
      <c r="BA941" s="75"/>
      <c r="BB941" s="75"/>
      <c r="BC941" s="75"/>
    </row>
    <row r="942" ht="16.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c r="AK942" s="75"/>
      <c r="AL942" s="75"/>
      <c r="AM942" s="75"/>
      <c r="AN942" s="75"/>
      <c r="AO942" s="75"/>
      <c r="AP942" s="75"/>
      <c r="AQ942" s="75"/>
      <c r="AR942" s="75"/>
      <c r="AS942" s="75"/>
      <c r="AT942" s="75"/>
      <c r="AU942" s="75"/>
      <c r="AV942" s="75"/>
      <c r="AW942" s="75"/>
      <c r="AX942" s="75"/>
      <c r="AY942" s="75"/>
      <c r="AZ942" s="75"/>
      <c r="BA942" s="75"/>
      <c r="BB942" s="75"/>
      <c r="BC942" s="75"/>
    </row>
    <row r="943" ht="16.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c r="AK943" s="75"/>
      <c r="AL943" s="75"/>
      <c r="AM943" s="75"/>
      <c r="AN943" s="75"/>
      <c r="AO943" s="75"/>
      <c r="AP943" s="75"/>
      <c r="AQ943" s="75"/>
      <c r="AR943" s="75"/>
      <c r="AS943" s="75"/>
      <c r="AT943" s="75"/>
      <c r="AU943" s="75"/>
      <c r="AV943" s="75"/>
      <c r="AW943" s="75"/>
      <c r="AX943" s="75"/>
      <c r="AY943" s="75"/>
      <c r="AZ943" s="75"/>
      <c r="BA943" s="75"/>
      <c r="BB943" s="75"/>
      <c r="BC943" s="75"/>
    </row>
    <row r="944" ht="16.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c r="AK944" s="75"/>
      <c r="AL944" s="75"/>
      <c r="AM944" s="75"/>
      <c r="AN944" s="75"/>
      <c r="AO944" s="75"/>
      <c r="AP944" s="75"/>
      <c r="AQ944" s="75"/>
      <c r="AR944" s="75"/>
      <c r="AS944" s="75"/>
      <c r="AT944" s="75"/>
      <c r="AU944" s="75"/>
      <c r="AV944" s="75"/>
      <c r="AW944" s="75"/>
      <c r="AX944" s="75"/>
      <c r="AY944" s="75"/>
      <c r="AZ944" s="75"/>
      <c r="BA944" s="75"/>
      <c r="BB944" s="75"/>
      <c r="BC944" s="75"/>
    </row>
    <row r="945" ht="16.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c r="AK945" s="75"/>
      <c r="AL945" s="75"/>
      <c r="AM945" s="75"/>
      <c r="AN945" s="75"/>
      <c r="AO945" s="75"/>
      <c r="AP945" s="75"/>
      <c r="AQ945" s="75"/>
      <c r="AR945" s="75"/>
      <c r="AS945" s="75"/>
      <c r="AT945" s="75"/>
      <c r="AU945" s="75"/>
      <c r="AV945" s="75"/>
      <c r="AW945" s="75"/>
      <c r="AX945" s="75"/>
      <c r="AY945" s="75"/>
      <c r="AZ945" s="75"/>
      <c r="BA945" s="75"/>
      <c r="BB945" s="75"/>
      <c r="BC945" s="75"/>
    </row>
    <row r="946" ht="16.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c r="AK946" s="75"/>
      <c r="AL946" s="75"/>
      <c r="AM946" s="75"/>
      <c r="AN946" s="75"/>
      <c r="AO946" s="75"/>
      <c r="AP946" s="75"/>
      <c r="AQ946" s="75"/>
      <c r="AR946" s="75"/>
      <c r="AS946" s="75"/>
      <c r="AT946" s="75"/>
      <c r="AU946" s="75"/>
      <c r="AV946" s="75"/>
      <c r="AW946" s="75"/>
      <c r="AX946" s="75"/>
      <c r="AY946" s="75"/>
      <c r="AZ946" s="75"/>
      <c r="BA946" s="75"/>
      <c r="BB946" s="75"/>
      <c r="BC946" s="75"/>
    </row>
    <row r="947" ht="16.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c r="AK947" s="75"/>
      <c r="AL947" s="75"/>
      <c r="AM947" s="75"/>
      <c r="AN947" s="75"/>
      <c r="AO947" s="75"/>
      <c r="AP947" s="75"/>
      <c r="AQ947" s="75"/>
      <c r="AR947" s="75"/>
      <c r="AS947" s="75"/>
      <c r="AT947" s="75"/>
      <c r="AU947" s="75"/>
      <c r="AV947" s="75"/>
      <c r="AW947" s="75"/>
      <c r="AX947" s="75"/>
      <c r="AY947" s="75"/>
      <c r="AZ947" s="75"/>
      <c r="BA947" s="75"/>
      <c r="BB947" s="75"/>
      <c r="BC947" s="75"/>
    </row>
    <row r="948" ht="16.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c r="AK948" s="75"/>
      <c r="AL948" s="75"/>
      <c r="AM948" s="75"/>
      <c r="AN948" s="75"/>
      <c r="AO948" s="75"/>
      <c r="AP948" s="75"/>
      <c r="AQ948" s="75"/>
      <c r="AR948" s="75"/>
      <c r="AS948" s="75"/>
      <c r="AT948" s="75"/>
      <c r="AU948" s="75"/>
      <c r="AV948" s="75"/>
      <c r="AW948" s="75"/>
      <c r="AX948" s="75"/>
      <c r="AY948" s="75"/>
      <c r="AZ948" s="75"/>
      <c r="BA948" s="75"/>
      <c r="BB948" s="75"/>
      <c r="BC948" s="75"/>
    </row>
    <row r="949" ht="16.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c r="AK949" s="75"/>
      <c r="AL949" s="75"/>
      <c r="AM949" s="75"/>
      <c r="AN949" s="75"/>
      <c r="AO949" s="75"/>
      <c r="AP949" s="75"/>
      <c r="AQ949" s="75"/>
      <c r="AR949" s="75"/>
      <c r="AS949" s="75"/>
      <c r="AT949" s="75"/>
      <c r="AU949" s="75"/>
      <c r="AV949" s="75"/>
      <c r="AW949" s="75"/>
      <c r="AX949" s="75"/>
      <c r="AY949" s="75"/>
      <c r="AZ949" s="75"/>
      <c r="BA949" s="75"/>
      <c r="BB949" s="75"/>
      <c r="BC949" s="75"/>
    </row>
    <row r="950" ht="16.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c r="AK950" s="75"/>
      <c r="AL950" s="75"/>
      <c r="AM950" s="75"/>
      <c r="AN950" s="75"/>
      <c r="AO950" s="75"/>
      <c r="AP950" s="75"/>
      <c r="AQ950" s="75"/>
      <c r="AR950" s="75"/>
      <c r="AS950" s="75"/>
      <c r="AT950" s="75"/>
      <c r="AU950" s="75"/>
      <c r="AV950" s="75"/>
      <c r="AW950" s="75"/>
      <c r="AX950" s="75"/>
      <c r="AY950" s="75"/>
      <c r="AZ950" s="75"/>
      <c r="BA950" s="75"/>
      <c r="BB950" s="75"/>
      <c r="BC950" s="75"/>
    </row>
    <row r="951" ht="16.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c r="AK951" s="75"/>
      <c r="AL951" s="75"/>
      <c r="AM951" s="75"/>
      <c r="AN951" s="75"/>
      <c r="AO951" s="75"/>
      <c r="AP951" s="75"/>
      <c r="AQ951" s="75"/>
      <c r="AR951" s="75"/>
      <c r="AS951" s="75"/>
      <c r="AT951" s="75"/>
      <c r="AU951" s="75"/>
      <c r="AV951" s="75"/>
      <c r="AW951" s="75"/>
      <c r="AX951" s="75"/>
      <c r="AY951" s="75"/>
      <c r="AZ951" s="75"/>
      <c r="BA951" s="75"/>
      <c r="BB951" s="75"/>
      <c r="BC951" s="75"/>
    </row>
    <row r="952" ht="16.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c r="AK952" s="75"/>
      <c r="AL952" s="75"/>
      <c r="AM952" s="75"/>
      <c r="AN952" s="75"/>
      <c r="AO952" s="75"/>
      <c r="AP952" s="75"/>
      <c r="AQ952" s="75"/>
      <c r="AR952" s="75"/>
      <c r="AS952" s="75"/>
      <c r="AT952" s="75"/>
      <c r="AU952" s="75"/>
      <c r="AV952" s="75"/>
      <c r="AW952" s="75"/>
      <c r="AX952" s="75"/>
      <c r="AY952" s="75"/>
      <c r="AZ952" s="75"/>
      <c r="BA952" s="75"/>
      <c r="BB952" s="75"/>
      <c r="BC952" s="75"/>
    </row>
    <row r="953" ht="16.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c r="AK953" s="75"/>
      <c r="AL953" s="75"/>
      <c r="AM953" s="75"/>
      <c r="AN953" s="75"/>
      <c r="AO953" s="75"/>
      <c r="AP953" s="75"/>
      <c r="AQ953" s="75"/>
      <c r="AR953" s="75"/>
      <c r="AS953" s="75"/>
      <c r="AT953" s="75"/>
      <c r="AU953" s="75"/>
      <c r="AV953" s="75"/>
      <c r="AW953" s="75"/>
      <c r="AX953" s="75"/>
      <c r="AY953" s="75"/>
      <c r="AZ953" s="75"/>
      <c r="BA953" s="75"/>
      <c r="BB953" s="75"/>
      <c r="BC953" s="75"/>
    </row>
    <row r="954" ht="16.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c r="AK954" s="75"/>
      <c r="AL954" s="75"/>
      <c r="AM954" s="75"/>
      <c r="AN954" s="75"/>
      <c r="AO954" s="75"/>
      <c r="AP954" s="75"/>
      <c r="AQ954" s="75"/>
      <c r="AR954" s="75"/>
      <c r="AS954" s="75"/>
      <c r="AT954" s="75"/>
      <c r="AU954" s="75"/>
      <c r="AV954" s="75"/>
      <c r="AW954" s="75"/>
      <c r="AX954" s="75"/>
      <c r="AY954" s="75"/>
      <c r="AZ954" s="75"/>
      <c r="BA954" s="75"/>
      <c r="BB954" s="75"/>
      <c r="BC954" s="75"/>
    </row>
    <row r="955" ht="16.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c r="AK955" s="75"/>
      <c r="AL955" s="75"/>
      <c r="AM955" s="75"/>
      <c r="AN955" s="75"/>
      <c r="AO955" s="75"/>
      <c r="AP955" s="75"/>
      <c r="AQ955" s="75"/>
      <c r="AR955" s="75"/>
      <c r="AS955" s="75"/>
      <c r="AT955" s="75"/>
      <c r="AU955" s="75"/>
      <c r="AV955" s="75"/>
      <c r="AW955" s="75"/>
      <c r="AX955" s="75"/>
      <c r="AY955" s="75"/>
      <c r="AZ955" s="75"/>
      <c r="BA955" s="75"/>
      <c r="BB955" s="75"/>
      <c r="BC955" s="75"/>
    </row>
    <row r="956" ht="16.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c r="AK956" s="75"/>
      <c r="AL956" s="75"/>
      <c r="AM956" s="75"/>
      <c r="AN956" s="75"/>
      <c r="AO956" s="75"/>
      <c r="AP956" s="75"/>
      <c r="AQ956" s="75"/>
      <c r="AR956" s="75"/>
      <c r="AS956" s="75"/>
      <c r="AT956" s="75"/>
      <c r="AU956" s="75"/>
      <c r="AV956" s="75"/>
      <c r="AW956" s="75"/>
      <c r="AX956" s="75"/>
      <c r="AY956" s="75"/>
      <c r="AZ956" s="75"/>
      <c r="BA956" s="75"/>
      <c r="BB956" s="75"/>
      <c r="BC956" s="75"/>
    </row>
    <row r="957" ht="16.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c r="AK957" s="75"/>
      <c r="AL957" s="75"/>
      <c r="AM957" s="75"/>
      <c r="AN957" s="75"/>
      <c r="AO957" s="75"/>
      <c r="AP957" s="75"/>
      <c r="AQ957" s="75"/>
      <c r="AR957" s="75"/>
      <c r="AS957" s="75"/>
      <c r="AT957" s="75"/>
      <c r="AU957" s="75"/>
      <c r="AV957" s="75"/>
      <c r="AW957" s="75"/>
      <c r="AX957" s="75"/>
      <c r="AY957" s="75"/>
      <c r="AZ957" s="75"/>
      <c r="BA957" s="75"/>
      <c r="BB957" s="75"/>
      <c r="BC957" s="75"/>
    </row>
    <row r="958" ht="16.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c r="AK958" s="75"/>
      <c r="AL958" s="75"/>
      <c r="AM958" s="75"/>
      <c r="AN958" s="75"/>
      <c r="AO958" s="75"/>
      <c r="AP958" s="75"/>
      <c r="AQ958" s="75"/>
      <c r="AR958" s="75"/>
      <c r="AS958" s="75"/>
      <c r="AT958" s="75"/>
      <c r="AU958" s="75"/>
      <c r="AV958" s="75"/>
      <c r="AW958" s="75"/>
      <c r="AX958" s="75"/>
      <c r="AY958" s="75"/>
      <c r="AZ958" s="75"/>
      <c r="BA958" s="75"/>
      <c r="BB958" s="75"/>
      <c r="BC958" s="75"/>
    </row>
    <row r="959" ht="16.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c r="AK959" s="75"/>
      <c r="AL959" s="75"/>
      <c r="AM959" s="75"/>
      <c r="AN959" s="75"/>
      <c r="AO959" s="75"/>
      <c r="AP959" s="75"/>
      <c r="AQ959" s="75"/>
      <c r="AR959" s="75"/>
      <c r="AS959" s="75"/>
      <c r="AT959" s="75"/>
      <c r="AU959" s="75"/>
      <c r="AV959" s="75"/>
      <c r="AW959" s="75"/>
      <c r="AX959" s="75"/>
      <c r="AY959" s="75"/>
      <c r="AZ959" s="75"/>
      <c r="BA959" s="75"/>
      <c r="BB959" s="75"/>
      <c r="BC959" s="75"/>
    </row>
    <row r="960" ht="16.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c r="AK960" s="75"/>
      <c r="AL960" s="75"/>
      <c r="AM960" s="75"/>
      <c r="AN960" s="75"/>
      <c r="AO960" s="75"/>
      <c r="AP960" s="75"/>
      <c r="AQ960" s="75"/>
      <c r="AR960" s="75"/>
      <c r="AS960" s="75"/>
      <c r="AT960" s="75"/>
      <c r="AU960" s="75"/>
      <c r="AV960" s="75"/>
      <c r="AW960" s="75"/>
      <c r="AX960" s="75"/>
      <c r="AY960" s="75"/>
      <c r="AZ960" s="75"/>
      <c r="BA960" s="75"/>
      <c r="BB960" s="75"/>
      <c r="BC960" s="75"/>
    </row>
    <row r="961" ht="16.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c r="AK961" s="75"/>
      <c r="AL961" s="75"/>
      <c r="AM961" s="75"/>
      <c r="AN961" s="75"/>
      <c r="AO961" s="75"/>
      <c r="AP961" s="75"/>
      <c r="AQ961" s="75"/>
      <c r="AR961" s="75"/>
      <c r="AS961" s="75"/>
      <c r="AT961" s="75"/>
      <c r="AU961" s="75"/>
      <c r="AV961" s="75"/>
      <c r="AW961" s="75"/>
      <c r="AX961" s="75"/>
      <c r="AY961" s="75"/>
      <c r="AZ961" s="75"/>
      <c r="BA961" s="75"/>
      <c r="BB961" s="75"/>
      <c r="BC961" s="75"/>
    </row>
    <row r="962" ht="16.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c r="AK962" s="75"/>
      <c r="AL962" s="75"/>
      <c r="AM962" s="75"/>
      <c r="AN962" s="75"/>
      <c r="AO962" s="75"/>
      <c r="AP962" s="75"/>
      <c r="AQ962" s="75"/>
      <c r="AR962" s="75"/>
      <c r="AS962" s="75"/>
      <c r="AT962" s="75"/>
      <c r="AU962" s="75"/>
      <c r="AV962" s="75"/>
      <c r="AW962" s="75"/>
      <c r="AX962" s="75"/>
      <c r="AY962" s="75"/>
      <c r="AZ962" s="75"/>
      <c r="BA962" s="75"/>
      <c r="BB962" s="75"/>
      <c r="BC962" s="75"/>
    </row>
    <row r="963" ht="16.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c r="AK963" s="75"/>
      <c r="AL963" s="75"/>
      <c r="AM963" s="75"/>
      <c r="AN963" s="75"/>
      <c r="AO963" s="75"/>
      <c r="AP963" s="75"/>
      <c r="AQ963" s="75"/>
      <c r="AR963" s="75"/>
      <c r="AS963" s="75"/>
      <c r="AT963" s="75"/>
      <c r="AU963" s="75"/>
      <c r="AV963" s="75"/>
      <c r="AW963" s="75"/>
      <c r="AX963" s="75"/>
      <c r="AY963" s="75"/>
      <c r="AZ963" s="75"/>
      <c r="BA963" s="75"/>
      <c r="BB963" s="75"/>
      <c r="BC963" s="75"/>
    </row>
    <row r="964" ht="16.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c r="AK964" s="75"/>
      <c r="AL964" s="75"/>
      <c r="AM964" s="75"/>
      <c r="AN964" s="75"/>
      <c r="AO964" s="75"/>
      <c r="AP964" s="75"/>
      <c r="AQ964" s="75"/>
      <c r="AR964" s="75"/>
      <c r="AS964" s="75"/>
      <c r="AT964" s="75"/>
      <c r="AU964" s="75"/>
      <c r="AV964" s="75"/>
      <c r="AW964" s="75"/>
      <c r="AX964" s="75"/>
      <c r="AY964" s="75"/>
      <c r="AZ964" s="75"/>
      <c r="BA964" s="75"/>
      <c r="BB964" s="75"/>
      <c r="BC964" s="75"/>
    </row>
    <row r="965" ht="16.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c r="AK965" s="75"/>
      <c r="AL965" s="75"/>
      <c r="AM965" s="75"/>
      <c r="AN965" s="75"/>
      <c r="AO965" s="75"/>
      <c r="AP965" s="75"/>
      <c r="AQ965" s="75"/>
      <c r="AR965" s="75"/>
      <c r="AS965" s="75"/>
      <c r="AT965" s="75"/>
      <c r="AU965" s="75"/>
      <c r="AV965" s="75"/>
      <c r="AW965" s="75"/>
      <c r="AX965" s="75"/>
      <c r="AY965" s="75"/>
      <c r="AZ965" s="75"/>
      <c r="BA965" s="75"/>
      <c r="BB965" s="75"/>
      <c r="BC965" s="75"/>
    </row>
    <row r="966" ht="16.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c r="AK966" s="75"/>
      <c r="AL966" s="75"/>
      <c r="AM966" s="75"/>
      <c r="AN966" s="75"/>
      <c r="AO966" s="75"/>
      <c r="AP966" s="75"/>
      <c r="AQ966" s="75"/>
      <c r="AR966" s="75"/>
      <c r="AS966" s="75"/>
      <c r="AT966" s="75"/>
      <c r="AU966" s="75"/>
      <c r="AV966" s="75"/>
      <c r="AW966" s="75"/>
      <c r="AX966" s="75"/>
      <c r="AY966" s="75"/>
      <c r="AZ966" s="75"/>
      <c r="BA966" s="75"/>
      <c r="BB966" s="75"/>
      <c r="BC966" s="75"/>
    </row>
    <row r="967" ht="16.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c r="AK967" s="75"/>
      <c r="AL967" s="75"/>
      <c r="AM967" s="75"/>
      <c r="AN967" s="75"/>
      <c r="AO967" s="75"/>
      <c r="AP967" s="75"/>
      <c r="AQ967" s="75"/>
      <c r="AR967" s="75"/>
      <c r="AS967" s="75"/>
      <c r="AT967" s="75"/>
      <c r="AU967" s="75"/>
      <c r="AV967" s="75"/>
      <c r="AW967" s="75"/>
      <c r="AX967" s="75"/>
      <c r="AY967" s="75"/>
      <c r="AZ967" s="75"/>
      <c r="BA967" s="75"/>
      <c r="BB967" s="75"/>
      <c r="BC967" s="75"/>
    </row>
    <row r="968" ht="16.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c r="AK968" s="75"/>
      <c r="AL968" s="75"/>
      <c r="AM968" s="75"/>
      <c r="AN968" s="75"/>
      <c r="AO968" s="75"/>
      <c r="AP968" s="75"/>
      <c r="AQ968" s="75"/>
      <c r="AR968" s="75"/>
      <c r="AS968" s="75"/>
      <c r="AT968" s="75"/>
      <c r="AU968" s="75"/>
      <c r="AV968" s="75"/>
      <c r="AW968" s="75"/>
      <c r="AX968" s="75"/>
      <c r="AY968" s="75"/>
      <c r="AZ968" s="75"/>
      <c r="BA968" s="75"/>
      <c r="BB968" s="75"/>
      <c r="BC968" s="75"/>
    </row>
    <row r="969" ht="16.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c r="AK969" s="75"/>
      <c r="AL969" s="75"/>
      <c r="AM969" s="75"/>
      <c r="AN969" s="75"/>
      <c r="AO969" s="75"/>
      <c r="AP969" s="75"/>
      <c r="AQ969" s="75"/>
      <c r="AR969" s="75"/>
      <c r="AS969" s="75"/>
      <c r="AT969" s="75"/>
      <c r="AU969" s="75"/>
      <c r="AV969" s="75"/>
      <c r="AW969" s="75"/>
      <c r="AX969" s="75"/>
      <c r="AY969" s="75"/>
      <c r="AZ969" s="75"/>
      <c r="BA969" s="75"/>
      <c r="BB969" s="75"/>
      <c r="BC969" s="75"/>
    </row>
    <row r="970" ht="16.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c r="AK970" s="75"/>
      <c r="AL970" s="75"/>
      <c r="AM970" s="75"/>
      <c r="AN970" s="75"/>
      <c r="AO970" s="75"/>
      <c r="AP970" s="75"/>
      <c r="AQ970" s="75"/>
      <c r="AR970" s="75"/>
      <c r="AS970" s="75"/>
      <c r="AT970" s="75"/>
      <c r="AU970" s="75"/>
      <c r="AV970" s="75"/>
      <c r="AW970" s="75"/>
      <c r="AX970" s="75"/>
      <c r="AY970" s="75"/>
      <c r="AZ970" s="75"/>
      <c r="BA970" s="75"/>
      <c r="BB970" s="75"/>
      <c r="BC970" s="75"/>
    </row>
    <row r="971" ht="16.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c r="AK971" s="75"/>
      <c r="AL971" s="75"/>
      <c r="AM971" s="75"/>
      <c r="AN971" s="75"/>
      <c r="AO971" s="75"/>
      <c r="AP971" s="75"/>
      <c r="AQ971" s="75"/>
      <c r="AR971" s="75"/>
      <c r="AS971" s="75"/>
      <c r="AT971" s="75"/>
      <c r="AU971" s="75"/>
      <c r="AV971" s="75"/>
      <c r="AW971" s="75"/>
      <c r="AX971" s="75"/>
      <c r="AY971" s="75"/>
      <c r="AZ971" s="75"/>
      <c r="BA971" s="75"/>
      <c r="BB971" s="75"/>
      <c r="BC971" s="75"/>
    </row>
    <row r="972" ht="16.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c r="AK972" s="75"/>
      <c r="AL972" s="75"/>
      <c r="AM972" s="75"/>
      <c r="AN972" s="75"/>
      <c r="AO972" s="75"/>
      <c r="AP972" s="75"/>
      <c r="AQ972" s="75"/>
      <c r="AR972" s="75"/>
      <c r="AS972" s="75"/>
      <c r="AT972" s="75"/>
      <c r="AU972" s="75"/>
      <c r="AV972" s="75"/>
      <c r="AW972" s="75"/>
      <c r="AX972" s="75"/>
      <c r="AY972" s="75"/>
      <c r="AZ972" s="75"/>
      <c r="BA972" s="75"/>
      <c r="BB972" s="75"/>
      <c r="BC972" s="75"/>
    </row>
    <row r="973" ht="16.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c r="AK973" s="75"/>
      <c r="AL973" s="75"/>
      <c r="AM973" s="75"/>
      <c r="AN973" s="75"/>
      <c r="AO973" s="75"/>
      <c r="AP973" s="75"/>
      <c r="AQ973" s="75"/>
      <c r="AR973" s="75"/>
      <c r="AS973" s="75"/>
      <c r="AT973" s="75"/>
      <c r="AU973" s="75"/>
      <c r="AV973" s="75"/>
      <c r="AW973" s="75"/>
      <c r="AX973" s="75"/>
      <c r="AY973" s="75"/>
      <c r="AZ973" s="75"/>
      <c r="BA973" s="75"/>
      <c r="BB973" s="75"/>
      <c r="BC973" s="75"/>
    </row>
    <row r="974" ht="16.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c r="AK974" s="75"/>
      <c r="AL974" s="75"/>
      <c r="AM974" s="75"/>
      <c r="AN974" s="75"/>
      <c r="AO974" s="75"/>
      <c r="AP974" s="75"/>
      <c r="AQ974" s="75"/>
      <c r="AR974" s="75"/>
      <c r="AS974" s="75"/>
      <c r="AT974" s="75"/>
      <c r="AU974" s="75"/>
      <c r="AV974" s="75"/>
      <c r="AW974" s="75"/>
      <c r="AX974" s="75"/>
      <c r="AY974" s="75"/>
      <c r="AZ974" s="75"/>
      <c r="BA974" s="75"/>
      <c r="BB974" s="75"/>
      <c r="BC974" s="75"/>
    </row>
    <row r="975" ht="16.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c r="AK975" s="75"/>
      <c r="AL975" s="75"/>
      <c r="AM975" s="75"/>
      <c r="AN975" s="75"/>
      <c r="AO975" s="75"/>
      <c r="AP975" s="75"/>
      <c r="AQ975" s="75"/>
      <c r="AR975" s="75"/>
      <c r="AS975" s="75"/>
      <c r="AT975" s="75"/>
      <c r="AU975" s="75"/>
      <c r="AV975" s="75"/>
      <c r="AW975" s="75"/>
      <c r="AX975" s="75"/>
      <c r="AY975" s="75"/>
      <c r="AZ975" s="75"/>
      <c r="BA975" s="75"/>
      <c r="BB975" s="75"/>
      <c r="BC975" s="75"/>
    </row>
    <row r="976" ht="16.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c r="AK976" s="75"/>
      <c r="AL976" s="75"/>
      <c r="AM976" s="75"/>
      <c r="AN976" s="75"/>
      <c r="AO976" s="75"/>
      <c r="AP976" s="75"/>
      <c r="AQ976" s="75"/>
      <c r="AR976" s="75"/>
      <c r="AS976" s="75"/>
      <c r="AT976" s="75"/>
      <c r="AU976" s="75"/>
      <c r="AV976" s="75"/>
      <c r="AW976" s="75"/>
      <c r="AX976" s="75"/>
      <c r="AY976" s="75"/>
      <c r="AZ976" s="75"/>
      <c r="BA976" s="75"/>
      <c r="BB976" s="75"/>
      <c r="BC976" s="75"/>
    </row>
    <row r="977" ht="16.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c r="AK977" s="75"/>
      <c r="AL977" s="75"/>
      <c r="AM977" s="75"/>
      <c r="AN977" s="75"/>
      <c r="AO977" s="75"/>
      <c r="AP977" s="75"/>
      <c r="AQ977" s="75"/>
      <c r="AR977" s="75"/>
      <c r="AS977" s="75"/>
      <c r="AT977" s="75"/>
      <c r="AU977" s="75"/>
      <c r="AV977" s="75"/>
      <c r="AW977" s="75"/>
      <c r="AX977" s="75"/>
      <c r="AY977" s="75"/>
      <c r="AZ977" s="75"/>
      <c r="BA977" s="75"/>
      <c r="BB977" s="75"/>
      <c r="BC977" s="75"/>
    </row>
    <row r="978" ht="16.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c r="AK978" s="75"/>
      <c r="AL978" s="75"/>
      <c r="AM978" s="75"/>
      <c r="AN978" s="75"/>
      <c r="AO978" s="75"/>
      <c r="AP978" s="75"/>
      <c r="AQ978" s="75"/>
      <c r="AR978" s="75"/>
      <c r="AS978" s="75"/>
      <c r="AT978" s="75"/>
      <c r="AU978" s="75"/>
      <c r="AV978" s="75"/>
      <c r="AW978" s="75"/>
      <c r="AX978" s="75"/>
      <c r="AY978" s="75"/>
      <c r="AZ978" s="75"/>
      <c r="BA978" s="75"/>
      <c r="BB978" s="75"/>
      <c r="BC978" s="75"/>
    </row>
    <row r="979" ht="16.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c r="AK979" s="75"/>
      <c r="AL979" s="75"/>
      <c r="AM979" s="75"/>
      <c r="AN979" s="75"/>
      <c r="AO979" s="75"/>
      <c r="AP979" s="75"/>
      <c r="AQ979" s="75"/>
      <c r="AR979" s="75"/>
      <c r="AS979" s="75"/>
      <c r="AT979" s="75"/>
      <c r="AU979" s="75"/>
      <c r="AV979" s="75"/>
      <c r="AW979" s="75"/>
      <c r="AX979" s="75"/>
      <c r="AY979" s="75"/>
      <c r="AZ979" s="75"/>
      <c r="BA979" s="75"/>
      <c r="BB979" s="75"/>
      <c r="BC979" s="75"/>
    </row>
    <row r="980" ht="16.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c r="AK980" s="75"/>
      <c r="AL980" s="75"/>
      <c r="AM980" s="75"/>
      <c r="AN980" s="75"/>
      <c r="AO980" s="75"/>
      <c r="AP980" s="75"/>
      <c r="AQ980" s="75"/>
      <c r="AR980" s="75"/>
      <c r="AS980" s="75"/>
      <c r="AT980" s="75"/>
      <c r="AU980" s="75"/>
      <c r="AV980" s="75"/>
      <c r="AW980" s="75"/>
      <c r="AX980" s="75"/>
      <c r="AY980" s="75"/>
      <c r="AZ980" s="75"/>
      <c r="BA980" s="75"/>
      <c r="BB980" s="75"/>
      <c r="BC980" s="75"/>
    </row>
    <row r="981" ht="16.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c r="AK981" s="75"/>
      <c r="AL981" s="75"/>
      <c r="AM981" s="75"/>
      <c r="AN981" s="75"/>
      <c r="AO981" s="75"/>
      <c r="AP981" s="75"/>
      <c r="AQ981" s="75"/>
      <c r="AR981" s="75"/>
      <c r="AS981" s="75"/>
      <c r="AT981" s="75"/>
      <c r="AU981" s="75"/>
      <c r="AV981" s="75"/>
      <c r="AW981" s="75"/>
      <c r="AX981" s="75"/>
      <c r="AY981" s="75"/>
      <c r="AZ981" s="75"/>
      <c r="BA981" s="75"/>
      <c r="BB981" s="75"/>
      <c r="BC981" s="75"/>
    </row>
    <row r="982" ht="16.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c r="AK982" s="75"/>
      <c r="AL982" s="75"/>
      <c r="AM982" s="75"/>
      <c r="AN982" s="75"/>
      <c r="AO982" s="75"/>
      <c r="AP982" s="75"/>
      <c r="AQ982" s="75"/>
      <c r="AR982" s="75"/>
      <c r="AS982" s="75"/>
      <c r="AT982" s="75"/>
      <c r="AU982" s="75"/>
      <c r="AV982" s="75"/>
      <c r="AW982" s="75"/>
      <c r="AX982" s="75"/>
      <c r="AY982" s="75"/>
      <c r="AZ982" s="75"/>
      <c r="BA982" s="75"/>
      <c r="BB982" s="75"/>
      <c r="BC982" s="75"/>
    </row>
    <row r="983" ht="16.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c r="AK983" s="75"/>
      <c r="AL983" s="75"/>
      <c r="AM983" s="75"/>
      <c r="AN983" s="75"/>
      <c r="AO983" s="75"/>
      <c r="AP983" s="75"/>
      <c r="AQ983" s="75"/>
      <c r="AR983" s="75"/>
      <c r="AS983" s="75"/>
      <c r="AT983" s="75"/>
      <c r="AU983" s="75"/>
      <c r="AV983" s="75"/>
      <c r="AW983" s="75"/>
      <c r="AX983" s="75"/>
      <c r="AY983" s="75"/>
      <c r="AZ983" s="75"/>
      <c r="BA983" s="75"/>
      <c r="BB983" s="75"/>
      <c r="BC983" s="75"/>
    </row>
    <row r="984" ht="16.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c r="AK984" s="75"/>
      <c r="AL984" s="75"/>
      <c r="AM984" s="75"/>
      <c r="AN984" s="75"/>
      <c r="AO984" s="75"/>
      <c r="AP984" s="75"/>
      <c r="AQ984" s="75"/>
      <c r="AR984" s="75"/>
      <c r="AS984" s="75"/>
      <c r="AT984" s="75"/>
      <c r="AU984" s="75"/>
      <c r="AV984" s="75"/>
      <c r="AW984" s="75"/>
      <c r="AX984" s="75"/>
      <c r="AY984" s="75"/>
      <c r="AZ984" s="75"/>
      <c r="BA984" s="75"/>
      <c r="BB984" s="75"/>
      <c r="BC984" s="75"/>
    </row>
    <row r="985" ht="16.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c r="AK985" s="75"/>
      <c r="AL985" s="75"/>
      <c r="AM985" s="75"/>
      <c r="AN985" s="75"/>
      <c r="AO985" s="75"/>
      <c r="AP985" s="75"/>
      <c r="AQ985" s="75"/>
      <c r="AR985" s="75"/>
      <c r="AS985" s="75"/>
      <c r="AT985" s="75"/>
      <c r="AU985" s="75"/>
      <c r="AV985" s="75"/>
      <c r="AW985" s="75"/>
      <c r="AX985" s="75"/>
      <c r="AY985" s="75"/>
      <c r="AZ985" s="75"/>
      <c r="BA985" s="75"/>
      <c r="BB985" s="75"/>
      <c r="BC985" s="75"/>
    </row>
    <row r="986" ht="16.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c r="AK986" s="75"/>
      <c r="AL986" s="75"/>
      <c r="AM986" s="75"/>
      <c r="AN986" s="75"/>
      <c r="AO986" s="75"/>
      <c r="AP986" s="75"/>
      <c r="AQ986" s="75"/>
      <c r="AR986" s="75"/>
      <c r="AS986" s="75"/>
      <c r="AT986" s="75"/>
      <c r="AU986" s="75"/>
      <c r="AV986" s="75"/>
      <c r="AW986" s="75"/>
      <c r="AX986" s="75"/>
      <c r="AY986" s="75"/>
      <c r="AZ986" s="75"/>
      <c r="BA986" s="75"/>
      <c r="BB986" s="75"/>
      <c r="BC986" s="75"/>
    </row>
    <row r="987" ht="16.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c r="AK987" s="75"/>
      <c r="AL987" s="75"/>
      <c r="AM987" s="75"/>
      <c r="AN987" s="75"/>
      <c r="AO987" s="75"/>
      <c r="AP987" s="75"/>
      <c r="AQ987" s="75"/>
      <c r="AR987" s="75"/>
      <c r="AS987" s="75"/>
      <c r="AT987" s="75"/>
      <c r="AU987" s="75"/>
      <c r="AV987" s="75"/>
      <c r="AW987" s="75"/>
      <c r="AX987" s="75"/>
      <c r="AY987" s="75"/>
      <c r="AZ987" s="75"/>
      <c r="BA987" s="75"/>
      <c r="BB987" s="75"/>
      <c r="BC987" s="75"/>
    </row>
    <row r="988" ht="16.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c r="AK988" s="75"/>
      <c r="AL988" s="75"/>
      <c r="AM988" s="75"/>
      <c r="AN988" s="75"/>
      <c r="AO988" s="75"/>
      <c r="AP988" s="75"/>
      <c r="AQ988" s="75"/>
      <c r="AR988" s="75"/>
      <c r="AS988" s="75"/>
      <c r="AT988" s="75"/>
      <c r="AU988" s="75"/>
      <c r="AV988" s="75"/>
      <c r="AW988" s="75"/>
      <c r="AX988" s="75"/>
      <c r="AY988" s="75"/>
      <c r="AZ988" s="75"/>
      <c r="BA988" s="75"/>
      <c r="BB988" s="75"/>
      <c r="BC988" s="75"/>
    </row>
    <row r="989" ht="16.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c r="AK989" s="75"/>
      <c r="AL989" s="75"/>
      <c r="AM989" s="75"/>
      <c r="AN989" s="75"/>
      <c r="AO989" s="75"/>
      <c r="AP989" s="75"/>
      <c r="AQ989" s="75"/>
      <c r="AR989" s="75"/>
      <c r="AS989" s="75"/>
      <c r="AT989" s="75"/>
      <c r="AU989" s="75"/>
      <c r="AV989" s="75"/>
      <c r="AW989" s="75"/>
      <c r="AX989" s="75"/>
      <c r="AY989" s="75"/>
      <c r="AZ989" s="75"/>
      <c r="BA989" s="75"/>
      <c r="BB989" s="75"/>
      <c r="BC989" s="75"/>
    </row>
    <row r="990" ht="16.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c r="AK990" s="75"/>
      <c r="AL990" s="75"/>
      <c r="AM990" s="75"/>
      <c r="AN990" s="75"/>
      <c r="AO990" s="75"/>
      <c r="AP990" s="75"/>
      <c r="AQ990" s="75"/>
      <c r="AR990" s="75"/>
      <c r="AS990" s="75"/>
      <c r="AT990" s="75"/>
      <c r="AU990" s="75"/>
      <c r="AV990" s="75"/>
      <c r="AW990" s="75"/>
      <c r="AX990" s="75"/>
      <c r="AY990" s="75"/>
      <c r="AZ990" s="75"/>
      <c r="BA990" s="75"/>
      <c r="BB990" s="75"/>
      <c r="BC990" s="75"/>
    </row>
    <row r="991" ht="16.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c r="AK991" s="75"/>
      <c r="AL991" s="75"/>
      <c r="AM991" s="75"/>
      <c r="AN991" s="75"/>
      <c r="AO991" s="75"/>
      <c r="AP991" s="75"/>
      <c r="AQ991" s="75"/>
      <c r="AR991" s="75"/>
      <c r="AS991" s="75"/>
      <c r="AT991" s="75"/>
      <c r="AU991" s="75"/>
      <c r="AV991" s="75"/>
      <c r="AW991" s="75"/>
      <c r="AX991" s="75"/>
      <c r="AY991" s="75"/>
      <c r="AZ991" s="75"/>
      <c r="BA991" s="75"/>
      <c r="BB991" s="75"/>
      <c r="BC991" s="75"/>
    </row>
    <row r="992" ht="16.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c r="AK992" s="75"/>
      <c r="AL992" s="75"/>
      <c r="AM992" s="75"/>
      <c r="AN992" s="75"/>
      <c r="AO992" s="75"/>
      <c r="AP992" s="75"/>
      <c r="AQ992" s="75"/>
      <c r="AR992" s="75"/>
      <c r="AS992" s="75"/>
      <c r="AT992" s="75"/>
      <c r="AU992" s="75"/>
      <c r="AV992" s="75"/>
      <c r="AW992" s="75"/>
      <c r="AX992" s="75"/>
      <c r="AY992" s="75"/>
      <c r="AZ992" s="75"/>
      <c r="BA992" s="75"/>
      <c r="BB992" s="75"/>
      <c r="BC992" s="75"/>
    </row>
    <row r="993" ht="16.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c r="AK993" s="75"/>
      <c r="AL993" s="75"/>
      <c r="AM993" s="75"/>
      <c r="AN993" s="75"/>
      <c r="AO993" s="75"/>
      <c r="AP993" s="75"/>
      <c r="AQ993" s="75"/>
      <c r="AR993" s="75"/>
      <c r="AS993" s="75"/>
      <c r="AT993" s="75"/>
      <c r="AU993" s="75"/>
      <c r="AV993" s="75"/>
      <c r="AW993" s="75"/>
      <c r="AX993" s="75"/>
      <c r="AY993" s="75"/>
      <c r="AZ993" s="75"/>
      <c r="BA993" s="75"/>
      <c r="BB993" s="75"/>
      <c r="BC993" s="75"/>
    </row>
    <row r="994" ht="16.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c r="AK994" s="75"/>
      <c r="AL994" s="75"/>
      <c r="AM994" s="75"/>
      <c r="AN994" s="75"/>
      <c r="AO994" s="75"/>
      <c r="AP994" s="75"/>
      <c r="AQ994" s="75"/>
      <c r="AR994" s="75"/>
      <c r="AS994" s="75"/>
      <c r="AT994" s="75"/>
      <c r="AU994" s="75"/>
      <c r="AV994" s="75"/>
      <c r="AW994" s="75"/>
      <c r="AX994" s="75"/>
      <c r="AY994" s="75"/>
      <c r="AZ994" s="75"/>
      <c r="BA994" s="75"/>
      <c r="BB994" s="75"/>
      <c r="BC994" s="75"/>
    </row>
    <row r="995" ht="16.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c r="AK995" s="75"/>
      <c r="AL995" s="75"/>
      <c r="AM995" s="75"/>
      <c r="AN995" s="75"/>
      <c r="AO995" s="75"/>
      <c r="AP995" s="75"/>
      <c r="AQ995" s="75"/>
      <c r="AR995" s="75"/>
      <c r="AS995" s="75"/>
      <c r="AT995" s="75"/>
      <c r="AU995" s="75"/>
      <c r="AV995" s="75"/>
      <c r="AW995" s="75"/>
      <c r="AX995" s="75"/>
      <c r="AY995" s="75"/>
      <c r="AZ995" s="75"/>
      <c r="BA995" s="75"/>
      <c r="BB995" s="75"/>
      <c r="BC995" s="75"/>
    </row>
    <row r="996" ht="16.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c r="AK996" s="75"/>
      <c r="AL996" s="75"/>
      <c r="AM996" s="75"/>
      <c r="AN996" s="75"/>
      <c r="AO996" s="75"/>
      <c r="AP996" s="75"/>
      <c r="AQ996" s="75"/>
      <c r="AR996" s="75"/>
      <c r="AS996" s="75"/>
      <c r="AT996" s="75"/>
      <c r="AU996" s="75"/>
      <c r="AV996" s="75"/>
      <c r="AW996" s="75"/>
      <c r="AX996" s="75"/>
      <c r="AY996" s="75"/>
      <c r="AZ996" s="75"/>
      <c r="BA996" s="75"/>
      <c r="BB996" s="75"/>
      <c r="BC996" s="75"/>
    </row>
    <row r="997" ht="16.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c r="AK997" s="75"/>
      <c r="AL997" s="75"/>
      <c r="AM997" s="75"/>
      <c r="AN997" s="75"/>
      <c r="AO997" s="75"/>
      <c r="AP997" s="75"/>
      <c r="AQ997" s="75"/>
      <c r="AR997" s="75"/>
      <c r="AS997" s="75"/>
      <c r="AT997" s="75"/>
      <c r="AU997" s="75"/>
      <c r="AV997" s="75"/>
      <c r="AW997" s="75"/>
      <c r="AX997" s="75"/>
      <c r="AY997" s="75"/>
      <c r="AZ997" s="75"/>
      <c r="BA997" s="75"/>
      <c r="BB997" s="75"/>
      <c r="BC997" s="75"/>
    </row>
    <row r="998" ht="16.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c r="AK998" s="75"/>
      <c r="AL998" s="75"/>
      <c r="AM998" s="75"/>
      <c r="AN998" s="75"/>
      <c r="AO998" s="75"/>
      <c r="AP998" s="75"/>
      <c r="AQ998" s="75"/>
      <c r="AR998" s="75"/>
      <c r="AS998" s="75"/>
      <c r="AT998" s="75"/>
      <c r="AU998" s="75"/>
      <c r="AV998" s="75"/>
      <c r="AW998" s="75"/>
      <c r="AX998" s="75"/>
      <c r="AY998" s="75"/>
      <c r="AZ998" s="75"/>
      <c r="BA998" s="75"/>
      <c r="BB998" s="75"/>
      <c r="BC998" s="75"/>
    </row>
    <row r="999" ht="16.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c r="AK999" s="75"/>
      <c r="AL999" s="75"/>
      <c r="AM999" s="75"/>
      <c r="AN999" s="75"/>
      <c r="AO999" s="75"/>
      <c r="AP999" s="75"/>
      <c r="AQ999" s="75"/>
      <c r="AR999" s="75"/>
      <c r="AS999" s="75"/>
      <c r="AT999" s="75"/>
      <c r="AU999" s="75"/>
      <c r="AV999" s="75"/>
      <c r="AW999" s="75"/>
      <c r="AX999" s="75"/>
      <c r="AY999" s="75"/>
      <c r="AZ999" s="75"/>
      <c r="BA999" s="75"/>
      <c r="BB999" s="75"/>
      <c r="BC999" s="75"/>
    </row>
  </sheetData>
  <mergeCells count="17606">
    <mergeCell ref="AL444:AM444"/>
    <mergeCell ref="AN444:AO444"/>
    <mergeCell ref="AP444:AQ444"/>
    <mergeCell ref="AR444:AS444"/>
    <mergeCell ref="AT444:AU444"/>
    <mergeCell ref="AV444:AX444"/>
    <mergeCell ref="AY444:AZ444"/>
    <mergeCell ref="BA444:BB444"/>
    <mergeCell ref="T444:U444"/>
    <mergeCell ref="V444:X444"/>
    <mergeCell ref="Y444:Z444"/>
    <mergeCell ref="AB444:AC444"/>
    <mergeCell ref="AD444:AE444"/>
    <mergeCell ref="AF444:AH444"/>
    <mergeCell ref="AI444:AK444"/>
    <mergeCell ref="C444:D444"/>
    <mergeCell ref="E444:F444"/>
    <mergeCell ref="G444:H444"/>
    <mergeCell ref="I444:M444"/>
    <mergeCell ref="N444:O444"/>
    <mergeCell ref="P444:Q444"/>
    <mergeCell ref="R444:S444"/>
    <mergeCell ref="T445:U445"/>
    <mergeCell ref="V445:X445"/>
    <mergeCell ref="Y445:Z445"/>
    <mergeCell ref="AB445:AC445"/>
    <mergeCell ref="AD445:AE445"/>
    <mergeCell ref="AF445:AH445"/>
    <mergeCell ref="AI445:AK445"/>
    <mergeCell ref="AL445:AM445"/>
    <mergeCell ref="AN445:AO445"/>
    <mergeCell ref="AR445:AS445"/>
    <mergeCell ref="AT445:AU445"/>
    <mergeCell ref="AV445:AX445"/>
    <mergeCell ref="AY445:AZ445"/>
    <mergeCell ref="BA445:BB445"/>
    <mergeCell ref="C447:D447"/>
    <mergeCell ref="E447:F447"/>
    <mergeCell ref="G447:H447"/>
    <mergeCell ref="I447:M447"/>
    <mergeCell ref="N447:O447"/>
    <mergeCell ref="P447:Q447"/>
    <mergeCell ref="R447:S447"/>
    <mergeCell ref="AP447:AQ447"/>
    <mergeCell ref="AR447:AS447"/>
    <mergeCell ref="AT447:AU447"/>
    <mergeCell ref="AV447:AX447"/>
    <mergeCell ref="AY447:AZ447"/>
    <mergeCell ref="BA447:BB447"/>
    <mergeCell ref="AP445:AQ445"/>
    <mergeCell ref="AP446:AQ446"/>
    <mergeCell ref="AR446:AS446"/>
    <mergeCell ref="AT446:AU446"/>
    <mergeCell ref="AV446:AX446"/>
    <mergeCell ref="AY446:AZ446"/>
    <mergeCell ref="BA446:BB446"/>
    <mergeCell ref="AL450:AM450"/>
    <mergeCell ref="AN450:AO450"/>
    <mergeCell ref="T450:U450"/>
    <mergeCell ref="V450:X450"/>
    <mergeCell ref="Y450:Z450"/>
    <mergeCell ref="AB450:AC450"/>
    <mergeCell ref="AD450:AE450"/>
    <mergeCell ref="AF450:AH450"/>
    <mergeCell ref="AI450:AK450"/>
    <mergeCell ref="C445:D445"/>
    <mergeCell ref="E445:F445"/>
    <mergeCell ref="G445:H445"/>
    <mergeCell ref="I445:M445"/>
    <mergeCell ref="N445:O445"/>
    <mergeCell ref="P445:Q445"/>
    <mergeCell ref="R445:S445"/>
    <mergeCell ref="C446:D446"/>
    <mergeCell ref="E446:F446"/>
    <mergeCell ref="G446:H446"/>
    <mergeCell ref="I446:M446"/>
    <mergeCell ref="N446:O446"/>
    <mergeCell ref="P446:Q446"/>
    <mergeCell ref="R446:S446"/>
    <mergeCell ref="AL448:AM448"/>
    <mergeCell ref="AN448:AO448"/>
    <mergeCell ref="AP448:AQ448"/>
    <mergeCell ref="AR448:AS448"/>
    <mergeCell ref="AT448:AU448"/>
    <mergeCell ref="AV448:AX448"/>
    <mergeCell ref="AY448:AZ448"/>
    <mergeCell ref="BA448:BB448"/>
    <mergeCell ref="T448:U448"/>
    <mergeCell ref="V448:X448"/>
    <mergeCell ref="Y448:Z448"/>
    <mergeCell ref="AB448:AC448"/>
    <mergeCell ref="AD448:AE448"/>
    <mergeCell ref="AF448:AH448"/>
    <mergeCell ref="AI448:AK448"/>
    <mergeCell ref="C448:D448"/>
    <mergeCell ref="E448:F448"/>
    <mergeCell ref="G448:H448"/>
    <mergeCell ref="I448:M448"/>
    <mergeCell ref="N448:O448"/>
    <mergeCell ref="P448:Q448"/>
    <mergeCell ref="R448:S448"/>
    <mergeCell ref="AP449:AQ449"/>
    <mergeCell ref="AP450:AQ450"/>
    <mergeCell ref="AR450:AS450"/>
    <mergeCell ref="AT450:AU450"/>
    <mergeCell ref="AV450:AX450"/>
    <mergeCell ref="AY450:AZ450"/>
    <mergeCell ref="BA450:BB450"/>
    <mergeCell ref="AL449:AM449"/>
    <mergeCell ref="AN449:AO449"/>
    <mergeCell ref="AR449:AS449"/>
    <mergeCell ref="AT449:AU449"/>
    <mergeCell ref="AV449:AX449"/>
    <mergeCell ref="AY449:AZ449"/>
    <mergeCell ref="BA449:BB449"/>
    <mergeCell ref="C450:D450"/>
    <mergeCell ref="E450:F450"/>
    <mergeCell ref="G450:H450"/>
    <mergeCell ref="I450:M450"/>
    <mergeCell ref="N450:O450"/>
    <mergeCell ref="P450:Q450"/>
    <mergeCell ref="R450:S450"/>
    <mergeCell ref="AL451:AM451"/>
    <mergeCell ref="AN451:AO451"/>
    <mergeCell ref="AP451:AQ451"/>
    <mergeCell ref="AR451:AS451"/>
    <mergeCell ref="AT451:AU451"/>
    <mergeCell ref="AV451:AX451"/>
    <mergeCell ref="AY451:AZ451"/>
    <mergeCell ref="BA451:BB451"/>
    <mergeCell ref="T451:U451"/>
    <mergeCell ref="V451:X451"/>
    <mergeCell ref="Y451:Z451"/>
    <mergeCell ref="AB451:AC451"/>
    <mergeCell ref="AD451:AE451"/>
    <mergeCell ref="AF451:AH451"/>
    <mergeCell ref="AI451:AK451"/>
    <mergeCell ref="C451:D451"/>
    <mergeCell ref="E451:F451"/>
    <mergeCell ref="G451:H451"/>
    <mergeCell ref="I451:M451"/>
    <mergeCell ref="N451:O451"/>
    <mergeCell ref="P451:Q451"/>
    <mergeCell ref="R451:S451"/>
    <mergeCell ref="AL452:AM452"/>
    <mergeCell ref="AN452:AO452"/>
    <mergeCell ref="AP452:AQ452"/>
    <mergeCell ref="AR452:AS452"/>
    <mergeCell ref="AT452:AU452"/>
    <mergeCell ref="AV452:AX452"/>
    <mergeCell ref="AY452:AZ452"/>
    <mergeCell ref="BA452:BB452"/>
    <mergeCell ref="T452:U452"/>
    <mergeCell ref="V452:X452"/>
    <mergeCell ref="Y452:Z452"/>
    <mergeCell ref="AB452:AC452"/>
    <mergeCell ref="AD452:AE452"/>
    <mergeCell ref="AF452:AH452"/>
    <mergeCell ref="AI452:AK452"/>
    <mergeCell ref="C452:D452"/>
    <mergeCell ref="E452:F452"/>
    <mergeCell ref="G452:H452"/>
    <mergeCell ref="I452:M452"/>
    <mergeCell ref="N452:O452"/>
    <mergeCell ref="P452:Q452"/>
    <mergeCell ref="R452:S452"/>
    <mergeCell ref="AL455:AM455"/>
    <mergeCell ref="AN455:AO455"/>
    <mergeCell ref="T455:U455"/>
    <mergeCell ref="V455:X455"/>
    <mergeCell ref="Y455:Z455"/>
    <mergeCell ref="AB455:AC455"/>
    <mergeCell ref="AD455:AE455"/>
    <mergeCell ref="AF455:AH455"/>
    <mergeCell ref="AI455:AK455"/>
    <mergeCell ref="AL456:AM456"/>
    <mergeCell ref="AN456:AO456"/>
    <mergeCell ref="T456:U456"/>
    <mergeCell ref="V456:X456"/>
    <mergeCell ref="Y456:Z456"/>
    <mergeCell ref="AB456:AC456"/>
    <mergeCell ref="AD456:AE456"/>
    <mergeCell ref="AF456:AH456"/>
    <mergeCell ref="AI456:AK456"/>
    <mergeCell ref="T458:U458"/>
    <mergeCell ref="V458:X458"/>
    <mergeCell ref="Y458:Z458"/>
    <mergeCell ref="AB458:AC458"/>
    <mergeCell ref="AD458:AE458"/>
    <mergeCell ref="AF458:AH458"/>
    <mergeCell ref="AI458:AK458"/>
    <mergeCell ref="C458:D458"/>
    <mergeCell ref="E458:F458"/>
    <mergeCell ref="G458:H458"/>
    <mergeCell ref="I458:M458"/>
    <mergeCell ref="N458:O458"/>
    <mergeCell ref="P458:Q458"/>
    <mergeCell ref="R458:S458"/>
    <mergeCell ref="AL453:AM453"/>
    <mergeCell ref="AN453:AO453"/>
    <mergeCell ref="AP453:AQ453"/>
    <mergeCell ref="AR453:AS453"/>
    <mergeCell ref="AT453:AU453"/>
    <mergeCell ref="AV453:AX453"/>
    <mergeCell ref="AY453:AZ453"/>
    <mergeCell ref="BA453:BB453"/>
    <mergeCell ref="T453:U453"/>
    <mergeCell ref="V453:X453"/>
    <mergeCell ref="Y453:Z453"/>
    <mergeCell ref="AB453:AC453"/>
    <mergeCell ref="AD453:AE453"/>
    <mergeCell ref="AF453:AH453"/>
    <mergeCell ref="AI453:AK453"/>
    <mergeCell ref="C453:D453"/>
    <mergeCell ref="E453:F453"/>
    <mergeCell ref="G453:H453"/>
    <mergeCell ref="I453:M453"/>
    <mergeCell ref="N453:O453"/>
    <mergeCell ref="P453:Q453"/>
    <mergeCell ref="R453:S453"/>
    <mergeCell ref="T454:U454"/>
    <mergeCell ref="V454:X454"/>
    <mergeCell ref="Y454:Z454"/>
    <mergeCell ref="AB454:AC454"/>
    <mergeCell ref="AD454:AE454"/>
    <mergeCell ref="AF454:AH454"/>
    <mergeCell ref="AI454:AK454"/>
    <mergeCell ref="AL454:AM454"/>
    <mergeCell ref="AN454:AO454"/>
    <mergeCell ref="AR454:AS454"/>
    <mergeCell ref="AT454:AU454"/>
    <mergeCell ref="AV454:AX454"/>
    <mergeCell ref="AY454:AZ454"/>
    <mergeCell ref="BA454:BB454"/>
    <mergeCell ref="C456:D456"/>
    <mergeCell ref="E456:F456"/>
    <mergeCell ref="G456:H456"/>
    <mergeCell ref="I456:M456"/>
    <mergeCell ref="N456:O456"/>
    <mergeCell ref="P456:Q456"/>
    <mergeCell ref="R456:S456"/>
    <mergeCell ref="AP456:AQ456"/>
    <mergeCell ref="AR456:AS456"/>
    <mergeCell ref="AT456:AU456"/>
    <mergeCell ref="AV456:AX456"/>
    <mergeCell ref="AY456:AZ456"/>
    <mergeCell ref="BA456:BB456"/>
    <mergeCell ref="AP454:AQ454"/>
    <mergeCell ref="AP455:AQ455"/>
    <mergeCell ref="AR455:AS455"/>
    <mergeCell ref="AT455:AU455"/>
    <mergeCell ref="AV455:AX455"/>
    <mergeCell ref="AY455:AZ455"/>
    <mergeCell ref="BA455:BB455"/>
    <mergeCell ref="AL459:AM459"/>
    <mergeCell ref="AN459:AO459"/>
    <mergeCell ref="T459:U459"/>
    <mergeCell ref="V459:X459"/>
    <mergeCell ref="Y459:Z459"/>
    <mergeCell ref="AB459:AC459"/>
    <mergeCell ref="AD459:AE459"/>
    <mergeCell ref="AF459:AH459"/>
    <mergeCell ref="AI459:AK459"/>
    <mergeCell ref="C454:D454"/>
    <mergeCell ref="E454:F454"/>
    <mergeCell ref="G454:H454"/>
    <mergeCell ref="I454:M454"/>
    <mergeCell ref="N454:O454"/>
    <mergeCell ref="P454:Q454"/>
    <mergeCell ref="R454:S454"/>
    <mergeCell ref="C455:D455"/>
    <mergeCell ref="E455:F455"/>
    <mergeCell ref="G455:H455"/>
    <mergeCell ref="I455:M455"/>
    <mergeCell ref="N455:O455"/>
    <mergeCell ref="P455:Q455"/>
    <mergeCell ref="R455:S455"/>
    <mergeCell ref="AL457:AM457"/>
    <mergeCell ref="AN457:AO457"/>
    <mergeCell ref="AP457:AQ457"/>
    <mergeCell ref="AR457:AS457"/>
    <mergeCell ref="AT457:AU457"/>
    <mergeCell ref="AV457:AX457"/>
    <mergeCell ref="AY457:AZ457"/>
    <mergeCell ref="BA457:BB457"/>
    <mergeCell ref="T457:U457"/>
    <mergeCell ref="V457:X457"/>
    <mergeCell ref="Y457:Z457"/>
    <mergeCell ref="AB457:AC457"/>
    <mergeCell ref="AD457:AE457"/>
    <mergeCell ref="AF457:AH457"/>
    <mergeCell ref="AI457:AK457"/>
    <mergeCell ref="C457:D457"/>
    <mergeCell ref="E457:F457"/>
    <mergeCell ref="G457:H457"/>
    <mergeCell ref="I457:M457"/>
    <mergeCell ref="N457:O457"/>
    <mergeCell ref="P457:Q457"/>
    <mergeCell ref="R457:S457"/>
    <mergeCell ref="AP458:AQ458"/>
    <mergeCell ref="AP459:AQ459"/>
    <mergeCell ref="AR459:AS459"/>
    <mergeCell ref="AT459:AU459"/>
    <mergeCell ref="AV459:AX459"/>
    <mergeCell ref="AY459:AZ459"/>
    <mergeCell ref="BA459:BB459"/>
    <mergeCell ref="AL458:AM458"/>
    <mergeCell ref="AN458:AO458"/>
    <mergeCell ref="AR458:AS458"/>
    <mergeCell ref="AT458:AU458"/>
    <mergeCell ref="AV458:AX458"/>
    <mergeCell ref="AY458:AZ458"/>
    <mergeCell ref="BA458:BB458"/>
    <mergeCell ref="C459:D459"/>
    <mergeCell ref="E459:F459"/>
    <mergeCell ref="G459:H459"/>
    <mergeCell ref="I459:M459"/>
    <mergeCell ref="N459:O459"/>
    <mergeCell ref="P459:Q459"/>
    <mergeCell ref="R459:S459"/>
    <mergeCell ref="AL460:AM460"/>
    <mergeCell ref="AN460:AO460"/>
    <mergeCell ref="AP460:AQ460"/>
    <mergeCell ref="AR460:AS460"/>
    <mergeCell ref="AT460:AU460"/>
    <mergeCell ref="AV460:AX460"/>
    <mergeCell ref="AY460:AZ460"/>
    <mergeCell ref="BA460:BB460"/>
    <mergeCell ref="T460:U460"/>
    <mergeCell ref="V460:X460"/>
    <mergeCell ref="Y460:Z460"/>
    <mergeCell ref="AB460:AC460"/>
    <mergeCell ref="AD460:AE460"/>
    <mergeCell ref="AF460:AH460"/>
    <mergeCell ref="AI460:AK460"/>
    <mergeCell ref="C460:D460"/>
    <mergeCell ref="E460:F460"/>
    <mergeCell ref="G460:H460"/>
    <mergeCell ref="I460:M460"/>
    <mergeCell ref="N460:O460"/>
    <mergeCell ref="P460:Q460"/>
    <mergeCell ref="R460:S460"/>
    <mergeCell ref="AL461:AM461"/>
    <mergeCell ref="AN461:AO461"/>
    <mergeCell ref="AP461:AQ461"/>
    <mergeCell ref="AR461:AS461"/>
    <mergeCell ref="AT461:AU461"/>
    <mergeCell ref="AV461:AX461"/>
    <mergeCell ref="AY461:AZ461"/>
    <mergeCell ref="BA461:BB461"/>
    <mergeCell ref="T461:U461"/>
    <mergeCell ref="V461:X461"/>
    <mergeCell ref="Y461:Z461"/>
    <mergeCell ref="AB461:AC461"/>
    <mergeCell ref="AD461:AE461"/>
    <mergeCell ref="AF461:AH461"/>
    <mergeCell ref="AI461:AK461"/>
    <mergeCell ref="C461:D461"/>
    <mergeCell ref="E461:F461"/>
    <mergeCell ref="G461:H461"/>
    <mergeCell ref="I461:M461"/>
    <mergeCell ref="N461:O461"/>
    <mergeCell ref="P461:Q461"/>
    <mergeCell ref="R461:S461"/>
    <mergeCell ref="AL464:AM464"/>
    <mergeCell ref="AN464:AO464"/>
    <mergeCell ref="T464:U464"/>
    <mergeCell ref="V464:X464"/>
    <mergeCell ref="Y464:Z464"/>
    <mergeCell ref="AB464:AC464"/>
    <mergeCell ref="AD464:AE464"/>
    <mergeCell ref="AF464:AH464"/>
    <mergeCell ref="AI464:AK464"/>
    <mergeCell ref="AL465:AM465"/>
    <mergeCell ref="AN465:AO465"/>
    <mergeCell ref="T465:U465"/>
    <mergeCell ref="V465:X465"/>
    <mergeCell ref="Y465:Z465"/>
    <mergeCell ref="AB465:AC465"/>
    <mergeCell ref="AD465:AE465"/>
    <mergeCell ref="AF465:AH465"/>
    <mergeCell ref="AI465:AK465"/>
    <mergeCell ref="T467:U467"/>
    <mergeCell ref="V467:X467"/>
    <mergeCell ref="Y467:Z467"/>
    <mergeCell ref="AB467:AC467"/>
    <mergeCell ref="AD467:AE467"/>
    <mergeCell ref="AF467:AH467"/>
    <mergeCell ref="AI467:AK467"/>
    <mergeCell ref="C467:D467"/>
    <mergeCell ref="E467:F467"/>
    <mergeCell ref="G467:H467"/>
    <mergeCell ref="I467:M467"/>
    <mergeCell ref="N467:O467"/>
    <mergeCell ref="P467:Q467"/>
    <mergeCell ref="R467:S467"/>
    <mergeCell ref="AL462:AM462"/>
    <mergeCell ref="AN462:AO462"/>
    <mergeCell ref="AP462:AQ462"/>
    <mergeCell ref="AR462:AS462"/>
    <mergeCell ref="AT462:AU462"/>
    <mergeCell ref="AV462:AX462"/>
    <mergeCell ref="AY462:AZ462"/>
    <mergeCell ref="BA462:BB462"/>
    <mergeCell ref="T462:U462"/>
    <mergeCell ref="V462:X462"/>
    <mergeCell ref="Y462:Z462"/>
    <mergeCell ref="AB462:AC462"/>
    <mergeCell ref="AD462:AE462"/>
    <mergeCell ref="AF462:AH462"/>
    <mergeCell ref="AI462:AK462"/>
    <mergeCell ref="C462:D462"/>
    <mergeCell ref="E462:F462"/>
    <mergeCell ref="G462:H462"/>
    <mergeCell ref="I462:M462"/>
    <mergeCell ref="N462:O462"/>
    <mergeCell ref="P462:Q462"/>
    <mergeCell ref="R462:S462"/>
    <mergeCell ref="T463:U463"/>
    <mergeCell ref="V463:X463"/>
    <mergeCell ref="Y463:Z463"/>
    <mergeCell ref="AB463:AC463"/>
    <mergeCell ref="AD463:AE463"/>
    <mergeCell ref="AF463:AH463"/>
    <mergeCell ref="AI463:AK463"/>
    <mergeCell ref="AL463:AM463"/>
    <mergeCell ref="AN463:AO463"/>
    <mergeCell ref="AR463:AS463"/>
    <mergeCell ref="AT463:AU463"/>
    <mergeCell ref="AV463:AX463"/>
    <mergeCell ref="AY463:AZ463"/>
    <mergeCell ref="BA463:BB463"/>
    <mergeCell ref="C465:D465"/>
    <mergeCell ref="E465:F465"/>
    <mergeCell ref="G465:H465"/>
    <mergeCell ref="I465:M465"/>
    <mergeCell ref="N465:O465"/>
    <mergeCell ref="P465:Q465"/>
    <mergeCell ref="R465:S465"/>
    <mergeCell ref="AP465:AQ465"/>
    <mergeCell ref="AR465:AS465"/>
    <mergeCell ref="AT465:AU465"/>
    <mergeCell ref="AV465:AX465"/>
    <mergeCell ref="AY465:AZ465"/>
    <mergeCell ref="BA465:BB465"/>
    <mergeCell ref="AP463:AQ463"/>
    <mergeCell ref="AP464:AQ464"/>
    <mergeCell ref="AR464:AS464"/>
    <mergeCell ref="AT464:AU464"/>
    <mergeCell ref="AV464:AX464"/>
    <mergeCell ref="AY464:AZ464"/>
    <mergeCell ref="BA464:BB464"/>
    <mergeCell ref="AL468:AM468"/>
    <mergeCell ref="AN468:AO468"/>
    <mergeCell ref="T468:U468"/>
    <mergeCell ref="V468:X468"/>
    <mergeCell ref="Y468:Z468"/>
    <mergeCell ref="AB468:AC468"/>
    <mergeCell ref="AD468:AE468"/>
    <mergeCell ref="AF468:AH468"/>
    <mergeCell ref="AI468:AK468"/>
    <mergeCell ref="C463:D463"/>
    <mergeCell ref="E463:F463"/>
    <mergeCell ref="G463:H463"/>
    <mergeCell ref="I463:M463"/>
    <mergeCell ref="N463:O463"/>
    <mergeCell ref="P463:Q463"/>
    <mergeCell ref="R463:S463"/>
    <mergeCell ref="C464:D464"/>
    <mergeCell ref="E464:F464"/>
    <mergeCell ref="G464:H464"/>
    <mergeCell ref="I464:M464"/>
    <mergeCell ref="N464:O464"/>
    <mergeCell ref="P464:Q464"/>
    <mergeCell ref="R464:S464"/>
    <mergeCell ref="AL466:AM466"/>
    <mergeCell ref="AN466:AO466"/>
    <mergeCell ref="AP466:AQ466"/>
    <mergeCell ref="AR466:AS466"/>
    <mergeCell ref="AT466:AU466"/>
    <mergeCell ref="AV466:AX466"/>
    <mergeCell ref="AY466:AZ466"/>
    <mergeCell ref="BA466:BB466"/>
    <mergeCell ref="T466:U466"/>
    <mergeCell ref="V466:X466"/>
    <mergeCell ref="Y466:Z466"/>
    <mergeCell ref="AB466:AC466"/>
    <mergeCell ref="AD466:AE466"/>
    <mergeCell ref="AF466:AH466"/>
    <mergeCell ref="AI466:AK466"/>
    <mergeCell ref="C466:D466"/>
    <mergeCell ref="E466:F466"/>
    <mergeCell ref="G466:H466"/>
    <mergeCell ref="I466:M466"/>
    <mergeCell ref="N466:O466"/>
    <mergeCell ref="P466:Q466"/>
    <mergeCell ref="R466:S466"/>
    <mergeCell ref="AP467:AQ467"/>
    <mergeCell ref="AP468:AQ468"/>
    <mergeCell ref="AR468:AS468"/>
    <mergeCell ref="AT468:AU468"/>
    <mergeCell ref="AV468:AX468"/>
    <mergeCell ref="AY468:AZ468"/>
    <mergeCell ref="BA468:BB468"/>
    <mergeCell ref="AL467:AM467"/>
    <mergeCell ref="AN467:AO467"/>
    <mergeCell ref="AR467:AS467"/>
    <mergeCell ref="AT467:AU467"/>
    <mergeCell ref="AV467:AX467"/>
    <mergeCell ref="AY467:AZ467"/>
    <mergeCell ref="BA467:BB467"/>
    <mergeCell ref="C468:D468"/>
    <mergeCell ref="E468:F468"/>
    <mergeCell ref="G468:H468"/>
    <mergeCell ref="I468:M468"/>
    <mergeCell ref="N468:O468"/>
    <mergeCell ref="P468:Q468"/>
    <mergeCell ref="R468:S468"/>
    <mergeCell ref="AL469:AM469"/>
    <mergeCell ref="AN469:AO469"/>
    <mergeCell ref="AP469:AQ469"/>
    <mergeCell ref="AR469:AS469"/>
    <mergeCell ref="AT469:AU469"/>
    <mergeCell ref="AV469:AX469"/>
    <mergeCell ref="AY469:AZ469"/>
    <mergeCell ref="BA469:BB469"/>
    <mergeCell ref="T469:U469"/>
    <mergeCell ref="V469:X469"/>
    <mergeCell ref="Y469:Z469"/>
    <mergeCell ref="AB469:AC469"/>
    <mergeCell ref="AD469:AE469"/>
    <mergeCell ref="AF469:AH469"/>
    <mergeCell ref="AI469:AK469"/>
    <mergeCell ref="C469:D469"/>
    <mergeCell ref="E469:F469"/>
    <mergeCell ref="G469:H469"/>
    <mergeCell ref="I469:M469"/>
    <mergeCell ref="N469:O469"/>
    <mergeCell ref="P469:Q469"/>
    <mergeCell ref="R469:S469"/>
    <mergeCell ref="AL470:AM470"/>
    <mergeCell ref="AN470:AO470"/>
    <mergeCell ref="AP470:AQ470"/>
    <mergeCell ref="AR470:AS470"/>
    <mergeCell ref="AT470:AU470"/>
    <mergeCell ref="AV470:AX470"/>
    <mergeCell ref="AY470:AZ470"/>
    <mergeCell ref="BA470:BB470"/>
    <mergeCell ref="T470:U470"/>
    <mergeCell ref="V470:X470"/>
    <mergeCell ref="Y470:Z470"/>
    <mergeCell ref="AB470:AC470"/>
    <mergeCell ref="AD470:AE470"/>
    <mergeCell ref="AF470:AH470"/>
    <mergeCell ref="AI470:AK470"/>
    <mergeCell ref="C470:D470"/>
    <mergeCell ref="E470:F470"/>
    <mergeCell ref="G470:H470"/>
    <mergeCell ref="I470:M470"/>
    <mergeCell ref="N470:O470"/>
    <mergeCell ref="P470:Q470"/>
    <mergeCell ref="R470:S470"/>
    <mergeCell ref="AL473:AM473"/>
    <mergeCell ref="AN473:AO473"/>
    <mergeCell ref="T473:U473"/>
    <mergeCell ref="V473:X473"/>
    <mergeCell ref="Y473:Z473"/>
    <mergeCell ref="AB473:AC473"/>
    <mergeCell ref="AD473:AE473"/>
    <mergeCell ref="AF473:AH473"/>
    <mergeCell ref="AI473:AK473"/>
    <mergeCell ref="AL474:AM474"/>
    <mergeCell ref="AN474:AO474"/>
    <mergeCell ref="T474:U474"/>
    <mergeCell ref="V474:X474"/>
    <mergeCell ref="Y474:Z474"/>
    <mergeCell ref="AB474:AC474"/>
    <mergeCell ref="AD474:AE474"/>
    <mergeCell ref="AF474:AH474"/>
    <mergeCell ref="AI474:AK474"/>
    <mergeCell ref="T476:U476"/>
    <mergeCell ref="V476:X476"/>
    <mergeCell ref="Y476:Z476"/>
    <mergeCell ref="AB476:AC476"/>
    <mergeCell ref="AD476:AE476"/>
    <mergeCell ref="AF476:AH476"/>
    <mergeCell ref="AI476:AK476"/>
    <mergeCell ref="C476:D476"/>
    <mergeCell ref="E476:F476"/>
    <mergeCell ref="G476:H476"/>
    <mergeCell ref="I476:M476"/>
    <mergeCell ref="N476:O476"/>
    <mergeCell ref="P476:Q476"/>
    <mergeCell ref="R476:S476"/>
    <mergeCell ref="AL471:AM471"/>
    <mergeCell ref="AN471:AO471"/>
    <mergeCell ref="AP471:AQ471"/>
    <mergeCell ref="AR471:AS471"/>
    <mergeCell ref="AT471:AU471"/>
    <mergeCell ref="AV471:AX471"/>
    <mergeCell ref="AY471:AZ471"/>
    <mergeCell ref="BA471:BB471"/>
    <mergeCell ref="T471:U471"/>
    <mergeCell ref="V471:X471"/>
    <mergeCell ref="Y471:Z471"/>
    <mergeCell ref="AB471:AC471"/>
    <mergeCell ref="AD471:AE471"/>
    <mergeCell ref="AF471:AH471"/>
    <mergeCell ref="AI471:AK471"/>
    <mergeCell ref="C471:D471"/>
    <mergeCell ref="E471:F471"/>
    <mergeCell ref="G471:H471"/>
    <mergeCell ref="I471:M471"/>
    <mergeCell ref="N471:O471"/>
    <mergeCell ref="P471:Q471"/>
    <mergeCell ref="R471:S471"/>
    <mergeCell ref="T472:U472"/>
    <mergeCell ref="V472:X472"/>
    <mergeCell ref="Y472:Z472"/>
    <mergeCell ref="AB472:AC472"/>
    <mergeCell ref="AD472:AE472"/>
    <mergeCell ref="AF472:AH472"/>
    <mergeCell ref="AI472:AK472"/>
    <mergeCell ref="AL472:AM472"/>
    <mergeCell ref="AN472:AO472"/>
    <mergeCell ref="AR472:AS472"/>
    <mergeCell ref="AT472:AU472"/>
    <mergeCell ref="AV472:AX472"/>
    <mergeCell ref="AY472:AZ472"/>
    <mergeCell ref="BA472:BB472"/>
    <mergeCell ref="C474:D474"/>
    <mergeCell ref="E474:F474"/>
    <mergeCell ref="G474:H474"/>
    <mergeCell ref="I474:M474"/>
    <mergeCell ref="N474:O474"/>
    <mergeCell ref="P474:Q474"/>
    <mergeCell ref="R474:S474"/>
    <mergeCell ref="AP474:AQ474"/>
    <mergeCell ref="AR474:AS474"/>
    <mergeCell ref="AT474:AU474"/>
    <mergeCell ref="AV474:AX474"/>
    <mergeCell ref="AY474:AZ474"/>
    <mergeCell ref="BA474:BB474"/>
    <mergeCell ref="AP472:AQ472"/>
    <mergeCell ref="AP473:AQ473"/>
    <mergeCell ref="AR473:AS473"/>
    <mergeCell ref="AT473:AU473"/>
    <mergeCell ref="AV473:AX473"/>
    <mergeCell ref="AY473:AZ473"/>
    <mergeCell ref="BA473:BB473"/>
    <mergeCell ref="AL477:AM477"/>
    <mergeCell ref="AN477:AO477"/>
    <mergeCell ref="T477:U477"/>
    <mergeCell ref="V477:X477"/>
    <mergeCell ref="Y477:Z477"/>
    <mergeCell ref="AB477:AC477"/>
    <mergeCell ref="AD477:AE477"/>
    <mergeCell ref="AF477:AH477"/>
    <mergeCell ref="AI477:AK477"/>
    <mergeCell ref="C472:D472"/>
    <mergeCell ref="E472:F472"/>
    <mergeCell ref="G472:H472"/>
    <mergeCell ref="I472:M472"/>
    <mergeCell ref="N472:O472"/>
    <mergeCell ref="P472:Q472"/>
    <mergeCell ref="R472:S472"/>
    <mergeCell ref="C473:D473"/>
    <mergeCell ref="E473:F473"/>
    <mergeCell ref="G473:H473"/>
    <mergeCell ref="I473:M473"/>
    <mergeCell ref="N473:O473"/>
    <mergeCell ref="P473:Q473"/>
    <mergeCell ref="R473:S473"/>
    <mergeCell ref="AL475:AM475"/>
    <mergeCell ref="AN475:AO475"/>
    <mergeCell ref="AP475:AQ475"/>
    <mergeCell ref="AR475:AS475"/>
    <mergeCell ref="AT475:AU475"/>
    <mergeCell ref="AV475:AX475"/>
    <mergeCell ref="AY475:AZ475"/>
    <mergeCell ref="BA475:BB475"/>
    <mergeCell ref="T475:U475"/>
    <mergeCell ref="V475:X475"/>
    <mergeCell ref="Y475:Z475"/>
    <mergeCell ref="AB475:AC475"/>
    <mergeCell ref="AD475:AE475"/>
    <mergeCell ref="AF475:AH475"/>
    <mergeCell ref="AI475:AK475"/>
    <mergeCell ref="C475:D475"/>
    <mergeCell ref="E475:F475"/>
    <mergeCell ref="G475:H475"/>
    <mergeCell ref="I475:M475"/>
    <mergeCell ref="N475:O475"/>
    <mergeCell ref="P475:Q475"/>
    <mergeCell ref="R475:S475"/>
    <mergeCell ref="AP476:AQ476"/>
    <mergeCell ref="AP477:AQ477"/>
    <mergeCell ref="AR477:AS477"/>
    <mergeCell ref="AT477:AU477"/>
    <mergeCell ref="AV477:AX477"/>
    <mergeCell ref="AY477:AZ477"/>
    <mergeCell ref="BA477:BB477"/>
    <mergeCell ref="AL476:AM476"/>
    <mergeCell ref="AN476:AO476"/>
    <mergeCell ref="AR476:AS476"/>
    <mergeCell ref="AT476:AU476"/>
    <mergeCell ref="AV476:AX476"/>
    <mergeCell ref="AY476:AZ476"/>
    <mergeCell ref="BA476:BB476"/>
    <mergeCell ref="C477:D477"/>
    <mergeCell ref="E477:F477"/>
    <mergeCell ref="G477:H477"/>
    <mergeCell ref="I477:M477"/>
    <mergeCell ref="N477:O477"/>
    <mergeCell ref="P477:Q477"/>
    <mergeCell ref="R477:S477"/>
    <mergeCell ref="AL478:AM478"/>
    <mergeCell ref="AN478:AO478"/>
    <mergeCell ref="AP478:AQ478"/>
    <mergeCell ref="AR478:AS478"/>
    <mergeCell ref="AT478:AU478"/>
    <mergeCell ref="AV478:AX478"/>
    <mergeCell ref="AY478:AZ478"/>
    <mergeCell ref="BA478:BB478"/>
    <mergeCell ref="T478:U478"/>
    <mergeCell ref="V478:X478"/>
    <mergeCell ref="Y478:Z478"/>
    <mergeCell ref="AB478:AC478"/>
    <mergeCell ref="AD478:AE478"/>
    <mergeCell ref="AF478:AH478"/>
    <mergeCell ref="AI478:AK478"/>
    <mergeCell ref="C478:D478"/>
    <mergeCell ref="E478:F478"/>
    <mergeCell ref="G478:H478"/>
    <mergeCell ref="I478:M478"/>
    <mergeCell ref="N478:O478"/>
    <mergeCell ref="P478:Q478"/>
    <mergeCell ref="R478:S478"/>
    <mergeCell ref="AL479:AM479"/>
    <mergeCell ref="AN479:AO479"/>
    <mergeCell ref="AP479:AQ479"/>
    <mergeCell ref="AR479:AS479"/>
    <mergeCell ref="AT479:AU479"/>
    <mergeCell ref="AV479:AX479"/>
    <mergeCell ref="AY479:AZ479"/>
    <mergeCell ref="BA479:BB479"/>
    <mergeCell ref="T479:U479"/>
    <mergeCell ref="V479:X479"/>
    <mergeCell ref="Y479:Z479"/>
    <mergeCell ref="AB479:AC479"/>
    <mergeCell ref="AD479:AE479"/>
    <mergeCell ref="AF479:AH479"/>
    <mergeCell ref="AI479:AK479"/>
    <mergeCell ref="C479:D479"/>
    <mergeCell ref="E479:F479"/>
    <mergeCell ref="G479:H479"/>
    <mergeCell ref="I479:M479"/>
    <mergeCell ref="N479:O479"/>
    <mergeCell ref="P479:Q479"/>
    <mergeCell ref="R479:S479"/>
    <mergeCell ref="AL482:AM482"/>
    <mergeCell ref="AN482:AO482"/>
    <mergeCell ref="T482:U482"/>
    <mergeCell ref="V482:X482"/>
    <mergeCell ref="Y482:Z482"/>
    <mergeCell ref="AB482:AC482"/>
    <mergeCell ref="AD482:AE482"/>
    <mergeCell ref="AF482:AH482"/>
    <mergeCell ref="AI482:AK482"/>
    <mergeCell ref="AL483:AM483"/>
    <mergeCell ref="AN483:AO483"/>
    <mergeCell ref="T483:U483"/>
    <mergeCell ref="V483:X483"/>
    <mergeCell ref="Y483:Z483"/>
    <mergeCell ref="AB483:AC483"/>
    <mergeCell ref="AD483:AE483"/>
    <mergeCell ref="AF483:AH483"/>
    <mergeCell ref="AI483:AK483"/>
    <mergeCell ref="T485:U485"/>
    <mergeCell ref="V485:X485"/>
    <mergeCell ref="Y485:Z485"/>
    <mergeCell ref="AB485:AC485"/>
    <mergeCell ref="AD485:AE485"/>
    <mergeCell ref="AF485:AH485"/>
    <mergeCell ref="AI485:AK485"/>
    <mergeCell ref="C485:D485"/>
    <mergeCell ref="E485:F485"/>
    <mergeCell ref="G485:H485"/>
    <mergeCell ref="I485:M485"/>
    <mergeCell ref="N485:O485"/>
    <mergeCell ref="P485:Q485"/>
    <mergeCell ref="R485:S485"/>
    <mergeCell ref="AL480:AM480"/>
    <mergeCell ref="AN480:AO480"/>
    <mergeCell ref="AP480:AQ480"/>
    <mergeCell ref="AR480:AS480"/>
    <mergeCell ref="AT480:AU480"/>
    <mergeCell ref="AV480:AX480"/>
    <mergeCell ref="AY480:AZ480"/>
    <mergeCell ref="BA480:BB480"/>
    <mergeCell ref="T480:U480"/>
    <mergeCell ref="V480:X480"/>
    <mergeCell ref="Y480:Z480"/>
    <mergeCell ref="AB480:AC480"/>
    <mergeCell ref="AD480:AE480"/>
    <mergeCell ref="AF480:AH480"/>
    <mergeCell ref="AI480:AK480"/>
    <mergeCell ref="C480:D480"/>
    <mergeCell ref="E480:F480"/>
    <mergeCell ref="G480:H480"/>
    <mergeCell ref="I480:M480"/>
    <mergeCell ref="N480:O480"/>
    <mergeCell ref="P480:Q480"/>
    <mergeCell ref="R480:S480"/>
    <mergeCell ref="T481:U481"/>
    <mergeCell ref="V481:X481"/>
    <mergeCell ref="Y481:Z481"/>
    <mergeCell ref="AB481:AC481"/>
    <mergeCell ref="AD481:AE481"/>
    <mergeCell ref="AF481:AH481"/>
    <mergeCell ref="AI481:AK481"/>
    <mergeCell ref="AL481:AM481"/>
    <mergeCell ref="AN481:AO481"/>
    <mergeCell ref="AR481:AS481"/>
    <mergeCell ref="AT481:AU481"/>
    <mergeCell ref="AV481:AX481"/>
    <mergeCell ref="AY481:AZ481"/>
    <mergeCell ref="BA481:BB481"/>
    <mergeCell ref="C483:D483"/>
    <mergeCell ref="E483:F483"/>
    <mergeCell ref="G483:H483"/>
    <mergeCell ref="I483:M483"/>
    <mergeCell ref="N483:O483"/>
    <mergeCell ref="P483:Q483"/>
    <mergeCell ref="R483:S483"/>
    <mergeCell ref="AP483:AQ483"/>
    <mergeCell ref="AR483:AS483"/>
    <mergeCell ref="AT483:AU483"/>
    <mergeCell ref="AV483:AX483"/>
    <mergeCell ref="AY483:AZ483"/>
    <mergeCell ref="BA483:BB483"/>
    <mergeCell ref="AP481:AQ481"/>
    <mergeCell ref="AP482:AQ482"/>
    <mergeCell ref="AR482:AS482"/>
    <mergeCell ref="AT482:AU482"/>
    <mergeCell ref="AV482:AX482"/>
    <mergeCell ref="AY482:AZ482"/>
    <mergeCell ref="BA482:BB482"/>
    <mergeCell ref="AL486:AM486"/>
    <mergeCell ref="AN486:AO486"/>
    <mergeCell ref="T486:U486"/>
    <mergeCell ref="V486:X486"/>
    <mergeCell ref="Y486:Z486"/>
    <mergeCell ref="AB486:AC486"/>
    <mergeCell ref="AD486:AE486"/>
    <mergeCell ref="AF486:AH486"/>
    <mergeCell ref="AI486:AK486"/>
    <mergeCell ref="C481:D481"/>
    <mergeCell ref="E481:F481"/>
    <mergeCell ref="G481:H481"/>
    <mergeCell ref="I481:M481"/>
    <mergeCell ref="N481:O481"/>
    <mergeCell ref="P481:Q481"/>
    <mergeCell ref="R481:S481"/>
    <mergeCell ref="C482:D482"/>
    <mergeCell ref="E482:F482"/>
    <mergeCell ref="G482:H482"/>
    <mergeCell ref="I482:M482"/>
    <mergeCell ref="N482:O482"/>
    <mergeCell ref="P482:Q482"/>
    <mergeCell ref="R482:S482"/>
    <mergeCell ref="AL484:AM484"/>
    <mergeCell ref="AN484:AO484"/>
    <mergeCell ref="AP484:AQ484"/>
    <mergeCell ref="AR484:AS484"/>
    <mergeCell ref="AT484:AU484"/>
    <mergeCell ref="AV484:AX484"/>
    <mergeCell ref="AY484:AZ484"/>
    <mergeCell ref="BA484:BB484"/>
    <mergeCell ref="T484:U484"/>
    <mergeCell ref="V484:X484"/>
    <mergeCell ref="Y484:Z484"/>
    <mergeCell ref="AB484:AC484"/>
    <mergeCell ref="AD484:AE484"/>
    <mergeCell ref="AF484:AH484"/>
    <mergeCell ref="AI484:AK484"/>
    <mergeCell ref="C484:D484"/>
    <mergeCell ref="E484:F484"/>
    <mergeCell ref="G484:H484"/>
    <mergeCell ref="I484:M484"/>
    <mergeCell ref="N484:O484"/>
    <mergeCell ref="P484:Q484"/>
    <mergeCell ref="R484:S484"/>
    <mergeCell ref="AP485:AQ485"/>
    <mergeCell ref="AP486:AQ486"/>
    <mergeCell ref="AR486:AS486"/>
    <mergeCell ref="AT486:AU486"/>
    <mergeCell ref="AV486:AX486"/>
    <mergeCell ref="AY486:AZ486"/>
    <mergeCell ref="BA486:BB486"/>
    <mergeCell ref="AL485:AM485"/>
    <mergeCell ref="AN485:AO485"/>
    <mergeCell ref="AR485:AS485"/>
    <mergeCell ref="AT485:AU485"/>
    <mergeCell ref="AV485:AX485"/>
    <mergeCell ref="AY485:AZ485"/>
    <mergeCell ref="BA485:BB485"/>
    <mergeCell ref="C486:D486"/>
    <mergeCell ref="E486:F486"/>
    <mergeCell ref="G486:H486"/>
    <mergeCell ref="I486:M486"/>
    <mergeCell ref="N486:O486"/>
    <mergeCell ref="P486:Q486"/>
    <mergeCell ref="R486:S486"/>
    <mergeCell ref="AL487:AM487"/>
    <mergeCell ref="AN487:AO487"/>
    <mergeCell ref="AP487:AQ487"/>
    <mergeCell ref="AR487:AS487"/>
    <mergeCell ref="AT487:AU487"/>
    <mergeCell ref="AV487:AX487"/>
    <mergeCell ref="AY487:AZ487"/>
    <mergeCell ref="BA487:BB487"/>
    <mergeCell ref="T487:U487"/>
    <mergeCell ref="V487:X487"/>
    <mergeCell ref="Y487:Z487"/>
    <mergeCell ref="AB487:AC487"/>
    <mergeCell ref="AD487:AE487"/>
    <mergeCell ref="AF487:AH487"/>
    <mergeCell ref="AI487:AK487"/>
    <mergeCell ref="C487:D487"/>
    <mergeCell ref="E487:F487"/>
    <mergeCell ref="G487:H487"/>
    <mergeCell ref="I487:M487"/>
    <mergeCell ref="N487:O487"/>
    <mergeCell ref="P487:Q487"/>
    <mergeCell ref="R487:S487"/>
    <mergeCell ref="AL488:AM488"/>
    <mergeCell ref="AN488:AO488"/>
    <mergeCell ref="AP488:AQ488"/>
    <mergeCell ref="AR488:AS488"/>
    <mergeCell ref="AT488:AU488"/>
    <mergeCell ref="AV488:AX488"/>
    <mergeCell ref="AY488:AZ488"/>
    <mergeCell ref="BA488:BB488"/>
    <mergeCell ref="T488:U488"/>
    <mergeCell ref="V488:X488"/>
    <mergeCell ref="Y488:Z488"/>
    <mergeCell ref="AB488:AC488"/>
    <mergeCell ref="AD488:AE488"/>
    <mergeCell ref="AF488:AH488"/>
    <mergeCell ref="AI488:AK488"/>
    <mergeCell ref="C488:D488"/>
    <mergeCell ref="E488:F488"/>
    <mergeCell ref="G488:H488"/>
    <mergeCell ref="I488:M488"/>
    <mergeCell ref="N488:O488"/>
    <mergeCell ref="P488:Q488"/>
    <mergeCell ref="R488:S488"/>
    <mergeCell ref="AL491:AM491"/>
    <mergeCell ref="AN491:AO491"/>
    <mergeCell ref="T491:U491"/>
    <mergeCell ref="V491:X491"/>
    <mergeCell ref="Y491:Z491"/>
    <mergeCell ref="AB491:AC491"/>
    <mergeCell ref="AD491:AE491"/>
    <mergeCell ref="AF491:AH491"/>
    <mergeCell ref="AI491:AK491"/>
    <mergeCell ref="AL492:AM492"/>
    <mergeCell ref="AN492:AO492"/>
    <mergeCell ref="T492:U492"/>
    <mergeCell ref="V492:X492"/>
    <mergeCell ref="Y492:Z492"/>
    <mergeCell ref="AB492:AC492"/>
    <mergeCell ref="AD492:AE492"/>
    <mergeCell ref="AF492:AH492"/>
    <mergeCell ref="AI492:AK492"/>
    <mergeCell ref="T494:U494"/>
    <mergeCell ref="V494:X494"/>
    <mergeCell ref="Y494:Z494"/>
    <mergeCell ref="AB494:AC494"/>
    <mergeCell ref="AD494:AE494"/>
    <mergeCell ref="AF494:AH494"/>
    <mergeCell ref="AI494:AK494"/>
    <mergeCell ref="C494:D494"/>
    <mergeCell ref="E494:F494"/>
    <mergeCell ref="G494:H494"/>
    <mergeCell ref="I494:M494"/>
    <mergeCell ref="N494:O494"/>
    <mergeCell ref="P494:Q494"/>
    <mergeCell ref="R494:S494"/>
    <mergeCell ref="AL489:AM489"/>
    <mergeCell ref="AN489:AO489"/>
    <mergeCell ref="AP489:AQ489"/>
    <mergeCell ref="AR489:AS489"/>
    <mergeCell ref="AT489:AU489"/>
    <mergeCell ref="AV489:AX489"/>
    <mergeCell ref="AY489:AZ489"/>
    <mergeCell ref="BA489:BB489"/>
    <mergeCell ref="T489:U489"/>
    <mergeCell ref="V489:X489"/>
    <mergeCell ref="Y489:Z489"/>
    <mergeCell ref="AB489:AC489"/>
    <mergeCell ref="AD489:AE489"/>
    <mergeCell ref="AF489:AH489"/>
    <mergeCell ref="AI489:AK489"/>
    <mergeCell ref="C489:D489"/>
    <mergeCell ref="E489:F489"/>
    <mergeCell ref="G489:H489"/>
    <mergeCell ref="I489:M489"/>
    <mergeCell ref="N489:O489"/>
    <mergeCell ref="P489:Q489"/>
    <mergeCell ref="R489:S489"/>
    <mergeCell ref="T490:U490"/>
    <mergeCell ref="V490:X490"/>
    <mergeCell ref="Y490:Z490"/>
    <mergeCell ref="AB490:AC490"/>
    <mergeCell ref="AD490:AE490"/>
    <mergeCell ref="AF490:AH490"/>
    <mergeCell ref="AI490:AK490"/>
    <mergeCell ref="AL490:AM490"/>
    <mergeCell ref="AN490:AO490"/>
    <mergeCell ref="AR490:AS490"/>
    <mergeCell ref="AT490:AU490"/>
    <mergeCell ref="AV490:AX490"/>
    <mergeCell ref="AY490:AZ490"/>
    <mergeCell ref="BA490:BB490"/>
    <mergeCell ref="C492:D492"/>
    <mergeCell ref="E492:F492"/>
    <mergeCell ref="G492:H492"/>
    <mergeCell ref="I492:M492"/>
    <mergeCell ref="N492:O492"/>
    <mergeCell ref="P492:Q492"/>
    <mergeCell ref="R492:S492"/>
    <mergeCell ref="AP492:AQ492"/>
    <mergeCell ref="AR492:AS492"/>
    <mergeCell ref="AT492:AU492"/>
    <mergeCell ref="AV492:AX492"/>
    <mergeCell ref="AY492:AZ492"/>
    <mergeCell ref="BA492:BB492"/>
    <mergeCell ref="AP490:AQ490"/>
    <mergeCell ref="AP491:AQ491"/>
    <mergeCell ref="AR491:AS491"/>
    <mergeCell ref="AT491:AU491"/>
    <mergeCell ref="AV491:AX491"/>
    <mergeCell ref="AY491:AZ491"/>
    <mergeCell ref="BA491:BB491"/>
    <mergeCell ref="AL495:AM495"/>
    <mergeCell ref="AN495:AO495"/>
    <mergeCell ref="T495:U495"/>
    <mergeCell ref="V495:X495"/>
    <mergeCell ref="Y495:Z495"/>
    <mergeCell ref="AB495:AC495"/>
    <mergeCell ref="AD495:AE495"/>
    <mergeCell ref="AF495:AH495"/>
    <mergeCell ref="AI495:AK495"/>
    <mergeCell ref="C490:D490"/>
    <mergeCell ref="E490:F490"/>
    <mergeCell ref="G490:H490"/>
    <mergeCell ref="I490:M490"/>
    <mergeCell ref="N490:O490"/>
    <mergeCell ref="P490:Q490"/>
    <mergeCell ref="R490:S490"/>
    <mergeCell ref="C491:D491"/>
    <mergeCell ref="E491:F491"/>
    <mergeCell ref="G491:H491"/>
    <mergeCell ref="I491:M491"/>
    <mergeCell ref="N491:O491"/>
    <mergeCell ref="P491:Q491"/>
    <mergeCell ref="R491:S491"/>
    <mergeCell ref="AL493:AM493"/>
    <mergeCell ref="AN493:AO493"/>
    <mergeCell ref="AP493:AQ493"/>
    <mergeCell ref="AR493:AS493"/>
    <mergeCell ref="AT493:AU493"/>
    <mergeCell ref="AV493:AX493"/>
    <mergeCell ref="AY493:AZ493"/>
    <mergeCell ref="BA493:BB493"/>
    <mergeCell ref="T493:U493"/>
    <mergeCell ref="V493:X493"/>
    <mergeCell ref="Y493:Z493"/>
    <mergeCell ref="AB493:AC493"/>
    <mergeCell ref="AD493:AE493"/>
    <mergeCell ref="AF493:AH493"/>
    <mergeCell ref="AI493:AK493"/>
    <mergeCell ref="C493:D493"/>
    <mergeCell ref="E493:F493"/>
    <mergeCell ref="G493:H493"/>
    <mergeCell ref="I493:M493"/>
    <mergeCell ref="N493:O493"/>
    <mergeCell ref="P493:Q493"/>
    <mergeCell ref="R493:S493"/>
    <mergeCell ref="AP494:AQ494"/>
    <mergeCell ref="AP495:AQ495"/>
    <mergeCell ref="AR495:AS495"/>
    <mergeCell ref="AT495:AU495"/>
    <mergeCell ref="AV495:AX495"/>
    <mergeCell ref="AY495:AZ495"/>
    <mergeCell ref="BA495:BB495"/>
    <mergeCell ref="AL494:AM494"/>
    <mergeCell ref="AN494:AO494"/>
    <mergeCell ref="AR494:AS494"/>
    <mergeCell ref="AT494:AU494"/>
    <mergeCell ref="AV494:AX494"/>
    <mergeCell ref="AY494:AZ494"/>
    <mergeCell ref="BA494:BB494"/>
    <mergeCell ref="C495:D495"/>
    <mergeCell ref="E495:F495"/>
    <mergeCell ref="G495:H495"/>
    <mergeCell ref="I495:M495"/>
    <mergeCell ref="N495:O495"/>
    <mergeCell ref="P495:Q495"/>
    <mergeCell ref="R495:S495"/>
    <mergeCell ref="AL496:AM496"/>
    <mergeCell ref="AN496:AO496"/>
    <mergeCell ref="AP496:AQ496"/>
    <mergeCell ref="AR496:AS496"/>
    <mergeCell ref="AT496:AU496"/>
    <mergeCell ref="AV496:AX496"/>
    <mergeCell ref="AY496:AZ496"/>
    <mergeCell ref="BA496:BB496"/>
    <mergeCell ref="T496:U496"/>
    <mergeCell ref="V496:X496"/>
    <mergeCell ref="Y496:Z496"/>
    <mergeCell ref="AB496:AC496"/>
    <mergeCell ref="AD496:AE496"/>
    <mergeCell ref="AF496:AH496"/>
    <mergeCell ref="AI496:AK496"/>
    <mergeCell ref="C496:D496"/>
    <mergeCell ref="E496:F496"/>
    <mergeCell ref="G496:H496"/>
    <mergeCell ref="I496:M496"/>
    <mergeCell ref="N496:O496"/>
    <mergeCell ref="P496:Q496"/>
    <mergeCell ref="R496:S496"/>
    <mergeCell ref="AL497:AM497"/>
    <mergeCell ref="AN497:AO497"/>
    <mergeCell ref="AP497:AQ497"/>
    <mergeCell ref="AR497:AS497"/>
    <mergeCell ref="AT497:AU497"/>
    <mergeCell ref="AV497:AX497"/>
    <mergeCell ref="AY497:AZ497"/>
    <mergeCell ref="BA497:BB497"/>
    <mergeCell ref="T497:U497"/>
    <mergeCell ref="V497:X497"/>
    <mergeCell ref="Y497:Z497"/>
    <mergeCell ref="AB497:AC497"/>
    <mergeCell ref="AD497:AE497"/>
    <mergeCell ref="AF497:AH497"/>
    <mergeCell ref="AI497:AK497"/>
    <mergeCell ref="C497:D497"/>
    <mergeCell ref="E497:F497"/>
    <mergeCell ref="G497:H497"/>
    <mergeCell ref="I497:M497"/>
    <mergeCell ref="N497:O497"/>
    <mergeCell ref="P497:Q497"/>
    <mergeCell ref="R497:S497"/>
    <mergeCell ref="AL500:AM500"/>
    <mergeCell ref="AN500:AO500"/>
    <mergeCell ref="T500:U500"/>
    <mergeCell ref="V500:X500"/>
    <mergeCell ref="Y500:Z500"/>
    <mergeCell ref="AB500:AC500"/>
    <mergeCell ref="AD500:AE500"/>
    <mergeCell ref="AF500:AH500"/>
    <mergeCell ref="AI500:AK500"/>
    <mergeCell ref="AL501:AM501"/>
    <mergeCell ref="AN501:AO501"/>
    <mergeCell ref="T501:U501"/>
    <mergeCell ref="V501:X501"/>
    <mergeCell ref="Y501:Z501"/>
    <mergeCell ref="AB501:AC501"/>
    <mergeCell ref="AD501:AE501"/>
    <mergeCell ref="AF501:AH501"/>
    <mergeCell ref="AI501:AK501"/>
    <mergeCell ref="T503:U503"/>
    <mergeCell ref="V503:X503"/>
    <mergeCell ref="Y503:Z503"/>
    <mergeCell ref="AB503:AC503"/>
    <mergeCell ref="AD503:AE503"/>
    <mergeCell ref="AF503:AH503"/>
    <mergeCell ref="AI503:AK503"/>
    <mergeCell ref="C503:D503"/>
    <mergeCell ref="E503:F503"/>
    <mergeCell ref="G503:H503"/>
    <mergeCell ref="I503:M503"/>
    <mergeCell ref="N503:O503"/>
    <mergeCell ref="P503:Q503"/>
    <mergeCell ref="R503:S503"/>
    <mergeCell ref="AL498:AM498"/>
    <mergeCell ref="AN498:AO498"/>
    <mergeCell ref="AP498:AQ498"/>
    <mergeCell ref="AR498:AS498"/>
    <mergeCell ref="AT498:AU498"/>
    <mergeCell ref="AV498:AX498"/>
    <mergeCell ref="AY498:AZ498"/>
    <mergeCell ref="BA498:BB498"/>
    <mergeCell ref="T498:U498"/>
    <mergeCell ref="V498:X498"/>
    <mergeCell ref="Y498:Z498"/>
    <mergeCell ref="AB498:AC498"/>
    <mergeCell ref="AD498:AE498"/>
    <mergeCell ref="AF498:AH498"/>
    <mergeCell ref="AI498:AK498"/>
    <mergeCell ref="C498:D498"/>
    <mergeCell ref="E498:F498"/>
    <mergeCell ref="G498:H498"/>
    <mergeCell ref="I498:M498"/>
    <mergeCell ref="N498:O498"/>
    <mergeCell ref="P498:Q498"/>
    <mergeCell ref="R498:S498"/>
    <mergeCell ref="T499:U499"/>
    <mergeCell ref="V499:X499"/>
    <mergeCell ref="Y499:Z499"/>
    <mergeCell ref="AB499:AC499"/>
    <mergeCell ref="AD499:AE499"/>
    <mergeCell ref="AF499:AH499"/>
    <mergeCell ref="AI499:AK499"/>
    <mergeCell ref="AL499:AM499"/>
    <mergeCell ref="AN499:AO499"/>
    <mergeCell ref="AR499:AS499"/>
    <mergeCell ref="AT499:AU499"/>
    <mergeCell ref="AV499:AX499"/>
    <mergeCell ref="AY499:AZ499"/>
    <mergeCell ref="BA499:BB499"/>
    <mergeCell ref="C501:D501"/>
    <mergeCell ref="E501:F501"/>
    <mergeCell ref="G501:H501"/>
    <mergeCell ref="I501:M501"/>
    <mergeCell ref="N501:O501"/>
    <mergeCell ref="P501:Q501"/>
    <mergeCell ref="R501:S501"/>
    <mergeCell ref="AP501:AQ501"/>
    <mergeCell ref="AR501:AS501"/>
    <mergeCell ref="AT501:AU501"/>
    <mergeCell ref="AV501:AX501"/>
    <mergeCell ref="AY501:AZ501"/>
    <mergeCell ref="BA501:BB501"/>
    <mergeCell ref="AP499:AQ499"/>
    <mergeCell ref="AP500:AQ500"/>
    <mergeCell ref="AR500:AS500"/>
    <mergeCell ref="AT500:AU500"/>
    <mergeCell ref="AV500:AX500"/>
    <mergeCell ref="AY500:AZ500"/>
    <mergeCell ref="BA500:BB500"/>
    <mergeCell ref="AL504:AM504"/>
    <mergeCell ref="AN504:AO504"/>
    <mergeCell ref="T504:U504"/>
    <mergeCell ref="V504:X504"/>
    <mergeCell ref="Y504:Z504"/>
    <mergeCell ref="AB504:AC504"/>
    <mergeCell ref="AD504:AE504"/>
    <mergeCell ref="AF504:AH504"/>
    <mergeCell ref="AI504:AK504"/>
    <mergeCell ref="C499:D499"/>
    <mergeCell ref="E499:F499"/>
    <mergeCell ref="G499:H499"/>
    <mergeCell ref="I499:M499"/>
    <mergeCell ref="N499:O499"/>
    <mergeCell ref="P499:Q499"/>
    <mergeCell ref="R499:S499"/>
    <mergeCell ref="C500:D500"/>
    <mergeCell ref="E500:F500"/>
    <mergeCell ref="G500:H500"/>
    <mergeCell ref="I500:M500"/>
    <mergeCell ref="N500:O500"/>
    <mergeCell ref="P500:Q500"/>
    <mergeCell ref="R500:S500"/>
    <mergeCell ref="AL502:AM502"/>
    <mergeCell ref="AN502:AO502"/>
    <mergeCell ref="AP502:AQ502"/>
    <mergeCell ref="AR502:AS502"/>
    <mergeCell ref="AT502:AU502"/>
    <mergeCell ref="AV502:AX502"/>
    <mergeCell ref="AY502:AZ502"/>
    <mergeCell ref="BA502:BB502"/>
    <mergeCell ref="T502:U502"/>
    <mergeCell ref="V502:X502"/>
    <mergeCell ref="Y502:Z502"/>
    <mergeCell ref="AB502:AC502"/>
    <mergeCell ref="AD502:AE502"/>
    <mergeCell ref="AF502:AH502"/>
    <mergeCell ref="AI502:AK502"/>
    <mergeCell ref="C502:D502"/>
    <mergeCell ref="E502:F502"/>
    <mergeCell ref="G502:H502"/>
    <mergeCell ref="I502:M502"/>
    <mergeCell ref="N502:O502"/>
    <mergeCell ref="P502:Q502"/>
    <mergeCell ref="R502:S502"/>
    <mergeCell ref="AP503:AQ503"/>
    <mergeCell ref="AP504:AQ504"/>
    <mergeCell ref="AR504:AS504"/>
    <mergeCell ref="AT504:AU504"/>
    <mergeCell ref="AV504:AX504"/>
    <mergeCell ref="AY504:AZ504"/>
    <mergeCell ref="BA504:BB504"/>
    <mergeCell ref="AL503:AM503"/>
    <mergeCell ref="AN503:AO503"/>
    <mergeCell ref="AR503:AS503"/>
    <mergeCell ref="AT503:AU503"/>
    <mergeCell ref="AV503:AX503"/>
    <mergeCell ref="AY503:AZ503"/>
    <mergeCell ref="BA503:BB503"/>
    <mergeCell ref="C504:D504"/>
    <mergeCell ref="E504:F504"/>
    <mergeCell ref="G504:H504"/>
    <mergeCell ref="I504:M504"/>
    <mergeCell ref="N504:O504"/>
    <mergeCell ref="P504:Q504"/>
    <mergeCell ref="R504:S504"/>
    <mergeCell ref="AL505:AM505"/>
    <mergeCell ref="AN505:AO505"/>
    <mergeCell ref="AP505:AQ505"/>
    <mergeCell ref="AR505:AS505"/>
    <mergeCell ref="AT505:AU505"/>
    <mergeCell ref="AV505:AX505"/>
    <mergeCell ref="AY505:AZ505"/>
    <mergeCell ref="BA505:BB505"/>
    <mergeCell ref="T505:U505"/>
    <mergeCell ref="V505:X505"/>
    <mergeCell ref="Y505:Z505"/>
    <mergeCell ref="AB505:AC505"/>
    <mergeCell ref="AD505:AE505"/>
    <mergeCell ref="AF505:AH505"/>
    <mergeCell ref="AI505:AK505"/>
    <mergeCell ref="C505:D505"/>
    <mergeCell ref="E505:F505"/>
    <mergeCell ref="G505:H505"/>
    <mergeCell ref="I505:M505"/>
    <mergeCell ref="N505:O505"/>
    <mergeCell ref="P505:Q505"/>
    <mergeCell ref="R505:S505"/>
    <mergeCell ref="AL506:AM506"/>
    <mergeCell ref="AN506:AO506"/>
    <mergeCell ref="AP506:AQ506"/>
    <mergeCell ref="AR506:AS506"/>
    <mergeCell ref="AT506:AU506"/>
    <mergeCell ref="AV506:AX506"/>
    <mergeCell ref="AY506:AZ506"/>
    <mergeCell ref="BA506:BB506"/>
    <mergeCell ref="T506:U506"/>
    <mergeCell ref="V506:X506"/>
    <mergeCell ref="Y506:Z506"/>
    <mergeCell ref="AB506:AC506"/>
    <mergeCell ref="AD506:AE506"/>
    <mergeCell ref="AF506:AH506"/>
    <mergeCell ref="AI506:AK506"/>
    <mergeCell ref="C506:D506"/>
    <mergeCell ref="E506:F506"/>
    <mergeCell ref="G506:H506"/>
    <mergeCell ref="I506:M506"/>
    <mergeCell ref="N506:O506"/>
    <mergeCell ref="P506:Q506"/>
    <mergeCell ref="R506:S506"/>
    <mergeCell ref="AL509:AM509"/>
    <mergeCell ref="AN509:AO509"/>
    <mergeCell ref="T509:U509"/>
    <mergeCell ref="V509:X509"/>
    <mergeCell ref="Y509:Z509"/>
    <mergeCell ref="AB509:AC509"/>
    <mergeCell ref="AD509:AE509"/>
    <mergeCell ref="AF509:AH509"/>
    <mergeCell ref="AI509:AK509"/>
    <mergeCell ref="AL510:AM510"/>
    <mergeCell ref="AN510:AO510"/>
    <mergeCell ref="T510:U510"/>
    <mergeCell ref="V510:X510"/>
    <mergeCell ref="Y510:Z510"/>
    <mergeCell ref="AB510:AC510"/>
    <mergeCell ref="AD510:AE510"/>
    <mergeCell ref="AF510:AH510"/>
    <mergeCell ref="AI510:AK510"/>
    <mergeCell ref="T512:U512"/>
    <mergeCell ref="V512:X512"/>
    <mergeCell ref="Y512:Z512"/>
    <mergeCell ref="AB512:AC512"/>
    <mergeCell ref="AD512:AE512"/>
    <mergeCell ref="AF512:AH512"/>
    <mergeCell ref="AI512:AK512"/>
    <mergeCell ref="C512:D512"/>
    <mergeCell ref="E512:F512"/>
    <mergeCell ref="G512:H512"/>
    <mergeCell ref="I512:M512"/>
    <mergeCell ref="N512:O512"/>
    <mergeCell ref="P512:Q512"/>
    <mergeCell ref="R512:S512"/>
    <mergeCell ref="AL507:AM507"/>
    <mergeCell ref="AN507:AO507"/>
    <mergeCell ref="AP507:AQ507"/>
    <mergeCell ref="AR507:AS507"/>
    <mergeCell ref="AT507:AU507"/>
    <mergeCell ref="AV507:AX507"/>
    <mergeCell ref="AY507:AZ507"/>
    <mergeCell ref="BA507:BB507"/>
    <mergeCell ref="T507:U507"/>
    <mergeCell ref="V507:X507"/>
    <mergeCell ref="Y507:Z507"/>
    <mergeCell ref="AB507:AC507"/>
    <mergeCell ref="AD507:AE507"/>
    <mergeCell ref="AF507:AH507"/>
    <mergeCell ref="AI507:AK507"/>
    <mergeCell ref="C507:D507"/>
    <mergeCell ref="E507:F507"/>
    <mergeCell ref="G507:H507"/>
    <mergeCell ref="I507:M507"/>
    <mergeCell ref="N507:O507"/>
    <mergeCell ref="P507:Q507"/>
    <mergeCell ref="R507:S507"/>
    <mergeCell ref="T508:U508"/>
    <mergeCell ref="V508:X508"/>
    <mergeCell ref="Y508:Z508"/>
    <mergeCell ref="AB508:AC508"/>
    <mergeCell ref="AD508:AE508"/>
    <mergeCell ref="AF508:AH508"/>
    <mergeCell ref="AI508:AK508"/>
    <mergeCell ref="AL508:AM508"/>
    <mergeCell ref="AN508:AO508"/>
    <mergeCell ref="AR508:AS508"/>
    <mergeCell ref="AT508:AU508"/>
    <mergeCell ref="AV508:AX508"/>
    <mergeCell ref="AY508:AZ508"/>
    <mergeCell ref="BA508:BB508"/>
    <mergeCell ref="C510:D510"/>
    <mergeCell ref="E510:F510"/>
    <mergeCell ref="G510:H510"/>
    <mergeCell ref="I510:M510"/>
    <mergeCell ref="N510:O510"/>
    <mergeCell ref="P510:Q510"/>
    <mergeCell ref="R510:S510"/>
    <mergeCell ref="AP510:AQ510"/>
    <mergeCell ref="AR510:AS510"/>
    <mergeCell ref="AT510:AU510"/>
    <mergeCell ref="AV510:AX510"/>
    <mergeCell ref="AY510:AZ510"/>
    <mergeCell ref="BA510:BB510"/>
    <mergeCell ref="AP508:AQ508"/>
    <mergeCell ref="AP509:AQ509"/>
    <mergeCell ref="AR509:AS509"/>
    <mergeCell ref="AT509:AU509"/>
    <mergeCell ref="AV509:AX509"/>
    <mergeCell ref="AY509:AZ509"/>
    <mergeCell ref="BA509:BB509"/>
    <mergeCell ref="AL513:AM513"/>
    <mergeCell ref="AN513:AO513"/>
    <mergeCell ref="T513:U513"/>
    <mergeCell ref="V513:X513"/>
    <mergeCell ref="Y513:Z513"/>
    <mergeCell ref="AB513:AC513"/>
    <mergeCell ref="AD513:AE513"/>
    <mergeCell ref="AF513:AH513"/>
    <mergeCell ref="AI513:AK513"/>
    <mergeCell ref="C508:D508"/>
    <mergeCell ref="E508:F508"/>
    <mergeCell ref="G508:H508"/>
    <mergeCell ref="I508:M508"/>
    <mergeCell ref="N508:O508"/>
    <mergeCell ref="P508:Q508"/>
    <mergeCell ref="R508:S508"/>
    <mergeCell ref="C509:D509"/>
    <mergeCell ref="E509:F509"/>
    <mergeCell ref="G509:H509"/>
    <mergeCell ref="I509:M509"/>
    <mergeCell ref="N509:O509"/>
    <mergeCell ref="P509:Q509"/>
    <mergeCell ref="R509:S509"/>
    <mergeCell ref="AL511:AM511"/>
    <mergeCell ref="AN511:AO511"/>
    <mergeCell ref="AP511:AQ511"/>
    <mergeCell ref="AR511:AS511"/>
    <mergeCell ref="AT511:AU511"/>
    <mergeCell ref="AV511:AX511"/>
    <mergeCell ref="AY511:AZ511"/>
    <mergeCell ref="BA511:BB511"/>
    <mergeCell ref="T511:U511"/>
    <mergeCell ref="V511:X511"/>
    <mergeCell ref="Y511:Z511"/>
    <mergeCell ref="AB511:AC511"/>
    <mergeCell ref="AD511:AE511"/>
    <mergeCell ref="AF511:AH511"/>
    <mergeCell ref="AI511:AK511"/>
    <mergeCell ref="C511:D511"/>
    <mergeCell ref="E511:F511"/>
    <mergeCell ref="G511:H511"/>
    <mergeCell ref="I511:M511"/>
    <mergeCell ref="N511:O511"/>
    <mergeCell ref="P511:Q511"/>
    <mergeCell ref="R511:S511"/>
    <mergeCell ref="AP512:AQ512"/>
    <mergeCell ref="AP513:AQ513"/>
    <mergeCell ref="AR513:AS513"/>
    <mergeCell ref="AT513:AU513"/>
    <mergeCell ref="AV513:AX513"/>
    <mergeCell ref="AY513:AZ513"/>
    <mergeCell ref="BA513:BB513"/>
    <mergeCell ref="AL512:AM512"/>
    <mergeCell ref="AN512:AO512"/>
    <mergeCell ref="AR512:AS512"/>
    <mergeCell ref="AT512:AU512"/>
    <mergeCell ref="AV512:AX512"/>
    <mergeCell ref="AY512:AZ512"/>
    <mergeCell ref="BA512:BB512"/>
    <mergeCell ref="C513:D513"/>
    <mergeCell ref="E513:F513"/>
    <mergeCell ref="G513:H513"/>
    <mergeCell ref="I513:M513"/>
    <mergeCell ref="N513:O513"/>
    <mergeCell ref="P513:Q513"/>
    <mergeCell ref="R513:S513"/>
    <mergeCell ref="AL514:AM514"/>
    <mergeCell ref="AN514:AO514"/>
    <mergeCell ref="AP514:AQ514"/>
    <mergeCell ref="AR514:AS514"/>
    <mergeCell ref="AT514:AU514"/>
    <mergeCell ref="AV514:AX514"/>
    <mergeCell ref="AY514:AZ514"/>
    <mergeCell ref="BA514:BB514"/>
    <mergeCell ref="T514:U514"/>
    <mergeCell ref="V514:X514"/>
    <mergeCell ref="Y514:Z514"/>
    <mergeCell ref="AB514:AC514"/>
    <mergeCell ref="AD514:AE514"/>
    <mergeCell ref="AF514:AH514"/>
    <mergeCell ref="AI514:AK514"/>
    <mergeCell ref="C514:D514"/>
    <mergeCell ref="E514:F514"/>
    <mergeCell ref="G514:H514"/>
    <mergeCell ref="I514:M514"/>
    <mergeCell ref="N514:O514"/>
    <mergeCell ref="P514:Q514"/>
    <mergeCell ref="R514:S514"/>
    <mergeCell ref="AL515:AM515"/>
    <mergeCell ref="AN515:AO515"/>
    <mergeCell ref="AP515:AQ515"/>
    <mergeCell ref="AR515:AS515"/>
    <mergeCell ref="AT515:AU515"/>
    <mergeCell ref="AV515:AX515"/>
    <mergeCell ref="AY515:AZ515"/>
    <mergeCell ref="BA515:BB515"/>
    <mergeCell ref="T515:U515"/>
    <mergeCell ref="V515:X515"/>
    <mergeCell ref="Y515:Z515"/>
    <mergeCell ref="AB515:AC515"/>
    <mergeCell ref="AD515:AE515"/>
    <mergeCell ref="AF515:AH515"/>
    <mergeCell ref="AI515:AK515"/>
    <mergeCell ref="C515:D515"/>
    <mergeCell ref="E515:F515"/>
    <mergeCell ref="G515:H515"/>
    <mergeCell ref="I515:M515"/>
    <mergeCell ref="N515:O515"/>
    <mergeCell ref="P515:Q515"/>
    <mergeCell ref="R515:S515"/>
    <mergeCell ref="AL518:AM518"/>
    <mergeCell ref="AN518:AO518"/>
    <mergeCell ref="T518:U518"/>
    <mergeCell ref="V518:X518"/>
    <mergeCell ref="Y518:Z518"/>
    <mergeCell ref="AB518:AC518"/>
    <mergeCell ref="AD518:AE518"/>
    <mergeCell ref="AF518:AH518"/>
    <mergeCell ref="AI518:AK518"/>
    <mergeCell ref="AL519:AM519"/>
    <mergeCell ref="AN519:AO519"/>
    <mergeCell ref="T519:U519"/>
    <mergeCell ref="V519:X519"/>
    <mergeCell ref="Y519:Z519"/>
    <mergeCell ref="AB519:AC519"/>
    <mergeCell ref="AD519:AE519"/>
    <mergeCell ref="AF519:AH519"/>
    <mergeCell ref="AI519:AK519"/>
    <mergeCell ref="T521:U521"/>
    <mergeCell ref="V521:X521"/>
    <mergeCell ref="Y521:Z521"/>
    <mergeCell ref="AB521:AC521"/>
    <mergeCell ref="AD521:AE521"/>
    <mergeCell ref="AF521:AH521"/>
    <mergeCell ref="AI521:AK521"/>
    <mergeCell ref="C521:D521"/>
    <mergeCell ref="E521:F521"/>
    <mergeCell ref="G521:H521"/>
    <mergeCell ref="I521:M521"/>
    <mergeCell ref="N521:O521"/>
    <mergeCell ref="P521:Q521"/>
    <mergeCell ref="R521:S521"/>
    <mergeCell ref="AL516:AM516"/>
    <mergeCell ref="AN516:AO516"/>
    <mergeCell ref="AP516:AQ516"/>
    <mergeCell ref="AR516:AS516"/>
    <mergeCell ref="AT516:AU516"/>
    <mergeCell ref="AV516:AX516"/>
    <mergeCell ref="AY516:AZ516"/>
    <mergeCell ref="BA516:BB516"/>
    <mergeCell ref="T516:U516"/>
    <mergeCell ref="V516:X516"/>
    <mergeCell ref="Y516:Z516"/>
    <mergeCell ref="AB516:AC516"/>
    <mergeCell ref="AD516:AE516"/>
    <mergeCell ref="AF516:AH516"/>
    <mergeCell ref="AI516:AK516"/>
    <mergeCell ref="C516:D516"/>
    <mergeCell ref="E516:F516"/>
    <mergeCell ref="G516:H516"/>
    <mergeCell ref="I516:M516"/>
    <mergeCell ref="N516:O516"/>
    <mergeCell ref="P516:Q516"/>
    <mergeCell ref="R516:S516"/>
    <mergeCell ref="T517:U517"/>
    <mergeCell ref="V517:X517"/>
    <mergeCell ref="Y517:Z517"/>
    <mergeCell ref="AB517:AC517"/>
    <mergeCell ref="AD517:AE517"/>
    <mergeCell ref="AF517:AH517"/>
    <mergeCell ref="AI517:AK517"/>
    <mergeCell ref="AL517:AM517"/>
    <mergeCell ref="AN517:AO517"/>
    <mergeCell ref="AR517:AS517"/>
    <mergeCell ref="AT517:AU517"/>
    <mergeCell ref="AV517:AX517"/>
    <mergeCell ref="AY517:AZ517"/>
    <mergeCell ref="BA517:BB517"/>
    <mergeCell ref="C519:D519"/>
    <mergeCell ref="E519:F519"/>
    <mergeCell ref="G519:H519"/>
    <mergeCell ref="I519:M519"/>
    <mergeCell ref="N519:O519"/>
    <mergeCell ref="P519:Q519"/>
    <mergeCell ref="R519:S519"/>
    <mergeCell ref="AP519:AQ519"/>
    <mergeCell ref="AR519:AS519"/>
    <mergeCell ref="AT519:AU519"/>
    <mergeCell ref="AV519:AX519"/>
    <mergeCell ref="AY519:AZ519"/>
    <mergeCell ref="BA519:BB519"/>
    <mergeCell ref="AP517:AQ517"/>
    <mergeCell ref="AP518:AQ518"/>
    <mergeCell ref="AR518:AS518"/>
    <mergeCell ref="AT518:AU518"/>
    <mergeCell ref="AV518:AX518"/>
    <mergeCell ref="AY518:AZ518"/>
    <mergeCell ref="BA518:BB518"/>
    <mergeCell ref="AL522:AM522"/>
    <mergeCell ref="AN522:AO522"/>
    <mergeCell ref="T522:U522"/>
    <mergeCell ref="V522:X522"/>
    <mergeCell ref="Y522:Z522"/>
    <mergeCell ref="AB522:AC522"/>
    <mergeCell ref="AD522:AE522"/>
    <mergeCell ref="AF522:AH522"/>
    <mergeCell ref="AI522:AK522"/>
    <mergeCell ref="C517:D517"/>
    <mergeCell ref="E517:F517"/>
    <mergeCell ref="G517:H517"/>
    <mergeCell ref="I517:M517"/>
    <mergeCell ref="N517:O517"/>
    <mergeCell ref="P517:Q517"/>
    <mergeCell ref="R517:S517"/>
    <mergeCell ref="C518:D518"/>
    <mergeCell ref="E518:F518"/>
    <mergeCell ref="G518:H518"/>
    <mergeCell ref="I518:M518"/>
    <mergeCell ref="N518:O518"/>
    <mergeCell ref="P518:Q518"/>
    <mergeCell ref="R518:S518"/>
    <mergeCell ref="AL520:AM520"/>
    <mergeCell ref="AN520:AO520"/>
    <mergeCell ref="AP520:AQ520"/>
    <mergeCell ref="AR520:AS520"/>
    <mergeCell ref="AT520:AU520"/>
    <mergeCell ref="AV520:AX520"/>
    <mergeCell ref="AY520:AZ520"/>
    <mergeCell ref="BA520:BB520"/>
    <mergeCell ref="T520:U520"/>
    <mergeCell ref="V520:X520"/>
    <mergeCell ref="Y520:Z520"/>
    <mergeCell ref="AB520:AC520"/>
    <mergeCell ref="AD520:AE520"/>
    <mergeCell ref="AF520:AH520"/>
    <mergeCell ref="AI520:AK520"/>
    <mergeCell ref="C520:D520"/>
    <mergeCell ref="E520:F520"/>
    <mergeCell ref="G520:H520"/>
    <mergeCell ref="I520:M520"/>
    <mergeCell ref="N520:O520"/>
    <mergeCell ref="P520:Q520"/>
    <mergeCell ref="R520:S520"/>
    <mergeCell ref="AP521:AQ521"/>
    <mergeCell ref="AP522:AQ522"/>
    <mergeCell ref="AR522:AS522"/>
    <mergeCell ref="AT522:AU522"/>
    <mergeCell ref="AV522:AX522"/>
    <mergeCell ref="AY522:AZ522"/>
    <mergeCell ref="BA522:BB522"/>
    <mergeCell ref="AL521:AM521"/>
    <mergeCell ref="AN521:AO521"/>
    <mergeCell ref="AR521:AS521"/>
    <mergeCell ref="AT521:AU521"/>
    <mergeCell ref="AV521:AX521"/>
    <mergeCell ref="AY521:AZ521"/>
    <mergeCell ref="BA521:BB521"/>
    <mergeCell ref="C522:D522"/>
    <mergeCell ref="E522:F522"/>
    <mergeCell ref="G522:H522"/>
    <mergeCell ref="I522:M522"/>
    <mergeCell ref="N522:O522"/>
    <mergeCell ref="P522:Q522"/>
    <mergeCell ref="R522:S522"/>
    <mergeCell ref="AL523:AM523"/>
    <mergeCell ref="AN523:AO523"/>
    <mergeCell ref="AP523:AQ523"/>
    <mergeCell ref="AR523:AS523"/>
    <mergeCell ref="AT523:AU523"/>
    <mergeCell ref="AV523:AX523"/>
    <mergeCell ref="AY523:AZ523"/>
    <mergeCell ref="BA523:BB523"/>
    <mergeCell ref="T523:U523"/>
    <mergeCell ref="V523:X523"/>
    <mergeCell ref="Y523:Z523"/>
    <mergeCell ref="AB523:AC523"/>
    <mergeCell ref="AD523:AE523"/>
    <mergeCell ref="AF523:AH523"/>
    <mergeCell ref="AI523:AK523"/>
    <mergeCell ref="C523:D523"/>
    <mergeCell ref="E523:F523"/>
    <mergeCell ref="G523:H523"/>
    <mergeCell ref="I523:M523"/>
    <mergeCell ref="N523:O523"/>
    <mergeCell ref="P523:Q523"/>
    <mergeCell ref="R523:S523"/>
    <mergeCell ref="AL524:AM524"/>
    <mergeCell ref="AN524:AO524"/>
    <mergeCell ref="AP524:AQ524"/>
    <mergeCell ref="AR524:AS524"/>
    <mergeCell ref="AT524:AU524"/>
    <mergeCell ref="AV524:AX524"/>
    <mergeCell ref="AY524:AZ524"/>
    <mergeCell ref="BA524:BB524"/>
    <mergeCell ref="T524:U524"/>
    <mergeCell ref="V524:X524"/>
    <mergeCell ref="Y524:Z524"/>
    <mergeCell ref="AB524:AC524"/>
    <mergeCell ref="AD524:AE524"/>
    <mergeCell ref="AF524:AH524"/>
    <mergeCell ref="AI524:AK524"/>
    <mergeCell ref="C524:D524"/>
    <mergeCell ref="E524:F524"/>
    <mergeCell ref="G524:H524"/>
    <mergeCell ref="I524:M524"/>
    <mergeCell ref="N524:O524"/>
    <mergeCell ref="P524:Q524"/>
    <mergeCell ref="R524:S524"/>
    <mergeCell ref="AL527:AM527"/>
    <mergeCell ref="AN527:AO527"/>
    <mergeCell ref="T527:U527"/>
    <mergeCell ref="V527:X527"/>
    <mergeCell ref="Y527:Z527"/>
    <mergeCell ref="AB527:AC527"/>
    <mergeCell ref="AD527:AE527"/>
    <mergeCell ref="AF527:AH527"/>
    <mergeCell ref="AI527:AK527"/>
    <mergeCell ref="AL528:AM528"/>
    <mergeCell ref="AN528:AO528"/>
    <mergeCell ref="T528:U528"/>
    <mergeCell ref="V528:X528"/>
    <mergeCell ref="Y528:Z528"/>
    <mergeCell ref="AB528:AC528"/>
    <mergeCell ref="AD528:AE528"/>
    <mergeCell ref="AF528:AH528"/>
    <mergeCell ref="AI528:AK528"/>
    <mergeCell ref="T530:U530"/>
    <mergeCell ref="V530:X530"/>
    <mergeCell ref="Y530:Z530"/>
    <mergeCell ref="AB530:AC530"/>
    <mergeCell ref="AD530:AE530"/>
    <mergeCell ref="AF530:AH530"/>
    <mergeCell ref="AI530:AK530"/>
    <mergeCell ref="C530:D530"/>
    <mergeCell ref="E530:F530"/>
    <mergeCell ref="G530:H530"/>
    <mergeCell ref="I530:M530"/>
    <mergeCell ref="N530:O530"/>
    <mergeCell ref="P530:Q530"/>
    <mergeCell ref="R530:S530"/>
    <mergeCell ref="AL525:AM525"/>
    <mergeCell ref="AN525:AO525"/>
    <mergeCell ref="AP525:AQ525"/>
    <mergeCell ref="AR525:AS525"/>
    <mergeCell ref="AT525:AU525"/>
    <mergeCell ref="AV525:AX525"/>
    <mergeCell ref="AY525:AZ525"/>
    <mergeCell ref="BA525:BB525"/>
    <mergeCell ref="T525:U525"/>
    <mergeCell ref="V525:X525"/>
    <mergeCell ref="Y525:Z525"/>
    <mergeCell ref="AB525:AC525"/>
    <mergeCell ref="AD525:AE525"/>
    <mergeCell ref="AF525:AH525"/>
    <mergeCell ref="AI525:AK525"/>
    <mergeCell ref="C525:D525"/>
    <mergeCell ref="E525:F525"/>
    <mergeCell ref="G525:H525"/>
    <mergeCell ref="I525:M525"/>
    <mergeCell ref="N525:O525"/>
    <mergeCell ref="P525:Q525"/>
    <mergeCell ref="R525:S525"/>
    <mergeCell ref="T526:U526"/>
    <mergeCell ref="V526:X526"/>
    <mergeCell ref="Y526:Z526"/>
    <mergeCell ref="AB526:AC526"/>
    <mergeCell ref="AD526:AE526"/>
    <mergeCell ref="AF526:AH526"/>
    <mergeCell ref="AI526:AK526"/>
    <mergeCell ref="AL526:AM526"/>
    <mergeCell ref="AN526:AO526"/>
    <mergeCell ref="AR526:AS526"/>
    <mergeCell ref="AT526:AU526"/>
    <mergeCell ref="AV526:AX526"/>
    <mergeCell ref="AY526:AZ526"/>
    <mergeCell ref="BA526:BB526"/>
    <mergeCell ref="C528:D528"/>
    <mergeCell ref="E528:F528"/>
    <mergeCell ref="G528:H528"/>
    <mergeCell ref="I528:M528"/>
    <mergeCell ref="N528:O528"/>
    <mergeCell ref="P528:Q528"/>
    <mergeCell ref="R528:S528"/>
    <mergeCell ref="AP528:AQ528"/>
    <mergeCell ref="AR528:AS528"/>
    <mergeCell ref="AT528:AU528"/>
    <mergeCell ref="AV528:AX528"/>
    <mergeCell ref="AY528:AZ528"/>
    <mergeCell ref="BA528:BB528"/>
    <mergeCell ref="AP526:AQ526"/>
    <mergeCell ref="AP527:AQ527"/>
    <mergeCell ref="AR527:AS527"/>
    <mergeCell ref="AT527:AU527"/>
    <mergeCell ref="AV527:AX527"/>
    <mergeCell ref="AY527:AZ527"/>
    <mergeCell ref="BA527:BB527"/>
    <mergeCell ref="AL531:AM531"/>
    <mergeCell ref="AN531:AO531"/>
    <mergeCell ref="T531:U531"/>
    <mergeCell ref="V531:X531"/>
    <mergeCell ref="Y531:Z531"/>
    <mergeCell ref="AB531:AC531"/>
    <mergeCell ref="AD531:AE531"/>
    <mergeCell ref="AF531:AH531"/>
    <mergeCell ref="AI531:AK531"/>
    <mergeCell ref="C526:D526"/>
    <mergeCell ref="E526:F526"/>
    <mergeCell ref="G526:H526"/>
    <mergeCell ref="I526:M526"/>
    <mergeCell ref="N526:O526"/>
    <mergeCell ref="P526:Q526"/>
    <mergeCell ref="R526:S526"/>
    <mergeCell ref="C527:D527"/>
    <mergeCell ref="E527:F527"/>
    <mergeCell ref="G527:H527"/>
    <mergeCell ref="I527:M527"/>
    <mergeCell ref="N527:O527"/>
    <mergeCell ref="P527:Q527"/>
    <mergeCell ref="R527:S527"/>
    <mergeCell ref="AL529:AM529"/>
    <mergeCell ref="AN529:AO529"/>
    <mergeCell ref="AP529:AQ529"/>
    <mergeCell ref="AR529:AS529"/>
    <mergeCell ref="AT529:AU529"/>
    <mergeCell ref="AV529:AX529"/>
    <mergeCell ref="AY529:AZ529"/>
    <mergeCell ref="BA529:BB529"/>
    <mergeCell ref="T529:U529"/>
    <mergeCell ref="V529:X529"/>
    <mergeCell ref="Y529:Z529"/>
    <mergeCell ref="AB529:AC529"/>
    <mergeCell ref="AD529:AE529"/>
    <mergeCell ref="AF529:AH529"/>
    <mergeCell ref="AI529:AK529"/>
    <mergeCell ref="C529:D529"/>
    <mergeCell ref="E529:F529"/>
    <mergeCell ref="G529:H529"/>
    <mergeCell ref="I529:M529"/>
    <mergeCell ref="N529:O529"/>
    <mergeCell ref="P529:Q529"/>
    <mergeCell ref="R529:S529"/>
    <mergeCell ref="AP530:AQ530"/>
    <mergeCell ref="AP531:AQ531"/>
    <mergeCell ref="AR531:AS531"/>
    <mergeCell ref="AT531:AU531"/>
    <mergeCell ref="AV531:AX531"/>
    <mergeCell ref="AY531:AZ531"/>
    <mergeCell ref="BA531:BB531"/>
    <mergeCell ref="AL530:AM530"/>
    <mergeCell ref="AN530:AO530"/>
    <mergeCell ref="AR530:AS530"/>
    <mergeCell ref="AT530:AU530"/>
    <mergeCell ref="AV530:AX530"/>
    <mergeCell ref="AY530:AZ530"/>
    <mergeCell ref="BA530:BB530"/>
    <mergeCell ref="C531:D531"/>
    <mergeCell ref="E531:F531"/>
    <mergeCell ref="G531:H531"/>
    <mergeCell ref="I531:M531"/>
    <mergeCell ref="N531:O531"/>
    <mergeCell ref="P531:Q531"/>
    <mergeCell ref="R531:S531"/>
    <mergeCell ref="AL532:AM532"/>
    <mergeCell ref="AN532:AO532"/>
    <mergeCell ref="AP532:AQ532"/>
    <mergeCell ref="AR532:AS532"/>
    <mergeCell ref="AT532:AU532"/>
    <mergeCell ref="AV532:AX532"/>
    <mergeCell ref="AY532:AZ532"/>
    <mergeCell ref="BA532:BB532"/>
    <mergeCell ref="T532:U532"/>
    <mergeCell ref="V532:X532"/>
    <mergeCell ref="Y532:Z532"/>
    <mergeCell ref="AB532:AC532"/>
    <mergeCell ref="AD532:AE532"/>
    <mergeCell ref="AF532:AH532"/>
    <mergeCell ref="AI532:AK532"/>
    <mergeCell ref="C532:D532"/>
    <mergeCell ref="E532:F532"/>
    <mergeCell ref="G532:H532"/>
    <mergeCell ref="I532:M532"/>
    <mergeCell ref="N532:O532"/>
    <mergeCell ref="P532:Q532"/>
    <mergeCell ref="R532:S532"/>
    <mergeCell ref="AL533:AM533"/>
    <mergeCell ref="AN533:AO533"/>
    <mergeCell ref="AP533:AQ533"/>
    <mergeCell ref="AR533:AS533"/>
    <mergeCell ref="AT533:AU533"/>
    <mergeCell ref="AV533:AX533"/>
    <mergeCell ref="AY533:AZ533"/>
    <mergeCell ref="BA533:BB533"/>
    <mergeCell ref="T533:U533"/>
    <mergeCell ref="V533:X533"/>
    <mergeCell ref="Y533:Z533"/>
    <mergeCell ref="AB533:AC533"/>
    <mergeCell ref="AD533:AE533"/>
    <mergeCell ref="AF533:AH533"/>
    <mergeCell ref="AI533:AK533"/>
    <mergeCell ref="C533:D533"/>
    <mergeCell ref="E533:F533"/>
    <mergeCell ref="G533:H533"/>
    <mergeCell ref="I533:M533"/>
    <mergeCell ref="N533:O533"/>
    <mergeCell ref="P533:Q533"/>
    <mergeCell ref="R533:S533"/>
    <mergeCell ref="AL536:AM536"/>
    <mergeCell ref="AN536:AO536"/>
    <mergeCell ref="T536:U536"/>
    <mergeCell ref="V536:X536"/>
    <mergeCell ref="Y536:Z536"/>
    <mergeCell ref="AB536:AC536"/>
    <mergeCell ref="AD536:AE536"/>
    <mergeCell ref="AF536:AH536"/>
    <mergeCell ref="AI536:AK536"/>
    <mergeCell ref="AL537:AM537"/>
    <mergeCell ref="AN537:AO537"/>
    <mergeCell ref="T537:U537"/>
    <mergeCell ref="V537:X537"/>
    <mergeCell ref="Y537:Z537"/>
    <mergeCell ref="AB537:AC537"/>
    <mergeCell ref="AD537:AE537"/>
    <mergeCell ref="AF537:AH537"/>
    <mergeCell ref="AI537:AK537"/>
    <mergeCell ref="T539:U539"/>
    <mergeCell ref="V539:X539"/>
    <mergeCell ref="Y539:Z539"/>
    <mergeCell ref="AB539:AC539"/>
    <mergeCell ref="AD539:AE539"/>
    <mergeCell ref="AF539:AH539"/>
    <mergeCell ref="AI539:AK539"/>
    <mergeCell ref="C539:D539"/>
    <mergeCell ref="E539:F539"/>
    <mergeCell ref="G539:H539"/>
    <mergeCell ref="I539:M539"/>
    <mergeCell ref="N539:O539"/>
    <mergeCell ref="P539:Q539"/>
    <mergeCell ref="R539:S539"/>
    <mergeCell ref="AL534:AM534"/>
    <mergeCell ref="AN534:AO534"/>
    <mergeCell ref="AP534:AQ534"/>
    <mergeCell ref="AR534:AS534"/>
    <mergeCell ref="AT534:AU534"/>
    <mergeCell ref="AV534:AX534"/>
    <mergeCell ref="AY534:AZ534"/>
    <mergeCell ref="BA534:BB534"/>
    <mergeCell ref="T534:U534"/>
    <mergeCell ref="V534:X534"/>
    <mergeCell ref="Y534:Z534"/>
    <mergeCell ref="AB534:AC534"/>
    <mergeCell ref="AD534:AE534"/>
    <mergeCell ref="AF534:AH534"/>
    <mergeCell ref="AI534:AK534"/>
    <mergeCell ref="C534:D534"/>
    <mergeCell ref="E534:F534"/>
    <mergeCell ref="G534:H534"/>
    <mergeCell ref="I534:M534"/>
    <mergeCell ref="N534:O534"/>
    <mergeCell ref="P534:Q534"/>
    <mergeCell ref="R534:S534"/>
    <mergeCell ref="T535:U535"/>
    <mergeCell ref="V535:X535"/>
    <mergeCell ref="Y535:Z535"/>
    <mergeCell ref="AB535:AC535"/>
    <mergeCell ref="AD535:AE535"/>
    <mergeCell ref="AF535:AH535"/>
    <mergeCell ref="AI535:AK535"/>
    <mergeCell ref="AL535:AM535"/>
    <mergeCell ref="AN535:AO535"/>
    <mergeCell ref="AR535:AS535"/>
    <mergeCell ref="AT535:AU535"/>
    <mergeCell ref="AV535:AX535"/>
    <mergeCell ref="AY535:AZ535"/>
    <mergeCell ref="BA535:BB535"/>
    <mergeCell ref="C537:D537"/>
    <mergeCell ref="E537:F537"/>
    <mergeCell ref="G537:H537"/>
    <mergeCell ref="I537:M537"/>
    <mergeCell ref="N537:O537"/>
    <mergeCell ref="P537:Q537"/>
    <mergeCell ref="R537:S537"/>
    <mergeCell ref="AP537:AQ537"/>
    <mergeCell ref="AR537:AS537"/>
    <mergeCell ref="AT537:AU537"/>
    <mergeCell ref="AV537:AX537"/>
    <mergeCell ref="AY537:AZ537"/>
    <mergeCell ref="BA537:BB537"/>
    <mergeCell ref="AP535:AQ535"/>
    <mergeCell ref="AP536:AQ536"/>
    <mergeCell ref="AR536:AS536"/>
    <mergeCell ref="AT536:AU536"/>
    <mergeCell ref="AV536:AX536"/>
    <mergeCell ref="AY536:AZ536"/>
    <mergeCell ref="BA536:BB536"/>
    <mergeCell ref="AL540:AM540"/>
    <mergeCell ref="AN540:AO540"/>
    <mergeCell ref="T540:U540"/>
    <mergeCell ref="V540:X540"/>
    <mergeCell ref="Y540:Z540"/>
    <mergeCell ref="AB540:AC540"/>
    <mergeCell ref="AD540:AE540"/>
    <mergeCell ref="AF540:AH540"/>
    <mergeCell ref="AI540:AK540"/>
    <mergeCell ref="C535:D535"/>
    <mergeCell ref="E535:F535"/>
    <mergeCell ref="G535:H535"/>
    <mergeCell ref="I535:M535"/>
    <mergeCell ref="N535:O535"/>
    <mergeCell ref="P535:Q535"/>
    <mergeCell ref="R535:S535"/>
    <mergeCell ref="C536:D536"/>
    <mergeCell ref="E536:F536"/>
    <mergeCell ref="G536:H536"/>
    <mergeCell ref="I536:M536"/>
    <mergeCell ref="N536:O536"/>
    <mergeCell ref="P536:Q536"/>
    <mergeCell ref="R536:S536"/>
    <mergeCell ref="AL538:AM538"/>
    <mergeCell ref="AN538:AO538"/>
    <mergeCell ref="AP538:AQ538"/>
    <mergeCell ref="AR538:AS538"/>
    <mergeCell ref="AT538:AU538"/>
    <mergeCell ref="AV538:AX538"/>
    <mergeCell ref="AY538:AZ538"/>
    <mergeCell ref="BA538:BB538"/>
    <mergeCell ref="T538:U538"/>
    <mergeCell ref="V538:X538"/>
    <mergeCell ref="Y538:Z538"/>
    <mergeCell ref="AB538:AC538"/>
    <mergeCell ref="AD538:AE538"/>
    <mergeCell ref="AF538:AH538"/>
    <mergeCell ref="AI538:AK538"/>
    <mergeCell ref="C538:D538"/>
    <mergeCell ref="E538:F538"/>
    <mergeCell ref="G538:H538"/>
    <mergeCell ref="I538:M538"/>
    <mergeCell ref="N538:O538"/>
    <mergeCell ref="P538:Q538"/>
    <mergeCell ref="R538:S538"/>
    <mergeCell ref="AP539:AQ539"/>
    <mergeCell ref="AP540:AQ540"/>
    <mergeCell ref="AR540:AS540"/>
    <mergeCell ref="AT540:AU540"/>
    <mergeCell ref="AV540:AX540"/>
    <mergeCell ref="AY540:AZ540"/>
    <mergeCell ref="BA540:BB540"/>
    <mergeCell ref="AL539:AM539"/>
    <mergeCell ref="AN539:AO539"/>
    <mergeCell ref="AR539:AS539"/>
    <mergeCell ref="AT539:AU539"/>
    <mergeCell ref="AV539:AX539"/>
    <mergeCell ref="AY539:AZ539"/>
    <mergeCell ref="BA539:BB539"/>
    <mergeCell ref="C540:D540"/>
    <mergeCell ref="E540:F540"/>
    <mergeCell ref="G540:H540"/>
    <mergeCell ref="I540:M540"/>
    <mergeCell ref="N540:O540"/>
    <mergeCell ref="P540:Q540"/>
    <mergeCell ref="R540:S540"/>
    <mergeCell ref="AL541:AM541"/>
    <mergeCell ref="AN541:AO541"/>
    <mergeCell ref="AP541:AQ541"/>
    <mergeCell ref="AR541:AS541"/>
    <mergeCell ref="AT541:AU541"/>
    <mergeCell ref="AV541:AX541"/>
    <mergeCell ref="AY541:AZ541"/>
    <mergeCell ref="BA541:BB541"/>
    <mergeCell ref="T541:U541"/>
    <mergeCell ref="V541:X541"/>
    <mergeCell ref="Y541:Z541"/>
    <mergeCell ref="AB541:AC541"/>
    <mergeCell ref="AD541:AE541"/>
    <mergeCell ref="AF541:AH541"/>
    <mergeCell ref="AI541:AK541"/>
    <mergeCell ref="C541:D541"/>
    <mergeCell ref="E541:F541"/>
    <mergeCell ref="G541:H541"/>
    <mergeCell ref="I541:M541"/>
    <mergeCell ref="N541:O541"/>
    <mergeCell ref="P541:Q541"/>
    <mergeCell ref="R541:S541"/>
    <mergeCell ref="AL542:AM542"/>
    <mergeCell ref="AN542:AO542"/>
    <mergeCell ref="AP542:AQ542"/>
    <mergeCell ref="AR542:AS542"/>
    <mergeCell ref="AT542:AU542"/>
    <mergeCell ref="AV542:AX542"/>
    <mergeCell ref="AY542:AZ542"/>
    <mergeCell ref="BA542:BB542"/>
    <mergeCell ref="T542:U542"/>
    <mergeCell ref="V542:X542"/>
    <mergeCell ref="Y542:Z542"/>
    <mergeCell ref="AB542:AC542"/>
    <mergeCell ref="AD542:AE542"/>
    <mergeCell ref="AF542:AH542"/>
    <mergeCell ref="AI542:AK542"/>
    <mergeCell ref="C542:D542"/>
    <mergeCell ref="E542:F542"/>
    <mergeCell ref="G542:H542"/>
    <mergeCell ref="I542:M542"/>
    <mergeCell ref="N542:O542"/>
    <mergeCell ref="P542:Q542"/>
    <mergeCell ref="R542:S542"/>
    <mergeCell ref="AL545:AM545"/>
    <mergeCell ref="AN545:AO545"/>
    <mergeCell ref="T545:U545"/>
    <mergeCell ref="V545:X545"/>
    <mergeCell ref="Y545:Z545"/>
    <mergeCell ref="AB545:AC545"/>
    <mergeCell ref="AD545:AE545"/>
    <mergeCell ref="AF545:AH545"/>
    <mergeCell ref="AI545:AK545"/>
    <mergeCell ref="AL546:AM546"/>
    <mergeCell ref="AN546:AO546"/>
    <mergeCell ref="T546:U546"/>
    <mergeCell ref="V546:X546"/>
    <mergeCell ref="Y546:Z546"/>
    <mergeCell ref="AB546:AC546"/>
    <mergeCell ref="AD546:AE546"/>
    <mergeCell ref="AF546:AH546"/>
    <mergeCell ref="AI546:AK546"/>
    <mergeCell ref="T548:U548"/>
    <mergeCell ref="V548:X548"/>
    <mergeCell ref="Y548:Z548"/>
    <mergeCell ref="AB548:AC548"/>
    <mergeCell ref="AD548:AE548"/>
    <mergeCell ref="AF548:AH548"/>
    <mergeCell ref="AI548:AK548"/>
    <mergeCell ref="C548:D548"/>
    <mergeCell ref="E548:F548"/>
    <mergeCell ref="G548:H548"/>
    <mergeCell ref="I548:M548"/>
    <mergeCell ref="N548:O548"/>
    <mergeCell ref="P548:Q548"/>
    <mergeCell ref="R548:S548"/>
    <mergeCell ref="AL543:AM543"/>
    <mergeCell ref="AN543:AO543"/>
    <mergeCell ref="AP543:AQ543"/>
    <mergeCell ref="AR543:AS543"/>
    <mergeCell ref="AT543:AU543"/>
    <mergeCell ref="AV543:AX543"/>
    <mergeCell ref="AY543:AZ543"/>
    <mergeCell ref="BA543:BB543"/>
    <mergeCell ref="T543:U543"/>
    <mergeCell ref="V543:X543"/>
    <mergeCell ref="Y543:Z543"/>
    <mergeCell ref="AB543:AC543"/>
    <mergeCell ref="AD543:AE543"/>
    <mergeCell ref="AF543:AH543"/>
    <mergeCell ref="AI543:AK543"/>
    <mergeCell ref="C543:D543"/>
    <mergeCell ref="E543:F543"/>
    <mergeCell ref="G543:H543"/>
    <mergeCell ref="I543:M543"/>
    <mergeCell ref="N543:O543"/>
    <mergeCell ref="P543:Q543"/>
    <mergeCell ref="R543:S543"/>
    <mergeCell ref="T544:U544"/>
    <mergeCell ref="V544:X544"/>
    <mergeCell ref="Y544:Z544"/>
    <mergeCell ref="AB544:AC544"/>
    <mergeCell ref="AD544:AE544"/>
    <mergeCell ref="AF544:AH544"/>
    <mergeCell ref="AI544:AK544"/>
    <mergeCell ref="AL544:AM544"/>
    <mergeCell ref="AN544:AO544"/>
    <mergeCell ref="AR544:AS544"/>
    <mergeCell ref="AT544:AU544"/>
    <mergeCell ref="AV544:AX544"/>
    <mergeCell ref="AY544:AZ544"/>
    <mergeCell ref="BA544:BB544"/>
    <mergeCell ref="C546:D546"/>
    <mergeCell ref="E546:F546"/>
    <mergeCell ref="G546:H546"/>
    <mergeCell ref="I546:M546"/>
    <mergeCell ref="N546:O546"/>
    <mergeCell ref="P546:Q546"/>
    <mergeCell ref="R546:S546"/>
    <mergeCell ref="AP546:AQ546"/>
    <mergeCell ref="AR546:AS546"/>
    <mergeCell ref="AT546:AU546"/>
    <mergeCell ref="AV546:AX546"/>
    <mergeCell ref="AY546:AZ546"/>
    <mergeCell ref="BA546:BB546"/>
    <mergeCell ref="AP544:AQ544"/>
    <mergeCell ref="AP545:AQ545"/>
    <mergeCell ref="AR545:AS545"/>
    <mergeCell ref="AT545:AU545"/>
    <mergeCell ref="AV545:AX545"/>
    <mergeCell ref="AY545:AZ545"/>
    <mergeCell ref="BA545:BB545"/>
    <mergeCell ref="AL549:AM549"/>
    <mergeCell ref="AN549:AO549"/>
    <mergeCell ref="T549:U549"/>
    <mergeCell ref="V549:X549"/>
    <mergeCell ref="Y549:Z549"/>
    <mergeCell ref="AB549:AC549"/>
    <mergeCell ref="AD549:AE549"/>
    <mergeCell ref="AF549:AH549"/>
    <mergeCell ref="AI549:AK549"/>
    <mergeCell ref="C544:D544"/>
    <mergeCell ref="E544:F544"/>
    <mergeCell ref="G544:H544"/>
    <mergeCell ref="I544:M544"/>
    <mergeCell ref="N544:O544"/>
    <mergeCell ref="P544:Q544"/>
    <mergeCell ref="R544:S544"/>
    <mergeCell ref="C545:D545"/>
    <mergeCell ref="E545:F545"/>
    <mergeCell ref="G545:H545"/>
    <mergeCell ref="I545:M545"/>
    <mergeCell ref="N545:O545"/>
    <mergeCell ref="P545:Q545"/>
    <mergeCell ref="R545:S545"/>
    <mergeCell ref="AL547:AM547"/>
    <mergeCell ref="AN547:AO547"/>
    <mergeCell ref="AP547:AQ547"/>
    <mergeCell ref="AR547:AS547"/>
    <mergeCell ref="AT547:AU547"/>
    <mergeCell ref="AV547:AX547"/>
    <mergeCell ref="AY547:AZ547"/>
    <mergeCell ref="BA547:BB547"/>
    <mergeCell ref="T547:U547"/>
    <mergeCell ref="V547:X547"/>
    <mergeCell ref="Y547:Z547"/>
    <mergeCell ref="AB547:AC547"/>
    <mergeCell ref="AD547:AE547"/>
    <mergeCell ref="AF547:AH547"/>
    <mergeCell ref="AI547:AK547"/>
    <mergeCell ref="C547:D547"/>
    <mergeCell ref="E547:F547"/>
    <mergeCell ref="G547:H547"/>
    <mergeCell ref="I547:M547"/>
    <mergeCell ref="N547:O547"/>
    <mergeCell ref="P547:Q547"/>
    <mergeCell ref="R547:S547"/>
    <mergeCell ref="AP548:AQ548"/>
    <mergeCell ref="AP549:AQ549"/>
    <mergeCell ref="AR549:AS549"/>
    <mergeCell ref="AT549:AU549"/>
    <mergeCell ref="AV549:AX549"/>
    <mergeCell ref="AY549:AZ549"/>
    <mergeCell ref="BA549:BB549"/>
    <mergeCell ref="AL548:AM548"/>
    <mergeCell ref="AN548:AO548"/>
    <mergeCell ref="AR548:AS548"/>
    <mergeCell ref="AT548:AU548"/>
    <mergeCell ref="AV548:AX548"/>
    <mergeCell ref="AY548:AZ548"/>
    <mergeCell ref="BA548:BB548"/>
    <mergeCell ref="C549:D549"/>
    <mergeCell ref="E549:F549"/>
    <mergeCell ref="G549:H549"/>
    <mergeCell ref="I549:M549"/>
    <mergeCell ref="N549:O549"/>
    <mergeCell ref="P549:Q549"/>
    <mergeCell ref="R549:S549"/>
    <mergeCell ref="AL550:AM550"/>
    <mergeCell ref="AN550:AO550"/>
    <mergeCell ref="AP550:AQ550"/>
    <mergeCell ref="AR550:AS550"/>
    <mergeCell ref="AT550:AU550"/>
    <mergeCell ref="AV550:AX550"/>
    <mergeCell ref="AY550:AZ550"/>
    <mergeCell ref="BA550:BB550"/>
    <mergeCell ref="T550:U550"/>
    <mergeCell ref="V550:X550"/>
    <mergeCell ref="Y550:Z550"/>
    <mergeCell ref="AB550:AC550"/>
    <mergeCell ref="AD550:AE550"/>
    <mergeCell ref="AF550:AH550"/>
    <mergeCell ref="AI550:AK550"/>
    <mergeCell ref="C550:D550"/>
    <mergeCell ref="E550:F550"/>
    <mergeCell ref="G550:H550"/>
    <mergeCell ref="I550:M550"/>
    <mergeCell ref="N550:O550"/>
    <mergeCell ref="P550:Q550"/>
    <mergeCell ref="R550:S550"/>
    <mergeCell ref="AL551:AM551"/>
    <mergeCell ref="AN551:AO551"/>
    <mergeCell ref="AP551:AQ551"/>
    <mergeCell ref="AR551:AS551"/>
    <mergeCell ref="AT551:AU551"/>
    <mergeCell ref="AV551:AX551"/>
    <mergeCell ref="AY551:AZ551"/>
    <mergeCell ref="BA551:BB551"/>
    <mergeCell ref="T551:U551"/>
    <mergeCell ref="V551:X551"/>
    <mergeCell ref="Y551:Z551"/>
    <mergeCell ref="AB551:AC551"/>
    <mergeCell ref="AD551:AE551"/>
    <mergeCell ref="AF551:AH551"/>
    <mergeCell ref="AI551:AK551"/>
    <mergeCell ref="C551:D551"/>
    <mergeCell ref="E551:F551"/>
    <mergeCell ref="G551:H551"/>
    <mergeCell ref="I551:M551"/>
    <mergeCell ref="N551:O551"/>
    <mergeCell ref="P551:Q551"/>
    <mergeCell ref="R551:S551"/>
    <mergeCell ref="AL554:AM554"/>
    <mergeCell ref="AN554:AO554"/>
    <mergeCell ref="T554:U554"/>
    <mergeCell ref="V554:X554"/>
    <mergeCell ref="Y554:Z554"/>
    <mergeCell ref="AB554:AC554"/>
    <mergeCell ref="AD554:AE554"/>
    <mergeCell ref="AF554:AH554"/>
    <mergeCell ref="AI554:AK554"/>
    <mergeCell ref="AL555:AM555"/>
    <mergeCell ref="AN555:AO555"/>
    <mergeCell ref="T555:U555"/>
    <mergeCell ref="V555:X555"/>
    <mergeCell ref="Y555:Z555"/>
    <mergeCell ref="AB555:AC555"/>
    <mergeCell ref="AD555:AE555"/>
    <mergeCell ref="AF555:AH555"/>
    <mergeCell ref="AI555:AK555"/>
    <mergeCell ref="T557:U557"/>
    <mergeCell ref="V557:X557"/>
    <mergeCell ref="Y557:Z557"/>
    <mergeCell ref="AB557:AC557"/>
    <mergeCell ref="AD557:AE557"/>
    <mergeCell ref="AF557:AH557"/>
    <mergeCell ref="AI557:AK557"/>
    <mergeCell ref="C557:D557"/>
    <mergeCell ref="E557:F557"/>
    <mergeCell ref="G557:H557"/>
    <mergeCell ref="I557:M557"/>
    <mergeCell ref="N557:O557"/>
    <mergeCell ref="P557:Q557"/>
    <mergeCell ref="R557:S557"/>
    <mergeCell ref="AL552:AM552"/>
    <mergeCell ref="AN552:AO552"/>
    <mergeCell ref="AP552:AQ552"/>
    <mergeCell ref="AR552:AS552"/>
    <mergeCell ref="AT552:AU552"/>
    <mergeCell ref="AV552:AX552"/>
    <mergeCell ref="AY552:AZ552"/>
    <mergeCell ref="BA552:BB552"/>
    <mergeCell ref="T552:U552"/>
    <mergeCell ref="V552:X552"/>
    <mergeCell ref="Y552:Z552"/>
    <mergeCell ref="AB552:AC552"/>
    <mergeCell ref="AD552:AE552"/>
    <mergeCell ref="AF552:AH552"/>
    <mergeCell ref="AI552:AK552"/>
    <mergeCell ref="C552:D552"/>
    <mergeCell ref="E552:F552"/>
    <mergeCell ref="G552:H552"/>
    <mergeCell ref="I552:M552"/>
    <mergeCell ref="N552:O552"/>
    <mergeCell ref="P552:Q552"/>
    <mergeCell ref="R552:S552"/>
    <mergeCell ref="T553:U553"/>
    <mergeCell ref="V553:X553"/>
    <mergeCell ref="Y553:Z553"/>
    <mergeCell ref="AB553:AC553"/>
    <mergeCell ref="AD553:AE553"/>
    <mergeCell ref="AF553:AH553"/>
    <mergeCell ref="AI553:AK553"/>
    <mergeCell ref="AL553:AM553"/>
    <mergeCell ref="AN553:AO553"/>
    <mergeCell ref="AR553:AS553"/>
    <mergeCell ref="AT553:AU553"/>
    <mergeCell ref="AV553:AX553"/>
    <mergeCell ref="AY553:AZ553"/>
    <mergeCell ref="BA553:BB553"/>
    <mergeCell ref="C555:D555"/>
    <mergeCell ref="E555:F555"/>
    <mergeCell ref="G555:H555"/>
    <mergeCell ref="I555:M555"/>
    <mergeCell ref="N555:O555"/>
    <mergeCell ref="P555:Q555"/>
    <mergeCell ref="R555:S555"/>
    <mergeCell ref="AP555:AQ555"/>
    <mergeCell ref="AR555:AS555"/>
    <mergeCell ref="AT555:AU555"/>
    <mergeCell ref="AV555:AX555"/>
    <mergeCell ref="AY555:AZ555"/>
    <mergeCell ref="BA555:BB555"/>
    <mergeCell ref="AP553:AQ553"/>
    <mergeCell ref="AP554:AQ554"/>
    <mergeCell ref="AR554:AS554"/>
    <mergeCell ref="AT554:AU554"/>
    <mergeCell ref="AV554:AX554"/>
    <mergeCell ref="AY554:AZ554"/>
    <mergeCell ref="BA554:BB554"/>
    <mergeCell ref="AL558:AM558"/>
    <mergeCell ref="AN558:AO558"/>
    <mergeCell ref="T558:U558"/>
    <mergeCell ref="V558:X558"/>
    <mergeCell ref="Y558:Z558"/>
    <mergeCell ref="AB558:AC558"/>
    <mergeCell ref="AD558:AE558"/>
    <mergeCell ref="AF558:AH558"/>
    <mergeCell ref="AI558:AK558"/>
    <mergeCell ref="C553:D553"/>
    <mergeCell ref="E553:F553"/>
    <mergeCell ref="G553:H553"/>
    <mergeCell ref="I553:M553"/>
    <mergeCell ref="N553:O553"/>
    <mergeCell ref="P553:Q553"/>
    <mergeCell ref="R553:S553"/>
    <mergeCell ref="C554:D554"/>
    <mergeCell ref="E554:F554"/>
    <mergeCell ref="G554:H554"/>
    <mergeCell ref="I554:M554"/>
    <mergeCell ref="N554:O554"/>
    <mergeCell ref="P554:Q554"/>
    <mergeCell ref="R554:S554"/>
    <mergeCell ref="AL556:AM556"/>
    <mergeCell ref="AN556:AO556"/>
    <mergeCell ref="AP556:AQ556"/>
    <mergeCell ref="AR556:AS556"/>
    <mergeCell ref="AT556:AU556"/>
    <mergeCell ref="AV556:AX556"/>
    <mergeCell ref="AY556:AZ556"/>
    <mergeCell ref="BA556:BB556"/>
    <mergeCell ref="T556:U556"/>
    <mergeCell ref="V556:X556"/>
    <mergeCell ref="Y556:Z556"/>
    <mergeCell ref="AB556:AC556"/>
    <mergeCell ref="AD556:AE556"/>
    <mergeCell ref="AF556:AH556"/>
    <mergeCell ref="AI556:AK556"/>
    <mergeCell ref="C556:D556"/>
    <mergeCell ref="E556:F556"/>
    <mergeCell ref="G556:H556"/>
    <mergeCell ref="I556:M556"/>
    <mergeCell ref="N556:O556"/>
    <mergeCell ref="P556:Q556"/>
    <mergeCell ref="R556:S556"/>
    <mergeCell ref="AP557:AQ557"/>
    <mergeCell ref="AP558:AQ558"/>
    <mergeCell ref="AR558:AS558"/>
    <mergeCell ref="AT558:AU558"/>
    <mergeCell ref="AV558:AX558"/>
    <mergeCell ref="AY558:AZ558"/>
    <mergeCell ref="BA558:BB558"/>
    <mergeCell ref="AL557:AM557"/>
    <mergeCell ref="AN557:AO557"/>
    <mergeCell ref="AR557:AS557"/>
    <mergeCell ref="AT557:AU557"/>
    <mergeCell ref="AV557:AX557"/>
    <mergeCell ref="AY557:AZ557"/>
    <mergeCell ref="BA557:BB557"/>
    <mergeCell ref="C558:D558"/>
    <mergeCell ref="E558:F558"/>
    <mergeCell ref="G558:H558"/>
    <mergeCell ref="I558:M558"/>
    <mergeCell ref="N558:O558"/>
    <mergeCell ref="P558:Q558"/>
    <mergeCell ref="R558:S558"/>
    <mergeCell ref="AL559:AM559"/>
    <mergeCell ref="AN559:AO559"/>
    <mergeCell ref="AP559:AQ559"/>
    <mergeCell ref="AR559:AS559"/>
    <mergeCell ref="AT559:AU559"/>
    <mergeCell ref="AV559:AX559"/>
    <mergeCell ref="AY559:AZ559"/>
    <mergeCell ref="BA559:BB559"/>
    <mergeCell ref="T559:U559"/>
    <mergeCell ref="V559:X559"/>
    <mergeCell ref="Y559:Z559"/>
    <mergeCell ref="AB559:AC559"/>
    <mergeCell ref="AD559:AE559"/>
    <mergeCell ref="AF559:AH559"/>
    <mergeCell ref="AI559:AK559"/>
    <mergeCell ref="C559:D559"/>
    <mergeCell ref="E559:F559"/>
    <mergeCell ref="G559:H559"/>
    <mergeCell ref="I559:M559"/>
    <mergeCell ref="N559:O559"/>
    <mergeCell ref="P559:Q559"/>
    <mergeCell ref="R559:S559"/>
    <mergeCell ref="AL560:AM560"/>
    <mergeCell ref="AN560:AO560"/>
    <mergeCell ref="AP560:AQ560"/>
    <mergeCell ref="AR560:AS560"/>
    <mergeCell ref="AT560:AU560"/>
    <mergeCell ref="AV560:AX560"/>
    <mergeCell ref="AY560:AZ560"/>
    <mergeCell ref="BA560:BB560"/>
    <mergeCell ref="T560:U560"/>
    <mergeCell ref="V560:X560"/>
    <mergeCell ref="Y560:Z560"/>
    <mergeCell ref="AB560:AC560"/>
    <mergeCell ref="AD560:AE560"/>
    <mergeCell ref="AF560:AH560"/>
    <mergeCell ref="AI560:AK560"/>
    <mergeCell ref="C560:D560"/>
    <mergeCell ref="E560:F560"/>
    <mergeCell ref="G560:H560"/>
    <mergeCell ref="I560:M560"/>
    <mergeCell ref="N560:O560"/>
    <mergeCell ref="P560:Q560"/>
    <mergeCell ref="R560:S560"/>
    <mergeCell ref="AL563:AM563"/>
    <mergeCell ref="AN563:AO563"/>
    <mergeCell ref="T563:U563"/>
    <mergeCell ref="V563:X563"/>
    <mergeCell ref="Y563:Z563"/>
    <mergeCell ref="AB563:AC563"/>
    <mergeCell ref="AD563:AE563"/>
    <mergeCell ref="AF563:AH563"/>
    <mergeCell ref="AI563:AK563"/>
    <mergeCell ref="AL564:AM564"/>
    <mergeCell ref="AN564:AO564"/>
    <mergeCell ref="T564:U564"/>
    <mergeCell ref="V564:X564"/>
    <mergeCell ref="Y564:Z564"/>
    <mergeCell ref="AB564:AC564"/>
    <mergeCell ref="AD564:AE564"/>
    <mergeCell ref="AF564:AH564"/>
    <mergeCell ref="AI564:AK564"/>
    <mergeCell ref="T566:U566"/>
    <mergeCell ref="V566:X566"/>
    <mergeCell ref="Y566:Z566"/>
    <mergeCell ref="AB566:AC566"/>
    <mergeCell ref="AD566:AE566"/>
    <mergeCell ref="AF566:AH566"/>
    <mergeCell ref="AI566:AK566"/>
    <mergeCell ref="C566:D566"/>
    <mergeCell ref="E566:F566"/>
    <mergeCell ref="G566:H566"/>
    <mergeCell ref="I566:M566"/>
    <mergeCell ref="N566:O566"/>
    <mergeCell ref="P566:Q566"/>
    <mergeCell ref="R566:S566"/>
    <mergeCell ref="AL561:AM561"/>
    <mergeCell ref="AN561:AO561"/>
    <mergeCell ref="AP561:AQ561"/>
    <mergeCell ref="AR561:AS561"/>
    <mergeCell ref="AT561:AU561"/>
    <mergeCell ref="AV561:AX561"/>
    <mergeCell ref="AY561:AZ561"/>
    <mergeCell ref="BA561:BB561"/>
    <mergeCell ref="T561:U561"/>
    <mergeCell ref="V561:X561"/>
    <mergeCell ref="Y561:Z561"/>
    <mergeCell ref="AB561:AC561"/>
    <mergeCell ref="AD561:AE561"/>
    <mergeCell ref="AF561:AH561"/>
    <mergeCell ref="AI561:AK561"/>
    <mergeCell ref="C561:D561"/>
    <mergeCell ref="E561:F561"/>
    <mergeCell ref="G561:H561"/>
    <mergeCell ref="I561:M561"/>
    <mergeCell ref="N561:O561"/>
    <mergeCell ref="P561:Q561"/>
    <mergeCell ref="R561:S561"/>
    <mergeCell ref="T562:U562"/>
    <mergeCell ref="V562:X562"/>
    <mergeCell ref="Y562:Z562"/>
    <mergeCell ref="AB562:AC562"/>
    <mergeCell ref="AD562:AE562"/>
    <mergeCell ref="AF562:AH562"/>
    <mergeCell ref="AI562:AK562"/>
    <mergeCell ref="AL562:AM562"/>
    <mergeCell ref="AN562:AO562"/>
    <mergeCell ref="AR562:AS562"/>
    <mergeCell ref="AT562:AU562"/>
    <mergeCell ref="AV562:AX562"/>
    <mergeCell ref="AY562:AZ562"/>
    <mergeCell ref="BA562:BB562"/>
    <mergeCell ref="C564:D564"/>
    <mergeCell ref="E564:F564"/>
    <mergeCell ref="G564:H564"/>
    <mergeCell ref="I564:M564"/>
    <mergeCell ref="N564:O564"/>
    <mergeCell ref="P564:Q564"/>
    <mergeCell ref="R564:S564"/>
    <mergeCell ref="AP564:AQ564"/>
    <mergeCell ref="AR564:AS564"/>
    <mergeCell ref="AT564:AU564"/>
    <mergeCell ref="AV564:AX564"/>
    <mergeCell ref="AY564:AZ564"/>
    <mergeCell ref="BA564:BB564"/>
    <mergeCell ref="AP562:AQ562"/>
    <mergeCell ref="AP563:AQ563"/>
    <mergeCell ref="AR563:AS563"/>
    <mergeCell ref="AT563:AU563"/>
    <mergeCell ref="AV563:AX563"/>
    <mergeCell ref="AY563:AZ563"/>
    <mergeCell ref="BA563:BB563"/>
    <mergeCell ref="AL567:AM567"/>
    <mergeCell ref="AN567:AO567"/>
    <mergeCell ref="T567:U567"/>
    <mergeCell ref="V567:X567"/>
    <mergeCell ref="Y567:Z567"/>
    <mergeCell ref="AB567:AC567"/>
    <mergeCell ref="AD567:AE567"/>
    <mergeCell ref="AF567:AH567"/>
    <mergeCell ref="AI567:AK567"/>
    <mergeCell ref="C562:D562"/>
    <mergeCell ref="E562:F562"/>
    <mergeCell ref="G562:H562"/>
    <mergeCell ref="I562:M562"/>
    <mergeCell ref="N562:O562"/>
    <mergeCell ref="P562:Q562"/>
    <mergeCell ref="R562:S562"/>
    <mergeCell ref="C563:D563"/>
    <mergeCell ref="E563:F563"/>
    <mergeCell ref="G563:H563"/>
    <mergeCell ref="I563:M563"/>
    <mergeCell ref="N563:O563"/>
    <mergeCell ref="P563:Q563"/>
    <mergeCell ref="R563:S563"/>
    <mergeCell ref="AL565:AM565"/>
    <mergeCell ref="AN565:AO565"/>
    <mergeCell ref="AP565:AQ565"/>
    <mergeCell ref="AR565:AS565"/>
    <mergeCell ref="AT565:AU565"/>
    <mergeCell ref="AV565:AX565"/>
    <mergeCell ref="AY565:AZ565"/>
    <mergeCell ref="BA565:BB565"/>
    <mergeCell ref="T565:U565"/>
    <mergeCell ref="V565:X565"/>
    <mergeCell ref="Y565:Z565"/>
    <mergeCell ref="AB565:AC565"/>
    <mergeCell ref="AD565:AE565"/>
    <mergeCell ref="AF565:AH565"/>
    <mergeCell ref="AI565:AK565"/>
    <mergeCell ref="C565:D565"/>
    <mergeCell ref="E565:F565"/>
    <mergeCell ref="G565:H565"/>
    <mergeCell ref="I565:M565"/>
    <mergeCell ref="N565:O565"/>
    <mergeCell ref="P565:Q565"/>
    <mergeCell ref="R565:S565"/>
    <mergeCell ref="AP566:AQ566"/>
    <mergeCell ref="AP567:AQ567"/>
    <mergeCell ref="AR567:AS567"/>
    <mergeCell ref="AT567:AU567"/>
    <mergeCell ref="AV567:AX567"/>
    <mergeCell ref="AY567:AZ567"/>
    <mergeCell ref="BA567:BB567"/>
    <mergeCell ref="AL566:AM566"/>
    <mergeCell ref="AN566:AO566"/>
    <mergeCell ref="AR566:AS566"/>
    <mergeCell ref="AT566:AU566"/>
    <mergeCell ref="AV566:AX566"/>
    <mergeCell ref="AY566:AZ566"/>
    <mergeCell ref="BA566:BB566"/>
    <mergeCell ref="C567:D567"/>
    <mergeCell ref="E567:F567"/>
    <mergeCell ref="G567:H567"/>
    <mergeCell ref="I567:M567"/>
    <mergeCell ref="N567:O567"/>
    <mergeCell ref="P567:Q567"/>
    <mergeCell ref="R567:S567"/>
    <mergeCell ref="AL568:AM568"/>
    <mergeCell ref="AN568:AO568"/>
    <mergeCell ref="AP568:AQ568"/>
    <mergeCell ref="AR568:AS568"/>
    <mergeCell ref="AT568:AU568"/>
    <mergeCell ref="AV568:AX568"/>
    <mergeCell ref="AY568:AZ568"/>
    <mergeCell ref="BA568:BB568"/>
    <mergeCell ref="T568:U568"/>
    <mergeCell ref="V568:X568"/>
    <mergeCell ref="Y568:Z568"/>
    <mergeCell ref="AB568:AC568"/>
    <mergeCell ref="AD568:AE568"/>
    <mergeCell ref="AF568:AH568"/>
    <mergeCell ref="AI568:AK568"/>
    <mergeCell ref="C568:D568"/>
    <mergeCell ref="E568:F568"/>
    <mergeCell ref="G568:H568"/>
    <mergeCell ref="I568:M568"/>
    <mergeCell ref="N568:O568"/>
    <mergeCell ref="P568:Q568"/>
    <mergeCell ref="R568:S568"/>
    <mergeCell ref="AL569:AM569"/>
    <mergeCell ref="AN569:AO569"/>
    <mergeCell ref="AP569:AQ569"/>
    <mergeCell ref="AR569:AS569"/>
    <mergeCell ref="AT569:AU569"/>
    <mergeCell ref="AV569:AX569"/>
    <mergeCell ref="AY569:AZ569"/>
    <mergeCell ref="BA569:BB569"/>
    <mergeCell ref="T569:U569"/>
    <mergeCell ref="V569:X569"/>
    <mergeCell ref="Y569:Z569"/>
    <mergeCell ref="AB569:AC569"/>
    <mergeCell ref="AD569:AE569"/>
    <mergeCell ref="AF569:AH569"/>
    <mergeCell ref="AI569:AK569"/>
    <mergeCell ref="C569:D569"/>
    <mergeCell ref="E569:F569"/>
    <mergeCell ref="G569:H569"/>
    <mergeCell ref="I569:M569"/>
    <mergeCell ref="N569:O569"/>
    <mergeCell ref="P569:Q569"/>
    <mergeCell ref="R569:S569"/>
    <mergeCell ref="AL572:AM572"/>
    <mergeCell ref="AN572:AO572"/>
    <mergeCell ref="T572:U572"/>
    <mergeCell ref="V572:X572"/>
    <mergeCell ref="Y572:Z572"/>
    <mergeCell ref="AB572:AC572"/>
    <mergeCell ref="AD572:AE572"/>
    <mergeCell ref="AF572:AH572"/>
    <mergeCell ref="AI572:AK572"/>
    <mergeCell ref="AL573:AM573"/>
    <mergeCell ref="AN573:AO573"/>
    <mergeCell ref="T573:U573"/>
    <mergeCell ref="V573:X573"/>
    <mergeCell ref="Y573:Z573"/>
    <mergeCell ref="AB573:AC573"/>
    <mergeCell ref="AD573:AE573"/>
    <mergeCell ref="AF573:AH573"/>
    <mergeCell ref="AI573:AK573"/>
    <mergeCell ref="T575:U575"/>
    <mergeCell ref="V575:X575"/>
    <mergeCell ref="Y575:Z575"/>
    <mergeCell ref="AB575:AC575"/>
    <mergeCell ref="AD575:AE575"/>
    <mergeCell ref="AF575:AH575"/>
    <mergeCell ref="AI575:AK575"/>
    <mergeCell ref="C575:D575"/>
    <mergeCell ref="E575:F575"/>
    <mergeCell ref="G575:H575"/>
    <mergeCell ref="I575:M575"/>
    <mergeCell ref="N575:O575"/>
    <mergeCell ref="P575:Q575"/>
    <mergeCell ref="R575:S575"/>
    <mergeCell ref="AL570:AM570"/>
    <mergeCell ref="AN570:AO570"/>
    <mergeCell ref="AP570:AQ570"/>
    <mergeCell ref="AR570:AS570"/>
    <mergeCell ref="AT570:AU570"/>
    <mergeCell ref="AV570:AX570"/>
    <mergeCell ref="AY570:AZ570"/>
    <mergeCell ref="BA570:BB570"/>
    <mergeCell ref="T570:U570"/>
    <mergeCell ref="V570:X570"/>
    <mergeCell ref="Y570:Z570"/>
    <mergeCell ref="AB570:AC570"/>
    <mergeCell ref="AD570:AE570"/>
    <mergeCell ref="AF570:AH570"/>
    <mergeCell ref="AI570:AK570"/>
    <mergeCell ref="C570:D570"/>
    <mergeCell ref="E570:F570"/>
    <mergeCell ref="G570:H570"/>
    <mergeCell ref="I570:M570"/>
    <mergeCell ref="N570:O570"/>
    <mergeCell ref="P570:Q570"/>
    <mergeCell ref="R570:S570"/>
    <mergeCell ref="T571:U571"/>
    <mergeCell ref="V571:X571"/>
    <mergeCell ref="Y571:Z571"/>
    <mergeCell ref="AB571:AC571"/>
    <mergeCell ref="AD571:AE571"/>
    <mergeCell ref="AF571:AH571"/>
    <mergeCell ref="AI571:AK571"/>
    <mergeCell ref="AL571:AM571"/>
    <mergeCell ref="AN571:AO571"/>
    <mergeCell ref="AR571:AS571"/>
    <mergeCell ref="AT571:AU571"/>
    <mergeCell ref="AV571:AX571"/>
    <mergeCell ref="AY571:AZ571"/>
    <mergeCell ref="BA571:BB571"/>
    <mergeCell ref="C573:D573"/>
    <mergeCell ref="E573:F573"/>
    <mergeCell ref="G573:H573"/>
    <mergeCell ref="I573:M573"/>
    <mergeCell ref="N573:O573"/>
    <mergeCell ref="P573:Q573"/>
    <mergeCell ref="R573:S573"/>
    <mergeCell ref="AP573:AQ573"/>
    <mergeCell ref="AR573:AS573"/>
    <mergeCell ref="AT573:AU573"/>
    <mergeCell ref="AV573:AX573"/>
    <mergeCell ref="AY573:AZ573"/>
    <mergeCell ref="BA573:BB573"/>
    <mergeCell ref="AP571:AQ571"/>
    <mergeCell ref="AP572:AQ572"/>
    <mergeCell ref="AR572:AS572"/>
    <mergeCell ref="AT572:AU572"/>
    <mergeCell ref="AV572:AX572"/>
    <mergeCell ref="AY572:AZ572"/>
    <mergeCell ref="BA572:BB572"/>
    <mergeCell ref="AL576:AM576"/>
    <mergeCell ref="AN576:AO576"/>
    <mergeCell ref="T576:U576"/>
    <mergeCell ref="V576:X576"/>
    <mergeCell ref="Y576:Z576"/>
    <mergeCell ref="AB576:AC576"/>
    <mergeCell ref="AD576:AE576"/>
    <mergeCell ref="AF576:AH576"/>
    <mergeCell ref="AI576:AK576"/>
    <mergeCell ref="C571:D571"/>
    <mergeCell ref="E571:F571"/>
    <mergeCell ref="G571:H571"/>
    <mergeCell ref="I571:M571"/>
    <mergeCell ref="N571:O571"/>
    <mergeCell ref="P571:Q571"/>
    <mergeCell ref="R571:S571"/>
    <mergeCell ref="C572:D572"/>
    <mergeCell ref="E572:F572"/>
    <mergeCell ref="G572:H572"/>
    <mergeCell ref="I572:M572"/>
    <mergeCell ref="N572:O572"/>
    <mergeCell ref="P572:Q572"/>
    <mergeCell ref="R572:S572"/>
    <mergeCell ref="AL574:AM574"/>
    <mergeCell ref="AN574:AO574"/>
    <mergeCell ref="AP574:AQ574"/>
    <mergeCell ref="AR574:AS574"/>
    <mergeCell ref="AT574:AU574"/>
    <mergeCell ref="AV574:AX574"/>
    <mergeCell ref="AY574:AZ574"/>
    <mergeCell ref="BA574:BB574"/>
    <mergeCell ref="T574:U574"/>
    <mergeCell ref="V574:X574"/>
    <mergeCell ref="Y574:Z574"/>
    <mergeCell ref="AB574:AC574"/>
    <mergeCell ref="AD574:AE574"/>
    <mergeCell ref="AF574:AH574"/>
    <mergeCell ref="AI574:AK574"/>
    <mergeCell ref="C574:D574"/>
    <mergeCell ref="E574:F574"/>
    <mergeCell ref="G574:H574"/>
    <mergeCell ref="I574:M574"/>
    <mergeCell ref="N574:O574"/>
    <mergeCell ref="P574:Q574"/>
    <mergeCell ref="R574:S574"/>
    <mergeCell ref="AP575:AQ575"/>
    <mergeCell ref="AP576:AQ576"/>
    <mergeCell ref="AR576:AS576"/>
    <mergeCell ref="AT576:AU576"/>
    <mergeCell ref="AV576:AX576"/>
    <mergeCell ref="AY576:AZ576"/>
    <mergeCell ref="BA576:BB576"/>
    <mergeCell ref="AL575:AM575"/>
    <mergeCell ref="AN575:AO575"/>
    <mergeCell ref="AR575:AS575"/>
    <mergeCell ref="AT575:AU575"/>
    <mergeCell ref="AV575:AX575"/>
    <mergeCell ref="AY575:AZ575"/>
    <mergeCell ref="BA575:BB575"/>
    <mergeCell ref="C576:D576"/>
    <mergeCell ref="E576:F576"/>
    <mergeCell ref="G576:H576"/>
    <mergeCell ref="I576:M576"/>
    <mergeCell ref="N576:O576"/>
    <mergeCell ref="P576:Q576"/>
    <mergeCell ref="R576:S576"/>
    <mergeCell ref="AL577:AM577"/>
    <mergeCell ref="AN577:AO577"/>
    <mergeCell ref="AP577:AQ577"/>
    <mergeCell ref="AR577:AS577"/>
    <mergeCell ref="AT577:AU577"/>
    <mergeCell ref="AV577:AX577"/>
    <mergeCell ref="AY577:AZ577"/>
    <mergeCell ref="BA577:BB577"/>
    <mergeCell ref="T577:U577"/>
    <mergeCell ref="V577:X577"/>
    <mergeCell ref="Y577:Z577"/>
    <mergeCell ref="AB577:AC577"/>
    <mergeCell ref="AD577:AE577"/>
    <mergeCell ref="AF577:AH577"/>
    <mergeCell ref="AI577:AK577"/>
    <mergeCell ref="C577:D577"/>
    <mergeCell ref="E577:F577"/>
    <mergeCell ref="G577:H577"/>
    <mergeCell ref="I577:M577"/>
    <mergeCell ref="N577:O577"/>
    <mergeCell ref="P577:Q577"/>
    <mergeCell ref="R577:S577"/>
    <mergeCell ref="AL578:AM578"/>
    <mergeCell ref="AN578:AO578"/>
    <mergeCell ref="AP578:AQ578"/>
    <mergeCell ref="AR578:AS578"/>
    <mergeCell ref="AT578:AU578"/>
    <mergeCell ref="AV578:AX578"/>
    <mergeCell ref="AY578:AZ578"/>
    <mergeCell ref="BA578:BB578"/>
    <mergeCell ref="T578:U578"/>
    <mergeCell ref="V578:X578"/>
    <mergeCell ref="Y578:Z578"/>
    <mergeCell ref="AB578:AC578"/>
    <mergeCell ref="AD578:AE578"/>
    <mergeCell ref="AF578:AH578"/>
    <mergeCell ref="AI578:AK578"/>
    <mergeCell ref="C578:D578"/>
    <mergeCell ref="E578:F578"/>
    <mergeCell ref="G578:H578"/>
    <mergeCell ref="I578:M578"/>
    <mergeCell ref="N578:O578"/>
    <mergeCell ref="P578:Q578"/>
    <mergeCell ref="R578:S578"/>
    <mergeCell ref="AL581:AM581"/>
    <mergeCell ref="AN581:AO581"/>
    <mergeCell ref="T581:U581"/>
    <mergeCell ref="V581:X581"/>
    <mergeCell ref="Y581:Z581"/>
    <mergeCell ref="AB581:AC581"/>
    <mergeCell ref="AD581:AE581"/>
    <mergeCell ref="AF581:AH581"/>
    <mergeCell ref="AI581:AK581"/>
    <mergeCell ref="AL582:AM582"/>
    <mergeCell ref="AN582:AO582"/>
    <mergeCell ref="T582:U582"/>
    <mergeCell ref="V582:X582"/>
    <mergeCell ref="Y582:Z582"/>
    <mergeCell ref="AB582:AC582"/>
    <mergeCell ref="AD582:AE582"/>
    <mergeCell ref="AF582:AH582"/>
    <mergeCell ref="AI582:AK582"/>
    <mergeCell ref="T584:U584"/>
    <mergeCell ref="V584:X584"/>
    <mergeCell ref="Y584:Z584"/>
    <mergeCell ref="AB584:AC584"/>
    <mergeCell ref="AD584:AE584"/>
    <mergeCell ref="AF584:AH584"/>
    <mergeCell ref="AI584:AK584"/>
    <mergeCell ref="C584:D584"/>
    <mergeCell ref="E584:F584"/>
    <mergeCell ref="G584:H584"/>
    <mergeCell ref="I584:M584"/>
    <mergeCell ref="N584:O584"/>
    <mergeCell ref="P584:Q584"/>
    <mergeCell ref="R584:S584"/>
    <mergeCell ref="AL579:AM579"/>
    <mergeCell ref="AN579:AO579"/>
    <mergeCell ref="AP579:AQ579"/>
    <mergeCell ref="AR579:AS579"/>
    <mergeCell ref="AT579:AU579"/>
    <mergeCell ref="AV579:AX579"/>
    <mergeCell ref="AY579:AZ579"/>
    <mergeCell ref="BA579:BB579"/>
    <mergeCell ref="T579:U579"/>
    <mergeCell ref="V579:X579"/>
    <mergeCell ref="Y579:Z579"/>
    <mergeCell ref="AB579:AC579"/>
    <mergeCell ref="AD579:AE579"/>
    <mergeCell ref="AF579:AH579"/>
    <mergeCell ref="AI579:AK579"/>
    <mergeCell ref="C579:D579"/>
    <mergeCell ref="E579:F579"/>
    <mergeCell ref="G579:H579"/>
    <mergeCell ref="I579:M579"/>
    <mergeCell ref="N579:O579"/>
    <mergeCell ref="P579:Q579"/>
    <mergeCell ref="R579:S579"/>
    <mergeCell ref="T580:U580"/>
    <mergeCell ref="V580:X580"/>
    <mergeCell ref="Y580:Z580"/>
    <mergeCell ref="AB580:AC580"/>
    <mergeCell ref="AD580:AE580"/>
    <mergeCell ref="AF580:AH580"/>
    <mergeCell ref="AI580:AK580"/>
    <mergeCell ref="AL580:AM580"/>
    <mergeCell ref="AN580:AO580"/>
    <mergeCell ref="AR580:AS580"/>
    <mergeCell ref="AT580:AU580"/>
    <mergeCell ref="AV580:AX580"/>
    <mergeCell ref="AY580:AZ580"/>
    <mergeCell ref="BA580:BB580"/>
    <mergeCell ref="C582:D582"/>
    <mergeCell ref="E582:F582"/>
    <mergeCell ref="G582:H582"/>
    <mergeCell ref="I582:M582"/>
    <mergeCell ref="N582:O582"/>
    <mergeCell ref="P582:Q582"/>
    <mergeCell ref="R582:S582"/>
    <mergeCell ref="AP582:AQ582"/>
    <mergeCell ref="AR582:AS582"/>
    <mergeCell ref="AT582:AU582"/>
    <mergeCell ref="AV582:AX582"/>
    <mergeCell ref="AY582:AZ582"/>
    <mergeCell ref="BA582:BB582"/>
    <mergeCell ref="AP580:AQ580"/>
    <mergeCell ref="AP581:AQ581"/>
    <mergeCell ref="AR581:AS581"/>
    <mergeCell ref="AT581:AU581"/>
    <mergeCell ref="AV581:AX581"/>
    <mergeCell ref="AY581:AZ581"/>
    <mergeCell ref="BA581:BB581"/>
    <mergeCell ref="AL585:AM585"/>
    <mergeCell ref="AN585:AO585"/>
    <mergeCell ref="T585:U585"/>
    <mergeCell ref="V585:X585"/>
    <mergeCell ref="Y585:Z585"/>
    <mergeCell ref="AB585:AC585"/>
    <mergeCell ref="AD585:AE585"/>
    <mergeCell ref="AF585:AH585"/>
    <mergeCell ref="AI585:AK585"/>
    <mergeCell ref="C580:D580"/>
    <mergeCell ref="E580:F580"/>
    <mergeCell ref="G580:H580"/>
    <mergeCell ref="I580:M580"/>
    <mergeCell ref="N580:O580"/>
    <mergeCell ref="P580:Q580"/>
    <mergeCell ref="R580:S580"/>
    <mergeCell ref="C581:D581"/>
    <mergeCell ref="E581:F581"/>
    <mergeCell ref="G581:H581"/>
    <mergeCell ref="I581:M581"/>
    <mergeCell ref="N581:O581"/>
    <mergeCell ref="P581:Q581"/>
    <mergeCell ref="R581:S581"/>
    <mergeCell ref="AL583:AM583"/>
    <mergeCell ref="AN583:AO583"/>
    <mergeCell ref="AP583:AQ583"/>
    <mergeCell ref="AR583:AS583"/>
    <mergeCell ref="AT583:AU583"/>
    <mergeCell ref="AV583:AX583"/>
    <mergeCell ref="AY583:AZ583"/>
    <mergeCell ref="BA583:BB583"/>
    <mergeCell ref="T583:U583"/>
    <mergeCell ref="V583:X583"/>
    <mergeCell ref="Y583:Z583"/>
    <mergeCell ref="AB583:AC583"/>
    <mergeCell ref="AD583:AE583"/>
    <mergeCell ref="AF583:AH583"/>
    <mergeCell ref="AI583:AK583"/>
    <mergeCell ref="C583:D583"/>
    <mergeCell ref="E583:F583"/>
    <mergeCell ref="G583:H583"/>
    <mergeCell ref="I583:M583"/>
    <mergeCell ref="N583:O583"/>
    <mergeCell ref="P583:Q583"/>
    <mergeCell ref="R583:S583"/>
    <mergeCell ref="AP584:AQ584"/>
    <mergeCell ref="AP585:AQ585"/>
    <mergeCell ref="AR585:AS585"/>
    <mergeCell ref="AT585:AU585"/>
    <mergeCell ref="AV585:AX585"/>
    <mergeCell ref="AY585:AZ585"/>
    <mergeCell ref="BA585:BB585"/>
    <mergeCell ref="AL584:AM584"/>
    <mergeCell ref="AN584:AO584"/>
    <mergeCell ref="AR584:AS584"/>
    <mergeCell ref="AT584:AU584"/>
    <mergeCell ref="AV584:AX584"/>
    <mergeCell ref="AY584:AZ584"/>
    <mergeCell ref="BA584:BB584"/>
    <mergeCell ref="C585:D585"/>
    <mergeCell ref="E585:F585"/>
    <mergeCell ref="G585:H585"/>
    <mergeCell ref="I585:M585"/>
    <mergeCell ref="N585:O585"/>
    <mergeCell ref="P585:Q585"/>
    <mergeCell ref="R585:S585"/>
    <mergeCell ref="AL586:AM586"/>
    <mergeCell ref="AN586:AO586"/>
    <mergeCell ref="AP586:AQ586"/>
    <mergeCell ref="AR586:AS586"/>
    <mergeCell ref="AT586:AU586"/>
    <mergeCell ref="AV586:AX586"/>
    <mergeCell ref="AY586:AZ586"/>
    <mergeCell ref="BA586:BB586"/>
    <mergeCell ref="T586:U586"/>
    <mergeCell ref="V586:X586"/>
    <mergeCell ref="Y586:Z586"/>
    <mergeCell ref="AB586:AC586"/>
    <mergeCell ref="AD586:AE586"/>
    <mergeCell ref="AF586:AH586"/>
    <mergeCell ref="AI586:AK586"/>
    <mergeCell ref="C586:D586"/>
    <mergeCell ref="E586:F586"/>
    <mergeCell ref="G586:H586"/>
    <mergeCell ref="I586:M586"/>
    <mergeCell ref="N586:O586"/>
    <mergeCell ref="P586:Q586"/>
    <mergeCell ref="R586:S586"/>
    <mergeCell ref="AL587:AM587"/>
    <mergeCell ref="AN587:AO587"/>
    <mergeCell ref="AP587:AQ587"/>
    <mergeCell ref="AR587:AS587"/>
    <mergeCell ref="AT587:AU587"/>
    <mergeCell ref="AV587:AX587"/>
    <mergeCell ref="AY587:AZ587"/>
    <mergeCell ref="BA587:BB587"/>
    <mergeCell ref="T587:U587"/>
    <mergeCell ref="V587:X587"/>
    <mergeCell ref="Y587:Z587"/>
    <mergeCell ref="AB587:AC587"/>
    <mergeCell ref="AD587:AE587"/>
    <mergeCell ref="AF587:AH587"/>
    <mergeCell ref="AI587:AK587"/>
    <mergeCell ref="C587:D587"/>
    <mergeCell ref="E587:F587"/>
    <mergeCell ref="G587:H587"/>
    <mergeCell ref="I587:M587"/>
    <mergeCell ref="N587:O587"/>
    <mergeCell ref="P587:Q587"/>
    <mergeCell ref="R587:S587"/>
    <mergeCell ref="AL590:AM590"/>
    <mergeCell ref="AN590:AO590"/>
    <mergeCell ref="T590:U590"/>
    <mergeCell ref="V590:X590"/>
    <mergeCell ref="Y590:Z590"/>
    <mergeCell ref="AB590:AC590"/>
    <mergeCell ref="AD590:AE590"/>
    <mergeCell ref="AF590:AH590"/>
    <mergeCell ref="AI590:AK590"/>
    <mergeCell ref="AL591:AM591"/>
    <mergeCell ref="AN591:AO591"/>
    <mergeCell ref="T591:U591"/>
    <mergeCell ref="V591:X591"/>
    <mergeCell ref="Y591:Z591"/>
    <mergeCell ref="AB591:AC591"/>
    <mergeCell ref="AD591:AE591"/>
    <mergeCell ref="AF591:AH591"/>
    <mergeCell ref="AI591:AK591"/>
    <mergeCell ref="T593:U593"/>
    <mergeCell ref="V593:X593"/>
    <mergeCell ref="Y593:Z593"/>
    <mergeCell ref="AB593:AC593"/>
    <mergeCell ref="AD593:AE593"/>
    <mergeCell ref="AF593:AH593"/>
    <mergeCell ref="AI593:AK593"/>
    <mergeCell ref="C593:D593"/>
    <mergeCell ref="E593:F593"/>
    <mergeCell ref="G593:H593"/>
    <mergeCell ref="I593:M593"/>
    <mergeCell ref="N593:O593"/>
    <mergeCell ref="P593:Q593"/>
    <mergeCell ref="R593:S593"/>
    <mergeCell ref="AL588:AM588"/>
    <mergeCell ref="AN588:AO588"/>
    <mergeCell ref="AP588:AQ588"/>
    <mergeCell ref="AR588:AS588"/>
    <mergeCell ref="AT588:AU588"/>
    <mergeCell ref="AV588:AX588"/>
    <mergeCell ref="AY588:AZ588"/>
    <mergeCell ref="BA588:BB588"/>
    <mergeCell ref="T588:U588"/>
    <mergeCell ref="V588:X588"/>
    <mergeCell ref="Y588:Z588"/>
    <mergeCell ref="AB588:AC588"/>
    <mergeCell ref="AD588:AE588"/>
    <mergeCell ref="AF588:AH588"/>
    <mergeCell ref="AI588:AK588"/>
    <mergeCell ref="C588:D588"/>
    <mergeCell ref="E588:F588"/>
    <mergeCell ref="G588:H588"/>
    <mergeCell ref="I588:M588"/>
    <mergeCell ref="N588:O588"/>
    <mergeCell ref="P588:Q588"/>
    <mergeCell ref="R588:S588"/>
    <mergeCell ref="T589:U589"/>
    <mergeCell ref="V589:X589"/>
    <mergeCell ref="Y589:Z589"/>
    <mergeCell ref="AB589:AC589"/>
    <mergeCell ref="AD589:AE589"/>
    <mergeCell ref="AF589:AH589"/>
    <mergeCell ref="AI589:AK589"/>
    <mergeCell ref="AL589:AM589"/>
    <mergeCell ref="AN589:AO589"/>
    <mergeCell ref="AR589:AS589"/>
    <mergeCell ref="AT589:AU589"/>
    <mergeCell ref="AV589:AX589"/>
    <mergeCell ref="AY589:AZ589"/>
    <mergeCell ref="BA589:BB589"/>
    <mergeCell ref="C591:D591"/>
    <mergeCell ref="E591:F591"/>
    <mergeCell ref="G591:H591"/>
    <mergeCell ref="I591:M591"/>
    <mergeCell ref="N591:O591"/>
    <mergeCell ref="P591:Q591"/>
    <mergeCell ref="R591:S591"/>
    <mergeCell ref="AP591:AQ591"/>
    <mergeCell ref="AR591:AS591"/>
    <mergeCell ref="AT591:AU591"/>
    <mergeCell ref="AV591:AX591"/>
    <mergeCell ref="AY591:AZ591"/>
    <mergeCell ref="BA591:BB591"/>
    <mergeCell ref="AP589:AQ589"/>
    <mergeCell ref="AP590:AQ590"/>
    <mergeCell ref="AR590:AS590"/>
    <mergeCell ref="AT590:AU590"/>
    <mergeCell ref="AV590:AX590"/>
    <mergeCell ref="AY590:AZ590"/>
    <mergeCell ref="BA590:BB590"/>
    <mergeCell ref="AL594:AM594"/>
    <mergeCell ref="AN594:AO594"/>
    <mergeCell ref="T594:U594"/>
    <mergeCell ref="V594:X594"/>
    <mergeCell ref="Y594:Z594"/>
    <mergeCell ref="AB594:AC594"/>
    <mergeCell ref="AD594:AE594"/>
    <mergeCell ref="AF594:AH594"/>
    <mergeCell ref="AI594:AK594"/>
    <mergeCell ref="C589:D589"/>
    <mergeCell ref="E589:F589"/>
    <mergeCell ref="G589:H589"/>
    <mergeCell ref="I589:M589"/>
    <mergeCell ref="N589:O589"/>
    <mergeCell ref="P589:Q589"/>
    <mergeCell ref="R589:S589"/>
    <mergeCell ref="C590:D590"/>
    <mergeCell ref="E590:F590"/>
    <mergeCell ref="G590:H590"/>
    <mergeCell ref="I590:M590"/>
    <mergeCell ref="N590:O590"/>
    <mergeCell ref="P590:Q590"/>
    <mergeCell ref="R590:S590"/>
    <mergeCell ref="AL592:AM592"/>
    <mergeCell ref="AN592:AO592"/>
    <mergeCell ref="AP592:AQ592"/>
    <mergeCell ref="AR592:AS592"/>
    <mergeCell ref="AT592:AU592"/>
    <mergeCell ref="AV592:AX592"/>
    <mergeCell ref="AY592:AZ592"/>
    <mergeCell ref="BA592:BB592"/>
    <mergeCell ref="T592:U592"/>
    <mergeCell ref="V592:X592"/>
    <mergeCell ref="Y592:Z592"/>
    <mergeCell ref="AB592:AC592"/>
    <mergeCell ref="AD592:AE592"/>
    <mergeCell ref="AF592:AH592"/>
    <mergeCell ref="AI592:AK592"/>
    <mergeCell ref="C592:D592"/>
    <mergeCell ref="E592:F592"/>
    <mergeCell ref="G592:H592"/>
    <mergeCell ref="I592:M592"/>
    <mergeCell ref="N592:O592"/>
    <mergeCell ref="P592:Q592"/>
    <mergeCell ref="R592:S592"/>
    <mergeCell ref="AP593:AQ593"/>
    <mergeCell ref="AP594:AQ594"/>
    <mergeCell ref="AR594:AS594"/>
    <mergeCell ref="AT594:AU594"/>
    <mergeCell ref="AV594:AX594"/>
    <mergeCell ref="AY594:AZ594"/>
    <mergeCell ref="BA594:BB594"/>
    <mergeCell ref="AL593:AM593"/>
    <mergeCell ref="AN593:AO593"/>
    <mergeCell ref="AR593:AS593"/>
    <mergeCell ref="AT593:AU593"/>
    <mergeCell ref="AV593:AX593"/>
    <mergeCell ref="AY593:AZ593"/>
    <mergeCell ref="BA593:BB593"/>
    <mergeCell ref="C594:D594"/>
    <mergeCell ref="E594:F594"/>
    <mergeCell ref="G594:H594"/>
    <mergeCell ref="I594:M594"/>
    <mergeCell ref="N594:O594"/>
    <mergeCell ref="P594:Q594"/>
    <mergeCell ref="R594:S594"/>
    <mergeCell ref="AL595:AM595"/>
    <mergeCell ref="AN595:AO595"/>
    <mergeCell ref="AP595:AQ595"/>
    <mergeCell ref="AR595:AS595"/>
    <mergeCell ref="AT595:AU595"/>
    <mergeCell ref="AV595:AX595"/>
    <mergeCell ref="AY595:AZ595"/>
    <mergeCell ref="BA595:BB595"/>
    <mergeCell ref="T595:U595"/>
    <mergeCell ref="V595:X595"/>
    <mergeCell ref="Y595:Z595"/>
    <mergeCell ref="AB595:AC595"/>
    <mergeCell ref="AD595:AE595"/>
    <mergeCell ref="AF595:AH595"/>
    <mergeCell ref="AI595:AK595"/>
    <mergeCell ref="C595:D595"/>
    <mergeCell ref="E595:F595"/>
    <mergeCell ref="G595:H595"/>
    <mergeCell ref="I595:M595"/>
    <mergeCell ref="N595:O595"/>
    <mergeCell ref="P595:Q595"/>
    <mergeCell ref="R595:S595"/>
    <mergeCell ref="AL596:AM596"/>
    <mergeCell ref="AN596:AO596"/>
    <mergeCell ref="AP596:AQ596"/>
    <mergeCell ref="AR596:AS596"/>
    <mergeCell ref="AT596:AU596"/>
    <mergeCell ref="AV596:AX596"/>
    <mergeCell ref="AY596:AZ596"/>
    <mergeCell ref="BA596:BB596"/>
    <mergeCell ref="T596:U596"/>
    <mergeCell ref="V596:X596"/>
    <mergeCell ref="Y596:Z596"/>
    <mergeCell ref="AB596:AC596"/>
    <mergeCell ref="AD596:AE596"/>
    <mergeCell ref="AF596:AH596"/>
    <mergeCell ref="AI596:AK596"/>
    <mergeCell ref="C596:D596"/>
    <mergeCell ref="E596:F596"/>
    <mergeCell ref="G596:H596"/>
    <mergeCell ref="I596:M596"/>
    <mergeCell ref="N596:O596"/>
    <mergeCell ref="P596:Q596"/>
    <mergeCell ref="R596:S596"/>
    <mergeCell ref="AL599:AM599"/>
    <mergeCell ref="AN599:AO599"/>
    <mergeCell ref="T599:U599"/>
    <mergeCell ref="V599:X599"/>
    <mergeCell ref="Y599:Z599"/>
    <mergeCell ref="AB599:AC599"/>
    <mergeCell ref="AD599:AE599"/>
    <mergeCell ref="AF599:AH599"/>
    <mergeCell ref="AI599:AK599"/>
    <mergeCell ref="AL600:AM600"/>
    <mergeCell ref="AN600:AO600"/>
    <mergeCell ref="T600:U600"/>
    <mergeCell ref="V600:X600"/>
    <mergeCell ref="Y600:Z600"/>
    <mergeCell ref="AB600:AC600"/>
    <mergeCell ref="AD600:AE600"/>
    <mergeCell ref="AF600:AH600"/>
    <mergeCell ref="AI600:AK600"/>
    <mergeCell ref="T602:U602"/>
    <mergeCell ref="V602:X602"/>
    <mergeCell ref="Y602:Z602"/>
    <mergeCell ref="AB602:AC602"/>
    <mergeCell ref="AD602:AE602"/>
    <mergeCell ref="AF602:AH602"/>
    <mergeCell ref="AI602:AK602"/>
    <mergeCell ref="C602:D602"/>
    <mergeCell ref="E602:F602"/>
    <mergeCell ref="G602:H602"/>
    <mergeCell ref="I602:M602"/>
    <mergeCell ref="N602:O602"/>
    <mergeCell ref="P602:Q602"/>
    <mergeCell ref="R602:S602"/>
    <mergeCell ref="AL597:AM597"/>
    <mergeCell ref="AN597:AO597"/>
    <mergeCell ref="AP597:AQ597"/>
    <mergeCell ref="AR597:AS597"/>
    <mergeCell ref="AT597:AU597"/>
    <mergeCell ref="AV597:AX597"/>
    <mergeCell ref="AY597:AZ597"/>
    <mergeCell ref="BA597:BB597"/>
    <mergeCell ref="T597:U597"/>
    <mergeCell ref="V597:X597"/>
    <mergeCell ref="Y597:Z597"/>
    <mergeCell ref="AB597:AC597"/>
    <mergeCell ref="AD597:AE597"/>
    <mergeCell ref="AF597:AH597"/>
    <mergeCell ref="AI597:AK597"/>
    <mergeCell ref="C597:D597"/>
    <mergeCell ref="E597:F597"/>
    <mergeCell ref="G597:H597"/>
    <mergeCell ref="I597:M597"/>
    <mergeCell ref="N597:O597"/>
    <mergeCell ref="P597:Q597"/>
    <mergeCell ref="R597:S597"/>
    <mergeCell ref="T598:U598"/>
    <mergeCell ref="V598:X598"/>
    <mergeCell ref="Y598:Z598"/>
    <mergeCell ref="AB598:AC598"/>
    <mergeCell ref="AD598:AE598"/>
    <mergeCell ref="AF598:AH598"/>
    <mergeCell ref="AI598:AK598"/>
    <mergeCell ref="AL598:AM598"/>
    <mergeCell ref="AN598:AO598"/>
    <mergeCell ref="AR598:AS598"/>
    <mergeCell ref="AT598:AU598"/>
    <mergeCell ref="AV598:AX598"/>
    <mergeCell ref="AY598:AZ598"/>
    <mergeCell ref="BA598:BB598"/>
    <mergeCell ref="C600:D600"/>
    <mergeCell ref="E600:F600"/>
    <mergeCell ref="G600:H600"/>
    <mergeCell ref="I600:M600"/>
    <mergeCell ref="N600:O600"/>
    <mergeCell ref="P600:Q600"/>
    <mergeCell ref="R600:S600"/>
    <mergeCell ref="AP600:AQ600"/>
    <mergeCell ref="AR600:AS600"/>
    <mergeCell ref="AT600:AU600"/>
    <mergeCell ref="AV600:AX600"/>
    <mergeCell ref="AY600:AZ600"/>
    <mergeCell ref="BA600:BB600"/>
    <mergeCell ref="AP598:AQ598"/>
    <mergeCell ref="AP599:AQ599"/>
    <mergeCell ref="AR599:AS599"/>
    <mergeCell ref="AT599:AU599"/>
    <mergeCell ref="AV599:AX599"/>
    <mergeCell ref="AY599:AZ599"/>
    <mergeCell ref="BA599:BB599"/>
    <mergeCell ref="AL603:AM603"/>
    <mergeCell ref="AN603:AO603"/>
    <mergeCell ref="T603:U603"/>
    <mergeCell ref="V603:X603"/>
    <mergeCell ref="Y603:Z603"/>
    <mergeCell ref="AB603:AC603"/>
    <mergeCell ref="AD603:AE603"/>
    <mergeCell ref="AF603:AH603"/>
    <mergeCell ref="AI603:AK603"/>
    <mergeCell ref="C598:D598"/>
    <mergeCell ref="E598:F598"/>
    <mergeCell ref="G598:H598"/>
    <mergeCell ref="I598:M598"/>
    <mergeCell ref="N598:O598"/>
    <mergeCell ref="P598:Q598"/>
    <mergeCell ref="R598:S598"/>
    <mergeCell ref="C599:D599"/>
    <mergeCell ref="E599:F599"/>
    <mergeCell ref="G599:H599"/>
    <mergeCell ref="I599:M599"/>
    <mergeCell ref="N599:O599"/>
    <mergeCell ref="P599:Q599"/>
    <mergeCell ref="R599:S599"/>
    <mergeCell ref="AL601:AM601"/>
    <mergeCell ref="AN601:AO601"/>
    <mergeCell ref="AP601:AQ601"/>
    <mergeCell ref="AR601:AS601"/>
    <mergeCell ref="AT601:AU601"/>
    <mergeCell ref="AV601:AX601"/>
    <mergeCell ref="AY601:AZ601"/>
    <mergeCell ref="BA601:BB601"/>
    <mergeCell ref="T601:U601"/>
    <mergeCell ref="V601:X601"/>
    <mergeCell ref="Y601:Z601"/>
    <mergeCell ref="AB601:AC601"/>
    <mergeCell ref="AD601:AE601"/>
    <mergeCell ref="AF601:AH601"/>
    <mergeCell ref="AI601:AK601"/>
    <mergeCell ref="C601:D601"/>
    <mergeCell ref="E601:F601"/>
    <mergeCell ref="G601:H601"/>
    <mergeCell ref="I601:M601"/>
    <mergeCell ref="N601:O601"/>
    <mergeCell ref="P601:Q601"/>
    <mergeCell ref="R601:S601"/>
    <mergeCell ref="AP602:AQ602"/>
    <mergeCell ref="AP603:AQ603"/>
    <mergeCell ref="AR603:AS603"/>
    <mergeCell ref="AT603:AU603"/>
    <mergeCell ref="AV603:AX603"/>
    <mergeCell ref="AY603:AZ603"/>
    <mergeCell ref="BA603:BB603"/>
    <mergeCell ref="AL602:AM602"/>
    <mergeCell ref="AN602:AO602"/>
    <mergeCell ref="AR602:AS602"/>
    <mergeCell ref="AT602:AU602"/>
    <mergeCell ref="AV602:AX602"/>
    <mergeCell ref="AY602:AZ602"/>
    <mergeCell ref="BA602:BB602"/>
    <mergeCell ref="C603:D603"/>
    <mergeCell ref="E603:F603"/>
    <mergeCell ref="G603:H603"/>
    <mergeCell ref="I603:M603"/>
    <mergeCell ref="N603:O603"/>
    <mergeCell ref="P603:Q603"/>
    <mergeCell ref="R603:S603"/>
    <mergeCell ref="AL604:AM604"/>
    <mergeCell ref="AN604:AO604"/>
    <mergeCell ref="AP604:AQ604"/>
    <mergeCell ref="AR604:AS604"/>
    <mergeCell ref="AT604:AU604"/>
    <mergeCell ref="AV604:AX604"/>
    <mergeCell ref="AY604:AZ604"/>
    <mergeCell ref="BA604:BB604"/>
    <mergeCell ref="T604:U604"/>
    <mergeCell ref="V604:X604"/>
    <mergeCell ref="Y604:Z604"/>
    <mergeCell ref="AB604:AC604"/>
    <mergeCell ref="AD604:AE604"/>
    <mergeCell ref="AF604:AH604"/>
    <mergeCell ref="AI604:AK604"/>
    <mergeCell ref="C604:D604"/>
    <mergeCell ref="E604:F604"/>
    <mergeCell ref="G604:H604"/>
    <mergeCell ref="I604:M604"/>
    <mergeCell ref="N604:O604"/>
    <mergeCell ref="P604:Q604"/>
    <mergeCell ref="R604:S604"/>
    <mergeCell ref="AL605:AM605"/>
    <mergeCell ref="AN605:AO605"/>
    <mergeCell ref="AP605:AQ605"/>
    <mergeCell ref="AR605:AS605"/>
    <mergeCell ref="AT605:AU605"/>
    <mergeCell ref="AV605:AX605"/>
    <mergeCell ref="AY605:AZ605"/>
    <mergeCell ref="BA605:BB605"/>
    <mergeCell ref="T605:U605"/>
    <mergeCell ref="V605:X605"/>
    <mergeCell ref="Y605:Z605"/>
    <mergeCell ref="AB605:AC605"/>
    <mergeCell ref="AD605:AE605"/>
    <mergeCell ref="AF605:AH605"/>
    <mergeCell ref="AI605:AK605"/>
    <mergeCell ref="C605:D605"/>
    <mergeCell ref="E605:F605"/>
    <mergeCell ref="G605:H605"/>
    <mergeCell ref="I605:M605"/>
    <mergeCell ref="N605:O605"/>
    <mergeCell ref="P605:Q605"/>
    <mergeCell ref="R605:S605"/>
    <mergeCell ref="AL608:AM608"/>
    <mergeCell ref="AN608:AO608"/>
    <mergeCell ref="T608:U608"/>
    <mergeCell ref="V608:X608"/>
    <mergeCell ref="Y608:Z608"/>
    <mergeCell ref="AB608:AC608"/>
    <mergeCell ref="AD608:AE608"/>
    <mergeCell ref="AF608:AH608"/>
    <mergeCell ref="AI608:AK608"/>
    <mergeCell ref="AL609:AM609"/>
    <mergeCell ref="AN609:AO609"/>
    <mergeCell ref="T609:U609"/>
    <mergeCell ref="V609:X609"/>
    <mergeCell ref="Y609:Z609"/>
    <mergeCell ref="AB609:AC609"/>
    <mergeCell ref="AD609:AE609"/>
    <mergeCell ref="AF609:AH609"/>
    <mergeCell ref="AI609:AK609"/>
    <mergeCell ref="T611:U611"/>
    <mergeCell ref="V611:X611"/>
    <mergeCell ref="Y611:Z611"/>
    <mergeCell ref="AB611:AC611"/>
    <mergeCell ref="AD611:AE611"/>
    <mergeCell ref="AF611:AH611"/>
    <mergeCell ref="AI611:AK611"/>
    <mergeCell ref="C611:D611"/>
    <mergeCell ref="E611:F611"/>
    <mergeCell ref="G611:H611"/>
    <mergeCell ref="I611:M611"/>
    <mergeCell ref="N611:O611"/>
    <mergeCell ref="P611:Q611"/>
    <mergeCell ref="R611:S611"/>
    <mergeCell ref="AL606:AM606"/>
    <mergeCell ref="AN606:AO606"/>
    <mergeCell ref="AP606:AQ606"/>
    <mergeCell ref="AR606:AS606"/>
    <mergeCell ref="AT606:AU606"/>
    <mergeCell ref="AV606:AX606"/>
    <mergeCell ref="AY606:AZ606"/>
    <mergeCell ref="BA606:BB606"/>
    <mergeCell ref="T606:U606"/>
    <mergeCell ref="V606:X606"/>
    <mergeCell ref="Y606:Z606"/>
    <mergeCell ref="AB606:AC606"/>
    <mergeCell ref="AD606:AE606"/>
    <mergeCell ref="AF606:AH606"/>
    <mergeCell ref="AI606:AK606"/>
    <mergeCell ref="C606:D606"/>
    <mergeCell ref="E606:F606"/>
    <mergeCell ref="G606:H606"/>
    <mergeCell ref="I606:M606"/>
    <mergeCell ref="N606:O606"/>
    <mergeCell ref="P606:Q606"/>
    <mergeCell ref="R606:S606"/>
    <mergeCell ref="T607:U607"/>
    <mergeCell ref="V607:X607"/>
    <mergeCell ref="Y607:Z607"/>
    <mergeCell ref="AB607:AC607"/>
    <mergeCell ref="AD607:AE607"/>
    <mergeCell ref="AF607:AH607"/>
    <mergeCell ref="AI607:AK607"/>
    <mergeCell ref="AL607:AM607"/>
    <mergeCell ref="AN607:AO607"/>
    <mergeCell ref="AR607:AS607"/>
    <mergeCell ref="AT607:AU607"/>
    <mergeCell ref="AV607:AX607"/>
    <mergeCell ref="AY607:AZ607"/>
    <mergeCell ref="BA607:BB607"/>
    <mergeCell ref="C609:D609"/>
    <mergeCell ref="E609:F609"/>
    <mergeCell ref="G609:H609"/>
    <mergeCell ref="I609:M609"/>
    <mergeCell ref="N609:O609"/>
    <mergeCell ref="P609:Q609"/>
    <mergeCell ref="R609:S609"/>
    <mergeCell ref="AP609:AQ609"/>
    <mergeCell ref="AR609:AS609"/>
    <mergeCell ref="AT609:AU609"/>
    <mergeCell ref="AV609:AX609"/>
    <mergeCell ref="AY609:AZ609"/>
    <mergeCell ref="BA609:BB609"/>
    <mergeCell ref="AP607:AQ607"/>
    <mergeCell ref="AP608:AQ608"/>
    <mergeCell ref="AR608:AS608"/>
    <mergeCell ref="AT608:AU608"/>
    <mergeCell ref="AV608:AX608"/>
    <mergeCell ref="AY608:AZ608"/>
    <mergeCell ref="BA608:BB608"/>
    <mergeCell ref="AL612:AM612"/>
    <mergeCell ref="AN612:AO612"/>
    <mergeCell ref="T612:U612"/>
    <mergeCell ref="V612:X612"/>
    <mergeCell ref="Y612:Z612"/>
    <mergeCell ref="AB612:AC612"/>
    <mergeCell ref="AD612:AE612"/>
    <mergeCell ref="AF612:AH612"/>
    <mergeCell ref="AI612:AK612"/>
    <mergeCell ref="C607:D607"/>
    <mergeCell ref="E607:F607"/>
    <mergeCell ref="G607:H607"/>
    <mergeCell ref="I607:M607"/>
    <mergeCell ref="N607:O607"/>
    <mergeCell ref="P607:Q607"/>
    <mergeCell ref="R607:S607"/>
    <mergeCell ref="C608:D608"/>
    <mergeCell ref="E608:F608"/>
    <mergeCell ref="G608:H608"/>
    <mergeCell ref="I608:M608"/>
    <mergeCell ref="N608:O608"/>
    <mergeCell ref="P608:Q608"/>
    <mergeCell ref="R608:S608"/>
    <mergeCell ref="AL610:AM610"/>
    <mergeCell ref="AN610:AO610"/>
    <mergeCell ref="AP610:AQ610"/>
    <mergeCell ref="AR610:AS610"/>
    <mergeCell ref="AT610:AU610"/>
    <mergeCell ref="AV610:AX610"/>
    <mergeCell ref="AY610:AZ610"/>
    <mergeCell ref="BA610:BB610"/>
    <mergeCell ref="T610:U610"/>
    <mergeCell ref="V610:X610"/>
    <mergeCell ref="Y610:Z610"/>
    <mergeCell ref="AB610:AC610"/>
    <mergeCell ref="AD610:AE610"/>
    <mergeCell ref="AF610:AH610"/>
    <mergeCell ref="AI610:AK610"/>
    <mergeCell ref="C610:D610"/>
    <mergeCell ref="E610:F610"/>
    <mergeCell ref="G610:H610"/>
    <mergeCell ref="I610:M610"/>
    <mergeCell ref="N610:O610"/>
    <mergeCell ref="P610:Q610"/>
    <mergeCell ref="R610:S610"/>
    <mergeCell ref="AP611:AQ611"/>
    <mergeCell ref="AP612:AQ612"/>
    <mergeCell ref="AR612:AS612"/>
    <mergeCell ref="AT612:AU612"/>
    <mergeCell ref="AV612:AX612"/>
    <mergeCell ref="AY612:AZ612"/>
    <mergeCell ref="BA612:BB612"/>
    <mergeCell ref="AL611:AM611"/>
    <mergeCell ref="AN611:AO611"/>
    <mergeCell ref="AR611:AS611"/>
    <mergeCell ref="AT611:AU611"/>
    <mergeCell ref="AV611:AX611"/>
    <mergeCell ref="AY611:AZ611"/>
    <mergeCell ref="BA611:BB611"/>
    <mergeCell ref="C612:D612"/>
    <mergeCell ref="E612:F612"/>
    <mergeCell ref="G612:H612"/>
    <mergeCell ref="I612:M612"/>
    <mergeCell ref="N612:O612"/>
    <mergeCell ref="P612:Q612"/>
    <mergeCell ref="R612:S612"/>
    <mergeCell ref="AL613:AM613"/>
    <mergeCell ref="AN613:AO613"/>
    <mergeCell ref="AP613:AQ613"/>
    <mergeCell ref="AR613:AS613"/>
    <mergeCell ref="AT613:AU613"/>
    <mergeCell ref="AV613:AX613"/>
    <mergeCell ref="AY613:AZ613"/>
    <mergeCell ref="BA613:BB613"/>
    <mergeCell ref="T613:U613"/>
    <mergeCell ref="V613:X613"/>
    <mergeCell ref="Y613:Z613"/>
    <mergeCell ref="AB613:AC613"/>
    <mergeCell ref="AD613:AE613"/>
    <mergeCell ref="AF613:AH613"/>
    <mergeCell ref="AI613:AK613"/>
    <mergeCell ref="C613:D613"/>
    <mergeCell ref="E613:F613"/>
    <mergeCell ref="G613:H613"/>
    <mergeCell ref="I613:M613"/>
    <mergeCell ref="N613:O613"/>
    <mergeCell ref="P613:Q613"/>
    <mergeCell ref="R613:S613"/>
    <mergeCell ref="AL614:AM614"/>
    <mergeCell ref="AN614:AO614"/>
    <mergeCell ref="AP614:AQ614"/>
    <mergeCell ref="AR614:AS614"/>
    <mergeCell ref="AT614:AU614"/>
    <mergeCell ref="AV614:AX614"/>
    <mergeCell ref="AY614:AZ614"/>
    <mergeCell ref="BA614:BB614"/>
    <mergeCell ref="T614:U614"/>
    <mergeCell ref="V614:X614"/>
    <mergeCell ref="Y614:Z614"/>
    <mergeCell ref="AB614:AC614"/>
    <mergeCell ref="AD614:AE614"/>
    <mergeCell ref="AF614:AH614"/>
    <mergeCell ref="AI614:AK614"/>
    <mergeCell ref="C614:D614"/>
    <mergeCell ref="E614:F614"/>
    <mergeCell ref="G614:H614"/>
    <mergeCell ref="I614:M614"/>
    <mergeCell ref="N614:O614"/>
    <mergeCell ref="P614:Q614"/>
    <mergeCell ref="R614:S614"/>
    <mergeCell ref="AL617:AM617"/>
    <mergeCell ref="AN617:AO617"/>
    <mergeCell ref="T617:U617"/>
    <mergeCell ref="V617:X617"/>
    <mergeCell ref="Y617:Z617"/>
    <mergeCell ref="AB617:AC617"/>
    <mergeCell ref="AD617:AE617"/>
    <mergeCell ref="AF617:AH617"/>
    <mergeCell ref="AI617:AK617"/>
    <mergeCell ref="AL618:AM618"/>
    <mergeCell ref="AN618:AO618"/>
    <mergeCell ref="T618:U618"/>
    <mergeCell ref="V618:X618"/>
    <mergeCell ref="Y618:Z618"/>
    <mergeCell ref="AB618:AC618"/>
    <mergeCell ref="AD618:AE618"/>
    <mergeCell ref="AF618:AH618"/>
    <mergeCell ref="AI618:AK618"/>
    <mergeCell ref="T620:U620"/>
    <mergeCell ref="V620:X620"/>
    <mergeCell ref="Y620:Z620"/>
    <mergeCell ref="AB620:AC620"/>
    <mergeCell ref="AD620:AE620"/>
    <mergeCell ref="AF620:AH620"/>
    <mergeCell ref="AI620:AK620"/>
    <mergeCell ref="C620:D620"/>
    <mergeCell ref="E620:F620"/>
    <mergeCell ref="G620:H620"/>
    <mergeCell ref="I620:M620"/>
    <mergeCell ref="N620:O620"/>
    <mergeCell ref="P620:Q620"/>
    <mergeCell ref="R620:S620"/>
    <mergeCell ref="AL615:AM615"/>
    <mergeCell ref="AN615:AO615"/>
    <mergeCell ref="AP615:AQ615"/>
    <mergeCell ref="AR615:AS615"/>
    <mergeCell ref="AT615:AU615"/>
    <mergeCell ref="AV615:AX615"/>
    <mergeCell ref="AY615:AZ615"/>
    <mergeCell ref="BA615:BB615"/>
    <mergeCell ref="T615:U615"/>
    <mergeCell ref="V615:X615"/>
    <mergeCell ref="Y615:Z615"/>
    <mergeCell ref="AB615:AC615"/>
    <mergeCell ref="AD615:AE615"/>
    <mergeCell ref="AF615:AH615"/>
    <mergeCell ref="AI615:AK615"/>
    <mergeCell ref="C615:D615"/>
    <mergeCell ref="E615:F615"/>
    <mergeCell ref="G615:H615"/>
    <mergeCell ref="I615:M615"/>
    <mergeCell ref="N615:O615"/>
    <mergeCell ref="P615:Q615"/>
    <mergeCell ref="R615:S615"/>
    <mergeCell ref="T616:U616"/>
    <mergeCell ref="V616:X616"/>
    <mergeCell ref="Y616:Z616"/>
    <mergeCell ref="AB616:AC616"/>
    <mergeCell ref="AD616:AE616"/>
    <mergeCell ref="AF616:AH616"/>
    <mergeCell ref="AI616:AK616"/>
    <mergeCell ref="AL616:AM616"/>
    <mergeCell ref="AN616:AO616"/>
    <mergeCell ref="AR616:AS616"/>
    <mergeCell ref="AT616:AU616"/>
    <mergeCell ref="AV616:AX616"/>
    <mergeCell ref="AY616:AZ616"/>
    <mergeCell ref="BA616:BB616"/>
    <mergeCell ref="C618:D618"/>
    <mergeCell ref="E618:F618"/>
    <mergeCell ref="G618:H618"/>
    <mergeCell ref="I618:M618"/>
    <mergeCell ref="N618:O618"/>
    <mergeCell ref="P618:Q618"/>
    <mergeCell ref="R618:S618"/>
    <mergeCell ref="AP618:AQ618"/>
    <mergeCell ref="AR618:AS618"/>
    <mergeCell ref="AT618:AU618"/>
    <mergeCell ref="AV618:AX618"/>
    <mergeCell ref="AY618:AZ618"/>
    <mergeCell ref="BA618:BB618"/>
    <mergeCell ref="AP616:AQ616"/>
    <mergeCell ref="AP617:AQ617"/>
    <mergeCell ref="AR617:AS617"/>
    <mergeCell ref="AT617:AU617"/>
    <mergeCell ref="AV617:AX617"/>
    <mergeCell ref="AY617:AZ617"/>
    <mergeCell ref="BA617:BB617"/>
    <mergeCell ref="AL621:AM621"/>
    <mergeCell ref="AN621:AO621"/>
    <mergeCell ref="T621:U621"/>
    <mergeCell ref="V621:X621"/>
    <mergeCell ref="Y621:Z621"/>
    <mergeCell ref="AB621:AC621"/>
    <mergeCell ref="AD621:AE621"/>
    <mergeCell ref="AF621:AH621"/>
    <mergeCell ref="AI621:AK621"/>
    <mergeCell ref="C616:D616"/>
    <mergeCell ref="E616:F616"/>
    <mergeCell ref="G616:H616"/>
    <mergeCell ref="I616:M616"/>
    <mergeCell ref="N616:O616"/>
    <mergeCell ref="P616:Q616"/>
    <mergeCell ref="R616:S616"/>
    <mergeCell ref="C617:D617"/>
    <mergeCell ref="E617:F617"/>
    <mergeCell ref="G617:H617"/>
    <mergeCell ref="I617:M617"/>
    <mergeCell ref="N617:O617"/>
    <mergeCell ref="P617:Q617"/>
    <mergeCell ref="R617:S617"/>
    <mergeCell ref="AL619:AM619"/>
    <mergeCell ref="AN619:AO619"/>
    <mergeCell ref="AP619:AQ619"/>
    <mergeCell ref="AR619:AS619"/>
    <mergeCell ref="AT619:AU619"/>
    <mergeCell ref="AV619:AX619"/>
    <mergeCell ref="AY619:AZ619"/>
    <mergeCell ref="BA619:BB619"/>
    <mergeCell ref="T619:U619"/>
    <mergeCell ref="V619:X619"/>
    <mergeCell ref="Y619:Z619"/>
    <mergeCell ref="AB619:AC619"/>
    <mergeCell ref="AD619:AE619"/>
    <mergeCell ref="AF619:AH619"/>
    <mergeCell ref="AI619:AK619"/>
    <mergeCell ref="C619:D619"/>
    <mergeCell ref="E619:F619"/>
    <mergeCell ref="G619:H619"/>
    <mergeCell ref="I619:M619"/>
    <mergeCell ref="N619:O619"/>
    <mergeCell ref="P619:Q619"/>
    <mergeCell ref="R619:S619"/>
    <mergeCell ref="AP620:AQ620"/>
    <mergeCell ref="AP621:AQ621"/>
    <mergeCell ref="AR621:AS621"/>
    <mergeCell ref="AT621:AU621"/>
    <mergeCell ref="AV621:AX621"/>
    <mergeCell ref="AY621:AZ621"/>
    <mergeCell ref="BA621:BB621"/>
    <mergeCell ref="AL620:AM620"/>
    <mergeCell ref="AN620:AO620"/>
    <mergeCell ref="AR620:AS620"/>
    <mergeCell ref="AT620:AU620"/>
    <mergeCell ref="AV620:AX620"/>
    <mergeCell ref="AY620:AZ620"/>
    <mergeCell ref="BA620:BB620"/>
    <mergeCell ref="C621:D621"/>
    <mergeCell ref="E621:F621"/>
    <mergeCell ref="G621:H621"/>
    <mergeCell ref="I621:M621"/>
    <mergeCell ref="N621:O621"/>
    <mergeCell ref="P621:Q621"/>
    <mergeCell ref="R621:S621"/>
    <mergeCell ref="AL622:AM622"/>
    <mergeCell ref="AN622:AO622"/>
    <mergeCell ref="AP622:AQ622"/>
    <mergeCell ref="AR622:AS622"/>
    <mergeCell ref="AT622:AU622"/>
    <mergeCell ref="AV622:AX622"/>
    <mergeCell ref="AY622:AZ622"/>
    <mergeCell ref="BA622:BB622"/>
    <mergeCell ref="T622:U622"/>
    <mergeCell ref="V622:X622"/>
    <mergeCell ref="Y622:Z622"/>
    <mergeCell ref="AB622:AC622"/>
    <mergeCell ref="AD622:AE622"/>
    <mergeCell ref="AF622:AH622"/>
    <mergeCell ref="AI622:AK622"/>
    <mergeCell ref="C622:D622"/>
    <mergeCell ref="E622:F622"/>
    <mergeCell ref="G622:H622"/>
    <mergeCell ref="I622:M622"/>
    <mergeCell ref="N622:O622"/>
    <mergeCell ref="P622:Q622"/>
    <mergeCell ref="R622:S622"/>
    <mergeCell ref="AL623:AM623"/>
    <mergeCell ref="AN623:AO623"/>
    <mergeCell ref="AP623:AQ623"/>
    <mergeCell ref="AR623:AS623"/>
    <mergeCell ref="AT623:AU623"/>
    <mergeCell ref="AV623:AX623"/>
    <mergeCell ref="AY623:AZ623"/>
    <mergeCell ref="BA623:BB623"/>
    <mergeCell ref="T623:U623"/>
    <mergeCell ref="V623:X623"/>
    <mergeCell ref="Y623:Z623"/>
    <mergeCell ref="AB623:AC623"/>
    <mergeCell ref="AD623:AE623"/>
    <mergeCell ref="AF623:AH623"/>
    <mergeCell ref="AI623:AK623"/>
    <mergeCell ref="C623:D623"/>
    <mergeCell ref="E623:F623"/>
    <mergeCell ref="G623:H623"/>
    <mergeCell ref="I623:M623"/>
    <mergeCell ref="N623:O623"/>
    <mergeCell ref="P623:Q623"/>
    <mergeCell ref="R623:S623"/>
    <mergeCell ref="AL626:AM626"/>
    <mergeCell ref="AN626:AO626"/>
    <mergeCell ref="T626:U626"/>
    <mergeCell ref="V626:X626"/>
    <mergeCell ref="Y626:Z626"/>
    <mergeCell ref="AB626:AC626"/>
    <mergeCell ref="AD626:AE626"/>
    <mergeCell ref="AF626:AH626"/>
    <mergeCell ref="AI626:AK626"/>
    <mergeCell ref="AL627:AM627"/>
    <mergeCell ref="AN627:AO627"/>
    <mergeCell ref="T627:U627"/>
    <mergeCell ref="V627:X627"/>
    <mergeCell ref="Y627:Z627"/>
    <mergeCell ref="AB627:AC627"/>
    <mergeCell ref="AD627:AE627"/>
    <mergeCell ref="AF627:AH627"/>
    <mergeCell ref="AI627:AK627"/>
    <mergeCell ref="T629:U629"/>
    <mergeCell ref="V629:X629"/>
    <mergeCell ref="Y629:Z629"/>
    <mergeCell ref="AB629:AC629"/>
    <mergeCell ref="AD629:AE629"/>
    <mergeCell ref="AF629:AH629"/>
    <mergeCell ref="AI629:AK629"/>
    <mergeCell ref="C629:D629"/>
    <mergeCell ref="E629:F629"/>
    <mergeCell ref="G629:H629"/>
    <mergeCell ref="I629:M629"/>
    <mergeCell ref="N629:O629"/>
    <mergeCell ref="P629:Q629"/>
    <mergeCell ref="R629:S629"/>
    <mergeCell ref="AL624:AM624"/>
    <mergeCell ref="AN624:AO624"/>
    <mergeCell ref="AP624:AQ624"/>
    <mergeCell ref="AR624:AS624"/>
    <mergeCell ref="AT624:AU624"/>
    <mergeCell ref="AV624:AX624"/>
    <mergeCell ref="AY624:AZ624"/>
    <mergeCell ref="BA624:BB624"/>
    <mergeCell ref="T624:U624"/>
    <mergeCell ref="V624:X624"/>
    <mergeCell ref="Y624:Z624"/>
    <mergeCell ref="AB624:AC624"/>
    <mergeCell ref="AD624:AE624"/>
    <mergeCell ref="AF624:AH624"/>
    <mergeCell ref="AI624:AK624"/>
    <mergeCell ref="C624:D624"/>
    <mergeCell ref="E624:F624"/>
    <mergeCell ref="G624:H624"/>
    <mergeCell ref="I624:M624"/>
    <mergeCell ref="N624:O624"/>
    <mergeCell ref="P624:Q624"/>
    <mergeCell ref="R624:S624"/>
    <mergeCell ref="T625:U625"/>
    <mergeCell ref="V625:X625"/>
    <mergeCell ref="Y625:Z625"/>
    <mergeCell ref="AB625:AC625"/>
    <mergeCell ref="AD625:AE625"/>
    <mergeCell ref="AF625:AH625"/>
    <mergeCell ref="AI625:AK625"/>
    <mergeCell ref="AL625:AM625"/>
    <mergeCell ref="AN625:AO625"/>
    <mergeCell ref="AR625:AS625"/>
    <mergeCell ref="AT625:AU625"/>
    <mergeCell ref="AV625:AX625"/>
    <mergeCell ref="AY625:AZ625"/>
    <mergeCell ref="BA625:BB625"/>
    <mergeCell ref="C627:D627"/>
    <mergeCell ref="E627:F627"/>
    <mergeCell ref="G627:H627"/>
    <mergeCell ref="I627:M627"/>
    <mergeCell ref="N627:O627"/>
    <mergeCell ref="P627:Q627"/>
    <mergeCell ref="R627:S627"/>
    <mergeCell ref="AP627:AQ627"/>
    <mergeCell ref="AR627:AS627"/>
    <mergeCell ref="AT627:AU627"/>
    <mergeCell ref="AV627:AX627"/>
    <mergeCell ref="AY627:AZ627"/>
    <mergeCell ref="BA627:BB627"/>
    <mergeCell ref="AP625:AQ625"/>
    <mergeCell ref="AP626:AQ626"/>
    <mergeCell ref="AR626:AS626"/>
    <mergeCell ref="AT626:AU626"/>
    <mergeCell ref="AV626:AX626"/>
    <mergeCell ref="AY626:AZ626"/>
    <mergeCell ref="BA626:BB626"/>
    <mergeCell ref="AL630:AM630"/>
    <mergeCell ref="AN630:AO630"/>
    <mergeCell ref="T630:U630"/>
    <mergeCell ref="V630:X630"/>
    <mergeCell ref="Y630:Z630"/>
    <mergeCell ref="AB630:AC630"/>
    <mergeCell ref="AD630:AE630"/>
    <mergeCell ref="AF630:AH630"/>
    <mergeCell ref="AI630:AK630"/>
    <mergeCell ref="C625:D625"/>
    <mergeCell ref="E625:F625"/>
    <mergeCell ref="G625:H625"/>
    <mergeCell ref="I625:M625"/>
    <mergeCell ref="N625:O625"/>
    <mergeCell ref="P625:Q625"/>
    <mergeCell ref="R625:S625"/>
    <mergeCell ref="C626:D626"/>
    <mergeCell ref="E626:F626"/>
    <mergeCell ref="G626:H626"/>
    <mergeCell ref="I626:M626"/>
    <mergeCell ref="N626:O626"/>
    <mergeCell ref="P626:Q626"/>
    <mergeCell ref="R626:S626"/>
    <mergeCell ref="AL628:AM628"/>
    <mergeCell ref="AN628:AO628"/>
    <mergeCell ref="AP628:AQ628"/>
    <mergeCell ref="AR628:AS628"/>
    <mergeCell ref="AT628:AU628"/>
    <mergeCell ref="AV628:AX628"/>
    <mergeCell ref="AY628:AZ628"/>
    <mergeCell ref="BA628:BB628"/>
    <mergeCell ref="T628:U628"/>
    <mergeCell ref="V628:X628"/>
    <mergeCell ref="Y628:Z628"/>
    <mergeCell ref="AB628:AC628"/>
    <mergeCell ref="AD628:AE628"/>
    <mergeCell ref="AF628:AH628"/>
    <mergeCell ref="AI628:AK628"/>
    <mergeCell ref="C628:D628"/>
    <mergeCell ref="E628:F628"/>
    <mergeCell ref="G628:H628"/>
    <mergeCell ref="I628:M628"/>
    <mergeCell ref="N628:O628"/>
    <mergeCell ref="P628:Q628"/>
    <mergeCell ref="R628:S628"/>
    <mergeCell ref="AP629:AQ629"/>
    <mergeCell ref="AP630:AQ630"/>
    <mergeCell ref="AR630:AS630"/>
    <mergeCell ref="AT630:AU630"/>
    <mergeCell ref="AV630:AX630"/>
    <mergeCell ref="AY630:AZ630"/>
    <mergeCell ref="BA630:BB630"/>
    <mergeCell ref="AL629:AM629"/>
    <mergeCell ref="AN629:AO629"/>
    <mergeCell ref="AR629:AS629"/>
    <mergeCell ref="AT629:AU629"/>
    <mergeCell ref="AV629:AX629"/>
    <mergeCell ref="AY629:AZ629"/>
    <mergeCell ref="BA629:BB629"/>
    <mergeCell ref="C630:D630"/>
    <mergeCell ref="E630:F630"/>
    <mergeCell ref="G630:H630"/>
    <mergeCell ref="I630:M630"/>
    <mergeCell ref="N630:O630"/>
    <mergeCell ref="P630:Q630"/>
    <mergeCell ref="R630:S630"/>
    <mergeCell ref="AL631:AM631"/>
    <mergeCell ref="AN631:AO631"/>
    <mergeCell ref="AP631:AQ631"/>
    <mergeCell ref="AR631:AS631"/>
    <mergeCell ref="AT631:AU631"/>
    <mergeCell ref="AV631:AX631"/>
    <mergeCell ref="AY631:AZ631"/>
    <mergeCell ref="BA631:BB631"/>
    <mergeCell ref="T631:U631"/>
    <mergeCell ref="V631:X631"/>
    <mergeCell ref="Y631:Z631"/>
    <mergeCell ref="AB631:AC631"/>
    <mergeCell ref="AD631:AE631"/>
    <mergeCell ref="AF631:AH631"/>
    <mergeCell ref="AI631:AK631"/>
    <mergeCell ref="C631:D631"/>
    <mergeCell ref="E631:F631"/>
    <mergeCell ref="G631:H631"/>
    <mergeCell ref="I631:M631"/>
    <mergeCell ref="N631:O631"/>
    <mergeCell ref="P631:Q631"/>
    <mergeCell ref="R631:S631"/>
    <mergeCell ref="AL632:AM632"/>
    <mergeCell ref="AN632:AO632"/>
    <mergeCell ref="AP632:AQ632"/>
    <mergeCell ref="AR632:AS632"/>
    <mergeCell ref="AT632:AU632"/>
    <mergeCell ref="AV632:AX632"/>
    <mergeCell ref="AY632:AZ632"/>
    <mergeCell ref="BA632:BB632"/>
    <mergeCell ref="T632:U632"/>
    <mergeCell ref="V632:X632"/>
    <mergeCell ref="Y632:Z632"/>
    <mergeCell ref="AB632:AC632"/>
    <mergeCell ref="AD632:AE632"/>
    <mergeCell ref="AF632:AH632"/>
    <mergeCell ref="AI632:AK632"/>
    <mergeCell ref="C632:D632"/>
    <mergeCell ref="E632:F632"/>
    <mergeCell ref="G632:H632"/>
    <mergeCell ref="I632:M632"/>
    <mergeCell ref="N632:O632"/>
    <mergeCell ref="P632:Q632"/>
    <mergeCell ref="R632:S632"/>
    <mergeCell ref="AL635:AM635"/>
    <mergeCell ref="AN635:AO635"/>
    <mergeCell ref="T635:U635"/>
    <mergeCell ref="V635:X635"/>
    <mergeCell ref="Y635:Z635"/>
    <mergeCell ref="AB635:AC635"/>
    <mergeCell ref="AD635:AE635"/>
    <mergeCell ref="AF635:AH635"/>
    <mergeCell ref="AI635:AK635"/>
    <mergeCell ref="AL636:AM636"/>
    <mergeCell ref="AN636:AO636"/>
    <mergeCell ref="T636:U636"/>
    <mergeCell ref="V636:X636"/>
    <mergeCell ref="Y636:Z636"/>
    <mergeCell ref="AB636:AC636"/>
    <mergeCell ref="AD636:AE636"/>
    <mergeCell ref="AF636:AH636"/>
    <mergeCell ref="AI636:AK636"/>
    <mergeCell ref="T638:U638"/>
    <mergeCell ref="V638:X638"/>
    <mergeCell ref="Y638:Z638"/>
    <mergeCell ref="AB638:AC638"/>
    <mergeCell ref="AD638:AE638"/>
    <mergeCell ref="AF638:AH638"/>
    <mergeCell ref="AI638:AK638"/>
    <mergeCell ref="C638:D638"/>
    <mergeCell ref="E638:F638"/>
    <mergeCell ref="G638:H638"/>
    <mergeCell ref="I638:M638"/>
    <mergeCell ref="N638:O638"/>
    <mergeCell ref="P638:Q638"/>
    <mergeCell ref="R638:S638"/>
    <mergeCell ref="AL633:AM633"/>
    <mergeCell ref="AN633:AO633"/>
    <mergeCell ref="AP633:AQ633"/>
    <mergeCell ref="AR633:AS633"/>
    <mergeCell ref="AT633:AU633"/>
    <mergeCell ref="AV633:AX633"/>
    <mergeCell ref="AY633:AZ633"/>
    <mergeCell ref="BA633:BB633"/>
    <mergeCell ref="T633:U633"/>
    <mergeCell ref="V633:X633"/>
    <mergeCell ref="Y633:Z633"/>
    <mergeCell ref="AB633:AC633"/>
    <mergeCell ref="AD633:AE633"/>
    <mergeCell ref="AF633:AH633"/>
    <mergeCell ref="AI633:AK633"/>
    <mergeCell ref="C633:D633"/>
    <mergeCell ref="E633:F633"/>
    <mergeCell ref="G633:H633"/>
    <mergeCell ref="I633:M633"/>
    <mergeCell ref="N633:O633"/>
    <mergeCell ref="P633:Q633"/>
    <mergeCell ref="R633:S633"/>
    <mergeCell ref="T634:U634"/>
    <mergeCell ref="V634:X634"/>
    <mergeCell ref="Y634:Z634"/>
    <mergeCell ref="AB634:AC634"/>
    <mergeCell ref="AD634:AE634"/>
    <mergeCell ref="AF634:AH634"/>
    <mergeCell ref="AI634:AK634"/>
    <mergeCell ref="AL634:AM634"/>
    <mergeCell ref="AN634:AO634"/>
    <mergeCell ref="AR634:AS634"/>
    <mergeCell ref="AT634:AU634"/>
    <mergeCell ref="AV634:AX634"/>
    <mergeCell ref="AY634:AZ634"/>
    <mergeCell ref="BA634:BB634"/>
    <mergeCell ref="C636:D636"/>
    <mergeCell ref="E636:F636"/>
    <mergeCell ref="G636:H636"/>
    <mergeCell ref="I636:M636"/>
    <mergeCell ref="N636:O636"/>
    <mergeCell ref="P636:Q636"/>
    <mergeCell ref="R636:S636"/>
    <mergeCell ref="AP636:AQ636"/>
    <mergeCell ref="AR636:AS636"/>
    <mergeCell ref="AT636:AU636"/>
    <mergeCell ref="AV636:AX636"/>
    <mergeCell ref="AY636:AZ636"/>
    <mergeCell ref="BA636:BB636"/>
    <mergeCell ref="AP634:AQ634"/>
    <mergeCell ref="AP635:AQ635"/>
    <mergeCell ref="AR635:AS635"/>
    <mergeCell ref="AT635:AU635"/>
    <mergeCell ref="AV635:AX635"/>
    <mergeCell ref="AY635:AZ635"/>
    <mergeCell ref="BA635:BB635"/>
    <mergeCell ref="AL639:AM639"/>
    <mergeCell ref="AN639:AO639"/>
    <mergeCell ref="T639:U639"/>
    <mergeCell ref="V639:X639"/>
    <mergeCell ref="Y639:Z639"/>
    <mergeCell ref="AB639:AC639"/>
    <mergeCell ref="AD639:AE639"/>
    <mergeCell ref="AF639:AH639"/>
    <mergeCell ref="AI639:AK639"/>
    <mergeCell ref="C634:D634"/>
    <mergeCell ref="E634:F634"/>
    <mergeCell ref="G634:H634"/>
    <mergeCell ref="I634:M634"/>
    <mergeCell ref="N634:O634"/>
    <mergeCell ref="P634:Q634"/>
    <mergeCell ref="R634:S634"/>
    <mergeCell ref="C635:D635"/>
    <mergeCell ref="E635:F635"/>
    <mergeCell ref="G635:H635"/>
    <mergeCell ref="I635:M635"/>
    <mergeCell ref="N635:O635"/>
    <mergeCell ref="P635:Q635"/>
    <mergeCell ref="R635:S635"/>
    <mergeCell ref="AL637:AM637"/>
    <mergeCell ref="AN637:AO637"/>
    <mergeCell ref="AP637:AQ637"/>
    <mergeCell ref="AR637:AS637"/>
    <mergeCell ref="AT637:AU637"/>
    <mergeCell ref="AV637:AX637"/>
    <mergeCell ref="AY637:AZ637"/>
    <mergeCell ref="BA637:BB637"/>
    <mergeCell ref="T637:U637"/>
    <mergeCell ref="V637:X637"/>
    <mergeCell ref="Y637:Z637"/>
    <mergeCell ref="AB637:AC637"/>
    <mergeCell ref="AD637:AE637"/>
    <mergeCell ref="AF637:AH637"/>
    <mergeCell ref="AI637:AK637"/>
    <mergeCell ref="C637:D637"/>
    <mergeCell ref="E637:F637"/>
    <mergeCell ref="G637:H637"/>
    <mergeCell ref="I637:M637"/>
    <mergeCell ref="N637:O637"/>
    <mergeCell ref="P637:Q637"/>
    <mergeCell ref="R637:S637"/>
    <mergeCell ref="AP638:AQ638"/>
    <mergeCell ref="AP639:AQ639"/>
    <mergeCell ref="AR639:AS639"/>
    <mergeCell ref="AT639:AU639"/>
    <mergeCell ref="AV639:AX639"/>
    <mergeCell ref="AY639:AZ639"/>
    <mergeCell ref="BA639:BB639"/>
    <mergeCell ref="AL638:AM638"/>
    <mergeCell ref="AN638:AO638"/>
    <mergeCell ref="AR638:AS638"/>
    <mergeCell ref="AT638:AU638"/>
    <mergeCell ref="AV638:AX638"/>
    <mergeCell ref="AY638:AZ638"/>
    <mergeCell ref="BA638:BB638"/>
    <mergeCell ref="C639:D639"/>
    <mergeCell ref="E639:F639"/>
    <mergeCell ref="G639:H639"/>
    <mergeCell ref="I639:M639"/>
    <mergeCell ref="N639:O639"/>
    <mergeCell ref="P639:Q639"/>
    <mergeCell ref="R639:S639"/>
    <mergeCell ref="AL640:AM640"/>
    <mergeCell ref="AN640:AO640"/>
    <mergeCell ref="AP640:AQ640"/>
    <mergeCell ref="AR640:AS640"/>
    <mergeCell ref="AT640:AU640"/>
    <mergeCell ref="AV640:AX640"/>
    <mergeCell ref="AY640:AZ640"/>
    <mergeCell ref="BA640:BB640"/>
    <mergeCell ref="T640:U640"/>
    <mergeCell ref="V640:X640"/>
    <mergeCell ref="Y640:Z640"/>
    <mergeCell ref="AB640:AC640"/>
    <mergeCell ref="AD640:AE640"/>
    <mergeCell ref="AF640:AH640"/>
    <mergeCell ref="AI640:AK640"/>
    <mergeCell ref="C640:D640"/>
    <mergeCell ref="E640:F640"/>
    <mergeCell ref="G640:H640"/>
    <mergeCell ref="I640:M640"/>
    <mergeCell ref="N640:O640"/>
    <mergeCell ref="P640:Q640"/>
    <mergeCell ref="R640:S640"/>
    <mergeCell ref="AL641:AM641"/>
    <mergeCell ref="AN641:AO641"/>
    <mergeCell ref="AP641:AQ641"/>
    <mergeCell ref="AR641:AS641"/>
    <mergeCell ref="AT641:AU641"/>
    <mergeCell ref="AV641:AX641"/>
    <mergeCell ref="AY641:AZ641"/>
    <mergeCell ref="BA641:BB641"/>
    <mergeCell ref="T641:U641"/>
    <mergeCell ref="V641:X641"/>
    <mergeCell ref="Y641:Z641"/>
    <mergeCell ref="AB641:AC641"/>
    <mergeCell ref="AD641:AE641"/>
    <mergeCell ref="AF641:AH641"/>
    <mergeCell ref="AI641:AK641"/>
    <mergeCell ref="C641:D641"/>
    <mergeCell ref="E641:F641"/>
    <mergeCell ref="G641:H641"/>
    <mergeCell ref="I641:M641"/>
    <mergeCell ref="N641:O641"/>
    <mergeCell ref="P641:Q641"/>
    <mergeCell ref="R641:S641"/>
    <mergeCell ref="AL644:AM644"/>
    <mergeCell ref="AN644:AO644"/>
    <mergeCell ref="T644:U644"/>
    <mergeCell ref="V644:X644"/>
    <mergeCell ref="Y644:Z644"/>
    <mergeCell ref="AB644:AC644"/>
    <mergeCell ref="AD644:AE644"/>
    <mergeCell ref="AF644:AH644"/>
    <mergeCell ref="AI644:AK644"/>
    <mergeCell ref="AL645:AM645"/>
    <mergeCell ref="AN645:AO645"/>
    <mergeCell ref="T645:U645"/>
    <mergeCell ref="V645:X645"/>
    <mergeCell ref="Y645:Z645"/>
    <mergeCell ref="AB645:AC645"/>
    <mergeCell ref="AD645:AE645"/>
    <mergeCell ref="AF645:AH645"/>
    <mergeCell ref="AI645:AK645"/>
    <mergeCell ref="T647:U647"/>
    <mergeCell ref="V647:X647"/>
    <mergeCell ref="Y647:Z647"/>
    <mergeCell ref="AB647:AC647"/>
    <mergeCell ref="AD647:AE647"/>
    <mergeCell ref="AF647:AH647"/>
    <mergeCell ref="AI647:AK647"/>
    <mergeCell ref="C647:D647"/>
    <mergeCell ref="E647:F647"/>
    <mergeCell ref="G647:H647"/>
    <mergeCell ref="I647:M647"/>
    <mergeCell ref="N647:O647"/>
    <mergeCell ref="P647:Q647"/>
    <mergeCell ref="R647:S647"/>
    <mergeCell ref="AL642:AM642"/>
    <mergeCell ref="AN642:AO642"/>
    <mergeCell ref="AP642:AQ642"/>
    <mergeCell ref="AR642:AS642"/>
    <mergeCell ref="AT642:AU642"/>
    <mergeCell ref="AV642:AX642"/>
    <mergeCell ref="AY642:AZ642"/>
    <mergeCell ref="BA642:BB642"/>
    <mergeCell ref="T642:U642"/>
    <mergeCell ref="V642:X642"/>
    <mergeCell ref="Y642:Z642"/>
    <mergeCell ref="AB642:AC642"/>
    <mergeCell ref="AD642:AE642"/>
    <mergeCell ref="AF642:AH642"/>
    <mergeCell ref="AI642:AK642"/>
    <mergeCell ref="C642:D642"/>
    <mergeCell ref="E642:F642"/>
    <mergeCell ref="G642:H642"/>
    <mergeCell ref="I642:M642"/>
    <mergeCell ref="N642:O642"/>
    <mergeCell ref="P642:Q642"/>
    <mergeCell ref="R642:S642"/>
    <mergeCell ref="T643:U643"/>
    <mergeCell ref="V643:X643"/>
    <mergeCell ref="Y643:Z643"/>
    <mergeCell ref="AB643:AC643"/>
    <mergeCell ref="AD643:AE643"/>
    <mergeCell ref="AF643:AH643"/>
    <mergeCell ref="AI643:AK643"/>
    <mergeCell ref="AL643:AM643"/>
    <mergeCell ref="AN643:AO643"/>
    <mergeCell ref="AR643:AS643"/>
    <mergeCell ref="AT643:AU643"/>
    <mergeCell ref="AV643:AX643"/>
    <mergeCell ref="AY643:AZ643"/>
    <mergeCell ref="BA643:BB643"/>
    <mergeCell ref="C645:D645"/>
    <mergeCell ref="E645:F645"/>
    <mergeCell ref="G645:H645"/>
    <mergeCell ref="I645:M645"/>
    <mergeCell ref="N645:O645"/>
    <mergeCell ref="P645:Q645"/>
    <mergeCell ref="R645:S645"/>
    <mergeCell ref="AP645:AQ645"/>
    <mergeCell ref="AR645:AS645"/>
    <mergeCell ref="AT645:AU645"/>
    <mergeCell ref="AV645:AX645"/>
    <mergeCell ref="AY645:AZ645"/>
    <mergeCell ref="BA645:BB645"/>
    <mergeCell ref="AP643:AQ643"/>
    <mergeCell ref="AP644:AQ644"/>
    <mergeCell ref="AR644:AS644"/>
    <mergeCell ref="AT644:AU644"/>
    <mergeCell ref="AV644:AX644"/>
    <mergeCell ref="AY644:AZ644"/>
    <mergeCell ref="BA644:BB644"/>
    <mergeCell ref="AL648:AM648"/>
    <mergeCell ref="AN648:AO648"/>
    <mergeCell ref="T648:U648"/>
    <mergeCell ref="V648:X648"/>
    <mergeCell ref="Y648:Z648"/>
    <mergeCell ref="AB648:AC648"/>
    <mergeCell ref="AD648:AE648"/>
    <mergeCell ref="AF648:AH648"/>
    <mergeCell ref="AI648:AK648"/>
    <mergeCell ref="C643:D643"/>
    <mergeCell ref="E643:F643"/>
    <mergeCell ref="G643:H643"/>
    <mergeCell ref="I643:M643"/>
    <mergeCell ref="N643:O643"/>
    <mergeCell ref="P643:Q643"/>
    <mergeCell ref="R643:S643"/>
    <mergeCell ref="C644:D644"/>
    <mergeCell ref="E644:F644"/>
    <mergeCell ref="G644:H644"/>
    <mergeCell ref="I644:M644"/>
    <mergeCell ref="N644:O644"/>
    <mergeCell ref="P644:Q644"/>
    <mergeCell ref="R644:S644"/>
    <mergeCell ref="AL646:AM646"/>
    <mergeCell ref="AN646:AO646"/>
    <mergeCell ref="AP646:AQ646"/>
    <mergeCell ref="AR646:AS646"/>
    <mergeCell ref="AT646:AU646"/>
    <mergeCell ref="AV646:AX646"/>
    <mergeCell ref="AY646:AZ646"/>
    <mergeCell ref="BA646:BB646"/>
    <mergeCell ref="T646:U646"/>
    <mergeCell ref="V646:X646"/>
    <mergeCell ref="Y646:Z646"/>
    <mergeCell ref="AB646:AC646"/>
    <mergeCell ref="AD646:AE646"/>
    <mergeCell ref="AF646:AH646"/>
    <mergeCell ref="AI646:AK646"/>
    <mergeCell ref="C646:D646"/>
    <mergeCell ref="E646:F646"/>
    <mergeCell ref="G646:H646"/>
    <mergeCell ref="I646:M646"/>
    <mergeCell ref="N646:O646"/>
    <mergeCell ref="P646:Q646"/>
    <mergeCell ref="R646:S646"/>
    <mergeCell ref="AP647:AQ647"/>
    <mergeCell ref="AP648:AQ648"/>
    <mergeCell ref="AR648:AS648"/>
    <mergeCell ref="AT648:AU648"/>
    <mergeCell ref="AV648:AX648"/>
    <mergeCell ref="AY648:AZ648"/>
    <mergeCell ref="BA648:BB648"/>
    <mergeCell ref="AL647:AM647"/>
    <mergeCell ref="AN647:AO647"/>
    <mergeCell ref="AR647:AS647"/>
    <mergeCell ref="AT647:AU647"/>
    <mergeCell ref="AV647:AX647"/>
    <mergeCell ref="AY647:AZ647"/>
    <mergeCell ref="BA647:BB647"/>
    <mergeCell ref="C648:D648"/>
    <mergeCell ref="E648:F648"/>
    <mergeCell ref="G648:H648"/>
    <mergeCell ref="I648:M648"/>
    <mergeCell ref="N648:O648"/>
    <mergeCell ref="P648:Q648"/>
    <mergeCell ref="R648:S648"/>
    <mergeCell ref="AL649:AM649"/>
    <mergeCell ref="AN649:AO649"/>
    <mergeCell ref="AP649:AQ649"/>
    <mergeCell ref="AR649:AS649"/>
    <mergeCell ref="AT649:AU649"/>
    <mergeCell ref="AV649:AX649"/>
    <mergeCell ref="AY649:AZ649"/>
    <mergeCell ref="BA649:BB649"/>
    <mergeCell ref="T649:U649"/>
    <mergeCell ref="V649:X649"/>
    <mergeCell ref="Y649:Z649"/>
    <mergeCell ref="AB649:AC649"/>
    <mergeCell ref="AD649:AE649"/>
    <mergeCell ref="AF649:AH649"/>
    <mergeCell ref="AI649:AK649"/>
    <mergeCell ref="C649:D649"/>
    <mergeCell ref="E649:F649"/>
    <mergeCell ref="G649:H649"/>
    <mergeCell ref="I649:M649"/>
    <mergeCell ref="N649:O649"/>
    <mergeCell ref="P649:Q649"/>
    <mergeCell ref="R649:S649"/>
    <mergeCell ref="AL650:AM650"/>
    <mergeCell ref="AN650:AO650"/>
    <mergeCell ref="AP650:AQ650"/>
    <mergeCell ref="AR650:AS650"/>
    <mergeCell ref="AT650:AU650"/>
    <mergeCell ref="AV650:AX650"/>
    <mergeCell ref="AY650:AZ650"/>
    <mergeCell ref="BA650:BB650"/>
    <mergeCell ref="T650:U650"/>
    <mergeCell ref="V650:X650"/>
    <mergeCell ref="Y650:Z650"/>
    <mergeCell ref="AB650:AC650"/>
    <mergeCell ref="AD650:AE650"/>
    <mergeCell ref="AF650:AH650"/>
    <mergeCell ref="AI650:AK650"/>
    <mergeCell ref="C650:D650"/>
    <mergeCell ref="E650:F650"/>
    <mergeCell ref="G650:H650"/>
    <mergeCell ref="I650:M650"/>
    <mergeCell ref="N650:O650"/>
    <mergeCell ref="P650:Q650"/>
    <mergeCell ref="R650:S650"/>
    <mergeCell ref="AL653:AM653"/>
    <mergeCell ref="AN653:AO653"/>
    <mergeCell ref="T653:U653"/>
    <mergeCell ref="V653:X653"/>
    <mergeCell ref="Y653:Z653"/>
    <mergeCell ref="AB653:AC653"/>
    <mergeCell ref="AD653:AE653"/>
    <mergeCell ref="AF653:AH653"/>
    <mergeCell ref="AI653:AK653"/>
    <mergeCell ref="AL654:AM654"/>
    <mergeCell ref="AN654:AO654"/>
    <mergeCell ref="T654:U654"/>
    <mergeCell ref="V654:X654"/>
    <mergeCell ref="Y654:Z654"/>
    <mergeCell ref="AB654:AC654"/>
    <mergeCell ref="AD654:AE654"/>
    <mergeCell ref="AF654:AH654"/>
    <mergeCell ref="AI654:AK654"/>
    <mergeCell ref="T656:U656"/>
    <mergeCell ref="V656:X656"/>
    <mergeCell ref="Y656:Z656"/>
    <mergeCell ref="AB656:AC656"/>
    <mergeCell ref="AD656:AE656"/>
    <mergeCell ref="AF656:AH656"/>
    <mergeCell ref="AI656:AK656"/>
    <mergeCell ref="C656:D656"/>
    <mergeCell ref="E656:F656"/>
    <mergeCell ref="G656:H656"/>
    <mergeCell ref="I656:M656"/>
    <mergeCell ref="N656:O656"/>
    <mergeCell ref="P656:Q656"/>
    <mergeCell ref="R656:S656"/>
    <mergeCell ref="AL651:AM651"/>
    <mergeCell ref="AN651:AO651"/>
    <mergeCell ref="AP651:AQ651"/>
    <mergeCell ref="AR651:AS651"/>
    <mergeCell ref="AT651:AU651"/>
    <mergeCell ref="AV651:AX651"/>
    <mergeCell ref="AY651:AZ651"/>
    <mergeCell ref="BA651:BB651"/>
    <mergeCell ref="T651:U651"/>
    <mergeCell ref="V651:X651"/>
    <mergeCell ref="Y651:Z651"/>
    <mergeCell ref="AB651:AC651"/>
    <mergeCell ref="AD651:AE651"/>
    <mergeCell ref="AF651:AH651"/>
    <mergeCell ref="AI651:AK651"/>
    <mergeCell ref="C651:D651"/>
    <mergeCell ref="E651:F651"/>
    <mergeCell ref="G651:H651"/>
    <mergeCell ref="I651:M651"/>
    <mergeCell ref="N651:O651"/>
    <mergeCell ref="P651:Q651"/>
    <mergeCell ref="R651:S651"/>
    <mergeCell ref="T652:U652"/>
    <mergeCell ref="V652:X652"/>
    <mergeCell ref="Y652:Z652"/>
    <mergeCell ref="AB652:AC652"/>
    <mergeCell ref="AD652:AE652"/>
    <mergeCell ref="AF652:AH652"/>
    <mergeCell ref="AI652:AK652"/>
    <mergeCell ref="AL652:AM652"/>
    <mergeCell ref="AN652:AO652"/>
    <mergeCell ref="AR652:AS652"/>
    <mergeCell ref="AT652:AU652"/>
    <mergeCell ref="AV652:AX652"/>
    <mergeCell ref="AY652:AZ652"/>
    <mergeCell ref="BA652:BB652"/>
    <mergeCell ref="C654:D654"/>
    <mergeCell ref="E654:F654"/>
    <mergeCell ref="G654:H654"/>
    <mergeCell ref="I654:M654"/>
    <mergeCell ref="N654:O654"/>
    <mergeCell ref="P654:Q654"/>
    <mergeCell ref="R654:S654"/>
    <mergeCell ref="AP654:AQ654"/>
    <mergeCell ref="AR654:AS654"/>
    <mergeCell ref="AT654:AU654"/>
    <mergeCell ref="AV654:AX654"/>
    <mergeCell ref="AY654:AZ654"/>
    <mergeCell ref="BA654:BB654"/>
    <mergeCell ref="AP652:AQ652"/>
    <mergeCell ref="AP653:AQ653"/>
    <mergeCell ref="AR653:AS653"/>
    <mergeCell ref="AT653:AU653"/>
    <mergeCell ref="AV653:AX653"/>
    <mergeCell ref="AY653:AZ653"/>
    <mergeCell ref="BA653:BB653"/>
    <mergeCell ref="AL657:AM657"/>
    <mergeCell ref="AN657:AO657"/>
    <mergeCell ref="T657:U657"/>
    <mergeCell ref="V657:X657"/>
    <mergeCell ref="Y657:Z657"/>
    <mergeCell ref="AB657:AC657"/>
    <mergeCell ref="AD657:AE657"/>
    <mergeCell ref="AF657:AH657"/>
    <mergeCell ref="AI657:AK657"/>
    <mergeCell ref="C652:D652"/>
    <mergeCell ref="E652:F652"/>
    <mergeCell ref="G652:H652"/>
    <mergeCell ref="I652:M652"/>
    <mergeCell ref="N652:O652"/>
    <mergeCell ref="P652:Q652"/>
    <mergeCell ref="R652:S652"/>
    <mergeCell ref="C653:D653"/>
    <mergeCell ref="E653:F653"/>
    <mergeCell ref="G653:H653"/>
    <mergeCell ref="I653:M653"/>
    <mergeCell ref="N653:O653"/>
    <mergeCell ref="P653:Q653"/>
    <mergeCell ref="R653:S653"/>
    <mergeCell ref="AL655:AM655"/>
    <mergeCell ref="AN655:AO655"/>
    <mergeCell ref="AP655:AQ655"/>
    <mergeCell ref="AR655:AS655"/>
    <mergeCell ref="AT655:AU655"/>
    <mergeCell ref="AV655:AX655"/>
    <mergeCell ref="AY655:AZ655"/>
    <mergeCell ref="BA655:BB655"/>
    <mergeCell ref="T655:U655"/>
    <mergeCell ref="V655:X655"/>
    <mergeCell ref="Y655:Z655"/>
    <mergeCell ref="AB655:AC655"/>
    <mergeCell ref="AD655:AE655"/>
    <mergeCell ref="AF655:AH655"/>
    <mergeCell ref="AI655:AK655"/>
    <mergeCell ref="C655:D655"/>
    <mergeCell ref="E655:F655"/>
    <mergeCell ref="G655:H655"/>
    <mergeCell ref="I655:M655"/>
    <mergeCell ref="N655:O655"/>
    <mergeCell ref="P655:Q655"/>
    <mergeCell ref="R655:S655"/>
    <mergeCell ref="AP656:AQ656"/>
    <mergeCell ref="AP657:AQ657"/>
    <mergeCell ref="AR657:AS657"/>
    <mergeCell ref="AT657:AU657"/>
    <mergeCell ref="AV657:AX657"/>
    <mergeCell ref="AY657:AZ657"/>
    <mergeCell ref="BA657:BB657"/>
    <mergeCell ref="AL656:AM656"/>
    <mergeCell ref="AN656:AO656"/>
    <mergeCell ref="AR656:AS656"/>
    <mergeCell ref="AT656:AU656"/>
    <mergeCell ref="AV656:AX656"/>
    <mergeCell ref="AY656:AZ656"/>
    <mergeCell ref="BA656:BB656"/>
    <mergeCell ref="C657:D657"/>
    <mergeCell ref="E657:F657"/>
    <mergeCell ref="G657:H657"/>
    <mergeCell ref="I657:M657"/>
    <mergeCell ref="N657:O657"/>
    <mergeCell ref="P657:Q657"/>
    <mergeCell ref="R657:S657"/>
    <mergeCell ref="AL658:AM658"/>
    <mergeCell ref="AN658:AO658"/>
    <mergeCell ref="AP658:AQ658"/>
    <mergeCell ref="AR658:AS658"/>
    <mergeCell ref="AT658:AU658"/>
    <mergeCell ref="AV658:AX658"/>
    <mergeCell ref="AY658:AZ658"/>
    <mergeCell ref="BA658:BB658"/>
    <mergeCell ref="T658:U658"/>
    <mergeCell ref="V658:X658"/>
    <mergeCell ref="Y658:Z658"/>
    <mergeCell ref="AB658:AC658"/>
    <mergeCell ref="AD658:AE658"/>
    <mergeCell ref="AF658:AH658"/>
    <mergeCell ref="AI658:AK658"/>
    <mergeCell ref="C658:D658"/>
    <mergeCell ref="E658:F658"/>
    <mergeCell ref="G658:H658"/>
    <mergeCell ref="I658:M658"/>
    <mergeCell ref="N658:O658"/>
    <mergeCell ref="P658:Q658"/>
    <mergeCell ref="R658:S658"/>
    <mergeCell ref="AL659:AM659"/>
    <mergeCell ref="AN659:AO659"/>
    <mergeCell ref="AP659:AQ659"/>
    <mergeCell ref="AR659:AS659"/>
    <mergeCell ref="AT659:AU659"/>
    <mergeCell ref="AV659:AX659"/>
    <mergeCell ref="AY659:AZ659"/>
    <mergeCell ref="BA659:BB659"/>
    <mergeCell ref="T659:U659"/>
    <mergeCell ref="V659:X659"/>
    <mergeCell ref="Y659:Z659"/>
    <mergeCell ref="AB659:AC659"/>
    <mergeCell ref="AD659:AE659"/>
    <mergeCell ref="AF659:AH659"/>
    <mergeCell ref="AI659:AK659"/>
    <mergeCell ref="C659:D659"/>
    <mergeCell ref="E659:F659"/>
    <mergeCell ref="G659:H659"/>
    <mergeCell ref="I659:M659"/>
    <mergeCell ref="N659:O659"/>
    <mergeCell ref="P659:Q659"/>
    <mergeCell ref="R659:S659"/>
    <mergeCell ref="AL662:AM662"/>
    <mergeCell ref="AN662:AO662"/>
    <mergeCell ref="T662:U662"/>
    <mergeCell ref="V662:X662"/>
    <mergeCell ref="Y662:Z662"/>
    <mergeCell ref="AB662:AC662"/>
    <mergeCell ref="AD662:AE662"/>
    <mergeCell ref="AF662:AH662"/>
    <mergeCell ref="AI662:AK662"/>
    <mergeCell ref="AL663:AM663"/>
    <mergeCell ref="AN663:AO663"/>
    <mergeCell ref="T663:U663"/>
    <mergeCell ref="V663:X663"/>
    <mergeCell ref="Y663:Z663"/>
    <mergeCell ref="AB663:AC663"/>
    <mergeCell ref="AD663:AE663"/>
    <mergeCell ref="AF663:AH663"/>
    <mergeCell ref="AI663:AK663"/>
    <mergeCell ref="T665:U665"/>
    <mergeCell ref="V665:X665"/>
    <mergeCell ref="Y665:Z665"/>
    <mergeCell ref="AB665:AC665"/>
    <mergeCell ref="AD665:AE665"/>
    <mergeCell ref="AF665:AH665"/>
    <mergeCell ref="AI665:AK665"/>
    <mergeCell ref="C665:D665"/>
    <mergeCell ref="E665:F665"/>
    <mergeCell ref="G665:H665"/>
    <mergeCell ref="I665:M665"/>
    <mergeCell ref="N665:O665"/>
    <mergeCell ref="P665:Q665"/>
    <mergeCell ref="R665:S665"/>
    <mergeCell ref="AL660:AM660"/>
    <mergeCell ref="AN660:AO660"/>
    <mergeCell ref="AP660:AQ660"/>
    <mergeCell ref="AR660:AS660"/>
    <mergeCell ref="AT660:AU660"/>
    <mergeCell ref="AV660:AX660"/>
    <mergeCell ref="AY660:AZ660"/>
    <mergeCell ref="BA660:BB660"/>
    <mergeCell ref="T660:U660"/>
    <mergeCell ref="V660:X660"/>
    <mergeCell ref="Y660:Z660"/>
    <mergeCell ref="AB660:AC660"/>
    <mergeCell ref="AD660:AE660"/>
    <mergeCell ref="AF660:AH660"/>
    <mergeCell ref="AI660:AK660"/>
    <mergeCell ref="C660:D660"/>
    <mergeCell ref="E660:F660"/>
    <mergeCell ref="G660:H660"/>
    <mergeCell ref="I660:M660"/>
    <mergeCell ref="N660:O660"/>
    <mergeCell ref="P660:Q660"/>
    <mergeCell ref="R660:S660"/>
    <mergeCell ref="T661:U661"/>
    <mergeCell ref="V661:X661"/>
    <mergeCell ref="Y661:Z661"/>
    <mergeCell ref="AB661:AC661"/>
    <mergeCell ref="AD661:AE661"/>
    <mergeCell ref="AF661:AH661"/>
    <mergeCell ref="AI661:AK661"/>
    <mergeCell ref="AL661:AM661"/>
    <mergeCell ref="AN661:AO661"/>
    <mergeCell ref="AR661:AS661"/>
    <mergeCell ref="AT661:AU661"/>
    <mergeCell ref="AV661:AX661"/>
    <mergeCell ref="AY661:AZ661"/>
    <mergeCell ref="BA661:BB661"/>
    <mergeCell ref="C663:D663"/>
    <mergeCell ref="E663:F663"/>
    <mergeCell ref="G663:H663"/>
    <mergeCell ref="I663:M663"/>
    <mergeCell ref="N663:O663"/>
    <mergeCell ref="P663:Q663"/>
    <mergeCell ref="R663:S663"/>
    <mergeCell ref="AP663:AQ663"/>
    <mergeCell ref="AR663:AS663"/>
    <mergeCell ref="AT663:AU663"/>
    <mergeCell ref="AV663:AX663"/>
    <mergeCell ref="AY663:AZ663"/>
    <mergeCell ref="BA663:BB663"/>
    <mergeCell ref="AP661:AQ661"/>
    <mergeCell ref="AP662:AQ662"/>
    <mergeCell ref="AR662:AS662"/>
    <mergeCell ref="AT662:AU662"/>
    <mergeCell ref="AV662:AX662"/>
    <mergeCell ref="AY662:AZ662"/>
    <mergeCell ref="BA662:BB662"/>
    <mergeCell ref="AL666:AM666"/>
    <mergeCell ref="AN666:AO666"/>
    <mergeCell ref="T666:U666"/>
    <mergeCell ref="V666:X666"/>
    <mergeCell ref="Y666:Z666"/>
    <mergeCell ref="AB666:AC666"/>
    <mergeCell ref="AD666:AE666"/>
    <mergeCell ref="AF666:AH666"/>
    <mergeCell ref="AI666:AK666"/>
    <mergeCell ref="C661:D661"/>
    <mergeCell ref="E661:F661"/>
    <mergeCell ref="G661:H661"/>
    <mergeCell ref="I661:M661"/>
    <mergeCell ref="N661:O661"/>
    <mergeCell ref="P661:Q661"/>
    <mergeCell ref="R661:S661"/>
    <mergeCell ref="C662:D662"/>
    <mergeCell ref="E662:F662"/>
    <mergeCell ref="G662:H662"/>
    <mergeCell ref="I662:M662"/>
    <mergeCell ref="N662:O662"/>
    <mergeCell ref="P662:Q662"/>
    <mergeCell ref="R662:S662"/>
    <mergeCell ref="AL664:AM664"/>
    <mergeCell ref="AN664:AO664"/>
    <mergeCell ref="AP664:AQ664"/>
    <mergeCell ref="AR664:AS664"/>
    <mergeCell ref="AT664:AU664"/>
    <mergeCell ref="AV664:AX664"/>
    <mergeCell ref="AY664:AZ664"/>
    <mergeCell ref="BA664:BB664"/>
    <mergeCell ref="T664:U664"/>
    <mergeCell ref="V664:X664"/>
    <mergeCell ref="Y664:Z664"/>
    <mergeCell ref="AB664:AC664"/>
    <mergeCell ref="AD664:AE664"/>
    <mergeCell ref="AF664:AH664"/>
    <mergeCell ref="AI664:AK664"/>
    <mergeCell ref="C664:D664"/>
    <mergeCell ref="E664:F664"/>
    <mergeCell ref="G664:H664"/>
    <mergeCell ref="I664:M664"/>
    <mergeCell ref="N664:O664"/>
    <mergeCell ref="P664:Q664"/>
    <mergeCell ref="R664:S664"/>
    <mergeCell ref="AP665:AQ665"/>
    <mergeCell ref="AP666:AQ666"/>
    <mergeCell ref="AR666:AS666"/>
    <mergeCell ref="AT666:AU666"/>
    <mergeCell ref="AV666:AX666"/>
    <mergeCell ref="AY666:AZ666"/>
    <mergeCell ref="BA666:BB666"/>
    <mergeCell ref="AL665:AM665"/>
    <mergeCell ref="AN665:AO665"/>
    <mergeCell ref="AR665:AS665"/>
    <mergeCell ref="AT665:AU665"/>
    <mergeCell ref="AV665:AX665"/>
    <mergeCell ref="AY665:AZ665"/>
    <mergeCell ref="BA665:BB665"/>
    <mergeCell ref="C666:D666"/>
    <mergeCell ref="E666:F666"/>
    <mergeCell ref="G666:H666"/>
    <mergeCell ref="I666:M666"/>
    <mergeCell ref="N666:O666"/>
    <mergeCell ref="P666:Q666"/>
    <mergeCell ref="R666:S666"/>
    <mergeCell ref="AL667:AM667"/>
    <mergeCell ref="AN667:AO667"/>
    <mergeCell ref="AP667:AQ667"/>
    <mergeCell ref="AR667:AS667"/>
    <mergeCell ref="AT667:AU667"/>
    <mergeCell ref="AV667:AX667"/>
    <mergeCell ref="AY667:AZ667"/>
    <mergeCell ref="BA667:BB667"/>
    <mergeCell ref="T667:U667"/>
    <mergeCell ref="V667:X667"/>
    <mergeCell ref="Y667:Z667"/>
    <mergeCell ref="AB667:AC667"/>
    <mergeCell ref="AD667:AE667"/>
    <mergeCell ref="AF667:AH667"/>
    <mergeCell ref="AI667:AK667"/>
    <mergeCell ref="C667:D667"/>
    <mergeCell ref="E667:F667"/>
    <mergeCell ref="G667:H667"/>
    <mergeCell ref="I667:M667"/>
    <mergeCell ref="N667:O667"/>
    <mergeCell ref="P667:Q667"/>
    <mergeCell ref="R667:S667"/>
    <mergeCell ref="AL668:AM668"/>
    <mergeCell ref="AN668:AO668"/>
    <mergeCell ref="AP668:AQ668"/>
    <mergeCell ref="AR668:AS668"/>
    <mergeCell ref="AT668:AU668"/>
    <mergeCell ref="AV668:AX668"/>
    <mergeCell ref="AY668:AZ668"/>
    <mergeCell ref="BA668:BB668"/>
    <mergeCell ref="T668:U668"/>
    <mergeCell ref="V668:X668"/>
    <mergeCell ref="Y668:Z668"/>
    <mergeCell ref="AB668:AC668"/>
    <mergeCell ref="AD668:AE668"/>
    <mergeCell ref="AF668:AH668"/>
    <mergeCell ref="AI668:AK668"/>
    <mergeCell ref="C668:D668"/>
    <mergeCell ref="E668:F668"/>
    <mergeCell ref="G668:H668"/>
    <mergeCell ref="I668:M668"/>
    <mergeCell ref="N668:O668"/>
    <mergeCell ref="P668:Q668"/>
    <mergeCell ref="R668:S668"/>
    <mergeCell ref="AL671:AM671"/>
    <mergeCell ref="AN671:AO671"/>
    <mergeCell ref="T671:U671"/>
    <mergeCell ref="V671:X671"/>
    <mergeCell ref="Y671:Z671"/>
    <mergeCell ref="AB671:AC671"/>
    <mergeCell ref="AD671:AE671"/>
    <mergeCell ref="AF671:AH671"/>
    <mergeCell ref="AI671:AK671"/>
    <mergeCell ref="AL672:AM672"/>
    <mergeCell ref="AN672:AO672"/>
    <mergeCell ref="T672:U672"/>
    <mergeCell ref="V672:X672"/>
    <mergeCell ref="Y672:Z672"/>
    <mergeCell ref="AB672:AC672"/>
    <mergeCell ref="AD672:AE672"/>
    <mergeCell ref="AF672:AH672"/>
    <mergeCell ref="AI672:AK672"/>
    <mergeCell ref="T674:U674"/>
    <mergeCell ref="V674:X674"/>
    <mergeCell ref="Y674:Z674"/>
    <mergeCell ref="AB674:AC674"/>
    <mergeCell ref="AD674:AE674"/>
    <mergeCell ref="AF674:AH674"/>
    <mergeCell ref="AI674:AK674"/>
    <mergeCell ref="C674:D674"/>
    <mergeCell ref="E674:F674"/>
    <mergeCell ref="G674:H674"/>
    <mergeCell ref="I674:M674"/>
    <mergeCell ref="N674:O674"/>
    <mergeCell ref="P674:Q674"/>
    <mergeCell ref="R674:S674"/>
    <mergeCell ref="AL669:AM669"/>
    <mergeCell ref="AN669:AO669"/>
    <mergeCell ref="AP669:AQ669"/>
    <mergeCell ref="AR669:AS669"/>
    <mergeCell ref="AT669:AU669"/>
    <mergeCell ref="AV669:AX669"/>
    <mergeCell ref="AY669:AZ669"/>
    <mergeCell ref="BA669:BB669"/>
    <mergeCell ref="T669:U669"/>
    <mergeCell ref="V669:X669"/>
    <mergeCell ref="Y669:Z669"/>
    <mergeCell ref="AB669:AC669"/>
    <mergeCell ref="AD669:AE669"/>
    <mergeCell ref="AF669:AH669"/>
    <mergeCell ref="AI669:AK669"/>
    <mergeCell ref="C669:D669"/>
    <mergeCell ref="E669:F669"/>
    <mergeCell ref="G669:H669"/>
    <mergeCell ref="I669:M669"/>
    <mergeCell ref="N669:O669"/>
    <mergeCell ref="P669:Q669"/>
    <mergeCell ref="R669:S669"/>
    <mergeCell ref="T670:U670"/>
    <mergeCell ref="V670:X670"/>
    <mergeCell ref="Y670:Z670"/>
    <mergeCell ref="AB670:AC670"/>
    <mergeCell ref="AD670:AE670"/>
    <mergeCell ref="AF670:AH670"/>
    <mergeCell ref="AI670:AK670"/>
    <mergeCell ref="AL670:AM670"/>
    <mergeCell ref="AN670:AO670"/>
    <mergeCell ref="AR670:AS670"/>
    <mergeCell ref="AT670:AU670"/>
    <mergeCell ref="AV670:AX670"/>
    <mergeCell ref="AY670:AZ670"/>
    <mergeCell ref="BA670:BB670"/>
    <mergeCell ref="C672:D672"/>
    <mergeCell ref="E672:F672"/>
    <mergeCell ref="G672:H672"/>
    <mergeCell ref="I672:M672"/>
    <mergeCell ref="N672:O672"/>
    <mergeCell ref="P672:Q672"/>
    <mergeCell ref="R672:S672"/>
    <mergeCell ref="AP672:AQ672"/>
    <mergeCell ref="AR672:AS672"/>
    <mergeCell ref="AT672:AU672"/>
    <mergeCell ref="AV672:AX672"/>
    <mergeCell ref="AY672:AZ672"/>
    <mergeCell ref="BA672:BB672"/>
    <mergeCell ref="AP670:AQ670"/>
    <mergeCell ref="AP671:AQ671"/>
    <mergeCell ref="AR671:AS671"/>
    <mergeCell ref="AT671:AU671"/>
    <mergeCell ref="AV671:AX671"/>
    <mergeCell ref="AY671:AZ671"/>
    <mergeCell ref="BA671:BB671"/>
    <mergeCell ref="AL675:AM675"/>
    <mergeCell ref="AN675:AO675"/>
    <mergeCell ref="T675:U675"/>
    <mergeCell ref="V675:X675"/>
    <mergeCell ref="Y675:Z675"/>
    <mergeCell ref="AB675:AC675"/>
    <mergeCell ref="AD675:AE675"/>
    <mergeCell ref="AF675:AH675"/>
    <mergeCell ref="AI675:AK675"/>
    <mergeCell ref="C670:D670"/>
    <mergeCell ref="E670:F670"/>
    <mergeCell ref="G670:H670"/>
    <mergeCell ref="I670:M670"/>
    <mergeCell ref="N670:O670"/>
    <mergeCell ref="P670:Q670"/>
    <mergeCell ref="R670:S670"/>
    <mergeCell ref="C671:D671"/>
    <mergeCell ref="E671:F671"/>
    <mergeCell ref="G671:H671"/>
    <mergeCell ref="I671:M671"/>
    <mergeCell ref="N671:O671"/>
    <mergeCell ref="P671:Q671"/>
    <mergeCell ref="R671:S671"/>
    <mergeCell ref="AL673:AM673"/>
    <mergeCell ref="AN673:AO673"/>
    <mergeCell ref="AP673:AQ673"/>
    <mergeCell ref="AR673:AS673"/>
    <mergeCell ref="AT673:AU673"/>
    <mergeCell ref="AV673:AX673"/>
    <mergeCell ref="AY673:AZ673"/>
    <mergeCell ref="BA673:BB673"/>
    <mergeCell ref="T673:U673"/>
    <mergeCell ref="V673:X673"/>
    <mergeCell ref="Y673:Z673"/>
    <mergeCell ref="AB673:AC673"/>
    <mergeCell ref="AD673:AE673"/>
    <mergeCell ref="AF673:AH673"/>
    <mergeCell ref="AI673:AK673"/>
    <mergeCell ref="C673:D673"/>
    <mergeCell ref="E673:F673"/>
    <mergeCell ref="G673:H673"/>
    <mergeCell ref="I673:M673"/>
    <mergeCell ref="N673:O673"/>
    <mergeCell ref="P673:Q673"/>
    <mergeCell ref="R673:S673"/>
    <mergeCell ref="AP674:AQ674"/>
    <mergeCell ref="AP675:AQ675"/>
    <mergeCell ref="AR675:AS675"/>
    <mergeCell ref="AT675:AU675"/>
    <mergeCell ref="AV675:AX675"/>
    <mergeCell ref="AY675:AZ675"/>
    <mergeCell ref="BA675:BB675"/>
    <mergeCell ref="AL674:AM674"/>
    <mergeCell ref="AN674:AO674"/>
    <mergeCell ref="AR674:AS674"/>
    <mergeCell ref="AT674:AU674"/>
    <mergeCell ref="AV674:AX674"/>
    <mergeCell ref="AY674:AZ674"/>
    <mergeCell ref="BA674:BB674"/>
    <mergeCell ref="C675:D675"/>
    <mergeCell ref="E675:F675"/>
    <mergeCell ref="G675:H675"/>
    <mergeCell ref="I675:M675"/>
    <mergeCell ref="N675:O675"/>
    <mergeCell ref="P675:Q675"/>
    <mergeCell ref="R675:S675"/>
    <mergeCell ref="AL676:AM676"/>
    <mergeCell ref="AN676:AO676"/>
    <mergeCell ref="AP676:AQ676"/>
    <mergeCell ref="AR676:AS676"/>
    <mergeCell ref="AT676:AU676"/>
    <mergeCell ref="AV676:AX676"/>
    <mergeCell ref="AY676:AZ676"/>
    <mergeCell ref="BA676:BB676"/>
    <mergeCell ref="T676:U676"/>
    <mergeCell ref="V676:X676"/>
    <mergeCell ref="Y676:Z676"/>
    <mergeCell ref="AB676:AC676"/>
    <mergeCell ref="AD676:AE676"/>
    <mergeCell ref="AF676:AH676"/>
    <mergeCell ref="AI676:AK676"/>
    <mergeCell ref="C676:D676"/>
    <mergeCell ref="E676:F676"/>
    <mergeCell ref="G676:H676"/>
    <mergeCell ref="I676:M676"/>
    <mergeCell ref="N676:O676"/>
    <mergeCell ref="P676:Q676"/>
    <mergeCell ref="R676:S676"/>
    <mergeCell ref="AL677:AM677"/>
    <mergeCell ref="AN677:AO677"/>
    <mergeCell ref="AP677:AQ677"/>
    <mergeCell ref="AR677:AS677"/>
    <mergeCell ref="AT677:AU677"/>
    <mergeCell ref="AV677:AX677"/>
    <mergeCell ref="AY677:AZ677"/>
    <mergeCell ref="BA677:BB677"/>
    <mergeCell ref="T677:U677"/>
    <mergeCell ref="V677:X677"/>
    <mergeCell ref="Y677:Z677"/>
    <mergeCell ref="AB677:AC677"/>
    <mergeCell ref="AD677:AE677"/>
    <mergeCell ref="AF677:AH677"/>
    <mergeCell ref="AI677:AK677"/>
    <mergeCell ref="C677:D677"/>
    <mergeCell ref="E677:F677"/>
    <mergeCell ref="G677:H677"/>
    <mergeCell ref="I677:M677"/>
    <mergeCell ref="N677:O677"/>
    <mergeCell ref="P677:Q677"/>
    <mergeCell ref="R677:S677"/>
    <mergeCell ref="AL680:AM680"/>
    <mergeCell ref="AN680:AO680"/>
    <mergeCell ref="T680:U680"/>
    <mergeCell ref="V680:X680"/>
    <mergeCell ref="Y680:Z680"/>
    <mergeCell ref="AB680:AC680"/>
    <mergeCell ref="AD680:AE680"/>
    <mergeCell ref="AF680:AH680"/>
    <mergeCell ref="AI680:AK680"/>
    <mergeCell ref="AL681:AM681"/>
    <mergeCell ref="AN681:AO681"/>
    <mergeCell ref="T681:U681"/>
    <mergeCell ref="V681:X681"/>
    <mergeCell ref="Y681:Z681"/>
    <mergeCell ref="AB681:AC681"/>
    <mergeCell ref="AD681:AE681"/>
    <mergeCell ref="AF681:AH681"/>
    <mergeCell ref="AI681:AK681"/>
    <mergeCell ref="T683:U683"/>
    <mergeCell ref="V683:X683"/>
    <mergeCell ref="Y683:Z683"/>
    <mergeCell ref="AB683:AC683"/>
    <mergeCell ref="AD683:AE683"/>
    <mergeCell ref="AF683:AH683"/>
    <mergeCell ref="AI683:AK683"/>
    <mergeCell ref="C683:D683"/>
    <mergeCell ref="E683:F683"/>
    <mergeCell ref="G683:H683"/>
    <mergeCell ref="I683:M683"/>
    <mergeCell ref="N683:O683"/>
    <mergeCell ref="P683:Q683"/>
    <mergeCell ref="R683:S683"/>
    <mergeCell ref="AL678:AM678"/>
    <mergeCell ref="AN678:AO678"/>
    <mergeCell ref="AP678:AQ678"/>
    <mergeCell ref="AR678:AS678"/>
    <mergeCell ref="AT678:AU678"/>
    <mergeCell ref="AV678:AX678"/>
    <mergeCell ref="AY678:AZ678"/>
    <mergeCell ref="BA678:BB678"/>
    <mergeCell ref="T678:U678"/>
    <mergeCell ref="V678:X678"/>
    <mergeCell ref="Y678:Z678"/>
    <mergeCell ref="AB678:AC678"/>
    <mergeCell ref="AD678:AE678"/>
    <mergeCell ref="AF678:AH678"/>
    <mergeCell ref="AI678:AK678"/>
    <mergeCell ref="C678:D678"/>
    <mergeCell ref="E678:F678"/>
    <mergeCell ref="G678:H678"/>
    <mergeCell ref="I678:M678"/>
    <mergeCell ref="N678:O678"/>
    <mergeCell ref="P678:Q678"/>
    <mergeCell ref="R678:S678"/>
    <mergeCell ref="T679:U679"/>
    <mergeCell ref="V679:X679"/>
    <mergeCell ref="Y679:Z679"/>
    <mergeCell ref="AB679:AC679"/>
    <mergeCell ref="AD679:AE679"/>
    <mergeCell ref="AF679:AH679"/>
    <mergeCell ref="AI679:AK679"/>
    <mergeCell ref="AL679:AM679"/>
    <mergeCell ref="AN679:AO679"/>
    <mergeCell ref="AR679:AS679"/>
    <mergeCell ref="AT679:AU679"/>
    <mergeCell ref="AV679:AX679"/>
    <mergeCell ref="AY679:AZ679"/>
    <mergeCell ref="BA679:BB679"/>
    <mergeCell ref="C681:D681"/>
    <mergeCell ref="E681:F681"/>
    <mergeCell ref="G681:H681"/>
    <mergeCell ref="I681:M681"/>
    <mergeCell ref="N681:O681"/>
    <mergeCell ref="P681:Q681"/>
    <mergeCell ref="R681:S681"/>
    <mergeCell ref="AP681:AQ681"/>
    <mergeCell ref="AR681:AS681"/>
    <mergeCell ref="AT681:AU681"/>
    <mergeCell ref="AV681:AX681"/>
    <mergeCell ref="AY681:AZ681"/>
    <mergeCell ref="BA681:BB681"/>
    <mergeCell ref="AP679:AQ679"/>
    <mergeCell ref="AP680:AQ680"/>
    <mergeCell ref="AR680:AS680"/>
    <mergeCell ref="AT680:AU680"/>
    <mergeCell ref="AV680:AX680"/>
    <mergeCell ref="AY680:AZ680"/>
    <mergeCell ref="BA680:BB680"/>
    <mergeCell ref="AL684:AM684"/>
    <mergeCell ref="AN684:AO684"/>
    <mergeCell ref="T684:U684"/>
    <mergeCell ref="V684:X684"/>
    <mergeCell ref="Y684:Z684"/>
    <mergeCell ref="AB684:AC684"/>
    <mergeCell ref="AD684:AE684"/>
    <mergeCell ref="AF684:AH684"/>
    <mergeCell ref="AI684:AK684"/>
    <mergeCell ref="C679:D679"/>
    <mergeCell ref="E679:F679"/>
    <mergeCell ref="G679:H679"/>
    <mergeCell ref="I679:M679"/>
    <mergeCell ref="N679:O679"/>
    <mergeCell ref="P679:Q679"/>
    <mergeCell ref="R679:S679"/>
    <mergeCell ref="C680:D680"/>
    <mergeCell ref="E680:F680"/>
    <mergeCell ref="G680:H680"/>
    <mergeCell ref="I680:M680"/>
    <mergeCell ref="N680:O680"/>
    <mergeCell ref="P680:Q680"/>
    <mergeCell ref="R680:S680"/>
    <mergeCell ref="AL682:AM682"/>
    <mergeCell ref="AN682:AO682"/>
    <mergeCell ref="AP682:AQ682"/>
    <mergeCell ref="AR682:AS682"/>
    <mergeCell ref="AT682:AU682"/>
    <mergeCell ref="AV682:AX682"/>
    <mergeCell ref="AY682:AZ682"/>
    <mergeCell ref="BA682:BB682"/>
    <mergeCell ref="T682:U682"/>
    <mergeCell ref="V682:X682"/>
    <mergeCell ref="Y682:Z682"/>
    <mergeCell ref="AB682:AC682"/>
    <mergeCell ref="AD682:AE682"/>
    <mergeCell ref="AF682:AH682"/>
    <mergeCell ref="AI682:AK682"/>
    <mergeCell ref="C682:D682"/>
    <mergeCell ref="E682:F682"/>
    <mergeCell ref="G682:H682"/>
    <mergeCell ref="I682:M682"/>
    <mergeCell ref="N682:O682"/>
    <mergeCell ref="P682:Q682"/>
    <mergeCell ref="R682:S682"/>
    <mergeCell ref="AP683:AQ683"/>
    <mergeCell ref="AP684:AQ684"/>
    <mergeCell ref="AR684:AS684"/>
    <mergeCell ref="AT684:AU684"/>
    <mergeCell ref="AV684:AX684"/>
    <mergeCell ref="AY684:AZ684"/>
    <mergeCell ref="BA684:BB684"/>
    <mergeCell ref="AL683:AM683"/>
    <mergeCell ref="AN683:AO683"/>
    <mergeCell ref="AR683:AS683"/>
    <mergeCell ref="AT683:AU683"/>
    <mergeCell ref="AV683:AX683"/>
    <mergeCell ref="AY683:AZ683"/>
    <mergeCell ref="BA683:BB683"/>
    <mergeCell ref="C684:D684"/>
    <mergeCell ref="E684:F684"/>
    <mergeCell ref="G684:H684"/>
    <mergeCell ref="I684:M684"/>
    <mergeCell ref="N684:O684"/>
    <mergeCell ref="P684:Q684"/>
    <mergeCell ref="R684:S684"/>
    <mergeCell ref="AL685:AM685"/>
    <mergeCell ref="AN685:AO685"/>
    <mergeCell ref="AP685:AQ685"/>
    <mergeCell ref="AR685:AS685"/>
    <mergeCell ref="AT685:AU685"/>
    <mergeCell ref="AV685:AX685"/>
    <mergeCell ref="AY685:AZ685"/>
    <mergeCell ref="BA685:BB685"/>
    <mergeCell ref="T685:U685"/>
    <mergeCell ref="V685:X685"/>
    <mergeCell ref="Y685:Z685"/>
    <mergeCell ref="AB685:AC685"/>
    <mergeCell ref="AD685:AE685"/>
    <mergeCell ref="AF685:AH685"/>
    <mergeCell ref="AI685:AK685"/>
    <mergeCell ref="C685:D685"/>
    <mergeCell ref="E685:F685"/>
    <mergeCell ref="G685:H685"/>
    <mergeCell ref="I685:M685"/>
    <mergeCell ref="N685:O685"/>
    <mergeCell ref="P685:Q685"/>
    <mergeCell ref="R685:S685"/>
    <mergeCell ref="AL686:AM686"/>
    <mergeCell ref="AN686:AO686"/>
    <mergeCell ref="AP686:AQ686"/>
    <mergeCell ref="AR686:AS686"/>
    <mergeCell ref="AT686:AU686"/>
    <mergeCell ref="AV686:AX686"/>
    <mergeCell ref="AY686:AZ686"/>
    <mergeCell ref="BA686:BB686"/>
    <mergeCell ref="T686:U686"/>
    <mergeCell ref="V686:X686"/>
    <mergeCell ref="Y686:Z686"/>
    <mergeCell ref="AB686:AC686"/>
    <mergeCell ref="AD686:AE686"/>
    <mergeCell ref="AF686:AH686"/>
    <mergeCell ref="AI686:AK686"/>
    <mergeCell ref="C686:D686"/>
    <mergeCell ref="E686:F686"/>
    <mergeCell ref="G686:H686"/>
    <mergeCell ref="I686:M686"/>
    <mergeCell ref="N686:O686"/>
    <mergeCell ref="P686:Q686"/>
    <mergeCell ref="R686:S686"/>
    <mergeCell ref="AL689:AM689"/>
    <mergeCell ref="AN689:AO689"/>
    <mergeCell ref="T689:U689"/>
    <mergeCell ref="V689:X689"/>
    <mergeCell ref="Y689:Z689"/>
    <mergeCell ref="AB689:AC689"/>
    <mergeCell ref="AD689:AE689"/>
    <mergeCell ref="AF689:AH689"/>
    <mergeCell ref="AI689:AK689"/>
    <mergeCell ref="AL690:AM690"/>
    <mergeCell ref="AN690:AO690"/>
    <mergeCell ref="T690:U690"/>
    <mergeCell ref="V690:X690"/>
    <mergeCell ref="Y690:Z690"/>
    <mergeCell ref="AB690:AC690"/>
    <mergeCell ref="AD690:AE690"/>
    <mergeCell ref="AF690:AH690"/>
    <mergeCell ref="AI690:AK690"/>
    <mergeCell ref="T692:U692"/>
    <mergeCell ref="V692:X692"/>
    <mergeCell ref="Y692:Z692"/>
    <mergeCell ref="AB692:AC692"/>
    <mergeCell ref="AD692:AE692"/>
    <mergeCell ref="AF692:AH692"/>
    <mergeCell ref="AI692:AK692"/>
    <mergeCell ref="C692:D692"/>
    <mergeCell ref="E692:F692"/>
    <mergeCell ref="G692:H692"/>
    <mergeCell ref="I692:M692"/>
    <mergeCell ref="N692:O692"/>
    <mergeCell ref="P692:Q692"/>
    <mergeCell ref="R692:S692"/>
    <mergeCell ref="AL687:AM687"/>
    <mergeCell ref="AN687:AO687"/>
    <mergeCell ref="AP687:AQ687"/>
    <mergeCell ref="AR687:AS687"/>
    <mergeCell ref="AT687:AU687"/>
    <mergeCell ref="AV687:AX687"/>
    <mergeCell ref="AY687:AZ687"/>
    <mergeCell ref="BA687:BB687"/>
    <mergeCell ref="T687:U687"/>
    <mergeCell ref="V687:X687"/>
    <mergeCell ref="Y687:Z687"/>
    <mergeCell ref="AB687:AC687"/>
    <mergeCell ref="AD687:AE687"/>
    <mergeCell ref="AF687:AH687"/>
    <mergeCell ref="AI687:AK687"/>
    <mergeCell ref="C687:D687"/>
    <mergeCell ref="E687:F687"/>
    <mergeCell ref="G687:H687"/>
    <mergeCell ref="I687:M687"/>
    <mergeCell ref="N687:O687"/>
    <mergeCell ref="P687:Q687"/>
    <mergeCell ref="R687:S687"/>
    <mergeCell ref="T688:U688"/>
    <mergeCell ref="V688:X688"/>
    <mergeCell ref="Y688:Z688"/>
    <mergeCell ref="AB688:AC688"/>
    <mergeCell ref="AD688:AE688"/>
    <mergeCell ref="AF688:AH688"/>
    <mergeCell ref="AI688:AK688"/>
    <mergeCell ref="AL688:AM688"/>
    <mergeCell ref="AN688:AO688"/>
    <mergeCell ref="AR688:AS688"/>
    <mergeCell ref="AT688:AU688"/>
    <mergeCell ref="AV688:AX688"/>
    <mergeCell ref="AY688:AZ688"/>
    <mergeCell ref="BA688:BB688"/>
    <mergeCell ref="C690:D690"/>
    <mergeCell ref="E690:F690"/>
    <mergeCell ref="G690:H690"/>
    <mergeCell ref="I690:M690"/>
    <mergeCell ref="N690:O690"/>
    <mergeCell ref="P690:Q690"/>
    <mergeCell ref="R690:S690"/>
    <mergeCell ref="AP690:AQ690"/>
    <mergeCell ref="AR690:AS690"/>
    <mergeCell ref="AT690:AU690"/>
    <mergeCell ref="AV690:AX690"/>
    <mergeCell ref="AY690:AZ690"/>
    <mergeCell ref="BA690:BB690"/>
    <mergeCell ref="AP688:AQ688"/>
    <mergeCell ref="AP689:AQ689"/>
    <mergeCell ref="AR689:AS689"/>
    <mergeCell ref="AT689:AU689"/>
    <mergeCell ref="AV689:AX689"/>
    <mergeCell ref="AY689:AZ689"/>
    <mergeCell ref="BA689:BB689"/>
    <mergeCell ref="AL693:AM693"/>
    <mergeCell ref="AN693:AO693"/>
    <mergeCell ref="T693:U693"/>
    <mergeCell ref="V693:X693"/>
    <mergeCell ref="Y693:Z693"/>
    <mergeCell ref="AB693:AC693"/>
    <mergeCell ref="AD693:AE693"/>
    <mergeCell ref="AF693:AH693"/>
    <mergeCell ref="AI693:AK693"/>
    <mergeCell ref="C688:D688"/>
    <mergeCell ref="E688:F688"/>
    <mergeCell ref="G688:H688"/>
    <mergeCell ref="I688:M688"/>
    <mergeCell ref="N688:O688"/>
    <mergeCell ref="P688:Q688"/>
    <mergeCell ref="R688:S688"/>
    <mergeCell ref="C689:D689"/>
    <mergeCell ref="E689:F689"/>
    <mergeCell ref="G689:H689"/>
    <mergeCell ref="I689:M689"/>
    <mergeCell ref="N689:O689"/>
    <mergeCell ref="P689:Q689"/>
    <mergeCell ref="R689:S689"/>
    <mergeCell ref="AL691:AM691"/>
    <mergeCell ref="AN691:AO691"/>
    <mergeCell ref="AP691:AQ691"/>
    <mergeCell ref="AR691:AS691"/>
    <mergeCell ref="AT691:AU691"/>
    <mergeCell ref="AV691:AX691"/>
    <mergeCell ref="AY691:AZ691"/>
    <mergeCell ref="BA691:BB691"/>
    <mergeCell ref="T691:U691"/>
    <mergeCell ref="V691:X691"/>
    <mergeCell ref="Y691:Z691"/>
    <mergeCell ref="AB691:AC691"/>
    <mergeCell ref="AD691:AE691"/>
    <mergeCell ref="AF691:AH691"/>
    <mergeCell ref="AI691:AK691"/>
    <mergeCell ref="C691:D691"/>
    <mergeCell ref="E691:F691"/>
    <mergeCell ref="G691:H691"/>
    <mergeCell ref="I691:M691"/>
    <mergeCell ref="N691:O691"/>
    <mergeCell ref="P691:Q691"/>
    <mergeCell ref="R691:S691"/>
    <mergeCell ref="AP692:AQ692"/>
    <mergeCell ref="AP693:AQ693"/>
    <mergeCell ref="AR693:AS693"/>
    <mergeCell ref="AT693:AU693"/>
    <mergeCell ref="AV693:AX693"/>
    <mergeCell ref="AY693:AZ693"/>
    <mergeCell ref="BA693:BB693"/>
    <mergeCell ref="AL692:AM692"/>
    <mergeCell ref="AN692:AO692"/>
    <mergeCell ref="AR692:AS692"/>
    <mergeCell ref="AT692:AU692"/>
    <mergeCell ref="AV692:AX692"/>
    <mergeCell ref="AY692:AZ692"/>
    <mergeCell ref="BA692:BB692"/>
    <mergeCell ref="C693:D693"/>
    <mergeCell ref="E693:F693"/>
    <mergeCell ref="G693:H693"/>
    <mergeCell ref="I693:M693"/>
    <mergeCell ref="N693:O693"/>
    <mergeCell ref="P693:Q693"/>
    <mergeCell ref="R693:S693"/>
    <mergeCell ref="AL694:AM694"/>
    <mergeCell ref="AN694:AO694"/>
    <mergeCell ref="AP694:AQ694"/>
    <mergeCell ref="AR694:AS694"/>
    <mergeCell ref="AT694:AU694"/>
    <mergeCell ref="AV694:AX694"/>
    <mergeCell ref="AY694:AZ694"/>
    <mergeCell ref="BA694:BB694"/>
    <mergeCell ref="T694:U694"/>
    <mergeCell ref="V694:X694"/>
    <mergeCell ref="Y694:Z694"/>
    <mergeCell ref="AB694:AC694"/>
    <mergeCell ref="AD694:AE694"/>
    <mergeCell ref="AF694:AH694"/>
    <mergeCell ref="AI694:AK694"/>
    <mergeCell ref="C694:D694"/>
    <mergeCell ref="E694:F694"/>
    <mergeCell ref="G694:H694"/>
    <mergeCell ref="I694:M694"/>
    <mergeCell ref="N694:O694"/>
    <mergeCell ref="P694:Q694"/>
    <mergeCell ref="R694:S694"/>
    <mergeCell ref="AL695:AM695"/>
    <mergeCell ref="AN695:AO695"/>
    <mergeCell ref="AP695:AQ695"/>
    <mergeCell ref="AR695:AS695"/>
    <mergeCell ref="AT695:AU695"/>
    <mergeCell ref="AV695:AX695"/>
    <mergeCell ref="AY695:AZ695"/>
    <mergeCell ref="BA695:BB695"/>
    <mergeCell ref="T695:U695"/>
    <mergeCell ref="V695:X695"/>
    <mergeCell ref="Y695:Z695"/>
    <mergeCell ref="AB695:AC695"/>
    <mergeCell ref="AD695:AE695"/>
    <mergeCell ref="AF695:AH695"/>
    <mergeCell ref="AI695:AK695"/>
    <mergeCell ref="C695:D695"/>
    <mergeCell ref="E695:F695"/>
    <mergeCell ref="G695:H695"/>
    <mergeCell ref="I695:M695"/>
    <mergeCell ref="N695:O695"/>
    <mergeCell ref="P695:Q695"/>
    <mergeCell ref="R695:S695"/>
    <mergeCell ref="AL698:AM698"/>
    <mergeCell ref="AN698:AO698"/>
    <mergeCell ref="T698:U698"/>
    <mergeCell ref="V698:X698"/>
    <mergeCell ref="Y698:Z698"/>
    <mergeCell ref="AB698:AC698"/>
    <mergeCell ref="AD698:AE698"/>
    <mergeCell ref="AF698:AH698"/>
    <mergeCell ref="AI698:AK698"/>
    <mergeCell ref="AL699:AM699"/>
    <mergeCell ref="AN699:AO699"/>
    <mergeCell ref="T699:U699"/>
    <mergeCell ref="V699:X699"/>
    <mergeCell ref="Y699:Z699"/>
    <mergeCell ref="AB699:AC699"/>
    <mergeCell ref="AD699:AE699"/>
    <mergeCell ref="AF699:AH699"/>
    <mergeCell ref="AI699:AK699"/>
    <mergeCell ref="T701:U701"/>
    <mergeCell ref="V701:X701"/>
    <mergeCell ref="Y701:Z701"/>
    <mergeCell ref="AB701:AC701"/>
    <mergeCell ref="AD701:AE701"/>
    <mergeCell ref="AF701:AH701"/>
    <mergeCell ref="AI701:AK701"/>
    <mergeCell ref="C701:D701"/>
    <mergeCell ref="E701:F701"/>
    <mergeCell ref="G701:H701"/>
    <mergeCell ref="I701:M701"/>
    <mergeCell ref="N701:O701"/>
    <mergeCell ref="P701:Q701"/>
    <mergeCell ref="R701:S701"/>
    <mergeCell ref="AL759:AM759"/>
    <mergeCell ref="AN759:AO759"/>
    <mergeCell ref="AP759:AQ759"/>
    <mergeCell ref="AR759:AS759"/>
    <mergeCell ref="AT759:AU759"/>
    <mergeCell ref="AV759:AX759"/>
    <mergeCell ref="AY759:AZ759"/>
    <mergeCell ref="BA759:BB759"/>
    <mergeCell ref="T759:U759"/>
    <mergeCell ref="V759:X759"/>
    <mergeCell ref="Y759:Z759"/>
    <mergeCell ref="AB759:AC759"/>
    <mergeCell ref="AD759:AE759"/>
    <mergeCell ref="AF759:AH759"/>
    <mergeCell ref="AI759:AK759"/>
    <mergeCell ref="C759:D759"/>
    <mergeCell ref="E759:F759"/>
    <mergeCell ref="G759:H759"/>
    <mergeCell ref="I759:M759"/>
    <mergeCell ref="N759:O759"/>
    <mergeCell ref="P759:Q759"/>
    <mergeCell ref="R759:S759"/>
    <mergeCell ref="T760:U760"/>
    <mergeCell ref="V760:X760"/>
    <mergeCell ref="Y760:Z760"/>
    <mergeCell ref="AB760:AC760"/>
    <mergeCell ref="AD760:AE760"/>
    <mergeCell ref="AF760:AH760"/>
    <mergeCell ref="AI760:AK760"/>
    <mergeCell ref="AL760:AM760"/>
    <mergeCell ref="AN760:AO760"/>
    <mergeCell ref="AR760:AS760"/>
    <mergeCell ref="AT760:AU760"/>
    <mergeCell ref="AV760:AX760"/>
    <mergeCell ref="AY760:AZ760"/>
    <mergeCell ref="BA760:BB760"/>
    <mergeCell ref="C762:D762"/>
    <mergeCell ref="E762:F762"/>
    <mergeCell ref="G762:H762"/>
    <mergeCell ref="I762:M762"/>
    <mergeCell ref="N762:O762"/>
    <mergeCell ref="P762:Q762"/>
    <mergeCell ref="R762:S762"/>
    <mergeCell ref="AP762:AQ762"/>
    <mergeCell ref="AR762:AS762"/>
    <mergeCell ref="AT762:AU762"/>
    <mergeCell ref="AV762:AX762"/>
    <mergeCell ref="AY762:AZ762"/>
    <mergeCell ref="BA762:BB762"/>
    <mergeCell ref="AP760:AQ760"/>
    <mergeCell ref="AP761:AQ761"/>
    <mergeCell ref="AR761:AS761"/>
    <mergeCell ref="AT761:AU761"/>
    <mergeCell ref="AV761:AX761"/>
    <mergeCell ref="AY761:AZ761"/>
    <mergeCell ref="BA761:BB761"/>
    <mergeCell ref="AL765:AM765"/>
    <mergeCell ref="AN765:AO765"/>
    <mergeCell ref="T765:U765"/>
    <mergeCell ref="V765:X765"/>
    <mergeCell ref="Y765:Z765"/>
    <mergeCell ref="AB765:AC765"/>
    <mergeCell ref="AD765:AE765"/>
    <mergeCell ref="AF765:AH765"/>
    <mergeCell ref="AI765:AK765"/>
    <mergeCell ref="C760:D760"/>
    <mergeCell ref="E760:F760"/>
    <mergeCell ref="G760:H760"/>
    <mergeCell ref="I760:M760"/>
    <mergeCell ref="N760:O760"/>
    <mergeCell ref="P760:Q760"/>
    <mergeCell ref="R760:S760"/>
    <mergeCell ref="C761:D761"/>
    <mergeCell ref="E761:F761"/>
    <mergeCell ref="G761:H761"/>
    <mergeCell ref="I761:M761"/>
    <mergeCell ref="N761:O761"/>
    <mergeCell ref="P761:Q761"/>
    <mergeCell ref="R761:S761"/>
    <mergeCell ref="AL763:AM763"/>
    <mergeCell ref="AN763:AO763"/>
    <mergeCell ref="AP763:AQ763"/>
    <mergeCell ref="AR763:AS763"/>
    <mergeCell ref="AT763:AU763"/>
    <mergeCell ref="AV763:AX763"/>
    <mergeCell ref="AY763:AZ763"/>
    <mergeCell ref="BA763:BB763"/>
    <mergeCell ref="T763:U763"/>
    <mergeCell ref="V763:X763"/>
    <mergeCell ref="Y763:Z763"/>
    <mergeCell ref="AB763:AC763"/>
    <mergeCell ref="AD763:AE763"/>
    <mergeCell ref="AF763:AH763"/>
    <mergeCell ref="AI763:AK763"/>
    <mergeCell ref="C763:D763"/>
    <mergeCell ref="E763:F763"/>
    <mergeCell ref="G763:H763"/>
    <mergeCell ref="I763:M763"/>
    <mergeCell ref="N763:O763"/>
    <mergeCell ref="P763:Q763"/>
    <mergeCell ref="R763:S763"/>
    <mergeCell ref="AP764:AQ764"/>
    <mergeCell ref="AP765:AQ765"/>
    <mergeCell ref="AR765:AS765"/>
    <mergeCell ref="AT765:AU765"/>
    <mergeCell ref="AV765:AX765"/>
    <mergeCell ref="AY765:AZ765"/>
    <mergeCell ref="BA765:BB765"/>
    <mergeCell ref="AL764:AM764"/>
    <mergeCell ref="AN764:AO764"/>
    <mergeCell ref="AR764:AS764"/>
    <mergeCell ref="AT764:AU764"/>
    <mergeCell ref="AV764:AX764"/>
    <mergeCell ref="AY764:AZ764"/>
    <mergeCell ref="BA764:BB764"/>
    <mergeCell ref="C765:D765"/>
    <mergeCell ref="E765:F765"/>
    <mergeCell ref="G765:H765"/>
    <mergeCell ref="I765:M765"/>
    <mergeCell ref="N765:O765"/>
    <mergeCell ref="P765:Q765"/>
    <mergeCell ref="R765:S765"/>
    <mergeCell ref="AL766:AM766"/>
    <mergeCell ref="AN766:AO766"/>
    <mergeCell ref="AP766:AQ766"/>
    <mergeCell ref="AR766:AS766"/>
    <mergeCell ref="AT766:AU766"/>
    <mergeCell ref="AV766:AX766"/>
    <mergeCell ref="AY766:AZ766"/>
    <mergeCell ref="BA766:BB766"/>
    <mergeCell ref="T766:U766"/>
    <mergeCell ref="V766:X766"/>
    <mergeCell ref="Y766:Z766"/>
    <mergeCell ref="AB766:AC766"/>
    <mergeCell ref="AD766:AE766"/>
    <mergeCell ref="AF766:AH766"/>
    <mergeCell ref="AI766:AK766"/>
    <mergeCell ref="C766:D766"/>
    <mergeCell ref="E766:F766"/>
    <mergeCell ref="G766:H766"/>
    <mergeCell ref="I766:M766"/>
    <mergeCell ref="N766:O766"/>
    <mergeCell ref="P766:Q766"/>
    <mergeCell ref="R766:S766"/>
    <mergeCell ref="AL767:AM767"/>
    <mergeCell ref="AN767:AO767"/>
    <mergeCell ref="AP767:AQ767"/>
    <mergeCell ref="AR767:AS767"/>
    <mergeCell ref="AT767:AU767"/>
    <mergeCell ref="AV767:AX767"/>
    <mergeCell ref="AY767:AZ767"/>
    <mergeCell ref="BA767:BB767"/>
    <mergeCell ref="T767:U767"/>
    <mergeCell ref="V767:X767"/>
    <mergeCell ref="Y767:Z767"/>
    <mergeCell ref="AB767:AC767"/>
    <mergeCell ref="AD767:AE767"/>
    <mergeCell ref="AF767:AH767"/>
    <mergeCell ref="AI767:AK767"/>
    <mergeCell ref="C767:D767"/>
    <mergeCell ref="E767:F767"/>
    <mergeCell ref="G767:H767"/>
    <mergeCell ref="I767:M767"/>
    <mergeCell ref="N767:O767"/>
    <mergeCell ref="P767:Q767"/>
    <mergeCell ref="R767:S767"/>
    <mergeCell ref="AL770:AM770"/>
    <mergeCell ref="AN770:AO770"/>
    <mergeCell ref="T770:U770"/>
    <mergeCell ref="V770:X770"/>
    <mergeCell ref="Y770:Z770"/>
    <mergeCell ref="AB770:AC770"/>
    <mergeCell ref="AD770:AE770"/>
    <mergeCell ref="AF770:AH770"/>
    <mergeCell ref="AI770:AK770"/>
    <mergeCell ref="AL771:AM771"/>
    <mergeCell ref="AN771:AO771"/>
    <mergeCell ref="T771:U771"/>
    <mergeCell ref="V771:X771"/>
    <mergeCell ref="Y771:Z771"/>
    <mergeCell ref="AB771:AC771"/>
    <mergeCell ref="AD771:AE771"/>
    <mergeCell ref="AF771:AH771"/>
    <mergeCell ref="AI771:AK771"/>
    <mergeCell ref="T773:U773"/>
    <mergeCell ref="V773:X773"/>
    <mergeCell ref="Y773:Z773"/>
    <mergeCell ref="AB773:AC773"/>
    <mergeCell ref="AD773:AE773"/>
    <mergeCell ref="AF773:AH773"/>
    <mergeCell ref="AI773:AK773"/>
    <mergeCell ref="C773:D773"/>
    <mergeCell ref="E773:F773"/>
    <mergeCell ref="G773:H773"/>
    <mergeCell ref="I773:M773"/>
    <mergeCell ref="N773:O773"/>
    <mergeCell ref="P773:Q773"/>
    <mergeCell ref="R773:S773"/>
    <mergeCell ref="AL768:AM768"/>
    <mergeCell ref="AN768:AO768"/>
    <mergeCell ref="AP768:AQ768"/>
    <mergeCell ref="AR768:AS768"/>
    <mergeCell ref="AT768:AU768"/>
    <mergeCell ref="AV768:AX768"/>
    <mergeCell ref="AY768:AZ768"/>
    <mergeCell ref="BA768:BB768"/>
    <mergeCell ref="T768:U768"/>
    <mergeCell ref="V768:X768"/>
    <mergeCell ref="Y768:Z768"/>
    <mergeCell ref="AB768:AC768"/>
    <mergeCell ref="AD768:AE768"/>
    <mergeCell ref="AF768:AH768"/>
    <mergeCell ref="AI768:AK768"/>
    <mergeCell ref="C768:D768"/>
    <mergeCell ref="E768:F768"/>
    <mergeCell ref="G768:H768"/>
    <mergeCell ref="I768:M768"/>
    <mergeCell ref="N768:O768"/>
    <mergeCell ref="P768:Q768"/>
    <mergeCell ref="R768:S768"/>
    <mergeCell ref="T769:U769"/>
    <mergeCell ref="V769:X769"/>
    <mergeCell ref="Y769:Z769"/>
    <mergeCell ref="AB769:AC769"/>
    <mergeCell ref="AD769:AE769"/>
    <mergeCell ref="AF769:AH769"/>
    <mergeCell ref="AI769:AK769"/>
    <mergeCell ref="AL769:AM769"/>
    <mergeCell ref="AN769:AO769"/>
    <mergeCell ref="AR769:AS769"/>
    <mergeCell ref="AT769:AU769"/>
    <mergeCell ref="AV769:AX769"/>
    <mergeCell ref="AY769:AZ769"/>
    <mergeCell ref="BA769:BB769"/>
    <mergeCell ref="C771:D771"/>
    <mergeCell ref="E771:F771"/>
    <mergeCell ref="G771:H771"/>
    <mergeCell ref="I771:M771"/>
    <mergeCell ref="N771:O771"/>
    <mergeCell ref="P771:Q771"/>
    <mergeCell ref="R771:S771"/>
    <mergeCell ref="AP771:AQ771"/>
    <mergeCell ref="AR771:AS771"/>
    <mergeCell ref="AT771:AU771"/>
    <mergeCell ref="AV771:AX771"/>
    <mergeCell ref="AY771:AZ771"/>
    <mergeCell ref="BA771:BB771"/>
    <mergeCell ref="AP769:AQ769"/>
    <mergeCell ref="AP770:AQ770"/>
    <mergeCell ref="AR770:AS770"/>
    <mergeCell ref="AT770:AU770"/>
    <mergeCell ref="AV770:AX770"/>
    <mergeCell ref="AY770:AZ770"/>
    <mergeCell ref="BA770:BB770"/>
    <mergeCell ref="AL774:AM774"/>
    <mergeCell ref="AN774:AO774"/>
    <mergeCell ref="T774:U774"/>
    <mergeCell ref="V774:X774"/>
    <mergeCell ref="Y774:Z774"/>
    <mergeCell ref="AB774:AC774"/>
    <mergeCell ref="AD774:AE774"/>
    <mergeCell ref="AF774:AH774"/>
    <mergeCell ref="AI774:AK774"/>
    <mergeCell ref="C769:D769"/>
    <mergeCell ref="E769:F769"/>
    <mergeCell ref="G769:H769"/>
    <mergeCell ref="I769:M769"/>
    <mergeCell ref="N769:O769"/>
    <mergeCell ref="P769:Q769"/>
    <mergeCell ref="R769:S769"/>
    <mergeCell ref="C770:D770"/>
    <mergeCell ref="E770:F770"/>
    <mergeCell ref="G770:H770"/>
    <mergeCell ref="I770:M770"/>
    <mergeCell ref="N770:O770"/>
    <mergeCell ref="P770:Q770"/>
    <mergeCell ref="R770:S770"/>
    <mergeCell ref="AL772:AM772"/>
    <mergeCell ref="AN772:AO772"/>
    <mergeCell ref="AP772:AQ772"/>
    <mergeCell ref="AR772:AS772"/>
    <mergeCell ref="AT772:AU772"/>
    <mergeCell ref="AV772:AX772"/>
    <mergeCell ref="AY772:AZ772"/>
    <mergeCell ref="BA772:BB772"/>
    <mergeCell ref="T772:U772"/>
    <mergeCell ref="V772:X772"/>
    <mergeCell ref="Y772:Z772"/>
    <mergeCell ref="AB772:AC772"/>
    <mergeCell ref="AD772:AE772"/>
    <mergeCell ref="AF772:AH772"/>
    <mergeCell ref="AI772:AK772"/>
    <mergeCell ref="C772:D772"/>
    <mergeCell ref="E772:F772"/>
    <mergeCell ref="G772:H772"/>
    <mergeCell ref="I772:M772"/>
    <mergeCell ref="N772:O772"/>
    <mergeCell ref="P772:Q772"/>
    <mergeCell ref="R772:S772"/>
    <mergeCell ref="AP773:AQ773"/>
    <mergeCell ref="AP774:AQ774"/>
    <mergeCell ref="AR774:AS774"/>
    <mergeCell ref="AT774:AU774"/>
    <mergeCell ref="AV774:AX774"/>
    <mergeCell ref="AY774:AZ774"/>
    <mergeCell ref="BA774:BB774"/>
    <mergeCell ref="AL773:AM773"/>
    <mergeCell ref="AN773:AO773"/>
    <mergeCell ref="AR773:AS773"/>
    <mergeCell ref="AT773:AU773"/>
    <mergeCell ref="AV773:AX773"/>
    <mergeCell ref="AY773:AZ773"/>
    <mergeCell ref="BA773:BB773"/>
    <mergeCell ref="C774:D774"/>
    <mergeCell ref="E774:F774"/>
    <mergeCell ref="G774:H774"/>
    <mergeCell ref="I774:M774"/>
    <mergeCell ref="N774:O774"/>
    <mergeCell ref="P774:Q774"/>
    <mergeCell ref="R774:S774"/>
    <mergeCell ref="AL775:AM775"/>
    <mergeCell ref="AN775:AO775"/>
    <mergeCell ref="AP775:AQ775"/>
    <mergeCell ref="AR775:AS775"/>
    <mergeCell ref="AT775:AU775"/>
    <mergeCell ref="AV775:AX775"/>
    <mergeCell ref="AY775:AZ775"/>
    <mergeCell ref="BA775:BB775"/>
    <mergeCell ref="T775:U775"/>
    <mergeCell ref="V775:X775"/>
    <mergeCell ref="Y775:Z775"/>
    <mergeCell ref="AB775:AC775"/>
    <mergeCell ref="AD775:AE775"/>
    <mergeCell ref="AF775:AH775"/>
    <mergeCell ref="AI775:AK775"/>
    <mergeCell ref="C775:D775"/>
    <mergeCell ref="E775:F775"/>
    <mergeCell ref="G775:H775"/>
    <mergeCell ref="I775:M775"/>
    <mergeCell ref="N775:O775"/>
    <mergeCell ref="P775:Q775"/>
    <mergeCell ref="R775:S775"/>
    <mergeCell ref="AL776:AM776"/>
    <mergeCell ref="AN776:AO776"/>
    <mergeCell ref="AP776:AQ776"/>
    <mergeCell ref="AR776:AS776"/>
    <mergeCell ref="AT776:AU776"/>
    <mergeCell ref="AV776:AX776"/>
    <mergeCell ref="AY776:AZ776"/>
    <mergeCell ref="BA776:BB776"/>
    <mergeCell ref="T776:U776"/>
    <mergeCell ref="V776:X776"/>
    <mergeCell ref="Y776:Z776"/>
    <mergeCell ref="AB776:AC776"/>
    <mergeCell ref="AD776:AE776"/>
    <mergeCell ref="AF776:AH776"/>
    <mergeCell ref="AI776:AK776"/>
    <mergeCell ref="C776:D776"/>
    <mergeCell ref="E776:F776"/>
    <mergeCell ref="G776:H776"/>
    <mergeCell ref="I776:M776"/>
    <mergeCell ref="N776:O776"/>
    <mergeCell ref="P776:Q776"/>
    <mergeCell ref="R776:S776"/>
    <mergeCell ref="AL779:AM779"/>
    <mergeCell ref="AN779:AO779"/>
    <mergeCell ref="T779:U779"/>
    <mergeCell ref="V779:X779"/>
    <mergeCell ref="Y779:Z779"/>
    <mergeCell ref="AB779:AC779"/>
    <mergeCell ref="AD779:AE779"/>
    <mergeCell ref="AF779:AH779"/>
    <mergeCell ref="AI779:AK779"/>
    <mergeCell ref="AL780:AM780"/>
    <mergeCell ref="AN780:AO780"/>
    <mergeCell ref="T780:U780"/>
    <mergeCell ref="V780:X780"/>
    <mergeCell ref="Y780:Z780"/>
    <mergeCell ref="AB780:AC780"/>
    <mergeCell ref="AD780:AE780"/>
    <mergeCell ref="AF780:AH780"/>
    <mergeCell ref="AI780:AK780"/>
    <mergeCell ref="T782:U782"/>
    <mergeCell ref="V782:X782"/>
    <mergeCell ref="Y782:Z782"/>
    <mergeCell ref="AB782:AC782"/>
    <mergeCell ref="AD782:AE782"/>
    <mergeCell ref="AF782:AH782"/>
    <mergeCell ref="AI782:AK782"/>
    <mergeCell ref="C782:D782"/>
    <mergeCell ref="E782:F782"/>
    <mergeCell ref="G782:H782"/>
    <mergeCell ref="I782:M782"/>
    <mergeCell ref="N782:O782"/>
    <mergeCell ref="P782:Q782"/>
    <mergeCell ref="R782:S782"/>
    <mergeCell ref="AL777:AM777"/>
    <mergeCell ref="AN777:AO777"/>
    <mergeCell ref="AP777:AQ777"/>
    <mergeCell ref="AR777:AS777"/>
    <mergeCell ref="AT777:AU777"/>
    <mergeCell ref="AV777:AX777"/>
    <mergeCell ref="AY777:AZ777"/>
    <mergeCell ref="BA777:BB777"/>
    <mergeCell ref="T777:U777"/>
    <mergeCell ref="V777:X777"/>
    <mergeCell ref="Y777:Z777"/>
    <mergeCell ref="AB777:AC777"/>
    <mergeCell ref="AD777:AE777"/>
    <mergeCell ref="AF777:AH777"/>
    <mergeCell ref="AI777:AK777"/>
    <mergeCell ref="C777:D777"/>
    <mergeCell ref="E777:F777"/>
    <mergeCell ref="G777:H777"/>
    <mergeCell ref="I777:M777"/>
    <mergeCell ref="N777:O777"/>
    <mergeCell ref="P777:Q777"/>
    <mergeCell ref="R777:S777"/>
    <mergeCell ref="T778:U778"/>
    <mergeCell ref="V778:X778"/>
    <mergeCell ref="Y778:Z778"/>
    <mergeCell ref="AB778:AC778"/>
    <mergeCell ref="AD778:AE778"/>
    <mergeCell ref="AF778:AH778"/>
    <mergeCell ref="AI778:AK778"/>
    <mergeCell ref="AL778:AM778"/>
    <mergeCell ref="AN778:AO778"/>
    <mergeCell ref="AR778:AS778"/>
    <mergeCell ref="AT778:AU778"/>
    <mergeCell ref="AV778:AX778"/>
    <mergeCell ref="AY778:AZ778"/>
    <mergeCell ref="BA778:BB778"/>
    <mergeCell ref="C780:D780"/>
    <mergeCell ref="E780:F780"/>
    <mergeCell ref="G780:H780"/>
    <mergeCell ref="I780:M780"/>
    <mergeCell ref="N780:O780"/>
    <mergeCell ref="P780:Q780"/>
    <mergeCell ref="R780:S780"/>
    <mergeCell ref="AP780:AQ780"/>
    <mergeCell ref="AR780:AS780"/>
    <mergeCell ref="AT780:AU780"/>
    <mergeCell ref="AV780:AX780"/>
    <mergeCell ref="AY780:AZ780"/>
    <mergeCell ref="BA780:BB780"/>
    <mergeCell ref="AP778:AQ778"/>
    <mergeCell ref="AP779:AQ779"/>
    <mergeCell ref="AR779:AS779"/>
    <mergeCell ref="AT779:AU779"/>
    <mergeCell ref="AV779:AX779"/>
    <mergeCell ref="AY779:AZ779"/>
    <mergeCell ref="BA779:BB779"/>
    <mergeCell ref="AL783:AM783"/>
    <mergeCell ref="AN783:AO783"/>
    <mergeCell ref="T783:U783"/>
    <mergeCell ref="V783:X783"/>
    <mergeCell ref="Y783:Z783"/>
    <mergeCell ref="AB783:AC783"/>
    <mergeCell ref="AD783:AE783"/>
    <mergeCell ref="AF783:AH783"/>
    <mergeCell ref="AI783:AK783"/>
    <mergeCell ref="C778:D778"/>
    <mergeCell ref="E778:F778"/>
    <mergeCell ref="G778:H778"/>
    <mergeCell ref="I778:M778"/>
    <mergeCell ref="N778:O778"/>
    <mergeCell ref="P778:Q778"/>
    <mergeCell ref="R778:S778"/>
    <mergeCell ref="C779:D779"/>
    <mergeCell ref="E779:F779"/>
    <mergeCell ref="G779:H779"/>
    <mergeCell ref="I779:M779"/>
    <mergeCell ref="N779:O779"/>
    <mergeCell ref="P779:Q779"/>
    <mergeCell ref="R779:S779"/>
    <mergeCell ref="AL781:AM781"/>
    <mergeCell ref="AN781:AO781"/>
    <mergeCell ref="AP781:AQ781"/>
    <mergeCell ref="AR781:AS781"/>
    <mergeCell ref="AT781:AU781"/>
    <mergeCell ref="AV781:AX781"/>
    <mergeCell ref="AY781:AZ781"/>
    <mergeCell ref="BA781:BB781"/>
    <mergeCell ref="T781:U781"/>
    <mergeCell ref="V781:X781"/>
    <mergeCell ref="Y781:Z781"/>
    <mergeCell ref="AB781:AC781"/>
    <mergeCell ref="AD781:AE781"/>
    <mergeCell ref="AF781:AH781"/>
    <mergeCell ref="AI781:AK781"/>
    <mergeCell ref="C781:D781"/>
    <mergeCell ref="E781:F781"/>
    <mergeCell ref="G781:H781"/>
    <mergeCell ref="I781:M781"/>
    <mergeCell ref="N781:O781"/>
    <mergeCell ref="P781:Q781"/>
    <mergeCell ref="R781:S781"/>
    <mergeCell ref="AP782:AQ782"/>
    <mergeCell ref="AP783:AQ783"/>
    <mergeCell ref="AR783:AS783"/>
    <mergeCell ref="AT783:AU783"/>
    <mergeCell ref="AV783:AX783"/>
    <mergeCell ref="AY783:AZ783"/>
    <mergeCell ref="BA783:BB783"/>
    <mergeCell ref="AL782:AM782"/>
    <mergeCell ref="AN782:AO782"/>
    <mergeCell ref="AR782:AS782"/>
    <mergeCell ref="AT782:AU782"/>
    <mergeCell ref="AV782:AX782"/>
    <mergeCell ref="AY782:AZ782"/>
    <mergeCell ref="BA782:BB782"/>
    <mergeCell ref="C783:D783"/>
    <mergeCell ref="E783:F783"/>
    <mergeCell ref="G783:H783"/>
    <mergeCell ref="I783:M783"/>
    <mergeCell ref="N783:O783"/>
    <mergeCell ref="P783:Q783"/>
    <mergeCell ref="R783:S783"/>
    <mergeCell ref="AL784:AM784"/>
    <mergeCell ref="AN784:AO784"/>
    <mergeCell ref="AP784:AQ784"/>
    <mergeCell ref="AR784:AS784"/>
    <mergeCell ref="AT784:AU784"/>
    <mergeCell ref="AV784:AX784"/>
    <mergeCell ref="AY784:AZ784"/>
    <mergeCell ref="BA784:BB784"/>
    <mergeCell ref="T784:U784"/>
    <mergeCell ref="V784:X784"/>
    <mergeCell ref="Y784:Z784"/>
    <mergeCell ref="AB784:AC784"/>
    <mergeCell ref="AD784:AE784"/>
    <mergeCell ref="AF784:AH784"/>
    <mergeCell ref="AI784:AK784"/>
    <mergeCell ref="C784:D784"/>
    <mergeCell ref="E784:F784"/>
    <mergeCell ref="G784:H784"/>
    <mergeCell ref="I784:M784"/>
    <mergeCell ref="N784:O784"/>
    <mergeCell ref="P784:Q784"/>
    <mergeCell ref="R784:S784"/>
    <mergeCell ref="AL785:AM785"/>
    <mergeCell ref="AN785:AO785"/>
    <mergeCell ref="AP785:AQ785"/>
    <mergeCell ref="AR785:AS785"/>
    <mergeCell ref="AT785:AU785"/>
    <mergeCell ref="AV785:AX785"/>
    <mergeCell ref="AY785:AZ785"/>
    <mergeCell ref="BA785:BB785"/>
    <mergeCell ref="T785:U785"/>
    <mergeCell ref="V785:X785"/>
    <mergeCell ref="Y785:Z785"/>
    <mergeCell ref="AB785:AC785"/>
    <mergeCell ref="AD785:AE785"/>
    <mergeCell ref="AF785:AH785"/>
    <mergeCell ref="AI785:AK785"/>
    <mergeCell ref="C785:D785"/>
    <mergeCell ref="E785:F785"/>
    <mergeCell ref="G785:H785"/>
    <mergeCell ref="I785:M785"/>
    <mergeCell ref="N785:O785"/>
    <mergeCell ref="P785:Q785"/>
    <mergeCell ref="R785:S785"/>
    <mergeCell ref="AL788:AM788"/>
    <mergeCell ref="AN788:AO788"/>
    <mergeCell ref="T788:U788"/>
    <mergeCell ref="V788:X788"/>
    <mergeCell ref="Y788:Z788"/>
    <mergeCell ref="AB788:AC788"/>
    <mergeCell ref="AD788:AE788"/>
    <mergeCell ref="AF788:AH788"/>
    <mergeCell ref="AI788:AK788"/>
    <mergeCell ref="AL789:AM789"/>
    <mergeCell ref="AN789:AO789"/>
    <mergeCell ref="T789:U789"/>
    <mergeCell ref="V789:X789"/>
    <mergeCell ref="Y789:Z789"/>
    <mergeCell ref="AB789:AC789"/>
    <mergeCell ref="AD789:AE789"/>
    <mergeCell ref="AF789:AH789"/>
    <mergeCell ref="AI789:AK789"/>
    <mergeCell ref="T791:U791"/>
    <mergeCell ref="V791:X791"/>
    <mergeCell ref="Y791:Z791"/>
    <mergeCell ref="AB791:AC791"/>
    <mergeCell ref="AD791:AE791"/>
    <mergeCell ref="AF791:AH791"/>
    <mergeCell ref="AI791:AK791"/>
    <mergeCell ref="C791:D791"/>
    <mergeCell ref="E791:F791"/>
    <mergeCell ref="G791:H791"/>
    <mergeCell ref="I791:M791"/>
    <mergeCell ref="N791:O791"/>
    <mergeCell ref="P791:Q791"/>
    <mergeCell ref="R791:S791"/>
    <mergeCell ref="AL786:AM786"/>
    <mergeCell ref="AN786:AO786"/>
    <mergeCell ref="AP786:AQ786"/>
    <mergeCell ref="AR786:AS786"/>
    <mergeCell ref="AT786:AU786"/>
    <mergeCell ref="AV786:AX786"/>
    <mergeCell ref="AY786:AZ786"/>
    <mergeCell ref="BA786:BB786"/>
    <mergeCell ref="T786:U786"/>
    <mergeCell ref="V786:X786"/>
    <mergeCell ref="Y786:Z786"/>
    <mergeCell ref="AB786:AC786"/>
    <mergeCell ref="AD786:AE786"/>
    <mergeCell ref="AF786:AH786"/>
    <mergeCell ref="AI786:AK786"/>
    <mergeCell ref="C786:D786"/>
    <mergeCell ref="E786:F786"/>
    <mergeCell ref="G786:H786"/>
    <mergeCell ref="I786:M786"/>
    <mergeCell ref="N786:O786"/>
    <mergeCell ref="P786:Q786"/>
    <mergeCell ref="R786:S786"/>
    <mergeCell ref="T787:U787"/>
    <mergeCell ref="V787:X787"/>
    <mergeCell ref="Y787:Z787"/>
    <mergeCell ref="AB787:AC787"/>
    <mergeCell ref="AD787:AE787"/>
    <mergeCell ref="AF787:AH787"/>
    <mergeCell ref="AI787:AK787"/>
    <mergeCell ref="AL787:AM787"/>
    <mergeCell ref="AN787:AO787"/>
    <mergeCell ref="AR787:AS787"/>
    <mergeCell ref="AT787:AU787"/>
    <mergeCell ref="AV787:AX787"/>
    <mergeCell ref="AY787:AZ787"/>
    <mergeCell ref="BA787:BB787"/>
    <mergeCell ref="C789:D789"/>
    <mergeCell ref="E789:F789"/>
    <mergeCell ref="G789:H789"/>
    <mergeCell ref="I789:M789"/>
    <mergeCell ref="N789:O789"/>
    <mergeCell ref="P789:Q789"/>
    <mergeCell ref="R789:S789"/>
    <mergeCell ref="AP789:AQ789"/>
    <mergeCell ref="AR789:AS789"/>
    <mergeCell ref="AT789:AU789"/>
    <mergeCell ref="AV789:AX789"/>
    <mergeCell ref="AY789:AZ789"/>
    <mergeCell ref="BA789:BB789"/>
    <mergeCell ref="AP787:AQ787"/>
    <mergeCell ref="AP788:AQ788"/>
    <mergeCell ref="AR788:AS788"/>
    <mergeCell ref="AT788:AU788"/>
    <mergeCell ref="AV788:AX788"/>
    <mergeCell ref="AY788:AZ788"/>
    <mergeCell ref="BA788:BB788"/>
    <mergeCell ref="AL792:AM792"/>
    <mergeCell ref="AN792:AO792"/>
    <mergeCell ref="T792:U792"/>
    <mergeCell ref="V792:X792"/>
    <mergeCell ref="Y792:Z792"/>
    <mergeCell ref="AB792:AC792"/>
    <mergeCell ref="AD792:AE792"/>
    <mergeCell ref="AF792:AH792"/>
    <mergeCell ref="AI792:AK792"/>
    <mergeCell ref="C787:D787"/>
    <mergeCell ref="E787:F787"/>
    <mergeCell ref="G787:H787"/>
    <mergeCell ref="I787:M787"/>
    <mergeCell ref="N787:O787"/>
    <mergeCell ref="P787:Q787"/>
    <mergeCell ref="R787:S787"/>
    <mergeCell ref="C788:D788"/>
    <mergeCell ref="E788:F788"/>
    <mergeCell ref="G788:H788"/>
    <mergeCell ref="I788:M788"/>
    <mergeCell ref="N788:O788"/>
    <mergeCell ref="P788:Q788"/>
    <mergeCell ref="R788:S788"/>
    <mergeCell ref="AL790:AM790"/>
    <mergeCell ref="AN790:AO790"/>
    <mergeCell ref="AP790:AQ790"/>
    <mergeCell ref="AR790:AS790"/>
    <mergeCell ref="AT790:AU790"/>
    <mergeCell ref="AV790:AX790"/>
    <mergeCell ref="AY790:AZ790"/>
    <mergeCell ref="BA790:BB790"/>
    <mergeCell ref="T790:U790"/>
    <mergeCell ref="V790:X790"/>
    <mergeCell ref="Y790:Z790"/>
    <mergeCell ref="AB790:AC790"/>
    <mergeCell ref="AD790:AE790"/>
    <mergeCell ref="AF790:AH790"/>
    <mergeCell ref="AI790:AK790"/>
    <mergeCell ref="C790:D790"/>
    <mergeCell ref="E790:F790"/>
    <mergeCell ref="G790:H790"/>
    <mergeCell ref="I790:M790"/>
    <mergeCell ref="N790:O790"/>
    <mergeCell ref="P790:Q790"/>
    <mergeCell ref="R790:S790"/>
    <mergeCell ref="AP791:AQ791"/>
    <mergeCell ref="AP792:AQ792"/>
    <mergeCell ref="AR792:AS792"/>
    <mergeCell ref="AT792:AU792"/>
    <mergeCell ref="AV792:AX792"/>
    <mergeCell ref="AY792:AZ792"/>
    <mergeCell ref="BA792:BB792"/>
    <mergeCell ref="AL791:AM791"/>
    <mergeCell ref="AN791:AO791"/>
    <mergeCell ref="AR791:AS791"/>
    <mergeCell ref="AT791:AU791"/>
    <mergeCell ref="AV791:AX791"/>
    <mergeCell ref="AY791:AZ791"/>
    <mergeCell ref="BA791:BB791"/>
    <mergeCell ref="C792:D792"/>
    <mergeCell ref="E792:F792"/>
    <mergeCell ref="G792:H792"/>
    <mergeCell ref="I792:M792"/>
    <mergeCell ref="N792:O792"/>
    <mergeCell ref="P792:Q792"/>
    <mergeCell ref="R792:S792"/>
    <mergeCell ref="AL793:AM793"/>
    <mergeCell ref="AN793:AO793"/>
    <mergeCell ref="AP793:AQ793"/>
    <mergeCell ref="AR793:AS793"/>
    <mergeCell ref="AT793:AU793"/>
    <mergeCell ref="AV793:AX793"/>
    <mergeCell ref="AY793:AZ793"/>
    <mergeCell ref="BA793:BB793"/>
    <mergeCell ref="T793:U793"/>
    <mergeCell ref="V793:X793"/>
    <mergeCell ref="Y793:Z793"/>
    <mergeCell ref="AB793:AC793"/>
    <mergeCell ref="AD793:AE793"/>
    <mergeCell ref="AF793:AH793"/>
    <mergeCell ref="AI793:AK793"/>
    <mergeCell ref="C793:D793"/>
    <mergeCell ref="E793:F793"/>
    <mergeCell ref="G793:H793"/>
    <mergeCell ref="I793:M793"/>
    <mergeCell ref="N793:O793"/>
    <mergeCell ref="P793:Q793"/>
    <mergeCell ref="R793:S793"/>
    <mergeCell ref="AL794:AM794"/>
    <mergeCell ref="AN794:AO794"/>
    <mergeCell ref="AP794:AQ794"/>
    <mergeCell ref="AR794:AS794"/>
    <mergeCell ref="AT794:AU794"/>
    <mergeCell ref="AV794:AX794"/>
    <mergeCell ref="AY794:AZ794"/>
    <mergeCell ref="BA794:BB794"/>
    <mergeCell ref="T794:U794"/>
    <mergeCell ref="V794:X794"/>
    <mergeCell ref="Y794:Z794"/>
    <mergeCell ref="AB794:AC794"/>
    <mergeCell ref="AD794:AE794"/>
    <mergeCell ref="AF794:AH794"/>
    <mergeCell ref="AI794:AK794"/>
    <mergeCell ref="C794:D794"/>
    <mergeCell ref="E794:F794"/>
    <mergeCell ref="G794:H794"/>
    <mergeCell ref="I794:M794"/>
    <mergeCell ref="N794:O794"/>
    <mergeCell ref="P794:Q794"/>
    <mergeCell ref="R794:S794"/>
    <mergeCell ref="AL797:AM797"/>
    <mergeCell ref="AN797:AO797"/>
    <mergeCell ref="T797:U797"/>
    <mergeCell ref="V797:X797"/>
    <mergeCell ref="Y797:Z797"/>
    <mergeCell ref="AB797:AC797"/>
    <mergeCell ref="AD797:AE797"/>
    <mergeCell ref="AF797:AH797"/>
    <mergeCell ref="AI797:AK797"/>
    <mergeCell ref="AL798:AM798"/>
    <mergeCell ref="AN798:AO798"/>
    <mergeCell ref="T798:U798"/>
    <mergeCell ref="V798:X798"/>
    <mergeCell ref="Y798:Z798"/>
    <mergeCell ref="AB798:AC798"/>
    <mergeCell ref="AD798:AE798"/>
    <mergeCell ref="AF798:AH798"/>
    <mergeCell ref="AI798:AK798"/>
    <mergeCell ref="T800:U800"/>
    <mergeCell ref="V800:X800"/>
    <mergeCell ref="Y800:Z800"/>
    <mergeCell ref="AB800:AC800"/>
    <mergeCell ref="AD800:AE800"/>
    <mergeCell ref="AF800:AH800"/>
    <mergeCell ref="AI800:AK800"/>
    <mergeCell ref="C800:D800"/>
    <mergeCell ref="E800:F800"/>
    <mergeCell ref="G800:H800"/>
    <mergeCell ref="I800:M800"/>
    <mergeCell ref="N800:O800"/>
    <mergeCell ref="P800:Q800"/>
    <mergeCell ref="R800:S800"/>
    <mergeCell ref="AL804:AM804"/>
    <mergeCell ref="AN804:AO804"/>
    <mergeCell ref="AP804:AQ804"/>
    <mergeCell ref="AR804:AS804"/>
    <mergeCell ref="AT804:AU804"/>
    <mergeCell ref="AV804:AX804"/>
    <mergeCell ref="AY804:AZ804"/>
    <mergeCell ref="BA804:BB804"/>
    <mergeCell ref="T804:U804"/>
    <mergeCell ref="V804:X804"/>
    <mergeCell ref="Y804:Z804"/>
    <mergeCell ref="AB804:AC804"/>
    <mergeCell ref="AD804:AE804"/>
    <mergeCell ref="AF804:AH804"/>
    <mergeCell ref="AI804:AK804"/>
    <mergeCell ref="C804:D804"/>
    <mergeCell ref="E804:F804"/>
    <mergeCell ref="G804:H804"/>
    <mergeCell ref="I804:M804"/>
    <mergeCell ref="N804:O804"/>
    <mergeCell ref="P804:Q804"/>
    <mergeCell ref="R804:S804"/>
    <mergeCell ref="T805:U805"/>
    <mergeCell ref="V805:X805"/>
    <mergeCell ref="Y805:Z805"/>
    <mergeCell ref="AB805:AC805"/>
    <mergeCell ref="AD805:AE805"/>
    <mergeCell ref="AF805:AH805"/>
    <mergeCell ref="AI805:AK805"/>
    <mergeCell ref="AL805:AM805"/>
    <mergeCell ref="AN805:AO805"/>
    <mergeCell ref="AR805:AS805"/>
    <mergeCell ref="AT805:AU805"/>
    <mergeCell ref="AV805:AX805"/>
    <mergeCell ref="AY805:AZ805"/>
    <mergeCell ref="BA805:BB805"/>
    <mergeCell ref="C807:D807"/>
    <mergeCell ref="E807:F807"/>
    <mergeCell ref="G807:H807"/>
    <mergeCell ref="I807:M807"/>
    <mergeCell ref="N807:O807"/>
    <mergeCell ref="P807:Q807"/>
    <mergeCell ref="R807:S807"/>
    <mergeCell ref="AP807:AQ807"/>
    <mergeCell ref="AR807:AS807"/>
    <mergeCell ref="AT807:AU807"/>
    <mergeCell ref="AV807:AX807"/>
    <mergeCell ref="AY807:AZ807"/>
    <mergeCell ref="BA807:BB807"/>
    <mergeCell ref="AP805:AQ805"/>
    <mergeCell ref="AP806:AQ806"/>
    <mergeCell ref="AR806:AS806"/>
    <mergeCell ref="AT806:AU806"/>
    <mergeCell ref="AV806:AX806"/>
    <mergeCell ref="AY806:AZ806"/>
    <mergeCell ref="BA806:BB806"/>
    <mergeCell ref="AL810:AM810"/>
    <mergeCell ref="AN810:AO810"/>
    <mergeCell ref="T810:U810"/>
    <mergeCell ref="V810:X810"/>
    <mergeCell ref="Y810:Z810"/>
    <mergeCell ref="AB810:AC810"/>
    <mergeCell ref="AD810:AE810"/>
    <mergeCell ref="AF810:AH810"/>
    <mergeCell ref="AI810:AK810"/>
    <mergeCell ref="C810:D810"/>
    <mergeCell ref="E810:F810"/>
    <mergeCell ref="G810:H810"/>
    <mergeCell ref="I810:M810"/>
    <mergeCell ref="N810:O810"/>
    <mergeCell ref="P810:Q810"/>
    <mergeCell ref="R810:S810"/>
    <mergeCell ref="C811:D811"/>
    <mergeCell ref="E811:F811"/>
    <mergeCell ref="G811:H811"/>
    <mergeCell ref="I811:M811"/>
    <mergeCell ref="N811:O811"/>
    <mergeCell ref="P811:Q811"/>
    <mergeCell ref="R811:S811"/>
    <mergeCell ref="AL811:AM811"/>
    <mergeCell ref="AN811:AO811"/>
    <mergeCell ref="AP811:AQ811"/>
    <mergeCell ref="AR811:AS811"/>
    <mergeCell ref="AT811:AU811"/>
    <mergeCell ref="AV811:AX811"/>
    <mergeCell ref="AY811:AZ811"/>
    <mergeCell ref="BA811:BB811"/>
    <mergeCell ref="T811:U811"/>
    <mergeCell ref="V811:X811"/>
    <mergeCell ref="Y811:Z811"/>
    <mergeCell ref="AB811:AC811"/>
    <mergeCell ref="AD811:AE811"/>
    <mergeCell ref="AF811:AH811"/>
    <mergeCell ref="AI811:AK811"/>
    <mergeCell ref="C805:D805"/>
    <mergeCell ref="E805:F805"/>
    <mergeCell ref="G805:H805"/>
    <mergeCell ref="I805:M805"/>
    <mergeCell ref="N805:O805"/>
    <mergeCell ref="P805:Q805"/>
    <mergeCell ref="R805:S805"/>
    <mergeCell ref="C806:D806"/>
    <mergeCell ref="E806:F806"/>
    <mergeCell ref="G806:H806"/>
    <mergeCell ref="I806:M806"/>
    <mergeCell ref="N806:O806"/>
    <mergeCell ref="P806:Q806"/>
    <mergeCell ref="R806:S806"/>
    <mergeCell ref="AL808:AM808"/>
    <mergeCell ref="AN808:AO808"/>
    <mergeCell ref="AP808:AQ808"/>
    <mergeCell ref="AR808:AS808"/>
    <mergeCell ref="AT808:AU808"/>
    <mergeCell ref="AV808:AX808"/>
    <mergeCell ref="AY808:AZ808"/>
    <mergeCell ref="BA808:BB808"/>
    <mergeCell ref="T808:U808"/>
    <mergeCell ref="V808:X808"/>
    <mergeCell ref="Y808:Z808"/>
    <mergeCell ref="AB808:AC808"/>
    <mergeCell ref="AD808:AE808"/>
    <mergeCell ref="AF808:AH808"/>
    <mergeCell ref="AI808:AK808"/>
    <mergeCell ref="C808:D808"/>
    <mergeCell ref="E808:F808"/>
    <mergeCell ref="G808:H808"/>
    <mergeCell ref="I808:M808"/>
    <mergeCell ref="N808:O808"/>
    <mergeCell ref="P808:Q808"/>
    <mergeCell ref="R808:S808"/>
    <mergeCell ref="AP809:AQ809"/>
    <mergeCell ref="AP810:AQ810"/>
    <mergeCell ref="AR810:AS810"/>
    <mergeCell ref="AT810:AU810"/>
    <mergeCell ref="AV810:AX810"/>
    <mergeCell ref="AY810:AZ810"/>
    <mergeCell ref="BA810:BB810"/>
    <mergeCell ref="AL809:AM809"/>
    <mergeCell ref="AN809:AO809"/>
    <mergeCell ref="AR809:AS809"/>
    <mergeCell ref="AT809:AU809"/>
    <mergeCell ref="AV809:AX809"/>
    <mergeCell ref="AY809:AZ809"/>
    <mergeCell ref="BA809:BB809"/>
    <mergeCell ref="AL795:AM795"/>
    <mergeCell ref="AN795:AO795"/>
    <mergeCell ref="AP795:AQ795"/>
    <mergeCell ref="AR795:AS795"/>
    <mergeCell ref="AT795:AU795"/>
    <mergeCell ref="AV795:AX795"/>
    <mergeCell ref="AY795:AZ795"/>
    <mergeCell ref="BA795:BB795"/>
    <mergeCell ref="T795:U795"/>
    <mergeCell ref="V795:X795"/>
    <mergeCell ref="Y795:Z795"/>
    <mergeCell ref="AB795:AC795"/>
    <mergeCell ref="AD795:AE795"/>
    <mergeCell ref="AF795:AH795"/>
    <mergeCell ref="AI795:AK795"/>
    <mergeCell ref="C795:D795"/>
    <mergeCell ref="E795:F795"/>
    <mergeCell ref="G795:H795"/>
    <mergeCell ref="I795:M795"/>
    <mergeCell ref="N795:O795"/>
    <mergeCell ref="P795:Q795"/>
    <mergeCell ref="R795:S795"/>
    <mergeCell ref="T796:U796"/>
    <mergeCell ref="V796:X796"/>
    <mergeCell ref="Y796:Z796"/>
    <mergeCell ref="AB796:AC796"/>
    <mergeCell ref="AD796:AE796"/>
    <mergeCell ref="AF796:AH796"/>
    <mergeCell ref="AI796:AK796"/>
    <mergeCell ref="AL796:AM796"/>
    <mergeCell ref="AN796:AO796"/>
    <mergeCell ref="AR796:AS796"/>
    <mergeCell ref="AT796:AU796"/>
    <mergeCell ref="AV796:AX796"/>
    <mergeCell ref="AY796:AZ796"/>
    <mergeCell ref="BA796:BB796"/>
    <mergeCell ref="C798:D798"/>
    <mergeCell ref="E798:F798"/>
    <mergeCell ref="G798:H798"/>
    <mergeCell ref="I798:M798"/>
    <mergeCell ref="N798:O798"/>
    <mergeCell ref="P798:Q798"/>
    <mergeCell ref="R798:S798"/>
    <mergeCell ref="AP798:AQ798"/>
    <mergeCell ref="AR798:AS798"/>
    <mergeCell ref="AT798:AU798"/>
    <mergeCell ref="AV798:AX798"/>
    <mergeCell ref="AY798:AZ798"/>
    <mergeCell ref="BA798:BB798"/>
    <mergeCell ref="AP796:AQ796"/>
    <mergeCell ref="AP797:AQ797"/>
    <mergeCell ref="AR797:AS797"/>
    <mergeCell ref="AT797:AU797"/>
    <mergeCell ref="AV797:AX797"/>
    <mergeCell ref="AY797:AZ797"/>
    <mergeCell ref="BA797:BB797"/>
    <mergeCell ref="AL801:AM801"/>
    <mergeCell ref="AN801:AO801"/>
    <mergeCell ref="T801:U801"/>
    <mergeCell ref="V801:X801"/>
    <mergeCell ref="Y801:Z801"/>
    <mergeCell ref="AB801:AC801"/>
    <mergeCell ref="AD801:AE801"/>
    <mergeCell ref="AF801:AH801"/>
    <mergeCell ref="AI801:AK801"/>
    <mergeCell ref="C796:D796"/>
    <mergeCell ref="E796:F796"/>
    <mergeCell ref="G796:H796"/>
    <mergeCell ref="I796:M796"/>
    <mergeCell ref="N796:O796"/>
    <mergeCell ref="P796:Q796"/>
    <mergeCell ref="R796:S796"/>
    <mergeCell ref="C797:D797"/>
    <mergeCell ref="E797:F797"/>
    <mergeCell ref="G797:H797"/>
    <mergeCell ref="I797:M797"/>
    <mergeCell ref="N797:O797"/>
    <mergeCell ref="P797:Q797"/>
    <mergeCell ref="R797:S797"/>
    <mergeCell ref="AL799:AM799"/>
    <mergeCell ref="AN799:AO799"/>
    <mergeCell ref="AP799:AQ799"/>
    <mergeCell ref="AR799:AS799"/>
    <mergeCell ref="AT799:AU799"/>
    <mergeCell ref="AV799:AX799"/>
    <mergeCell ref="AY799:AZ799"/>
    <mergeCell ref="BA799:BB799"/>
    <mergeCell ref="T799:U799"/>
    <mergeCell ref="V799:X799"/>
    <mergeCell ref="Y799:Z799"/>
    <mergeCell ref="AB799:AC799"/>
    <mergeCell ref="AD799:AE799"/>
    <mergeCell ref="AF799:AH799"/>
    <mergeCell ref="AI799:AK799"/>
    <mergeCell ref="C799:D799"/>
    <mergeCell ref="E799:F799"/>
    <mergeCell ref="G799:H799"/>
    <mergeCell ref="I799:M799"/>
    <mergeCell ref="N799:O799"/>
    <mergeCell ref="P799:Q799"/>
    <mergeCell ref="R799:S799"/>
    <mergeCell ref="AP800:AQ800"/>
    <mergeCell ref="AP801:AQ801"/>
    <mergeCell ref="AR801:AS801"/>
    <mergeCell ref="AT801:AU801"/>
    <mergeCell ref="AV801:AX801"/>
    <mergeCell ref="AY801:AZ801"/>
    <mergeCell ref="BA801:BB801"/>
    <mergeCell ref="AL800:AM800"/>
    <mergeCell ref="AN800:AO800"/>
    <mergeCell ref="AR800:AS800"/>
    <mergeCell ref="AT800:AU800"/>
    <mergeCell ref="AV800:AX800"/>
    <mergeCell ref="AY800:AZ800"/>
    <mergeCell ref="BA800:BB800"/>
    <mergeCell ref="C801:D801"/>
    <mergeCell ref="E801:F801"/>
    <mergeCell ref="G801:H801"/>
    <mergeCell ref="I801:M801"/>
    <mergeCell ref="N801:O801"/>
    <mergeCell ref="P801:Q801"/>
    <mergeCell ref="R801:S801"/>
    <mergeCell ref="AL802:AM802"/>
    <mergeCell ref="AN802:AO802"/>
    <mergeCell ref="AP802:AQ802"/>
    <mergeCell ref="AR802:AS802"/>
    <mergeCell ref="AT802:AU802"/>
    <mergeCell ref="AV802:AX802"/>
    <mergeCell ref="AY802:AZ802"/>
    <mergeCell ref="BA802:BB802"/>
    <mergeCell ref="T802:U802"/>
    <mergeCell ref="V802:X802"/>
    <mergeCell ref="Y802:Z802"/>
    <mergeCell ref="AB802:AC802"/>
    <mergeCell ref="AD802:AE802"/>
    <mergeCell ref="AF802:AH802"/>
    <mergeCell ref="AI802:AK802"/>
    <mergeCell ref="C802:D802"/>
    <mergeCell ref="E802:F802"/>
    <mergeCell ref="G802:H802"/>
    <mergeCell ref="I802:M802"/>
    <mergeCell ref="N802:O802"/>
    <mergeCell ref="P802:Q802"/>
    <mergeCell ref="R802:S802"/>
    <mergeCell ref="AL803:AM803"/>
    <mergeCell ref="AN803:AO803"/>
    <mergeCell ref="AP803:AQ803"/>
    <mergeCell ref="AR803:AS803"/>
    <mergeCell ref="AT803:AU803"/>
    <mergeCell ref="AV803:AX803"/>
    <mergeCell ref="AY803:AZ803"/>
    <mergeCell ref="BA803:BB803"/>
    <mergeCell ref="T803:U803"/>
    <mergeCell ref="V803:X803"/>
    <mergeCell ref="Y803:Z803"/>
    <mergeCell ref="AB803:AC803"/>
    <mergeCell ref="AD803:AE803"/>
    <mergeCell ref="AF803:AH803"/>
    <mergeCell ref="AI803:AK803"/>
    <mergeCell ref="C803:D803"/>
    <mergeCell ref="E803:F803"/>
    <mergeCell ref="G803:H803"/>
    <mergeCell ref="I803:M803"/>
    <mergeCell ref="N803:O803"/>
    <mergeCell ref="P803:Q803"/>
    <mergeCell ref="R803:S803"/>
    <mergeCell ref="AL806:AM806"/>
    <mergeCell ref="AN806:AO806"/>
    <mergeCell ref="T806:U806"/>
    <mergeCell ref="V806:X806"/>
    <mergeCell ref="Y806:Z806"/>
    <mergeCell ref="AB806:AC806"/>
    <mergeCell ref="AD806:AE806"/>
    <mergeCell ref="AF806:AH806"/>
    <mergeCell ref="AI806:AK806"/>
    <mergeCell ref="AL807:AM807"/>
    <mergeCell ref="AN807:AO807"/>
    <mergeCell ref="T807:U807"/>
    <mergeCell ref="V807:X807"/>
    <mergeCell ref="Y807:Z807"/>
    <mergeCell ref="AB807:AC807"/>
    <mergeCell ref="AD807:AE807"/>
    <mergeCell ref="AF807:AH807"/>
    <mergeCell ref="AI807:AK807"/>
    <mergeCell ref="T809:U809"/>
    <mergeCell ref="V809:X809"/>
    <mergeCell ref="Y809:Z809"/>
    <mergeCell ref="AB809:AC809"/>
    <mergeCell ref="AD809:AE809"/>
    <mergeCell ref="AF809:AH809"/>
    <mergeCell ref="AI809:AK809"/>
    <mergeCell ref="C809:D809"/>
    <mergeCell ref="E809:F809"/>
    <mergeCell ref="G809:H809"/>
    <mergeCell ref="I809:M809"/>
    <mergeCell ref="N809:O809"/>
    <mergeCell ref="P809:Q809"/>
    <mergeCell ref="R809:S809"/>
    <mergeCell ref="AL696:AM696"/>
    <mergeCell ref="AN696:AO696"/>
    <mergeCell ref="AP696:AQ696"/>
    <mergeCell ref="AR696:AS696"/>
    <mergeCell ref="AT696:AU696"/>
    <mergeCell ref="AV696:AX696"/>
    <mergeCell ref="AY696:AZ696"/>
    <mergeCell ref="BA696:BB696"/>
    <mergeCell ref="T696:U696"/>
    <mergeCell ref="V696:X696"/>
    <mergeCell ref="Y696:Z696"/>
    <mergeCell ref="AB696:AC696"/>
    <mergeCell ref="AD696:AE696"/>
    <mergeCell ref="AF696:AH696"/>
    <mergeCell ref="AI696:AK696"/>
    <mergeCell ref="C696:D696"/>
    <mergeCell ref="E696:F696"/>
    <mergeCell ref="G696:H696"/>
    <mergeCell ref="I696:M696"/>
    <mergeCell ref="N696:O696"/>
    <mergeCell ref="P696:Q696"/>
    <mergeCell ref="R696:S696"/>
    <mergeCell ref="T697:U697"/>
    <mergeCell ref="V697:X697"/>
    <mergeCell ref="Y697:Z697"/>
    <mergeCell ref="AB697:AC697"/>
    <mergeCell ref="AD697:AE697"/>
    <mergeCell ref="AF697:AH697"/>
    <mergeCell ref="AI697:AK697"/>
    <mergeCell ref="AL697:AM697"/>
    <mergeCell ref="AN697:AO697"/>
    <mergeCell ref="AR697:AS697"/>
    <mergeCell ref="AT697:AU697"/>
    <mergeCell ref="AV697:AX697"/>
    <mergeCell ref="AY697:AZ697"/>
    <mergeCell ref="BA697:BB697"/>
    <mergeCell ref="C699:D699"/>
    <mergeCell ref="E699:F699"/>
    <mergeCell ref="G699:H699"/>
    <mergeCell ref="I699:M699"/>
    <mergeCell ref="N699:O699"/>
    <mergeCell ref="P699:Q699"/>
    <mergeCell ref="R699:S699"/>
    <mergeCell ref="AP699:AQ699"/>
    <mergeCell ref="AR699:AS699"/>
    <mergeCell ref="AT699:AU699"/>
    <mergeCell ref="AV699:AX699"/>
    <mergeCell ref="AY699:AZ699"/>
    <mergeCell ref="BA699:BB699"/>
    <mergeCell ref="AP697:AQ697"/>
    <mergeCell ref="AP698:AQ698"/>
    <mergeCell ref="AR698:AS698"/>
    <mergeCell ref="AT698:AU698"/>
    <mergeCell ref="AV698:AX698"/>
    <mergeCell ref="AY698:AZ698"/>
    <mergeCell ref="BA698:BB698"/>
    <mergeCell ref="AL702:AM702"/>
    <mergeCell ref="AN702:AO702"/>
    <mergeCell ref="T702:U702"/>
    <mergeCell ref="V702:X702"/>
    <mergeCell ref="Y702:Z702"/>
    <mergeCell ref="AB702:AC702"/>
    <mergeCell ref="AD702:AE702"/>
    <mergeCell ref="AF702:AH702"/>
    <mergeCell ref="AI702:AK702"/>
    <mergeCell ref="C697:D697"/>
    <mergeCell ref="E697:F697"/>
    <mergeCell ref="G697:H697"/>
    <mergeCell ref="I697:M697"/>
    <mergeCell ref="N697:O697"/>
    <mergeCell ref="P697:Q697"/>
    <mergeCell ref="R697:S697"/>
    <mergeCell ref="C698:D698"/>
    <mergeCell ref="E698:F698"/>
    <mergeCell ref="G698:H698"/>
    <mergeCell ref="I698:M698"/>
    <mergeCell ref="N698:O698"/>
    <mergeCell ref="P698:Q698"/>
    <mergeCell ref="R698:S698"/>
    <mergeCell ref="AL700:AM700"/>
    <mergeCell ref="AN700:AO700"/>
    <mergeCell ref="AP700:AQ700"/>
    <mergeCell ref="AR700:AS700"/>
    <mergeCell ref="AT700:AU700"/>
    <mergeCell ref="AV700:AX700"/>
    <mergeCell ref="AY700:AZ700"/>
    <mergeCell ref="BA700:BB700"/>
    <mergeCell ref="T700:U700"/>
    <mergeCell ref="V700:X700"/>
    <mergeCell ref="Y700:Z700"/>
    <mergeCell ref="AB700:AC700"/>
    <mergeCell ref="AD700:AE700"/>
    <mergeCell ref="AF700:AH700"/>
    <mergeCell ref="AI700:AK700"/>
    <mergeCell ref="C700:D700"/>
    <mergeCell ref="E700:F700"/>
    <mergeCell ref="G700:H700"/>
    <mergeCell ref="I700:M700"/>
    <mergeCell ref="N700:O700"/>
    <mergeCell ref="P700:Q700"/>
    <mergeCell ref="R700:S700"/>
    <mergeCell ref="AP701:AQ701"/>
    <mergeCell ref="AP702:AQ702"/>
    <mergeCell ref="AR702:AS702"/>
    <mergeCell ref="AT702:AU702"/>
    <mergeCell ref="AV702:AX702"/>
    <mergeCell ref="AY702:AZ702"/>
    <mergeCell ref="BA702:BB702"/>
    <mergeCell ref="AL701:AM701"/>
    <mergeCell ref="AN701:AO701"/>
    <mergeCell ref="AR701:AS701"/>
    <mergeCell ref="AT701:AU701"/>
    <mergeCell ref="AV701:AX701"/>
    <mergeCell ref="AY701:AZ701"/>
    <mergeCell ref="BA701:BB701"/>
    <mergeCell ref="C702:D702"/>
    <mergeCell ref="E702:F702"/>
    <mergeCell ref="G702:H702"/>
    <mergeCell ref="I702:M702"/>
    <mergeCell ref="N702:O702"/>
    <mergeCell ref="P702:Q702"/>
    <mergeCell ref="R702:S702"/>
    <mergeCell ref="AL703:AM703"/>
    <mergeCell ref="AN703:AO703"/>
    <mergeCell ref="AP703:AQ703"/>
    <mergeCell ref="AR703:AS703"/>
    <mergeCell ref="AT703:AU703"/>
    <mergeCell ref="AV703:AX703"/>
    <mergeCell ref="AY703:AZ703"/>
    <mergeCell ref="BA703:BB703"/>
    <mergeCell ref="T703:U703"/>
    <mergeCell ref="V703:X703"/>
    <mergeCell ref="Y703:Z703"/>
    <mergeCell ref="AB703:AC703"/>
    <mergeCell ref="AD703:AE703"/>
    <mergeCell ref="AF703:AH703"/>
    <mergeCell ref="AI703:AK703"/>
    <mergeCell ref="C703:D703"/>
    <mergeCell ref="E703:F703"/>
    <mergeCell ref="G703:H703"/>
    <mergeCell ref="I703:M703"/>
    <mergeCell ref="N703:O703"/>
    <mergeCell ref="P703:Q703"/>
    <mergeCell ref="R703:S703"/>
    <mergeCell ref="AL704:AM704"/>
    <mergeCell ref="AN704:AO704"/>
    <mergeCell ref="AP704:AQ704"/>
    <mergeCell ref="AR704:AS704"/>
    <mergeCell ref="AT704:AU704"/>
    <mergeCell ref="AV704:AX704"/>
    <mergeCell ref="AY704:AZ704"/>
    <mergeCell ref="BA704:BB704"/>
    <mergeCell ref="T704:U704"/>
    <mergeCell ref="V704:X704"/>
    <mergeCell ref="Y704:Z704"/>
    <mergeCell ref="AB704:AC704"/>
    <mergeCell ref="AD704:AE704"/>
    <mergeCell ref="AF704:AH704"/>
    <mergeCell ref="AI704:AK704"/>
    <mergeCell ref="C704:D704"/>
    <mergeCell ref="E704:F704"/>
    <mergeCell ref="G704:H704"/>
    <mergeCell ref="I704:M704"/>
    <mergeCell ref="N704:O704"/>
    <mergeCell ref="P704:Q704"/>
    <mergeCell ref="R704:S704"/>
    <mergeCell ref="AL707:AM707"/>
    <mergeCell ref="AN707:AO707"/>
    <mergeCell ref="T707:U707"/>
    <mergeCell ref="V707:X707"/>
    <mergeCell ref="Y707:Z707"/>
    <mergeCell ref="AB707:AC707"/>
    <mergeCell ref="AD707:AE707"/>
    <mergeCell ref="AF707:AH707"/>
    <mergeCell ref="AI707:AK707"/>
    <mergeCell ref="AL708:AM708"/>
    <mergeCell ref="AN708:AO708"/>
    <mergeCell ref="T708:U708"/>
    <mergeCell ref="V708:X708"/>
    <mergeCell ref="Y708:Z708"/>
    <mergeCell ref="AB708:AC708"/>
    <mergeCell ref="AD708:AE708"/>
    <mergeCell ref="AF708:AH708"/>
    <mergeCell ref="AI708:AK708"/>
    <mergeCell ref="T710:U710"/>
    <mergeCell ref="V710:X710"/>
    <mergeCell ref="Y710:Z710"/>
    <mergeCell ref="AB710:AC710"/>
    <mergeCell ref="AD710:AE710"/>
    <mergeCell ref="AF710:AH710"/>
    <mergeCell ref="AI710:AK710"/>
    <mergeCell ref="C710:D710"/>
    <mergeCell ref="E710:F710"/>
    <mergeCell ref="G710:H710"/>
    <mergeCell ref="I710:M710"/>
    <mergeCell ref="N710:O710"/>
    <mergeCell ref="P710:Q710"/>
    <mergeCell ref="R710:S710"/>
    <mergeCell ref="AL705:AM705"/>
    <mergeCell ref="AN705:AO705"/>
    <mergeCell ref="AP705:AQ705"/>
    <mergeCell ref="AR705:AS705"/>
    <mergeCell ref="AT705:AU705"/>
    <mergeCell ref="AV705:AX705"/>
    <mergeCell ref="AY705:AZ705"/>
    <mergeCell ref="BA705:BB705"/>
    <mergeCell ref="T705:U705"/>
    <mergeCell ref="V705:X705"/>
    <mergeCell ref="Y705:Z705"/>
    <mergeCell ref="AB705:AC705"/>
    <mergeCell ref="AD705:AE705"/>
    <mergeCell ref="AF705:AH705"/>
    <mergeCell ref="AI705:AK705"/>
    <mergeCell ref="C705:D705"/>
    <mergeCell ref="E705:F705"/>
    <mergeCell ref="G705:H705"/>
    <mergeCell ref="I705:M705"/>
    <mergeCell ref="N705:O705"/>
    <mergeCell ref="P705:Q705"/>
    <mergeCell ref="R705:S705"/>
    <mergeCell ref="T706:U706"/>
    <mergeCell ref="V706:X706"/>
    <mergeCell ref="Y706:Z706"/>
    <mergeCell ref="AB706:AC706"/>
    <mergeCell ref="AD706:AE706"/>
    <mergeCell ref="AF706:AH706"/>
    <mergeCell ref="AI706:AK706"/>
    <mergeCell ref="AL706:AM706"/>
    <mergeCell ref="AN706:AO706"/>
    <mergeCell ref="AR706:AS706"/>
    <mergeCell ref="AT706:AU706"/>
    <mergeCell ref="AV706:AX706"/>
    <mergeCell ref="AY706:AZ706"/>
    <mergeCell ref="BA706:BB706"/>
    <mergeCell ref="C708:D708"/>
    <mergeCell ref="E708:F708"/>
    <mergeCell ref="G708:H708"/>
    <mergeCell ref="I708:M708"/>
    <mergeCell ref="N708:O708"/>
    <mergeCell ref="P708:Q708"/>
    <mergeCell ref="R708:S708"/>
    <mergeCell ref="AP708:AQ708"/>
    <mergeCell ref="AR708:AS708"/>
    <mergeCell ref="AT708:AU708"/>
    <mergeCell ref="AV708:AX708"/>
    <mergeCell ref="AY708:AZ708"/>
    <mergeCell ref="BA708:BB708"/>
    <mergeCell ref="AP706:AQ706"/>
    <mergeCell ref="AP707:AQ707"/>
    <mergeCell ref="AR707:AS707"/>
    <mergeCell ref="AT707:AU707"/>
    <mergeCell ref="AV707:AX707"/>
    <mergeCell ref="AY707:AZ707"/>
    <mergeCell ref="BA707:BB707"/>
    <mergeCell ref="AL711:AM711"/>
    <mergeCell ref="AN711:AO711"/>
    <mergeCell ref="T711:U711"/>
    <mergeCell ref="V711:X711"/>
    <mergeCell ref="Y711:Z711"/>
    <mergeCell ref="AB711:AC711"/>
    <mergeCell ref="AD711:AE711"/>
    <mergeCell ref="AF711:AH711"/>
    <mergeCell ref="AI711:AK711"/>
    <mergeCell ref="C706:D706"/>
    <mergeCell ref="E706:F706"/>
    <mergeCell ref="G706:H706"/>
    <mergeCell ref="I706:M706"/>
    <mergeCell ref="N706:O706"/>
    <mergeCell ref="P706:Q706"/>
    <mergeCell ref="R706:S706"/>
    <mergeCell ref="C707:D707"/>
    <mergeCell ref="E707:F707"/>
    <mergeCell ref="G707:H707"/>
    <mergeCell ref="I707:M707"/>
    <mergeCell ref="N707:O707"/>
    <mergeCell ref="P707:Q707"/>
    <mergeCell ref="R707:S707"/>
    <mergeCell ref="AL709:AM709"/>
    <mergeCell ref="AN709:AO709"/>
    <mergeCell ref="AP709:AQ709"/>
    <mergeCell ref="AR709:AS709"/>
    <mergeCell ref="AT709:AU709"/>
    <mergeCell ref="AV709:AX709"/>
    <mergeCell ref="AY709:AZ709"/>
    <mergeCell ref="BA709:BB709"/>
    <mergeCell ref="T709:U709"/>
    <mergeCell ref="V709:X709"/>
    <mergeCell ref="Y709:Z709"/>
    <mergeCell ref="AB709:AC709"/>
    <mergeCell ref="AD709:AE709"/>
    <mergeCell ref="AF709:AH709"/>
    <mergeCell ref="AI709:AK709"/>
    <mergeCell ref="C709:D709"/>
    <mergeCell ref="E709:F709"/>
    <mergeCell ref="G709:H709"/>
    <mergeCell ref="I709:M709"/>
    <mergeCell ref="N709:O709"/>
    <mergeCell ref="P709:Q709"/>
    <mergeCell ref="R709:S709"/>
    <mergeCell ref="AP710:AQ710"/>
    <mergeCell ref="AP711:AQ711"/>
    <mergeCell ref="AR711:AS711"/>
    <mergeCell ref="AT711:AU711"/>
    <mergeCell ref="AV711:AX711"/>
    <mergeCell ref="AY711:AZ711"/>
    <mergeCell ref="BA711:BB711"/>
    <mergeCell ref="AL710:AM710"/>
    <mergeCell ref="AN710:AO710"/>
    <mergeCell ref="AR710:AS710"/>
    <mergeCell ref="AT710:AU710"/>
    <mergeCell ref="AV710:AX710"/>
    <mergeCell ref="AY710:AZ710"/>
    <mergeCell ref="BA710:BB710"/>
    <mergeCell ref="C711:D711"/>
    <mergeCell ref="E711:F711"/>
    <mergeCell ref="G711:H711"/>
    <mergeCell ref="I711:M711"/>
    <mergeCell ref="N711:O711"/>
    <mergeCell ref="P711:Q711"/>
    <mergeCell ref="R711:S711"/>
    <mergeCell ref="AL712:AM712"/>
    <mergeCell ref="AN712:AO712"/>
    <mergeCell ref="AP712:AQ712"/>
    <mergeCell ref="AR712:AS712"/>
    <mergeCell ref="AT712:AU712"/>
    <mergeCell ref="AV712:AX712"/>
    <mergeCell ref="AY712:AZ712"/>
    <mergeCell ref="BA712:BB712"/>
    <mergeCell ref="T712:U712"/>
    <mergeCell ref="V712:X712"/>
    <mergeCell ref="Y712:Z712"/>
    <mergeCell ref="AB712:AC712"/>
    <mergeCell ref="AD712:AE712"/>
    <mergeCell ref="AF712:AH712"/>
    <mergeCell ref="AI712:AK712"/>
    <mergeCell ref="C712:D712"/>
    <mergeCell ref="E712:F712"/>
    <mergeCell ref="G712:H712"/>
    <mergeCell ref="I712:M712"/>
    <mergeCell ref="N712:O712"/>
    <mergeCell ref="P712:Q712"/>
    <mergeCell ref="R712:S712"/>
    <mergeCell ref="AL713:AM713"/>
    <mergeCell ref="AN713:AO713"/>
    <mergeCell ref="AP713:AQ713"/>
    <mergeCell ref="AR713:AS713"/>
    <mergeCell ref="AT713:AU713"/>
    <mergeCell ref="AV713:AX713"/>
    <mergeCell ref="AY713:AZ713"/>
    <mergeCell ref="BA713:BB713"/>
    <mergeCell ref="T713:U713"/>
    <mergeCell ref="V713:X713"/>
    <mergeCell ref="Y713:Z713"/>
    <mergeCell ref="AB713:AC713"/>
    <mergeCell ref="AD713:AE713"/>
    <mergeCell ref="AF713:AH713"/>
    <mergeCell ref="AI713:AK713"/>
    <mergeCell ref="C713:D713"/>
    <mergeCell ref="E713:F713"/>
    <mergeCell ref="G713:H713"/>
    <mergeCell ref="I713:M713"/>
    <mergeCell ref="N713:O713"/>
    <mergeCell ref="P713:Q713"/>
    <mergeCell ref="R713:S713"/>
    <mergeCell ref="AL716:AM716"/>
    <mergeCell ref="AN716:AO716"/>
    <mergeCell ref="T716:U716"/>
    <mergeCell ref="V716:X716"/>
    <mergeCell ref="Y716:Z716"/>
    <mergeCell ref="AB716:AC716"/>
    <mergeCell ref="AD716:AE716"/>
    <mergeCell ref="AF716:AH716"/>
    <mergeCell ref="AI716:AK716"/>
    <mergeCell ref="AL717:AM717"/>
    <mergeCell ref="AN717:AO717"/>
    <mergeCell ref="T717:U717"/>
    <mergeCell ref="V717:X717"/>
    <mergeCell ref="Y717:Z717"/>
    <mergeCell ref="AB717:AC717"/>
    <mergeCell ref="AD717:AE717"/>
    <mergeCell ref="AF717:AH717"/>
    <mergeCell ref="AI717:AK717"/>
    <mergeCell ref="T719:U719"/>
    <mergeCell ref="V719:X719"/>
    <mergeCell ref="Y719:Z719"/>
    <mergeCell ref="AB719:AC719"/>
    <mergeCell ref="AD719:AE719"/>
    <mergeCell ref="AF719:AH719"/>
    <mergeCell ref="AI719:AK719"/>
    <mergeCell ref="C719:D719"/>
    <mergeCell ref="E719:F719"/>
    <mergeCell ref="G719:H719"/>
    <mergeCell ref="I719:M719"/>
    <mergeCell ref="N719:O719"/>
    <mergeCell ref="P719:Q719"/>
    <mergeCell ref="R719:S719"/>
    <mergeCell ref="AL714:AM714"/>
    <mergeCell ref="AN714:AO714"/>
    <mergeCell ref="AP714:AQ714"/>
    <mergeCell ref="AR714:AS714"/>
    <mergeCell ref="AT714:AU714"/>
    <mergeCell ref="AV714:AX714"/>
    <mergeCell ref="AY714:AZ714"/>
    <mergeCell ref="BA714:BB714"/>
    <mergeCell ref="T714:U714"/>
    <mergeCell ref="V714:X714"/>
    <mergeCell ref="Y714:Z714"/>
    <mergeCell ref="AB714:AC714"/>
    <mergeCell ref="AD714:AE714"/>
    <mergeCell ref="AF714:AH714"/>
    <mergeCell ref="AI714:AK714"/>
    <mergeCell ref="C714:D714"/>
    <mergeCell ref="E714:F714"/>
    <mergeCell ref="G714:H714"/>
    <mergeCell ref="I714:M714"/>
    <mergeCell ref="N714:O714"/>
    <mergeCell ref="P714:Q714"/>
    <mergeCell ref="R714:S714"/>
    <mergeCell ref="T715:U715"/>
    <mergeCell ref="V715:X715"/>
    <mergeCell ref="Y715:Z715"/>
    <mergeCell ref="AB715:AC715"/>
    <mergeCell ref="AD715:AE715"/>
    <mergeCell ref="AF715:AH715"/>
    <mergeCell ref="AI715:AK715"/>
    <mergeCell ref="AL715:AM715"/>
    <mergeCell ref="AN715:AO715"/>
    <mergeCell ref="AR715:AS715"/>
    <mergeCell ref="AT715:AU715"/>
    <mergeCell ref="AV715:AX715"/>
    <mergeCell ref="AY715:AZ715"/>
    <mergeCell ref="BA715:BB715"/>
    <mergeCell ref="C717:D717"/>
    <mergeCell ref="E717:F717"/>
    <mergeCell ref="G717:H717"/>
    <mergeCell ref="I717:M717"/>
    <mergeCell ref="N717:O717"/>
    <mergeCell ref="P717:Q717"/>
    <mergeCell ref="R717:S717"/>
    <mergeCell ref="AP717:AQ717"/>
    <mergeCell ref="AR717:AS717"/>
    <mergeCell ref="AT717:AU717"/>
    <mergeCell ref="AV717:AX717"/>
    <mergeCell ref="AY717:AZ717"/>
    <mergeCell ref="BA717:BB717"/>
    <mergeCell ref="AP715:AQ715"/>
    <mergeCell ref="AP716:AQ716"/>
    <mergeCell ref="AR716:AS716"/>
    <mergeCell ref="AT716:AU716"/>
    <mergeCell ref="AV716:AX716"/>
    <mergeCell ref="AY716:AZ716"/>
    <mergeCell ref="BA716:BB716"/>
    <mergeCell ref="AL720:AM720"/>
    <mergeCell ref="AN720:AO720"/>
    <mergeCell ref="T720:U720"/>
    <mergeCell ref="V720:X720"/>
    <mergeCell ref="Y720:Z720"/>
    <mergeCell ref="AB720:AC720"/>
    <mergeCell ref="AD720:AE720"/>
    <mergeCell ref="AF720:AH720"/>
    <mergeCell ref="AI720:AK720"/>
    <mergeCell ref="C715:D715"/>
    <mergeCell ref="E715:F715"/>
    <mergeCell ref="G715:H715"/>
    <mergeCell ref="I715:M715"/>
    <mergeCell ref="N715:O715"/>
    <mergeCell ref="P715:Q715"/>
    <mergeCell ref="R715:S715"/>
    <mergeCell ref="C716:D716"/>
    <mergeCell ref="E716:F716"/>
    <mergeCell ref="G716:H716"/>
    <mergeCell ref="I716:M716"/>
    <mergeCell ref="N716:O716"/>
    <mergeCell ref="P716:Q716"/>
    <mergeCell ref="R716:S716"/>
    <mergeCell ref="AL718:AM718"/>
    <mergeCell ref="AN718:AO718"/>
    <mergeCell ref="AP718:AQ718"/>
    <mergeCell ref="AR718:AS718"/>
    <mergeCell ref="AT718:AU718"/>
    <mergeCell ref="AV718:AX718"/>
    <mergeCell ref="AY718:AZ718"/>
    <mergeCell ref="BA718:BB718"/>
    <mergeCell ref="T718:U718"/>
    <mergeCell ref="V718:X718"/>
    <mergeCell ref="Y718:Z718"/>
    <mergeCell ref="AB718:AC718"/>
    <mergeCell ref="AD718:AE718"/>
    <mergeCell ref="AF718:AH718"/>
    <mergeCell ref="AI718:AK718"/>
    <mergeCell ref="C718:D718"/>
    <mergeCell ref="E718:F718"/>
    <mergeCell ref="G718:H718"/>
    <mergeCell ref="I718:M718"/>
    <mergeCell ref="N718:O718"/>
    <mergeCell ref="P718:Q718"/>
    <mergeCell ref="R718:S718"/>
    <mergeCell ref="AP719:AQ719"/>
    <mergeCell ref="AP720:AQ720"/>
    <mergeCell ref="AR720:AS720"/>
    <mergeCell ref="AT720:AU720"/>
    <mergeCell ref="AV720:AX720"/>
    <mergeCell ref="AY720:AZ720"/>
    <mergeCell ref="BA720:BB720"/>
    <mergeCell ref="AL719:AM719"/>
    <mergeCell ref="AN719:AO719"/>
    <mergeCell ref="AR719:AS719"/>
    <mergeCell ref="AT719:AU719"/>
    <mergeCell ref="AV719:AX719"/>
    <mergeCell ref="AY719:AZ719"/>
    <mergeCell ref="BA719:BB719"/>
    <mergeCell ref="C720:D720"/>
    <mergeCell ref="E720:F720"/>
    <mergeCell ref="G720:H720"/>
    <mergeCell ref="I720:M720"/>
    <mergeCell ref="N720:O720"/>
    <mergeCell ref="P720:Q720"/>
    <mergeCell ref="R720:S720"/>
    <mergeCell ref="AL721:AM721"/>
    <mergeCell ref="AN721:AO721"/>
    <mergeCell ref="AP721:AQ721"/>
    <mergeCell ref="AR721:AS721"/>
    <mergeCell ref="AT721:AU721"/>
    <mergeCell ref="AV721:AX721"/>
    <mergeCell ref="AY721:AZ721"/>
    <mergeCell ref="BA721:BB721"/>
    <mergeCell ref="T721:U721"/>
    <mergeCell ref="V721:X721"/>
    <mergeCell ref="Y721:Z721"/>
    <mergeCell ref="AB721:AC721"/>
    <mergeCell ref="AD721:AE721"/>
    <mergeCell ref="AF721:AH721"/>
    <mergeCell ref="AI721:AK721"/>
    <mergeCell ref="C721:D721"/>
    <mergeCell ref="E721:F721"/>
    <mergeCell ref="G721:H721"/>
    <mergeCell ref="I721:M721"/>
    <mergeCell ref="N721:O721"/>
    <mergeCell ref="P721:Q721"/>
    <mergeCell ref="R721:S721"/>
    <mergeCell ref="AL722:AM722"/>
    <mergeCell ref="AN722:AO722"/>
    <mergeCell ref="AP722:AQ722"/>
    <mergeCell ref="AR722:AS722"/>
    <mergeCell ref="AT722:AU722"/>
    <mergeCell ref="AV722:AX722"/>
    <mergeCell ref="AY722:AZ722"/>
    <mergeCell ref="BA722:BB722"/>
    <mergeCell ref="T722:U722"/>
    <mergeCell ref="V722:X722"/>
    <mergeCell ref="Y722:Z722"/>
    <mergeCell ref="AB722:AC722"/>
    <mergeCell ref="AD722:AE722"/>
    <mergeCell ref="AF722:AH722"/>
    <mergeCell ref="AI722:AK722"/>
    <mergeCell ref="C722:D722"/>
    <mergeCell ref="E722:F722"/>
    <mergeCell ref="G722:H722"/>
    <mergeCell ref="I722:M722"/>
    <mergeCell ref="N722:O722"/>
    <mergeCell ref="P722:Q722"/>
    <mergeCell ref="R722:S722"/>
    <mergeCell ref="AL725:AM725"/>
    <mergeCell ref="AN725:AO725"/>
    <mergeCell ref="T725:U725"/>
    <mergeCell ref="V725:X725"/>
    <mergeCell ref="Y725:Z725"/>
    <mergeCell ref="AB725:AC725"/>
    <mergeCell ref="AD725:AE725"/>
    <mergeCell ref="AF725:AH725"/>
    <mergeCell ref="AI725:AK725"/>
    <mergeCell ref="AL726:AM726"/>
    <mergeCell ref="AN726:AO726"/>
    <mergeCell ref="T726:U726"/>
    <mergeCell ref="V726:X726"/>
    <mergeCell ref="Y726:Z726"/>
    <mergeCell ref="AB726:AC726"/>
    <mergeCell ref="AD726:AE726"/>
    <mergeCell ref="AF726:AH726"/>
    <mergeCell ref="AI726:AK726"/>
    <mergeCell ref="T728:U728"/>
    <mergeCell ref="V728:X728"/>
    <mergeCell ref="Y728:Z728"/>
    <mergeCell ref="AB728:AC728"/>
    <mergeCell ref="AD728:AE728"/>
    <mergeCell ref="AF728:AH728"/>
    <mergeCell ref="AI728:AK728"/>
    <mergeCell ref="C728:D728"/>
    <mergeCell ref="E728:F728"/>
    <mergeCell ref="G728:H728"/>
    <mergeCell ref="I728:M728"/>
    <mergeCell ref="N728:O728"/>
    <mergeCell ref="P728:Q728"/>
    <mergeCell ref="R728:S728"/>
    <mergeCell ref="AL723:AM723"/>
    <mergeCell ref="AN723:AO723"/>
    <mergeCell ref="AP723:AQ723"/>
    <mergeCell ref="AR723:AS723"/>
    <mergeCell ref="AT723:AU723"/>
    <mergeCell ref="AV723:AX723"/>
    <mergeCell ref="AY723:AZ723"/>
    <mergeCell ref="BA723:BB723"/>
    <mergeCell ref="T723:U723"/>
    <mergeCell ref="V723:X723"/>
    <mergeCell ref="Y723:Z723"/>
    <mergeCell ref="AB723:AC723"/>
    <mergeCell ref="AD723:AE723"/>
    <mergeCell ref="AF723:AH723"/>
    <mergeCell ref="AI723:AK723"/>
    <mergeCell ref="C723:D723"/>
    <mergeCell ref="E723:F723"/>
    <mergeCell ref="G723:H723"/>
    <mergeCell ref="I723:M723"/>
    <mergeCell ref="N723:O723"/>
    <mergeCell ref="P723:Q723"/>
    <mergeCell ref="R723:S723"/>
    <mergeCell ref="T724:U724"/>
    <mergeCell ref="V724:X724"/>
    <mergeCell ref="Y724:Z724"/>
    <mergeCell ref="AB724:AC724"/>
    <mergeCell ref="AD724:AE724"/>
    <mergeCell ref="AF724:AH724"/>
    <mergeCell ref="AI724:AK724"/>
    <mergeCell ref="AL724:AM724"/>
    <mergeCell ref="AN724:AO724"/>
    <mergeCell ref="AR724:AS724"/>
    <mergeCell ref="AT724:AU724"/>
    <mergeCell ref="AV724:AX724"/>
    <mergeCell ref="AY724:AZ724"/>
    <mergeCell ref="BA724:BB724"/>
    <mergeCell ref="C726:D726"/>
    <mergeCell ref="E726:F726"/>
    <mergeCell ref="G726:H726"/>
    <mergeCell ref="I726:M726"/>
    <mergeCell ref="N726:O726"/>
    <mergeCell ref="P726:Q726"/>
    <mergeCell ref="R726:S726"/>
    <mergeCell ref="AP726:AQ726"/>
    <mergeCell ref="AR726:AS726"/>
    <mergeCell ref="AT726:AU726"/>
    <mergeCell ref="AV726:AX726"/>
    <mergeCell ref="AY726:AZ726"/>
    <mergeCell ref="BA726:BB726"/>
    <mergeCell ref="AP724:AQ724"/>
    <mergeCell ref="AP725:AQ725"/>
    <mergeCell ref="AR725:AS725"/>
    <mergeCell ref="AT725:AU725"/>
    <mergeCell ref="AV725:AX725"/>
    <mergeCell ref="AY725:AZ725"/>
    <mergeCell ref="BA725:BB725"/>
    <mergeCell ref="AL729:AM729"/>
    <mergeCell ref="AN729:AO729"/>
    <mergeCell ref="T729:U729"/>
    <mergeCell ref="V729:X729"/>
    <mergeCell ref="Y729:Z729"/>
    <mergeCell ref="AB729:AC729"/>
    <mergeCell ref="AD729:AE729"/>
    <mergeCell ref="AF729:AH729"/>
    <mergeCell ref="AI729:AK729"/>
    <mergeCell ref="C724:D724"/>
    <mergeCell ref="E724:F724"/>
    <mergeCell ref="G724:H724"/>
    <mergeCell ref="I724:M724"/>
    <mergeCell ref="N724:O724"/>
    <mergeCell ref="P724:Q724"/>
    <mergeCell ref="R724:S724"/>
    <mergeCell ref="C725:D725"/>
    <mergeCell ref="E725:F725"/>
    <mergeCell ref="G725:H725"/>
    <mergeCell ref="I725:M725"/>
    <mergeCell ref="N725:O725"/>
    <mergeCell ref="P725:Q725"/>
    <mergeCell ref="R725:S725"/>
    <mergeCell ref="AL727:AM727"/>
    <mergeCell ref="AN727:AO727"/>
    <mergeCell ref="AP727:AQ727"/>
    <mergeCell ref="AR727:AS727"/>
    <mergeCell ref="AT727:AU727"/>
    <mergeCell ref="AV727:AX727"/>
    <mergeCell ref="AY727:AZ727"/>
    <mergeCell ref="BA727:BB727"/>
    <mergeCell ref="T727:U727"/>
    <mergeCell ref="V727:X727"/>
    <mergeCell ref="Y727:Z727"/>
    <mergeCell ref="AB727:AC727"/>
    <mergeCell ref="AD727:AE727"/>
    <mergeCell ref="AF727:AH727"/>
    <mergeCell ref="AI727:AK727"/>
    <mergeCell ref="C727:D727"/>
    <mergeCell ref="E727:F727"/>
    <mergeCell ref="G727:H727"/>
    <mergeCell ref="I727:M727"/>
    <mergeCell ref="N727:O727"/>
    <mergeCell ref="P727:Q727"/>
    <mergeCell ref="R727:S727"/>
    <mergeCell ref="AP728:AQ728"/>
    <mergeCell ref="AP729:AQ729"/>
    <mergeCell ref="AR729:AS729"/>
    <mergeCell ref="AT729:AU729"/>
    <mergeCell ref="AV729:AX729"/>
    <mergeCell ref="AY729:AZ729"/>
    <mergeCell ref="BA729:BB729"/>
    <mergeCell ref="AL728:AM728"/>
    <mergeCell ref="AN728:AO728"/>
    <mergeCell ref="AR728:AS728"/>
    <mergeCell ref="AT728:AU728"/>
    <mergeCell ref="AV728:AX728"/>
    <mergeCell ref="AY728:AZ728"/>
    <mergeCell ref="BA728:BB728"/>
    <mergeCell ref="C729:D729"/>
    <mergeCell ref="E729:F729"/>
    <mergeCell ref="G729:H729"/>
    <mergeCell ref="I729:M729"/>
    <mergeCell ref="N729:O729"/>
    <mergeCell ref="P729:Q729"/>
    <mergeCell ref="R729:S729"/>
    <mergeCell ref="AL730:AM730"/>
    <mergeCell ref="AN730:AO730"/>
    <mergeCell ref="AP730:AQ730"/>
    <mergeCell ref="AR730:AS730"/>
    <mergeCell ref="AT730:AU730"/>
    <mergeCell ref="AV730:AX730"/>
    <mergeCell ref="AY730:AZ730"/>
    <mergeCell ref="BA730:BB730"/>
    <mergeCell ref="T730:U730"/>
    <mergeCell ref="V730:X730"/>
    <mergeCell ref="Y730:Z730"/>
    <mergeCell ref="AB730:AC730"/>
    <mergeCell ref="AD730:AE730"/>
    <mergeCell ref="AF730:AH730"/>
    <mergeCell ref="AI730:AK730"/>
    <mergeCell ref="C730:D730"/>
    <mergeCell ref="E730:F730"/>
    <mergeCell ref="G730:H730"/>
    <mergeCell ref="I730:M730"/>
    <mergeCell ref="N730:O730"/>
    <mergeCell ref="P730:Q730"/>
    <mergeCell ref="R730:S730"/>
    <mergeCell ref="AL731:AM731"/>
    <mergeCell ref="AN731:AO731"/>
    <mergeCell ref="AP731:AQ731"/>
    <mergeCell ref="AR731:AS731"/>
    <mergeCell ref="AT731:AU731"/>
    <mergeCell ref="AV731:AX731"/>
    <mergeCell ref="AY731:AZ731"/>
    <mergeCell ref="BA731:BB731"/>
    <mergeCell ref="T731:U731"/>
    <mergeCell ref="V731:X731"/>
    <mergeCell ref="Y731:Z731"/>
    <mergeCell ref="AB731:AC731"/>
    <mergeCell ref="AD731:AE731"/>
    <mergeCell ref="AF731:AH731"/>
    <mergeCell ref="AI731:AK731"/>
    <mergeCell ref="C731:D731"/>
    <mergeCell ref="E731:F731"/>
    <mergeCell ref="G731:H731"/>
    <mergeCell ref="I731:M731"/>
    <mergeCell ref="N731:O731"/>
    <mergeCell ref="P731:Q731"/>
    <mergeCell ref="R731:S731"/>
    <mergeCell ref="AL734:AM734"/>
    <mergeCell ref="AN734:AO734"/>
    <mergeCell ref="T734:U734"/>
    <mergeCell ref="V734:X734"/>
    <mergeCell ref="Y734:Z734"/>
    <mergeCell ref="AB734:AC734"/>
    <mergeCell ref="AD734:AE734"/>
    <mergeCell ref="AF734:AH734"/>
    <mergeCell ref="AI734:AK734"/>
    <mergeCell ref="AL735:AM735"/>
    <mergeCell ref="AN735:AO735"/>
    <mergeCell ref="T735:U735"/>
    <mergeCell ref="V735:X735"/>
    <mergeCell ref="Y735:Z735"/>
    <mergeCell ref="AB735:AC735"/>
    <mergeCell ref="AD735:AE735"/>
    <mergeCell ref="AF735:AH735"/>
    <mergeCell ref="AI735:AK735"/>
    <mergeCell ref="T737:U737"/>
    <mergeCell ref="V737:X737"/>
    <mergeCell ref="Y737:Z737"/>
    <mergeCell ref="AB737:AC737"/>
    <mergeCell ref="AD737:AE737"/>
    <mergeCell ref="AF737:AH737"/>
    <mergeCell ref="AI737:AK737"/>
    <mergeCell ref="C737:D737"/>
    <mergeCell ref="E737:F737"/>
    <mergeCell ref="G737:H737"/>
    <mergeCell ref="I737:M737"/>
    <mergeCell ref="N737:O737"/>
    <mergeCell ref="P737:Q737"/>
    <mergeCell ref="R737:S737"/>
    <mergeCell ref="AL732:AM732"/>
    <mergeCell ref="AN732:AO732"/>
    <mergeCell ref="AP732:AQ732"/>
    <mergeCell ref="AR732:AS732"/>
    <mergeCell ref="AT732:AU732"/>
    <mergeCell ref="AV732:AX732"/>
    <mergeCell ref="AY732:AZ732"/>
    <mergeCell ref="BA732:BB732"/>
    <mergeCell ref="T732:U732"/>
    <mergeCell ref="V732:X732"/>
    <mergeCell ref="Y732:Z732"/>
    <mergeCell ref="AB732:AC732"/>
    <mergeCell ref="AD732:AE732"/>
    <mergeCell ref="AF732:AH732"/>
    <mergeCell ref="AI732:AK732"/>
    <mergeCell ref="C732:D732"/>
    <mergeCell ref="E732:F732"/>
    <mergeCell ref="G732:H732"/>
    <mergeCell ref="I732:M732"/>
    <mergeCell ref="N732:O732"/>
    <mergeCell ref="P732:Q732"/>
    <mergeCell ref="R732:S732"/>
    <mergeCell ref="T733:U733"/>
    <mergeCell ref="V733:X733"/>
    <mergeCell ref="Y733:Z733"/>
    <mergeCell ref="AB733:AC733"/>
    <mergeCell ref="AD733:AE733"/>
    <mergeCell ref="AF733:AH733"/>
    <mergeCell ref="AI733:AK733"/>
    <mergeCell ref="AL733:AM733"/>
    <mergeCell ref="AN733:AO733"/>
    <mergeCell ref="AR733:AS733"/>
    <mergeCell ref="AT733:AU733"/>
    <mergeCell ref="AV733:AX733"/>
    <mergeCell ref="AY733:AZ733"/>
    <mergeCell ref="BA733:BB733"/>
    <mergeCell ref="C735:D735"/>
    <mergeCell ref="E735:F735"/>
    <mergeCell ref="G735:H735"/>
    <mergeCell ref="I735:M735"/>
    <mergeCell ref="N735:O735"/>
    <mergeCell ref="P735:Q735"/>
    <mergeCell ref="R735:S735"/>
    <mergeCell ref="AP735:AQ735"/>
    <mergeCell ref="AR735:AS735"/>
    <mergeCell ref="AT735:AU735"/>
    <mergeCell ref="AV735:AX735"/>
    <mergeCell ref="AY735:AZ735"/>
    <mergeCell ref="BA735:BB735"/>
    <mergeCell ref="AP733:AQ733"/>
    <mergeCell ref="AP734:AQ734"/>
    <mergeCell ref="AR734:AS734"/>
    <mergeCell ref="AT734:AU734"/>
    <mergeCell ref="AV734:AX734"/>
    <mergeCell ref="AY734:AZ734"/>
    <mergeCell ref="BA734:BB734"/>
    <mergeCell ref="AL738:AM738"/>
    <mergeCell ref="AN738:AO738"/>
    <mergeCell ref="T738:U738"/>
    <mergeCell ref="V738:X738"/>
    <mergeCell ref="Y738:Z738"/>
    <mergeCell ref="AB738:AC738"/>
    <mergeCell ref="AD738:AE738"/>
    <mergeCell ref="AF738:AH738"/>
    <mergeCell ref="AI738:AK738"/>
    <mergeCell ref="C733:D733"/>
    <mergeCell ref="E733:F733"/>
    <mergeCell ref="G733:H733"/>
    <mergeCell ref="I733:M733"/>
    <mergeCell ref="N733:O733"/>
    <mergeCell ref="P733:Q733"/>
    <mergeCell ref="R733:S733"/>
    <mergeCell ref="C734:D734"/>
    <mergeCell ref="E734:F734"/>
    <mergeCell ref="G734:H734"/>
    <mergeCell ref="I734:M734"/>
    <mergeCell ref="N734:O734"/>
    <mergeCell ref="P734:Q734"/>
    <mergeCell ref="R734:S734"/>
    <mergeCell ref="AL736:AM736"/>
    <mergeCell ref="AN736:AO736"/>
    <mergeCell ref="AP736:AQ736"/>
    <mergeCell ref="AR736:AS736"/>
    <mergeCell ref="AT736:AU736"/>
    <mergeCell ref="AV736:AX736"/>
    <mergeCell ref="AY736:AZ736"/>
    <mergeCell ref="BA736:BB736"/>
    <mergeCell ref="T736:U736"/>
    <mergeCell ref="V736:X736"/>
    <mergeCell ref="Y736:Z736"/>
    <mergeCell ref="AB736:AC736"/>
    <mergeCell ref="AD736:AE736"/>
    <mergeCell ref="AF736:AH736"/>
    <mergeCell ref="AI736:AK736"/>
    <mergeCell ref="C736:D736"/>
    <mergeCell ref="E736:F736"/>
    <mergeCell ref="G736:H736"/>
    <mergeCell ref="I736:M736"/>
    <mergeCell ref="N736:O736"/>
    <mergeCell ref="P736:Q736"/>
    <mergeCell ref="R736:S736"/>
    <mergeCell ref="AP737:AQ737"/>
    <mergeCell ref="AP738:AQ738"/>
    <mergeCell ref="AR738:AS738"/>
    <mergeCell ref="AT738:AU738"/>
    <mergeCell ref="AV738:AX738"/>
    <mergeCell ref="AY738:AZ738"/>
    <mergeCell ref="BA738:BB738"/>
    <mergeCell ref="AL737:AM737"/>
    <mergeCell ref="AN737:AO737"/>
    <mergeCell ref="AR737:AS737"/>
    <mergeCell ref="AT737:AU737"/>
    <mergeCell ref="AV737:AX737"/>
    <mergeCell ref="AY737:AZ737"/>
    <mergeCell ref="BA737:BB737"/>
    <mergeCell ref="C738:D738"/>
    <mergeCell ref="E738:F738"/>
    <mergeCell ref="G738:H738"/>
    <mergeCell ref="I738:M738"/>
    <mergeCell ref="N738:O738"/>
    <mergeCell ref="P738:Q738"/>
    <mergeCell ref="R738:S738"/>
    <mergeCell ref="AL739:AM739"/>
    <mergeCell ref="AN739:AO739"/>
    <mergeCell ref="AP739:AQ739"/>
    <mergeCell ref="AR739:AS739"/>
    <mergeCell ref="AT739:AU739"/>
    <mergeCell ref="AV739:AX739"/>
    <mergeCell ref="AY739:AZ739"/>
    <mergeCell ref="BA739:BB739"/>
    <mergeCell ref="T739:U739"/>
    <mergeCell ref="V739:X739"/>
    <mergeCell ref="Y739:Z739"/>
    <mergeCell ref="AB739:AC739"/>
    <mergeCell ref="AD739:AE739"/>
    <mergeCell ref="AF739:AH739"/>
    <mergeCell ref="AI739:AK739"/>
    <mergeCell ref="C739:D739"/>
    <mergeCell ref="E739:F739"/>
    <mergeCell ref="G739:H739"/>
    <mergeCell ref="I739:M739"/>
    <mergeCell ref="N739:O739"/>
    <mergeCell ref="P739:Q739"/>
    <mergeCell ref="R739:S739"/>
    <mergeCell ref="AL740:AM740"/>
    <mergeCell ref="AN740:AO740"/>
    <mergeCell ref="AP740:AQ740"/>
    <mergeCell ref="AR740:AS740"/>
    <mergeCell ref="AT740:AU740"/>
    <mergeCell ref="AV740:AX740"/>
    <mergeCell ref="AY740:AZ740"/>
    <mergeCell ref="BA740:BB740"/>
    <mergeCell ref="T740:U740"/>
    <mergeCell ref="V740:X740"/>
    <mergeCell ref="Y740:Z740"/>
    <mergeCell ref="AB740:AC740"/>
    <mergeCell ref="AD740:AE740"/>
    <mergeCell ref="AF740:AH740"/>
    <mergeCell ref="AI740:AK740"/>
    <mergeCell ref="C740:D740"/>
    <mergeCell ref="E740:F740"/>
    <mergeCell ref="G740:H740"/>
    <mergeCell ref="I740:M740"/>
    <mergeCell ref="N740:O740"/>
    <mergeCell ref="P740:Q740"/>
    <mergeCell ref="R740:S740"/>
    <mergeCell ref="AL743:AM743"/>
    <mergeCell ref="AN743:AO743"/>
    <mergeCell ref="T743:U743"/>
    <mergeCell ref="V743:X743"/>
    <mergeCell ref="Y743:Z743"/>
    <mergeCell ref="AB743:AC743"/>
    <mergeCell ref="AD743:AE743"/>
    <mergeCell ref="AF743:AH743"/>
    <mergeCell ref="AI743:AK743"/>
    <mergeCell ref="AL744:AM744"/>
    <mergeCell ref="AN744:AO744"/>
    <mergeCell ref="T744:U744"/>
    <mergeCell ref="V744:X744"/>
    <mergeCell ref="Y744:Z744"/>
    <mergeCell ref="AB744:AC744"/>
    <mergeCell ref="AD744:AE744"/>
    <mergeCell ref="AF744:AH744"/>
    <mergeCell ref="AI744:AK744"/>
    <mergeCell ref="T746:U746"/>
    <mergeCell ref="V746:X746"/>
    <mergeCell ref="Y746:Z746"/>
    <mergeCell ref="AB746:AC746"/>
    <mergeCell ref="AD746:AE746"/>
    <mergeCell ref="AF746:AH746"/>
    <mergeCell ref="AI746:AK746"/>
    <mergeCell ref="C746:D746"/>
    <mergeCell ref="E746:F746"/>
    <mergeCell ref="G746:H746"/>
    <mergeCell ref="I746:M746"/>
    <mergeCell ref="N746:O746"/>
    <mergeCell ref="P746:Q746"/>
    <mergeCell ref="R746:S746"/>
    <mergeCell ref="AL741:AM741"/>
    <mergeCell ref="AN741:AO741"/>
    <mergeCell ref="AP741:AQ741"/>
    <mergeCell ref="AR741:AS741"/>
    <mergeCell ref="AT741:AU741"/>
    <mergeCell ref="AV741:AX741"/>
    <mergeCell ref="AY741:AZ741"/>
    <mergeCell ref="BA741:BB741"/>
    <mergeCell ref="T741:U741"/>
    <mergeCell ref="V741:X741"/>
    <mergeCell ref="Y741:Z741"/>
    <mergeCell ref="AB741:AC741"/>
    <mergeCell ref="AD741:AE741"/>
    <mergeCell ref="AF741:AH741"/>
    <mergeCell ref="AI741:AK741"/>
    <mergeCell ref="C741:D741"/>
    <mergeCell ref="E741:F741"/>
    <mergeCell ref="G741:H741"/>
    <mergeCell ref="I741:M741"/>
    <mergeCell ref="N741:O741"/>
    <mergeCell ref="P741:Q741"/>
    <mergeCell ref="R741:S741"/>
    <mergeCell ref="T742:U742"/>
    <mergeCell ref="V742:X742"/>
    <mergeCell ref="Y742:Z742"/>
    <mergeCell ref="AB742:AC742"/>
    <mergeCell ref="AD742:AE742"/>
    <mergeCell ref="AF742:AH742"/>
    <mergeCell ref="AI742:AK742"/>
    <mergeCell ref="AL742:AM742"/>
    <mergeCell ref="AN742:AO742"/>
    <mergeCell ref="AR742:AS742"/>
    <mergeCell ref="AT742:AU742"/>
    <mergeCell ref="AV742:AX742"/>
    <mergeCell ref="AY742:AZ742"/>
    <mergeCell ref="BA742:BB742"/>
    <mergeCell ref="C744:D744"/>
    <mergeCell ref="E744:F744"/>
    <mergeCell ref="G744:H744"/>
    <mergeCell ref="I744:M744"/>
    <mergeCell ref="N744:O744"/>
    <mergeCell ref="P744:Q744"/>
    <mergeCell ref="R744:S744"/>
    <mergeCell ref="AP744:AQ744"/>
    <mergeCell ref="AR744:AS744"/>
    <mergeCell ref="AT744:AU744"/>
    <mergeCell ref="AV744:AX744"/>
    <mergeCell ref="AY744:AZ744"/>
    <mergeCell ref="BA744:BB744"/>
    <mergeCell ref="AP742:AQ742"/>
    <mergeCell ref="AP743:AQ743"/>
    <mergeCell ref="AR743:AS743"/>
    <mergeCell ref="AT743:AU743"/>
    <mergeCell ref="AV743:AX743"/>
    <mergeCell ref="AY743:AZ743"/>
    <mergeCell ref="BA743:BB743"/>
    <mergeCell ref="AL747:AM747"/>
    <mergeCell ref="AN747:AO747"/>
    <mergeCell ref="T747:U747"/>
    <mergeCell ref="V747:X747"/>
    <mergeCell ref="Y747:Z747"/>
    <mergeCell ref="AB747:AC747"/>
    <mergeCell ref="AD747:AE747"/>
    <mergeCell ref="AF747:AH747"/>
    <mergeCell ref="AI747:AK747"/>
    <mergeCell ref="C742:D742"/>
    <mergeCell ref="E742:F742"/>
    <mergeCell ref="G742:H742"/>
    <mergeCell ref="I742:M742"/>
    <mergeCell ref="N742:O742"/>
    <mergeCell ref="P742:Q742"/>
    <mergeCell ref="R742:S742"/>
    <mergeCell ref="C743:D743"/>
    <mergeCell ref="E743:F743"/>
    <mergeCell ref="G743:H743"/>
    <mergeCell ref="I743:M743"/>
    <mergeCell ref="N743:O743"/>
    <mergeCell ref="P743:Q743"/>
    <mergeCell ref="R743:S743"/>
    <mergeCell ref="AL745:AM745"/>
    <mergeCell ref="AN745:AO745"/>
    <mergeCell ref="AP745:AQ745"/>
    <mergeCell ref="AR745:AS745"/>
    <mergeCell ref="AT745:AU745"/>
    <mergeCell ref="AV745:AX745"/>
    <mergeCell ref="AY745:AZ745"/>
    <mergeCell ref="BA745:BB745"/>
    <mergeCell ref="T745:U745"/>
    <mergeCell ref="V745:X745"/>
    <mergeCell ref="Y745:Z745"/>
    <mergeCell ref="AB745:AC745"/>
    <mergeCell ref="AD745:AE745"/>
    <mergeCell ref="AF745:AH745"/>
    <mergeCell ref="AI745:AK745"/>
    <mergeCell ref="C745:D745"/>
    <mergeCell ref="E745:F745"/>
    <mergeCell ref="G745:H745"/>
    <mergeCell ref="I745:M745"/>
    <mergeCell ref="N745:O745"/>
    <mergeCell ref="P745:Q745"/>
    <mergeCell ref="R745:S745"/>
    <mergeCell ref="AP746:AQ746"/>
    <mergeCell ref="AP747:AQ747"/>
    <mergeCell ref="AR747:AS747"/>
    <mergeCell ref="AT747:AU747"/>
    <mergeCell ref="AV747:AX747"/>
    <mergeCell ref="AY747:AZ747"/>
    <mergeCell ref="BA747:BB747"/>
    <mergeCell ref="AL746:AM746"/>
    <mergeCell ref="AN746:AO746"/>
    <mergeCell ref="AR746:AS746"/>
    <mergeCell ref="AT746:AU746"/>
    <mergeCell ref="AV746:AX746"/>
    <mergeCell ref="AY746:AZ746"/>
    <mergeCell ref="BA746:BB746"/>
    <mergeCell ref="C747:D747"/>
    <mergeCell ref="E747:F747"/>
    <mergeCell ref="G747:H747"/>
    <mergeCell ref="I747:M747"/>
    <mergeCell ref="N747:O747"/>
    <mergeCell ref="P747:Q747"/>
    <mergeCell ref="R747:S747"/>
    <mergeCell ref="AL748:AM748"/>
    <mergeCell ref="AN748:AO748"/>
    <mergeCell ref="AP748:AQ748"/>
    <mergeCell ref="AR748:AS748"/>
    <mergeCell ref="AT748:AU748"/>
    <mergeCell ref="AV748:AX748"/>
    <mergeCell ref="AY748:AZ748"/>
    <mergeCell ref="BA748:BB748"/>
    <mergeCell ref="T748:U748"/>
    <mergeCell ref="V748:X748"/>
    <mergeCell ref="Y748:Z748"/>
    <mergeCell ref="AB748:AC748"/>
    <mergeCell ref="AD748:AE748"/>
    <mergeCell ref="AF748:AH748"/>
    <mergeCell ref="AI748:AK748"/>
    <mergeCell ref="C748:D748"/>
    <mergeCell ref="E748:F748"/>
    <mergeCell ref="G748:H748"/>
    <mergeCell ref="I748:M748"/>
    <mergeCell ref="N748:O748"/>
    <mergeCell ref="P748:Q748"/>
    <mergeCell ref="R748:S748"/>
    <mergeCell ref="AL749:AM749"/>
    <mergeCell ref="AN749:AO749"/>
    <mergeCell ref="AP749:AQ749"/>
    <mergeCell ref="AR749:AS749"/>
    <mergeCell ref="AT749:AU749"/>
    <mergeCell ref="AV749:AX749"/>
    <mergeCell ref="AY749:AZ749"/>
    <mergeCell ref="BA749:BB749"/>
    <mergeCell ref="T749:U749"/>
    <mergeCell ref="V749:X749"/>
    <mergeCell ref="Y749:Z749"/>
    <mergeCell ref="AB749:AC749"/>
    <mergeCell ref="AD749:AE749"/>
    <mergeCell ref="AF749:AH749"/>
    <mergeCell ref="AI749:AK749"/>
    <mergeCell ref="C749:D749"/>
    <mergeCell ref="E749:F749"/>
    <mergeCell ref="G749:H749"/>
    <mergeCell ref="I749:M749"/>
    <mergeCell ref="N749:O749"/>
    <mergeCell ref="P749:Q749"/>
    <mergeCell ref="R749:S749"/>
    <mergeCell ref="AL752:AM752"/>
    <mergeCell ref="AN752:AO752"/>
    <mergeCell ref="T752:U752"/>
    <mergeCell ref="V752:X752"/>
    <mergeCell ref="Y752:Z752"/>
    <mergeCell ref="AB752:AC752"/>
    <mergeCell ref="AD752:AE752"/>
    <mergeCell ref="AF752:AH752"/>
    <mergeCell ref="AI752:AK752"/>
    <mergeCell ref="AL753:AM753"/>
    <mergeCell ref="AN753:AO753"/>
    <mergeCell ref="T753:U753"/>
    <mergeCell ref="V753:X753"/>
    <mergeCell ref="Y753:Z753"/>
    <mergeCell ref="AB753:AC753"/>
    <mergeCell ref="AD753:AE753"/>
    <mergeCell ref="AF753:AH753"/>
    <mergeCell ref="AI753:AK753"/>
    <mergeCell ref="T755:U755"/>
    <mergeCell ref="V755:X755"/>
    <mergeCell ref="Y755:Z755"/>
    <mergeCell ref="AB755:AC755"/>
    <mergeCell ref="AD755:AE755"/>
    <mergeCell ref="AF755:AH755"/>
    <mergeCell ref="AI755:AK755"/>
    <mergeCell ref="C755:D755"/>
    <mergeCell ref="E755:F755"/>
    <mergeCell ref="G755:H755"/>
    <mergeCell ref="I755:M755"/>
    <mergeCell ref="N755:O755"/>
    <mergeCell ref="P755:Q755"/>
    <mergeCell ref="R755:S755"/>
    <mergeCell ref="AL750:AM750"/>
    <mergeCell ref="AN750:AO750"/>
    <mergeCell ref="AP750:AQ750"/>
    <mergeCell ref="AR750:AS750"/>
    <mergeCell ref="AT750:AU750"/>
    <mergeCell ref="AV750:AX750"/>
    <mergeCell ref="AY750:AZ750"/>
    <mergeCell ref="BA750:BB750"/>
    <mergeCell ref="T750:U750"/>
    <mergeCell ref="V750:X750"/>
    <mergeCell ref="Y750:Z750"/>
    <mergeCell ref="AB750:AC750"/>
    <mergeCell ref="AD750:AE750"/>
    <mergeCell ref="AF750:AH750"/>
    <mergeCell ref="AI750:AK750"/>
    <mergeCell ref="C750:D750"/>
    <mergeCell ref="E750:F750"/>
    <mergeCell ref="G750:H750"/>
    <mergeCell ref="I750:M750"/>
    <mergeCell ref="N750:O750"/>
    <mergeCell ref="P750:Q750"/>
    <mergeCell ref="R750:S750"/>
    <mergeCell ref="T751:U751"/>
    <mergeCell ref="V751:X751"/>
    <mergeCell ref="Y751:Z751"/>
    <mergeCell ref="AB751:AC751"/>
    <mergeCell ref="AD751:AE751"/>
    <mergeCell ref="AF751:AH751"/>
    <mergeCell ref="AI751:AK751"/>
    <mergeCell ref="AL751:AM751"/>
    <mergeCell ref="AN751:AO751"/>
    <mergeCell ref="AR751:AS751"/>
    <mergeCell ref="AT751:AU751"/>
    <mergeCell ref="AV751:AX751"/>
    <mergeCell ref="AY751:AZ751"/>
    <mergeCell ref="BA751:BB751"/>
    <mergeCell ref="C753:D753"/>
    <mergeCell ref="E753:F753"/>
    <mergeCell ref="G753:H753"/>
    <mergeCell ref="I753:M753"/>
    <mergeCell ref="N753:O753"/>
    <mergeCell ref="P753:Q753"/>
    <mergeCell ref="R753:S753"/>
    <mergeCell ref="AP753:AQ753"/>
    <mergeCell ref="AR753:AS753"/>
    <mergeCell ref="AT753:AU753"/>
    <mergeCell ref="AV753:AX753"/>
    <mergeCell ref="AY753:AZ753"/>
    <mergeCell ref="BA753:BB753"/>
    <mergeCell ref="AP751:AQ751"/>
    <mergeCell ref="AP752:AQ752"/>
    <mergeCell ref="AR752:AS752"/>
    <mergeCell ref="AT752:AU752"/>
    <mergeCell ref="AV752:AX752"/>
    <mergeCell ref="AY752:AZ752"/>
    <mergeCell ref="BA752:BB752"/>
    <mergeCell ref="AL756:AM756"/>
    <mergeCell ref="AN756:AO756"/>
    <mergeCell ref="T756:U756"/>
    <mergeCell ref="V756:X756"/>
    <mergeCell ref="Y756:Z756"/>
    <mergeCell ref="AB756:AC756"/>
    <mergeCell ref="AD756:AE756"/>
    <mergeCell ref="AF756:AH756"/>
    <mergeCell ref="AI756:AK756"/>
    <mergeCell ref="C751:D751"/>
    <mergeCell ref="E751:F751"/>
    <mergeCell ref="G751:H751"/>
    <mergeCell ref="I751:M751"/>
    <mergeCell ref="N751:O751"/>
    <mergeCell ref="P751:Q751"/>
    <mergeCell ref="R751:S751"/>
    <mergeCell ref="C752:D752"/>
    <mergeCell ref="E752:F752"/>
    <mergeCell ref="G752:H752"/>
    <mergeCell ref="I752:M752"/>
    <mergeCell ref="N752:O752"/>
    <mergeCell ref="P752:Q752"/>
    <mergeCell ref="R752:S752"/>
    <mergeCell ref="AL754:AM754"/>
    <mergeCell ref="AN754:AO754"/>
    <mergeCell ref="AP754:AQ754"/>
    <mergeCell ref="AR754:AS754"/>
    <mergeCell ref="AT754:AU754"/>
    <mergeCell ref="AV754:AX754"/>
    <mergeCell ref="AY754:AZ754"/>
    <mergeCell ref="BA754:BB754"/>
    <mergeCell ref="T754:U754"/>
    <mergeCell ref="V754:X754"/>
    <mergeCell ref="Y754:Z754"/>
    <mergeCell ref="AB754:AC754"/>
    <mergeCell ref="AD754:AE754"/>
    <mergeCell ref="AF754:AH754"/>
    <mergeCell ref="AI754:AK754"/>
    <mergeCell ref="C754:D754"/>
    <mergeCell ref="E754:F754"/>
    <mergeCell ref="G754:H754"/>
    <mergeCell ref="I754:M754"/>
    <mergeCell ref="N754:O754"/>
    <mergeCell ref="P754:Q754"/>
    <mergeCell ref="R754:S754"/>
    <mergeCell ref="AP755:AQ755"/>
    <mergeCell ref="AP756:AQ756"/>
    <mergeCell ref="AR756:AS756"/>
    <mergeCell ref="AT756:AU756"/>
    <mergeCell ref="AV756:AX756"/>
    <mergeCell ref="AY756:AZ756"/>
    <mergeCell ref="BA756:BB756"/>
    <mergeCell ref="AL755:AM755"/>
    <mergeCell ref="AN755:AO755"/>
    <mergeCell ref="AR755:AS755"/>
    <mergeCell ref="AT755:AU755"/>
    <mergeCell ref="AV755:AX755"/>
    <mergeCell ref="AY755:AZ755"/>
    <mergeCell ref="BA755:BB755"/>
    <mergeCell ref="C756:D756"/>
    <mergeCell ref="E756:F756"/>
    <mergeCell ref="G756:H756"/>
    <mergeCell ref="I756:M756"/>
    <mergeCell ref="N756:O756"/>
    <mergeCell ref="P756:Q756"/>
    <mergeCell ref="R756:S756"/>
    <mergeCell ref="AL757:AM757"/>
    <mergeCell ref="AN757:AO757"/>
    <mergeCell ref="AP757:AQ757"/>
    <mergeCell ref="AR757:AS757"/>
    <mergeCell ref="AT757:AU757"/>
    <mergeCell ref="AV757:AX757"/>
    <mergeCell ref="AY757:AZ757"/>
    <mergeCell ref="BA757:BB757"/>
    <mergeCell ref="T757:U757"/>
    <mergeCell ref="V757:X757"/>
    <mergeCell ref="Y757:Z757"/>
    <mergeCell ref="AB757:AC757"/>
    <mergeCell ref="AD757:AE757"/>
    <mergeCell ref="AF757:AH757"/>
    <mergeCell ref="AI757:AK757"/>
    <mergeCell ref="C757:D757"/>
    <mergeCell ref="E757:F757"/>
    <mergeCell ref="G757:H757"/>
    <mergeCell ref="I757:M757"/>
    <mergeCell ref="N757:O757"/>
    <mergeCell ref="P757:Q757"/>
    <mergeCell ref="R757:S757"/>
    <mergeCell ref="AL758:AM758"/>
    <mergeCell ref="AN758:AO758"/>
    <mergeCell ref="AP758:AQ758"/>
    <mergeCell ref="AR758:AS758"/>
    <mergeCell ref="AT758:AU758"/>
    <mergeCell ref="AV758:AX758"/>
    <mergeCell ref="AY758:AZ758"/>
    <mergeCell ref="BA758:BB758"/>
    <mergeCell ref="T758:U758"/>
    <mergeCell ref="V758:X758"/>
    <mergeCell ref="Y758:Z758"/>
    <mergeCell ref="AB758:AC758"/>
    <mergeCell ref="AD758:AE758"/>
    <mergeCell ref="AF758:AH758"/>
    <mergeCell ref="AI758:AK758"/>
    <mergeCell ref="C758:D758"/>
    <mergeCell ref="E758:F758"/>
    <mergeCell ref="G758:H758"/>
    <mergeCell ref="I758:M758"/>
    <mergeCell ref="N758:O758"/>
    <mergeCell ref="P758:Q758"/>
    <mergeCell ref="R758:S758"/>
    <mergeCell ref="AL761:AM761"/>
    <mergeCell ref="AN761:AO761"/>
    <mergeCell ref="T761:U761"/>
    <mergeCell ref="V761:X761"/>
    <mergeCell ref="Y761:Z761"/>
    <mergeCell ref="AB761:AC761"/>
    <mergeCell ref="AD761:AE761"/>
    <mergeCell ref="AF761:AH761"/>
    <mergeCell ref="AI761:AK761"/>
    <mergeCell ref="AL762:AM762"/>
    <mergeCell ref="AN762:AO762"/>
    <mergeCell ref="T762:U762"/>
    <mergeCell ref="V762:X762"/>
    <mergeCell ref="Y762:Z762"/>
    <mergeCell ref="AB762:AC762"/>
    <mergeCell ref="AD762:AE762"/>
    <mergeCell ref="AF762:AH762"/>
    <mergeCell ref="AI762:AK762"/>
    <mergeCell ref="T764:U764"/>
    <mergeCell ref="V764:X764"/>
    <mergeCell ref="Y764:Z764"/>
    <mergeCell ref="AB764:AC764"/>
    <mergeCell ref="AD764:AE764"/>
    <mergeCell ref="AF764:AH764"/>
    <mergeCell ref="AI764:AK764"/>
    <mergeCell ref="C764:D764"/>
    <mergeCell ref="E764:F764"/>
    <mergeCell ref="G764:H764"/>
    <mergeCell ref="I764:M764"/>
    <mergeCell ref="N764:O764"/>
    <mergeCell ref="P764:Q764"/>
    <mergeCell ref="R764:S764"/>
    <mergeCell ref="AF2:AH2"/>
    <mergeCell ref="AJ2:AL2"/>
    <mergeCell ref="AN2:AP2"/>
    <mergeCell ref="AR2:AS2"/>
    <mergeCell ref="AV2:AW2"/>
    <mergeCell ref="AX2:AY2"/>
    <mergeCell ref="M2:O2"/>
    <mergeCell ref="M3:O4"/>
    <mergeCell ref="T2:V2"/>
    <mergeCell ref="T3:V4"/>
    <mergeCell ref="AB2:AD2"/>
    <mergeCell ref="AB3:AD4"/>
    <mergeCell ref="AF3:AH4"/>
    <mergeCell ref="AJ3:AL4"/>
    <mergeCell ref="AN3:AP4"/>
    <mergeCell ref="AR4:AS4"/>
    <mergeCell ref="AV4:AW4"/>
    <mergeCell ref="AX4:AY4"/>
    <mergeCell ref="B2:E4"/>
    <mergeCell ref="F2:K2"/>
    <mergeCell ref="P2:R2"/>
    <mergeCell ref="X2:Z2"/>
    <mergeCell ref="F3:K4"/>
    <mergeCell ref="P3:R4"/>
    <mergeCell ref="X3:Z4"/>
    <mergeCell ref="AB6:AD6"/>
    <mergeCell ref="AF6:AG6"/>
    <mergeCell ref="AR6:AS6"/>
    <mergeCell ref="AV6:AW6"/>
    <mergeCell ref="AX6:AY6"/>
    <mergeCell ref="B6:C6"/>
    <mergeCell ref="F6:H6"/>
    <mergeCell ref="I6:K6"/>
    <mergeCell ref="M6:O6"/>
    <mergeCell ref="P6:R6"/>
    <mergeCell ref="T6:V6"/>
    <mergeCell ref="X6:Z6"/>
    <mergeCell ref="H9:I9"/>
    <mergeCell ref="J9:L9"/>
    <mergeCell ref="M9:O9"/>
    <mergeCell ref="P9:R9"/>
    <mergeCell ref="AB9:AC9"/>
    <mergeCell ref="AD9:AE9"/>
    <mergeCell ref="AF9:AG9"/>
    <mergeCell ref="AH9:AI9"/>
    <mergeCell ref="AJ9:AK9"/>
    <mergeCell ref="AL9:AM9"/>
    <mergeCell ref="AN9:AO9"/>
    <mergeCell ref="AP9:AQ9"/>
    <mergeCell ref="AR9:AS9"/>
    <mergeCell ref="AT9:AU9"/>
    <mergeCell ref="AR11:AS11"/>
    <mergeCell ref="AT11:AU11"/>
    <mergeCell ref="AD11:AE11"/>
    <mergeCell ref="AF11:AG11"/>
    <mergeCell ref="AH11:AI11"/>
    <mergeCell ref="AJ11:AK11"/>
    <mergeCell ref="AL11:AM11"/>
    <mergeCell ref="AN11:AO11"/>
    <mergeCell ref="AP11:AQ11"/>
    <mergeCell ref="AV12:AW12"/>
    <mergeCell ref="AX12:AY12"/>
    <mergeCell ref="AH12:AI12"/>
    <mergeCell ref="AJ12:AK12"/>
    <mergeCell ref="AL12:AM12"/>
    <mergeCell ref="AN12:AO12"/>
    <mergeCell ref="AP12:AQ12"/>
    <mergeCell ref="AR12:AS12"/>
    <mergeCell ref="AT12:AU12"/>
    <mergeCell ref="AV9:AW9"/>
    <mergeCell ref="AX9:AY9"/>
    <mergeCell ref="AV11:AW11"/>
    <mergeCell ref="AX11:AY11"/>
    <mergeCell ref="B8:R8"/>
    <mergeCell ref="T8:Z8"/>
    <mergeCell ref="AB8:AI8"/>
    <mergeCell ref="AJ8:AQ8"/>
    <mergeCell ref="AR8:AY8"/>
    <mergeCell ref="B9:D9"/>
    <mergeCell ref="E9:G9"/>
    <mergeCell ref="T9:V9"/>
    <mergeCell ref="T10:V10"/>
    <mergeCell ref="T11:V11"/>
    <mergeCell ref="T12:V12"/>
    <mergeCell ref="AN10:AO10"/>
    <mergeCell ref="AP10:AQ10"/>
    <mergeCell ref="AR10:AS10"/>
    <mergeCell ref="AT10:AU10"/>
    <mergeCell ref="AV10:AW10"/>
    <mergeCell ref="AX10:AY10"/>
    <mergeCell ref="W9:Z9"/>
    <mergeCell ref="B10:D10"/>
    <mergeCell ref="E10:G10"/>
    <mergeCell ref="H10:I10"/>
    <mergeCell ref="J10:L10"/>
    <mergeCell ref="M10:O10"/>
    <mergeCell ref="P10:R10"/>
    <mergeCell ref="B11:D11"/>
    <mergeCell ref="E11:G11"/>
    <mergeCell ref="H11:J11"/>
    <mergeCell ref="K11:O11"/>
    <mergeCell ref="P11:R11"/>
    <mergeCell ref="W11:Z11"/>
    <mergeCell ref="AB11:AC11"/>
    <mergeCell ref="W10:Z10"/>
    <mergeCell ref="AB10:AC10"/>
    <mergeCell ref="AD10:AE10"/>
    <mergeCell ref="AF10:AG10"/>
    <mergeCell ref="AH10:AI10"/>
    <mergeCell ref="AJ10:AK10"/>
    <mergeCell ref="AL10:AM10"/>
    <mergeCell ref="AV14:AW14"/>
    <mergeCell ref="AX14:AY14"/>
    <mergeCell ref="AH14:AI14"/>
    <mergeCell ref="AJ14:AK14"/>
    <mergeCell ref="AL14:AM14"/>
    <mergeCell ref="AN14:AO14"/>
    <mergeCell ref="AP14:AQ14"/>
    <mergeCell ref="AR14:AS14"/>
    <mergeCell ref="AT14:AU14"/>
    <mergeCell ref="AI19:AK19"/>
    <mergeCell ref="AL19:AM19"/>
    <mergeCell ref="AY19:AZ19"/>
    <mergeCell ref="BA19:BB19"/>
    <mergeCell ref="B18:Z18"/>
    <mergeCell ref="AB18:BB18"/>
    <mergeCell ref="C19:D19"/>
    <mergeCell ref="E19:F19"/>
    <mergeCell ref="G19:H19"/>
    <mergeCell ref="I19:M19"/>
    <mergeCell ref="N19:O19"/>
    <mergeCell ref="AD12:AE12"/>
    <mergeCell ref="AF12:AG12"/>
    <mergeCell ref="B12:D12"/>
    <mergeCell ref="E12:G12"/>
    <mergeCell ref="H12:J12"/>
    <mergeCell ref="K12:O12"/>
    <mergeCell ref="P12:R12"/>
    <mergeCell ref="W12:Z12"/>
    <mergeCell ref="AB12:AC12"/>
    <mergeCell ref="AJ13:AK13"/>
    <mergeCell ref="AL13:AM13"/>
    <mergeCell ref="AN13:AO13"/>
    <mergeCell ref="AP13:AQ13"/>
    <mergeCell ref="AR13:AS13"/>
    <mergeCell ref="AT13:AU13"/>
    <mergeCell ref="AV13:AW13"/>
    <mergeCell ref="AX13:AY13"/>
    <mergeCell ref="T13:V13"/>
    <mergeCell ref="T14:V14"/>
    <mergeCell ref="AB13:AC13"/>
    <mergeCell ref="AB14:AC14"/>
    <mergeCell ref="AD14:AE14"/>
    <mergeCell ref="AF14:AG14"/>
    <mergeCell ref="AB15:AE15"/>
    <mergeCell ref="AF15:AI15"/>
    <mergeCell ref="AJ15:AM15"/>
    <mergeCell ref="AN15:AQ15"/>
    <mergeCell ref="AR15:AU15"/>
    <mergeCell ref="AV15:AY15"/>
    <mergeCell ref="AF20:AH20"/>
    <mergeCell ref="AI20:AK20"/>
    <mergeCell ref="P20:Q20"/>
    <mergeCell ref="R20:S20"/>
    <mergeCell ref="T20:U20"/>
    <mergeCell ref="V20:X20"/>
    <mergeCell ref="Y20:Z20"/>
    <mergeCell ref="AB20:AC20"/>
    <mergeCell ref="AD20:AE20"/>
    <mergeCell ref="AT20:AU20"/>
    <mergeCell ref="AV20:AX20"/>
    <mergeCell ref="AY20:AZ20"/>
    <mergeCell ref="BA20:BB20"/>
    <mergeCell ref="AN19:AO19"/>
    <mergeCell ref="AP19:AQ19"/>
    <mergeCell ref="AR19:AS19"/>
    <mergeCell ref="AT19:AU19"/>
    <mergeCell ref="AV19:AX19"/>
    <mergeCell ref="AL20:AM20"/>
    <mergeCell ref="AN20:AO20"/>
    <mergeCell ref="W14:Z14"/>
    <mergeCell ref="T15:Z15"/>
    <mergeCell ref="B13:R13"/>
    <mergeCell ref="W13:Z13"/>
    <mergeCell ref="AD13:AE13"/>
    <mergeCell ref="AF13:AG13"/>
    <mergeCell ref="AH13:AI13"/>
    <mergeCell ref="B14:R14"/>
    <mergeCell ref="G15:M15"/>
    <mergeCell ref="T19:U19"/>
    <mergeCell ref="V19:X19"/>
    <mergeCell ref="Y19:Z19"/>
    <mergeCell ref="AB19:AC19"/>
    <mergeCell ref="AD19:AE19"/>
    <mergeCell ref="AF19:AH19"/>
    <mergeCell ref="AP20:AQ20"/>
    <mergeCell ref="AR20:AS20"/>
    <mergeCell ref="P19:Q19"/>
    <mergeCell ref="R19:S19"/>
    <mergeCell ref="C20:D20"/>
    <mergeCell ref="E20:F20"/>
    <mergeCell ref="G20:H20"/>
    <mergeCell ref="I20:M20"/>
    <mergeCell ref="N20:O20"/>
    <mergeCell ref="AL23:AM23"/>
    <mergeCell ref="AN23:AO23"/>
    <mergeCell ref="T23:U23"/>
    <mergeCell ref="V23:X23"/>
    <mergeCell ref="Y23:Z23"/>
    <mergeCell ref="AB23:AC23"/>
    <mergeCell ref="AD23:AE23"/>
    <mergeCell ref="AF23:AH23"/>
    <mergeCell ref="AI23:AK23"/>
    <mergeCell ref="AL24:AM24"/>
    <mergeCell ref="AN24:AO24"/>
    <mergeCell ref="T24:U24"/>
    <mergeCell ref="V24:X24"/>
    <mergeCell ref="Y24:Z24"/>
    <mergeCell ref="AB24:AC24"/>
    <mergeCell ref="AD24:AE24"/>
    <mergeCell ref="AF24:AH24"/>
    <mergeCell ref="AI24:AK24"/>
    <mergeCell ref="T26:U26"/>
    <mergeCell ref="V26:X26"/>
    <mergeCell ref="Y26:Z26"/>
    <mergeCell ref="AB26:AC26"/>
    <mergeCell ref="AD26:AE26"/>
    <mergeCell ref="AF26:AH26"/>
    <mergeCell ref="AI26:AK26"/>
    <mergeCell ref="C26:D26"/>
    <mergeCell ref="E26:F26"/>
    <mergeCell ref="G26:H26"/>
    <mergeCell ref="I26:M26"/>
    <mergeCell ref="N26:O26"/>
    <mergeCell ref="P26:Q26"/>
    <mergeCell ref="R26:S26"/>
    <mergeCell ref="AL21:AM21"/>
    <mergeCell ref="AN21:AO21"/>
    <mergeCell ref="AP21:AQ21"/>
    <mergeCell ref="AR21:AS21"/>
    <mergeCell ref="AT21:AU21"/>
    <mergeCell ref="AV21:AX21"/>
    <mergeCell ref="AY21:AZ21"/>
    <mergeCell ref="BA21:BB21"/>
    <mergeCell ref="T21:U21"/>
    <mergeCell ref="V21:X21"/>
    <mergeCell ref="Y21:Z21"/>
    <mergeCell ref="AB21:AC21"/>
    <mergeCell ref="AD21:AE21"/>
    <mergeCell ref="AF21:AH21"/>
    <mergeCell ref="AI21:AK21"/>
    <mergeCell ref="C21:D21"/>
    <mergeCell ref="E21:F21"/>
    <mergeCell ref="G21:H21"/>
    <mergeCell ref="I21:M21"/>
    <mergeCell ref="N21:O21"/>
    <mergeCell ref="P21:Q21"/>
    <mergeCell ref="R21:S21"/>
    <mergeCell ref="T22:U22"/>
    <mergeCell ref="V22:X22"/>
    <mergeCell ref="Y22:Z22"/>
    <mergeCell ref="AB22:AC22"/>
    <mergeCell ref="AD22:AE22"/>
    <mergeCell ref="AF22:AH22"/>
    <mergeCell ref="AI22:AK22"/>
    <mergeCell ref="AL22:AM22"/>
    <mergeCell ref="AN22:AO22"/>
    <mergeCell ref="AR22:AS22"/>
    <mergeCell ref="AT22:AU22"/>
    <mergeCell ref="AV22:AX22"/>
    <mergeCell ref="AY22:AZ22"/>
    <mergeCell ref="BA22:BB22"/>
    <mergeCell ref="C24:D24"/>
    <mergeCell ref="E24:F24"/>
    <mergeCell ref="G24:H24"/>
    <mergeCell ref="I24:M24"/>
    <mergeCell ref="N24:O24"/>
    <mergeCell ref="P24:Q24"/>
    <mergeCell ref="R24:S24"/>
    <mergeCell ref="AP24:AQ24"/>
    <mergeCell ref="AR24:AS24"/>
    <mergeCell ref="AT24:AU24"/>
    <mergeCell ref="AV24:AX24"/>
    <mergeCell ref="AY24:AZ24"/>
    <mergeCell ref="BA24:BB24"/>
    <mergeCell ref="AP22:AQ22"/>
    <mergeCell ref="AP23:AQ23"/>
    <mergeCell ref="AR23:AS23"/>
    <mergeCell ref="AT23:AU23"/>
    <mergeCell ref="AV23:AX23"/>
    <mergeCell ref="AY23:AZ23"/>
    <mergeCell ref="BA23:BB23"/>
    <mergeCell ref="AL27:AM27"/>
    <mergeCell ref="AN27:AO27"/>
    <mergeCell ref="T27:U27"/>
    <mergeCell ref="V27:X27"/>
    <mergeCell ref="Y27:Z27"/>
    <mergeCell ref="AB27:AC27"/>
    <mergeCell ref="AD27:AE27"/>
    <mergeCell ref="AF27:AH27"/>
    <mergeCell ref="AI27:AK27"/>
    <mergeCell ref="C22:D22"/>
    <mergeCell ref="E22:F22"/>
    <mergeCell ref="G22:H22"/>
    <mergeCell ref="I22:M22"/>
    <mergeCell ref="N22:O22"/>
    <mergeCell ref="P22:Q22"/>
    <mergeCell ref="R22:S22"/>
    <mergeCell ref="C23:D23"/>
    <mergeCell ref="E23:F23"/>
    <mergeCell ref="G23:H23"/>
    <mergeCell ref="I23:M23"/>
    <mergeCell ref="N23:O23"/>
    <mergeCell ref="P23:Q23"/>
    <mergeCell ref="R23:S23"/>
    <mergeCell ref="AL25:AM25"/>
    <mergeCell ref="AN25:AO25"/>
    <mergeCell ref="AP25:AQ25"/>
    <mergeCell ref="AR25:AS25"/>
    <mergeCell ref="AT25:AU25"/>
    <mergeCell ref="AV25:AX25"/>
    <mergeCell ref="AY25:AZ25"/>
    <mergeCell ref="BA25:BB25"/>
    <mergeCell ref="T25:U25"/>
    <mergeCell ref="V25:X25"/>
    <mergeCell ref="Y25:Z25"/>
    <mergeCell ref="AB25:AC25"/>
    <mergeCell ref="AD25:AE25"/>
    <mergeCell ref="AF25:AH25"/>
    <mergeCell ref="AI25:AK25"/>
    <mergeCell ref="C25:D25"/>
    <mergeCell ref="E25:F25"/>
    <mergeCell ref="G25:H25"/>
    <mergeCell ref="I25:M25"/>
    <mergeCell ref="N25:O25"/>
    <mergeCell ref="P25:Q25"/>
    <mergeCell ref="R25:S25"/>
    <mergeCell ref="AP26:AQ26"/>
    <mergeCell ref="AP27:AQ27"/>
    <mergeCell ref="AR27:AS27"/>
    <mergeCell ref="AT27:AU27"/>
    <mergeCell ref="AV27:AX27"/>
    <mergeCell ref="AY27:AZ27"/>
    <mergeCell ref="BA27:BB27"/>
    <mergeCell ref="AL26:AM26"/>
    <mergeCell ref="AN26:AO26"/>
    <mergeCell ref="AR26:AS26"/>
    <mergeCell ref="AT26:AU26"/>
    <mergeCell ref="AV26:AX26"/>
    <mergeCell ref="AY26:AZ26"/>
    <mergeCell ref="BA26:BB26"/>
    <mergeCell ref="C27:D27"/>
    <mergeCell ref="E27:F27"/>
    <mergeCell ref="G27:H27"/>
    <mergeCell ref="I27:M27"/>
    <mergeCell ref="N27:O27"/>
    <mergeCell ref="P27:Q27"/>
    <mergeCell ref="R27:S27"/>
    <mergeCell ref="AL28:AM28"/>
    <mergeCell ref="AN28:AO28"/>
    <mergeCell ref="AP28:AQ28"/>
    <mergeCell ref="AR28:AS28"/>
    <mergeCell ref="AT28:AU28"/>
    <mergeCell ref="AV28:AX28"/>
    <mergeCell ref="AY28:AZ28"/>
    <mergeCell ref="BA28:BB28"/>
    <mergeCell ref="T28:U28"/>
    <mergeCell ref="V28:X28"/>
    <mergeCell ref="Y28:Z28"/>
    <mergeCell ref="AB28:AC28"/>
    <mergeCell ref="AD28:AE28"/>
    <mergeCell ref="AF28:AH28"/>
    <mergeCell ref="AI28:AK28"/>
    <mergeCell ref="C28:D28"/>
    <mergeCell ref="E28:F28"/>
    <mergeCell ref="G28:H28"/>
    <mergeCell ref="I28:M28"/>
    <mergeCell ref="N28:O28"/>
    <mergeCell ref="P28:Q28"/>
    <mergeCell ref="R28:S28"/>
    <mergeCell ref="AL29:AM29"/>
    <mergeCell ref="AN29:AO29"/>
    <mergeCell ref="AP29:AQ29"/>
    <mergeCell ref="AR29:AS29"/>
    <mergeCell ref="AT29:AU29"/>
    <mergeCell ref="AV29:AX29"/>
    <mergeCell ref="AY29:AZ29"/>
    <mergeCell ref="BA29:BB29"/>
    <mergeCell ref="T29:U29"/>
    <mergeCell ref="V29:X29"/>
    <mergeCell ref="Y29:Z29"/>
    <mergeCell ref="AB29:AC29"/>
    <mergeCell ref="AD29:AE29"/>
    <mergeCell ref="AF29:AH29"/>
    <mergeCell ref="AI29:AK29"/>
    <mergeCell ref="C29:D29"/>
    <mergeCell ref="E29:F29"/>
    <mergeCell ref="G29:H29"/>
    <mergeCell ref="I29:M29"/>
    <mergeCell ref="N29:O29"/>
    <mergeCell ref="P29:Q29"/>
    <mergeCell ref="R29:S29"/>
    <mergeCell ref="AL32:AM32"/>
    <mergeCell ref="AN32:AO32"/>
    <mergeCell ref="T32:U32"/>
    <mergeCell ref="V32:X32"/>
    <mergeCell ref="Y32:Z32"/>
    <mergeCell ref="AB32:AC32"/>
    <mergeCell ref="AD32:AE32"/>
    <mergeCell ref="AF32:AH32"/>
    <mergeCell ref="AI32:AK32"/>
    <mergeCell ref="AL33:AM33"/>
    <mergeCell ref="AN33:AO33"/>
    <mergeCell ref="T33:U33"/>
    <mergeCell ref="V33:X33"/>
    <mergeCell ref="Y33:Z33"/>
    <mergeCell ref="AB33:AC33"/>
    <mergeCell ref="AD33:AE33"/>
    <mergeCell ref="AF33:AH33"/>
    <mergeCell ref="AI33:AK33"/>
    <mergeCell ref="T35:U35"/>
    <mergeCell ref="V35:X35"/>
    <mergeCell ref="Y35:Z35"/>
    <mergeCell ref="AB35:AC35"/>
    <mergeCell ref="AD35:AE35"/>
    <mergeCell ref="AF35:AH35"/>
    <mergeCell ref="AI35:AK35"/>
    <mergeCell ref="C35:D35"/>
    <mergeCell ref="E35:F35"/>
    <mergeCell ref="G35:H35"/>
    <mergeCell ref="I35:M35"/>
    <mergeCell ref="N35:O35"/>
    <mergeCell ref="P35:Q35"/>
    <mergeCell ref="R35:S35"/>
    <mergeCell ref="AL30:AM30"/>
    <mergeCell ref="AN30:AO30"/>
    <mergeCell ref="AP30:AQ30"/>
    <mergeCell ref="AR30:AS30"/>
    <mergeCell ref="AT30:AU30"/>
    <mergeCell ref="AV30:AX30"/>
    <mergeCell ref="AY30:AZ30"/>
    <mergeCell ref="BA30:BB30"/>
    <mergeCell ref="T30:U30"/>
    <mergeCell ref="V30:X30"/>
    <mergeCell ref="Y30:Z30"/>
    <mergeCell ref="AB30:AC30"/>
    <mergeCell ref="AD30:AE30"/>
    <mergeCell ref="AF30:AH30"/>
    <mergeCell ref="AI30:AK30"/>
    <mergeCell ref="C30:D30"/>
    <mergeCell ref="E30:F30"/>
    <mergeCell ref="G30:H30"/>
    <mergeCell ref="I30:M30"/>
    <mergeCell ref="N30:O30"/>
    <mergeCell ref="P30:Q30"/>
    <mergeCell ref="R30:S30"/>
    <mergeCell ref="T31:U31"/>
    <mergeCell ref="V31:X31"/>
    <mergeCell ref="Y31:Z31"/>
    <mergeCell ref="AB31:AC31"/>
    <mergeCell ref="AD31:AE31"/>
    <mergeCell ref="AF31:AH31"/>
    <mergeCell ref="AI31:AK31"/>
    <mergeCell ref="AL31:AM31"/>
    <mergeCell ref="AN31:AO31"/>
    <mergeCell ref="AR31:AS31"/>
    <mergeCell ref="AT31:AU31"/>
    <mergeCell ref="AV31:AX31"/>
    <mergeCell ref="AY31:AZ31"/>
    <mergeCell ref="BA31:BB31"/>
    <mergeCell ref="C33:D33"/>
    <mergeCell ref="E33:F33"/>
    <mergeCell ref="G33:H33"/>
    <mergeCell ref="I33:M33"/>
    <mergeCell ref="N33:O33"/>
    <mergeCell ref="P33:Q33"/>
    <mergeCell ref="R33:S33"/>
    <mergeCell ref="AP33:AQ33"/>
    <mergeCell ref="AR33:AS33"/>
    <mergeCell ref="AT33:AU33"/>
    <mergeCell ref="AV33:AX33"/>
    <mergeCell ref="AY33:AZ33"/>
    <mergeCell ref="BA33:BB33"/>
    <mergeCell ref="AP31:AQ31"/>
    <mergeCell ref="AP32:AQ32"/>
    <mergeCell ref="AR32:AS32"/>
    <mergeCell ref="AT32:AU32"/>
    <mergeCell ref="AV32:AX32"/>
    <mergeCell ref="AY32:AZ32"/>
    <mergeCell ref="BA32:BB32"/>
    <mergeCell ref="AL36:AM36"/>
    <mergeCell ref="AN36:AO36"/>
    <mergeCell ref="T36:U36"/>
    <mergeCell ref="V36:X36"/>
    <mergeCell ref="Y36:Z36"/>
    <mergeCell ref="AB36:AC36"/>
    <mergeCell ref="AD36:AE36"/>
    <mergeCell ref="AF36:AH36"/>
    <mergeCell ref="AI36:AK36"/>
    <mergeCell ref="C31:D31"/>
    <mergeCell ref="E31:F31"/>
    <mergeCell ref="G31:H31"/>
    <mergeCell ref="I31:M31"/>
    <mergeCell ref="N31:O31"/>
    <mergeCell ref="P31:Q31"/>
    <mergeCell ref="R31:S31"/>
    <mergeCell ref="C32:D32"/>
    <mergeCell ref="E32:F32"/>
    <mergeCell ref="G32:H32"/>
    <mergeCell ref="I32:M32"/>
    <mergeCell ref="N32:O32"/>
    <mergeCell ref="P32:Q32"/>
    <mergeCell ref="R32:S32"/>
    <mergeCell ref="AL34:AM34"/>
    <mergeCell ref="AN34:AO34"/>
    <mergeCell ref="AP34:AQ34"/>
    <mergeCell ref="AR34:AS34"/>
    <mergeCell ref="AT34:AU34"/>
    <mergeCell ref="AV34:AX34"/>
    <mergeCell ref="AY34:AZ34"/>
    <mergeCell ref="BA34:BB34"/>
    <mergeCell ref="T34:U34"/>
    <mergeCell ref="V34:X34"/>
    <mergeCell ref="Y34:Z34"/>
    <mergeCell ref="AB34:AC34"/>
    <mergeCell ref="AD34:AE34"/>
    <mergeCell ref="AF34:AH34"/>
    <mergeCell ref="AI34:AK34"/>
    <mergeCell ref="C34:D34"/>
    <mergeCell ref="E34:F34"/>
    <mergeCell ref="G34:H34"/>
    <mergeCell ref="I34:M34"/>
    <mergeCell ref="N34:O34"/>
    <mergeCell ref="P34:Q34"/>
    <mergeCell ref="R34:S34"/>
    <mergeCell ref="AP35:AQ35"/>
    <mergeCell ref="AP36:AQ36"/>
    <mergeCell ref="AR36:AS36"/>
    <mergeCell ref="AT36:AU36"/>
    <mergeCell ref="AV36:AX36"/>
    <mergeCell ref="AY36:AZ36"/>
    <mergeCell ref="BA36:BB36"/>
    <mergeCell ref="AL35:AM35"/>
    <mergeCell ref="AN35:AO35"/>
    <mergeCell ref="AR35:AS35"/>
    <mergeCell ref="AT35:AU35"/>
    <mergeCell ref="AV35:AX35"/>
    <mergeCell ref="AY35:AZ35"/>
    <mergeCell ref="BA35:BB35"/>
    <mergeCell ref="C36:D36"/>
    <mergeCell ref="E36:F36"/>
    <mergeCell ref="G36:H36"/>
    <mergeCell ref="I36:M36"/>
    <mergeCell ref="N36:O36"/>
    <mergeCell ref="P36:Q36"/>
    <mergeCell ref="R36:S36"/>
    <mergeCell ref="AL37:AM37"/>
    <mergeCell ref="AN37:AO37"/>
    <mergeCell ref="AP37:AQ37"/>
    <mergeCell ref="AR37:AS37"/>
    <mergeCell ref="AT37:AU37"/>
    <mergeCell ref="AV37:AX37"/>
    <mergeCell ref="AY37:AZ37"/>
    <mergeCell ref="BA37:BB37"/>
    <mergeCell ref="T37:U37"/>
    <mergeCell ref="V37:X37"/>
    <mergeCell ref="Y37:Z37"/>
    <mergeCell ref="AB37:AC37"/>
    <mergeCell ref="AD37:AE37"/>
    <mergeCell ref="AF37:AH37"/>
    <mergeCell ref="AI37:AK37"/>
    <mergeCell ref="C37:D37"/>
    <mergeCell ref="E37:F37"/>
    <mergeCell ref="G37:H37"/>
    <mergeCell ref="I37:M37"/>
    <mergeCell ref="N37:O37"/>
    <mergeCell ref="P37:Q37"/>
    <mergeCell ref="R37:S37"/>
    <mergeCell ref="AL38:AM38"/>
    <mergeCell ref="AN38:AO38"/>
    <mergeCell ref="AP38:AQ38"/>
    <mergeCell ref="AR38:AS38"/>
    <mergeCell ref="AT38:AU38"/>
    <mergeCell ref="AV38:AX38"/>
    <mergeCell ref="AY38:AZ38"/>
    <mergeCell ref="BA38:BB38"/>
    <mergeCell ref="T38:U38"/>
    <mergeCell ref="V38:X38"/>
    <mergeCell ref="Y38:Z38"/>
    <mergeCell ref="AB38:AC38"/>
    <mergeCell ref="AD38:AE38"/>
    <mergeCell ref="AF38:AH38"/>
    <mergeCell ref="AI38:AK38"/>
    <mergeCell ref="C38:D38"/>
    <mergeCell ref="E38:F38"/>
    <mergeCell ref="G38:H38"/>
    <mergeCell ref="I38:M38"/>
    <mergeCell ref="N38:O38"/>
    <mergeCell ref="P38:Q38"/>
    <mergeCell ref="R38:S38"/>
    <mergeCell ref="AL41:AM41"/>
    <mergeCell ref="AN41:AO41"/>
    <mergeCell ref="T41:U41"/>
    <mergeCell ref="V41:X41"/>
    <mergeCell ref="Y41:Z41"/>
    <mergeCell ref="AB41:AC41"/>
    <mergeCell ref="AD41:AE41"/>
    <mergeCell ref="AF41:AH41"/>
    <mergeCell ref="AI41:AK41"/>
    <mergeCell ref="AL42:AM42"/>
    <mergeCell ref="AN42:AO42"/>
    <mergeCell ref="T42:U42"/>
    <mergeCell ref="V42:X42"/>
    <mergeCell ref="Y42:Z42"/>
    <mergeCell ref="AB42:AC42"/>
    <mergeCell ref="AD42:AE42"/>
    <mergeCell ref="AF42:AH42"/>
    <mergeCell ref="AI42:AK42"/>
    <mergeCell ref="T44:U44"/>
    <mergeCell ref="V44:X44"/>
    <mergeCell ref="Y44:Z44"/>
    <mergeCell ref="AB44:AC44"/>
    <mergeCell ref="AD44:AE44"/>
    <mergeCell ref="AF44:AH44"/>
    <mergeCell ref="AI44:AK44"/>
    <mergeCell ref="C44:D44"/>
    <mergeCell ref="E44:F44"/>
    <mergeCell ref="G44:H44"/>
    <mergeCell ref="I44:M44"/>
    <mergeCell ref="N44:O44"/>
    <mergeCell ref="P44:Q44"/>
    <mergeCell ref="R44:S44"/>
    <mergeCell ref="AL39:AM39"/>
    <mergeCell ref="AN39:AO39"/>
    <mergeCell ref="AP39:AQ39"/>
    <mergeCell ref="AR39:AS39"/>
    <mergeCell ref="AT39:AU39"/>
    <mergeCell ref="AV39:AX39"/>
    <mergeCell ref="AY39:AZ39"/>
    <mergeCell ref="BA39:BB39"/>
    <mergeCell ref="T39:U39"/>
    <mergeCell ref="V39:X39"/>
    <mergeCell ref="Y39:Z39"/>
    <mergeCell ref="AB39:AC39"/>
    <mergeCell ref="AD39:AE39"/>
    <mergeCell ref="AF39:AH39"/>
    <mergeCell ref="AI39:AK39"/>
    <mergeCell ref="C39:D39"/>
    <mergeCell ref="E39:F39"/>
    <mergeCell ref="G39:H39"/>
    <mergeCell ref="I39:M39"/>
    <mergeCell ref="N39:O39"/>
    <mergeCell ref="P39:Q39"/>
    <mergeCell ref="R39:S39"/>
    <mergeCell ref="T40:U40"/>
    <mergeCell ref="V40:X40"/>
    <mergeCell ref="Y40:Z40"/>
    <mergeCell ref="AB40:AC40"/>
    <mergeCell ref="AD40:AE40"/>
    <mergeCell ref="AF40:AH40"/>
    <mergeCell ref="AI40:AK40"/>
    <mergeCell ref="AL40:AM40"/>
    <mergeCell ref="AN40:AO40"/>
    <mergeCell ref="AR40:AS40"/>
    <mergeCell ref="AT40:AU40"/>
    <mergeCell ref="AV40:AX40"/>
    <mergeCell ref="AY40:AZ40"/>
    <mergeCell ref="BA40:BB40"/>
    <mergeCell ref="C42:D42"/>
    <mergeCell ref="E42:F42"/>
    <mergeCell ref="G42:H42"/>
    <mergeCell ref="I42:M42"/>
    <mergeCell ref="N42:O42"/>
    <mergeCell ref="P42:Q42"/>
    <mergeCell ref="R42:S42"/>
    <mergeCell ref="AP42:AQ42"/>
    <mergeCell ref="AR42:AS42"/>
    <mergeCell ref="AT42:AU42"/>
    <mergeCell ref="AV42:AX42"/>
    <mergeCell ref="AY42:AZ42"/>
    <mergeCell ref="BA42:BB42"/>
    <mergeCell ref="AP40:AQ40"/>
    <mergeCell ref="AP41:AQ41"/>
    <mergeCell ref="AR41:AS41"/>
    <mergeCell ref="AT41:AU41"/>
    <mergeCell ref="AV41:AX41"/>
    <mergeCell ref="AY41:AZ41"/>
    <mergeCell ref="BA41:BB41"/>
    <mergeCell ref="AL45:AM45"/>
    <mergeCell ref="AN45:AO45"/>
    <mergeCell ref="T45:U45"/>
    <mergeCell ref="V45:X45"/>
    <mergeCell ref="Y45:Z45"/>
    <mergeCell ref="AB45:AC45"/>
    <mergeCell ref="AD45:AE45"/>
    <mergeCell ref="AF45:AH45"/>
    <mergeCell ref="AI45:AK45"/>
    <mergeCell ref="C40:D40"/>
    <mergeCell ref="E40:F40"/>
    <mergeCell ref="G40:H40"/>
    <mergeCell ref="I40:M40"/>
    <mergeCell ref="N40:O40"/>
    <mergeCell ref="P40:Q40"/>
    <mergeCell ref="R40:S40"/>
    <mergeCell ref="C41:D41"/>
    <mergeCell ref="E41:F41"/>
    <mergeCell ref="G41:H41"/>
    <mergeCell ref="I41:M41"/>
    <mergeCell ref="N41:O41"/>
    <mergeCell ref="P41:Q41"/>
    <mergeCell ref="R41:S41"/>
    <mergeCell ref="AL43:AM43"/>
    <mergeCell ref="AN43:AO43"/>
    <mergeCell ref="AP43:AQ43"/>
    <mergeCell ref="AR43:AS43"/>
    <mergeCell ref="AT43:AU43"/>
    <mergeCell ref="AV43:AX43"/>
    <mergeCell ref="AY43:AZ43"/>
    <mergeCell ref="BA43:BB43"/>
    <mergeCell ref="T43:U43"/>
    <mergeCell ref="V43:X43"/>
    <mergeCell ref="Y43:Z43"/>
    <mergeCell ref="AB43:AC43"/>
    <mergeCell ref="AD43:AE43"/>
    <mergeCell ref="AF43:AH43"/>
    <mergeCell ref="AI43:AK43"/>
    <mergeCell ref="C43:D43"/>
    <mergeCell ref="E43:F43"/>
    <mergeCell ref="G43:H43"/>
    <mergeCell ref="I43:M43"/>
    <mergeCell ref="N43:O43"/>
    <mergeCell ref="P43:Q43"/>
    <mergeCell ref="R43:S43"/>
    <mergeCell ref="AP44:AQ44"/>
    <mergeCell ref="AP45:AQ45"/>
    <mergeCell ref="AR45:AS45"/>
    <mergeCell ref="AT45:AU45"/>
    <mergeCell ref="AV45:AX45"/>
    <mergeCell ref="AY45:AZ45"/>
    <mergeCell ref="BA45:BB45"/>
    <mergeCell ref="AL44:AM44"/>
    <mergeCell ref="AN44:AO44"/>
    <mergeCell ref="AR44:AS44"/>
    <mergeCell ref="AT44:AU44"/>
    <mergeCell ref="AV44:AX44"/>
    <mergeCell ref="AY44:AZ44"/>
    <mergeCell ref="BA44:BB44"/>
    <mergeCell ref="C45:D45"/>
    <mergeCell ref="E45:F45"/>
    <mergeCell ref="G45:H45"/>
    <mergeCell ref="I45:M45"/>
    <mergeCell ref="N45:O45"/>
    <mergeCell ref="P45:Q45"/>
    <mergeCell ref="R45:S45"/>
    <mergeCell ref="AL46:AM46"/>
    <mergeCell ref="AN46:AO46"/>
    <mergeCell ref="AP46:AQ46"/>
    <mergeCell ref="AR46:AS46"/>
    <mergeCell ref="AT46:AU46"/>
    <mergeCell ref="AV46:AX46"/>
    <mergeCell ref="AY46:AZ46"/>
    <mergeCell ref="BA46:BB46"/>
    <mergeCell ref="T46:U46"/>
    <mergeCell ref="V46:X46"/>
    <mergeCell ref="Y46:Z46"/>
    <mergeCell ref="AB46:AC46"/>
    <mergeCell ref="AD46:AE46"/>
    <mergeCell ref="AF46:AH46"/>
    <mergeCell ref="AI46:AK46"/>
    <mergeCell ref="C46:D46"/>
    <mergeCell ref="E46:F46"/>
    <mergeCell ref="G46:H46"/>
    <mergeCell ref="I46:M46"/>
    <mergeCell ref="N46:O46"/>
    <mergeCell ref="P46:Q46"/>
    <mergeCell ref="R46:S46"/>
    <mergeCell ref="AL47:AM47"/>
    <mergeCell ref="AN47:AO47"/>
    <mergeCell ref="AP47:AQ47"/>
    <mergeCell ref="AR47:AS47"/>
    <mergeCell ref="AT47:AU47"/>
    <mergeCell ref="AV47:AX47"/>
    <mergeCell ref="AY47:AZ47"/>
    <mergeCell ref="BA47:BB47"/>
    <mergeCell ref="T47:U47"/>
    <mergeCell ref="V47:X47"/>
    <mergeCell ref="Y47:Z47"/>
    <mergeCell ref="AB47:AC47"/>
    <mergeCell ref="AD47:AE47"/>
    <mergeCell ref="AF47:AH47"/>
    <mergeCell ref="AI47:AK47"/>
    <mergeCell ref="C47:D47"/>
    <mergeCell ref="E47:F47"/>
    <mergeCell ref="G47:H47"/>
    <mergeCell ref="I47:M47"/>
    <mergeCell ref="N47:O47"/>
    <mergeCell ref="P47:Q47"/>
    <mergeCell ref="R47:S47"/>
    <mergeCell ref="AL50:AM50"/>
    <mergeCell ref="AN50:AO50"/>
    <mergeCell ref="T50:U50"/>
    <mergeCell ref="V50:X50"/>
    <mergeCell ref="Y50:Z50"/>
    <mergeCell ref="AB50:AC50"/>
    <mergeCell ref="AD50:AE50"/>
    <mergeCell ref="AF50:AH50"/>
    <mergeCell ref="AI50:AK50"/>
    <mergeCell ref="AL51:AM51"/>
    <mergeCell ref="AN51:AO51"/>
    <mergeCell ref="T51:U51"/>
    <mergeCell ref="V51:X51"/>
    <mergeCell ref="Y51:Z51"/>
    <mergeCell ref="AB51:AC51"/>
    <mergeCell ref="AD51:AE51"/>
    <mergeCell ref="AF51:AH51"/>
    <mergeCell ref="AI51:AK51"/>
    <mergeCell ref="T53:U53"/>
    <mergeCell ref="V53:X53"/>
    <mergeCell ref="Y53:Z53"/>
    <mergeCell ref="AB53:AC53"/>
    <mergeCell ref="AD53:AE53"/>
    <mergeCell ref="AF53:AH53"/>
    <mergeCell ref="AI53:AK53"/>
    <mergeCell ref="C53:D53"/>
    <mergeCell ref="E53:F53"/>
    <mergeCell ref="G53:H53"/>
    <mergeCell ref="I53:M53"/>
    <mergeCell ref="N53:O53"/>
    <mergeCell ref="P53:Q53"/>
    <mergeCell ref="R53:S53"/>
    <mergeCell ref="AL48:AM48"/>
    <mergeCell ref="AN48:AO48"/>
    <mergeCell ref="AP48:AQ48"/>
    <mergeCell ref="AR48:AS48"/>
    <mergeCell ref="AT48:AU48"/>
    <mergeCell ref="AV48:AX48"/>
    <mergeCell ref="AY48:AZ48"/>
    <mergeCell ref="BA48:BB48"/>
    <mergeCell ref="T48:U48"/>
    <mergeCell ref="V48:X48"/>
    <mergeCell ref="Y48:Z48"/>
    <mergeCell ref="AB48:AC48"/>
    <mergeCell ref="AD48:AE48"/>
    <mergeCell ref="AF48:AH48"/>
    <mergeCell ref="AI48:AK48"/>
    <mergeCell ref="C48:D48"/>
    <mergeCell ref="E48:F48"/>
    <mergeCell ref="G48:H48"/>
    <mergeCell ref="I48:M48"/>
    <mergeCell ref="N48:O48"/>
    <mergeCell ref="P48:Q48"/>
    <mergeCell ref="R48:S48"/>
    <mergeCell ref="T49:U49"/>
    <mergeCell ref="V49:X49"/>
    <mergeCell ref="Y49:Z49"/>
    <mergeCell ref="AB49:AC49"/>
    <mergeCell ref="AD49:AE49"/>
    <mergeCell ref="AF49:AH49"/>
    <mergeCell ref="AI49:AK49"/>
    <mergeCell ref="AL49:AM49"/>
    <mergeCell ref="AN49:AO49"/>
    <mergeCell ref="AR49:AS49"/>
    <mergeCell ref="AT49:AU49"/>
    <mergeCell ref="AV49:AX49"/>
    <mergeCell ref="AY49:AZ49"/>
    <mergeCell ref="BA49:BB49"/>
    <mergeCell ref="C51:D51"/>
    <mergeCell ref="E51:F51"/>
    <mergeCell ref="G51:H51"/>
    <mergeCell ref="I51:M51"/>
    <mergeCell ref="N51:O51"/>
    <mergeCell ref="P51:Q51"/>
    <mergeCell ref="R51:S51"/>
    <mergeCell ref="AP51:AQ51"/>
    <mergeCell ref="AR51:AS51"/>
    <mergeCell ref="AT51:AU51"/>
    <mergeCell ref="AV51:AX51"/>
    <mergeCell ref="AY51:AZ51"/>
    <mergeCell ref="BA51:BB51"/>
    <mergeCell ref="AP49:AQ49"/>
    <mergeCell ref="AP50:AQ50"/>
    <mergeCell ref="AR50:AS50"/>
    <mergeCell ref="AT50:AU50"/>
    <mergeCell ref="AV50:AX50"/>
    <mergeCell ref="AY50:AZ50"/>
    <mergeCell ref="BA50:BB50"/>
    <mergeCell ref="AL54:AM54"/>
    <mergeCell ref="AN54:AO54"/>
    <mergeCell ref="T54:U54"/>
    <mergeCell ref="V54:X54"/>
    <mergeCell ref="Y54:Z54"/>
    <mergeCell ref="AB54:AC54"/>
    <mergeCell ref="AD54:AE54"/>
    <mergeCell ref="AF54:AH54"/>
    <mergeCell ref="AI54:AK54"/>
    <mergeCell ref="C49:D49"/>
    <mergeCell ref="E49:F49"/>
    <mergeCell ref="G49:H49"/>
    <mergeCell ref="I49:M49"/>
    <mergeCell ref="N49:O49"/>
    <mergeCell ref="P49:Q49"/>
    <mergeCell ref="R49:S49"/>
    <mergeCell ref="C50:D50"/>
    <mergeCell ref="E50:F50"/>
    <mergeCell ref="G50:H50"/>
    <mergeCell ref="I50:M50"/>
    <mergeCell ref="N50:O50"/>
    <mergeCell ref="P50:Q50"/>
    <mergeCell ref="R50:S50"/>
    <mergeCell ref="AL52:AM52"/>
    <mergeCell ref="AN52:AO52"/>
    <mergeCell ref="AP52:AQ52"/>
    <mergeCell ref="AR52:AS52"/>
    <mergeCell ref="AT52:AU52"/>
    <mergeCell ref="AV52:AX52"/>
    <mergeCell ref="AY52:AZ52"/>
    <mergeCell ref="BA52:BB52"/>
    <mergeCell ref="T52:U52"/>
    <mergeCell ref="V52:X52"/>
    <mergeCell ref="Y52:Z52"/>
    <mergeCell ref="AB52:AC52"/>
    <mergeCell ref="AD52:AE52"/>
    <mergeCell ref="AF52:AH52"/>
    <mergeCell ref="AI52:AK52"/>
    <mergeCell ref="C52:D52"/>
    <mergeCell ref="E52:F52"/>
    <mergeCell ref="G52:H52"/>
    <mergeCell ref="I52:M52"/>
    <mergeCell ref="N52:O52"/>
    <mergeCell ref="P52:Q52"/>
    <mergeCell ref="R52:S52"/>
    <mergeCell ref="AP53:AQ53"/>
    <mergeCell ref="AP54:AQ54"/>
    <mergeCell ref="AR54:AS54"/>
    <mergeCell ref="AT54:AU54"/>
    <mergeCell ref="AV54:AX54"/>
    <mergeCell ref="AY54:AZ54"/>
    <mergeCell ref="BA54:BB54"/>
    <mergeCell ref="AL53:AM53"/>
    <mergeCell ref="AN53:AO53"/>
    <mergeCell ref="AR53:AS53"/>
    <mergeCell ref="AT53:AU53"/>
    <mergeCell ref="AV53:AX53"/>
    <mergeCell ref="AY53:AZ53"/>
    <mergeCell ref="BA53:BB53"/>
    <mergeCell ref="C54:D54"/>
    <mergeCell ref="E54:F54"/>
    <mergeCell ref="G54:H54"/>
    <mergeCell ref="I54:M54"/>
    <mergeCell ref="N54:O54"/>
    <mergeCell ref="P54:Q54"/>
    <mergeCell ref="R54:S54"/>
    <mergeCell ref="AL55:AM55"/>
    <mergeCell ref="AN55:AO55"/>
    <mergeCell ref="AP55:AQ55"/>
    <mergeCell ref="AR55:AS55"/>
    <mergeCell ref="AT55:AU55"/>
    <mergeCell ref="AV55:AX55"/>
    <mergeCell ref="AY55:AZ55"/>
    <mergeCell ref="BA55:BB55"/>
    <mergeCell ref="T55:U55"/>
    <mergeCell ref="V55:X55"/>
    <mergeCell ref="Y55:Z55"/>
    <mergeCell ref="AB55:AC55"/>
    <mergeCell ref="AD55:AE55"/>
    <mergeCell ref="AF55:AH55"/>
    <mergeCell ref="AI55:AK55"/>
    <mergeCell ref="C55:D55"/>
    <mergeCell ref="E55:F55"/>
    <mergeCell ref="G55:H55"/>
    <mergeCell ref="I55:M55"/>
    <mergeCell ref="N55:O55"/>
    <mergeCell ref="P55:Q55"/>
    <mergeCell ref="R55:S55"/>
    <mergeCell ref="AL56:AM56"/>
    <mergeCell ref="AN56:AO56"/>
    <mergeCell ref="AP56:AQ56"/>
    <mergeCell ref="AR56:AS56"/>
    <mergeCell ref="AT56:AU56"/>
    <mergeCell ref="AV56:AX56"/>
    <mergeCell ref="AY56:AZ56"/>
    <mergeCell ref="BA56:BB56"/>
    <mergeCell ref="T56:U56"/>
    <mergeCell ref="V56:X56"/>
    <mergeCell ref="Y56:Z56"/>
    <mergeCell ref="AB56:AC56"/>
    <mergeCell ref="AD56:AE56"/>
    <mergeCell ref="AF56:AH56"/>
    <mergeCell ref="AI56:AK56"/>
    <mergeCell ref="C56:D56"/>
    <mergeCell ref="E56:F56"/>
    <mergeCell ref="G56:H56"/>
    <mergeCell ref="I56:M56"/>
    <mergeCell ref="N56:O56"/>
    <mergeCell ref="P56:Q56"/>
    <mergeCell ref="R56:S56"/>
    <mergeCell ref="AL59:AM59"/>
    <mergeCell ref="AN59:AO59"/>
    <mergeCell ref="T59:U59"/>
    <mergeCell ref="V59:X59"/>
    <mergeCell ref="Y59:Z59"/>
    <mergeCell ref="AB59:AC59"/>
    <mergeCell ref="AD59:AE59"/>
    <mergeCell ref="AF59:AH59"/>
    <mergeCell ref="AI59:AK59"/>
    <mergeCell ref="AL60:AM60"/>
    <mergeCell ref="AN60:AO60"/>
    <mergeCell ref="T60:U60"/>
    <mergeCell ref="V60:X60"/>
    <mergeCell ref="Y60:Z60"/>
    <mergeCell ref="AB60:AC60"/>
    <mergeCell ref="AD60:AE60"/>
    <mergeCell ref="AF60:AH60"/>
    <mergeCell ref="AI60:AK60"/>
    <mergeCell ref="T62:U62"/>
    <mergeCell ref="V62:X62"/>
    <mergeCell ref="Y62:Z62"/>
    <mergeCell ref="AB62:AC62"/>
    <mergeCell ref="AD62:AE62"/>
    <mergeCell ref="AF62:AH62"/>
    <mergeCell ref="AI62:AK62"/>
    <mergeCell ref="C62:D62"/>
    <mergeCell ref="E62:F62"/>
    <mergeCell ref="G62:H62"/>
    <mergeCell ref="I62:M62"/>
    <mergeCell ref="N62:O62"/>
    <mergeCell ref="P62:Q62"/>
    <mergeCell ref="R62:S62"/>
    <mergeCell ref="AL57:AM57"/>
    <mergeCell ref="AN57:AO57"/>
    <mergeCell ref="AP57:AQ57"/>
    <mergeCell ref="AR57:AS57"/>
    <mergeCell ref="AT57:AU57"/>
    <mergeCell ref="AV57:AX57"/>
    <mergeCell ref="AY57:AZ57"/>
    <mergeCell ref="BA57:BB57"/>
    <mergeCell ref="T57:U57"/>
    <mergeCell ref="V57:X57"/>
    <mergeCell ref="Y57:Z57"/>
    <mergeCell ref="AB57:AC57"/>
    <mergeCell ref="AD57:AE57"/>
    <mergeCell ref="AF57:AH57"/>
    <mergeCell ref="AI57:AK57"/>
    <mergeCell ref="C57:D57"/>
    <mergeCell ref="E57:F57"/>
    <mergeCell ref="G57:H57"/>
    <mergeCell ref="I57:M57"/>
    <mergeCell ref="N57:O57"/>
    <mergeCell ref="P57:Q57"/>
    <mergeCell ref="R57:S57"/>
    <mergeCell ref="T58:U58"/>
    <mergeCell ref="V58:X58"/>
    <mergeCell ref="Y58:Z58"/>
    <mergeCell ref="AB58:AC58"/>
    <mergeCell ref="AD58:AE58"/>
    <mergeCell ref="AF58:AH58"/>
    <mergeCell ref="AI58:AK58"/>
    <mergeCell ref="AL58:AM58"/>
    <mergeCell ref="AN58:AO58"/>
    <mergeCell ref="AR58:AS58"/>
    <mergeCell ref="AT58:AU58"/>
    <mergeCell ref="AV58:AX58"/>
    <mergeCell ref="AY58:AZ58"/>
    <mergeCell ref="BA58:BB58"/>
    <mergeCell ref="C60:D60"/>
    <mergeCell ref="E60:F60"/>
    <mergeCell ref="G60:H60"/>
    <mergeCell ref="I60:M60"/>
    <mergeCell ref="N60:O60"/>
    <mergeCell ref="P60:Q60"/>
    <mergeCell ref="R60:S60"/>
    <mergeCell ref="AP60:AQ60"/>
    <mergeCell ref="AR60:AS60"/>
    <mergeCell ref="AT60:AU60"/>
    <mergeCell ref="AV60:AX60"/>
    <mergeCell ref="AY60:AZ60"/>
    <mergeCell ref="BA60:BB60"/>
    <mergeCell ref="AP58:AQ58"/>
    <mergeCell ref="AP59:AQ59"/>
    <mergeCell ref="AR59:AS59"/>
    <mergeCell ref="AT59:AU59"/>
    <mergeCell ref="AV59:AX59"/>
    <mergeCell ref="AY59:AZ59"/>
    <mergeCell ref="BA59:BB59"/>
    <mergeCell ref="AL63:AM63"/>
    <mergeCell ref="AN63:AO63"/>
    <mergeCell ref="T63:U63"/>
    <mergeCell ref="V63:X63"/>
    <mergeCell ref="Y63:Z63"/>
    <mergeCell ref="AB63:AC63"/>
    <mergeCell ref="AD63:AE63"/>
    <mergeCell ref="AF63:AH63"/>
    <mergeCell ref="AI63:AK63"/>
    <mergeCell ref="C58:D58"/>
    <mergeCell ref="E58:F58"/>
    <mergeCell ref="G58:H58"/>
    <mergeCell ref="I58:M58"/>
    <mergeCell ref="N58:O58"/>
    <mergeCell ref="P58:Q58"/>
    <mergeCell ref="R58:S58"/>
    <mergeCell ref="C59:D59"/>
    <mergeCell ref="E59:F59"/>
    <mergeCell ref="G59:H59"/>
    <mergeCell ref="I59:M59"/>
    <mergeCell ref="N59:O59"/>
    <mergeCell ref="P59:Q59"/>
    <mergeCell ref="R59:S59"/>
    <mergeCell ref="AL61:AM61"/>
    <mergeCell ref="AN61:AO61"/>
    <mergeCell ref="AP61:AQ61"/>
    <mergeCell ref="AR61:AS61"/>
    <mergeCell ref="AT61:AU61"/>
    <mergeCell ref="AV61:AX61"/>
    <mergeCell ref="AY61:AZ61"/>
    <mergeCell ref="BA61:BB61"/>
    <mergeCell ref="T61:U61"/>
    <mergeCell ref="V61:X61"/>
    <mergeCell ref="Y61:Z61"/>
    <mergeCell ref="AB61:AC61"/>
    <mergeCell ref="AD61:AE61"/>
    <mergeCell ref="AF61:AH61"/>
    <mergeCell ref="AI61:AK61"/>
    <mergeCell ref="C61:D61"/>
    <mergeCell ref="E61:F61"/>
    <mergeCell ref="G61:H61"/>
    <mergeCell ref="I61:M61"/>
    <mergeCell ref="N61:O61"/>
    <mergeCell ref="P61:Q61"/>
    <mergeCell ref="R61:S61"/>
    <mergeCell ref="AP62:AQ62"/>
    <mergeCell ref="AP63:AQ63"/>
    <mergeCell ref="AR63:AS63"/>
    <mergeCell ref="AT63:AU63"/>
    <mergeCell ref="AV63:AX63"/>
    <mergeCell ref="AY63:AZ63"/>
    <mergeCell ref="BA63:BB63"/>
    <mergeCell ref="AL62:AM62"/>
    <mergeCell ref="AN62:AO62"/>
    <mergeCell ref="AR62:AS62"/>
    <mergeCell ref="AT62:AU62"/>
    <mergeCell ref="AV62:AX62"/>
    <mergeCell ref="AY62:AZ62"/>
    <mergeCell ref="BA62:BB62"/>
    <mergeCell ref="C63:D63"/>
    <mergeCell ref="E63:F63"/>
    <mergeCell ref="G63:H63"/>
    <mergeCell ref="I63:M63"/>
    <mergeCell ref="N63:O63"/>
    <mergeCell ref="P63:Q63"/>
    <mergeCell ref="R63:S63"/>
    <mergeCell ref="AL64:AM64"/>
    <mergeCell ref="AN64:AO64"/>
    <mergeCell ref="AP64:AQ64"/>
    <mergeCell ref="AR64:AS64"/>
    <mergeCell ref="AT64:AU64"/>
    <mergeCell ref="AV64:AX64"/>
    <mergeCell ref="AY64:AZ64"/>
    <mergeCell ref="BA64:BB64"/>
    <mergeCell ref="T64:U64"/>
    <mergeCell ref="V64:X64"/>
    <mergeCell ref="Y64:Z64"/>
    <mergeCell ref="AB64:AC64"/>
    <mergeCell ref="AD64:AE64"/>
    <mergeCell ref="AF64:AH64"/>
    <mergeCell ref="AI64:AK64"/>
    <mergeCell ref="C64:D64"/>
    <mergeCell ref="E64:F64"/>
    <mergeCell ref="G64:H64"/>
    <mergeCell ref="I64:M64"/>
    <mergeCell ref="N64:O64"/>
    <mergeCell ref="P64:Q64"/>
    <mergeCell ref="R64:S64"/>
    <mergeCell ref="AL65:AM65"/>
    <mergeCell ref="AN65:AO65"/>
    <mergeCell ref="AP65:AQ65"/>
    <mergeCell ref="AR65:AS65"/>
    <mergeCell ref="AT65:AU65"/>
    <mergeCell ref="AV65:AX65"/>
    <mergeCell ref="AY65:AZ65"/>
    <mergeCell ref="BA65:BB65"/>
    <mergeCell ref="T65:U65"/>
    <mergeCell ref="V65:X65"/>
    <mergeCell ref="Y65:Z65"/>
    <mergeCell ref="AB65:AC65"/>
    <mergeCell ref="AD65:AE65"/>
    <mergeCell ref="AF65:AH65"/>
    <mergeCell ref="AI65:AK65"/>
    <mergeCell ref="C65:D65"/>
    <mergeCell ref="E65:F65"/>
    <mergeCell ref="G65:H65"/>
    <mergeCell ref="I65:M65"/>
    <mergeCell ref="N65:O65"/>
    <mergeCell ref="P65:Q65"/>
    <mergeCell ref="R65:S65"/>
    <mergeCell ref="AL68:AM68"/>
    <mergeCell ref="AN68:AO68"/>
    <mergeCell ref="T68:U68"/>
    <mergeCell ref="V68:X68"/>
    <mergeCell ref="Y68:Z68"/>
    <mergeCell ref="AB68:AC68"/>
    <mergeCell ref="AD68:AE68"/>
    <mergeCell ref="AF68:AH68"/>
    <mergeCell ref="AI68:AK68"/>
    <mergeCell ref="AL69:AM69"/>
    <mergeCell ref="AN69:AO69"/>
    <mergeCell ref="T69:U69"/>
    <mergeCell ref="V69:X69"/>
    <mergeCell ref="Y69:Z69"/>
    <mergeCell ref="AB69:AC69"/>
    <mergeCell ref="AD69:AE69"/>
    <mergeCell ref="AF69:AH69"/>
    <mergeCell ref="AI69:AK69"/>
    <mergeCell ref="T71:U71"/>
    <mergeCell ref="V71:X71"/>
    <mergeCell ref="Y71:Z71"/>
    <mergeCell ref="AB71:AC71"/>
    <mergeCell ref="AD71:AE71"/>
    <mergeCell ref="AF71:AH71"/>
    <mergeCell ref="AI71:AK71"/>
    <mergeCell ref="C71:D71"/>
    <mergeCell ref="E71:F71"/>
    <mergeCell ref="G71:H71"/>
    <mergeCell ref="I71:M71"/>
    <mergeCell ref="N71:O71"/>
    <mergeCell ref="P71:Q71"/>
    <mergeCell ref="R71:S71"/>
    <mergeCell ref="AL66:AM66"/>
    <mergeCell ref="AN66:AO66"/>
    <mergeCell ref="AP66:AQ66"/>
    <mergeCell ref="AR66:AS66"/>
    <mergeCell ref="AT66:AU66"/>
    <mergeCell ref="AV66:AX66"/>
    <mergeCell ref="AY66:AZ66"/>
    <mergeCell ref="BA66:BB66"/>
    <mergeCell ref="T66:U66"/>
    <mergeCell ref="V66:X66"/>
    <mergeCell ref="Y66:Z66"/>
    <mergeCell ref="AB66:AC66"/>
    <mergeCell ref="AD66:AE66"/>
    <mergeCell ref="AF66:AH66"/>
    <mergeCell ref="AI66:AK66"/>
    <mergeCell ref="C66:D66"/>
    <mergeCell ref="E66:F66"/>
    <mergeCell ref="G66:H66"/>
    <mergeCell ref="I66:M66"/>
    <mergeCell ref="N66:O66"/>
    <mergeCell ref="P66:Q66"/>
    <mergeCell ref="R66:S66"/>
    <mergeCell ref="T67:U67"/>
    <mergeCell ref="V67:X67"/>
    <mergeCell ref="Y67:Z67"/>
    <mergeCell ref="AB67:AC67"/>
    <mergeCell ref="AD67:AE67"/>
    <mergeCell ref="AF67:AH67"/>
    <mergeCell ref="AI67:AK67"/>
    <mergeCell ref="AL67:AM67"/>
    <mergeCell ref="AN67:AO67"/>
    <mergeCell ref="AR67:AS67"/>
    <mergeCell ref="AT67:AU67"/>
    <mergeCell ref="AV67:AX67"/>
    <mergeCell ref="AY67:AZ67"/>
    <mergeCell ref="BA67:BB67"/>
    <mergeCell ref="C69:D69"/>
    <mergeCell ref="E69:F69"/>
    <mergeCell ref="G69:H69"/>
    <mergeCell ref="I69:M69"/>
    <mergeCell ref="N69:O69"/>
    <mergeCell ref="P69:Q69"/>
    <mergeCell ref="R69:S69"/>
    <mergeCell ref="AP69:AQ69"/>
    <mergeCell ref="AR69:AS69"/>
    <mergeCell ref="AT69:AU69"/>
    <mergeCell ref="AV69:AX69"/>
    <mergeCell ref="AY69:AZ69"/>
    <mergeCell ref="BA69:BB69"/>
    <mergeCell ref="AP67:AQ67"/>
    <mergeCell ref="AP68:AQ68"/>
    <mergeCell ref="AR68:AS68"/>
    <mergeCell ref="AT68:AU68"/>
    <mergeCell ref="AV68:AX68"/>
    <mergeCell ref="AY68:AZ68"/>
    <mergeCell ref="BA68:BB68"/>
    <mergeCell ref="AL72:AM72"/>
    <mergeCell ref="AN72:AO72"/>
    <mergeCell ref="T72:U72"/>
    <mergeCell ref="V72:X72"/>
    <mergeCell ref="Y72:Z72"/>
    <mergeCell ref="AB72:AC72"/>
    <mergeCell ref="AD72:AE72"/>
    <mergeCell ref="AF72:AH72"/>
    <mergeCell ref="AI72:AK72"/>
    <mergeCell ref="C67:D67"/>
    <mergeCell ref="E67:F67"/>
    <mergeCell ref="G67:H67"/>
    <mergeCell ref="I67:M67"/>
    <mergeCell ref="N67:O67"/>
    <mergeCell ref="P67:Q67"/>
    <mergeCell ref="R67:S67"/>
    <mergeCell ref="C68:D68"/>
    <mergeCell ref="E68:F68"/>
    <mergeCell ref="G68:H68"/>
    <mergeCell ref="I68:M68"/>
    <mergeCell ref="N68:O68"/>
    <mergeCell ref="P68:Q68"/>
    <mergeCell ref="R68:S68"/>
    <mergeCell ref="AL70:AM70"/>
    <mergeCell ref="AN70:AO70"/>
    <mergeCell ref="AP70:AQ70"/>
    <mergeCell ref="AR70:AS70"/>
    <mergeCell ref="AT70:AU70"/>
    <mergeCell ref="AV70:AX70"/>
    <mergeCell ref="AY70:AZ70"/>
    <mergeCell ref="BA70:BB70"/>
    <mergeCell ref="T70:U70"/>
    <mergeCell ref="V70:X70"/>
    <mergeCell ref="Y70:Z70"/>
    <mergeCell ref="AB70:AC70"/>
    <mergeCell ref="AD70:AE70"/>
    <mergeCell ref="AF70:AH70"/>
    <mergeCell ref="AI70:AK70"/>
    <mergeCell ref="C70:D70"/>
    <mergeCell ref="E70:F70"/>
    <mergeCell ref="G70:H70"/>
    <mergeCell ref="I70:M70"/>
    <mergeCell ref="N70:O70"/>
    <mergeCell ref="P70:Q70"/>
    <mergeCell ref="R70:S70"/>
    <mergeCell ref="AP71:AQ71"/>
    <mergeCell ref="AP72:AQ72"/>
    <mergeCell ref="AR72:AS72"/>
    <mergeCell ref="AT72:AU72"/>
    <mergeCell ref="AV72:AX72"/>
    <mergeCell ref="AY72:AZ72"/>
    <mergeCell ref="BA72:BB72"/>
    <mergeCell ref="AL71:AM71"/>
    <mergeCell ref="AN71:AO71"/>
    <mergeCell ref="AR71:AS71"/>
    <mergeCell ref="AT71:AU71"/>
    <mergeCell ref="AV71:AX71"/>
    <mergeCell ref="AY71:AZ71"/>
    <mergeCell ref="BA71:BB71"/>
    <mergeCell ref="C72:D72"/>
    <mergeCell ref="E72:F72"/>
    <mergeCell ref="G72:H72"/>
    <mergeCell ref="I72:M72"/>
    <mergeCell ref="N72:O72"/>
    <mergeCell ref="P72:Q72"/>
    <mergeCell ref="R72:S72"/>
    <mergeCell ref="AL73:AM73"/>
    <mergeCell ref="AN73:AO73"/>
    <mergeCell ref="AP73:AQ73"/>
    <mergeCell ref="AR73:AS73"/>
    <mergeCell ref="AT73:AU73"/>
    <mergeCell ref="AV73:AX73"/>
    <mergeCell ref="AY73:AZ73"/>
    <mergeCell ref="BA73:BB73"/>
    <mergeCell ref="T73:U73"/>
    <mergeCell ref="V73:X73"/>
    <mergeCell ref="Y73:Z73"/>
    <mergeCell ref="AB73:AC73"/>
    <mergeCell ref="AD73:AE73"/>
    <mergeCell ref="AF73:AH73"/>
    <mergeCell ref="AI73:AK73"/>
    <mergeCell ref="C73:D73"/>
    <mergeCell ref="E73:F73"/>
    <mergeCell ref="G73:H73"/>
    <mergeCell ref="I73:M73"/>
    <mergeCell ref="N73:O73"/>
    <mergeCell ref="P73:Q73"/>
    <mergeCell ref="R73:S73"/>
    <mergeCell ref="AL74:AM74"/>
    <mergeCell ref="AN74:AO74"/>
    <mergeCell ref="AP74:AQ74"/>
    <mergeCell ref="AR74:AS74"/>
    <mergeCell ref="AT74:AU74"/>
    <mergeCell ref="AV74:AX74"/>
    <mergeCell ref="AY74:AZ74"/>
    <mergeCell ref="BA74:BB74"/>
    <mergeCell ref="T74:U74"/>
    <mergeCell ref="V74:X74"/>
    <mergeCell ref="Y74:Z74"/>
    <mergeCell ref="AB74:AC74"/>
    <mergeCell ref="AD74:AE74"/>
    <mergeCell ref="AF74:AH74"/>
    <mergeCell ref="AI74:AK74"/>
    <mergeCell ref="C74:D74"/>
    <mergeCell ref="E74:F74"/>
    <mergeCell ref="G74:H74"/>
    <mergeCell ref="I74:M74"/>
    <mergeCell ref="N74:O74"/>
    <mergeCell ref="P74:Q74"/>
    <mergeCell ref="R74:S74"/>
    <mergeCell ref="AL77:AM77"/>
    <mergeCell ref="AN77:AO77"/>
    <mergeCell ref="T77:U77"/>
    <mergeCell ref="V77:X77"/>
    <mergeCell ref="Y77:Z77"/>
    <mergeCell ref="AB77:AC77"/>
    <mergeCell ref="AD77:AE77"/>
    <mergeCell ref="AF77:AH77"/>
    <mergeCell ref="AI77:AK77"/>
    <mergeCell ref="AL78:AM78"/>
    <mergeCell ref="AN78:AO78"/>
    <mergeCell ref="T78:U78"/>
    <mergeCell ref="V78:X78"/>
    <mergeCell ref="Y78:Z78"/>
    <mergeCell ref="AB78:AC78"/>
    <mergeCell ref="AD78:AE78"/>
    <mergeCell ref="AF78:AH78"/>
    <mergeCell ref="AI78:AK78"/>
    <mergeCell ref="T80:U80"/>
    <mergeCell ref="V80:X80"/>
    <mergeCell ref="Y80:Z80"/>
    <mergeCell ref="AB80:AC80"/>
    <mergeCell ref="AD80:AE80"/>
    <mergeCell ref="AF80:AH80"/>
    <mergeCell ref="AI80:AK80"/>
    <mergeCell ref="C80:D80"/>
    <mergeCell ref="E80:F80"/>
    <mergeCell ref="G80:H80"/>
    <mergeCell ref="I80:M80"/>
    <mergeCell ref="N80:O80"/>
    <mergeCell ref="P80:Q80"/>
    <mergeCell ref="R80:S80"/>
    <mergeCell ref="AL75:AM75"/>
    <mergeCell ref="AN75:AO75"/>
    <mergeCell ref="AP75:AQ75"/>
    <mergeCell ref="AR75:AS75"/>
    <mergeCell ref="AT75:AU75"/>
    <mergeCell ref="AV75:AX75"/>
    <mergeCell ref="AY75:AZ75"/>
    <mergeCell ref="BA75:BB75"/>
    <mergeCell ref="T75:U75"/>
    <mergeCell ref="V75:X75"/>
    <mergeCell ref="Y75:Z75"/>
    <mergeCell ref="AB75:AC75"/>
    <mergeCell ref="AD75:AE75"/>
    <mergeCell ref="AF75:AH75"/>
    <mergeCell ref="AI75:AK75"/>
    <mergeCell ref="C75:D75"/>
    <mergeCell ref="E75:F75"/>
    <mergeCell ref="G75:H75"/>
    <mergeCell ref="I75:M75"/>
    <mergeCell ref="N75:O75"/>
    <mergeCell ref="P75:Q75"/>
    <mergeCell ref="R75:S75"/>
    <mergeCell ref="T76:U76"/>
    <mergeCell ref="V76:X76"/>
    <mergeCell ref="Y76:Z76"/>
    <mergeCell ref="AB76:AC76"/>
    <mergeCell ref="AD76:AE76"/>
    <mergeCell ref="AF76:AH76"/>
    <mergeCell ref="AI76:AK76"/>
    <mergeCell ref="AL76:AM76"/>
    <mergeCell ref="AN76:AO76"/>
    <mergeCell ref="AR76:AS76"/>
    <mergeCell ref="AT76:AU76"/>
    <mergeCell ref="AV76:AX76"/>
    <mergeCell ref="AY76:AZ76"/>
    <mergeCell ref="BA76:BB76"/>
    <mergeCell ref="C78:D78"/>
    <mergeCell ref="E78:F78"/>
    <mergeCell ref="G78:H78"/>
    <mergeCell ref="I78:M78"/>
    <mergeCell ref="N78:O78"/>
    <mergeCell ref="P78:Q78"/>
    <mergeCell ref="R78:S78"/>
    <mergeCell ref="AP78:AQ78"/>
    <mergeCell ref="AR78:AS78"/>
    <mergeCell ref="AT78:AU78"/>
    <mergeCell ref="AV78:AX78"/>
    <mergeCell ref="AY78:AZ78"/>
    <mergeCell ref="BA78:BB78"/>
    <mergeCell ref="AP76:AQ76"/>
    <mergeCell ref="AP77:AQ77"/>
    <mergeCell ref="AR77:AS77"/>
    <mergeCell ref="AT77:AU77"/>
    <mergeCell ref="AV77:AX77"/>
    <mergeCell ref="AY77:AZ77"/>
    <mergeCell ref="BA77:BB77"/>
    <mergeCell ref="AL81:AM81"/>
    <mergeCell ref="AN81:AO81"/>
    <mergeCell ref="T81:U81"/>
    <mergeCell ref="V81:X81"/>
    <mergeCell ref="Y81:Z81"/>
    <mergeCell ref="AB81:AC81"/>
    <mergeCell ref="AD81:AE81"/>
    <mergeCell ref="AF81:AH81"/>
    <mergeCell ref="AI81:AK81"/>
    <mergeCell ref="C76:D76"/>
    <mergeCell ref="E76:F76"/>
    <mergeCell ref="G76:H76"/>
    <mergeCell ref="I76:M76"/>
    <mergeCell ref="N76:O76"/>
    <mergeCell ref="P76:Q76"/>
    <mergeCell ref="R76:S76"/>
    <mergeCell ref="C77:D77"/>
    <mergeCell ref="E77:F77"/>
    <mergeCell ref="G77:H77"/>
    <mergeCell ref="I77:M77"/>
    <mergeCell ref="N77:O77"/>
    <mergeCell ref="P77:Q77"/>
    <mergeCell ref="R77:S77"/>
    <mergeCell ref="AL79:AM79"/>
    <mergeCell ref="AN79:AO79"/>
    <mergeCell ref="AP79:AQ79"/>
    <mergeCell ref="AR79:AS79"/>
    <mergeCell ref="AT79:AU79"/>
    <mergeCell ref="AV79:AX79"/>
    <mergeCell ref="AY79:AZ79"/>
    <mergeCell ref="BA79:BB79"/>
    <mergeCell ref="T79:U79"/>
    <mergeCell ref="V79:X79"/>
    <mergeCell ref="Y79:Z79"/>
    <mergeCell ref="AB79:AC79"/>
    <mergeCell ref="AD79:AE79"/>
    <mergeCell ref="AF79:AH79"/>
    <mergeCell ref="AI79:AK79"/>
    <mergeCell ref="C79:D79"/>
    <mergeCell ref="E79:F79"/>
    <mergeCell ref="G79:H79"/>
    <mergeCell ref="I79:M79"/>
    <mergeCell ref="N79:O79"/>
    <mergeCell ref="P79:Q79"/>
    <mergeCell ref="R79:S79"/>
    <mergeCell ref="AP80:AQ80"/>
    <mergeCell ref="AP81:AQ81"/>
    <mergeCell ref="AR81:AS81"/>
    <mergeCell ref="AT81:AU81"/>
    <mergeCell ref="AV81:AX81"/>
    <mergeCell ref="AY81:AZ81"/>
    <mergeCell ref="BA81:BB81"/>
    <mergeCell ref="AL80:AM80"/>
    <mergeCell ref="AN80:AO80"/>
    <mergeCell ref="AR80:AS80"/>
    <mergeCell ref="AT80:AU80"/>
    <mergeCell ref="AV80:AX80"/>
    <mergeCell ref="AY80:AZ80"/>
    <mergeCell ref="BA80:BB80"/>
    <mergeCell ref="C81:D81"/>
    <mergeCell ref="E81:F81"/>
    <mergeCell ref="G81:H81"/>
    <mergeCell ref="I81:M81"/>
    <mergeCell ref="N81:O81"/>
    <mergeCell ref="P81:Q81"/>
    <mergeCell ref="R81:S81"/>
    <mergeCell ref="AL82:AM82"/>
    <mergeCell ref="AN82:AO82"/>
    <mergeCell ref="AP82:AQ82"/>
    <mergeCell ref="AR82:AS82"/>
    <mergeCell ref="AT82:AU82"/>
    <mergeCell ref="AV82:AX82"/>
    <mergeCell ref="AY82:AZ82"/>
    <mergeCell ref="BA82:BB82"/>
    <mergeCell ref="T82:U82"/>
    <mergeCell ref="V82:X82"/>
    <mergeCell ref="Y82:Z82"/>
    <mergeCell ref="AB82:AC82"/>
    <mergeCell ref="AD82:AE82"/>
    <mergeCell ref="AF82:AH82"/>
    <mergeCell ref="AI82:AK82"/>
    <mergeCell ref="C82:D82"/>
    <mergeCell ref="E82:F82"/>
    <mergeCell ref="G82:H82"/>
    <mergeCell ref="I82:M82"/>
    <mergeCell ref="N82:O82"/>
    <mergeCell ref="P82:Q82"/>
    <mergeCell ref="R82:S82"/>
    <mergeCell ref="AL83:AM83"/>
    <mergeCell ref="AN83:AO83"/>
    <mergeCell ref="AP83:AQ83"/>
    <mergeCell ref="AR83:AS83"/>
    <mergeCell ref="AT83:AU83"/>
    <mergeCell ref="AV83:AX83"/>
    <mergeCell ref="AY83:AZ83"/>
    <mergeCell ref="BA83:BB83"/>
    <mergeCell ref="T83:U83"/>
    <mergeCell ref="V83:X83"/>
    <mergeCell ref="Y83:Z83"/>
    <mergeCell ref="AB83:AC83"/>
    <mergeCell ref="AD83:AE83"/>
    <mergeCell ref="AF83:AH83"/>
    <mergeCell ref="AI83:AK83"/>
    <mergeCell ref="C83:D83"/>
    <mergeCell ref="E83:F83"/>
    <mergeCell ref="G83:H83"/>
    <mergeCell ref="I83:M83"/>
    <mergeCell ref="N83:O83"/>
    <mergeCell ref="P83:Q83"/>
    <mergeCell ref="R83:S83"/>
    <mergeCell ref="AL86:AM86"/>
    <mergeCell ref="AN86:AO86"/>
    <mergeCell ref="T86:U86"/>
    <mergeCell ref="V86:X86"/>
    <mergeCell ref="Y86:Z86"/>
    <mergeCell ref="AB86:AC86"/>
    <mergeCell ref="AD86:AE86"/>
    <mergeCell ref="AF86:AH86"/>
    <mergeCell ref="AI86:AK86"/>
    <mergeCell ref="AL87:AM87"/>
    <mergeCell ref="AN87:AO87"/>
    <mergeCell ref="T87:U87"/>
    <mergeCell ref="V87:X87"/>
    <mergeCell ref="Y87:Z87"/>
    <mergeCell ref="AB87:AC87"/>
    <mergeCell ref="AD87:AE87"/>
    <mergeCell ref="AF87:AH87"/>
    <mergeCell ref="AI87:AK87"/>
    <mergeCell ref="T89:U89"/>
    <mergeCell ref="V89:X89"/>
    <mergeCell ref="Y89:Z89"/>
    <mergeCell ref="AB89:AC89"/>
    <mergeCell ref="AD89:AE89"/>
    <mergeCell ref="AF89:AH89"/>
    <mergeCell ref="AI89:AK89"/>
    <mergeCell ref="C89:D89"/>
    <mergeCell ref="E89:F89"/>
    <mergeCell ref="G89:H89"/>
    <mergeCell ref="I89:M89"/>
    <mergeCell ref="N89:O89"/>
    <mergeCell ref="P89:Q89"/>
    <mergeCell ref="R89:S89"/>
    <mergeCell ref="AL84:AM84"/>
    <mergeCell ref="AN84:AO84"/>
    <mergeCell ref="AP84:AQ84"/>
    <mergeCell ref="AR84:AS84"/>
    <mergeCell ref="AT84:AU84"/>
    <mergeCell ref="AV84:AX84"/>
    <mergeCell ref="AY84:AZ84"/>
    <mergeCell ref="BA84:BB84"/>
    <mergeCell ref="T84:U84"/>
    <mergeCell ref="V84:X84"/>
    <mergeCell ref="Y84:Z84"/>
    <mergeCell ref="AB84:AC84"/>
    <mergeCell ref="AD84:AE84"/>
    <mergeCell ref="AF84:AH84"/>
    <mergeCell ref="AI84:AK84"/>
    <mergeCell ref="C84:D84"/>
    <mergeCell ref="E84:F84"/>
    <mergeCell ref="G84:H84"/>
    <mergeCell ref="I84:M84"/>
    <mergeCell ref="N84:O84"/>
    <mergeCell ref="P84:Q84"/>
    <mergeCell ref="R84:S84"/>
    <mergeCell ref="T85:U85"/>
    <mergeCell ref="V85:X85"/>
    <mergeCell ref="Y85:Z85"/>
    <mergeCell ref="AB85:AC85"/>
    <mergeCell ref="AD85:AE85"/>
    <mergeCell ref="AF85:AH85"/>
    <mergeCell ref="AI85:AK85"/>
    <mergeCell ref="AL85:AM85"/>
    <mergeCell ref="AN85:AO85"/>
    <mergeCell ref="AR85:AS85"/>
    <mergeCell ref="AT85:AU85"/>
    <mergeCell ref="AV85:AX85"/>
    <mergeCell ref="AY85:AZ85"/>
    <mergeCell ref="BA85:BB85"/>
    <mergeCell ref="C87:D87"/>
    <mergeCell ref="E87:F87"/>
    <mergeCell ref="G87:H87"/>
    <mergeCell ref="I87:M87"/>
    <mergeCell ref="N87:O87"/>
    <mergeCell ref="P87:Q87"/>
    <mergeCell ref="R87:S87"/>
    <mergeCell ref="AP87:AQ87"/>
    <mergeCell ref="AR87:AS87"/>
    <mergeCell ref="AT87:AU87"/>
    <mergeCell ref="AV87:AX87"/>
    <mergeCell ref="AY87:AZ87"/>
    <mergeCell ref="BA87:BB87"/>
    <mergeCell ref="AP85:AQ85"/>
    <mergeCell ref="AP86:AQ86"/>
    <mergeCell ref="AR86:AS86"/>
    <mergeCell ref="AT86:AU86"/>
    <mergeCell ref="AV86:AX86"/>
    <mergeCell ref="AY86:AZ86"/>
    <mergeCell ref="BA86:BB86"/>
    <mergeCell ref="AL90:AM90"/>
    <mergeCell ref="AN90:AO90"/>
    <mergeCell ref="T90:U90"/>
    <mergeCell ref="V90:X90"/>
    <mergeCell ref="Y90:Z90"/>
    <mergeCell ref="AB90:AC90"/>
    <mergeCell ref="AD90:AE90"/>
    <mergeCell ref="AF90:AH90"/>
    <mergeCell ref="AI90:AK90"/>
    <mergeCell ref="C85:D85"/>
    <mergeCell ref="E85:F85"/>
    <mergeCell ref="G85:H85"/>
    <mergeCell ref="I85:M85"/>
    <mergeCell ref="N85:O85"/>
    <mergeCell ref="P85:Q85"/>
    <mergeCell ref="R85:S85"/>
    <mergeCell ref="C86:D86"/>
    <mergeCell ref="E86:F86"/>
    <mergeCell ref="G86:H86"/>
    <mergeCell ref="I86:M86"/>
    <mergeCell ref="N86:O86"/>
    <mergeCell ref="P86:Q86"/>
    <mergeCell ref="R86:S86"/>
    <mergeCell ref="AL88:AM88"/>
    <mergeCell ref="AN88:AO88"/>
    <mergeCell ref="AP88:AQ88"/>
    <mergeCell ref="AR88:AS88"/>
    <mergeCell ref="AT88:AU88"/>
    <mergeCell ref="AV88:AX88"/>
    <mergeCell ref="AY88:AZ88"/>
    <mergeCell ref="BA88:BB88"/>
    <mergeCell ref="T88:U88"/>
    <mergeCell ref="V88:X88"/>
    <mergeCell ref="Y88:Z88"/>
    <mergeCell ref="AB88:AC88"/>
    <mergeCell ref="AD88:AE88"/>
    <mergeCell ref="AF88:AH88"/>
    <mergeCell ref="AI88:AK88"/>
    <mergeCell ref="C88:D88"/>
    <mergeCell ref="E88:F88"/>
    <mergeCell ref="G88:H88"/>
    <mergeCell ref="I88:M88"/>
    <mergeCell ref="N88:O88"/>
    <mergeCell ref="P88:Q88"/>
    <mergeCell ref="R88:S88"/>
    <mergeCell ref="AP89:AQ89"/>
    <mergeCell ref="AP90:AQ90"/>
    <mergeCell ref="AR90:AS90"/>
    <mergeCell ref="AT90:AU90"/>
    <mergeCell ref="AV90:AX90"/>
    <mergeCell ref="AY90:AZ90"/>
    <mergeCell ref="BA90:BB90"/>
    <mergeCell ref="AL89:AM89"/>
    <mergeCell ref="AN89:AO89"/>
    <mergeCell ref="AR89:AS89"/>
    <mergeCell ref="AT89:AU89"/>
    <mergeCell ref="AV89:AX89"/>
    <mergeCell ref="AY89:AZ89"/>
    <mergeCell ref="BA89:BB89"/>
    <mergeCell ref="C90:D90"/>
    <mergeCell ref="E90:F90"/>
    <mergeCell ref="G90:H90"/>
    <mergeCell ref="I90:M90"/>
    <mergeCell ref="N90:O90"/>
    <mergeCell ref="P90:Q90"/>
    <mergeCell ref="R90:S90"/>
    <mergeCell ref="AL91:AM91"/>
    <mergeCell ref="AN91:AO91"/>
    <mergeCell ref="AP91:AQ91"/>
    <mergeCell ref="AR91:AS91"/>
    <mergeCell ref="AT91:AU91"/>
    <mergeCell ref="AV91:AX91"/>
    <mergeCell ref="AY91:AZ91"/>
    <mergeCell ref="BA91:BB91"/>
    <mergeCell ref="T91:U91"/>
    <mergeCell ref="V91:X91"/>
    <mergeCell ref="Y91:Z91"/>
    <mergeCell ref="AB91:AC91"/>
    <mergeCell ref="AD91:AE91"/>
    <mergeCell ref="AF91:AH91"/>
    <mergeCell ref="AI91:AK91"/>
    <mergeCell ref="C91:D91"/>
    <mergeCell ref="E91:F91"/>
    <mergeCell ref="G91:H91"/>
    <mergeCell ref="I91:M91"/>
    <mergeCell ref="N91:O91"/>
    <mergeCell ref="P91:Q91"/>
    <mergeCell ref="R91:S91"/>
    <mergeCell ref="AL92:AM92"/>
    <mergeCell ref="AN92:AO92"/>
    <mergeCell ref="AP92:AQ92"/>
    <mergeCell ref="AR92:AS92"/>
    <mergeCell ref="AT92:AU92"/>
    <mergeCell ref="AV92:AX92"/>
    <mergeCell ref="AY92:AZ92"/>
    <mergeCell ref="BA92:BB92"/>
    <mergeCell ref="T92:U92"/>
    <mergeCell ref="V92:X92"/>
    <mergeCell ref="Y92:Z92"/>
    <mergeCell ref="AB92:AC92"/>
    <mergeCell ref="AD92:AE92"/>
    <mergeCell ref="AF92:AH92"/>
    <mergeCell ref="AI92:AK92"/>
    <mergeCell ref="C92:D92"/>
    <mergeCell ref="E92:F92"/>
    <mergeCell ref="G92:H92"/>
    <mergeCell ref="I92:M92"/>
    <mergeCell ref="N92:O92"/>
    <mergeCell ref="P92:Q92"/>
    <mergeCell ref="R92:S92"/>
    <mergeCell ref="AL95:AM95"/>
    <mergeCell ref="AN95:AO95"/>
    <mergeCell ref="T95:U95"/>
    <mergeCell ref="V95:X95"/>
    <mergeCell ref="Y95:Z95"/>
    <mergeCell ref="AB95:AC95"/>
    <mergeCell ref="AD95:AE95"/>
    <mergeCell ref="AF95:AH95"/>
    <mergeCell ref="AI95:AK95"/>
    <mergeCell ref="AL96:AM96"/>
    <mergeCell ref="AN96:AO96"/>
    <mergeCell ref="T96:U96"/>
    <mergeCell ref="V96:X96"/>
    <mergeCell ref="Y96:Z96"/>
    <mergeCell ref="AB96:AC96"/>
    <mergeCell ref="AD96:AE96"/>
    <mergeCell ref="AF96:AH96"/>
    <mergeCell ref="AI96:AK96"/>
    <mergeCell ref="T98:U98"/>
    <mergeCell ref="V98:X98"/>
    <mergeCell ref="Y98:Z98"/>
    <mergeCell ref="AB98:AC98"/>
    <mergeCell ref="AD98:AE98"/>
    <mergeCell ref="AF98:AH98"/>
    <mergeCell ref="AI98:AK98"/>
    <mergeCell ref="C98:D98"/>
    <mergeCell ref="E98:F98"/>
    <mergeCell ref="G98:H98"/>
    <mergeCell ref="I98:M98"/>
    <mergeCell ref="N98:O98"/>
    <mergeCell ref="P98:Q98"/>
    <mergeCell ref="R98:S98"/>
    <mergeCell ref="AL93:AM93"/>
    <mergeCell ref="AN93:AO93"/>
    <mergeCell ref="AP93:AQ93"/>
    <mergeCell ref="AR93:AS93"/>
    <mergeCell ref="AT93:AU93"/>
    <mergeCell ref="AV93:AX93"/>
    <mergeCell ref="AY93:AZ93"/>
    <mergeCell ref="BA93:BB93"/>
    <mergeCell ref="T93:U93"/>
    <mergeCell ref="V93:X93"/>
    <mergeCell ref="Y93:Z93"/>
    <mergeCell ref="AB93:AC93"/>
    <mergeCell ref="AD93:AE93"/>
    <mergeCell ref="AF93:AH93"/>
    <mergeCell ref="AI93:AK93"/>
    <mergeCell ref="C93:D93"/>
    <mergeCell ref="E93:F93"/>
    <mergeCell ref="G93:H93"/>
    <mergeCell ref="I93:M93"/>
    <mergeCell ref="N93:O93"/>
    <mergeCell ref="P93:Q93"/>
    <mergeCell ref="R93:S93"/>
    <mergeCell ref="T94:U94"/>
    <mergeCell ref="V94:X94"/>
    <mergeCell ref="Y94:Z94"/>
    <mergeCell ref="AB94:AC94"/>
    <mergeCell ref="AD94:AE94"/>
    <mergeCell ref="AF94:AH94"/>
    <mergeCell ref="AI94:AK94"/>
    <mergeCell ref="AL94:AM94"/>
    <mergeCell ref="AN94:AO94"/>
    <mergeCell ref="AR94:AS94"/>
    <mergeCell ref="AT94:AU94"/>
    <mergeCell ref="AV94:AX94"/>
    <mergeCell ref="AY94:AZ94"/>
    <mergeCell ref="BA94:BB94"/>
    <mergeCell ref="C96:D96"/>
    <mergeCell ref="E96:F96"/>
    <mergeCell ref="G96:H96"/>
    <mergeCell ref="I96:M96"/>
    <mergeCell ref="N96:O96"/>
    <mergeCell ref="P96:Q96"/>
    <mergeCell ref="R96:S96"/>
    <mergeCell ref="AP96:AQ96"/>
    <mergeCell ref="AR96:AS96"/>
    <mergeCell ref="AT96:AU96"/>
    <mergeCell ref="AV96:AX96"/>
    <mergeCell ref="AY96:AZ96"/>
    <mergeCell ref="BA96:BB96"/>
    <mergeCell ref="AP94:AQ94"/>
    <mergeCell ref="AP95:AQ95"/>
    <mergeCell ref="AR95:AS95"/>
    <mergeCell ref="AT95:AU95"/>
    <mergeCell ref="AV95:AX95"/>
    <mergeCell ref="AY95:AZ95"/>
    <mergeCell ref="BA95:BB95"/>
    <mergeCell ref="AL99:AM99"/>
    <mergeCell ref="AN99:AO99"/>
    <mergeCell ref="T99:U99"/>
    <mergeCell ref="V99:X99"/>
    <mergeCell ref="Y99:Z99"/>
    <mergeCell ref="AB99:AC99"/>
    <mergeCell ref="AD99:AE99"/>
    <mergeCell ref="AF99:AH99"/>
    <mergeCell ref="AI99:AK99"/>
    <mergeCell ref="C94:D94"/>
    <mergeCell ref="E94:F94"/>
    <mergeCell ref="G94:H94"/>
    <mergeCell ref="I94:M94"/>
    <mergeCell ref="N94:O94"/>
    <mergeCell ref="P94:Q94"/>
    <mergeCell ref="R94:S94"/>
    <mergeCell ref="C95:D95"/>
    <mergeCell ref="E95:F95"/>
    <mergeCell ref="G95:H95"/>
    <mergeCell ref="I95:M95"/>
    <mergeCell ref="N95:O95"/>
    <mergeCell ref="P95:Q95"/>
    <mergeCell ref="R95:S95"/>
    <mergeCell ref="AL97:AM97"/>
    <mergeCell ref="AN97:AO97"/>
    <mergeCell ref="AP97:AQ97"/>
    <mergeCell ref="AR97:AS97"/>
    <mergeCell ref="AT97:AU97"/>
    <mergeCell ref="AV97:AX97"/>
    <mergeCell ref="AY97:AZ97"/>
    <mergeCell ref="BA97:BB97"/>
    <mergeCell ref="T97:U97"/>
    <mergeCell ref="V97:X97"/>
    <mergeCell ref="Y97:Z97"/>
    <mergeCell ref="AB97:AC97"/>
    <mergeCell ref="AD97:AE97"/>
    <mergeCell ref="AF97:AH97"/>
    <mergeCell ref="AI97:AK97"/>
    <mergeCell ref="C97:D97"/>
    <mergeCell ref="E97:F97"/>
    <mergeCell ref="G97:H97"/>
    <mergeCell ref="I97:M97"/>
    <mergeCell ref="N97:O97"/>
    <mergeCell ref="P97:Q97"/>
    <mergeCell ref="R97:S97"/>
    <mergeCell ref="AP98:AQ98"/>
    <mergeCell ref="AP99:AQ99"/>
    <mergeCell ref="AR99:AS99"/>
    <mergeCell ref="AT99:AU99"/>
    <mergeCell ref="AV99:AX99"/>
    <mergeCell ref="AY99:AZ99"/>
    <mergeCell ref="BA99:BB99"/>
    <mergeCell ref="AL98:AM98"/>
    <mergeCell ref="AN98:AO98"/>
    <mergeCell ref="AR98:AS98"/>
    <mergeCell ref="AT98:AU98"/>
    <mergeCell ref="AV98:AX98"/>
    <mergeCell ref="AY98:AZ98"/>
    <mergeCell ref="BA98:BB98"/>
    <mergeCell ref="C99:D99"/>
    <mergeCell ref="E99:F99"/>
    <mergeCell ref="G99:H99"/>
    <mergeCell ref="I99:M99"/>
    <mergeCell ref="N99:O99"/>
    <mergeCell ref="P99:Q99"/>
    <mergeCell ref="R99:S99"/>
    <mergeCell ref="AL100:AM100"/>
    <mergeCell ref="AN100:AO100"/>
    <mergeCell ref="AP100:AQ100"/>
    <mergeCell ref="AR100:AS100"/>
    <mergeCell ref="AT100:AU100"/>
    <mergeCell ref="AV100:AX100"/>
    <mergeCell ref="AY100:AZ100"/>
    <mergeCell ref="BA100:BB100"/>
    <mergeCell ref="T100:U100"/>
    <mergeCell ref="V100:X100"/>
    <mergeCell ref="Y100:Z100"/>
    <mergeCell ref="AB100:AC100"/>
    <mergeCell ref="AD100:AE100"/>
    <mergeCell ref="AF100:AH100"/>
    <mergeCell ref="AI100:AK100"/>
    <mergeCell ref="C100:D100"/>
    <mergeCell ref="E100:F100"/>
    <mergeCell ref="G100:H100"/>
    <mergeCell ref="I100:M100"/>
    <mergeCell ref="N100:O100"/>
    <mergeCell ref="P100:Q100"/>
    <mergeCell ref="R100:S100"/>
    <mergeCell ref="AL101:AM101"/>
    <mergeCell ref="AN101:AO101"/>
    <mergeCell ref="AP101:AQ101"/>
    <mergeCell ref="AR101:AS101"/>
    <mergeCell ref="AT101:AU101"/>
    <mergeCell ref="AV101:AX101"/>
    <mergeCell ref="AY101:AZ101"/>
    <mergeCell ref="BA101:BB101"/>
    <mergeCell ref="T101:U101"/>
    <mergeCell ref="V101:X101"/>
    <mergeCell ref="Y101:Z101"/>
    <mergeCell ref="AB101:AC101"/>
    <mergeCell ref="AD101:AE101"/>
    <mergeCell ref="AF101:AH101"/>
    <mergeCell ref="AI101:AK101"/>
    <mergeCell ref="C101:D101"/>
    <mergeCell ref="E101:F101"/>
    <mergeCell ref="G101:H101"/>
    <mergeCell ref="I101:M101"/>
    <mergeCell ref="N101:O101"/>
    <mergeCell ref="P101:Q101"/>
    <mergeCell ref="R101:S101"/>
    <mergeCell ref="AL104:AM104"/>
    <mergeCell ref="AN104:AO104"/>
    <mergeCell ref="T104:U104"/>
    <mergeCell ref="V104:X104"/>
    <mergeCell ref="Y104:Z104"/>
    <mergeCell ref="AB104:AC104"/>
    <mergeCell ref="AD104:AE104"/>
    <mergeCell ref="AF104:AH104"/>
    <mergeCell ref="AI104:AK104"/>
    <mergeCell ref="AL105:AM105"/>
    <mergeCell ref="AN105:AO105"/>
    <mergeCell ref="T105:U105"/>
    <mergeCell ref="V105:X105"/>
    <mergeCell ref="Y105:Z105"/>
    <mergeCell ref="AB105:AC105"/>
    <mergeCell ref="AD105:AE105"/>
    <mergeCell ref="AF105:AH105"/>
    <mergeCell ref="AI105:AK105"/>
    <mergeCell ref="T107:U107"/>
    <mergeCell ref="V107:X107"/>
    <mergeCell ref="Y107:Z107"/>
    <mergeCell ref="AB107:AC107"/>
    <mergeCell ref="AD107:AE107"/>
    <mergeCell ref="AF107:AH107"/>
    <mergeCell ref="AI107:AK107"/>
    <mergeCell ref="C107:D107"/>
    <mergeCell ref="E107:F107"/>
    <mergeCell ref="G107:H107"/>
    <mergeCell ref="I107:M107"/>
    <mergeCell ref="N107:O107"/>
    <mergeCell ref="P107:Q107"/>
    <mergeCell ref="R107:S107"/>
    <mergeCell ref="AL102:AM102"/>
    <mergeCell ref="AN102:AO102"/>
    <mergeCell ref="AP102:AQ102"/>
    <mergeCell ref="AR102:AS102"/>
    <mergeCell ref="AT102:AU102"/>
    <mergeCell ref="AV102:AX102"/>
    <mergeCell ref="AY102:AZ102"/>
    <mergeCell ref="BA102:BB102"/>
    <mergeCell ref="T102:U102"/>
    <mergeCell ref="V102:X102"/>
    <mergeCell ref="Y102:Z102"/>
    <mergeCell ref="AB102:AC102"/>
    <mergeCell ref="AD102:AE102"/>
    <mergeCell ref="AF102:AH102"/>
    <mergeCell ref="AI102:AK102"/>
    <mergeCell ref="C102:D102"/>
    <mergeCell ref="E102:F102"/>
    <mergeCell ref="G102:H102"/>
    <mergeCell ref="I102:M102"/>
    <mergeCell ref="N102:O102"/>
    <mergeCell ref="P102:Q102"/>
    <mergeCell ref="R102:S102"/>
    <mergeCell ref="T103:U103"/>
    <mergeCell ref="V103:X103"/>
    <mergeCell ref="Y103:Z103"/>
    <mergeCell ref="AB103:AC103"/>
    <mergeCell ref="AD103:AE103"/>
    <mergeCell ref="AF103:AH103"/>
    <mergeCell ref="AI103:AK103"/>
    <mergeCell ref="AL103:AM103"/>
    <mergeCell ref="AN103:AO103"/>
    <mergeCell ref="AR103:AS103"/>
    <mergeCell ref="AT103:AU103"/>
    <mergeCell ref="AV103:AX103"/>
    <mergeCell ref="AY103:AZ103"/>
    <mergeCell ref="BA103:BB103"/>
    <mergeCell ref="C105:D105"/>
    <mergeCell ref="E105:F105"/>
    <mergeCell ref="G105:H105"/>
    <mergeCell ref="I105:M105"/>
    <mergeCell ref="N105:O105"/>
    <mergeCell ref="P105:Q105"/>
    <mergeCell ref="R105:S105"/>
    <mergeCell ref="AP105:AQ105"/>
    <mergeCell ref="AR105:AS105"/>
    <mergeCell ref="AT105:AU105"/>
    <mergeCell ref="AV105:AX105"/>
    <mergeCell ref="AY105:AZ105"/>
    <mergeCell ref="BA105:BB105"/>
    <mergeCell ref="AP103:AQ103"/>
    <mergeCell ref="AP104:AQ104"/>
    <mergeCell ref="AR104:AS104"/>
    <mergeCell ref="AT104:AU104"/>
    <mergeCell ref="AV104:AX104"/>
    <mergeCell ref="AY104:AZ104"/>
    <mergeCell ref="BA104:BB104"/>
    <mergeCell ref="AL108:AM108"/>
    <mergeCell ref="AN108:AO108"/>
    <mergeCell ref="T108:U108"/>
    <mergeCell ref="V108:X108"/>
    <mergeCell ref="Y108:Z108"/>
    <mergeCell ref="AB108:AC108"/>
    <mergeCell ref="AD108:AE108"/>
    <mergeCell ref="AF108:AH108"/>
    <mergeCell ref="AI108:AK108"/>
    <mergeCell ref="C103:D103"/>
    <mergeCell ref="E103:F103"/>
    <mergeCell ref="G103:H103"/>
    <mergeCell ref="I103:M103"/>
    <mergeCell ref="N103:O103"/>
    <mergeCell ref="P103:Q103"/>
    <mergeCell ref="R103:S103"/>
    <mergeCell ref="C104:D104"/>
    <mergeCell ref="E104:F104"/>
    <mergeCell ref="G104:H104"/>
    <mergeCell ref="I104:M104"/>
    <mergeCell ref="N104:O104"/>
    <mergeCell ref="P104:Q104"/>
    <mergeCell ref="R104:S104"/>
    <mergeCell ref="AL106:AM106"/>
    <mergeCell ref="AN106:AO106"/>
    <mergeCell ref="AP106:AQ106"/>
    <mergeCell ref="AR106:AS106"/>
    <mergeCell ref="AT106:AU106"/>
    <mergeCell ref="AV106:AX106"/>
    <mergeCell ref="AY106:AZ106"/>
    <mergeCell ref="BA106:BB106"/>
    <mergeCell ref="T106:U106"/>
    <mergeCell ref="V106:X106"/>
    <mergeCell ref="Y106:Z106"/>
    <mergeCell ref="AB106:AC106"/>
    <mergeCell ref="AD106:AE106"/>
    <mergeCell ref="AF106:AH106"/>
    <mergeCell ref="AI106:AK106"/>
    <mergeCell ref="C106:D106"/>
    <mergeCell ref="E106:F106"/>
    <mergeCell ref="G106:H106"/>
    <mergeCell ref="I106:M106"/>
    <mergeCell ref="N106:O106"/>
    <mergeCell ref="P106:Q106"/>
    <mergeCell ref="R106:S106"/>
    <mergeCell ref="AP107:AQ107"/>
    <mergeCell ref="AP108:AQ108"/>
    <mergeCell ref="AR108:AS108"/>
    <mergeCell ref="AT108:AU108"/>
    <mergeCell ref="AV108:AX108"/>
    <mergeCell ref="AY108:AZ108"/>
    <mergeCell ref="BA108:BB108"/>
    <mergeCell ref="AL107:AM107"/>
    <mergeCell ref="AN107:AO107"/>
    <mergeCell ref="AR107:AS107"/>
    <mergeCell ref="AT107:AU107"/>
    <mergeCell ref="AV107:AX107"/>
    <mergeCell ref="AY107:AZ107"/>
    <mergeCell ref="BA107:BB107"/>
    <mergeCell ref="C108:D108"/>
    <mergeCell ref="E108:F108"/>
    <mergeCell ref="G108:H108"/>
    <mergeCell ref="I108:M108"/>
    <mergeCell ref="N108:O108"/>
    <mergeCell ref="P108:Q108"/>
    <mergeCell ref="R108:S108"/>
    <mergeCell ref="AL109:AM109"/>
    <mergeCell ref="AN109:AO109"/>
    <mergeCell ref="AP109:AQ109"/>
    <mergeCell ref="AR109:AS109"/>
    <mergeCell ref="AT109:AU109"/>
    <mergeCell ref="AV109:AX109"/>
    <mergeCell ref="AY109:AZ109"/>
    <mergeCell ref="BA109:BB109"/>
    <mergeCell ref="T109:U109"/>
    <mergeCell ref="V109:X109"/>
    <mergeCell ref="Y109:Z109"/>
    <mergeCell ref="AB109:AC109"/>
    <mergeCell ref="AD109:AE109"/>
    <mergeCell ref="AF109:AH109"/>
    <mergeCell ref="AI109:AK109"/>
    <mergeCell ref="C109:D109"/>
    <mergeCell ref="E109:F109"/>
    <mergeCell ref="G109:H109"/>
    <mergeCell ref="I109:M109"/>
    <mergeCell ref="N109:O109"/>
    <mergeCell ref="P109:Q109"/>
    <mergeCell ref="R109:S109"/>
    <mergeCell ref="AL110:AM110"/>
    <mergeCell ref="AN110:AO110"/>
    <mergeCell ref="AP110:AQ110"/>
    <mergeCell ref="AR110:AS110"/>
    <mergeCell ref="AT110:AU110"/>
    <mergeCell ref="AV110:AX110"/>
    <mergeCell ref="AY110:AZ110"/>
    <mergeCell ref="BA110:BB110"/>
    <mergeCell ref="T110:U110"/>
    <mergeCell ref="V110:X110"/>
    <mergeCell ref="Y110:Z110"/>
    <mergeCell ref="AB110:AC110"/>
    <mergeCell ref="AD110:AE110"/>
    <mergeCell ref="AF110:AH110"/>
    <mergeCell ref="AI110:AK110"/>
    <mergeCell ref="C110:D110"/>
    <mergeCell ref="E110:F110"/>
    <mergeCell ref="G110:H110"/>
    <mergeCell ref="I110:M110"/>
    <mergeCell ref="N110:O110"/>
    <mergeCell ref="P110:Q110"/>
    <mergeCell ref="R110:S110"/>
    <mergeCell ref="AL113:AM113"/>
    <mergeCell ref="AN113:AO113"/>
    <mergeCell ref="T113:U113"/>
    <mergeCell ref="V113:X113"/>
    <mergeCell ref="Y113:Z113"/>
    <mergeCell ref="AB113:AC113"/>
    <mergeCell ref="AD113:AE113"/>
    <mergeCell ref="AF113:AH113"/>
    <mergeCell ref="AI113:AK113"/>
    <mergeCell ref="AL114:AM114"/>
    <mergeCell ref="AN114:AO114"/>
    <mergeCell ref="T114:U114"/>
    <mergeCell ref="V114:X114"/>
    <mergeCell ref="Y114:Z114"/>
    <mergeCell ref="AB114:AC114"/>
    <mergeCell ref="AD114:AE114"/>
    <mergeCell ref="AF114:AH114"/>
    <mergeCell ref="AI114:AK114"/>
    <mergeCell ref="T116:U116"/>
    <mergeCell ref="V116:X116"/>
    <mergeCell ref="Y116:Z116"/>
    <mergeCell ref="AB116:AC116"/>
    <mergeCell ref="AD116:AE116"/>
    <mergeCell ref="AF116:AH116"/>
    <mergeCell ref="AI116:AK116"/>
    <mergeCell ref="C116:D116"/>
    <mergeCell ref="E116:F116"/>
    <mergeCell ref="G116:H116"/>
    <mergeCell ref="I116:M116"/>
    <mergeCell ref="N116:O116"/>
    <mergeCell ref="P116:Q116"/>
    <mergeCell ref="R116:S116"/>
    <mergeCell ref="AL111:AM111"/>
    <mergeCell ref="AN111:AO111"/>
    <mergeCell ref="AP111:AQ111"/>
    <mergeCell ref="AR111:AS111"/>
    <mergeCell ref="AT111:AU111"/>
    <mergeCell ref="AV111:AX111"/>
    <mergeCell ref="AY111:AZ111"/>
    <mergeCell ref="BA111:BB111"/>
    <mergeCell ref="T111:U111"/>
    <mergeCell ref="V111:X111"/>
    <mergeCell ref="Y111:Z111"/>
    <mergeCell ref="AB111:AC111"/>
    <mergeCell ref="AD111:AE111"/>
    <mergeCell ref="AF111:AH111"/>
    <mergeCell ref="AI111:AK111"/>
    <mergeCell ref="C111:D111"/>
    <mergeCell ref="E111:F111"/>
    <mergeCell ref="G111:H111"/>
    <mergeCell ref="I111:M111"/>
    <mergeCell ref="N111:O111"/>
    <mergeCell ref="P111:Q111"/>
    <mergeCell ref="R111:S111"/>
    <mergeCell ref="T112:U112"/>
    <mergeCell ref="V112:X112"/>
    <mergeCell ref="Y112:Z112"/>
    <mergeCell ref="AB112:AC112"/>
    <mergeCell ref="AD112:AE112"/>
    <mergeCell ref="AF112:AH112"/>
    <mergeCell ref="AI112:AK112"/>
    <mergeCell ref="AL112:AM112"/>
    <mergeCell ref="AN112:AO112"/>
    <mergeCell ref="AR112:AS112"/>
    <mergeCell ref="AT112:AU112"/>
    <mergeCell ref="AV112:AX112"/>
    <mergeCell ref="AY112:AZ112"/>
    <mergeCell ref="BA112:BB112"/>
    <mergeCell ref="C114:D114"/>
    <mergeCell ref="E114:F114"/>
    <mergeCell ref="G114:H114"/>
    <mergeCell ref="I114:M114"/>
    <mergeCell ref="N114:O114"/>
    <mergeCell ref="P114:Q114"/>
    <mergeCell ref="R114:S114"/>
    <mergeCell ref="AP114:AQ114"/>
    <mergeCell ref="AR114:AS114"/>
    <mergeCell ref="AT114:AU114"/>
    <mergeCell ref="AV114:AX114"/>
    <mergeCell ref="AY114:AZ114"/>
    <mergeCell ref="BA114:BB114"/>
    <mergeCell ref="AP112:AQ112"/>
    <mergeCell ref="AP113:AQ113"/>
    <mergeCell ref="AR113:AS113"/>
    <mergeCell ref="AT113:AU113"/>
    <mergeCell ref="AV113:AX113"/>
    <mergeCell ref="AY113:AZ113"/>
    <mergeCell ref="BA113:BB113"/>
    <mergeCell ref="AL117:AM117"/>
    <mergeCell ref="AN117:AO117"/>
    <mergeCell ref="T117:U117"/>
    <mergeCell ref="V117:X117"/>
    <mergeCell ref="Y117:Z117"/>
    <mergeCell ref="AB117:AC117"/>
    <mergeCell ref="AD117:AE117"/>
    <mergeCell ref="AF117:AH117"/>
    <mergeCell ref="AI117:AK117"/>
    <mergeCell ref="C112:D112"/>
    <mergeCell ref="E112:F112"/>
    <mergeCell ref="G112:H112"/>
    <mergeCell ref="I112:M112"/>
    <mergeCell ref="N112:O112"/>
    <mergeCell ref="P112:Q112"/>
    <mergeCell ref="R112:S112"/>
    <mergeCell ref="C113:D113"/>
    <mergeCell ref="E113:F113"/>
    <mergeCell ref="G113:H113"/>
    <mergeCell ref="I113:M113"/>
    <mergeCell ref="N113:O113"/>
    <mergeCell ref="P113:Q113"/>
    <mergeCell ref="R113:S113"/>
    <mergeCell ref="AL115:AM115"/>
    <mergeCell ref="AN115:AO115"/>
    <mergeCell ref="AP115:AQ115"/>
    <mergeCell ref="AR115:AS115"/>
    <mergeCell ref="AT115:AU115"/>
    <mergeCell ref="AV115:AX115"/>
    <mergeCell ref="AY115:AZ115"/>
    <mergeCell ref="BA115:BB115"/>
    <mergeCell ref="T115:U115"/>
    <mergeCell ref="V115:X115"/>
    <mergeCell ref="Y115:Z115"/>
    <mergeCell ref="AB115:AC115"/>
    <mergeCell ref="AD115:AE115"/>
    <mergeCell ref="AF115:AH115"/>
    <mergeCell ref="AI115:AK115"/>
    <mergeCell ref="C115:D115"/>
    <mergeCell ref="E115:F115"/>
    <mergeCell ref="G115:H115"/>
    <mergeCell ref="I115:M115"/>
    <mergeCell ref="N115:O115"/>
    <mergeCell ref="P115:Q115"/>
    <mergeCell ref="R115:S115"/>
    <mergeCell ref="AP116:AQ116"/>
    <mergeCell ref="AP117:AQ117"/>
    <mergeCell ref="AR117:AS117"/>
    <mergeCell ref="AT117:AU117"/>
    <mergeCell ref="AV117:AX117"/>
    <mergeCell ref="AY117:AZ117"/>
    <mergeCell ref="BA117:BB117"/>
    <mergeCell ref="AL116:AM116"/>
    <mergeCell ref="AN116:AO116"/>
    <mergeCell ref="AR116:AS116"/>
    <mergeCell ref="AT116:AU116"/>
    <mergeCell ref="AV116:AX116"/>
    <mergeCell ref="AY116:AZ116"/>
    <mergeCell ref="BA116:BB116"/>
    <mergeCell ref="C117:D117"/>
    <mergeCell ref="E117:F117"/>
    <mergeCell ref="G117:H117"/>
    <mergeCell ref="I117:M117"/>
    <mergeCell ref="N117:O117"/>
    <mergeCell ref="P117:Q117"/>
    <mergeCell ref="R117:S117"/>
    <mergeCell ref="AL118:AM118"/>
    <mergeCell ref="AN118:AO118"/>
    <mergeCell ref="AP118:AQ118"/>
    <mergeCell ref="AR118:AS118"/>
    <mergeCell ref="AT118:AU118"/>
    <mergeCell ref="AV118:AX118"/>
    <mergeCell ref="AY118:AZ118"/>
    <mergeCell ref="BA118:BB118"/>
    <mergeCell ref="T118:U118"/>
    <mergeCell ref="V118:X118"/>
    <mergeCell ref="Y118:Z118"/>
    <mergeCell ref="AB118:AC118"/>
    <mergeCell ref="AD118:AE118"/>
    <mergeCell ref="AF118:AH118"/>
    <mergeCell ref="AI118:AK118"/>
    <mergeCell ref="C118:D118"/>
    <mergeCell ref="E118:F118"/>
    <mergeCell ref="G118:H118"/>
    <mergeCell ref="I118:M118"/>
    <mergeCell ref="N118:O118"/>
    <mergeCell ref="P118:Q118"/>
    <mergeCell ref="R118:S118"/>
    <mergeCell ref="AL119:AM119"/>
    <mergeCell ref="AN119:AO119"/>
    <mergeCell ref="AP119:AQ119"/>
    <mergeCell ref="AR119:AS119"/>
    <mergeCell ref="AT119:AU119"/>
    <mergeCell ref="AV119:AX119"/>
    <mergeCell ref="AY119:AZ119"/>
    <mergeCell ref="BA119:BB119"/>
    <mergeCell ref="T119:U119"/>
    <mergeCell ref="V119:X119"/>
    <mergeCell ref="Y119:Z119"/>
    <mergeCell ref="AB119:AC119"/>
    <mergeCell ref="AD119:AE119"/>
    <mergeCell ref="AF119:AH119"/>
    <mergeCell ref="AI119:AK119"/>
    <mergeCell ref="C119:D119"/>
    <mergeCell ref="E119:F119"/>
    <mergeCell ref="G119:H119"/>
    <mergeCell ref="I119:M119"/>
    <mergeCell ref="N119:O119"/>
    <mergeCell ref="P119:Q119"/>
    <mergeCell ref="R119:S119"/>
    <mergeCell ref="AL122:AM122"/>
    <mergeCell ref="AN122:AO122"/>
    <mergeCell ref="T122:U122"/>
    <mergeCell ref="V122:X122"/>
    <mergeCell ref="Y122:Z122"/>
    <mergeCell ref="AB122:AC122"/>
    <mergeCell ref="AD122:AE122"/>
    <mergeCell ref="AF122:AH122"/>
    <mergeCell ref="AI122:AK122"/>
    <mergeCell ref="AL123:AM123"/>
    <mergeCell ref="AN123:AO123"/>
    <mergeCell ref="T123:U123"/>
    <mergeCell ref="V123:X123"/>
    <mergeCell ref="Y123:Z123"/>
    <mergeCell ref="AB123:AC123"/>
    <mergeCell ref="AD123:AE123"/>
    <mergeCell ref="AF123:AH123"/>
    <mergeCell ref="AI123:AK123"/>
    <mergeCell ref="T125:U125"/>
    <mergeCell ref="V125:X125"/>
    <mergeCell ref="Y125:Z125"/>
    <mergeCell ref="AB125:AC125"/>
    <mergeCell ref="AD125:AE125"/>
    <mergeCell ref="AF125:AH125"/>
    <mergeCell ref="AI125:AK125"/>
    <mergeCell ref="C125:D125"/>
    <mergeCell ref="E125:F125"/>
    <mergeCell ref="G125:H125"/>
    <mergeCell ref="I125:M125"/>
    <mergeCell ref="N125:O125"/>
    <mergeCell ref="P125:Q125"/>
    <mergeCell ref="R125:S125"/>
    <mergeCell ref="AL120:AM120"/>
    <mergeCell ref="AN120:AO120"/>
    <mergeCell ref="AP120:AQ120"/>
    <mergeCell ref="AR120:AS120"/>
    <mergeCell ref="AT120:AU120"/>
    <mergeCell ref="AV120:AX120"/>
    <mergeCell ref="AY120:AZ120"/>
    <mergeCell ref="BA120:BB120"/>
    <mergeCell ref="T120:U120"/>
    <mergeCell ref="V120:X120"/>
    <mergeCell ref="Y120:Z120"/>
    <mergeCell ref="AB120:AC120"/>
    <mergeCell ref="AD120:AE120"/>
    <mergeCell ref="AF120:AH120"/>
    <mergeCell ref="AI120:AK120"/>
    <mergeCell ref="C120:D120"/>
    <mergeCell ref="E120:F120"/>
    <mergeCell ref="G120:H120"/>
    <mergeCell ref="I120:M120"/>
    <mergeCell ref="N120:O120"/>
    <mergeCell ref="P120:Q120"/>
    <mergeCell ref="R120:S120"/>
    <mergeCell ref="T121:U121"/>
    <mergeCell ref="V121:X121"/>
    <mergeCell ref="Y121:Z121"/>
    <mergeCell ref="AB121:AC121"/>
    <mergeCell ref="AD121:AE121"/>
    <mergeCell ref="AF121:AH121"/>
    <mergeCell ref="AI121:AK121"/>
    <mergeCell ref="AL121:AM121"/>
    <mergeCell ref="AN121:AO121"/>
    <mergeCell ref="AR121:AS121"/>
    <mergeCell ref="AT121:AU121"/>
    <mergeCell ref="AV121:AX121"/>
    <mergeCell ref="AY121:AZ121"/>
    <mergeCell ref="BA121:BB121"/>
    <mergeCell ref="C123:D123"/>
    <mergeCell ref="E123:F123"/>
    <mergeCell ref="G123:H123"/>
    <mergeCell ref="I123:M123"/>
    <mergeCell ref="N123:O123"/>
    <mergeCell ref="P123:Q123"/>
    <mergeCell ref="R123:S123"/>
    <mergeCell ref="AP123:AQ123"/>
    <mergeCell ref="AR123:AS123"/>
    <mergeCell ref="AT123:AU123"/>
    <mergeCell ref="AV123:AX123"/>
    <mergeCell ref="AY123:AZ123"/>
    <mergeCell ref="BA123:BB123"/>
    <mergeCell ref="AP121:AQ121"/>
    <mergeCell ref="AP122:AQ122"/>
    <mergeCell ref="AR122:AS122"/>
    <mergeCell ref="AT122:AU122"/>
    <mergeCell ref="AV122:AX122"/>
    <mergeCell ref="AY122:AZ122"/>
    <mergeCell ref="BA122:BB122"/>
    <mergeCell ref="AL126:AM126"/>
    <mergeCell ref="AN126:AO126"/>
    <mergeCell ref="T126:U126"/>
    <mergeCell ref="V126:X126"/>
    <mergeCell ref="Y126:Z126"/>
    <mergeCell ref="AB126:AC126"/>
    <mergeCell ref="AD126:AE126"/>
    <mergeCell ref="AF126:AH126"/>
    <mergeCell ref="AI126:AK126"/>
    <mergeCell ref="C121:D121"/>
    <mergeCell ref="E121:F121"/>
    <mergeCell ref="G121:H121"/>
    <mergeCell ref="I121:M121"/>
    <mergeCell ref="N121:O121"/>
    <mergeCell ref="P121:Q121"/>
    <mergeCell ref="R121:S121"/>
    <mergeCell ref="C122:D122"/>
    <mergeCell ref="E122:F122"/>
    <mergeCell ref="G122:H122"/>
    <mergeCell ref="I122:M122"/>
    <mergeCell ref="N122:O122"/>
    <mergeCell ref="P122:Q122"/>
    <mergeCell ref="R122:S122"/>
    <mergeCell ref="AL124:AM124"/>
    <mergeCell ref="AN124:AO124"/>
    <mergeCell ref="AP124:AQ124"/>
    <mergeCell ref="AR124:AS124"/>
    <mergeCell ref="AT124:AU124"/>
    <mergeCell ref="AV124:AX124"/>
    <mergeCell ref="AY124:AZ124"/>
    <mergeCell ref="BA124:BB124"/>
    <mergeCell ref="T124:U124"/>
    <mergeCell ref="V124:X124"/>
    <mergeCell ref="Y124:Z124"/>
    <mergeCell ref="AB124:AC124"/>
    <mergeCell ref="AD124:AE124"/>
    <mergeCell ref="AF124:AH124"/>
    <mergeCell ref="AI124:AK124"/>
    <mergeCell ref="C124:D124"/>
    <mergeCell ref="E124:F124"/>
    <mergeCell ref="G124:H124"/>
    <mergeCell ref="I124:M124"/>
    <mergeCell ref="N124:O124"/>
    <mergeCell ref="P124:Q124"/>
    <mergeCell ref="R124:S124"/>
    <mergeCell ref="AP125:AQ125"/>
    <mergeCell ref="AP126:AQ126"/>
    <mergeCell ref="AR126:AS126"/>
    <mergeCell ref="AT126:AU126"/>
    <mergeCell ref="AV126:AX126"/>
    <mergeCell ref="AY126:AZ126"/>
    <mergeCell ref="BA126:BB126"/>
    <mergeCell ref="AL125:AM125"/>
    <mergeCell ref="AN125:AO125"/>
    <mergeCell ref="AR125:AS125"/>
    <mergeCell ref="AT125:AU125"/>
    <mergeCell ref="AV125:AX125"/>
    <mergeCell ref="AY125:AZ125"/>
    <mergeCell ref="BA125:BB125"/>
    <mergeCell ref="C126:D126"/>
    <mergeCell ref="E126:F126"/>
    <mergeCell ref="G126:H126"/>
    <mergeCell ref="I126:M126"/>
    <mergeCell ref="N126:O126"/>
    <mergeCell ref="P126:Q126"/>
    <mergeCell ref="R126:S126"/>
    <mergeCell ref="AL127:AM127"/>
    <mergeCell ref="AN127:AO127"/>
    <mergeCell ref="AP127:AQ127"/>
    <mergeCell ref="AR127:AS127"/>
    <mergeCell ref="AT127:AU127"/>
    <mergeCell ref="AV127:AX127"/>
    <mergeCell ref="AY127:AZ127"/>
    <mergeCell ref="BA127:BB127"/>
    <mergeCell ref="T127:U127"/>
    <mergeCell ref="V127:X127"/>
    <mergeCell ref="Y127:Z127"/>
    <mergeCell ref="AB127:AC127"/>
    <mergeCell ref="AD127:AE127"/>
    <mergeCell ref="AF127:AH127"/>
    <mergeCell ref="AI127:AK127"/>
    <mergeCell ref="C127:D127"/>
    <mergeCell ref="E127:F127"/>
    <mergeCell ref="G127:H127"/>
    <mergeCell ref="I127:M127"/>
    <mergeCell ref="N127:O127"/>
    <mergeCell ref="P127:Q127"/>
    <mergeCell ref="R127:S127"/>
    <mergeCell ref="AL128:AM128"/>
    <mergeCell ref="AN128:AO128"/>
    <mergeCell ref="AP128:AQ128"/>
    <mergeCell ref="AR128:AS128"/>
    <mergeCell ref="AT128:AU128"/>
    <mergeCell ref="AV128:AX128"/>
    <mergeCell ref="AY128:AZ128"/>
    <mergeCell ref="BA128:BB128"/>
    <mergeCell ref="T128:U128"/>
    <mergeCell ref="V128:X128"/>
    <mergeCell ref="Y128:Z128"/>
    <mergeCell ref="AB128:AC128"/>
    <mergeCell ref="AD128:AE128"/>
    <mergeCell ref="AF128:AH128"/>
    <mergeCell ref="AI128:AK128"/>
    <mergeCell ref="C128:D128"/>
    <mergeCell ref="E128:F128"/>
    <mergeCell ref="G128:H128"/>
    <mergeCell ref="I128:M128"/>
    <mergeCell ref="N128:O128"/>
    <mergeCell ref="P128:Q128"/>
    <mergeCell ref="R128:S128"/>
    <mergeCell ref="AL131:AM131"/>
    <mergeCell ref="AN131:AO131"/>
    <mergeCell ref="T131:U131"/>
    <mergeCell ref="V131:X131"/>
    <mergeCell ref="Y131:Z131"/>
    <mergeCell ref="AB131:AC131"/>
    <mergeCell ref="AD131:AE131"/>
    <mergeCell ref="AF131:AH131"/>
    <mergeCell ref="AI131:AK131"/>
    <mergeCell ref="AL132:AM132"/>
    <mergeCell ref="AN132:AO132"/>
    <mergeCell ref="T132:U132"/>
    <mergeCell ref="V132:X132"/>
    <mergeCell ref="Y132:Z132"/>
    <mergeCell ref="AB132:AC132"/>
    <mergeCell ref="AD132:AE132"/>
    <mergeCell ref="AF132:AH132"/>
    <mergeCell ref="AI132:AK132"/>
    <mergeCell ref="T134:U134"/>
    <mergeCell ref="V134:X134"/>
    <mergeCell ref="Y134:Z134"/>
    <mergeCell ref="AB134:AC134"/>
    <mergeCell ref="AD134:AE134"/>
    <mergeCell ref="AF134:AH134"/>
    <mergeCell ref="AI134:AK134"/>
    <mergeCell ref="C134:D134"/>
    <mergeCell ref="E134:F134"/>
    <mergeCell ref="G134:H134"/>
    <mergeCell ref="I134:M134"/>
    <mergeCell ref="N134:O134"/>
    <mergeCell ref="P134:Q134"/>
    <mergeCell ref="R134:S134"/>
    <mergeCell ref="AL129:AM129"/>
    <mergeCell ref="AN129:AO129"/>
    <mergeCell ref="AP129:AQ129"/>
    <mergeCell ref="AR129:AS129"/>
    <mergeCell ref="AT129:AU129"/>
    <mergeCell ref="AV129:AX129"/>
    <mergeCell ref="AY129:AZ129"/>
    <mergeCell ref="BA129:BB129"/>
    <mergeCell ref="T129:U129"/>
    <mergeCell ref="V129:X129"/>
    <mergeCell ref="Y129:Z129"/>
    <mergeCell ref="AB129:AC129"/>
    <mergeCell ref="AD129:AE129"/>
    <mergeCell ref="AF129:AH129"/>
    <mergeCell ref="AI129:AK129"/>
    <mergeCell ref="C129:D129"/>
    <mergeCell ref="E129:F129"/>
    <mergeCell ref="G129:H129"/>
    <mergeCell ref="I129:M129"/>
    <mergeCell ref="N129:O129"/>
    <mergeCell ref="P129:Q129"/>
    <mergeCell ref="R129:S129"/>
    <mergeCell ref="T130:U130"/>
    <mergeCell ref="V130:X130"/>
    <mergeCell ref="Y130:Z130"/>
    <mergeCell ref="AB130:AC130"/>
    <mergeCell ref="AD130:AE130"/>
    <mergeCell ref="AF130:AH130"/>
    <mergeCell ref="AI130:AK130"/>
    <mergeCell ref="AL130:AM130"/>
    <mergeCell ref="AN130:AO130"/>
    <mergeCell ref="AR130:AS130"/>
    <mergeCell ref="AT130:AU130"/>
    <mergeCell ref="AV130:AX130"/>
    <mergeCell ref="AY130:AZ130"/>
    <mergeCell ref="BA130:BB130"/>
    <mergeCell ref="C132:D132"/>
    <mergeCell ref="E132:F132"/>
    <mergeCell ref="G132:H132"/>
    <mergeCell ref="I132:M132"/>
    <mergeCell ref="N132:O132"/>
    <mergeCell ref="P132:Q132"/>
    <mergeCell ref="R132:S132"/>
    <mergeCell ref="AP132:AQ132"/>
    <mergeCell ref="AR132:AS132"/>
    <mergeCell ref="AT132:AU132"/>
    <mergeCell ref="AV132:AX132"/>
    <mergeCell ref="AY132:AZ132"/>
    <mergeCell ref="BA132:BB132"/>
    <mergeCell ref="AP130:AQ130"/>
    <mergeCell ref="AP131:AQ131"/>
    <mergeCell ref="AR131:AS131"/>
    <mergeCell ref="AT131:AU131"/>
    <mergeCell ref="AV131:AX131"/>
    <mergeCell ref="AY131:AZ131"/>
    <mergeCell ref="BA131:BB131"/>
    <mergeCell ref="AL135:AM135"/>
    <mergeCell ref="AN135:AO135"/>
    <mergeCell ref="T135:U135"/>
    <mergeCell ref="V135:X135"/>
    <mergeCell ref="Y135:Z135"/>
    <mergeCell ref="AB135:AC135"/>
    <mergeCell ref="AD135:AE135"/>
    <mergeCell ref="AF135:AH135"/>
    <mergeCell ref="AI135:AK135"/>
    <mergeCell ref="C130:D130"/>
    <mergeCell ref="E130:F130"/>
    <mergeCell ref="G130:H130"/>
    <mergeCell ref="I130:M130"/>
    <mergeCell ref="N130:O130"/>
    <mergeCell ref="P130:Q130"/>
    <mergeCell ref="R130:S130"/>
    <mergeCell ref="C131:D131"/>
    <mergeCell ref="E131:F131"/>
    <mergeCell ref="G131:H131"/>
    <mergeCell ref="I131:M131"/>
    <mergeCell ref="N131:O131"/>
    <mergeCell ref="P131:Q131"/>
    <mergeCell ref="R131:S131"/>
    <mergeCell ref="AL133:AM133"/>
    <mergeCell ref="AN133:AO133"/>
    <mergeCell ref="AP133:AQ133"/>
    <mergeCell ref="AR133:AS133"/>
    <mergeCell ref="AT133:AU133"/>
    <mergeCell ref="AV133:AX133"/>
    <mergeCell ref="AY133:AZ133"/>
    <mergeCell ref="BA133:BB133"/>
    <mergeCell ref="T133:U133"/>
    <mergeCell ref="V133:X133"/>
    <mergeCell ref="Y133:Z133"/>
    <mergeCell ref="AB133:AC133"/>
    <mergeCell ref="AD133:AE133"/>
    <mergeCell ref="AF133:AH133"/>
    <mergeCell ref="AI133:AK133"/>
    <mergeCell ref="C133:D133"/>
    <mergeCell ref="E133:F133"/>
    <mergeCell ref="G133:H133"/>
    <mergeCell ref="I133:M133"/>
    <mergeCell ref="N133:O133"/>
    <mergeCell ref="P133:Q133"/>
    <mergeCell ref="R133:S133"/>
    <mergeCell ref="AP134:AQ134"/>
    <mergeCell ref="AP135:AQ135"/>
    <mergeCell ref="AR135:AS135"/>
    <mergeCell ref="AT135:AU135"/>
    <mergeCell ref="AV135:AX135"/>
    <mergeCell ref="AY135:AZ135"/>
    <mergeCell ref="BA135:BB135"/>
    <mergeCell ref="AL134:AM134"/>
    <mergeCell ref="AN134:AO134"/>
    <mergeCell ref="AR134:AS134"/>
    <mergeCell ref="AT134:AU134"/>
    <mergeCell ref="AV134:AX134"/>
    <mergeCell ref="AY134:AZ134"/>
    <mergeCell ref="BA134:BB134"/>
    <mergeCell ref="C135:D135"/>
    <mergeCell ref="E135:F135"/>
    <mergeCell ref="G135:H135"/>
    <mergeCell ref="I135:M135"/>
    <mergeCell ref="N135:O135"/>
    <mergeCell ref="P135:Q135"/>
    <mergeCell ref="R135:S135"/>
    <mergeCell ref="AL136:AM136"/>
    <mergeCell ref="AN136:AO136"/>
    <mergeCell ref="AP136:AQ136"/>
    <mergeCell ref="AR136:AS136"/>
    <mergeCell ref="AT136:AU136"/>
    <mergeCell ref="AV136:AX136"/>
    <mergeCell ref="AY136:AZ136"/>
    <mergeCell ref="BA136:BB136"/>
    <mergeCell ref="T136:U136"/>
    <mergeCell ref="V136:X136"/>
    <mergeCell ref="Y136:Z136"/>
    <mergeCell ref="AB136:AC136"/>
    <mergeCell ref="AD136:AE136"/>
    <mergeCell ref="AF136:AH136"/>
    <mergeCell ref="AI136:AK136"/>
    <mergeCell ref="C136:D136"/>
    <mergeCell ref="E136:F136"/>
    <mergeCell ref="G136:H136"/>
    <mergeCell ref="I136:M136"/>
    <mergeCell ref="N136:O136"/>
    <mergeCell ref="P136:Q136"/>
    <mergeCell ref="R136:S136"/>
    <mergeCell ref="AL137:AM137"/>
    <mergeCell ref="AN137:AO137"/>
    <mergeCell ref="AP137:AQ137"/>
    <mergeCell ref="AR137:AS137"/>
    <mergeCell ref="AT137:AU137"/>
    <mergeCell ref="AV137:AX137"/>
    <mergeCell ref="AY137:AZ137"/>
    <mergeCell ref="BA137:BB137"/>
    <mergeCell ref="T137:U137"/>
    <mergeCell ref="V137:X137"/>
    <mergeCell ref="Y137:Z137"/>
    <mergeCell ref="AB137:AC137"/>
    <mergeCell ref="AD137:AE137"/>
    <mergeCell ref="AF137:AH137"/>
    <mergeCell ref="AI137:AK137"/>
    <mergeCell ref="C137:D137"/>
    <mergeCell ref="E137:F137"/>
    <mergeCell ref="G137:H137"/>
    <mergeCell ref="I137:M137"/>
    <mergeCell ref="N137:O137"/>
    <mergeCell ref="P137:Q137"/>
    <mergeCell ref="R137:S137"/>
    <mergeCell ref="AL140:AM140"/>
    <mergeCell ref="AN140:AO140"/>
    <mergeCell ref="T140:U140"/>
    <mergeCell ref="V140:X140"/>
    <mergeCell ref="Y140:Z140"/>
    <mergeCell ref="AB140:AC140"/>
    <mergeCell ref="AD140:AE140"/>
    <mergeCell ref="AF140:AH140"/>
    <mergeCell ref="AI140:AK140"/>
    <mergeCell ref="AL141:AM141"/>
    <mergeCell ref="AN141:AO141"/>
    <mergeCell ref="T141:U141"/>
    <mergeCell ref="V141:X141"/>
    <mergeCell ref="Y141:Z141"/>
    <mergeCell ref="AB141:AC141"/>
    <mergeCell ref="AD141:AE141"/>
    <mergeCell ref="AF141:AH141"/>
    <mergeCell ref="AI141:AK141"/>
    <mergeCell ref="T143:U143"/>
    <mergeCell ref="V143:X143"/>
    <mergeCell ref="Y143:Z143"/>
    <mergeCell ref="AB143:AC143"/>
    <mergeCell ref="AD143:AE143"/>
    <mergeCell ref="AF143:AH143"/>
    <mergeCell ref="AI143:AK143"/>
    <mergeCell ref="C143:D143"/>
    <mergeCell ref="E143:F143"/>
    <mergeCell ref="G143:H143"/>
    <mergeCell ref="I143:M143"/>
    <mergeCell ref="N143:O143"/>
    <mergeCell ref="P143:Q143"/>
    <mergeCell ref="R143:S143"/>
    <mergeCell ref="AL138:AM138"/>
    <mergeCell ref="AN138:AO138"/>
    <mergeCell ref="AP138:AQ138"/>
    <mergeCell ref="AR138:AS138"/>
    <mergeCell ref="AT138:AU138"/>
    <mergeCell ref="AV138:AX138"/>
    <mergeCell ref="AY138:AZ138"/>
    <mergeCell ref="BA138:BB138"/>
    <mergeCell ref="T138:U138"/>
    <mergeCell ref="V138:X138"/>
    <mergeCell ref="Y138:Z138"/>
    <mergeCell ref="AB138:AC138"/>
    <mergeCell ref="AD138:AE138"/>
    <mergeCell ref="AF138:AH138"/>
    <mergeCell ref="AI138:AK138"/>
    <mergeCell ref="C138:D138"/>
    <mergeCell ref="E138:F138"/>
    <mergeCell ref="G138:H138"/>
    <mergeCell ref="I138:M138"/>
    <mergeCell ref="N138:O138"/>
    <mergeCell ref="P138:Q138"/>
    <mergeCell ref="R138:S138"/>
    <mergeCell ref="T139:U139"/>
    <mergeCell ref="V139:X139"/>
    <mergeCell ref="Y139:Z139"/>
    <mergeCell ref="AB139:AC139"/>
    <mergeCell ref="AD139:AE139"/>
    <mergeCell ref="AF139:AH139"/>
    <mergeCell ref="AI139:AK139"/>
    <mergeCell ref="AL139:AM139"/>
    <mergeCell ref="AN139:AO139"/>
    <mergeCell ref="AR139:AS139"/>
    <mergeCell ref="AT139:AU139"/>
    <mergeCell ref="AV139:AX139"/>
    <mergeCell ref="AY139:AZ139"/>
    <mergeCell ref="BA139:BB139"/>
    <mergeCell ref="C141:D141"/>
    <mergeCell ref="E141:F141"/>
    <mergeCell ref="G141:H141"/>
    <mergeCell ref="I141:M141"/>
    <mergeCell ref="N141:O141"/>
    <mergeCell ref="P141:Q141"/>
    <mergeCell ref="R141:S141"/>
    <mergeCell ref="AP141:AQ141"/>
    <mergeCell ref="AR141:AS141"/>
    <mergeCell ref="AT141:AU141"/>
    <mergeCell ref="AV141:AX141"/>
    <mergeCell ref="AY141:AZ141"/>
    <mergeCell ref="BA141:BB141"/>
    <mergeCell ref="AP139:AQ139"/>
    <mergeCell ref="AP140:AQ140"/>
    <mergeCell ref="AR140:AS140"/>
    <mergeCell ref="AT140:AU140"/>
    <mergeCell ref="AV140:AX140"/>
    <mergeCell ref="AY140:AZ140"/>
    <mergeCell ref="BA140:BB140"/>
    <mergeCell ref="AL144:AM144"/>
    <mergeCell ref="AN144:AO144"/>
    <mergeCell ref="T144:U144"/>
    <mergeCell ref="V144:X144"/>
    <mergeCell ref="Y144:Z144"/>
    <mergeCell ref="AB144:AC144"/>
    <mergeCell ref="AD144:AE144"/>
    <mergeCell ref="AF144:AH144"/>
    <mergeCell ref="AI144:AK144"/>
    <mergeCell ref="C139:D139"/>
    <mergeCell ref="E139:F139"/>
    <mergeCell ref="G139:H139"/>
    <mergeCell ref="I139:M139"/>
    <mergeCell ref="N139:O139"/>
    <mergeCell ref="P139:Q139"/>
    <mergeCell ref="R139:S139"/>
    <mergeCell ref="C140:D140"/>
    <mergeCell ref="E140:F140"/>
    <mergeCell ref="G140:H140"/>
    <mergeCell ref="I140:M140"/>
    <mergeCell ref="N140:O140"/>
    <mergeCell ref="P140:Q140"/>
    <mergeCell ref="R140:S140"/>
    <mergeCell ref="AL142:AM142"/>
    <mergeCell ref="AN142:AO142"/>
    <mergeCell ref="AP142:AQ142"/>
    <mergeCell ref="AR142:AS142"/>
    <mergeCell ref="AT142:AU142"/>
    <mergeCell ref="AV142:AX142"/>
    <mergeCell ref="AY142:AZ142"/>
    <mergeCell ref="BA142:BB142"/>
    <mergeCell ref="T142:U142"/>
    <mergeCell ref="V142:X142"/>
    <mergeCell ref="Y142:Z142"/>
    <mergeCell ref="AB142:AC142"/>
    <mergeCell ref="AD142:AE142"/>
    <mergeCell ref="AF142:AH142"/>
    <mergeCell ref="AI142:AK142"/>
    <mergeCell ref="C142:D142"/>
    <mergeCell ref="E142:F142"/>
    <mergeCell ref="G142:H142"/>
    <mergeCell ref="I142:M142"/>
    <mergeCell ref="N142:O142"/>
    <mergeCell ref="P142:Q142"/>
    <mergeCell ref="R142:S142"/>
    <mergeCell ref="AP143:AQ143"/>
    <mergeCell ref="AP144:AQ144"/>
    <mergeCell ref="AR144:AS144"/>
    <mergeCell ref="AT144:AU144"/>
    <mergeCell ref="AV144:AX144"/>
    <mergeCell ref="AY144:AZ144"/>
    <mergeCell ref="BA144:BB144"/>
    <mergeCell ref="AL143:AM143"/>
    <mergeCell ref="AN143:AO143"/>
    <mergeCell ref="AR143:AS143"/>
    <mergeCell ref="AT143:AU143"/>
    <mergeCell ref="AV143:AX143"/>
    <mergeCell ref="AY143:AZ143"/>
    <mergeCell ref="BA143:BB143"/>
    <mergeCell ref="C144:D144"/>
    <mergeCell ref="E144:F144"/>
    <mergeCell ref="G144:H144"/>
    <mergeCell ref="I144:M144"/>
    <mergeCell ref="N144:O144"/>
    <mergeCell ref="P144:Q144"/>
    <mergeCell ref="R144:S144"/>
    <mergeCell ref="AL145:AM145"/>
    <mergeCell ref="AN145:AO145"/>
    <mergeCell ref="AP145:AQ145"/>
    <mergeCell ref="AR145:AS145"/>
    <mergeCell ref="AT145:AU145"/>
    <mergeCell ref="AV145:AX145"/>
    <mergeCell ref="AY145:AZ145"/>
    <mergeCell ref="BA145:BB145"/>
    <mergeCell ref="T145:U145"/>
    <mergeCell ref="V145:X145"/>
    <mergeCell ref="Y145:Z145"/>
    <mergeCell ref="AB145:AC145"/>
    <mergeCell ref="AD145:AE145"/>
    <mergeCell ref="AF145:AH145"/>
    <mergeCell ref="AI145:AK145"/>
    <mergeCell ref="C145:D145"/>
    <mergeCell ref="E145:F145"/>
    <mergeCell ref="G145:H145"/>
    <mergeCell ref="I145:M145"/>
    <mergeCell ref="N145:O145"/>
    <mergeCell ref="P145:Q145"/>
    <mergeCell ref="R145:S145"/>
    <mergeCell ref="AL146:AM146"/>
    <mergeCell ref="AN146:AO146"/>
    <mergeCell ref="AP146:AQ146"/>
    <mergeCell ref="AR146:AS146"/>
    <mergeCell ref="AT146:AU146"/>
    <mergeCell ref="AV146:AX146"/>
    <mergeCell ref="AY146:AZ146"/>
    <mergeCell ref="BA146:BB146"/>
    <mergeCell ref="T146:U146"/>
    <mergeCell ref="V146:X146"/>
    <mergeCell ref="Y146:Z146"/>
    <mergeCell ref="AB146:AC146"/>
    <mergeCell ref="AD146:AE146"/>
    <mergeCell ref="AF146:AH146"/>
    <mergeCell ref="AI146:AK146"/>
    <mergeCell ref="C146:D146"/>
    <mergeCell ref="E146:F146"/>
    <mergeCell ref="G146:H146"/>
    <mergeCell ref="I146:M146"/>
    <mergeCell ref="N146:O146"/>
    <mergeCell ref="P146:Q146"/>
    <mergeCell ref="R146:S146"/>
    <mergeCell ref="AL149:AM149"/>
    <mergeCell ref="AN149:AO149"/>
    <mergeCell ref="T149:U149"/>
    <mergeCell ref="V149:X149"/>
    <mergeCell ref="Y149:Z149"/>
    <mergeCell ref="AB149:AC149"/>
    <mergeCell ref="AD149:AE149"/>
    <mergeCell ref="AF149:AH149"/>
    <mergeCell ref="AI149:AK149"/>
    <mergeCell ref="AL150:AM150"/>
    <mergeCell ref="AN150:AO150"/>
    <mergeCell ref="T150:U150"/>
    <mergeCell ref="V150:X150"/>
    <mergeCell ref="Y150:Z150"/>
    <mergeCell ref="AB150:AC150"/>
    <mergeCell ref="AD150:AE150"/>
    <mergeCell ref="AF150:AH150"/>
    <mergeCell ref="AI150:AK150"/>
    <mergeCell ref="T152:U152"/>
    <mergeCell ref="V152:X152"/>
    <mergeCell ref="Y152:Z152"/>
    <mergeCell ref="AB152:AC152"/>
    <mergeCell ref="AD152:AE152"/>
    <mergeCell ref="AF152:AH152"/>
    <mergeCell ref="AI152:AK152"/>
    <mergeCell ref="C152:D152"/>
    <mergeCell ref="E152:F152"/>
    <mergeCell ref="G152:H152"/>
    <mergeCell ref="I152:M152"/>
    <mergeCell ref="N152:O152"/>
    <mergeCell ref="P152:Q152"/>
    <mergeCell ref="R152:S152"/>
    <mergeCell ref="AL147:AM147"/>
    <mergeCell ref="AN147:AO147"/>
    <mergeCell ref="AP147:AQ147"/>
    <mergeCell ref="AR147:AS147"/>
    <mergeCell ref="AT147:AU147"/>
    <mergeCell ref="AV147:AX147"/>
    <mergeCell ref="AY147:AZ147"/>
    <mergeCell ref="BA147:BB147"/>
    <mergeCell ref="T147:U147"/>
    <mergeCell ref="V147:X147"/>
    <mergeCell ref="Y147:Z147"/>
    <mergeCell ref="AB147:AC147"/>
    <mergeCell ref="AD147:AE147"/>
    <mergeCell ref="AF147:AH147"/>
    <mergeCell ref="AI147:AK147"/>
    <mergeCell ref="C147:D147"/>
    <mergeCell ref="E147:F147"/>
    <mergeCell ref="G147:H147"/>
    <mergeCell ref="I147:M147"/>
    <mergeCell ref="N147:O147"/>
    <mergeCell ref="P147:Q147"/>
    <mergeCell ref="R147:S147"/>
    <mergeCell ref="T148:U148"/>
    <mergeCell ref="V148:X148"/>
    <mergeCell ref="Y148:Z148"/>
    <mergeCell ref="AB148:AC148"/>
    <mergeCell ref="AD148:AE148"/>
    <mergeCell ref="AF148:AH148"/>
    <mergeCell ref="AI148:AK148"/>
    <mergeCell ref="AL148:AM148"/>
    <mergeCell ref="AN148:AO148"/>
    <mergeCell ref="AR148:AS148"/>
    <mergeCell ref="AT148:AU148"/>
    <mergeCell ref="AV148:AX148"/>
    <mergeCell ref="AY148:AZ148"/>
    <mergeCell ref="BA148:BB148"/>
    <mergeCell ref="C150:D150"/>
    <mergeCell ref="E150:F150"/>
    <mergeCell ref="G150:H150"/>
    <mergeCell ref="I150:M150"/>
    <mergeCell ref="N150:O150"/>
    <mergeCell ref="P150:Q150"/>
    <mergeCell ref="R150:S150"/>
    <mergeCell ref="AP150:AQ150"/>
    <mergeCell ref="AR150:AS150"/>
    <mergeCell ref="AT150:AU150"/>
    <mergeCell ref="AV150:AX150"/>
    <mergeCell ref="AY150:AZ150"/>
    <mergeCell ref="BA150:BB150"/>
    <mergeCell ref="AP148:AQ148"/>
    <mergeCell ref="AP149:AQ149"/>
    <mergeCell ref="AR149:AS149"/>
    <mergeCell ref="AT149:AU149"/>
    <mergeCell ref="AV149:AX149"/>
    <mergeCell ref="AY149:AZ149"/>
    <mergeCell ref="BA149:BB149"/>
    <mergeCell ref="AL153:AM153"/>
    <mergeCell ref="AN153:AO153"/>
    <mergeCell ref="T153:U153"/>
    <mergeCell ref="V153:X153"/>
    <mergeCell ref="Y153:Z153"/>
    <mergeCell ref="AB153:AC153"/>
    <mergeCell ref="AD153:AE153"/>
    <mergeCell ref="AF153:AH153"/>
    <mergeCell ref="AI153:AK153"/>
    <mergeCell ref="C148:D148"/>
    <mergeCell ref="E148:F148"/>
    <mergeCell ref="G148:H148"/>
    <mergeCell ref="I148:M148"/>
    <mergeCell ref="N148:O148"/>
    <mergeCell ref="P148:Q148"/>
    <mergeCell ref="R148:S148"/>
    <mergeCell ref="C149:D149"/>
    <mergeCell ref="E149:F149"/>
    <mergeCell ref="G149:H149"/>
    <mergeCell ref="I149:M149"/>
    <mergeCell ref="N149:O149"/>
    <mergeCell ref="P149:Q149"/>
    <mergeCell ref="R149:S149"/>
    <mergeCell ref="AL151:AM151"/>
    <mergeCell ref="AN151:AO151"/>
    <mergeCell ref="AP151:AQ151"/>
    <mergeCell ref="AR151:AS151"/>
    <mergeCell ref="AT151:AU151"/>
    <mergeCell ref="AV151:AX151"/>
    <mergeCell ref="AY151:AZ151"/>
    <mergeCell ref="BA151:BB151"/>
    <mergeCell ref="T151:U151"/>
    <mergeCell ref="V151:X151"/>
    <mergeCell ref="Y151:Z151"/>
    <mergeCell ref="AB151:AC151"/>
    <mergeCell ref="AD151:AE151"/>
    <mergeCell ref="AF151:AH151"/>
    <mergeCell ref="AI151:AK151"/>
    <mergeCell ref="C151:D151"/>
    <mergeCell ref="E151:F151"/>
    <mergeCell ref="G151:H151"/>
    <mergeCell ref="I151:M151"/>
    <mergeCell ref="N151:O151"/>
    <mergeCell ref="P151:Q151"/>
    <mergeCell ref="R151:S151"/>
    <mergeCell ref="AP152:AQ152"/>
    <mergeCell ref="AP153:AQ153"/>
    <mergeCell ref="AR153:AS153"/>
    <mergeCell ref="AT153:AU153"/>
    <mergeCell ref="AV153:AX153"/>
    <mergeCell ref="AY153:AZ153"/>
    <mergeCell ref="BA153:BB153"/>
    <mergeCell ref="AL152:AM152"/>
    <mergeCell ref="AN152:AO152"/>
    <mergeCell ref="AR152:AS152"/>
    <mergeCell ref="AT152:AU152"/>
    <mergeCell ref="AV152:AX152"/>
    <mergeCell ref="AY152:AZ152"/>
    <mergeCell ref="BA152:BB152"/>
    <mergeCell ref="C153:D153"/>
    <mergeCell ref="E153:F153"/>
    <mergeCell ref="G153:H153"/>
    <mergeCell ref="I153:M153"/>
    <mergeCell ref="N153:O153"/>
    <mergeCell ref="P153:Q153"/>
    <mergeCell ref="R153:S153"/>
    <mergeCell ref="AL154:AM154"/>
    <mergeCell ref="AN154:AO154"/>
    <mergeCell ref="AP154:AQ154"/>
    <mergeCell ref="AR154:AS154"/>
    <mergeCell ref="AT154:AU154"/>
    <mergeCell ref="AV154:AX154"/>
    <mergeCell ref="AY154:AZ154"/>
    <mergeCell ref="BA154:BB154"/>
    <mergeCell ref="T154:U154"/>
    <mergeCell ref="V154:X154"/>
    <mergeCell ref="Y154:Z154"/>
    <mergeCell ref="AB154:AC154"/>
    <mergeCell ref="AD154:AE154"/>
    <mergeCell ref="AF154:AH154"/>
    <mergeCell ref="AI154:AK154"/>
    <mergeCell ref="C154:D154"/>
    <mergeCell ref="E154:F154"/>
    <mergeCell ref="G154:H154"/>
    <mergeCell ref="I154:M154"/>
    <mergeCell ref="N154:O154"/>
    <mergeCell ref="P154:Q154"/>
    <mergeCell ref="R154:S154"/>
    <mergeCell ref="AL155:AM155"/>
    <mergeCell ref="AN155:AO155"/>
    <mergeCell ref="AP155:AQ155"/>
    <mergeCell ref="AR155:AS155"/>
    <mergeCell ref="AT155:AU155"/>
    <mergeCell ref="AV155:AX155"/>
    <mergeCell ref="AY155:AZ155"/>
    <mergeCell ref="BA155:BB155"/>
    <mergeCell ref="T155:U155"/>
    <mergeCell ref="V155:X155"/>
    <mergeCell ref="Y155:Z155"/>
    <mergeCell ref="AB155:AC155"/>
    <mergeCell ref="AD155:AE155"/>
    <mergeCell ref="AF155:AH155"/>
    <mergeCell ref="AI155:AK155"/>
    <mergeCell ref="C155:D155"/>
    <mergeCell ref="E155:F155"/>
    <mergeCell ref="G155:H155"/>
    <mergeCell ref="I155:M155"/>
    <mergeCell ref="N155:O155"/>
    <mergeCell ref="P155:Q155"/>
    <mergeCell ref="R155:S155"/>
    <mergeCell ref="AL158:AM158"/>
    <mergeCell ref="AN158:AO158"/>
    <mergeCell ref="T158:U158"/>
    <mergeCell ref="V158:X158"/>
    <mergeCell ref="Y158:Z158"/>
    <mergeCell ref="AB158:AC158"/>
    <mergeCell ref="AD158:AE158"/>
    <mergeCell ref="AF158:AH158"/>
    <mergeCell ref="AI158:AK158"/>
    <mergeCell ref="AL159:AM159"/>
    <mergeCell ref="AN159:AO159"/>
    <mergeCell ref="T159:U159"/>
    <mergeCell ref="V159:X159"/>
    <mergeCell ref="Y159:Z159"/>
    <mergeCell ref="AB159:AC159"/>
    <mergeCell ref="AD159:AE159"/>
    <mergeCell ref="AF159:AH159"/>
    <mergeCell ref="AI159:AK159"/>
    <mergeCell ref="T161:U161"/>
    <mergeCell ref="V161:X161"/>
    <mergeCell ref="Y161:Z161"/>
    <mergeCell ref="AB161:AC161"/>
    <mergeCell ref="AD161:AE161"/>
    <mergeCell ref="AF161:AH161"/>
    <mergeCell ref="AI161:AK161"/>
    <mergeCell ref="C161:D161"/>
    <mergeCell ref="E161:F161"/>
    <mergeCell ref="G161:H161"/>
    <mergeCell ref="I161:M161"/>
    <mergeCell ref="N161:O161"/>
    <mergeCell ref="P161:Q161"/>
    <mergeCell ref="R161:S161"/>
    <mergeCell ref="AL156:AM156"/>
    <mergeCell ref="AN156:AO156"/>
    <mergeCell ref="AP156:AQ156"/>
    <mergeCell ref="AR156:AS156"/>
    <mergeCell ref="AT156:AU156"/>
    <mergeCell ref="AV156:AX156"/>
    <mergeCell ref="AY156:AZ156"/>
    <mergeCell ref="BA156:BB156"/>
    <mergeCell ref="T156:U156"/>
    <mergeCell ref="V156:X156"/>
    <mergeCell ref="Y156:Z156"/>
    <mergeCell ref="AB156:AC156"/>
    <mergeCell ref="AD156:AE156"/>
    <mergeCell ref="AF156:AH156"/>
    <mergeCell ref="AI156:AK156"/>
    <mergeCell ref="C156:D156"/>
    <mergeCell ref="E156:F156"/>
    <mergeCell ref="G156:H156"/>
    <mergeCell ref="I156:M156"/>
    <mergeCell ref="N156:O156"/>
    <mergeCell ref="P156:Q156"/>
    <mergeCell ref="R156:S156"/>
    <mergeCell ref="T157:U157"/>
    <mergeCell ref="V157:X157"/>
    <mergeCell ref="Y157:Z157"/>
    <mergeCell ref="AB157:AC157"/>
    <mergeCell ref="AD157:AE157"/>
    <mergeCell ref="AF157:AH157"/>
    <mergeCell ref="AI157:AK157"/>
    <mergeCell ref="AL157:AM157"/>
    <mergeCell ref="AN157:AO157"/>
    <mergeCell ref="AR157:AS157"/>
    <mergeCell ref="AT157:AU157"/>
    <mergeCell ref="AV157:AX157"/>
    <mergeCell ref="AY157:AZ157"/>
    <mergeCell ref="BA157:BB157"/>
    <mergeCell ref="C159:D159"/>
    <mergeCell ref="E159:F159"/>
    <mergeCell ref="G159:H159"/>
    <mergeCell ref="I159:M159"/>
    <mergeCell ref="N159:O159"/>
    <mergeCell ref="P159:Q159"/>
    <mergeCell ref="R159:S159"/>
    <mergeCell ref="AP159:AQ159"/>
    <mergeCell ref="AR159:AS159"/>
    <mergeCell ref="AT159:AU159"/>
    <mergeCell ref="AV159:AX159"/>
    <mergeCell ref="AY159:AZ159"/>
    <mergeCell ref="BA159:BB159"/>
    <mergeCell ref="AP157:AQ157"/>
    <mergeCell ref="AP158:AQ158"/>
    <mergeCell ref="AR158:AS158"/>
    <mergeCell ref="AT158:AU158"/>
    <mergeCell ref="AV158:AX158"/>
    <mergeCell ref="AY158:AZ158"/>
    <mergeCell ref="BA158:BB158"/>
    <mergeCell ref="AL162:AM162"/>
    <mergeCell ref="AN162:AO162"/>
    <mergeCell ref="T162:U162"/>
    <mergeCell ref="V162:X162"/>
    <mergeCell ref="Y162:Z162"/>
    <mergeCell ref="AB162:AC162"/>
    <mergeCell ref="AD162:AE162"/>
    <mergeCell ref="AF162:AH162"/>
    <mergeCell ref="AI162:AK162"/>
    <mergeCell ref="C157:D157"/>
    <mergeCell ref="E157:F157"/>
    <mergeCell ref="G157:H157"/>
    <mergeCell ref="I157:M157"/>
    <mergeCell ref="N157:O157"/>
    <mergeCell ref="P157:Q157"/>
    <mergeCell ref="R157:S157"/>
    <mergeCell ref="C158:D158"/>
    <mergeCell ref="E158:F158"/>
    <mergeCell ref="G158:H158"/>
    <mergeCell ref="I158:M158"/>
    <mergeCell ref="N158:O158"/>
    <mergeCell ref="P158:Q158"/>
    <mergeCell ref="R158:S158"/>
    <mergeCell ref="AL160:AM160"/>
    <mergeCell ref="AN160:AO160"/>
    <mergeCell ref="AP160:AQ160"/>
    <mergeCell ref="AR160:AS160"/>
    <mergeCell ref="AT160:AU160"/>
    <mergeCell ref="AV160:AX160"/>
    <mergeCell ref="AY160:AZ160"/>
    <mergeCell ref="BA160:BB160"/>
    <mergeCell ref="T160:U160"/>
    <mergeCell ref="V160:X160"/>
    <mergeCell ref="Y160:Z160"/>
    <mergeCell ref="AB160:AC160"/>
    <mergeCell ref="AD160:AE160"/>
    <mergeCell ref="AF160:AH160"/>
    <mergeCell ref="AI160:AK160"/>
    <mergeCell ref="C160:D160"/>
    <mergeCell ref="E160:F160"/>
    <mergeCell ref="G160:H160"/>
    <mergeCell ref="I160:M160"/>
    <mergeCell ref="N160:O160"/>
    <mergeCell ref="P160:Q160"/>
    <mergeCell ref="R160:S160"/>
    <mergeCell ref="AP161:AQ161"/>
    <mergeCell ref="AP162:AQ162"/>
    <mergeCell ref="AR162:AS162"/>
    <mergeCell ref="AT162:AU162"/>
    <mergeCell ref="AV162:AX162"/>
    <mergeCell ref="AY162:AZ162"/>
    <mergeCell ref="BA162:BB162"/>
    <mergeCell ref="AL161:AM161"/>
    <mergeCell ref="AN161:AO161"/>
    <mergeCell ref="AR161:AS161"/>
    <mergeCell ref="AT161:AU161"/>
    <mergeCell ref="AV161:AX161"/>
    <mergeCell ref="AY161:AZ161"/>
    <mergeCell ref="BA161:BB161"/>
    <mergeCell ref="C162:D162"/>
    <mergeCell ref="E162:F162"/>
    <mergeCell ref="G162:H162"/>
    <mergeCell ref="I162:M162"/>
    <mergeCell ref="N162:O162"/>
    <mergeCell ref="P162:Q162"/>
    <mergeCell ref="R162:S162"/>
    <mergeCell ref="AL163:AM163"/>
    <mergeCell ref="AN163:AO163"/>
    <mergeCell ref="AP163:AQ163"/>
    <mergeCell ref="AR163:AS163"/>
    <mergeCell ref="AT163:AU163"/>
    <mergeCell ref="AV163:AX163"/>
    <mergeCell ref="AY163:AZ163"/>
    <mergeCell ref="BA163:BB163"/>
    <mergeCell ref="T163:U163"/>
    <mergeCell ref="V163:X163"/>
    <mergeCell ref="Y163:Z163"/>
    <mergeCell ref="AB163:AC163"/>
    <mergeCell ref="AD163:AE163"/>
    <mergeCell ref="AF163:AH163"/>
    <mergeCell ref="AI163:AK163"/>
    <mergeCell ref="C163:D163"/>
    <mergeCell ref="E163:F163"/>
    <mergeCell ref="G163:H163"/>
    <mergeCell ref="I163:M163"/>
    <mergeCell ref="N163:O163"/>
    <mergeCell ref="P163:Q163"/>
    <mergeCell ref="R163:S163"/>
    <mergeCell ref="AL164:AM164"/>
    <mergeCell ref="AN164:AO164"/>
    <mergeCell ref="AP164:AQ164"/>
    <mergeCell ref="AR164:AS164"/>
    <mergeCell ref="AT164:AU164"/>
    <mergeCell ref="AV164:AX164"/>
    <mergeCell ref="AY164:AZ164"/>
    <mergeCell ref="BA164:BB164"/>
    <mergeCell ref="T164:U164"/>
    <mergeCell ref="V164:X164"/>
    <mergeCell ref="Y164:Z164"/>
    <mergeCell ref="AB164:AC164"/>
    <mergeCell ref="AD164:AE164"/>
    <mergeCell ref="AF164:AH164"/>
    <mergeCell ref="AI164:AK164"/>
    <mergeCell ref="C164:D164"/>
    <mergeCell ref="E164:F164"/>
    <mergeCell ref="G164:H164"/>
    <mergeCell ref="I164:M164"/>
    <mergeCell ref="N164:O164"/>
    <mergeCell ref="P164:Q164"/>
    <mergeCell ref="R164:S164"/>
    <mergeCell ref="AL167:AM167"/>
    <mergeCell ref="AN167:AO167"/>
    <mergeCell ref="T167:U167"/>
    <mergeCell ref="V167:X167"/>
    <mergeCell ref="Y167:Z167"/>
    <mergeCell ref="AB167:AC167"/>
    <mergeCell ref="AD167:AE167"/>
    <mergeCell ref="AF167:AH167"/>
    <mergeCell ref="AI167:AK167"/>
    <mergeCell ref="AL168:AM168"/>
    <mergeCell ref="AN168:AO168"/>
    <mergeCell ref="T168:U168"/>
    <mergeCell ref="V168:X168"/>
    <mergeCell ref="Y168:Z168"/>
    <mergeCell ref="AB168:AC168"/>
    <mergeCell ref="AD168:AE168"/>
    <mergeCell ref="AF168:AH168"/>
    <mergeCell ref="AI168:AK168"/>
    <mergeCell ref="T170:U170"/>
    <mergeCell ref="V170:X170"/>
    <mergeCell ref="Y170:Z170"/>
    <mergeCell ref="AB170:AC170"/>
    <mergeCell ref="AD170:AE170"/>
    <mergeCell ref="AF170:AH170"/>
    <mergeCell ref="AI170:AK170"/>
    <mergeCell ref="C170:D170"/>
    <mergeCell ref="E170:F170"/>
    <mergeCell ref="G170:H170"/>
    <mergeCell ref="I170:M170"/>
    <mergeCell ref="N170:O170"/>
    <mergeCell ref="P170:Q170"/>
    <mergeCell ref="R170:S170"/>
    <mergeCell ref="AL165:AM165"/>
    <mergeCell ref="AN165:AO165"/>
    <mergeCell ref="AP165:AQ165"/>
    <mergeCell ref="AR165:AS165"/>
    <mergeCell ref="AT165:AU165"/>
    <mergeCell ref="AV165:AX165"/>
    <mergeCell ref="AY165:AZ165"/>
    <mergeCell ref="BA165:BB165"/>
    <mergeCell ref="T165:U165"/>
    <mergeCell ref="V165:X165"/>
    <mergeCell ref="Y165:Z165"/>
    <mergeCell ref="AB165:AC165"/>
    <mergeCell ref="AD165:AE165"/>
    <mergeCell ref="AF165:AH165"/>
    <mergeCell ref="AI165:AK165"/>
    <mergeCell ref="C165:D165"/>
    <mergeCell ref="E165:F165"/>
    <mergeCell ref="G165:H165"/>
    <mergeCell ref="I165:M165"/>
    <mergeCell ref="N165:O165"/>
    <mergeCell ref="P165:Q165"/>
    <mergeCell ref="R165:S165"/>
    <mergeCell ref="T166:U166"/>
    <mergeCell ref="V166:X166"/>
    <mergeCell ref="Y166:Z166"/>
    <mergeCell ref="AB166:AC166"/>
    <mergeCell ref="AD166:AE166"/>
    <mergeCell ref="AF166:AH166"/>
    <mergeCell ref="AI166:AK166"/>
    <mergeCell ref="AL166:AM166"/>
    <mergeCell ref="AN166:AO166"/>
    <mergeCell ref="AR166:AS166"/>
    <mergeCell ref="AT166:AU166"/>
    <mergeCell ref="AV166:AX166"/>
    <mergeCell ref="AY166:AZ166"/>
    <mergeCell ref="BA166:BB166"/>
    <mergeCell ref="C168:D168"/>
    <mergeCell ref="E168:F168"/>
    <mergeCell ref="G168:H168"/>
    <mergeCell ref="I168:M168"/>
    <mergeCell ref="N168:O168"/>
    <mergeCell ref="P168:Q168"/>
    <mergeCell ref="R168:S168"/>
    <mergeCell ref="AP168:AQ168"/>
    <mergeCell ref="AR168:AS168"/>
    <mergeCell ref="AT168:AU168"/>
    <mergeCell ref="AV168:AX168"/>
    <mergeCell ref="AY168:AZ168"/>
    <mergeCell ref="BA168:BB168"/>
    <mergeCell ref="AP166:AQ166"/>
    <mergeCell ref="AP167:AQ167"/>
    <mergeCell ref="AR167:AS167"/>
    <mergeCell ref="AT167:AU167"/>
    <mergeCell ref="AV167:AX167"/>
    <mergeCell ref="AY167:AZ167"/>
    <mergeCell ref="BA167:BB167"/>
    <mergeCell ref="AL171:AM171"/>
    <mergeCell ref="AN171:AO171"/>
    <mergeCell ref="T171:U171"/>
    <mergeCell ref="V171:X171"/>
    <mergeCell ref="Y171:Z171"/>
    <mergeCell ref="AB171:AC171"/>
    <mergeCell ref="AD171:AE171"/>
    <mergeCell ref="AF171:AH171"/>
    <mergeCell ref="AI171:AK171"/>
    <mergeCell ref="C166:D166"/>
    <mergeCell ref="E166:F166"/>
    <mergeCell ref="G166:H166"/>
    <mergeCell ref="I166:M166"/>
    <mergeCell ref="N166:O166"/>
    <mergeCell ref="P166:Q166"/>
    <mergeCell ref="R166:S166"/>
    <mergeCell ref="C167:D167"/>
    <mergeCell ref="E167:F167"/>
    <mergeCell ref="G167:H167"/>
    <mergeCell ref="I167:M167"/>
    <mergeCell ref="N167:O167"/>
    <mergeCell ref="P167:Q167"/>
    <mergeCell ref="R167:S167"/>
    <mergeCell ref="AL169:AM169"/>
    <mergeCell ref="AN169:AO169"/>
    <mergeCell ref="AP169:AQ169"/>
    <mergeCell ref="AR169:AS169"/>
    <mergeCell ref="AT169:AU169"/>
    <mergeCell ref="AV169:AX169"/>
    <mergeCell ref="AY169:AZ169"/>
    <mergeCell ref="BA169:BB169"/>
    <mergeCell ref="T169:U169"/>
    <mergeCell ref="V169:X169"/>
    <mergeCell ref="Y169:Z169"/>
    <mergeCell ref="AB169:AC169"/>
    <mergeCell ref="AD169:AE169"/>
    <mergeCell ref="AF169:AH169"/>
    <mergeCell ref="AI169:AK169"/>
    <mergeCell ref="C169:D169"/>
    <mergeCell ref="E169:F169"/>
    <mergeCell ref="G169:H169"/>
    <mergeCell ref="I169:M169"/>
    <mergeCell ref="N169:O169"/>
    <mergeCell ref="P169:Q169"/>
    <mergeCell ref="R169:S169"/>
    <mergeCell ref="AP170:AQ170"/>
    <mergeCell ref="AP171:AQ171"/>
    <mergeCell ref="AR171:AS171"/>
    <mergeCell ref="AT171:AU171"/>
    <mergeCell ref="AV171:AX171"/>
    <mergeCell ref="AY171:AZ171"/>
    <mergeCell ref="BA171:BB171"/>
    <mergeCell ref="AL170:AM170"/>
    <mergeCell ref="AN170:AO170"/>
    <mergeCell ref="AR170:AS170"/>
    <mergeCell ref="AT170:AU170"/>
    <mergeCell ref="AV170:AX170"/>
    <mergeCell ref="AY170:AZ170"/>
    <mergeCell ref="BA170:BB170"/>
    <mergeCell ref="C171:D171"/>
    <mergeCell ref="E171:F171"/>
    <mergeCell ref="G171:H171"/>
    <mergeCell ref="I171:M171"/>
    <mergeCell ref="N171:O171"/>
    <mergeCell ref="P171:Q171"/>
    <mergeCell ref="R171:S171"/>
    <mergeCell ref="AL172:AM172"/>
    <mergeCell ref="AN172:AO172"/>
    <mergeCell ref="AP172:AQ172"/>
    <mergeCell ref="AR172:AS172"/>
    <mergeCell ref="AT172:AU172"/>
    <mergeCell ref="AV172:AX172"/>
    <mergeCell ref="AY172:AZ172"/>
    <mergeCell ref="BA172:BB172"/>
    <mergeCell ref="T172:U172"/>
    <mergeCell ref="V172:X172"/>
    <mergeCell ref="Y172:Z172"/>
    <mergeCell ref="AB172:AC172"/>
    <mergeCell ref="AD172:AE172"/>
    <mergeCell ref="AF172:AH172"/>
    <mergeCell ref="AI172:AK172"/>
    <mergeCell ref="C172:D172"/>
    <mergeCell ref="E172:F172"/>
    <mergeCell ref="G172:H172"/>
    <mergeCell ref="I172:M172"/>
    <mergeCell ref="N172:O172"/>
    <mergeCell ref="P172:Q172"/>
    <mergeCell ref="R172:S172"/>
    <mergeCell ref="AL173:AM173"/>
    <mergeCell ref="AN173:AO173"/>
    <mergeCell ref="AP173:AQ173"/>
    <mergeCell ref="AR173:AS173"/>
    <mergeCell ref="AT173:AU173"/>
    <mergeCell ref="AV173:AX173"/>
    <mergeCell ref="AY173:AZ173"/>
    <mergeCell ref="BA173:BB173"/>
    <mergeCell ref="T173:U173"/>
    <mergeCell ref="V173:X173"/>
    <mergeCell ref="Y173:Z173"/>
    <mergeCell ref="AB173:AC173"/>
    <mergeCell ref="AD173:AE173"/>
    <mergeCell ref="AF173:AH173"/>
    <mergeCell ref="AI173:AK173"/>
    <mergeCell ref="C173:D173"/>
    <mergeCell ref="E173:F173"/>
    <mergeCell ref="G173:H173"/>
    <mergeCell ref="I173:M173"/>
    <mergeCell ref="N173:O173"/>
    <mergeCell ref="P173:Q173"/>
    <mergeCell ref="R173:S173"/>
    <mergeCell ref="AL176:AM176"/>
    <mergeCell ref="AN176:AO176"/>
    <mergeCell ref="T176:U176"/>
    <mergeCell ref="V176:X176"/>
    <mergeCell ref="Y176:Z176"/>
    <mergeCell ref="AB176:AC176"/>
    <mergeCell ref="AD176:AE176"/>
    <mergeCell ref="AF176:AH176"/>
    <mergeCell ref="AI176:AK176"/>
    <mergeCell ref="AL177:AM177"/>
    <mergeCell ref="AN177:AO177"/>
    <mergeCell ref="T177:U177"/>
    <mergeCell ref="V177:X177"/>
    <mergeCell ref="Y177:Z177"/>
    <mergeCell ref="AB177:AC177"/>
    <mergeCell ref="AD177:AE177"/>
    <mergeCell ref="AF177:AH177"/>
    <mergeCell ref="AI177:AK177"/>
    <mergeCell ref="T179:U179"/>
    <mergeCell ref="V179:X179"/>
    <mergeCell ref="Y179:Z179"/>
    <mergeCell ref="AB179:AC179"/>
    <mergeCell ref="AD179:AE179"/>
    <mergeCell ref="AF179:AH179"/>
    <mergeCell ref="AI179:AK179"/>
    <mergeCell ref="C179:D179"/>
    <mergeCell ref="E179:F179"/>
    <mergeCell ref="G179:H179"/>
    <mergeCell ref="I179:M179"/>
    <mergeCell ref="N179:O179"/>
    <mergeCell ref="P179:Q179"/>
    <mergeCell ref="R179:S179"/>
    <mergeCell ref="AL174:AM174"/>
    <mergeCell ref="AN174:AO174"/>
    <mergeCell ref="AP174:AQ174"/>
    <mergeCell ref="AR174:AS174"/>
    <mergeCell ref="AT174:AU174"/>
    <mergeCell ref="AV174:AX174"/>
    <mergeCell ref="AY174:AZ174"/>
    <mergeCell ref="BA174:BB174"/>
    <mergeCell ref="T174:U174"/>
    <mergeCell ref="V174:X174"/>
    <mergeCell ref="Y174:Z174"/>
    <mergeCell ref="AB174:AC174"/>
    <mergeCell ref="AD174:AE174"/>
    <mergeCell ref="AF174:AH174"/>
    <mergeCell ref="AI174:AK174"/>
    <mergeCell ref="C174:D174"/>
    <mergeCell ref="E174:F174"/>
    <mergeCell ref="G174:H174"/>
    <mergeCell ref="I174:M174"/>
    <mergeCell ref="N174:O174"/>
    <mergeCell ref="P174:Q174"/>
    <mergeCell ref="R174:S174"/>
    <mergeCell ref="T175:U175"/>
    <mergeCell ref="V175:X175"/>
    <mergeCell ref="Y175:Z175"/>
    <mergeCell ref="AB175:AC175"/>
    <mergeCell ref="AD175:AE175"/>
    <mergeCell ref="AF175:AH175"/>
    <mergeCell ref="AI175:AK175"/>
    <mergeCell ref="AL175:AM175"/>
    <mergeCell ref="AN175:AO175"/>
    <mergeCell ref="AR175:AS175"/>
    <mergeCell ref="AT175:AU175"/>
    <mergeCell ref="AV175:AX175"/>
    <mergeCell ref="AY175:AZ175"/>
    <mergeCell ref="BA175:BB175"/>
    <mergeCell ref="C177:D177"/>
    <mergeCell ref="E177:F177"/>
    <mergeCell ref="G177:H177"/>
    <mergeCell ref="I177:M177"/>
    <mergeCell ref="N177:O177"/>
    <mergeCell ref="P177:Q177"/>
    <mergeCell ref="R177:S177"/>
    <mergeCell ref="AP177:AQ177"/>
    <mergeCell ref="AR177:AS177"/>
    <mergeCell ref="AT177:AU177"/>
    <mergeCell ref="AV177:AX177"/>
    <mergeCell ref="AY177:AZ177"/>
    <mergeCell ref="BA177:BB177"/>
    <mergeCell ref="AP175:AQ175"/>
    <mergeCell ref="AP176:AQ176"/>
    <mergeCell ref="AR176:AS176"/>
    <mergeCell ref="AT176:AU176"/>
    <mergeCell ref="AV176:AX176"/>
    <mergeCell ref="AY176:AZ176"/>
    <mergeCell ref="BA176:BB176"/>
    <mergeCell ref="AL180:AM180"/>
    <mergeCell ref="AN180:AO180"/>
    <mergeCell ref="T180:U180"/>
    <mergeCell ref="V180:X180"/>
    <mergeCell ref="Y180:Z180"/>
    <mergeCell ref="AB180:AC180"/>
    <mergeCell ref="AD180:AE180"/>
    <mergeCell ref="AF180:AH180"/>
    <mergeCell ref="AI180:AK180"/>
    <mergeCell ref="C175:D175"/>
    <mergeCell ref="E175:F175"/>
    <mergeCell ref="G175:H175"/>
    <mergeCell ref="I175:M175"/>
    <mergeCell ref="N175:O175"/>
    <mergeCell ref="P175:Q175"/>
    <mergeCell ref="R175:S175"/>
    <mergeCell ref="C176:D176"/>
    <mergeCell ref="E176:F176"/>
    <mergeCell ref="G176:H176"/>
    <mergeCell ref="I176:M176"/>
    <mergeCell ref="N176:O176"/>
    <mergeCell ref="P176:Q176"/>
    <mergeCell ref="R176:S176"/>
    <mergeCell ref="AL178:AM178"/>
    <mergeCell ref="AN178:AO178"/>
    <mergeCell ref="AP178:AQ178"/>
    <mergeCell ref="AR178:AS178"/>
    <mergeCell ref="AT178:AU178"/>
    <mergeCell ref="AV178:AX178"/>
    <mergeCell ref="AY178:AZ178"/>
    <mergeCell ref="BA178:BB178"/>
    <mergeCell ref="T178:U178"/>
    <mergeCell ref="V178:X178"/>
    <mergeCell ref="Y178:Z178"/>
    <mergeCell ref="AB178:AC178"/>
    <mergeCell ref="AD178:AE178"/>
    <mergeCell ref="AF178:AH178"/>
    <mergeCell ref="AI178:AK178"/>
    <mergeCell ref="C178:D178"/>
    <mergeCell ref="E178:F178"/>
    <mergeCell ref="G178:H178"/>
    <mergeCell ref="I178:M178"/>
    <mergeCell ref="N178:O178"/>
    <mergeCell ref="P178:Q178"/>
    <mergeCell ref="R178:S178"/>
    <mergeCell ref="AP179:AQ179"/>
    <mergeCell ref="AP180:AQ180"/>
    <mergeCell ref="AR180:AS180"/>
    <mergeCell ref="AT180:AU180"/>
    <mergeCell ref="AV180:AX180"/>
    <mergeCell ref="AY180:AZ180"/>
    <mergeCell ref="BA180:BB180"/>
    <mergeCell ref="AL179:AM179"/>
    <mergeCell ref="AN179:AO179"/>
    <mergeCell ref="AR179:AS179"/>
    <mergeCell ref="AT179:AU179"/>
    <mergeCell ref="AV179:AX179"/>
    <mergeCell ref="AY179:AZ179"/>
    <mergeCell ref="BA179:BB179"/>
    <mergeCell ref="C180:D180"/>
    <mergeCell ref="E180:F180"/>
    <mergeCell ref="G180:H180"/>
    <mergeCell ref="I180:M180"/>
    <mergeCell ref="N180:O180"/>
    <mergeCell ref="P180:Q180"/>
    <mergeCell ref="R180:S180"/>
    <mergeCell ref="AL181:AM181"/>
    <mergeCell ref="AN181:AO181"/>
    <mergeCell ref="AP181:AQ181"/>
    <mergeCell ref="AR181:AS181"/>
    <mergeCell ref="AT181:AU181"/>
    <mergeCell ref="AV181:AX181"/>
    <mergeCell ref="AY181:AZ181"/>
    <mergeCell ref="BA181:BB181"/>
    <mergeCell ref="T181:U181"/>
    <mergeCell ref="V181:X181"/>
    <mergeCell ref="Y181:Z181"/>
    <mergeCell ref="AB181:AC181"/>
    <mergeCell ref="AD181:AE181"/>
    <mergeCell ref="AF181:AH181"/>
    <mergeCell ref="AI181:AK181"/>
    <mergeCell ref="C181:D181"/>
    <mergeCell ref="E181:F181"/>
    <mergeCell ref="G181:H181"/>
    <mergeCell ref="I181:M181"/>
    <mergeCell ref="N181:O181"/>
    <mergeCell ref="P181:Q181"/>
    <mergeCell ref="R181:S181"/>
    <mergeCell ref="AL182:AM182"/>
    <mergeCell ref="AN182:AO182"/>
    <mergeCell ref="AP182:AQ182"/>
    <mergeCell ref="AR182:AS182"/>
    <mergeCell ref="AT182:AU182"/>
    <mergeCell ref="AV182:AX182"/>
    <mergeCell ref="AY182:AZ182"/>
    <mergeCell ref="BA182:BB182"/>
    <mergeCell ref="T182:U182"/>
    <mergeCell ref="V182:X182"/>
    <mergeCell ref="Y182:Z182"/>
    <mergeCell ref="AB182:AC182"/>
    <mergeCell ref="AD182:AE182"/>
    <mergeCell ref="AF182:AH182"/>
    <mergeCell ref="AI182:AK182"/>
    <mergeCell ref="C182:D182"/>
    <mergeCell ref="E182:F182"/>
    <mergeCell ref="G182:H182"/>
    <mergeCell ref="I182:M182"/>
    <mergeCell ref="N182:O182"/>
    <mergeCell ref="P182:Q182"/>
    <mergeCell ref="R182:S182"/>
    <mergeCell ref="AL185:AM185"/>
    <mergeCell ref="AN185:AO185"/>
    <mergeCell ref="T185:U185"/>
    <mergeCell ref="V185:X185"/>
    <mergeCell ref="Y185:Z185"/>
    <mergeCell ref="AB185:AC185"/>
    <mergeCell ref="AD185:AE185"/>
    <mergeCell ref="AF185:AH185"/>
    <mergeCell ref="AI185:AK185"/>
    <mergeCell ref="AL186:AM186"/>
    <mergeCell ref="AN186:AO186"/>
    <mergeCell ref="T186:U186"/>
    <mergeCell ref="V186:X186"/>
    <mergeCell ref="Y186:Z186"/>
    <mergeCell ref="AB186:AC186"/>
    <mergeCell ref="AD186:AE186"/>
    <mergeCell ref="AF186:AH186"/>
    <mergeCell ref="AI186:AK186"/>
    <mergeCell ref="T188:U188"/>
    <mergeCell ref="V188:X188"/>
    <mergeCell ref="Y188:Z188"/>
    <mergeCell ref="AB188:AC188"/>
    <mergeCell ref="AD188:AE188"/>
    <mergeCell ref="AF188:AH188"/>
    <mergeCell ref="AI188:AK188"/>
    <mergeCell ref="C188:D188"/>
    <mergeCell ref="E188:F188"/>
    <mergeCell ref="G188:H188"/>
    <mergeCell ref="I188:M188"/>
    <mergeCell ref="N188:O188"/>
    <mergeCell ref="P188:Q188"/>
    <mergeCell ref="R188:S188"/>
    <mergeCell ref="AL183:AM183"/>
    <mergeCell ref="AN183:AO183"/>
    <mergeCell ref="AP183:AQ183"/>
    <mergeCell ref="AR183:AS183"/>
    <mergeCell ref="AT183:AU183"/>
    <mergeCell ref="AV183:AX183"/>
    <mergeCell ref="AY183:AZ183"/>
    <mergeCell ref="BA183:BB183"/>
    <mergeCell ref="T183:U183"/>
    <mergeCell ref="V183:X183"/>
    <mergeCell ref="Y183:Z183"/>
    <mergeCell ref="AB183:AC183"/>
    <mergeCell ref="AD183:AE183"/>
    <mergeCell ref="AF183:AH183"/>
    <mergeCell ref="AI183:AK183"/>
    <mergeCell ref="C183:D183"/>
    <mergeCell ref="E183:F183"/>
    <mergeCell ref="G183:H183"/>
    <mergeCell ref="I183:M183"/>
    <mergeCell ref="N183:O183"/>
    <mergeCell ref="P183:Q183"/>
    <mergeCell ref="R183:S183"/>
    <mergeCell ref="T184:U184"/>
    <mergeCell ref="V184:X184"/>
    <mergeCell ref="Y184:Z184"/>
    <mergeCell ref="AB184:AC184"/>
    <mergeCell ref="AD184:AE184"/>
    <mergeCell ref="AF184:AH184"/>
    <mergeCell ref="AI184:AK184"/>
    <mergeCell ref="AL184:AM184"/>
    <mergeCell ref="AN184:AO184"/>
    <mergeCell ref="AR184:AS184"/>
    <mergeCell ref="AT184:AU184"/>
    <mergeCell ref="AV184:AX184"/>
    <mergeCell ref="AY184:AZ184"/>
    <mergeCell ref="BA184:BB184"/>
    <mergeCell ref="C186:D186"/>
    <mergeCell ref="E186:F186"/>
    <mergeCell ref="G186:H186"/>
    <mergeCell ref="I186:M186"/>
    <mergeCell ref="N186:O186"/>
    <mergeCell ref="P186:Q186"/>
    <mergeCell ref="R186:S186"/>
    <mergeCell ref="AP186:AQ186"/>
    <mergeCell ref="AR186:AS186"/>
    <mergeCell ref="AT186:AU186"/>
    <mergeCell ref="AV186:AX186"/>
    <mergeCell ref="AY186:AZ186"/>
    <mergeCell ref="BA186:BB186"/>
    <mergeCell ref="AP184:AQ184"/>
    <mergeCell ref="AP185:AQ185"/>
    <mergeCell ref="AR185:AS185"/>
    <mergeCell ref="AT185:AU185"/>
    <mergeCell ref="AV185:AX185"/>
    <mergeCell ref="AY185:AZ185"/>
    <mergeCell ref="BA185:BB185"/>
    <mergeCell ref="AL189:AM189"/>
    <mergeCell ref="AN189:AO189"/>
    <mergeCell ref="T189:U189"/>
    <mergeCell ref="V189:X189"/>
    <mergeCell ref="Y189:Z189"/>
    <mergeCell ref="AB189:AC189"/>
    <mergeCell ref="AD189:AE189"/>
    <mergeCell ref="AF189:AH189"/>
    <mergeCell ref="AI189:AK189"/>
    <mergeCell ref="C184:D184"/>
    <mergeCell ref="E184:F184"/>
    <mergeCell ref="G184:H184"/>
    <mergeCell ref="I184:M184"/>
    <mergeCell ref="N184:O184"/>
    <mergeCell ref="P184:Q184"/>
    <mergeCell ref="R184:S184"/>
    <mergeCell ref="C185:D185"/>
    <mergeCell ref="E185:F185"/>
    <mergeCell ref="G185:H185"/>
    <mergeCell ref="I185:M185"/>
    <mergeCell ref="N185:O185"/>
    <mergeCell ref="P185:Q185"/>
    <mergeCell ref="R185:S185"/>
    <mergeCell ref="AL187:AM187"/>
    <mergeCell ref="AN187:AO187"/>
    <mergeCell ref="AP187:AQ187"/>
    <mergeCell ref="AR187:AS187"/>
    <mergeCell ref="AT187:AU187"/>
    <mergeCell ref="AV187:AX187"/>
    <mergeCell ref="AY187:AZ187"/>
    <mergeCell ref="BA187:BB187"/>
    <mergeCell ref="T187:U187"/>
    <mergeCell ref="V187:X187"/>
    <mergeCell ref="Y187:Z187"/>
    <mergeCell ref="AB187:AC187"/>
    <mergeCell ref="AD187:AE187"/>
    <mergeCell ref="AF187:AH187"/>
    <mergeCell ref="AI187:AK187"/>
    <mergeCell ref="C187:D187"/>
    <mergeCell ref="E187:F187"/>
    <mergeCell ref="G187:H187"/>
    <mergeCell ref="I187:M187"/>
    <mergeCell ref="N187:O187"/>
    <mergeCell ref="P187:Q187"/>
    <mergeCell ref="R187:S187"/>
    <mergeCell ref="AP188:AQ188"/>
    <mergeCell ref="AP189:AQ189"/>
    <mergeCell ref="AR189:AS189"/>
    <mergeCell ref="AT189:AU189"/>
    <mergeCell ref="AV189:AX189"/>
    <mergeCell ref="AY189:AZ189"/>
    <mergeCell ref="BA189:BB189"/>
    <mergeCell ref="AL188:AM188"/>
    <mergeCell ref="AN188:AO188"/>
    <mergeCell ref="AR188:AS188"/>
    <mergeCell ref="AT188:AU188"/>
    <mergeCell ref="AV188:AX188"/>
    <mergeCell ref="AY188:AZ188"/>
    <mergeCell ref="BA188:BB188"/>
    <mergeCell ref="C189:D189"/>
    <mergeCell ref="E189:F189"/>
    <mergeCell ref="G189:H189"/>
    <mergeCell ref="I189:M189"/>
    <mergeCell ref="N189:O189"/>
    <mergeCell ref="P189:Q189"/>
    <mergeCell ref="R189:S189"/>
    <mergeCell ref="AL190:AM190"/>
    <mergeCell ref="AN190:AO190"/>
    <mergeCell ref="AP190:AQ190"/>
    <mergeCell ref="AR190:AS190"/>
    <mergeCell ref="AT190:AU190"/>
    <mergeCell ref="AV190:AX190"/>
    <mergeCell ref="AY190:AZ190"/>
    <mergeCell ref="BA190:BB190"/>
    <mergeCell ref="T190:U190"/>
    <mergeCell ref="V190:X190"/>
    <mergeCell ref="Y190:Z190"/>
    <mergeCell ref="AB190:AC190"/>
    <mergeCell ref="AD190:AE190"/>
    <mergeCell ref="AF190:AH190"/>
    <mergeCell ref="AI190:AK190"/>
    <mergeCell ref="C190:D190"/>
    <mergeCell ref="E190:F190"/>
    <mergeCell ref="G190:H190"/>
    <mergeCell ref="I190:M190"/>
    <mergeCell ref="N190:O190"/>
    <mergeCell ref="P190:Q190"/>
    <mergeCell ref="R190:S190"/>
    <mergeCell ref="AL191:AM191"/>
    <mergeCell ref="AN191:AO191"/>
    <mergeCell ref="AP191:AQ191"/>
    <mergeCell ref="AR191:AS191"/>
    <mergeCell ref="AT191:AU191"/>
    <mergeCell ref="AV191:AX191"/>
    <mergeCell ref="AY191:AZ191"/>
    <mergeCell ref="BA191:BB191"/>
    <mergeCell ref="T191:U191"/>
    <mergeCell ref="V191:X191"/>
    <mergeCell ref="Y191:Z191"/>
    <mergeCell ref="AB191:AC191"/>
    <mergeCell ref="AD191:AE191"/>
    <mergeCell ref="AF191:AH191"/>
    <mergeCell ref="AI191:AK191"/>
    <mergeCell ref="C191:D191"/>
    <mergeCell ref="E191:F191"/>
    <mergeCell ref="G191:H191"/>
    <mergeCell ref="I191:M191"/>
    <mergeCell ref="N191:O191"/>
    <mergeCell ref="P191:Q191"/>
    <mergeCell ref="R191:S191"/>
    <mergeCell ref="AL194:AM194"/>
    <mergeCell ref="AN194:AO194"/>
    <mergeCell ref="T194:U194"/>
    <mergeCell ref="V194:X194"/>
    <mergeCell ref="Y194:Z194"/>
    <mergeCell ref="AB194:AC194"/>
    <mergeCell ref="AD194:AE194"/>
    <mergeCell ref="AF194:AH194"/>
    <mergeCell ref="AI194:AK194"/>
    <mergeCell ref="AL195:AM195"/>
    <mergeCell ref="AN195:AO195"/>
    <mergeCell ref="T195:U195"/>
    <mergeCell ref="V195:X195"/>
    <mergeCell ref="Y195:Z195"/>
    <mergeCell ref="AB195:AC195"/>
    <mergeCell ref="AD195:AE195"/>
    <mergeCell ref="AF195:AH195"/>
    <mergeCell ref="AI195:AK195"/>
    <mergeCell ref="T197:U197"/>
    <mergeCell ref="V197:X197"/>
    <mergeCell ref="Y197:Z197"/>
    <mergeCell ref="AB197:AC197"/>
    <mergeCell ref="AD197:AE197"/>
    <mergeCell ref="AF197:AH197"/>
    <mergeCell ref="AI197:AK197"/>
    <mergeCell ref="C197:D197"/>
    <mergeCell ref="E197:F197"/>
    <mergeCell ref="G197:H197"/>
    <mergeCell ref="I197:M197"/>
    <mergeCell ref="N197:O197"/>
    <mergeCell ref="P197:Q197"/>
    <mergeCell ref="R197:S197"/>
    <mergeCell ref="AL192:AM192"/>
    <mergeCell ref="AN192:AO192"/>
    <mergeCell ref="AP192:AQ192"/>
    <mergeCell ref="AR192:AS192"/>
    <mergeCell ref="AT192:AU192"/>
    <mergeCell ref="AV192:AX192"/>
    <mergeCell ref="AY192:AZ192"/>
    <mergeCell ref="BA192:BB192"/>
    <mergeCell ref="T192:U192"/>
    <mergeCell ref="V192:X192"/>
    <mergeCell ref="Y192:Z192"/>
    <mergeCell ref="AB192:AC192"/>
    <mergeCell ref="AD192:AE192"/>
    <mergeCell ref="AF192:AH192"/>
    <mergeCell ref="AI192:AK192"/>
    <mergeCell ref="C192:D192"/>
    <mergeCell ref="E192:F192"/>
    <mergeCell ref="G192:H192"/>
    <mergeCell ref="I192:M192"/>
    <mergeCell ref="N192:O192"/>
    <mergeCell ref="P192:Q192"/>
    <mergeCell ref="R192:S192"/>
    <mergeCell ref="T193:U193"/>
    <mergeCell ref="V193:X193"/>
    <mergeCell ref="Y193:Z193"/>
    <mergeCell ref="AB193:AC193"/>
    <mergeCell ref="AD193:AE193"/>
    <mergeCell ref="AF193:AH193"/>
    <mergeCell ref="AI193:AK193"/>
    <mergeCell ref="AL193:AM193"/>
    <mergeCell ref="AN193:AO193"/>
    <mergeCell ref="AR193:AS193"/>
    <mergeCell ref="AT193:AU193"/>
    <mergeCell ref="AV193:AX193"/>
    <mergeCell ref="AY193:AZ193"/>
    <mergeCell ref="BA193:BB193"/>
    <mergeCell ref="C195:D195"/>
    <mergeCell ref="E195:F195"/>
    <mergeCell ref="G195:H195"/>
    <mergeCell ref="I195:M195"/>
    <mergeCell ref="N195:O195"/>
    <mergeCell ref="P195:Q195"/>
    <mergeCell ref="R195:S195"/>
    <mergeCell ref="AP195:AQ195"/>
    <mergeCell ref="AR195:AS195"/>
    <mergeCell ref="AT195:AU195"/>
    <mergeCell ref="AV195:AX195"/>
    <mergeCell ref="AY195:AZ195"/>
    <mergeCell ref="BA195:BB195"/>
    <mergeCell ref="AP193:AQ193"/>
    <mergeCell ref="AP194:AQ194"/>
    <mergeCell ref="AR194:AS194"/>
    <mergeCell ref="AT194:AU194"/>
    <mergeCell ref="AV194:AX194"/>
    <mergeCell ref="AY194:AZ194"/>
    <mergeCell ref="BA194:BB194"/>
    <mergeCell ref="AL198:AM198"/>
    <mergeCell ref="AN198:AO198"/>
    <mergeCell ref="T198:U198"/>
    <mergeCell ref="V198:X198"/>
    <mergeCell ref="Y198:Z198"/>
    <mergeCell ref="AB198:AC198"/>
    <mergeCell ref="AD198:AE198"/>
    <mergeCell ref="AF198:AH198"/>
    <mergeCell ref="AI198:AK198"/>
    <mergeCell ref="C193:D193"/>
    <mergeCell ref="E193:F193"/>
    <mergeCell ref="G193:H193"/>
    <mergeCell ref="I193:M193"/>
    <mergeCell ref="N193:O193"/>
    <mergeCell ref="P193:Q193"/>
    <mergeCell ref="R193:S193"/>
    <mergeCell ref="C194:D194"/>
    <mergeCell ref="E194:F194"/>
    <mergeCell ref="G194:H194"/>
    <mergeCell ref="I194:M194"/>
    <mergeCell ref="N194:O194"/>
    <mergeCell ref="P194:Q194"/>
    <mergeCell ref="R194:S194"/>
    <mergeCell ref="AL196:AM196"/>
    <mergeCell ref="AN196:AO196"/>
    <mergeCell ref="AP196:AQ196"/>
    <mergeCell ref="AR196:AS196"/>
    <mergeCell ref="AT196:AU196"/>
    <mergeCell ref="AV196:AX196"/>
    <mergeCell ref="AY196:AZ196"/>
    <mergeCell ref="BA196:BB196"/>
    <mergeCell ref="T196:U196"/>
    <mergeCell ref="V196:X196"/>
    <mergeCell ref="Y196:Z196"/>
    <mergeCell ref="AB196:AC196"/>
    <mergeCell ref="AD196:AE196"/>
    <mergeCell ref="AF196:AH196"/>
    <mergeCell ref="AI196:AK196"/>
    <mergeCell ref="C196:D196"/>
    <mergeCell ref="E196:F196"/>
    <mergeCell ref="G196:H196"/>
    <mergeCell ref="I196:M196"/>
    <mergeCell ref="N196:O196"/>
    <mergeCell ref="P196:Q196"/>
    <mergeCell ref="R196:S196"/>
    <mergeCell ref="AP197:AQ197"/>
    <mergeCell ref="AP198:AQ198"/>
    <mergeCell ref="AR198:AS198"/>
    <mergeCell ref="AT198:AU198"/>
    <mergeCell ref="AV198:AX198"/>
    <mergeCell ref="AY198:AZ198"/>
    <mergeCell ref="BA198:BB198"/>
    <mergeCell ref="AL197:AM197"/>
    <mergeCell ref="AN197:AO197"/>
    <mergeCell ref="AR197:AS197"/>
    <mergeCell ref="AT197:AU197"/>
    <mergeCell ref="AV197:AX197"/>
    <mergeCell ref="AY197:AZ197"/>
    <mergeCell ref="BA197:BB197"/>
    <mergeCell ref="C198:D198"/>
    <mergeCell ref="E198:F198"/>
    <mergeCell ref="G198:H198"/>
    <mergeCell ref="I198:M198"/>
    <mergeCell ref="N198:O198"/>
    <mergeCell ref="P198:Q198"/>
    <mergeCell ref="R198:S198"/>
    <mergeCell ref="AL199:AM199"/>
    <mergeCell ref="AN199:AO199"/>
    <mergeCell ref="AP199:AQ199"/>
    <mergeCell ref="AR199:AS199"/>
    <mergeCell ref="AT199:AU199"/>
    <mergeCell ref="AV199:AX199"/>
    <mergeCell ref="AY199:AZ199"/>
    <mergeCell ref="BA199:BB199"/>
    <mergeCell ref="T199:U199"/>
    <mergeCell ref="V199:X199"/>
    <mergeCell ref="Y199:Z199"/>
    <mergeCell ref="AB199:AC199"/>
    <mergeCell ref="AD199:AE199"/>
    <mergeCell ref="AF199:AH199"/>
    <mergeCell ref="AI199:AK199"/>
    <mergeCell ref="C199:D199"/>
    <mergeCell ref="E199:F199"/>
    <mergeCell ref="G199:H199"/>
    <mergeCell ref="I199:M199"/>
    <mergeCell ref="N199:O199"/>
    <mergeCell ref="P199:Q199"/>
    <mergeCell ref="R199:S199"/>
    <mergeCell ref="AL200:AM200"/>
    <mergeCell ref="AN200:AO200"/>
    <mergeCell ref="AP200:AQ200"/>
    <mergeCell ref="AR200:AS200"/>
    <mergeCell ref="AT200:AU200"/>
    <mergeCell ref="AV200:AX200"/>
    <mergeCell ref="AY200:AZ200"/>
    <mergeCell ref="BA200:BB200"/>
    <mergeCell ref="T200:U200"/>
    <mergeCell ref="V200:X200"/>
    <mergeCell ref="Y200:Z200"/>
    <mergeCell ref="AB200:AC200"/>
    <mergeCell ref="AD200:AE200"/>
    <mergeCell ref="AF200:AH200"/>
    <mergeCell ref="AI200:AK200"/>
    <mergeCell ref="C200:D200"/>
    <mergeCell ref="E200:F200"/>
    <mergeCell ref="G200:H200"/>
    <mergeCell ref="I200:M200"/>
    <mergeCell ref="N200:O200"/>
    <mergeCell ref="P200:Q200"/>
    <mergeCell ref="R200:S200"/>
    <mergeCell ref="AL203:AM203"/>
    <mergeCell ref="AN203:AO203"/>
    <mergeCell ref="T203:U203"/>
    <mergeCell ref="V203:X203"/>
    <mergeCell ref="Y203:Z203"/>
    <mergeCell ref="AB203:AC203"/>
    <mergeCell ref="AD203:AE203"/>
    <mergeCell ref="AF203:AH203"/>
    <mergeCell ref="AI203:AK203"/>
    <mergeCell ref="AL204:AM204"/>
    <mergeCell ref="AN204:AO204"/>
    <mergeCell ref="T204:U204"/>
    <mergeCell ref="V204:X204"/>
    <mergeCell ref="Y204:Z204"/>
    <mergeCell ref="AB204:AC204"/>
    <mergeCell ref="AD204:AE204"/>
    <mergeCell ref="AF204:AH204"/>
    <mergeCell ref="AI204:AK204"/>
    <mergeCell ref="T206:U206"/>
    <mergeCell ref="V206:X206"/>
    <mergeCell ref="Y206:Z206"/>
    <mergeCell ref="AB206:AC206"/>
    <mergeCell ref="AD206:AE206"/>
    <mergeCell ref="AF206:AH206"/>
    <mergeCell ref="AI206:AK206"/>
    <mergeCell ref="C206:D206"/>
    <mergeCell ref="E206:F206"/>
    <mergeCell ref="G206:H206"/>
    <mergeCell ref="I206:M206"/>
    <mergeCell ref="N206:O206"/>
    <mergeCell ref="P206:Q206"/>
    <mergeCell ref="R206:S206"/>
    <mergeCell ref="AL201:AM201"/>
    <mergeCell ref="AN201:AO201"/>
    <mergeCell ref="AP201:AQ201"/>
    <mergeCell ref="AR201:AS201"/>
    <mergeCell ref="AT201:AU201"/>
    <mergeCell ref="AV201:AX201"/>
    <mergeCell ref="AY201:AZ201"/>
    <mergeCell ref="BA201:BB201"/>
    <mergeCell ref="T201:U201"/>
    <mergeCell ref="V201:X201"/>
    <mergeCell ref="Y201:Z201"/>
    <mergeCell ref="AB201:AC201"/>
    <mergeCell ref="AD201:AE201"/>
    <mergeCell ref="AF201:AH201"/>
    <mergeCell ref="AI201:AK201"/>
    <mergeCell ref="C201:D201"/>
    <mergeCell ref="E201:F201"/>
    <mergeCell ref="G201:H201"/>
    <mergeCell ref="I201:M201"/>
    <mergeCell ref="N201:O201"/>
    <mergeCell ref="P201:Q201"/>
    <mergeCell ref="R201:S201"/>
    <mergeCell ref="T202:U202"/>
    <mergeCell ref="V202:X202"/>
    <mergeCell ref="Y202:Z202"/>
    <mergeCell ref="AB202:AC202"/>
    <mergeCell ref="AD202:AE202"/>
    <mergeCell ref="AF202:AH202"/>
    <mergeCell ref="AI202:AK202"/>
    <mergeCell ref="AL202:AM202"/>
    <mergeCell ref="AN202:AO202"/>
    <mergeCell ref="AR202:AS202"/>
    <mergeCell ref="AT202:AU202"/>
    <mergeCell ref="AV202:AX202"/>
    <mergeCell ref="AY202:AZ202"/>
    <mergeCell ref="BA202:BB202"/>
    <mergeCell ref="C204:D204"/>
    <mergeCell ref="E204:F204"/>
    <mergeCell ref="G204:H204"/>
    <mergeCell ref="I204:M204"/>
    <mergeCell ref="N204:O204"/>
    <mergeCell ref="P204:Q204"/>
    <mergeCell ref="R204:S204"/>
    <mergeCell ref="AP204:AQ204"/>
    <mergeCell ref="AR204:AS204"/>
    <mergeCell ref="AT204:AU204"/>
    <mergeCell ref="AV204:AX204"/>
    <mergeCell ref="AY204:AZ204"/>
    <mergeCell ref="BA204:BB204"/>
    <mergeCell ref="AP202:AQ202"/>
    <mergeCell ref="AP203:AQ203"/>
    <mergeCell ref="AR203:AS203"/>
    <mergeCell ref="AT203:AU203"/>
    <mergeCell ref="AV203:AX203"/>
    <mergeCell ref="AY203:AZ203"/>
    <mergeCell ref="BA203:BB203"/>
    <mergeCell ref="AL207:AM207"/>
    <mergeCell ref="AN207:AO207"/>
    <mergeCell ref="T207:U207"/>
    <mergeCell ref="V207:X207"/>
    <mergeCell ref="Y207:Z207"/>
    <mergeCell ref="AB207:AC207"/>
    <mergeCell ref="AD207:AE207"/>
    <mergeCell ref="AF207:AH207"/>
    <mergeCell ref="AI207:AK207"/>
    <mergeCell ref="C202:D202"/>
    <mergeCell ref="E202:F202"/>
    <mergeCell ref="G202:H202"/>
    <mergeCell ref="I202:M202"/>
    <mergeCell ref="N202:O202"/>
    <mergeCell ref="P202:Q202"/>
    <mergeCell ref="R202:S202"/>
    <mergeCell ref="C203:D203"/>
    <mergeCell ref="E203:F203"/>
    <mergeCell ref="G203:H203"/>
    <mergeCell ref="I203:M203"/>
    <mergeCell ref="N203:O203"/>
    <mergeCell ref="P203:Q203"/>
    <mergeCell ref="R203:S203"/>
    <mergeCell ref="AL205:AM205"/>
    <mergeCell ref="AN205:AO205"/>
    <mergeCell ref="AP205:AQ205"/>
    <mergeCell ref="AR205:AS205"/>
    <mergeCell ref="AT205:AU205"/>
    <mergeCell ref="AV205:AX205"/>
    <mergeCell ref="AY205:AZ205"/>
    <mergeCell ref="BA205:BB205"/>
    <mergeCell ref="T205:U205"/>
    <mergeCell ref="V205:X205"/>
    <mergeCell ref="Y205:Z205"/>
    <mergeCell ref="AB205:AC205"/>
    <mergeCell ref="AD205:AE205"/>
    <mergeCell ref="AF205:AH205"/>
    <mergeCell ref="AI205:AK205"/>
    <mergeCell ref="C205:D205"/>
    <mergeCell ref="E205:F205"/>
    <mergeCell ref="G205:H205"/>
    <mergeCell ref="I205:M205"/>
    <mergeCell ref="N205:O205"/>
    <mergeCell ref="P205:Q205"/>
    <mergeCell ref="R205:S205"/>
    <mergeCell ref="AP206:AQ206"/>
    <mergeCell ref="AP207:AQ207"/>
    <mergeCell ref="AR207:AS207"/>
    <mergeCell ref="AT207:AU207"/>
    <mergeCell ref="AV207:AX207"/>
    <mergeCell ref="AY207:AZ207"/>
    <mergeCell ref="BA207:BB207"/>
    <mergeCell ref="AL206:AM206"/>
    <mergeCell ref="AN206:AO206"/>
    <mergeCell ref="AR206:AS206"/>
    <mergeCell ref="AT206:AU206"/>
    <mergeCell ref="AV206:AX206"/>
    <mergeCell ref="AY206:AZ206"/>
    <mergeCell ref="BA206:BB206"/>
    <mergeCell ref="C207:D207"/>
    <mergeCell ref="E207:F207"/>
    <mergeCell ref="G207:H207"/>
    <mergeCell ref="I207:M207"/>
    <mergeCell ref="N207:O207"/>
    <mergeCell ref="P207:Q207"/>
    <mergeCell ref="R207:S207"/>
    <mergeCell ref="AL208:AM208"/>
    <mergeCell ref="AN208:AO208"/>
    <mergeCell ref="AP208:AQ208"/>
    <mergeCell ref="AR208:AS208"/>
    <mergeCell ref="AT208:AU208"/>
    <mergeCell ref="AV208:AX208"/>
    <mergeCell ref="AY208:AZ208"/>
    <mergeCell ref="BA208:BB208"/>
    <mergeCell ref="T208:U208"/>
    <mergeCell ref="V208:X208"/>
    <mergeCell ref="Y208:Z208"/>
    <mergeCell ref="AB208:AC208"/>
    <mergeCell ref="AD208:AE208"/>
    <mergeCell ref="AF208:AH208"/>
    <mergeCell ref="AI208:AK208"/>
    <mergeCell ref="C208:D208"/>
    <mergeCell ref="E208:F208"/>
    <mergeCell ref="G208:H208"/>
    <mergeCell ref="I208:M208"/>
    <mergeCell ref="N208:O208"/>
    <mergeCell ref="P208:Q208"/>
    <mergeCell ref="R208:S208"/>
    <mergeCell ref="AL209:AM209"/>
    <mergeCell ref="AN209:AO209"/>
    <mergeCell ref="AP209:AQ209"/>
    <mergeCell ref="AR209:AS209"/>
    <mergeCell ref="AT209:AU209"/>
    <mergeCell ref="AV209:AX209"/>
    <mergeCell ref="AY209:AZ209"/>
    <mergeCell ref="BA209:BB209"/>
    <mergeCell ref="T209:U209"/>
    <mergeCell ref="V209:X209"/>
    <mergeCell ref="Y209:Z209"/>
    <mergeCell ref="AB209:AC209"/>
    <mergeCell ref="AD209:AE209"/>
    <mergeCell ref="AF209:AH209"/>
    <mergeCell ref="AI209:AK209"/>
    <mergeCell ref="C209:D209"/>
    <mergeCell ref="E209:F209"/>
    <mergeCell ref="G209:H209"/>
    <mergeCell ref="I209:M209"/>
    <mergeCell ref="N209:O209"/>
    <mergeCell ref="P209:Q209"/>
    <mergeCell ref="R209:S209"/>
    <mergeCell ref="AL212:AM212"/>
    <mergeCell ref="AN212:AO212"/>
    <mergeCell ref="T212:U212"/>
    <mergeCell ref="V212:X212"/>
    <mergeCell ref="Y212:Z212"/>
    <mergeCell ref="AB212:AC212"/>
    <mergeCell ref="AD212:AE212"/>
    <mergeCell ref="AF212:AH212"/>
    <mergeCell ref="AI212:AK212"/>
    <mergeCell ref="AL213:AM213"/>
    <mergeCell ref="AN213:AO213"/>
    <mergeCell ref="T213:U213"/>
    <mergeCell ref="V213:X213"/>
    <mergeCell ref="Y213:Z213"/>
    <mergeCell ref="AB213:AC213"/>
    <mergeCell ref="AD213:AE213"/>
    <mergeCell ref="AF213:AH213"/>
    <mergeCell ref="AI213:AK213"/>
    <mergeCell ref="T215:U215"/>
    <mergeCell ref="V215:X215"/>
    <mergeCell ref="Y215:Z215"/>
    <mergeCell ref="AB215:AC215"/>
    <mergeCell ref="AD215:AE215"/>
    <mergeCell ref="AF215:AH215"/>
    <mergeCell ref="AI215:AK215"/>
    <mergeCell ref="C215:D215"/>
    <mergeCell ref="E215:F215"/>
    <mergeCell ref="G215:H215"/>
    <mergeCell ref="I215:M215"/>
    <mergeCell ref="N215:O215"/>
    <mergeCell ref="P215:Q215"/>
    <mergeCell ref="R215:S215"/>
    <mergeCell ref="AL210:AM210"/>
    <mergeCell ref="AN210:AO210"/>
    <mergeCell ref="AP210:AQ210"/>
    <mergeCell ref="AR210:AS210"/>
    <mergeCell ref="AT210:AU210"/>
    <mergeCell ref="AV210:AX210"/>
    <mergeCell ref="AY210:AZ210"/>
    <mergeCell ref="BA210:BB210"/>
    <mergeCell ref="T210:U210"/>
    <mergeCell ref="V210:X210"/>
    <mergeCell ref="Y210:Z210"/>
    <mergeCell ref="AB210:AC210"/>
    <mergeCell ref="AD210:AE210"/>
    <mergeCell ref="AF210:AH210"/>
    <mergeCell ref="AI210:AK210"/>
    <mergeCell ref="C210:D210"/>
    <mergeCell ref="E210:F210"/>
    <mergeCell ref="G210:H210"/>
    <mergeCell ref="I210:M210"/>
    <mergeCell ref="N210:O210"/>
    <mergeCell ref="P210:Q210"/>
    <mergeCell ref="R210:S210"/>
    <mergeCell ref="T211:U211"/>
    <mergeCell ref="V211:X211"/>
    <mergeCell ref="Y211:Z211"/>
    <mergeCell ref="AB211:AC211"/>
    <mergeCell ref="AD211:AE211"/>
    <mergeCell ref="AF211:AH211"/>
    <mergeCell ref="AI211:AK211"/>
    <mergeCell ref="AL211:AM211"/>
    <mergeCell ref="AN211:AO211"/>
    <mergeCell ref="AR211:AS211"/>
    <mergeCell ref="AT211:AU211"/>
    <mergeCell ref="AV211:AX211"/>
    <mergeCell ref="AY211:AZ211"/>
    <mergeCell ref="BA211:BB211"/>
    <mergeCell ref="C213:D213"/>
    <mergeCell ref="E213:F213"/>
    <mergeCell ref="G213:H213"/>
    <mergeCell ref="I213:M213"/>
    <mergeCell ref="N213:O213"/>
    <mergeCell ref="P213:Q213"/>
    <mergeCell ref="R213:S213"/>
    <mergeCell ref="AP213:AQ213"/>
    <mergeCell ref="AR213:AS213"/>
    <mergeCell ref="AT213:AU213"/>
    <mergeCell ref="AV213:AX213"/>
    <mergeCell ref="AY213:AZ213"/>
    <mergeCell ref="BA213:BB213"/>
    <mergeCell ref="AP211:AQ211"/>
    <mergeCell ref="AP212:AQ212"/>
    <mergeCell ref="AR212:AS212"/>
    <mergeCell ref="AT212:AU212"/>
    <mergeCell ref="AV212:AX212"/>
    <mergeCell ref="AY212:AZ212"/>
    <mergeCell ref="BA212:BB212"/>
    <mergeCell ref="AL216:AM216"/>
    <mergeCell ref="AN216:AO216"/>
    <mergeCell ref="T216:U216"/>
    <mergeCell ref="V216:X216"/>
    <mergeCell ref="Y216:Z216"/>
    <mergeCell ref="AB216:AC216"/>
    <mergeCell ref="AD216:AE216"/>
    <mergeCell ref="AF216:AH216"/>
    <mergeCell ref="AI216:AK216"/>
    <mergeCell ref="C211:D211"/>
    <mergeCell ref="E211:F211"/>
    <mergeCell ref="G211:H211"/>
    <mergeCell ref="I211:M211"/>
    <mergeCell ref="N211:O211"/>
    <mergeCell ref="P211:Q211"/>
    <mergeCell ref="R211:S211"/>
    <mergeCell ref="C212:D212"/>
    <mergeCell ref="E212:F212"/>
    <mergeCell ref="G212:H212"/>
    <mergeCell ref="I212:M212"/>
    <mergeCell ref="N212:O212"/>
    <mergeCell ref="P212:Q212"/>
    <mergeCell ref="R212:S212"/>
    <mergeCell ref="AL214:AM214"/>
    <mergeCell ref="AN214:AO214"/>
    <mergeCell ref="AP214:AQ214"/>
    <mergeCell ref="AR214:AS214"/>
    <mergeCell ref="AT214:AU214"/>
    <mergeCell ref="AV214:AX214"/>
    <mergeCell ref="AY214:AZ214"/>
    <mergeCell ref="BA214:BB214"/>
    <mergeCell ref="T214:U214"/>
    <mergeCell ref="V214:X214"/>
    <mergeCell ref="Y214:Z214"/>
    <mergeCell ref="AB214:AC214"/>
    <mergeCell ref="AD214:AE214"/>
    <mergeCell ref="AF214:AH214"/>
    <mergeCell ref="AI214:AK214"/>
    <mergeCell ref="C214:D214"/>
    <mergeCell ref="E214:F214"/>
    <mergeCell ref="G214:H214"/>
    <mergeCell ref="I214:M214"/>
    <mergeCell ref="N214:O214"/>
    <mergeCell ref="P214:Q214"/>
    <mergeCell ref="R214:S214"/>
    <mergeCell ref="AP215:AQ215"/>
    <mergeCell ref="AP216:AQ216"/>
    <mergeCell ref="AR216:AS216"/>
    <mergeCell ref="AT216:AU216"/>
    <mergeCell ref="AV216:AX216"/>
    <mergeCell ref="AY216:AZ216"/>
    <mergeCell ref="BA216:BB216"/>
    <mergeCell ref="AL215:AM215"/>
    <mergeCell ref="AN215:AO215"/>
    <mergeCell ref="AR215:AS215"/>
    <mergeCell ref="AT215:AU215"/>
    <mergeCell ref="AV215:AX215"/>
    <mergeCell ref="AY215:AZ215"/>
    <mergeCell ref="BA215:BB215"/>
    <mergeCell ref="C216:D216"/>
    <mergeCell ref="E216:F216"/>
    <mergeCell ref="G216:H216"/>
    <mergeCell ref="I216:M216"/>
    <mergeCell ref="N216:O216"/>
    <mergeCell ref="P216:Q216"/>
    <mergeCell ref="R216:S216"/>
    <mergeCell ref="AL217:AM217"/>
    <mergeCell ref="AN217:AO217"/>
    <mergeCell ref="AP217:AQ217"/>
    <mergeCell ref="AR217:AS217"/>
    <mergeCell ref="AT217:AU217"/>
    <mergeCell ref="AV217:AX217"/>
    <mergeCell ref="AY217:AZ217"/>
    <mergeCell ref="BA217:BB217"/>
    <mergeCell ref="T217:U217"/>
    <mergeCell ref="V217:X217"/>
    <mergeCell ref="Y217:Z217"/>
    <mergeCell ref="AB217:AC217"/>
    <mergeCell ref="AD217:AE217"/>
    <mergeCell ref="AF217:AH217"/>
    <mergeCell ref="AI217:AK217"/>
    <mergeCell ref="C217:D217"/>
    <mergeCell ref="E217:F217"/>
    <mergeCell ref="G217:H217"/>
    <mergeCell ref="I217:M217"/>
    <mergeCell ref="N217:O217"/>
    <mergeCell ref="P217:Q217"/>
    <mergeCell ref="R217:S217"/>
    <mergeCell ref="AL218:AM218"/>
    <mergeCell ref="AN218:AO218"/>
    <mergeCell ref="AP218:AQ218"/>
    <mergeCell ref="AR218:AS218"/>
    <mergeCell ref="AT218:AU218"/>
    <mergeCell ref="AV218:AX218"/>
    <mergeCell ref="AY218:AZ218"/>
    <mergeCell ref="BA218:BB218"/>
    <mergeCell ref="T218:U218"/>
    <mergeCell ref="V218:X218"/>
    <mergeCell ref="Y218:Z218"/>
    <mergeCell ref="AB218:AC218"/>
    <mergeCell ref="AD218:AE218"/>
    <mergeCell ref="AF218:AH218"/>
    <mergeCell ref="AI218:AK218"/>
    <mergeCell ref="C218:D218"/>
    <mergeCell ref="E218:F218"/>
    <mergeCell ref="G218:H218"/>
    <mergeCell ref="I218:M218"/>
    <mergeCell ref="N218:O218"/>
    <mergeCell ref="P218:Q218"/>
    <mergeCell ref="R218:S218"/>
    <mergeCell ref="AL221:AM221"/>
    <mergeCell ref="AN221:AO221"/>
    <mergeCell ref="T221:U221"/>
    <mergeCell ref="V221:X221"/>
    <mergeCell ref="Y221:Z221"/>
    <mergeCell ref="AB221:AC221"/>
    <mergeCell ref="AD221:AE221"/>
    <mergeCell ref="AF221:AH221"/>
    <mergeCell ref="AI221:AK221"/>
    <mergeCell ref="AL222:AM222"/>
    <mergeCell ref="AN222:AO222"/>
    <mergeCell ref="T222:U222"/>
    <mergeCell ref="V222:X222"/>
    <mergeCell ref="Y222:Z222"/>
    <mergeCell ref="AB222:AC222"/>
    <mergeCell ref="AD222:AE222"/>
    <mergeCell ref="AF222:AH222"/>
    <mergeCell ref="AI222:AK222"/>
    <mergeCell ref="T224:U224"/>
    <mergeCell ref="V224:X224"/>
    <mergeCell ref="Y224:Z224"/>
    <mergeCell ref="AB224:AC224"/>
    <mergeCell ref="AD224:AE224"/>
    <mergeCell ref="AF224:AH224"/>
    <mergeCell ref="AI224:AK224"/>
    <mergeCell ref="C224:D224"/>
    <mergeCell ref="E224:F224"/>
    <mergeCell ref="G224:H224"/>
    <mergeCell ref="I224:M224"/>
    <mergeCell ref="N224:O224"/>
    <mergeCell ref="P224:Q224"/>
    <mergeCell ref="R224:S224"/>
    <mergeCell ref="AL219:AM219"/>
    <mergeCell ref="AN219:AO219"/>
    <mergeCell ref="AP219:AQ219"/>
    <mergeCell ref="AR219:AS219"/>
    <mergeCell ref="AT219:AU219"/>
    <mergeCell ref="AV219:AX219"/>
    <mergeCell ref="AY219:AZ219"/>
    <mergeCell ref="BA219:BB219"/>
    <mergeCell ref="T219:U219"/>
    <mergeCell ref="V219:X219"/>
    <mergeCell ref="Y219:Z219"/>
    <mergeCell ref="AB219:AC219"/>
    <mergeCell ref="AD219:AE219"/>
    <mergeCell ref="AF219:AH219"/>
    <mergeCell ref="AI219:AK219"/>
    <mergeCell ref="C219:D219"/>
    <mergeCell ref="E219:F219"/>
    <mergeCell ref="G219:H219"/>
    <mergeCell ref="I219:M219"/>
    <mergeCell ref="N219:O219"/>
    <mergeCell ref="P219:Q219"/>
    <mergeCell ref="R219:S219"/>
    <mergeCell ref="T220:U220"/>
    <mergeCell ref="V220:X220"/>
    <mergeCell ref="Y220:Z220"/>
    <mergeCell ref="AB220:AC220"/>
    <mergeCell ref="AD220:AE220"/>
    <mergeCell ref="AF220:AH220"/>
    <mergeCell ref="AI220:AK220"/>
    <mergeCell ref="AL220:AM220"/>
    <mergeCell ref="AN220:AO220"/>
    <mergeCell ref="AR220:AS220"/>
    <mergeCell ref="AT220:AU220"/>
    <mergeCell ref="AV220:AX220"/>
    <mergeCell ref="AY220:AZ220"/>
    <mergeCell ref="BA220:BB220"/>
    <mergeCell ref="C222:D222"/>
    <mergeCell ref="E222:F222"/>
    <mergeCell ref="G222:H222"/>
    <mergeCell ref="I222:M222"/>
    <mergeCell ref="N222:O222"/>
    <mergeCell ref="P222:Q222"/>
    <mergeCell ref="R222:S222"/>
    <mergeCell ref="AP222:AQ222"/>
    <mergeCell ref="AR222:AS222"/>
    <mergeCell ref="AT222:AU222"/>
    <mergeCell ref="AV222:AX222"/>
    <mergeCell ref="AY222:AZ222"/>
    <mergeCell ref="BA222:BB222"/>
    <mergeCell ref="AP220:AQ220"/>
    <mergeCell ref="AP221:AQ221"/>
    <mergeCell ref="AR221:AS221"/>
    <mergeCell ref="AT221:AU221"/>
    <mergeCell ref="AV221:AX221"/>
    <mergeCell ref="AY221:AZ221"/>
    <mergeCell ref="BA221:BB221"/>
    <mergeCell ref="AL225:AM225"/>
    <mergeCell ref="AN225:AO225"/>
    <mergeCell ref="T225:U225"/>
    <mergeCell ref="V225:X225"/>
    <mergeCell ref="Y225:Z225"/>
    <mergeCell ref="AB225:AC225"/>
    <mergeCell ref="AD225:AE225"/>
    <mergeCell ref="AF225:AH225"/>
    <mergeCell ref="AI225:AK225"/>
    <mergeCell ref="C220:D220"/>
    <mergeCell ref="E220:F220"/>
    <mergeCell ref="G220:H220"/>
    <mergeCell ref="I220:M220"/>
    <mergeCell ref="N220:O220"/>
    <mergeCell ref="P220:Q220"/>
    <mergeCell ref="R220:S220"/>
    <mergeCell ref="C221:D221"/>
    <mergeCell ref="E221:F221"/>
    <mergeCell ref="G221:H221"/>
    <mergeCell ref="I221:M221"/>
    <mergeCell ref="N221:O221"/>
    <mergeCell ref="P221:Q221"/>
    <mergeCell ref="R221:S221"/>
    <mergeCell ref="AL223:AM223"/>
    <mergeCell ref="AN223:AO223"/>
    <mergeCell ref="AP223:AQ223"/>
    <mergeCell ref="AR223:AS223"/>
    <mergeCell ref="AT223:AU223"/>
    <mergeCell ref="AV223:AX223"/>
    <mergeCell ref="AY223:AZ223"/>
    <mergeCell ref="BA223:BB223"/>
    <mergeCell ref="T223:U223"/>
    <mergeCell ref="V223:X223"/>
    <mergeCell ref="Y223:Z223"/>
    <mergeCell ref="AB223:AC223"/>
    <mergeCell ref="AD223:AE223"/>
    <mergeCell ref="AF223:AH223"/>
    <mergeCell ref="AI223:AK223"/>
    <mergeCell ref="C223:D223"/>
    <mergeCell ref="E223:F223"/>
    <mergeCell ref="G223:H223"/>
    <mergeCell ref="I223:M223"/>
    <mergeCell ref="N223:O223"/>
    <mergeCell ref="P223:Q223"/>
    <mergeCell ref="R223:S223"/>
    <mergeCell ref="AP224:AQ224"/>
    <mergeCell ref="AP225:AQ225"/>
    <mergeCell ref="AR225:AS225"/>
    <mergeCell ref="AT225:AU225"/>
    <mergeCell ref="AV225:AX225"/>
    <mergeCell ref="AY225:AZ225"/>
    <mergeCell ref="BA225:BB225"/>
    <mergeCell ref="AL224:AM224"/>
    <mergeCell ref="AN224:AO224"/>
    <mergeCell ref="AR224:AS224"/>
    <mergeCell ref="AT224:AU224"/>
    <mergeCell ref="AV224:AX224"/>
    <mergeCell ref="AY224:AZ224"/>
    <mergeCell ref="BA224:BB224"/>
    <mergeCell ref="C225:D225"/>
    <mergeCell ref="E225:F225"/>
    <mergeCell ref="G225:H225"/>
    <mergeCell ref="I225:M225"/>
    <mergeCell ref="N225:O225"/>
    <mergeCell ref="P225:Q225"/>
    <mergeCell ref="R225:S225"/>
    <mergeCell ref="AL226:AM226"/>
    <mergeCell ref="AN226:AO226"/>
    <mergeCell ref="AP226:AQ226"/>
    <mergeCell ref="AR226:AS226"/>
    <mergeCell ref="AT226:AU226"/>
    <mergeCell ref="AV226:AX226"/>
    <mergeCell ref="AY226:AZ226"/>
    <mergeCell ref="BA226:BB226"/>
    <mergeCell ref="T226:U226"/>
    <mergeCell ref="V226:X226"/>
    <mergeCell ref="Y226:Z226"/>
    <mergeCell ref="AB226:AC226"/>
    <mergeCell ref="AD226:AE226"/>
    <mergeCell ref="AF226:AH226"/>
    <mergeCell ref="AI226:AK226"/>
    <mergeCell ref="C226:D226"/>
    <mergeCell ref="E226:F226"/>
    <mergeCell ref="G226:H226"/>
    <mergeCell ref="I226:M226"/>
    <mergeCell ref="N226:O226"/>
    <mergeCell ref="P226:Q226"/>
    <mergeCell ref="R226:S226"/>
    <mergeCell ref="AL227:AM227"/>
    <mergeCell ref="AN227:AO227"/>
    <mergeCell ref="AP227:AQ227"/>
    <mergeCell ref="AR227:AS227"/>
    <mergeCell ref="AT227:AU227"/>
    <mergeCell ref="AV227:AX227"/>
    <mergeCell ref="AY227:AZ227"/>
    <mergeCell ref="BA227:BB227"/>
    <mergeCell ref="T227:U227"/>
    <mergeCell ref="V227:X227"/>
    <mergeCell ref="Y227:Z227"/>
    <mergeCell ref="AB227:AC227"/>
    <mergeCell ref="AD227:AE227"/>
    <mergeCell ref="AF227:AH227"/>
    <mergeCell ref="AI227:AK227"/>
    <mergeCell ref="C227:D227"/>
    <mergeCell ref="E227:F227"/>
    <mergeCell ref="G227:H227"/>
    <mergeCell ref="I227:M227"/>
    <mergeCell ref="N227:O227"/>
    <mergeCell ref="P227:Q227"/>
    <mergeCell ref="R227:S227"/>
    <mergeCell ref="AL230:AM230"/>
    <mergeCell ref="AN230:AO230"/>
    <mergeCell ref="T230:U230"/>
    <mergeCell ref="V230:X230"/>
    <mergeCell ref="Y230:Z230"/>
    <mergeCell ref="AB230:AC230"/>
    <mergeCell ref="AD230:AE230"/>
    <mergeCell ref="AF230:AH230"/>
    <mergeCell ref="AI230:AK230"/>
    <mergeCell ref="AL231:AM231"/>
    <mergeCell ref="AN231:AO231"/>
    <mergeCell ref="T231:U231"/>
    <mergeCell ref="V231:X231"/>
    <mergeCell ref="Y231:Z231"/>
    <mergeCell ref="AB231:AC231"/>
    <mergeCell ref="AD231:AE231"/>
    <mergeCell ref="AF231:AH231"/>
    <mergeCell ref="AI231:AK231"/>
    <mergeCell ref="T233:U233"/>
    <mergeCell ref="V233:X233"/>
    <mergeCell ref="Y233:Z233"/>
    <mergeCell ref="AB233:AC233"/>
    <mergeCell ref="AD233:AE233"/>
    <mergeCell ref="AF233:AH233"/>
    <mergeCell ref="AI233:AK233"/>
    <mergeCell ref="C233:D233"/>
    <mergeCell ref="E233:F233"/>
    <mergeCell ref="G233:H233"/>
    <mergeCell ref="I233:M233"/>
    <mergeCell ref="N233:O233"/>
    <mergeCell ref="P233:Q233"/>
    <mergeCell ref="R233:S233"/>
    <mergeCell ref="AL228:AM228"/>
    <mergeCell ref="AN228:AO228"/>
    <mergeCell ref="AP228:AQ228"/>
    <mergeCell ref="AR228:AS228"/>
    <mergeCell ref="AT228:AU228"/>
    <mergeCell ref="AV228:AX228"/>
    <mergeCell ref="AY228:AZ228"/>
    <mergeCell ref="BA228:BB228"/>
    <mergeCell ref="T228:U228"/>
    <mergeCell ref="V228:X228"/>
    <mergeCell ref="Y228:Z228"/>
    <mergeCell ref="AB228:AC228"/>
    <mergeCell ref="AD228:AE228"/>
    <mergeCell ref="AF228:AH228"/>
    <mergeCell ref="AI228:AK228"/>
    <mergeCell ref="C228:D228"/>
    <mergeCell ref="E228:F228"/>
    <mergeCell ref="G228:H228"/>
    <mergeCell ref="I228:M228"/>
    <mergeCell ref="N228:O228"/>
    <mergeCell ref="P228:Q228"/>
    <mergeCell ref="R228:S228"/>
    <mergeCell ref="T229:U229"/>
    <mergeCell ref="V229:X229"/>
    <mergeCell ref="Y229:Z229"/>
    <mergeCell ref="AB229:AC229"/>
    <mergeCell ref="AD229:AE229"/>
    <mergeCell ref="AF229:AH229"/>
    <mergeCell ref="AI229:AK229"/>
    <mergeCell ref="AL229:AM229"/>
    <mergeCell ref="AN229:AO229"/>
    <mergeCell ref="AR229:AS229"/>
    <mergeCell ref="AT229:AU229"/>
    <mergeCell ref="AV229:AX229"/>
    <mergeCell ref="AY229:AZ229"/>
    <mergeCell ref="BA229:BB229"/>
    <mergeCell ref="C231:D231"/>
    <mergeCell ref="E231:F231"/>
    <mergeCell ref="G231:H231"/>
    <mergeCell ref="I231:M231"/>
    <mergeCell ref="N231:O231"/>
    <mergeCell ref="P231:Q231"/>
    <mergeCell ref="R231:S231"/>
    <mergeCell ref="AP231:AQ231"/>
    <mergeCell ref="AR231:AS231"/>
    <mergeCell ref="AT231:AU231"/>
    <mergeCell ref="AV231:AX231"/>
    <mergeCell ref="AY231:AZ231"/>
    <mergeCell ref="BA231:BB231"/>
    <mergeCell ref="AP229:AQ229"/>
    <mergeCell ref="AP230:AQ230"/>
    <mergeCell ref="AR230:AS230"/>
    <mergeCell ref="AT230:AU230"/>
    <mergeCell ref="AV230:AX230"/>
    <mergeCell ref="AY230:AZ230"/>
    <mergeCell ref="BA230:BB230"/>
    <mergeCell ref="AL234:AM234"/>
    <mergeCell ref="AN234:AO234"/>
    <mergeCell ref="T234:U234"/>
    <mergeCell ref="V234:X234"/>
    <mergeCell ref="Y234:Z234"/>
    <mergeCell ref="AB234:AC234"/>
    <mergeCell ref="AD234:AE234"/>
    <mergeCell ref="AF234:AH234"/>
    <mergeCell ref="AI234:AK234"/>
    <mergeCell ref="C229:D229"/>
    <mergeCell ref="E229:F229"/>
    <mergeCell ref="G229:H229"/>
    <mergeCell ref="I229:M229"/>
    <mergeCell ref="N229:O229"/>
    <mergeCell ref="P229:Q229"/>
    <mergeCell ref="R229:S229"/>
    <mergeCell ref="C230:D230"/>
    <mergeCell ref="E230:F230"/>
    <mergeCell ref="G230:H230"/>
    <mergeCell ref="I230:M230"/>
    <mergeCell ref="N230:O230"/>
    <mergeCell ref="P230:Q230"/>
    <mergeCell ref="R230:S230"/>
    <mergeCell ref="AL232:AM232"/>
    <mergeCell ref="AN232:AO232"/>
    <mergeCell ref="AP232:AQ232"/>
    <mergeCell ref="AR232:AS232"/>
    <mergeCell ref="AT232:AU232"/>
    <mergeCell ref="AV232:AX232"/>
    <mergeCell ref="AY232:AZ232"/>
    <mergeCell ref="BA232:BB232"/>
    <mergeCell ref="T232:U232"/>
    <mergeCell ref="V232:X232"/>
    <mergeCell ref="Y232:Z232"/>
    <mergeCell ref="AB232:AC232"/>
    <mergeCell ref="AD232:AE232"/>
    <mergeCell ref="AF232:AH232"/>
    <mergeCell ref="AI232:AK232"/>
    <mergeCell ref="C232:D232"/>
    <mergeCell ref="E232:F232"/>
    <mergeCell ref="G232:H232"/>
    <mergeCell ref="I232:M232"/>
    <mergeCell ref="N232:O232"/>
    <mergeCell ref="P232:Q232"/>
    <mergeCell ref="R232:S232"/>
    <mergeCell ref="AP233:AQ233"/>
    <mergeCell ref="AP234:AQ234"/>
    <mergeCell ref="AR234:AS234"/>
    <mergeCell ref="AT234:AU234"/>
    <mergeCell ref="AV234:AX234"/>
    <mergeCell ref="AY234:AZ234"/>
    <mergeCell ref="BA234:BB234"/>
    <mergeCell ref="AL233:AM233"/>
    <mergeCell ref="AN233:AO233"/>
    <mergeCell ref="AR233:AS233"/>
    <mergeCell ref="AT233:AU233"/>
    <mergeCell ref="AV233:AX233"/>
    <mergeCell ref="AY233:AZ233"/>
    <mergeCell ref="BA233:BB233"/>
    <mergeCell ref="C234:D234"/>
    <mergeCell ref="E234:F234"/>
    <mergeCell ref="G234:H234"/>
    <mergeCell ref="I234:M234"/>
    <mergeCell ref="N234:O234"/>
    <mergeCell ref="P234:Q234"/>
    <mergeCell ref="R234:S234"/>
    <mergeCell ref="AL235:AM235"/>
    <mergeCell ref="AN235:AO235"/>
    <mergeCell ref="AP235:AQ235"/>
    <mergeCell ref="AR235:AS235"/>
    <mergeCell ref="AT235:AU235"/>
    <mergeCell ref="AV235:AX235"/>
    <mergeCell ref="AY235:AZ235"/>
    <mergeCell ref="BA235:BB235"/>
    <mergeCell ref="T235:U235"/>
    <mergeCell ref="V235:X235"/>
    <mergeCell ref="Y235:Z235"/>
    <mergeCell ref="AB235:AC235"/>
    <mergeCell ref="AD235:AE235"/>
    <mergeCell ref="AF235:AH235"/>
    <mergeCell ref="AI235:AK235"/>
    <mergeCell ref="C235:D235"/>
    <mergeCell ref="E235:F235"/>
    <mergeCell ref="G235:H235"/>
    <mergeCell ref="I235:M235"/>
    <mergeCell ref="N235:O235"/>
    <mergeCell ref="P235:Q235"/>
    <mergeCell ref="R235:S235"/>
    <mergeCell ref="AL236:AM236"/>
    <mergeCell ref="AN236:AO236"/>
    <mergeCell ref="AP236:AQ236"/>
    <mergeCell ref="AR236:AS236"/>
    <mergeCell ref="AT236:AU236"/>
    <mergeCell ref="AV236:AX236"/>
    <mergeCell ref="AY236:AZ236"/>
    <mergeCell ref="BA236:BB236"/>
    <mergeCell ref="T236:U236"/>
    <mergeCell ref="V236:X236"/>
    <mergeCell ref="Y236:Z236"/>
    <mergeCell ref="AB236:AC236"/>
    <mergeCell ref="AD236:AE236"/>
    <mergeCell ref="AF236:AH236"/>
    <mergeCell ref="AI236:AK236"/>
    <mergeCell ref="C236:D236"/>
    <mergeCell ref="E236:F236"/>
    <mergeCell ref="G236:H236"/>
    <mergeCell ref="I236:M236"/>
    <mergeCell ref="N236:O236"/>
    <mergeCell ref="P236:Q236"/>
    <mergeCell ref="R236:S236"/>
    <mergeCell ref="AL239:AM239"/>
    <mergeCell ref="AN239:AO239"/>
    <mergeCell ref="T239:U239"/>
    <mergeCell ref="V239:X239"/>
    <mergeCell ref="Y239:Z239"/>
    <mergeCell ref="AB239:AC239"/>
    <mergeCell ref="AD239:AE239"/>
    <mergeCell ref="AF239:AH239"/>
    <mergeCell ref="AI239:AK239"/>
    <mergeCell ref="AL240:AM240"/>
    <mergeCell ref="AN240:AO240"/>
    <mergeCell ref="T240:U240"/>
    <mergeCell ref="V240:X240"/>
    <mergeCell ref="Y240:Z240"/>
    <mergeCell ref="AB240:AC240"/>
    <mergeCell ref="AD240:AE240"/>
    <mergeCell ref="AF240:AH240"/>
    <mergeCell ref="AI240:AK240"/>
    <mergeCell ref="T242:U242"/>
    <mergeCell ref="V242:X242"/>
    <mergeCell ref="Y242:Z242"/>
    <mergeCell ref="AB242:AC242"/>
    <mergeCell ref="AD242:AE242"/>
    <mergeCell ref="AF242:AH242"/>
    <mergeCell ref="AI242:AK242"/>
    <mergeCell ref="C242:D242"/>
    <mergeCell ref="E242:F242"/>
    <mergeCell ref="G242:H242"/>
    <mergeCell ref="I242:M242"/>
    <mergeCell ref="N242:O242"/>
    <mergeCell ref="P242:Q242"/>
    <mergeCell ref="R242:S242"/>
    <mergeCell ref="AL237:AM237"/>
    <mergeCell ref="AN237:AO237"/>
    <mergeCell ref="AP237:AQ237"/>
    <mergeCell ref="AR237:AS237"/>
    <mergeCell ref="AT237:AU237"/>
    <mergeCell ref="AV237:AX237"/>
    <mergeCell ref="AY237:AZ237"/>
    <mergeCell ref="BA237:BB237"/>
    <mergeCell ref="T237:U237"/>
    <mergeCell ref="V237:X237"/>
    <mergeCell ref="Y237:Z237"/>
    <mergeCell ref="AB237:AC237"/>
    <mergeCell ref="AD237:AE237"/>
    <mergeCell ref="AF237:AH237"/>
    <mergeCell ref="AI237:AK237"/>
    <mergeCell ref="C237:D237"/>
    <mergeCell ref="E237:F237"/>
    <mergeCell ref="G237:H237"/>
    <mergeCell ref="I237:M237"/>
    <mergeCell ref="N237:O237"/>
    <mergeCell ref="P237:Q237"/>
    <mergeCell ref="R237:S237"/>
    <mergeCell ref="T238:U238"/>
    <mergeCell ref="V238:X238"/>
    <mergeCell ref="Y238:Z238"/>
    <mergeCell ref="AB238:AC238"/>
    <mergeCell ref="AD238:AE238"/>
    <mergeCell ref="AF238:AH238"/>
    <mergeCell ref="AI238:AK238"/>
    <mergeCell ref="AL238:AM238"/>
    <mergeCell ref="AN238:AO238"/>
    <mergeCell ref="AR238:AS238"/>
    <mergeCell ref="AT238:AU238"/>
    <mergeCell ref="AV238:AX238"/>
    <mergeCell ref="AY238:AZ238"/>
    <mergeCell ref="BA238:BB238"/>
    <mergeCell ref="C240:D240"/>
    <mergeCell ref="E240:F240"/>
    <mergeCell ref="G240:H240"/>
    <mergeCell ref="I240:M240"/>
    <mergeCell ref="N240:O240"/>
    <mergeCell ref="P240:Q240"/>
    <mergeCell ref="R240:S240"/>
    <mergeCell ref="AP240:AQ240"/>
    <mergeCell ref="AR240:AS240"/>
    <mergeCell ref="AT240:AU240"/>
    <mergeCell ref="AV240:AX240"/>
    <mergeCell ref="AY240:AZ240"/>
    <mergeCell ref="BA240:BB240"/>
    <mergeCell ref="AP238:AQ238"/>
    <mergeCell ref="AP239:AQ239"/>
    <mergeCell ref="AR239:AS239"/>
    <mergeCell ref="AT239:AU239"/>
    <mergeCell ref="AV239:AX239"/>
    <mergeCell ref="AY239:AZ239"/>
    <mergeCell ref="BA239:BB239"/>
    <mergeCell ref="AL243:AM243"/>
    <mergeCell ref="AN243:AO243"/>
    <mergeCell ref="T243:U243"/>
    <mergeCell ref="V243:X243"/>
    <mergeCell ref="Y243:Z243"/>
    <mergeCell ref="AB243:AC243"/>
    <mergeCell ref="AD243:AE243"/>
    <mergeCell ref="AF243:AH243"/>
    <mergeCell ref="AI243:AK243"/>
    <mergeCell ref="C238:D238"/>
    <mergeCell ref="E238:F238"/>
    <mergeCell ref="G238:H238"/>
    <mergeCell ref="I238:M238"/>
    <mergeCell ref="N238:O238"/>
    <mergeCell ref="P238:Q238"/>
    <mergeCell ref="R238:S238"/>
    <mergeCell ref="C239:D239"/>
    <mergeCell ref="E239:F239"/>
    <mergeCell ref="G239:H239"/>
    <mergeCell ref="I239:M239"/>
    <mergeCell ref="N239:O239"/>
    <mergeCell ref="P239:Q239"/>
    <mergeCell ref="R239:S239"/>
    <mergeCell ref="AL241:AM241"/>
    <mergeCell ref="AN241:AO241"/>
    <mergeCell ref="AP241:AQ241"/>
    <mergeCell ref="AR241:AS241"/>
    <mergeCell ref="AT241:AU241"/>
    <mergeCell ref="AV241:AX241"/>
    <mergeCell ref="AY241:AZ241"/>
    <mergeCell ref="BA241:BB241"/>
    <mergeCell ref="T241:U241"/>
    <mergeCell ref="V241:X241"/>
    <mergeCell ref="Y241:Z241"/>
    <mergeCell ref="AB241:AC241"/>
    <mergeCell ref="AD241:AE241"/>
    <mergeCell ref="AF241:AH241"/>
    <mergeCell ref="AI241:AK241"/>
    <mergeCell ref="C241:D241"/>
    <mergeCell ref="E241:F241"/>
    <mergeCell ref="G241:H241"/>
    <mergeCell ref="I241:M241"/>
    <mergeCell ref="N241:O241"/>
    <mergeCell ref="P241:Q241"/>
    <mergeCell ref="R241:S241"/>
    <mergeCell ref="AP242:AQ242"/>
    <mergeCell ref="AP243:AQ243"/>
    <mergeCell ref="AR243:AS243"/>
    <mergeCell ref="AT243:AU243"/>
    <mergeCell ref="AV243:AX243"/>
    <mergeCell ref="AY243:AZ243"/>
    <mergeCell ref="BA243:BB243"/>
    <mergeCell ref="AL242:AM242"/>
    <mergeCell ref="AN242:AO242"/>
    <mergeCell ref="AR242:AS242"/>
    <mergeCell ref="AT242:AU242"/>
    <mergeCell ref="AV242:AX242"/>
    <mergeCell ref="AY242:AZ242"/>
    <mergeCell ref="BA242:BB242"/>
    <mergeCell ref="C243:D243"/>
    <mergeCell ref="E243:F243"/>
    <mergeCell ref="G243:H243"/>
    <mergeCell ref="I243:M243"/>
    <mergeCell ref="N243:O243"/>
    <mergeCell ref="P243:Q243"/>
    <mergeCell ref="R243:S243"/>
    <mergeCell ref="AL244:AM244"/>
    <mergeCell ref="AN244:AO244"/>
    <mergeCell ref="AP244:AQ244"/>
    <mergeCell ref="AR244:AS244"/>
    <mergeCell ref="AT244:AU244"/>
    <mergeCell ref="AV244:AX244"/>
    <mergeCell ref="AY244:AZ244"/>
    <mergeCell ref="BA244:BB244"/>
    <mergeCell ref="T244:U244"/>
    <mergeCell ref="V244:X244"/>
    <mergeCell ref="Y244:Z244"/>
    <mergeCell ref="AB244:AC244"/>
    <mergeCell ref="AD244:AE244"/>
    <mergeCell ref="AF244:AH244"/>
    <mergeCell ref="AI244:AK244"/>
    <mergeCell ref="C244:D244"/>
    <mergeCell ref="E244:F244"/>
    <mergeCell ref="G244:H244"/>
    <mergeCell ref="I244:M244"/>
    <mergeCell ref="N244:O244"/>
    <mergeCell ref="P244:Q244"/>
    <mergeCell ref="R244:S244"/>
    <mergeCell ref="AL245:AM245"/>
    <mergeCell ref="AN245:AO245"/>
    <mergeCell ref="AP245:AQ245"/>
    <mergeCell ref="AR245:AS245"/>
    <mergeCell ref="AT245:AU245"/>
    <mergeCell ref="AV245:AX245"/>
    <mergeCell ref="AY245:AZ245"/>
    <mergeCell ref="BA245:BB245"/>
    <mergeCell ref="T245:U245"/>
    <mergeCell ref="V245:X245"/>
    <mergeCell ref="Y245:Z245"/>
    <mergeCell ref="AB245:AC245"/>
    <mergeCell ref="AD245:AE245"/>
    <mergeCell ref="AF245:AH245"/>
    <mergeCell ref="AI245:AK245"/>
    <mergeCell ref="C245:D245"/>
    <mergeCell ref="E245:F245"/>
    <mergeCell ref="G245:H245"/>
    <mergeCell ref="I245:M245"/>
    <mergeCell ref="N245:O245"/>
    <mergeCell ref="P245:Q245"/>
    <mergeCell ref="R245:S245"/>
    <mergeCell ref="AL248:AM248"/>
    <mergeCell ref="AN248:AO248"/>
    <mergeCell ref="T248:U248"/>
    <mergeCell ref="V248:X248"/>
    <mergeCell ref="Y248:Z248"/>
    <mergeCell ref="AB248:AC248"/>
    <mergeCell ref="AD248:AE248"/>
    <mergeCell ref="AF248:AH248"/>
    <mergeCell ref="AI248:AK248"/>
    <mergeCell ref="AL249:AM249"/>
    <mergeCell ref="AN249:AO249"/>
    <mergeCell ref="T249:U249"/>
    <mergeCell ref="V249:X249"/>
    <mergeCell ref="Y249:Z249"/>
    <mergeCell ref="AB249:AC249"/>
    <mergeCell ref="AD249:AE249"/>
    <mergeCell ref="AF249:AH249"/>
    <mergeCell ref="AI249:AK249"/>
    <mergeCell ref="T251:U251"/>
    <mergeCell ref="V251:X251"/>
    <mergeCell ref="Y251:Z251"/>
    <mergeCell ref="AB251:AC251"/>
    <mergeCell ref="AD251:AE251"/>
    <mergeCell ref="AF251:AH251"/>
    <mergeCell ref="AI251:AK251"/>
    <mergeCell ref="C251:D251"/>
    <mergeCell ref="E251:F251"/>
    <mergeCell ref="G251:H251"/>
    <mergeCell ref="I251:M251"/>
    <mergeCell ref="N251:O251"/>
    <mergeCell ref="P251:Q251"/>
    <mergeCell ref="R251:S251"/>
    <mergeCell ref="AL246:AM246"/>
    <mergeCell ref="AN246:AO246"/>
    <mergeCell ref="AP246:AQ246"/>
    <mergeCell ref="AR246:AS246"/>
    <mergeCell ref="AT246:AU246"/>
    <mergeCell ref="AV246:AX246"/>
    <mergeCell ref="AY246:AZ246"/>
    <mergeCell ref="BA246:BB246"/>
    <mergeCell ref="T246:U246"/>
    <mergeCell ref="V246:X246"/>
    <mergeCell ref="Y246:Z246"/>
    <mergeCell ref="AB246:AC246"/>
    <mergeCell ref="AD246:AE246"/>
    <mergeCell ref="AF246:AH246"/>
    <mergeCell ref="AI246:AK246"/>
    <mergeCell ref="C246:D246"/>
    <mergeCell ref="E246:F246"/>
    <mergeCell ref="G246:H246"/>
    <mergeCell ref="I246:M246"/>
    <mergeCell ref="N246:O246"/>
    <mergeCell ref="P246:Q246"/>
    <mergeCell ref="R246:S246"/>
    <mergeCell ref="T247:U247"/>
    <mergeCell ref="V247:X247"/>
    <mergeCell ref="Y247:Z247"/>
    <mergeCell ref="AB247:AC247"/>
    <mergeCell ref="AD247:AE247"/>
    <mergeCell ref="AF247:AH247"/>
    <mergeCell ref="AI247:AK247"/>
    <mergeCell ref="AL247:AM247"/>
    <mergeCell ref="AN247:AO247"/>
    <mergeCell ref="AR247:AS247"/>
    <mergeCell ref="AT247:AU247"/>
    <mergeCell ref="AV247:AX247"/>
    <mergeCell ref="AY247:AZ247"/>
    <mergeCell ref="BA247:BB247"/>
    <mergeCell ref="C249:D249"/>
    <mergeCell ref="E249:F249"/>
    <mergeCell ref="G249:H249"/>
    <mergeCell ref="I249:M249"/>
    <mergeCell ref="N249:O249"/>
    <mergeCell ref="P249:Q249"/>
    <mergeCell ref="R249:S249"/>
    <mergeCell ref="AP249:AQ249"/>
    <mergeCell ref="AR249:AS249"/>
    <mergeCell ref="AT249:AU249"/>
    <mergeCell ref="AV249:AX249"/>
    <mergeCell ref="AY249:AZ249"/>
    <mergeCell ref="BA249:BB249"/>
    <mergeCell ref="AP247:AQ247"/>
    <mergeCell ref="AP248:AQ248"/>
    <mergeCell ref="AR248:AS248"/>
    <mergeCell ref="AT248:AU248"/>
    <mergeCell ref="AV248:AX248"/>
    <mergeCell ref="AY248:AZ248"/>
    <mergeCell ref="BA248:BB248"/>
    <mergeCell ref="AL252:AM252"/>
    <mergeCell ref="AN252:AO252"/>
    <mergeCell ref="T252:U252"/>
    <mergeCell ref="V252:X252"/>
    <mergeCell ref="Y252:Z252"/>
    <mergeCell ref="AB252:AC252"/>
    <mergeCell ref="AD252:AE252"/>
    <mergeCell ref="AF252:AH252"/>
    <mergeCell ref="AI252:AK252"/>
    <mergeCell ref="C247:D247"/>
    <mergeCell ref="E247:F247"/>
    <mergeCell ref="G247:H247"/>
    <mergeCell ref="I247:M247"/>
    <mergeCell ref="N247:O247"/>
    <mergeCell ref="P247:Q247"/>
    <mergeCell ref="R247:S247"/>
    <mergeCell ref="C248:D248"/>
    <mergeCell ref="E248:F248"/>
    <mergeCell ref="G248:H248"/>
    <mergeCell ref="I248:M248"/>
    <mergeCell ref="N248:O248"/>
    <mergeCell ref="P248:Q248"/>
    <mergeCell ref="R248:S248"/>
    <mergeCell ref="AL250:AM250"/>
    <mergeCell ref="AN250:AO250"/>
    <mergeCell ref="AP250:AQ250"/>
    <mergeCell ref="AR250:AS250"/>
    <mergeCell ref="AT250:AU250"/>
    <mergeCell ref="AV250:AX250"/>
    <mergeCell ref="AY250:AZ250"/>
    <mergeCell ref="BA250:BB250"/>
    <mergeCell ref="T250:U250"/>
    <mergeCell ref="V250:X250"/>
    <mergeCell ref="Y250:Z250"/>
    <mergeCell ref="AB250:AC250"/>
    <mergeCell ref="AD250:AE250"/>
    <mergeCell ref="AF250:AH250"/>
    <mergeCell ref="AI250:AK250"/>
    <mergeCell ref="C250:D250"/>
    <mergeCell ref="E250:F250"/>
    <mergeCell ref="G250:H250"/>
    <mergeCell ref="I250:M250"/>
    <mergeCell ref="N250:O250"/>
    <mergeCell ref="P250:Q250"/>
    <mergeCell ref="R250:S250"/>
    <mergeCell ref="AP251:AQ251"/>
    <mergeCell ref="AP252:AQ252"/>
    <mergeCell ref="AR252:AS252"/>
    <mergeCell ref="AT252:AU252"/>
    <mergeCell ref="AV252:AX252"/>
    <mergeCell ref="AY252:AZ252"/>
    <mergeCell ref="BA252:BB252"/>
    <mergeCell ref="AL251:AM251"/>
    <mergeCell ref="AN251:AO251"/>
    <mergeCell ref="AR251:AS251"/>
    <mergeCell ref="AT251:AU251"/>
    <mergeCell ref="AV251:AX251"/>
    <mergeCell ref="AY251:AZ251"/>
    <mergeCell ref="BA251:BB251"/>
    <mergeCell ref="C252:D252"/>
    <mergeCell ref="E252:F252"/>
    <mergeCell ref="G252:H252"/>
    <mergeCell ref="I252:M252"/>
    <mergeCell ref="N252:O252"/>
    <mergeCell ref="P252:Q252"/>
    <mergeCell ref="R252:S252"/>
    <mergeCell ref="AL253:AM253"/>
    <mergeCell ref="AN253:AO253"/>
    <mergeCell ref="AP253:AQ253"/>
    <mergeCell ref="AR253:AS253"/>
    <mergeCell ref="AT253:AU253"/>
    <mergeCell ref="AV253:AX253"/>
    <mergeCell ref="AY253:AZ253"/>
    <mergeCell ref="BA253:BB253"/>
    <mergeCell ref="T253:U253"/>
    <mergeCell ref="V253:X253"/>
    <mergeCell ref="Y253:Z253"/>
    <mergeCell ref="AB253:AC253"/>
    <mergeCell ref="AD253:AE253"/>
    <mergeCell ref="AF253:AH253"/>
    <mergeCell ref="AI253:AK253"/>
    <mergeCell ref="C253:D253"/>
    <mergeCell ref="E253:F253"/>
    <mergeCell ref="G253:H253"/>
    <mergeCell ref="I253:M253"/>
    <mergeCell ref="N253:O253"/>
    <mergeCell ref="P253:Q253"/>
    <mergeCell ref="R253:S253"/>
    <mergeCell ref="AL254:AM254"/>
    <mergeCell ref="AN254:AO254"/>
    <mergeCell ref="AP254:AQ254"/>
    <mergeCell ref="AR254:AS254"/>
    <mergeCell ref="AT254:AU254"/>
    <mergeCell ref="AV254:AX254"/>
    <mergeCell ref="AY254:AZ254"/>
    <mergeCell ref="BA254:BB254"/>
    <mergeCell ref="T254:U254"/>
    <mergeCell ref="V254:X254"/>
    <mergeCell ref="Y254:Z254"/>
    <mergeCell ref="AB254:AC254"/>
    <mergeCell ref="AD254:AE254"/>
    <mergeCell ref="AF254:AH254"/>
    <mergeCell ref="AI254:AK254"/>
    <mergeCell ref="C254:D254"/>
    <mergeCell ref="E254:F254"/>
    <mergeCell ref="G254:H254"/>
    <mergeCell ref="I254:M254"/>
    <mergeCell ref="N254:O254"/>
    <mergeCell ref="P254:Q254"/>
    <mergeCell ref="R254:S254"/>
    <mergeCell ref="AL257:AM257"/>
    <mergeCell ref="AN257:AO257"/>
    <mergeCell ref="T257:U257"/>
    <mergeCell ref="V257:X257"/>
    <mergeCell ref="Y257:Z257"/>
    <mergeCell ref="AB257:AC257"/>
    <mergeCell ref="AD257:AE257"/>
    <mergeCell ref="AF257:AH257"/>
    <mergeCell ref="AI257:AK257"/>
    <mergeCell ref="AL258:AM258"/>
    <mergeCell ref="AN258:AO258"/>
    <mergeCell ref="T258:U258"/>
    <mergeCell ref="V258:X258"/>
    <mergeCell ref="Y258:Z258"/>
    <mergeCell ref="AB258:AC258"/>
    <mergeCell ref="AD258:AE258"/>
    <mergeCell ref="AF258:AH258"/>
    <mergeCell ref="AI258:AK258"/>
    <mergeCell ref="T260:U260"/>
    <mergeCell ref="V260:X260"/>
    <mergeCell ref="Y260:Z260"/>
    <mergeCell ref="AB260:AC260"/>
    <mergeCell ref="AD260:AE260"/>
    <mergeCell ref="AF260:AH260"/>
    <mergeCell ref="AI260:AK260"/>
    <mergeCell ref="C260:D260"/>
    <mergeCell ref="E260:F260"/>
    <mergeCell ref="G260:H260"/>
    <mergeCell ref="I260:M260"/>
    <mergeCell ref="N260:O260"/>
    <mergeCell ref="P260:Q260"/>
    <mergeCell ref="R260:S260"/>
    <mergeCell ref="AL255:AM255"/>
    <mergeCell ref="AN255:AO255"/>
    <mergeCell ref="AP255:AQ255"/>
    <mergeCell ref="AR255:AS255"/>
    <mergeCell ref="AT255:AU255"/>
    <mergeCell ref="AV255:AX255"/>
    <mergeCell ref="AY255:AZ255"/>
    <mergeCell ref="BA255:BB255"/>
    <mergeCell ref="T255:U255"/>
    <mergeCell ref="V255:X255"/>
    <mergeCell ref="Y255:Z255"/>
    <mergeCell ref="AB255:AC255"/>
    <mergeCell ref="AD255:AE255"/>
    <mergeCell ref="AF255:AH255"/>
    <mergeCell ref="AI255:AK255"/>
    <mergeCell ref="C255:D255"/>
    <mergeCell ref="E255:F255"/>
    <mergeCell ref="G255:H255"/>
    <mergeCell ref="I255:M255"/>
    <mergeCell ref="N255:O255"/>
    <mergeCell ref="P255:Q255"/>
    <mergeCell ref="R255:S255"/>
    <mergeCell ref="T256:U256"/>
    <mergeCell ref="V256:X256"/>
    <mergeCell ref="Y256:Z256"/>
    <mergeCell ref="AB256:AC256"/>
    <mergeCell ref="AD256:AE256"/>
    <mergeCell ref="AF256:AH256"/>
    <mergeCell ref="AI256:AK256"/>
    <mergeCell ref="AL256:AM256"/>
    <mergeCell ref="AN256:AO256"/>
    <mergeCell ref="AR256:AS256"/>
    <mergeCell ref="AT256:AU256"/>
    <mergeCell ref="AV256:AX256"/>
    <mergeCell ref="AY256:AZ256"/>
    <mergeCell ref="BA256:BB256"/>
    <mergeCell ref="C258:D258"/>
    <mergeCell ref="E258:F258"/>
    <mergeCell ref="G258:H258"/>
    <mergeCell ref="I258:M258"/>
    <mergeCell ref="N258:O258"/>
    <mergeCell ref="P258:Q258"/>
    <mergeCell ref="R258:S258"/>
    <mergeCell ref="AP258:AQ258"/>
    <mergeCell ref="AR258:AS258"/>
    <mergeCell ref="AT258:AU258"/>
    <mergeCell ref="AV258:AX258"/>
    <mergeCell ref="AY258:AZ258"/>
    <mergeCell ref="BA258:BB258"/>
    <mergeCell ref="AP256:AQ256"/>
    <mergeCell ref="AP257:AQ257"/>
    <mergeCell ref="AR257:AS257"/>
    <mergeCell ref="AT257:AU257"/>
    <mergeCell ref="AV257:AX257"/>
    <mergeCell ref="AY257:AZ257"/>
    <mergeCell ref="BA257:BB257"/>
    <mergeCell ref="AL261:AM261"/>
    <mergeCell ref="AN261:AO261"/>
    <mergeCell ref="T261:U261"/>
    <mergeCell ref="V261:X261"/>
    <mergeCell ref="Y261:Z261"/>
    <mergeCell ref="AB261:AC261"/>
    <mergeCell ref="AD261:AE261"/>
    <mergeCell ref="AF261:AH261"/>
    <mergeCell ref="AI261:AK261"/>
    <mergeCell ref="C256:D256"/>
    <mergeCell ref="E256:F256"/>
    <mergeCell ref="G256:H256"/>
    <mergeCell ref="I256:M256"/>
    <mergeCell ref="N256:O256"/>
    <mergeCell ref="P256:Q256"/>
    <mergeCell ref="R256:S256"/>
    <mergeCell ref="C257:D257"/>
    <mergeCell ref="E257:F257"/>
    <mergeCell ref="G257:H257"/>
    <mergeCell ref="I257:M257"/>
    <mergeCell ref="N257:O257"/>
    <mergeCell ref="P257:Q257"/>
    <mergeCell ref="R257:S257"/>
    <mergeCell ref="AL259:AM259"/>
    <mergeCell ref="AN259:AO259"/>
    <mergeCell ref="AP259:AQ259"/>
    <mergeCell ref="AR259:AS259"/>
    <mergeCell ref="AT259:AU259"/>
    <mergeCell ref="AV259:AX259"/>
    <mergeCell ref="AY259:AZ259"/>
    <mergeCell ref="BA259:BB259"/>
    <mergeCell ref="T259:U259"/>
    <mergeCell ref="V259:X259"/>
    <mergeCell ref="Y259:Z259"/>
    <mergeCell ref="AB259:AC259"/>
    <mergeCell ref="AD259:AE259"/>
    <mergeCell ref="AF259:AH259"/>
    <mergeCell ref="AI259:AK259"/>
    <mergeCell ref="C259:D259"/>
    <mergeCell ref="E259:F259"/>
    <mergeCell ref="G259:H259"/>
    <mergeCell ref="I259:M259"/>
    <mergeCell ref="N259:O259"/>
    <mergeCell ref="P259:Q259"/>
    <mergeCell ref="R259:S259"/>
    <mergeCell ref="AP260:AQ260"/>
    <mergeCell ref="AP261:AQ261"/>
    <mergeCell ref="AR261:AS261"/>
    <mergeCell ref="AT261:AU261"/>
    <mergeCell ref="AV261:AX261"/>
    <mergeCell ref="AY261:AZ261"/>
    <mergeCell ref="BA261:BB261"/>
    <mergeCell ref="AL260:AM260"/>
    <mergeCell ref="AN260:AO260"/>
    <mergeCell ref="AR260:AS260"/>
    <mergeCell ref="AT260:AU260"/>
    <mergeCell ref="AV260:AX260"/>
    <mergeCell ref="AY260:AZ260"/>
    <mergeCell ref="BA260:BB260"/>
    <mergeCell ref="C261:D261"/>
    <mergeCell ref="E261:F261"/>
    <mergeCell ref="G261:H261"/>
    <mergeCell ref="I261:M261"/>
    <mergeCell ref="N261:O261"/>
    <mergeCell ref="P261:Q261"/>
    <mergeCell ref="R261:S261"/>
    <mergeCell ref="AL262:AM262"/>
    <mergeCell ref="AN262:AO262"/>
    <mergeCell ref="AP262:AQ262"/>
    <mergeCell ref="AR262:AS262"/>
    <mergeCell ref="AT262:AU262"/>
    <mergeCell ref="AV262:AX262"/>
    <mergeCell ref="AY262:AZ262"/>
    <mergeCell ref="BA262:BB262"/>
    <mergeCell ref="T262:U262"/>
    <mergeCell ref="V262:X262"/>
    <mergeCell ref="Y262:Z262"/>
    <mergeCell ref="AB262:AC262"/>
    <mergeCell ref="AD262:AE262"/>
    <mergeCell ref="AF262:AH262"/>
    <mergeCell ref="AI262:AK262"/>
    <mergeCell ref="C262:D262"/>
    <mergeCell ref="E262:F262"/>
    <mergeCell ref="G262:H262"/>
    <mergeCell ref="I262:M262"/>
    <mergeCell ref="N262:O262"/>
    <mergeCell ref="P262:Q262"/>
    <mergeCell ref="R262:S262"/>
    <mergeCell ref="AL263:AM263"/>
    <mergeCell ref="AN263:AO263"/>
    <mergeCell ref="AP263:AQ263"/>
    <mergeCell ref="AR263:AS263"/>
    <mergeCell ref="AT263:AU263"/>
    <mergeCell ref="AV263:AX263"/>
    <mergeCell ref="AY263:AZ263"/>
    <mergeCell ref="BA263:BB263"/>
    <mergeCell ref="T263:U263"/>
    <mergeCell ref="V263:X263"/>
    <mergeCell ref="Y263:Z263"/>
    <mergeCell ref="AB263:AC263"/>
    <mergeCell ref="AD263:AE263"/>
    <mergeCell ref="AF263:AH263"/>
    <mergeCell ref="AI263:AK263"/>
    <mergeCell ref="C263:D263"/>
    <mergeCell ref="E263:F263"/>
    <mergeCell ref="G263:H263"/>
    <mergeCell ref="I263:M263"/>
    <mergeCell ref="N263:O263"/>
    <mergeCell ref="P263:Q263"/>
    <mergeCell ref="R263:S263"/>
    <mergeCell ref="AL266:AM266"/>
    <mergeCell ref="AN266:AO266"/>
    <mergeCell ref="T266:U266"/>
    <mergeCell ref="V266:X266"/>
    <mergeCell ref="Y266:Z266"/>
    <mergeCell ref="AB266:AC266"/>
    <mergeCell ref="AD266:AE266"/>
    <mergeCell ref="AF266:AH266"/>
    <mergeCell ref="AI266:AK266"/>
    <mergeCell ref="AL267:AM267"/>
    <mergeCell ref="AN267:AO267"/>
    <mergeCell ref="T267:U267"/>
    <mergeCell ref="V267:X267"/>
    <mergeCell ref="Y267:Z267"/>
    <mergeCell ref="AB267:AC267"/>
    <mergeCell ref="AD267:AE267"/>
    <mergeCell ref="AF267:AH267"/>
    <mergeCell ref="AI267:AK267"/>
    <mergeCell ref="T269:U269"/>
    <mergeCell ref="V269:X269"/>
    <mergeCell ref="Y269:Z269"/>
    <mergeCell ref="AB269:AC269"/>
    <mergeCell ref="AD269:AE269"/>
    <mergeCell ref="AF269:AH269"/>
    <mergeCell ref="AI269:AK269"/>
    <mergeCell ref="C269:D269"/>
    <mergeCell ref="E269:F269"/>
    <mergeCell ref="G269:H269"/>
    <mergeCell ref="I269:M269"/>
    <mergeCell ref="N269:O269"/>
    <mergeCell ref="P269:Q269"/>
    <mergeCell ref="R269:S269"/>
    <mergeCell ref="AL264:AM264"/>
    <mergeCell ref="AN264:AO264"/>
    <mergeCell ref="AP264:AQ264"/>
    <mergeCell ref="AR264:AS264"/>
    <mergeCell ref="AT264:AU264"/>
    <mergeCell ref="AV264:AX264"/>
    <mergeCell ref="AY264:AZ264"/>
    <mergeCell ref="BA264:BB264"/>
    <mergeCell ref="T264:U264"/>
    <mergeCell ref="V264:X264"/>
    <mergeCell ref="Y264:Z264"/>
    <mergeCell ref="AB264:AC264"/>
    <mergeCell ref="AD264:AE264"/>
    <mergeCell ref="AF264:AH264"/>
    <mergeCell ref="AI264:AK264"/>
    <mergeCell ref="C264:D264"/>
    <mergeCell ref="E264:F264"/>
    <mergeCell ref="G264:H264"/>
    <mergeCell ref="I264:M264"/>
    <mergeCell ref="N264:O264"/>
    <mergeCell ref="P264:Q264"/>
    <mergeCell ref="R264:S264"/>
    <mergeCell ref="T265:U265"/>
    <mergeCell ref="V265:X265"/>
    <mergeCell ref="Y265:Z265"/>
    <mergeCell ref="AB265:AC265"/>
    <mergeCell ref="AD265:AE265"/>
    <mergeCell ref="AF265:AH265"/>
    <mergeCell ref="AI265:AK265"/>
    <mergeCell ref="AL265:AM265"/>
    <mergeCell ref="AN265:AO265"/>
    <mergeCell ref="AR265:AS265"/>
    <mergeCell ref="AT265:AU265"/>
    <mergeCell ref="AV265:AX265"/>
    <mergeCell ref="AY265:AZ265"/>
    <mergeCell ref="BA265:BB265"/>
    <mergeCell ref="C267:D267"/>
    <mergeCell ref="E267:F267"/>
    <mergeCell ref="G267:H267"/>
    <mergeCell ref="I267:M267"/>
    <mergeCell ref="N267:O267"/>
    <mergeCell ref="P267:Q267"/>
    <mergeCell ref="R267:S267"/>
    <mergeCell ref="AP267:AQ267"/>
    <mergeCell ref="AR267:AS267"/>
    <mergeCell ref="AT267:AU267"/>
    <mergeCell ref="AV267:AX267"/>
    <mergeCell ref="AY267:AZ267"/>
    <mergeCell ref="BA267:BB267"/>
    <mergeCell ref="AP265:AQ265"/>
    <mergeCell ref="AP266:AQ266"/>
    <mergeCell ref="AR266:AS266"/>
    <mergeCell ref="AT266:AU266"/>
    <mergeCell ref="AV266:AX266"/>
    <mergeCell ref="AY266:AZ266"/>
    <mergeCell ref="BA266:BB266"/>
    <mergeCell ref="AL270:AM270"/>
    <mergeCell ref="AN270:AO270"/>
    <mergeCell ref="T270:U270"/>
    <mergeCell ref="V270:X270"/>
    <mergeCell ref="Y270:Z270"/>
    <mergeCell ref="AB270:AC270"/>
    <mergeCell ref="AD270:AE270"/>
    <mergeCell ref="AF270:AH270"/>
    <mergeCell ref="AI270:AK270"/>
    <mergeCell ref="C265:D265"/>
    <mergeCell ref="E265:F265"/>
    <mergeCell ref="G265:H265"/>
    <mergeCell ref="I265:M265"/>
    <mergeCell ref="N265:O265"/>
    <mergeCell ref="P265:Q265"/>
    <mergeCell ref="R265:S265"/>
    <mergeCell ref="C266:D266"/>
    <mergeCell ref="E266:F266"/>
    <mergeCell ref="G266:H266"/>
    <mergeCell ref="I266:M266"/>
    <mergeCell ref="N266:O266"/>
    <mergeCell ref="P266:Q266"/>
    <mergeCell ref="R266:S266"/>
    <mergeCell ref="AL268:AM268"/>
    <mergeCell ref="AN268:AO268"/>
    <mergeCell ref="AP268:AQ268"/>
    <mergeCell ref="AR268:AS268"/>
    <mergeCell ref="AT268:AU268"/>
    <mergeCell ref="AV268:AX268"/>
    <mergeCell ref="AY268:AZ268"/>
    <mergeCell ref="BA268:BB268"/>
    <mergeCell ref="T268:U268"/>
    <mergeCell ref="V268:X268"/>
    <mergeCell ref="Y268:Z268"/>
    <mergeCell ref="AB268:AC268"/>
    <mergeCell ref="AD268:AE268"/>
    <mergeCell ref="AF268:AH268"/>
    <mergeCell ref="AI268:AK268"/>
    <mergeCell ref="C268:D268"/>
    <mergeCell ref="E268:F268"/>
    <mergeCell ref="G268:H268"/>
    <mergeCell ref="I268:M268"/>
    <mergeCell ref="N268:O268"/>
    <mergeCell ref="P268:Q268"/>
    <mergeCell ref="R268:S268"/>
    <mergeCell ref="AP269:AQ269"/>
    <mergeCell ref="AP270:AQ270"/>
    <mergeCell ref="AR270:AS270"/>
    <mergeCell ref="AT270:AU270"/>
    <mergeCell ref="AV270:AX270"/>
    <mergeCell ref="AY270:AZ270"/>
    <mergeCell ref="BA270:BB270"/>
    <mergeCell ref="AL269:AM269"/>
    <mergeCell ref="AN269:AO269"/>
    <mergeCell ref="AR269:AS269"/>
    <mergeCell ref="AT269:AU269"/>
    <mergeCell ref="AV269:AX269"/>
    <mergeCell ref="AY269:AZ269"/>
    <mergeCell ref="BA269:BB269"/>
    <mergeCell ref="C270:D270"/>
    <mergeCell ref="E270:F270"/>
    <mergeCell ref="G270:H270"/>
    <mergeCell ref="I270:M270"/>
    <mergeCell ref="N270:O270"/>
    <mergeCell ref="P270:Q270"/>
    <mergeCell ref="R270:S270"/>
    <mergeCell ref="AL271:AM271"/>
    <mergeCell ref="AN271:AO271"/>
    <mergeCell ref="AP271:AQ271"/>
    <mergeCell ref="AR271:AS271"/>
    <mergeCell ref="AT271:AU271"/>
    <mergeCell ref="AV271:AX271"/>
    <mergeCell ref="AY271:AZ271"/>
    <mergeCell ref="BA271:BB271"/>
    <mergeCell ref="T271:U271"/>
    <mergeCell ref="V271:X271"/>
    <mergeCell ref="Y271:Z271"/>
    <mergeCell ref="AB271:AC271"/>
    <mergeCell ref="AD271:AE271"/>
    <mergeCell ref="AF271:AH271"/>
    <mergeCell ref="AI271:AK271"/>
    <mergeCell ref="C271:D271"/>
    <mergeCell ref="E271:F271"/>
    <mergeCell ref="G271:H271"/>
    <mergeCell ref="I271:M271"/>
    <mergeCell ref="N271:O271"/>
    <mergeCell ref="P271:Q271"/>
    <mergeCell ref="R271:S271"/>
    <mergeCell ref="AL272:AM272"/>
    <mergeCell ref="AN272:AO272"/>
    <mergeCell ref="AP272:AQ272"/>
    <mergeCell ref="AR272:AS272"/>
    <mergeCell ref="AT272:AU272"/>
    <mergeCell ref="AV272:AX272"/>
    <mergeCell ref="AY272:AZ272"/>
    <mergeCell ref="BA272:BB272"/>
    <mergeCell ref="T272:U272"/>
    <mergeCell ref="V272:X272"/>
    <mergeCell ref="Y272:Z272"/>
    <mergeCell ref="AB272:AC272"/>
    <mergeCell ref="AD272:AE272"/>
    <mergeCell ref="AF272:AH272"/>
    <mergeCell ref="AI272:AK272"/>
    <mergeCell ref="C272:D272"/>
    <mergeCell ref="E272:F272"/>
    <mergeCell ref="G272:H272"/>
    <mergeCell ref="I272:M272"/>
    <mergeCell ref="N272:O272"/>
    <mergeCell ref="P272:Q272"/>
    <mergeCell ref="R272:S272"/>
    <mergeCell ref="AL275:AM275"/>
    <mergeCell ref="AN275:AO275"/>
    <mergeCell ref="T275:U275"/>
    <mergeCell ref="V275:X275"/>
    <mergeCell ref="Y275:Z275"/>
    <mergeCell ref="AB275:AC275"/>
    <mergeCell ref="AD275:AE275"/>
    <mergeCell ref="AF275:AH275"/>
    <mergeCell ref="AI275:AK275"/>
    <mergeCell ref="AL276:AM276"/>
    <mergeCell ref="AN276:AO276"/>
    <mergeCell ref="T276:U276"/>
    <mergeCell ref="V276:X276"/>
    <mergeCell ref="Y276:Z276"/>
    <mergeCell ref="AB276:AC276"/>
    <mergeCell ref="AD276:AE276"/>
    <mergeCell ref="AF276:AH276"/>
    <mergeCell ref="AI276:AK276"/>
    <mergeCell ref="T278:U278"/>
    <mergeCell ref="V278:X278"/>
    <mergeCell ref="Y278:Z278"/>
    <mergeCell ref="AB278:AC278"/>
    <mergeCell ref="AD278:AE278"/>
    <mergeCell ref="AF278:AH278"/>
    <mergeCell ref="AI278:AK278"/>
    <mergeCell ref="C278:D278"/>
    <mergeCell ref="E278:F278"/>
    <mergeCell ref="G278:H278"/>
    <mergeCell ref="I278:M278"/>
    <mergeCell ref="N278:O278"/>
    <mergeCell ref="P278:Q278"/>
    <mergeCell ref="R278:S278"/>
    <mergeCell ref="AL273:AM273"/>
    <mergeCell ref="AN273:AO273"/>
    <mergeCell ref="AP273:AQ273"/>
    <mergeCell ref="AR273:AS273"/>
    <mergeCell ref="AT273:AU273"/>
    <mergeCell ref="AV273:AX273"/>
    <mergeCell ref="AY273:AZ273"/>
    <mergeCell ref="BA273:BB273"/>
    <mergeCell ref="T273:U273"/>
    <mergeCell ref="V273:X273"/>
    <mergeCell ref="Y273:Z273"/>
    <mergeCell ref="AB273:AC273"/>
    <mergeCell ref="AD273:AE273"/>
    <mergeCell ref="AF273:AH273"/>
    <mergeCell ref="AI273:AK273"/>
    <mergeCell ref="C273:D273"/>
    <mergeCell ref="E273:F273"/>
    <mergeCell ref="G273:H273"/>
    <mergeCell ref="I273:M273"/>
    <mergeCell ref="N273:O273"/>
    <mergeCell ref="P273:Q273"/>
    <mergeCell ref="R273:S273"/>
    <mergeCell ref="T274:U274"/>
    <mergeCell ref="V274:X274"/>
    <mergeCell ref="Y274:Z274"/>
    <mergeCell ref="AB274:AC274"/>
    <mergeCell ref="AD274:AE274"/>
    <mergeCell ref="AF274:AH274"/>
    <mergeCell ref="AI274:AK274"/>
    <mergeCell ref="AL274:AM274"/>
    <mergeCell ref="AN274:AO274"/>
    <mergeCell ref="AR274:AS274"/>
    <mergeCell ref="AT274:AU274"/>
    <mergeCell ref="AV274:AX274"/>
    <mergeCell ref="AY274:AZ274"/>
    <mergeCell ref="BA274:BB274"/>
    <mergeCell ref="C276:D276"/>
    <mergeCell ref="E276:F276"/>
    <mergeCell ref="G276:H276"/>
    <mergeCell ref="I276:M276"/>
    <mergeCell ref="N276:O276"/>
    <mergeCell ref="P276:Q276"/>
    <mergeCell ref="R276:S276"/>
    <mergeCell ref="AP276:AQ276"/>
    <mergeCell ref="AR276:AS276"/>
    <mergeCell ref="AT276:AU276"/>
    <mergeCell ref="AV276:AX276"/>
    <mergeCell ref="AY276:AZ276"/>
    <mergeCell ref="BA276:BB276"/>
    <mergeCell ref="AP274:AQ274"/>
    <mergeCell ref="AP275:AQ275"/>
    <mergeCell ref="AR275:AS275"/>
    <mergeCell ref="AT275:AU275"/>
    <mergeCell ref="AV275:AX275"/>
    <mergeCell ref="AY275:AZ275"/>
    <mergeCell ref="BA275:BB275"/>
    <mergeCell ref="AL279:AM279"/>
    <mergeCell ref="AN279:AO279"/>
    <mergeCell ref="T279:U279"/>
    <mergeCell ref="V279:X279"/>
    <mergeCell ref="Y279:Z279"/>
    <mergeCell ref="AB279:AC279"/>
    <mergeCell ref="AD279:AE279"/>
    <mergeCell ref="AF279:AH279"/>
    <mergeCell ref="AI279:AK279"/>
    <mergeCell ref="C274:D274"/>
    <mergeCell ref="E274:F274"/>
    <mergeCell ref="G274:H274"/>
    <mergeCell ref="I274:M274"/>
    <mergeCell ref="N274:O274"/>
    <mergeCell ref="P274:Q274"/>
    <mergeCell ref="R274:S274"/>
    <mergeCell ref="C275:D275"/>
    <mergeCell ref="E275:F275"/>
    <mergeCell ref="G275:H275"/>
    <mergeCell ref="I275:M275"/>
    <mergeCell ref="N275:O275"/>
    <mergeCell ref="P275:Q275"/>
    <mergeCell ref="R275:S275"/>
    <mergeCell ref="AL277:AM277"/>
    <mergeCell ref="AN277:AO277"/>
    <mergeCell ref="AP277:AQ277"/>
    <mergeCell ref="AR277:AS277"/>
    <mergeCell ref="AT277:AU277"/>
    <mergeCell ref="AV277:AX277"/>
    <mergeCell ref="AY277:AZ277"/>
    <mergeCell ref="BA277:BB277"/>
    <mergeCell ref="T277:U277"/>
    <mergeCell ref="V277:X277"/>
    <mergeCell ref="Y277:Z277"/>
    <mergeCell ref="AB277:AC277"/>
    <mergeCell ref="AD277:AE277"/>
    <mergeCell ref="AF277:AH277"/>
    <mergeCell ref="AI277:AK277"/>
    <mergeCell ref="C277:D277"/>
    <mergeCell ref="E277:F277"/>
    <mergeCell ref="G277:H277"/>
    <mergeCell ref="I277:M277"/>
    <mergeCell ref="N277:O277"/>
    <mergeCell ref="P277:Q277"/>
    <mergeCell ref="R277:S277"/>
    <mergeCell ref="AP278:AQ278"/>
    <mergeCell ref="AP279:AQ279"/>
    <mergeCell ref="AR279:AS279"/>
    <mergeCell ref="AT279:AU279"/>
    <mergeCell ref="AV279:AX279"/>
    <mergeCell ref="AY279:AZ279"/>
    <mergeCell ref="BA279:BB279"/>
    <mergeCell ref="AL278:AM278"/>
    <mergeCell ref="AN278:AO278"/>
    <mergeCell ref="AR278:AS278"/>
    <mergeCell ref="AT278:AU278"/>
    <mergeCell ref="AV278:AX278"/>
    <mergeCell ref="AY278:AZ278"/>
    <mergeCell ref="BA278:BB278"/>
    <mergeCell ref="C279:D279"/>
    <mergeCell ref="E279:F279"/>
    <mergeCell ref="G279:H279"/>
    <mergeCell ref="I279:M279"/>
    <mergeCell ref="N279:O279"/>
    <mergeCell ref="P279:Q279"/>
    <mergeCell ref="R279:S279"/>
    <mergeCell ref="AL280:AM280"/>
    <mergeCell ref="AN280:AO280"/>
    <mergeCell ref="AP280:AQ280"/>
    <mergeCell ref="AR280:AS280"/>
    <mergeCell ref="AT280:AU280"/>
    <mergeCell ref="AV280:AX280"/>
    <mergeCell ref="AY280:AZ280"/>
    <mergeCell ref="BA280:BB280"/>
    <mergeCell ref="T280:U280"/>
    <mergeCell ref="V280:X280"/>
    <mergeCell ref="Y280:Z280"/>
    <mergeCell ref="AB280:AC280"/>
    <mergeCell ref="AD280:AE280"/>
    <mergeCell ref="AF280:AH280"/>
    <mergeCell ref="AI280:AK280"/>
    <mergeCell ref="C280:D280"/>
    <mergeCell ref="E280:F280"/>
    <mergeCell ref="G280:H280"/>
    <mergeCell ref="I280:M280"/>
    <mergeCell ref="N280:O280"/>
    <mergeCell ref="P280:Q280"/>
    <mergeCell ref="R280:S280"/>
    <mergeCell ref="AL281:AM281"/>
    <mergeCell ref="AN281:AO281"/>
    <mergeCell ref="AP281:AQ281"/>
    <mergeCell ref="AR281:AS281"/>
    <mergeCell ref="AT281:AU281"/>
    <mergeCell ref="AV281:AX281"/>
    <mergeCell ref="AY281:AZ281"/>
    <mergeCell ref="BA281:BB281"/>
    <mergeCell ref="T281:U281"/>
    <mergeCell ref="V281:X281"/>
    <mergeCell ref="Y281:Z281"/>
    <mergeCell ref="AB281:AC281"/>
    <mergeCell ref="AD281:AE281"/>
    <mergeCell ref="AF281:AH281"/>
    <mergeCell ref="AI281:AK281"/>
    <mergeCell ref="C281:D281"/>
    <mergeCell ref="E281:F281"/>
    <mergeCell ref="G281:H281"/>
    <mergeCell ref="I281:M281"/>
    <mergeCell ref="N281:O281"/>
    <mergeCell ref="P281:Q281"/>
    <mergeCell ref="R281:S281"/>
    <mergeCell ref="AL284:AM284"/>
    <mergeCell ref="AN284:AO284"/>
    <mergeCell ref="T284:U284"/>
    <mergeCell ref="V284:X284"/>
    <mergeCell ref="Y284:Z284"/>
    <mergeCell ref="AB284:AC284"/>
    <mergeCell ref="AD284:AE284"/>
    <mergeCell ref="AF284:AH284"/>
    <mergeCell ref="AI284:AK284"/>
    <mergeCell ref="AL285:AM285"/>
    <mergeCell ref="AN285:AO285"/>
    <mergeCell ref="T285:U285"/>
    <mergeCell ref="V285:X285"/>
    <mergeCell ref="Y285:Z285"/>
    <mergeCell ref="AB285:AC285"/>
    <mergeCell ref="AD285:AE285"/>
    <mergeCell ref="AF285:AH285"/>
    <mergeCell ref="AI285:AK285"/>
    <mergeCell ref="T287:U287"/>
    <mergeCell ref="V287:X287"/>
    <mergeCell ref="Y287:Z287"/>
    <mergeCell ref="AB287:AC287"/>
    <mergeCell ref="AD287:AE287"/>
    <mergeCell ref="AF287:AH287"/>
    <mergeCell ref="AI287:AK287"/>
    <mergeCell ref="C287:D287"/>
    <mergeCell ref="E287:F287"/>
    <mergeCell ref="G287:H287"/>
    <mergeCell ref="I287:M287"/>
    <mergeCell ref="N287:O287"/>
    <mergeCell ref="P287:Q287"/>
    <mergeCell ref="R287:S287"/>
    <mergeCell ref="AL282:AM282"/>
    <mergeCell ref="AN282:AO282"/>
    <mergeCell ref="AP282:AQ282"/>
    <mergeCell ref="AR282:AS282"/>
    <mergeCell ref="AT282:AU282"/>
    <mergeCell ref="AV282:AX282"/>
    <mergeCell ref="AY282:AZ282"/>
    <mergeCell ref="BA282:BB282"/>
    <mergeCell ref="T282:U282"/>
    <mergeCell ref="V282:X282"/>
    <mergeCell ref="Y282:Z282"/>
    <mergeCell ref="AB282:AC282"/>
    <mergeCell ref="AD282:AE282"/>
    <mergeCell ref="AF282:AH282"/>
    <mergeCell ref="AI282:AK282"/>
    <mergeCell ref="C282:D282"/>
    <mergeCell ref="E282:F282"/>
    <mergeCell ref="G282:H282"/>
    <mergeCell ref="I282:M282"/>
    <mergeCell ref="N282:O282"/>
    <mergeCell ref="P282:Q282"/>
    <mergeCell ref="R282:S282"/>
    <mergeCell ref="T283:U283"/>
    <mergeCell ref="V283:X283"/>
    <mergeCell ref="Y283:Z283"/>
    <mergeCell ref="AB283:AC283"/>
    <mergeCell ref="AD283:AE283"/>
    <mergeCell ref="AF283:AH283"/>
    <mergeCell ref="AI283:AK283"/>
    <mergeCell ref="AL283:AM283"/>
    <mergeCell ref="AN283:AO283"/>
    <mergeCell ref="AR283:AS283"/>
    <mergeCell ref="AT283:AU283"/>
    <mergeCell ref="AV283:AX283"/>
    <mergeCell ref="AY283:AZ283"/>
    <mergeCell ref="BA283:BB283"/>
    <mergeCell ref="C285:D285"/>
    <mergeCell ref="E285:F285"/>
    <mergeCell ref="G285:H285"/>
    <mergeCell ref="I285:M285"/>
    <mergeCell ref="N285:O285"/>
    <mergeCell ref="P285:Q285"/>
    <mergeCell ref="R285:S285"/>
    <mergeCell ref="AP285:AQ285"/>
    <mergeCell ref="AR285:AS285"/>
    <mergeCell ref="AT285:AU285"/>
    <mergeCell ref="AV285:AX285"/>
    <mergeCell ref="AY285:AZ285"/>
    <mergeCell ref="BA285:BB285"/>
    <mergeCell ref="AP283:AQ283"/>
    <mergeCell ref="AP284:AQ284"/>
    <mergeCell ref="AR284:AS284"/>
    <mergeCell ref="AT284:AU284"/>
    <mergeCell ref="AV284:AX284"/>
    <mergeCell ref="AY284:AZ284"/>
    <mergeCell ref="BA284:BB284"/>
    <mergeCell ref="AL288:AM288"/>
    <mergeCell ref="AN288:AO288"/>
    <mergeCell ref="T288:U288"/>
    <mergeCell ref="V288:X288"/>
    <mergeCell ref="Y288:Z288"/>
    <mergeCell ref="AB288:AC288"/>
    <mergeCell ref="AD288:AE288"/>
    <mergeCell ref="AF288:AH288"/>
    <mergeCell ref="AI288:AK288"/>
    <mergeCell ref="C283:D283"/>
    <mergeCell ref="E283:F283"/>
    <mergeCell ref="G283:H283"/>
    <mergeCell ref="I283:M283"/>
    <mergeCell ref="N283:O283"/>
    <mergeCell ref="P283:Q283"/>
    <mergeCell ref="R283:S283"/>
    <mergeCell ref="C284:D284"/>
    <mergeCell ref="E284:F284"/>
    <mergeCell ref="G284:H284"/>
    <mergeCell ref="I284:M284"/>
    <mergeCell ref="N284:O284"/>
    <mergeCell ref="P284:Q284"/>
    <mergeCell ref="R284:S284"/>
    <mergeCell ref="AL286:AM286"/>
    <mergeCell ref="AN286:AO286"/>
    <mergeCell ref="AP286:AQ286"/>
    <mergeCell ref="AR286:AS286"/>
    <mergeCell ref="AT286:AU286"/>
    <mergeCell ref="AV286:AX286"/>
    <mergeCell ref="AY286:AZ286"/>
    <mergeCell ref="BA286:BB286"/>
    <mergeCell ref="T286:U286"/>
    <mergeCell ref="V286:X286"/>
    <mergeCell ref="Y286:Z286"/>
    <mergeCell ref="AB286:AC286"/>
    <mergeCell ref="AD286:AE286"/>
    <mergeCell ref="AF286:AH286"/>
    <mergeCell ref="AI286:AK286"/>
    <mergeCell ref="C286:D286"/>
    <mergeCell ref="E286:F286"/>
    <mergeCell ref="G286:H286"/>
    <mergeCell ref="I286:M286"/>
    <mergeCell ref="N286:O286"/>
    <mergeCell ref="P286:Q286"/>
    <mergeCell ref="R286:S286"/>
    <mergeCell ref="AP287:AQ287"/>
    <mergeCell ref="AP288:AQ288"/>
    <mergeCell ref="AR288:AS288"/>
    <mergeCell ref="AT288:AU288"/>
    <mergeCell ref="AV288:AX288"/>
    <mergeCell ref="AY288:AZ288"/>
    <mergeCell ref="BA288:BB288"/>
    <mergeCell ref="AL287:AM287"/>
    <mergeCell ref="AN287:AO287"/>
    <mergeCell ref="AR287:AS287"/>
    <mergeCell ref="AT287:AU287"/>
    <mergeCell ref="AV287:AX287"/>
    <mergeCell ref="AY287:AZ287"/>
    <mergeCell ref="BA287:BB287"/>
    <mergeCell ref="C288:D288"/>
    <mergeCell ref="E288:F288"/>
    <mergeCell ref="G288:H288"/>
    <mergeCell ref="I288:M288"/>
    <mergeCell ref="N288:O288"/>
    <mergeCell ref="P288:Q288"/>
    <mergeCell ref="R288:S288"/>
    <mergeCell ref="AL289:AM289"/>
    <mergeCell ref="AN289:AO289"/>
    <mergeCell ref="AP289:AQ289"/>
    <mergeCell ref="AR289:AS289"/>
    <mergeCell ref="AT289:AU289"/>
    <mergeCell ref="AV289:AX289"/>
    <mergeCell ref="AY289:AZ289"/>
    <mergeCell ref="BA289:BB289"/>
    <mergeCell ref="T289:U289"/>
    <mergeCell ref="V289:X289"/>
    <mergeCell ref="Y289:Z289"/>
    <mergeCell ref="AB289:AC289"/>
    <mergeCell ref="AD289:AE289"/>
    <mergeCell ref="AF289:AH289"/>
    <mergeCell ref="AI289:AK289"/>
    <mergeCell ref="C289:D289"/>
    <mergeCell ref="E289:F289"/>
    <mergeCell ref="G289:H289"/>
    <mergeCell ref="I289:M289"/>
    <mergeCell ref="N289:O289"/>
    <mergeCell ref="P289:Q289"/>
    <mergeCell ref="R289:S289"/>
    <mergeCell ref="AL290:AM290"/>
    <mergeCell ref="AN290:AO290"/>
    <mergeCell ref="AP290:AQ290"/>
    <mergeCell ref="AR290:AS290"/>
    <mergeCell ref="AT290:AU290"/>
    <mergeCell ref="AV290:AX290"/>
    <mergeCell ref="AY290:AZ290"/>
    <mergeCell ref="BA290:BB290"/>
    <mergeCell ref="T290:U290"/>
    <mergeCell ref="V290:X290"/>
    <mergeCell ref="Y290:Z290"/>
    <mergeCell ref="AB290:AC290"/>
    <mergeCell ref="AD290:AE290"/>
    <mergeCell ref="AF290:AH290"/>
    <mergeCell ref="AI290:AK290"/>
    <mergeCell ref="C290:D290"/>
    <mergeCell ref="E290:F290"/>
    <mergeCell ref="G290:H290"/>
    <mergeCell ref="I290:M290"/>
    <mergeCell ref="N290:O290"/>
    <mergeCell ref="P290:Q290"/>
    <mergeCell ref="R290:S290"/>
    <mergeCell ref="AL293:AM293"/>
    <mergeCell ref="AN293:AO293"/>
    <mergeCell ref="T293:U293"/>
    <mergeCell ref="V293:X293"/>
    <mergeCell ref="Y293:Z293"/>
    <mergeCell ref="AB293:AC293"/>
    <mergeCell ref="AD293:AE293"/>
    <mergeCell ref="AF293:AH293"/>
    <mergeCell ref="AI293:AK293"/>
    <mergeCell ref="AL294:AM294"/>
    <mergeCell ref="AN294:AO294"/>
    <mergeCell ref="T294:U294"/>
    <mergeCell ref="V294:X294"/>
    <mergeCell ref="Y294:Z294"/>
    <mergeCell ref="AB294:AC294"/>
    <mergeCell ref="AD294:AE294"/>
    <mergeCell ref="AF294:AH294"/>
    <mergeCell ref="AI294:AK294"/>
    <mergeCell ref="T296:U296"/>
    <mergeCell ref="V296:X296"/>
    <mergeCell ref="Y296:Z296"/>
    <mergeCell ref="AB296:AC296"/>
    <mergeCell ref="AD296:AE296"/>
    <mergeCell ref="AF296:AH296"/>
    <mergeCell ref="AI296:AK296"/>
    <mergeCell ref="C296:D296"/>
    <mergeCell ref="E296:F296"/>
    <mergeCell ref="G296:H296"/>
    <mergeCell ref="I296:M296"/>
    <mergeCell ref="N296:O296"/>
    <mergeCell ref="P296:Q296"/>
    <mergeCell ref="R296:S296"/>
    <mergeCell ref="AL291:AM291"/>
    <mergeCell ref="AN291:AO291"/>
    <mergeCell ref="AP291:AQ291"/>
    <mergeCell ref="AR291:AS291"/>
    <mergeCell ref="AT291:AU291"/>
    <mergeCell ref="AV291:AX291"/>
    <mergeCell ref="AY291:AZ291"/>
    <mergeCell ref="BA291:BB291"/>
    <mergeCell ref="T291:U291"/>
    <mergeCell ref="V291:X291"/>
    <mergeCell ref="Y291:Z291"/>
    <mergeCell ref="AB291:AC291"/>
    <mergeCell ref="AD291:AE291"/>
    <mergeCell ref="AF291:AH291"/>
    <mergeCell ref="AI291:AK291"/>
    <mergeCell ref="C291:D291"/>
    <mergeCell ref="E291:F291"/>
    <mergeCell ref="G291:H291"/>
    <mergeCell ref="I291:M291"/>
    <mergeCell ref="N291:O291"/>
    <mergeCell ref="P291:Q291"/>
    <mergeCell ref="R291:S291"/>
    <mergeCell ref="T292:U292"/>
    <mergeCell ref="V292:X292"/>
    <mergeCell ref="Y292:Z292"/>
    <mergeCell ref="AB292:AC292"/>
    <mergeCell ref="AD292:AE292"/>
    <mergeCell ref="AF292:AH292"/>
    <mergeCell ref="AI292:AK292"/>
    <mergeCell ref="AL292:AM292"/>
    <mergeCell ref="AN292:AO292"/>
    <mergeCell ref="AR292:AS292"/>
    <mergeCell ref="AT292:AU292"/>
    <mergeCell ref="AV292:AX292"/>
    <mergeCell ref="AY292:AZ292"/>
    <mergeCell ref="BA292:BB292"/>
    <mergeCell ref="C294:D294"/>
    <mergeCell ref="E294:F294"/>
    <mergeCell ref="G294:H294"/>
    <mergeCell ref="I294:M294"/>
    <mergeCell ref="N294:O294"/>
    <mergeCell ref="P294:Q294"/>
    <mergeCell ref="R294:S294"/>
    <mergeCell ref="AP294:AQ294"/>
    <mergeCell ref="AR294:AS294"/>
    <mergeCell ref="AT294:AU294"/>
    <mergeCell ref="AV294:AX294"/>
    <mergeCell ref="AY294:AZ294"/>
    <mergeCell ref="BA294:BB294"/>
    <mergeCell ref="AP292:AQ292"/>
    <mergeCell ref="AP293:AQ293"/>
    <mergeCell ref="AR293:AS293"/>
    <mergeCell ref="AT293:AU293"/>
    <mergeCell ref="AV293:AX293"/>
    <mergeCell ref="AY293:AZ293"/>
    <mergeCell ref="BA293:BB293"/>
    <mergeCell ref="AL297:AM297"/>
    <mergeCell ref="AN297:AO297"/>
    <mergeCell ref="T297:U297"/>
    <mergeCell ref="V297:X297"/>
    <mergeCell ref="Y297:Z297"/>
    <mergeCell ref="AB297:AC297"/>
    <mergeCell ref="AD297:AE297"/>
    <mergeCell ref="AF297:AH297"/>
    <mergeCell ref="AI297:AK297"/>
    <mergeCell ref="C292:D292"/>
    <mergeCell ref="E292:F292"/>
    <mergeCell ref="G292:H292"/>
    <mergeCell ref="I292:M292"/>
    <mergeCell ref="N292:O292"/>
    <mergeCell ref="P292:Q292"/>
    <mergeCell ref="R292:S292"/>
    <mergeCell ref="C293:D293"/>
    <mergeCell ref="E293:F293"/>
    <mergeCell ref="G293:H293"/>
    <mergeCell ref="I293:M293"/>
    <mergeCell ref="N293:O293"/>
    <mergeCell ref="P293:Q293"/>
    <mergeCell ref="R293:S293"/>
    <mergeCell ref="AL295:AM295"/>
    <mergeCell ref="AN295:AO295"/>
    <mergeCell ref="AP295:AQ295"/>
    <mergeCell ref="AR295:AS295"/>
    <mergeCell ref="AT295:AU295"/>
    <mergeCell ref="AV295:AX295"/>
    <mergeCell ref="AY295:AZ295"/>
    <mergeCell ref="BA295:BB295"/>
    <mergeCell ref="T295:U295"/>
    <mergeCell ref="V295:X295"/>
    <mergeCell ref="Y295:Z295"/>
    <mergeCell ref="AB295:AC295"/>
    <mergeCell ref="AD295:AE295"/>
    <mergeCell ref="AF295:AH295"/>
    <mergeCell ref="AI295:AK295"/>
    <mergeCell ref="C295:D295"/>
    <mergeCell ref="E295:F295"/>
    <mergeCell ref="G295:H295"/>
    <mergeCell ref="I295:M295"/>
    <mergeCell ref="N295:O295"/>
    <mergeCell ref="P295:Q295"/>
    <mergeCell ref="R295:S295"/>
    <mergeCell ref="AP296:AQ296"/>
    <mergeCell ref="AP297:AQ297"/>
    <mergeCell ref="AR297:AS297"/>
    <mergeCell ref="AT297:AU297"/>
    <mergeCell ref="AV297:AX297"/>
    <mergeCell ref="AY297:AZ297"/>
    <mergeCell ref="BA297:BB297"/>
    <mergeCell ref="AL296:AM296"/>
    <mergeCell ref="AN296:AO296"/>
    <mergeCell ref="AR296:AS296"/>
    <mergeCell ref="AT296:AU296"/>
    <mergeCell ref="AV296:AX296"/>
    <mergeCell ref="AY296:AZ296"/>
    <mergeCell ref="BA296:BB296"/>
    <mergeCell ref="C297:D297"/>
    <mergeCell ref="E297:F297"/>
    <mergeCell ref="G297:H297"/>
    <mergeCell ref="I297:M297"/>
    <mergeCell ref="N297:O297"/>
    <mergeCell ref="P297:Q297"/>
    <mergeCell ref="R297:S297"/>
    <mergeCell ref="AL298:AM298"/>
    <mergeCell ref="AN298:AO298"/>
    <mergeCell ref="AP298:AQ298"/>
    <mergeCell ref="AR298:AS298"/>
    <mergeCell ref="AT298:AU298"/>
    <mergeCell ref="AV298:AX298"/>
    <mergeCell ref="AY298:AZ298"/>
    <mergeCell ref="BA298:BB298"/>
    <mergeCell ref="T298:U298"/>
    <mergeCell ref="V298:X298"/>
    <mergeCell ref="Y298:Z298"/>
    <mergeCell ref="AB298:AC298"/>
    <mergeCell ref="AD298:AE298"/>
    <mergeCell ref="AF298:AH298"/>
    <mergeCell ref="AI298:AK298"/>
    <mergeCell ref="C298:D298"/>
    <mergeCell ref="E298:F298"/>
    <mergeCell ref="G298:H298"/>
    <mergeCell ref="I298:M298"/>
    <mergeCell ref="N298:O298"/>
    <mergeCell ref="P298:Q298"/>
    <mergeCell ref="R298:S298"/>
    <mergeCell ref="AL299:AM299"/>
    <mergeCell ref="AN299:AO299"/>
    <mergeCell ref="AP299:AQ299"/>
    <mergeCell ref="AR299:AS299"/>
    <mergeCell ref="AT299:AU299"/>
    <mergeCell ref="AV299:AX299"/>
    <mergeCell ref="AY299:AZ299"/>
    <mergeCell ref="BA299:BB299"/>
    <mergeCell ref="T299:U299"/>
    <mergeCell ref="V299:X299"/>
    <mergeCell ref="Y299:Z299"/>
    <mergeCell ref="AB299:AC299"/>
    <mergeCell ref="AD299:AE299"/>
    <mergeCell ref="AF299:AH299"/>
    <mergeCell ref="AI299:AK299"/>
    <mergeCell ref="C299:D299"/>
    <mergeCell ref="E299:F299"/>
    <mergeCell ref="G299:H299"/>
    <mergeCell ref="I299:M299"/>
    <mergeCell ref="N299:O299"/>
    <mergeCell ref="P299:Q299"/>
    <mergeCell ref="R299:S299"/>
    <mergeCell ref="AL302:AM302"/>
    <mergeCell ref="AN302:AO302"/>
    <mergeCell ref="T302:U302"/>
    <mergeCell ref="V302:X302"/>
    <mergeCell ref="Y302:Z302"/>
    <mergeCell ref="AB302:AC302"/>
    <mergeCell ref="AD302:AE302"/>
    <mergeCell ref="AF302:AH302"/>
    <mergeCell ref="AI302:AK302"/>
    <mergeCell ref="AL303:AM303"/>
    <mergeCell ref="AN303:AO303"/>
    <mergeCell ref="T303:U303"/>
    <mergeCell ref="V303:X303"/>
    <mergeCell ref="Y303:Z303"/>
    <mergeCell ref="AB303:AC303"/>
    <mergeCell ref="AD303:AE303"/>
    <mergeCell ref="AF303:AH303"/>
    <mergeCell ref="AI303:AK303"/>
    <mergeCell ref="T305:U305"/>
    <mergeCell ref="V305:X305"/>
    <mergeCell ref="Y305:Z305"/>
    <mergeCell ref="AB305:AC305"/>
    <mergeCell ref="AD305:AE305"/>
    <mergeCell ref="AF305:AH305"/>
    <mergeCell ref="AI305:AK305"/>
    <mergeCell ref="C305:D305"/>
    <mergeCell ref="E305:F305"/>
    <mergeCell ref="G305:H305"/>
    <mergeCell ref="I305:M305"/>
    <mergeCell ref="N305:O305"/>
    <mergeCell ref="P305:Q305"/>
    <mergeCell ref="R305:S305"/>
    <mergeCell ref="AL300:AM300"/>
    <mergeCell ref="AN300:AO300"/>
    <mergeCell ref="AP300:AQ300"/>
    <mergeCell ref="AR300:AS300"/>
    <mergeCell ref="AT300:AU300"/>
    <mergeCell ref="AV300:AX300"/>
    <mergeCell ref="AY300:AZ300"/>
    <mergeCell ref="BA300:BB300"/>
    <mergeCell ref="T300:U300"/>
    <mergeCell ref="V300:X300"/>
    <mergeCell ref="Y300:Z300"/>
    <mergeCell ref="AB300:AC300"/>
    <mergeCell ref="AD300:AE300"/>
    <mergeCell ref="AF300:AH300"/>
    <mergeCell ref="AI300:AK300"/>
    <mergeCell ref="C300:D300"/>
    <mergeCell ref="E300:F300"/>
    <mergeCell ref="G300:H300"/>
    <mergeCell ref="I300:M300"/>
    <mergeCell ref="N300:O300"/>
    <mergeCell ref="P300:Q300"/>
    <mergeCell ref="R300:S300"/>
    <mergeCell ref="T301:U301"/>
    <mergeCell ref="V301:X301"/>
    <mergeCell ref="Y301:Z301"/>
    <mergeCell ref="AB301:AC301"/>
    <mergeCell ref="AD301:AE301"/>
    <mergeCell ref="AF301:AH301"/>
    <mergeCell ref="AI301:AK301"/>
    <mergeCell ref="AL301:AM301"/>
    <mergeCell ref="AN301:AO301"/>
    <mergeCell ref="AR301:AS301"/>
    <mergeCell ref="AT301:AU301"/>
    <mergeCell ref="AV301:AX301"/>
    <mergeCell ref="AY301:AZ301"/>
    <mergeCell ref="BA301:BB301"/>
    <mergeCell ref="C303:D303"/>
    <mergeCell ref="E303:F303"/>
    <mergeCell ref="G303:H303"/>
    <mergeCell ref="I303:M303"/>
    <mergeCell ref="N303:O303"/>
    <mergeCell ref="P303:Q303"/>
    <mergeCell ref="R303:S303"/>
    <mergeCell ref="AP303:AQ303"/>
    <mergeCell ref="AR303:AS303"/>
    <mergeCell ref="AT303:AU303"/>
    <mergeCell ref="AV303:AX303"/>
    <mergeCell ref="AY303:AZ303"/>
    <mergeCell ref="BA303:BB303"/>
    <mergeCell ref="AP301:AQ301"/>
    <mergeCell ref="AP302:AQ302"/>
    <mergeCell ref="AR302:AS302"/>
    <mergeCell ref="AT302:AU302"/>
    <mergeCell ref="AV302:AX302"/>
    <mergeCell ref="AY302:AZ302"/>
    <mergeCell ref="BA302:BB302"/>
    <mergeCell ref="AL306:AM306"/>
    <mergeCell ref="AN306:AO306"/>
    <mergeCell ref="T306:U306"/>
    <mergeCell ref="V306:X306"/>
    <mergeCell ref="Y306:Z306"/>
    <mergeCell ref="AB306:AC306"/>
    <mergeCell ref="AD306:AE306"/>
    <mergeCell ref="AF306:AH306"/>
    <mergeCell ref="AI306:AK306"/>
    <mergeCell ref="C301:D301"/>
    <mergeCell ref="E301:F301"/>
    <mergeCell ref="G301:H301"/>
    <mergeCell ref="I301:M301"/>
    <mergeCell ref="N301:O301"/>
    <mergeCell ref="P301:Q301"/>
    <mergeCell ref="R301:S301"/>
    <mergeCell ref="C302:D302"/>
    <mergeCell ref="E302:F302"/>
    <mergeCell ref="G302:H302"/>
    <mergeCell ref="I302:M302"/>
    <mergeCell ref="N302:O302"/>
    <mergeCell ref="P302:Q302"/>
    <mergeCell ref="R302:S302"/>
    <mergeCell ref="AL304:AM304"/>
    <mergeCell ref="AN304:AO304"/>
    <mergeCell ref="AP304:AQ304"/>
    <mergeCell ref="AR304:AS304"/>
    <mergeCell ref="AT304:AU304"/>
    <mergeCell ref="AV304:AX304"/>
    <mergeCell ref="AY304:AZ304"/>
    <mergeCell ref="BA304:BB304"/>
    <mergeCell ref="T304:U304"/>
    <mergeCell ref="V304:X304"/>
    <mergeCell ref="Y304:Z304"/>
    <mergeCell ref="AB304:AC304"/>
    <mergeCell ref="AD304:AE304"/>
    <mergeCell ref="AF304:AH304"/>
    <mergeCell ref="AI304:AK304"/>
    <mergeCell ref="C304:D304"/>
    <mergeCell ref="E304:F304"/>
    <mergeCell ref="G304:H304"/>
    <mergeCell ref="I304:M304"/>
    <mergeCell ref="N304:O304"/>
    <mergeCell ref="P304:Q304"/>
    <mergeCell ref="R304:S304"/>
    <mergeCell ref="AP305:AQ305"/>
    <mergeCell ref="AP306:AQ306"/>
    <mergeCell ref="AR306:AS306"/>
    <mergeCell ref="AT306:AU306"/>
    <mergeCell ref="AV306:AX306"/>
    <mergeCell ref="AY306:AZ306"/>
    <mergeCell ref="BA306:BB306"/>
    <mergeCell ref="AL305:AM305"/>
    <mergeCell ref="AN305:AO305"/>
    <mergeCell ref="AR305:AS305"/>
    <mergeCell ref="AT305:AU305"/>
    <mergeCell ref="AV305:AX305"/>
    <mergeCell ref="AY305:AZ305"/>
    <mergeCell ref="BA305:BB305"/>
    <mergeCell ref="C306:D306"/>
    <mergeCell ref="E306:F306"/>
    <mergeCell ref="G306:H306"/>
    <mergeCell ref="I306:M306"/>
    <mergeCell ref="N306:O306"/>
    <mergeCell ref="P306:Q306"/>
    <mergeCell ref="R306:S306"/>
    <mergeCell ref="AL307:AM307"/>
    <mergeCell ref="AN307:AO307"/>
    <mergeCell ref="AP307:AQ307"/>
    <mergeCell ref="AR307:AS307"/>
    <mergeCell ref="AT307:AU307"/>
    <mergeCell ref="AV307:AX307"/>
    <mergeCell ref="AY307:AZ307"/>
    <mergeCell ref="BA307:BB307"/>
    <mergeCell ref="T307:U307"/>
    <mergeCell ref="V307:X307"/>
    <mergeCell ref="Y307:Z307"/>
    <mergeCell ref="AB307:AC307"/>
    <mergeCell ref="AD307:AE307"/>
    <mergeCell ref="AF307:AH307"/>
    <mergeCell ref="AI307:AK307"/>
    <mergeCell ref="C307:D307"/>
    <mergeCell ref="E307:F307"/>
    <mergeCell ref="G307:H307"/>
    <mergeCell ref="I307:M307"/>
    <mergeCell ref="N307:O307"/>
    <mergeCell ref="P307:Q307"/>
    <mergeCell ref="R307:S307"/>
    <mergeCell ref="AL308:AM308"/>
    <mergeCell ref="AN308:AO308"/>
    <mergeCell ref="AP308:AQ308"/>
    <mergeCell ref="AR308:AS308"/>
    <mergeCell ref="AT308:AU308"/>
    <mergeCell ref="AV308:AX308"/>
    <mergeCell ref="AY308:AZ308"/>
    <mergeCell ref="BA308:BB308"/>
    <mergeCell ref="T308:U308"/>
    <mergeCell ref="V308:X308"/>
    <mergeCell ref="Y308:Z308"/>
    <mergeCell ref="AB308:AC308"/>
    <mergeCell ref="AD308:AE308"/>
    <mergeCell ref="AF308:AH308"/>
    <mergeCell ref="AI308:AK308"/>
    <mergeCell ref="C308:D308"/>
    <mergeCell ref="E308:F308"/>
    <mergeCell ref="G308:H308"/>
    <mergeCell ref="I308:M308"/>
    <mergeCell ref="N308:O308"/>
    <mergeCell ref="P308:Q308"/>
    <mergeCell ref="R308:S308"/>
    <mergeCell ref="AL311:AM311"/>
    <mergeCell ref="AN311:AO311"/>
    <mergeCell ref="T311:U311"/>
    <mergeCell ref="V311:X311"/>
    <mergeCell ref="Y311:Z311"/>
    <mergeCell ref="AB311:AC311"/>
    <mergeCell ref="AD311:AE311"/>
    <mergeCell ref="AF311:AH311"/>
    <mergeCell ref="AI311:AK311"/>
    <mergeCell ref="AL312:AM312"/>
    <mergeCell ref="AN312:AO312"/>
    <mergeCell ref="T312:U312"/>
    <mergeCell ref="V312:X312"/>
    <mergeCell ref="Y312:Z312"/>
    <mergeCell ref="AB312:AC312"/>
    <mergeCell ref="AD312:AE312"/>
    <mergeCell ref="AF312:AH312"/>
    <mergeCell ref="AI312:AK312"/>
    <mergeCell ref="T314:U314"/>
    <mergeCell ref="V314:X314"/>
    <mergeCell ref="Y314:Z314"/>
    <mergeCell ref="AB314:AC314"/>
    <mergeCell ref="AD314:AE314"/>
    <mergeCell ref="AF314:AH314"/>
    <mergeCell ref="AI314:AK314"/>
    <mergeCell ref="C314:D314"/>
    <mergeCell ref="E314:F314"/>
    <mergeCell ref="G314:H314"/>
    <mergeCell ref="I314:M314"/>
    <mergeCell ref="N314:O314"/>
    <mergeCell ref="P314:Q314"/>
    <mergeCell ref="R314:S314"/>
    <mergeCell ref="AL309:AM309"/>
    <mergeCell ref="AN309:AO309"/>
    <mergeCell ref="AP309:AQ309"/>
    <mergeCell ref="AR309:AS309"/>
    <mergeCell ref="AT309:AU309"/>
    <mergeCell ref="AV309:AX309"/>
    <mergeCell ref="AY309:AZ309"/>
    <mergeCell ref="BA309:BB309"/>
    <mergeCell ref="T309:U309"/>
    <mergeCell ref="V309:X309"/>
    <mergeCell ref="Y309:Z309"/>
    <mergeCell ref="AB309:AC309"/>
    <mergeCell ref="AD309:AE309"/>
    <mergeCell ref="AF309:AH309"/>
    <mergeCell ref="AI309:AK309"/>
    <mergeCell ref="C309:D309"/>
    <mergeCell ref="E309:F309"/>
    <mergeCell ref="G309:H309"/>
    <mergeCell ref="I309:M309"/>
    <mergeCell ref="N309:O309"/>
    <mergeCell ref="P309:Q309"/>
    <mergeCell ref="R309:S309"/>
    <mergeCell ref="T310:U310"/>
    <mergeCell ref="V310:X310"/>
    <mergeCell ref="Y310:Z310"/>
    <mergeCell ref="AB310:AC310"/>
    <mergeCell ref="AD310:AE310"/>
    <mergeCell ref="AF310:AH310"/>
    <mergeCell ref="AI310:AK310"/>
    <mergeCell ref="AL310:AM310"/>
    <mergeCell ref="AN310:AO310"/>
    <mergeCell ref="AR310:AS310"/>
    <mergeCell ref="AT310:AU310"/>
    <mergeCell ref="AV310:AX310"/>
    <mergeCell ref="AY310:AZ310"/>
    <mergeCell ref="BA310:BB310"/>
    <mergeCell ref="C312:D312"/>
    <mergeCell ref="E312:F312"/>
    <mergeCell ref="G312:H312"/>
    <mergeCell ref="I312:M312"/>
    <mergeCell ref="N312:O312"/>
    <mergeCell ref="P312:Q312"/>
    <mergeCell ref="R312:S312"/>
    <mergeCell ref="AP312:AQ312"/>
    <mergeCell ref="AR312:AS312"/>
    <mergeCell ref="AT312:AU312"/>
    <mergeCell ref="AV312:AX312"/>
    <mergeCell ref="AY312:AZ312"/>
    <mergeCell ref="BA312:BB312"/>
    <mergeCell ref="AP310:AQ310"/>
    <mergeCell ref="AP311:AQ311"/>
    <mergeCell ref="AR311:AS311"/>
    <mergeCell ref="AT311:AU311"/>
    <mergeCell ref="AV311:AX311"/>
    <mergeCell ref="AY311:AZ311"/>
    <mergeCell ref="BA311:BB311"/>
    <mergeCell ref="AL315:AM315"/>
    <mergeCell ref="AN315:AO315"/>
    <mergeCell ref="T315:U315"/>
    <mergeCell ref="V315:X315"/>
    <mergeCell ref="Y315:Z315"/>
    <mergeCell ref="AB315:AC315"/>
    <mergeCell ref="AD315:AE315"/>
    <mergeCell ref="AF315:AH315"/>
    <mergeCell ref="AI315:AK315"/>
    <mergeCell ref="C310:D310"/>
    <mergeCell ref="E310:F310"/>
    <mergeCell ref="G310:H310"/>
    <mergeCell ref="I310:M310"/>
    <mergeCell ref="N310:O310"/>
    <mergeCell ref="P310:Q310"/>
    <mergeCell ref="R310:S310"/>
    <mergeCell ref="C311:D311"/>
    <mergeCell ref="E311:F311"/>
    <mergeCell ref="G311:H311"/>
    <mergeCell ref="I311:M311"/>
    <mergeCell ref="N311:O311"/>
    <mergeCell ref="P311:Q311"/>
    <mergeCell ref="R311:S311"/>
    <mergeCell ref="AL313:AM313"/>
    <mergeCell ref="AN313:AO313"/>
    <mergeCell ref="AP313:AQ313"/>
    <mergeCell ref="AR313:AS313"/>
    <mergeCell ref="AT313:AU313"/>
    <mergeCell ref="AV313:AX313"/>
    <mergeCell ref="AY313:AZ313"/>
    <mergeCell ref="BA313:BB313"/>
    <mergeCell ref="T313:U313"/>
    <mergeCell ref="V313:X313"/>
    <mergeCell ref="Y313:Z313"/>
    <mergeCell ref="AB313:AC313"/>
    <mergeCell ref="AD313:AE313"/>
    <mergeCell ref="AF313:AH313"/>
    <mergeCell ref="AI313:AK313"/>
    <mergeCell ref="C313:D313"/>
    <mergeCell ref="E313:F313"/>
    <mergeCell ref="G313:H313"/>
    <mergeCell ref="I313:M313"/>
    <mergeCell ref="N313:O313"/>
    <mergeCell ref="P313:Q313"/>
    <mergeCell ref="R313:S313"/>
    <mergeCell ref="AP314:AQ314"/>
    <mergeCell ref="AP315:AQ315"/>
    <mergeCell ref="AR315:AS315"/>
    <mergeCell ref="AT315:AU315"/>
    <mergeCell ref="AV315:AX315"/>
    <mergeCell ref="AY315:AZ315"/>
    <mergeCell ref="BA315:BB315"/>
    <mergeCell ref="AL314:AM314"/>
    <mergeCell ref="AN314:AO314"/>
    <mergeCell ref="AR314:AS314"/>
    <mergeCell ref="AT314:AU314"/>
    <mergeCell ref="AV314:AX314"/>
    <mergeCell ref="AY314:AZ314"/>
    <mergeCell ref="BA314:BB314"/>
    <mergeCell ref="C315:D315"/>
    <mergeCell ref="E315:F315"/>
    <mergeCell ref="G315:H315"/>
    <mergeCell ref="I315:M315"/>
    <mergeCell ref="N315:O315"/>
    <mergeCell ref="P315:Q315"/>
    <mergeCell ref="R315:S315"/>
    <mergeCell ref="AL316:AM316"/>
    <mergeCell ref="AN316:AO316"/>
    <mergeCell ref="AP316:AQ316"/>
    <mergeCell ref="AR316:AS316"/>
    <mergeCell ref="AT316:AU316"/>
    <mergeCell ref="AV316:AX316"/>
    <mergeCell ref="AY316:AZ316"/>
    <mergeCell ref="BA316:BB316"/>
    <mergeCell ref="T316:U316"/>
    <mergeCell ref="V316:X316"/>
    <mergeCell ref="Y316:Z316"/>
    <mergeCell ref="AB316:AC316"/>
    <mergeCell ref="AD316:AE316"/>
    <mergeCell ref="AF316:AH316"/>
    <mergeCell ref="AI316:AK316"/>
    <mergeCell ref="C316:D316"/>
    <mergeCell ref="E316:F316"/>
    <mergeCell ref="G316:H316"/>
    <mergeCell ref="I316:M316"/>
    <mergeCell ref="N316:O316"/>
    <mergeCell ref="P316:Q316"/>
    <mergeCell ref="R316:S316"/>
    <mergeCell ref="AL317:AM317"/>
    <mergeCell ref="AN317:AO317"/>
    <mergeCell ref="AP317:AQ317"/>
    <mergeCell ref="AR317:AS317"/>
    <mergeCell ref="AT317:AU317"/>
    <mergeCell ref="AV317:AX317"/>
    <mergeCell ref="AY317:AZ317"/>
    <mergeCell ref="BA317:BB317"/>
    <mergeCell ref="T317:U317"/>
    <mergeCell ref="V317:X317"/>
    <mergeCell ref="Y317:Z317"/>
    <mergeCell ref="AB317:AC317"/>
    <mergeCell ref="AD317:AE317"/>
    <mergeCell ref="AF317:AH317"/>
    <mergeCell ref="AI317:AK317"/>
    <mergeCell ref="C317:D317"/>
    <mergeCell ref="E317:F317"/>
    <mergeCell ref="G317:H317"/>
    <mergeCell ref="I317:M317"/>
    <mergeCell ref="N317:O317"/>
    <mergeCell ref="P317:Q317"/>
    <mergeCell ref="R317:S317"/>
    <mergeCell ref="AL320:AM320"/>
    <mergeCell ref="AN320:AO320"/>
    <mergeCell ref="T320:U320"/>
    <mergeCell ref="V320:X320"/>
    <mergeCell ref="Y320:Z320"/>
    <mergeCell ref="AB320:AC320"/>
    <mergeCell ref="AD320:AE320"/>
    <mergeCell ref="AF320:AH320"/>
    <mergeCell ref="AI320:AK320"/>
    <mergeCell ref="AL321:AM321"/>
    <mergeCell ref="AN321:AO321"/>
    <mergeCell ref="T321:U321"/>
    <mergeCell ref="V321:X321"/>
    <mergeCell ref="Y321:Z321"/>
    <mergeCell ref="AB321:AC321"/>
    <mergeCell ref="AD321:AE321"/>
    <mergeCell ref="AF321:AH321"/>
    <mergeCell ref="AI321:AK321"/>
    <mergeCell ref="T323:U323"/>
    <mergeCell ref="V323:X323"/>
    <mergeCell ref="Y323:Z323"/>
    <mergeCell ref="AB323:AC323"/>
    <mergeCell ref="AD323:AE323"/>
    <mergeCell ref="AF323:AH323"/>
    <mergeCell ref="AI323:AK323"/>
    <mergeCell ref="C323:D323"/>
    <mergeCell ref="E323:F323"/>
    <mergeCell ref="G323:H323"/>
    <mergeCell ref="I323:M323"/>
    <mergeCell ref="N323:O323"/>
    <mergeCell ref="P323:Q323"/>
    <mergeCell ref="R323:S323"/>
    <mergeCell ref="AL318:AM318"/>
    <mergeCell ref="AN318:AO318"/>
    <mergeCell ref="AP318:AQ318"/>
    <mergeCell ref="AR318:AS318"/>
    <mergeCell ref="AT318:AU318"/>
    <mergeCell ref="AV318:AX318"/>
    <mergeCell ref="AY318:AZ318"/>
    <mergeCell ref="BA318:BB318"/>
    <mergeCell ref="T318:U318"/>
    <mergeCell ref="V318:X318"/>
    <mergeCell ref="Y318:Z318"/>
    <mergeCell ref="AB318:AC318"/>
    <mergeCell ref="AD318:AE318"/>
    <mergeCell ref="AF318:AH318"/>
    <mergeCell ref="AI318:AK318"/>
    <mergeCell ref="C318:D318"/>
    <mergeCell ref="E318:F318"/>
    <mergeCell ref="G318:H318"/>
    <mergeCell ref="I318:M318"/>
    <mergeCell ref="N318:O318"/>
    <mergeCell ref="P318:Q318"/>
    <mergeCell ref="R318:S318"/>
    <mergeCell ref="T319:U319"/>
    <mergeCell ref="V319:X319"/>
    <mergeCell ref="Y319:Z319"/>
    <mergeCell ref="AB319:AC319"/>
    <mergeCell ref="AD319:AE319"/>
    <mergeCell ref="AF319:AH319"/>
    <mergeCell ref="AI319:AK319"/>
    <mergeCell ref="AL319:AM319"/>
    <mergeCell ref="AN319:AO319"/>
    <mergeCell ref="AR319:AS319"/>
    <mergeCell ref="AT319:AU319"/>
    <mergeCell ref="AV319:AX319"/>
    <mergeCell ref="AY319:AZ319"/>
    <mergeCell ref="BA319:BB319"/>
    <mergeCell ref="C321:D321"/>
    <mergeCell ref="E321:F321"/>
    <mergeCell ref="G321:H321"/>
    <mergeCell ref="I321:M321"/>
    <mergeCell ref="N321:O321"/>
    <mergeCell ref="P321:Q321"/>
    <mergeCell ref="R321:S321"/>
    <mergeCell ref="AP321:AQ321"/>
    <mergeCell ref="AR321:AS321"/>
    <mergeCell ref="AT321:AU321"/>
    <mergeCell ref="AV321:AX321"/>
    <mergeCell ref="AY321:AZ321"/>
    <mergeCell ref="BA321:BB321"/>
    <mergeCell ref="AP319:AQ319"/>
    <mergeCell ref="AP320:AQ320"/>
    <mergeCell ref="AR320:AS320"/>
    <mergeCell ref="AT320:AU320"/>
    <mergeCell ref="AV320:AX320"/>
    <mergeCell ref="AY320:AZ320"/>
    <mergeCell ref="BA320:BB320"/>
    <mergeCell ref="AL324:AM324"/>
    <mergeCell ref="AN324:AO324"/>
    <mergeCell ref="T324:U324"/>
    <mergeCell ref="V324:X324"/>
    <mergeCell ref="Y324:Z324"/>
    <mergeCell ref="AB324:AC324"/>
    <mergeCell ref="AD324:AE324"/>
    <mergeCell ref="AF324:AH324"/>
    <mergeCell ref="AI324:AK324"/>
    <mergeCell ref="C319:D319"/>
    <mergeCell ref="E319:F319"/>
    <mergeCell ref="G319:H319"/>
    <mergeCell ref="I319:M319"/>
    <mergeCell ref="N319:O319"/>
    <mergeCell ref="P319:Q319"/>
    <mergeCell ref="R319:S319"/>
    <mergeCell ref="C320:D320"/>
    <mergeCell ref="E320:F320"/>
    <mergeCell ref="G320:H320"/>
    <mergeCell ref="I320:M320"/>
    <mergeCell ref="N320:O320"/>
    <mergeCell ref="P320:Q320"/>
    <mergeCell ref="R320:S320"/>
    <mergeCell ref="AL322:AM322"/>
    <mergeCell ref="AN322:AO322"/>
    <mergeCell ref="AP322:AQ322"/>
    <mergeCell ref="AR322:AS322"/>
    <mergeCell ref="AT322:AU322"/>
    <mergeCell ref="AV322:AX322"/>
    <mergeCell ref="AY322:AZ322"/>
    <mergeCell ref="BA322:BB322"/>
    <mergeCell ref="T322:U322"/>
    <mergeCell ref="V322:X322"/>
    <mergeCell ref="Y322:Z322"/>
    <mergeCell ref="AB322:AC322"/>
    <mergeCell ref="AD322:AE322"/>
    <mergeCell ref="AF322:AH322"/>
    <mergeCell ref="AI322:AK322"/>
    <mergeCell ref="C322:D322"/>
    <mergeCell ref="E322:F322"/>
    <mergeCell ref="G322:H322"/>
    <mergeCell ref="I322:M322"/>
    <mergeCell ref="N322:O322"/>
    <mergeCell ref="P322:Q322"/>
    <mergeCell ref="R322:S322"/>
    <mergeCell ref="AP323:AQ323"/>
    <mergeCell ref="AP324:AQ324"/>
    <mergeCell ref="AR324:AS324"/>
    <mergeCell ref="AT324:AU324"/>
    <mergeCell ref="AV324:AX324"/>
    <mergeCell ref="AY324:AZ324"/>
    <mergeCell ref="BA324:BB324"/>
    <mergeCell ref="AL323:AM323"/>
    <mergeCell ref="AN323:AO323"/>
    <mergeCell ref="AR323:AS323"/>
    <mergeCell ref="AT323:AU323"/>
    <mergeCell ref="AV323:AX323"/>
    <mergeCell ref="AY323:AZ323"/>
    <mergeCell ref="BA323:BB323"/>
    <mergeCell ref="C324:D324"/>
    <mergeCell ref="E324:F324"/>
    <mergeCell ref="G324:H324"/>
    <mergeCell ref="I324:M324"/>
    <mergeCell ref="N324:O324"/>
    <mergeCell ref="P324:Q324"/>
    <mergeCell ref="R324:S324"/>
    <mergeCell ref="AL325:AM325"/>
    <mergeCell ref="AN325:AO325"/>
    <mergeCell ref="AP325:AQ325"/>
    <mergeCell ref="AR325:AS325"/>
    <mergeCell ref="AT325:AU325"/>
    <mergeCell ref="AV325:AX325"/>
    <mergeCell ref="AY325:AZ325"/>
    <mergeCell ref="BA325:BB325"/>
    <mergeCell ref="T325:U325"/>
    <mergeCell ref="V325:X325"/>
    <mergeCell ref="Y325:Z325"/>
    <mergeCell ref="AB325:AC325"/>
    <mergeCell ref="AD325:AE325"/>
    <mergeCell ref="AF325:AH325"/>
    <mergeCell ref="AI325:AK325"/>
    <mergeCell ref="C325:D325"/>
    <mergeCell ref="E325:F325"/>
    <mergeCell ref="G325:H325"/>
    <mergeCell ref="I325:M325"/>
    <mergeCell ref="N325:O325"/>
    <mergeCell ref="P325:Q325"/>
    <mergeCell ref="R325:S325"/>
    <mergeCell ref="AL326:AM326"/>
    <mergeCell ref="AN326:AO326"/>
    <mergeCell ref="AP326:AQ326"/>
    <mergeCell ref="AR326:AS326"/>
    <mergeCell ref="AT326:AU326"/>
    <mergeCell ref="AV326:AX326"/>
    <mergeCell ref="AY326:AZ326"/>
    <mergeCell ref="BA326:BB326"/>
    <mergeCell ref="T326:U326"/>
    <mergeCell ref="V326:X326"/>
    <mergeCell ref="Y326:Z326"/>
    <mergeCell ref="AB326:AC326"/>
    <mergeCell ref="AD326:AE326"/>
    <mergeCell ref="AF326:AH326"/>
    <mergeCell ref="AI326:AK326"/>
    <mergeCell ref="C326:D326"/>
    <mergeCell ref="E326:F326"/>
    <mergeCell ref="G326:H326"/>
    <mergeCell ref="I326:M326"/>
    <mergeCell ref="N326:O326"/>
    <mergeCell ref="P326:Q326"/>
    <mergeCell ref="R326:S326"/>
    <mergeCell ref="AL329:AM329"/>
    <mergeCell ref="AN329:AO329"/>
    <mergeCell ref="T329:U329"/>
    <mergeCell ref="V329:X329"/>
    <mergeCell ref="Y329:Z329"/>
    <mergeCell ref="AB329:AC329"/>
    <mergeCell ref="AD329:AE329"/>
    <mergeCell ref="AF329:AH329"/>
    <mergeCell ref="AI329:AK329"/>
    <mergeCell ref="AL330:AM330"/>
    <mergeCell ref="AN330:AO330"/>
    <mergeCell ref="T330:U330"/>
    <mergeCell ref="V330:X330"/>
    <mergeCell ref="Y330:Z330"/>
    <mergeCell ref="AB330:AC330"/>
    <mergeCell ref="AD330:AE330"/>
    <mergeCell ref="AF330:AH330"/>
    <mergeCell ref="AI330:AK330"/>
    <mergeCell ref="T332:U332"/>
    <mergeCell ref="V332:X332"/>
    <mergeCell ref="Y332:Z332"/>
    <mergeCell ref="AB332:AC332"/>
    <mergeCell ref="AD332:AE332"/>
    <mergeCell ref="AF332:AH332"/>
    <mergeCell ref="AI332:AK332"/>
    <mergeCell ref="C332:D332"/>
    <mergeCell ref="E332:F332"/>
    <mergeCell ref="G332:H332"/>
    <mergeCell ref="I332:M332"/>
    <mergeCell ref="N332:O332"/>
    <mergeCell ref="P332:Q332"/>
    <mergeCell ref="R332:S332"/>
    <mergeCell ref="AL327:AM327"/>
    <mergeCell ref="AN327:AO327"/>
    <mergeCell ref="AP327:AQ327"/>
    <mergeCell ref="AR327:AS327"/>
    <mergeCell ref="AT327:AU327"/>
    <mergeCell ref="AV327:AX327"/>
    <mergeCell ref="AY327:AZ327"/>
    <mergeCell ref="BA327:BB327"/>
    <mergeCell ref="T327:U327"/>
    <mergeCell ref="V327:X327"/>
    <mergeCell ref="Y327:Z327"/>
    <mergeCell ref="AB327:AC327"/>
    <mergeCell ref="AD327:AE327"/>
    <mergeCell ref="AF327:AH327"/>
    <mergeCell ref="AI327:AK327"/>
    <mergeCell ref="C327:D327"/>
    <mergeCell ref="E327:F327"/>
    <mergeCell ref="G327:H327"/>
    <mergeCell ref="I327:M327"/>
    <mergeCell ref="N327:O327"/>
    <mergeCell ref="P327:Q327"/>
    <mergeCell ref="R327:S327"/>
    <mergeCell ref="T328:U328"/>
    <mergeCell ref="V328:X328"/>
    <mergeCell ref="Y328:Z328"/>
    <mergeCell ref="AB328:AC328"/>
    <mergeCell ref="AD328:AE328"/>
    <mergeCell ref="AF328:AH328"/>
    <mergeCell ref="AI328:AK328"/>
    <mergeCell ref="AL328:AM328"/>
    <mergeCell ref="AN328:AO328"/>
    <mergeCell ref="AR328:AS328"/>
    <mergeCell ref="AT328:AU328"/>
    <mergeCell ref="AV328:AX328"/>
    <mergeCell ref="AY328:AZ328"/>
    <mergeCell ref="BA328:BB328"/>
    <mergeCell ref="C330:D330"/>
    <mergeCell ref="E330:F330"/>
    <mergeCell ref="G330:H330"/>
    <mergeCell ref="I330:M330"/>
    <mergeCell ref="N330:O330"/>
    <mergeCell ref="P330:Q330"/>
    <mergeCell ref="R330:S330"/>
    <mergeCell ref="AP330:AQ330"/>
    <mergeCell ref="AR330:AS330"/>
    <mergeCell ref="AT330:AU330"/>
    <mergeCell ref="AV330:AX330"/>
    <mergeCell ref="AY330:AZ330"/>
    <mergeCell ref="BA330:BB330"/>
    <mergeCell ref="AP328:AQ328"/>
    <mergeCell ref="AP329:AQ329"/>
    <mergeCell ref="AR329:AS329"/>
    <mergeCell ref="AT329:AU329"/>
    <mergeCell ref="AV329:AX329"/>
    <mergeCell ref="AY329:AZ329"/>
    <mergeCell ref="BA329:BB329"/>
    <mergeCell ref="AL333:AM333"/>
    <mergeCell ref="AN333:AO333"/>
    <mergeCell ref="T333:U333"/>
    <mergeCell ref="V333:X333"/>
    <mergeCell ref="Y333:Z333"/>
    <mergeCell ref="AB333:AC333"/>
    <mergeCell ref="AD333:AE333"/>
    <mergeCell ref="AF333:AH333"/>
    <mergeCell ref="AI333:AK333"/>
    <mergeCell ref="C328:D328"/>
    <mergeCell ref="E328:F328"/>
    <mergeCell ref="G328:H328"/>
    <mergeCell ref="I328:M328"/>
    <mergeCell ref="N328:O328"/>
    <mergeCell ref="P328:Q328"/>
    <mergeCell ref="R328:S328"/>
    <mergeCell ref="C329:D329"/>
    <mergeCell ref="E329:F329"/>
    <mergeCell ref="G329:H329"/>
    <mergeCell ref="I329:M329"/>
    <mergeCell ref="N329:O329"/>
    <mergeCell ref="P329:Q329"/>
    <mergeCell ref="R329:S329"/>
    <mergeCell ref="AL331:AM331"/>
    <mergeCell ref="AN331:AO331"/>
    <mergeCell ref="AP331:AQ331"/>
    <mergeCell ref="AR331:AS331"/>
    <mergeCell ref="AT331:AU331"/>
    <mergeCell ref="AV331:AX331"/>
    <mergeCell ref="AY331:AZ331"/>
    <mergeCell ref="BA331:BB331"/>
    <mergeCell ref="T331:U331"/>
    <mergeCell ref="V331:X331"/>
    <mergeCell ref="Y331:Z331"/>
    <mergeCell ref="AB331:AC331"/>
    <mergeCell ref="AD331:AE331"/>
    <mergeCell ref="AF331:AH331"/>
    <mergeCell ref="AI331:AK331"/>
    <mergeCell ref="C331:D331"/>
    <mergeCell ref="E331:F331"/>
    <mergeCell ref="G331:H331"/>
    <mergeCell ref="I331:M331"/>
    <mergeCell ref="N331:O331"/>
    <mergeCell ref="P331:Q331"/>
    <mergeCell ref="R331:S331"/>
    <mergeCell ref="AP332:AQ332"/>
    <mergeCell ref="AP333:AQ333"/>
    <mergeCell ref="AR333:AS333"/>
    <mergeCell ref="AT333:AU333"/>
    <mergeCell ref="AV333:AX333"/>
    <mergeCell ref="AY333:AZ333"/>
    <mergeCell ref="BA333:BB333"/>
    <mergeCell ref="AL332:AM332"/>
    <mergeCell ref="AN332:AO332"/>
    <mergeCell ref="AR332:AS332"/>
    <mergeCell ref="AT332:AU332"/>
    <mergeCell ref="AV332:AX332"/>
    <mergeCell ref="AY332:AZ332"/>
    <mergeCell ref="BA332:BB332"/>
    <mergeCell ref="C333:D333"/>
    <mergeCell ref="E333:F333"/>
    <mergeCell ref="G333:H333"/>
    <mergeCell ref="I333:M333"/>
    <mergeCell ref="N333:O333"/>
    <mergeCell ref="P333:Q333"/>
    <mergeCell ref="R333:S333"/>
    <mergeCell ref="AL334:AM334"/>
    <mergeCell ref="AN334:AO334"/>
    <mergeCell ref="AP334:AQ334"/>
    <mergeCell ref="AR334:AS334"/>
    <mergeCell ref="AT334:AU334"/>
    <mergeCell ref="AV334:AX334"/>
    <mergeCell ref="AY334:AZ334"/>
    <mergeCell ref="BA334:BB334"/>
    <mergeCell ref="T334:U334"/>
    <mergeCell ref="V334:X334"/>
    <mergeCell ref="Y334:Z334"/>
    <mergeCell ref="AB334:AC334"/>
    <mergeCell ref="AD334:AE334"/>
    <mergeCell ref="AF334:AH334"/>
    <mergeCell ref="AI334:AK334"/>
    <mergeCell ref="C334:D334"/>
    <mergeCell ref="E334:F334"/>
    <mergeCell ref="G334:H334"/>
    <mergeCell ref="I334:M334"/>
    <mergeCell ref="N334:O334"/>
    <mergeCell ref="P334:Q334"/>
    <mergeCell ref="R334:S334"/>
    <mergeCell ref="AL335:AM335"/>
    <mergeCell ref="AN335:AO335"/>
    <mergeCell ref="AP335:AQ335"/>
    <mergeCell ref="AR335:AS335"/>
    <mergeCell ref="AT335:AU335"/>
    <mergeCell ref="AV335:AX335"/>
    <mergeCell ref="AY335:AZ335"/>
    <mergeCell ref="BA335:BB335"/>
    <mergeCell ref="T335:U335"/>
    <mergeCell ref="V335:X335"/>
    <mergeCell ref="Y335:Z335"/>
    <mergeCell ref="AB335:AC335"/>
    <mergeCell ref="AD335:AE335"/>
    <mergeCell ref="AF335:AH335"/>
    <mergeCell ref="AI335:AK335"/>
    <mergeCell ref="C335:D335"/>
    <mergeCell ref="E335:F335"/>
    <mergeCell ref="G335:H335"/>
    <mergeCell ref="I335:M335"/>
    <mergeCell ref="N335:O335"/>
    <mergeCell ref="P335:Q335"/>
    <mergeCell ref="R335:S335"/>
    <mergeCell ref="AL338:AM338"/>
    <mergeCell ref="AN338:AO338"/>
    <mergeCell ref="T338:U338"/>
    <mergeCell ref="V338:X338"/>
    <mergeCell ref="Y338:Z338"/>
    <mergeCell ref="AB338:AC338"/>
    <mergeCell ref="AD338:AE338"/>
    <mergeCell ref="AF338:AH338"/>
    <mergeCell ref="AI338:AK338"/>
    <mergeCell ref="AL339:AM339"/>
    <mergeCell ref="AN339:AO339"/>
    <mergeCell ref="T339:U339"/>
    <mergeCell ref="V339:X339"/>
    <mergeCell ref="Y339:Z339"/>
    <mergeCell ref="AB339:AC339"/>
    <mergeCell ref="AD339:AE339"/>
    <mergeCell ref="AF339:AH339"/>
    <mergeCell ref="AI339:AK339"/>
    <mergeCell ref="T341:U341"/>
    <mergeCell ref="V341:X341"/>
    <mergeCell ref="Y341:Z341"/>
    <mergeCell ref="AB341:AC341"/>
    <mergeCell ref="AD341:AE341"/>
    <mergeCell ref="AF341:AH341"/>
    <mergeCell ref="AI341:AK341"/>
    <mergeCell ref="C341:D341"/>
    <mergeCell ref="E341:F341"/>
    <mergeCell ref="G341:H341"/>
    <mergeCell ref="I341:M341"/>
    <mergeCell ref="N341:O341"/>
    <mergeCell ref="P341:Q341"/>
    <mergeCell ref="R341:S341"/>
    <mergeCell ref="AL336:AM336"/>
    <mergeCell ref="AN336:AO336"/>
    <mergeCell ref="AP336:AQ336"/>
    <mergeCell ref="AR336:AS336"/>
    <mergeCell ref="AT336:AU336"/>
    <mergeCell ref="AV336:AX336"/>
    <mergeCell ref="AY336:AZ336"/>
    <mergeCell ref="BA336:BB336"/>
    <mergeCell ref="T336:U336"/>
    <mergeCell ref="V336:X336"/>
    <mergeCell ref="Y336:Z336"/>
    <mergeCell ref="AB336:AC336"/>
    <mergeCell ref="AD336:AE336"/>
    <mergeCell ref="AF336:AH336"/>
    <mergeCell ref="AI336:AK336"/>
    <mergeCell ref="C336:D336"/>
    <mergeCell ref="E336:F336"/>
    <mergeCell ref="G336:H336"/>
    <mergeCell ref="I336:M336"/>
    <mergeCell ref="N336:O336"/>
    <mergeCell ref="P336:Q336"/>
    <mergeCell ref="R336:S336"/>
    <mergeCell ref="T337:U337"/>
    <mergeCell ref="V337:X337"/>
    <mergeCell ref="Y337:Z337"/>
    <mergeCell ref="AB337:AC337"/>
    <mergeCell ref="AD337:AE337"/>
    <mergeCell ref="AF337:AH337"/>
    <mergeCell ref="AI337:AK337"/>
    <mergeCell ref="AL337:AM337"/>
    <mergeCell ref="AN337:AO337"/>
    <mergeCell ref="AR337:AS337"/>
    <mergeCell ref="AT337:AU337"/>
    <mergeCell ref="AV337:AX337"/>
    <mergeCell ref="AY337:AZ337"/>
    <mergeCell ref="BA337:BB337"/>
    <mergeCell ref="C339:D339"/>
    <mergeCell ref="E339:F339"/>
    <mergeCell ref="G339:H339"/>
    <mergeCell ref="I339:M339"/>
    <mergeCell ref="N339:O339"/>
    <mergeCell ref="P339:Q339"/>
    <mergeCell ref="R339:S339"/>
    <mergeCell ref="AP339:AQ339"/>
    <mergeCell ref="AR339:AS339"/>
    <mergeCell ref="AT339:AU339"/>
    <mergeCell ref="AV339:AX339"/>
    <mergeCell ref="AY339:AZ339"/>
    <mergeCell ref="BA339:BB339"/>
    <mergeCell ref="AP337:AQ337"/>
    <mergeCell ref="AP338:AQ338"/>
    <mergeCell ref="AR338:AS338"/>
    <mergeCell ref="AT338:AU338"/>
    <mergeCell ref="AV338:AX338"/>
    <mergeCell ref="AY338:AZ338"/>
    <mergeCell ref="BA338:BB338"/>
    <mergeCell ref="AL342:AM342"/>
    <mergeCell ref="AN342:AO342"/>
    <mergeCell ref="T342:U342"/>
    <mergeCell ref="V342:X342"/>
    <mergeCell ref="Y342:Z342"/>
    <mergeCell ref="AB342:AC342"/>
    <mergeCell ref="AD342:AE342"/>
    <mergeCell ref="AF342:AH342"/>
    <mergeCell ref="AI342:AK342"/>
    <mergeCell ref="C337:D337"/>
    <mergeCell ref="E337:F337"/>
    <mergeCell ref="G337:H337"/>
    <mergeCell ref="I337:M337"/>
    <mergeCell ref="N337:O337"/>
    <mergeCell ref="P337:Q337"/>
    <mergeCell ref="R337:S337"/>
    <mergeCell ref="C338:D338"/>
    <mergeCell ref="E338:F338"/>
    <mergeCell ref="G338:H338"/>
    <mergeCell ref="I338:M338"/>
    <mergeCell ref="N338:O338"/>
    <mergeCell ref="P338:Q338"/>
    <mergeCell ref="R338:S338"/>
    <mergeCell ref="AL340:AM340"/>
    <mergeCell ref="AN340:AO340"/>
    <mergeCell ref="AP340:AQ340"/>
    <mergeCell ref="AR340:AS340"/>
    <mergeCell ref="AT340:AU340"/>
    <mergeCell ref="AV340:AX340"/>
    <mergeCell ref="AY340:AZ340"/>
    <mergeCell ref="BA340:BB340"/>
    <mergeCell ref="T340:U340"/>
    <mergeCell ref="V340:X340"/>
    <mergeCell ref="Y340:Z340"/>
    <mergeCell ref="AB340:AC340"/>
    <mergeCell ref="AD340:AE340"/>
    <mergeCell ref="AF340:AH340"/>
    <mergeCell ref="AI340:AK340"/>
    <mergeCell ref="C340:D340"/>
    <mergeCell ref="E340:F340"/>
    <mergeCell ref="G340:H340"/>
    <mergeCell ref="I340:M340"/>
    <mergeCell ref="N340:O340"/>
    <mergeCell ref="P340:Q340"/>
    <mergeCell ref="R340:S340"/>
    <mergeCell ref="AP341:AQ341"/>
    <mergeCell ref="AP342:AQ342"/>
    <mergeCell ref="AR342:AS342"/>
    <mergeCell ref="AT342:AU342"/>
    <mergeCell ref="AV342:AX342"/>
    <mergeCell ref="AY342:AZ342"/>
    <mergeCell ref="BA342:BB342"/>
    <mergeCell ref="AL341:AM341"/>
    <mergeCell ref="AN341:AO341"/>
    <mergeCell ref="AR341:AS341"/>
    <mergeCell ref="AT341:AU341"/>
    <mergeCell ref="AV341:AX341"/>
    <mergeCell ref="AY341:AZ341"/>
    <mergeCell ref="BA341:BB341"/>
    <mergeCell ref="C342:D342"/>
    <mergeCell ref="E342:F342"/>
    <mergeCell ref="G342:H342"/>
    <mergeCell ref="I342:M342"/>
    <mergeCell ref="N342:O342"/>
    <mergeCell ref="P342:Q342"/>
    <mergeCell ref="R342:S342"/>
    <mergeCell ref="AL343:AM343"/>
    <mergeCell ref="AN343:AO343"/>
    <mergeCell ref="AP343:AQ343"/>
    <mergeCell ref="AR343:AS343"/>
    <mergeCell ref="AT343:AU343"/>
    <mergeCell ref="AV343:AX343"/>
    <mergeCell ref="AY343:AZ343"/>
    <mergeCell ref="BA343:BB343"/>
    <mergeCell ref="T343:U343"/>
    <mergeCell ref="V343:X343"/>
    <mergeCell ref="Y343:Z343"/>
    <mergeCell ref="AB343:AC343"/>
    <mergeCell ref="AD343:AE343"/>
    <mergeCell ref="AF343:AH343"/>
    <mergeCell ref="AI343:AK343"/>
    <mergeCell ref="C343:D343"/>
    <mergeCell ref="E343:F343"/>
    <mergeCell ref="G343:H343"/>
    <mergeCell ref="I343:M343"/>
    <mergeCell ref="N343:O343"/>
    <mergeCell ref="P343:Q343"/>
    <mergeCell ref="R343:S343"/>
    <mergeCell ref="AL344:AM344"/>
    <mergeCell ref="AN344:AO344"/>
    <mergeCell ref="AP344:AQ344"/>
    <mergeCell ref="AR344:AS344"/>
    <mergeCell ref="AT344:AU344"/>
    <mergeCell ref="AV344:AX344"/>
    <mergeCell ref="AY344:AZ344"/>
    <mergeCell ref="BA344:BB344"/>
    <mergeCell ref="T344:U344"/>
    <mergeCell ref="V344:X344"/>
    <mergeCell ref="Y344:Z344"/>
    <mergeCell ref="AB344:AC344"/>
    <mergeCell ref="AD344:AE344"/>
    <mergeCell ref="AF344:AH344"/>
    <mergeCell ref="AI344:AK344"/>
    <mergeCell ref="C344:D344"/>
    <mergeCell ref="E344:F344"/>
    <mergeCell ref="G344:H344"/>
    <mergeCell ref="I344:M344"/>
    <mergeCell ref="N344:O344"/>
    <mergeCell ref="P344:Q344"/>
    <mergeCell ref="R344:S344"/>
    <mergeCell ref="AL347:AM347"/>
    <mergeCell ref="AN347:AO347"/>
    <mergeCell ref="T347:U347"/>
    <mergeCell ref="V347:X347"/>
    <mergeCell ref="Y347:Z347"/>
    <mergeCell ref="AB347:AC347"/>
    <mergeCell ref="AD347:AE347"/>
    <mergeCell ref="AF347:AH347"/>
    <mergeCell ref="AI347:AK347"/>
    <mergeCell ref="AL348:AM348"/>
    <mergeCell ref="AN348:AO348"/>
    <mergeCell ref="T348:U348"/>
    <mergeCell ref="V348:X348"/>
    <mergeCell ref="Y348:Z348"/>
    <mergeCell ref="AB348:AC348"/>
    <mergeCell ref="AD348:AE348"/>
    <mergeCell ref="AF348:AH348"/>
    <mergeCell ref="AI348:AK348"/>
    <mergeCell ref="T350:U350"/>
    <mergeCell ref="V350:X350"/>
    <mergeCell ref="Y350:Z350"/>
    <mergeCell ref="AB350:AC350"/>
    <mergeCell ref="AD350:AE350"/>
    <mergeCell ref="AF350:AH350"/>
    <mergeCell ref="AI350:AK350"/>
    <mergeCell ref="C350:D350"/>
    <mergeCell ref="E350:F350"/>
    <mergeCell ref="G350:H350"/>
    <mergeCell ref="I350:M350"/>
    <mergeCell ref="N350:O350"/>
    <mergeCell ref="P350:Q350"/>
    <mergeCell ref="R350:S350"/>
    <mergeCell ref="AL345:AM345"/>
    <mergeCell ref="AN345:AO345"/>
    <mergeCell ref="AP345:AQ345"/>
    <mergeCell ref="AR345:AS345"/>
    <mergeCell ref="AT345:AU345"/>
    <mergeCell ref="AV345:AX345"/>
    <mergeCell ref="AY345:AZ345"/>
    <mergeCell ref="BA345:BB345"/>
    <mergeCell ref="T345:U345"/>
    <mergeCell ref="V345:X345"/>
    <mergeCell ref="Y345:Z345"/>
    <mergeCell ref="AB345:AC345"/>
    <mergeCell ref="AD345:AE345"/>
    <mergeCell ref="AF345:AH345"/>
    <mergeCell ref="AI345:AK345"/>
    <mergeCell ref="C345:D345"/>
    <mergeCell ref="E345:F345"/>
    <mergeCell ref="G345:H345"/>
    <mergeCell ref="I345:M345"/>
    <mergeCell ref="N345:O345"/>
    <mergeCell ref="P345:Q345"/>
    <mergeCell ref="R345:S345"/>
    <mergeCell ref="T346:U346"/>
    <mergeCell ref="V346:X346"/>
    <mergeCell ref="Y346:Z346"/>
    <mergeCell ref="AB346:AC346"/>
    <mergeCell ref="AD346:AE346"/>
    <mergeCell ref="AF346:AH346"/>
    <mergeCell ref="AI346:AK346"/>
    <mergeCell ref="AL346:AM346"/>
    <mergeCell ref="AN346:AO346"/>
    <mergeCell ref="AR346:AS346"/>
    <mergeCell ref="AT346:AU346"/>
    <mergeCell ref="AV346:AX346"/>
    <mergeCell ref="AY346:AZ346"/>
    <mergeCell ref="BA346:BB346"/>
    <mergeCell ref="C348:D348"/>
    <mergeCell ref="E348:F348"/>
    <mergeCell ref="G348:H348"/>
    <mergeCell ref="I348:M348"/>
    <mergeCell ref="N348:O348"/>
    <mergeCell ref="P348:Q348"/>
    <mergeCell ref="R348:S348"/>
    <mergeCell ref="AP348:AQ348"/>
    <mergeCell ref="AR348:AS348"/>
    <mergeCell ref="AT348:AU348"/>
    <mergeCell ref="AV348:AX348"/>
    <mergeCell ref="AY348:AZ348"/>
    <mergeCell ref="BA348:BB348"/>
    <mergeCell ref="AP346:AQ346"/>
    <mergeCell ref="AP347:AQ347"/>
    <mergeCell ref="AR347:AS347"/>
    <mergeCell ref="AT347:AU347"/>
    <mergeCell ref="AV347:AX347"/>
    <mergeCell ref="AY347:AZ347"/>
    <mergeCell ref="BA347:BB347"/>
    <mergeCell ref="AL351:AM351"/>
    <mergeCell ref="AN351:AO351"/>
    <mergeCell ref="T351:U351"/>
    <mergeCell ref="V351:X351"/>
    <mergeCell ref="Y351:Z351"/>
    <mergeCell ref="AB351:AC351"/>
    <mergeCell ref="AD351:AE351"/>
    <mergeCell ref="AF351:AH351"/>
    <mergeCell ref="AI351:AK351"/>
    <mergeCell ref="C346:D346"/>
    <mergeCell ref="E346:F346"/>
    <mergeCell ref="G346:H346"/>
    <mergeCell ref="I346:M346"/>
    <mergeCell ref="N346:O346"/>
    <mergeCell ref="P346:Q346"/>
    <mergeCell ref="R346:S346"/>
    <mergeCell ref="C347:D347"/>
    <mergeCell ref="E347:F347"/>
    <mergeCell ref="G347:H347"/>
    <mergeCell ref="I347:M347"/>
    <mergeCell ref="N347:O347"/>
    <mergeCell ref="P347:Q347"/>
    <mergeCell ref="R347:S347"/>
    <mergeCell ref="AL349:AM349"/>
    <mergeCell ref="AN349:AO349"/>
    <mergeCell ref="AP349:AQ349"/>
    <mergeCell ref="AR349:AS349"/>
    <mergeCell ref="AT349:AU349"/>
    <mergeCell ref="AV349:AX349"/>
    <mergeCell ref="AY349:AZ349"/>
    <mergeCell ref="BA349:BB349"/>
    <mergeCell ref="T349:U349"/>
    <mergeCell ref="V349:X349"/>
    <mergeCell ref="Y349:Z349"/>
    <mergeCell ref="AB349:AC349"/>
    <mergeCell ref="AD349:AE349"/>
    <mergeCell ref="AF349:AH349"/>
    <mergeCell ref="AI349:AK349"/>
    <mergeCell ref="C349:D349"/>
    <mergeCell ref="E349:F349"/>
    <mergeCell ref="G349:H349"/>
    <mergeCell ref="I349:M349"/>
    <mergeCell ref="N349:O349"/>
    <mergeCell ref="P349:Q349"/>
    <mergeCell ref="R349:S349"/>
    <mergeCell ref="AP350:AQ350"/>
    <mergeCell ref="AP351:AQ351"/>
    <mergeCell ref="AR351:AS351"/>
    <mergeCell ref="AT351:AU351"/>
    <mergeCell ref="AV351:AX351"/>
    <mergeCell ref="AY351:AZ351"/>
    <mergeCell ref="BA351:BB351"/>
    <mergeCell ref="AL350:AM350"/>
    <mergeCell ref="AN350:AO350"/>
    <mergeCell ref="AR350:AS350"/>
    <mergeCell ref="AT350:AU350"/>
    <mergeCell ref="AV350:AX350"/>
    <mergeCell ref="AY350:AZ350"/>
    <mergeCell ref="BA350:BB350"/>
    <mergeCell ref="C351:D351"/>
    <mergeCell ref="E351:F351"/>
    <mergeCell ref="G351:H351"/>
    <mergeCell ref="I351:M351"/>
    <mergeCell ref="N351:O351"/>
    <mergeCell ref="P351:Q351"/>
    <mergeCell ref="R351:S351"/>
    <mergeCell ref="AL352:AM352"/>
    <mergeCell ref="AN352:AO352"/>
    <mergeCell ref="AP352:AQ352"/>
    <mergeCell ref="AR352:AS352"/>
    <mergeCell ref="AT352:AU352"/>
    <mergeCell ref="AV352:AX352"/>
    <mergeCell ref="AY352:AZ352"/>
    <mergeCell ref="BA352:BB352"/>
    <mergeCell ref="T352:U352"/>
    <mergeCell ref="V352:X352"/>
    <mergeCell ref="Y352:Z352"/>
    <mergeCell ref="AB352:AC352"/>
    <mergeCell ref="AD352:AE352"/>
    <mergeCell ref="AF352:AH352"/>
    <mergeCell ref="AI352:AK352"/>
    <mergeCell ref="C352:D352"/>
    <mergeCell ref="E352:F352"/>
    <mergeCell ref="G352:H352"/>
    <mergeCell ref="I352:M352"/>
    <mergeCell ref="N352:O352"/>
    <mergeCell ref="P352:Q352"/>
    <mergeCell ref="R352:S352"/>
    <mergeCell ref="AL353:AM353"/>
    <mergeCell ref="AN353:AO353"/>
    <mergeCell ref="AP353:AQ353"/>
    <mergeCell ref="AR353:AS353"/>
    <mergeCell ref="AT353:AU353"/>
    <mergeCell ref="AV353:AX353"/>
    <mergeCell ref="AY353:AZ353"/>
    <mergeCell ref="BA353:BB353"/>
    <mergeCell ref="T353:U353"/>
    <mergeCell ref="V353:X353"/>
    <mergeCell ref="Y353:Z353"/>
    <mergeCell ref="AB353:AC353"/>
    <mergeCell ref="AD353:AE353"/>
    <mergeCell ref="AF353:AH353"/>
    <mergeCell ref="AI353:AK353"/>
    <mergeCell ref="C353:D353"/>
    <mergeCell ref="E353:F353"/>
    <mergeCell ref="G353:H353"/>
    <mergeCell ref="I353:M353"/>
    <mergeCell ref="N353:O353"/>
    <mergeCell ref="P353:Q353"/>
    <mergeCell ref="R353:S353"/>
    <mergeCell ref="AL356:AM356"/>
    <mergeCell ref="AN356:AO356"/>
    <mergeCell ref="T356:U356"/>
    <mergeCell ref="V356:X356"/>
    <mergeCell ref="Y356:Z356"/>
    <mergeCell ref="AB356:AC356"/>
    <mergeCell ref="AD356:AE356"/>
    <mergeCell ref="AF356:AH356"/>
    <mergeCell ref="AI356:AK356"/>
    <mergeCell ref="AL357:AM357"/>
    <mergeCell ref="AN357:AO357"/>
    <mergeCell ref="T357:U357"/>
    <mergeCell ref="V357:X357"/>
    <mergeCell ref="Y357:Z357"/>
    <mergeCell ref="AB357:AC357"/>
    <mergeCell ref="AD357:AE357"/>
    <mergeCell ref="AF357:AH357"/>
    <mergeCell ref="AI357:AK357"/>
    <mergeCell ref="T359:U359"/>
    <mergeCell ref="V359:X359"/>
    <mergeCell ref="Y359:Z359"/>
    <mergeCell ref="AB359:AC359"/>
    <mergeCell ref="AD359:AE359"/>
    <mergeCell ref="AF359:AH359"/>
    <mergeCell ref="AI359:AK359"/>
    <mergeCell ref="C359:D359"/>
    <mergeCell ref="E359:F359"/>
    <mergeCell ref="G359:H359"/>
    <mergeCell ref="I359:M359"/>
    <mergeCell ref="N359:O359"/>
    <mergeCell ref="P359:Q359"/>
    <mergeCell ref="R359:S359"/>
    <mergeCell ref="AL354:AM354"/>
    <mergeCell ref="AN354:AO354"/>
    <mergeCell ref="AP354:AQ354"/>
    <mergeCell ref="AR354:AS354"/>
    <mergeCell ref="AT354:AU354"/>
    <mergeCell ref="AV354:AX354"/>
    <mergeCell ref="AY354:AZ354"/>
    <mergeCell ref="BA354:BB354"/>
    <mergeCell ref="T354:U354"/>
    <mergeCell ref="V354:X354"/>
    <mergeCell ref="Y354:Z354"/>
    <mergeCell ref="AB354:AC354"/>
    <mergeCell ref="AD354:AE354"/>
    <mergeCell ref="AF354:AH354"/>
    <mergeCell ref="AI354:AK354"/>
    <mergeCell ref="C354:D354"/>
    <mergeCell ref="E354:F354"/>
    <mergeCell ref="G354:H354"/>
    <mergeCell ref="I354:M354"/>
    <mergeCell ref="N354:O354"/>
    <mergeCell ref="P354:Q354"/>
    <mergeCell ref="R354:S354"/>
    <mergeCell ref="T355:U355"/>
    <mergeCell ref="V355:X355"/>
    <mergeCell ref="Y355:Z355"/>
    <mergeCell ref="AB355:AC355"/>
    <mergeCell ref="AD355:AE355"/>
    <mergeCell ref="AF355:AH355"/>
    <mergeCell ref="AI355:AK355"/>
    <mergeCell ref="AL355:AM355"/>
    <mergeCell ref="AN355:AO355"/>
    <mergeCell ref="AR355:AS355"/>
    <mergeCell ref="AT355:AU355"/>
    <mergeCell ref="AV355:AX355"/>
    <mergeCell ref="AY355:AZ355"/>
    <mergeCell ref="BA355:BB355"/>
    <mergeCell ref="C357:D357"/>
    <mergeCell ref="E357:F357"/>
    <mergeCell ref="G357:H357"/>
    <mergeCell ref="I357:M357"/>
    <mergeCell ref="N357:O357"/>
    <mergeCell ref="P357:Q357"/>
    <mergeCell ref="R357:S357"/>
    <mergeCell ref="AP357:AQ357"/>
    <mergeCell ref="AR357:AS357"/>
    <mergeCell ref="AT357:AU357"/>
    <mergeCell ref="AV357:AX357"/>
    <mergeCell ref="AY357:AZ357"/>
    <mergeCell ref="BA357:BB357"/>
    <mergeCell ref="AP355:AQ355"/>
    <mergeCell ref="AP356:AQ356"/>
    <mergeCell ref="AR356:AS356"/>
    <mergeCell ref="AT356:AU356"/>
    <mergeCell ref="AV356:AX356"/>
    <mergeCell ref="AY356:AZ356"/>
    <mergeCell ref="BA356:BB356"/>
    <mergeCell ref="AL360:AM360"/>
    <mergeCell ref="AN360:AO360"/>
    <mergeCell ref="T360:U360"/>
    <mergeCell ref="V360:X360"/>
    <mergeCell ref="Y360:Z360"/>
    <mergeCell ref="AB360:AC360"/>
    <mergeCell ref="AD360:AE360"/>
    <mergeCell ref="AF360:AH360"/>
    <mergeCell ref="AI360:AK360"/>
    <mergeCell ref="C355:D355"/>
    <mergeCell ref="E355:F355"/>
    <mergeCell ref="G355:H355"/>
    <mergeCell ref="I355:M355"/>
    <mergeCell ref="N355:O355"/>
    <mergeCell ref="P355:Q355"/>
    <mergeCell ref="R355:S355"/>
    <mergeCell ref="C356:D356"/>
    <mergeCell ref="E356:F356"/>
    <mergeCell ref="G356:H356"/>
    <mergeCell ref="I356:M356"/>
    <mergeCell ref="N356:O356"/>
    <mergeCell ref="P356:Q356"/>
    <mergeCell ref="R356:S356"/>
    <mergeCell ref="AL358:AM358"/>
    <mergeCell ref="AN358:AO358"/>
    <mergeCell ref="AP358:AQ358"/>
    <mergeCell ref="AR358:AS358"/>
    <mergeCell ref="AT358:AU358"/>
    <mergeCell ref="AV358:AX358"/>
    <mergeCell ref="AY358:AZ358"/>
    <mergeCell ref="BA358:BB358"/>
    <mergeCell ref="T358:U358"/>
    <mergeCell ref="V358:X358"/>
    <mergeCell ref="Y358:Z358"/>
    <mergeCell ref="AB358:AC358"/>
    <mergeCell ref="AD358:AE358"/>
    <mergeCell ref="AF358:AH358"/>
    <mergeCell ref="AI358:AK358"/>
    <mergeCell ref="C358:D358"/>
    <mergeCell ref="E358:F358"/>
    <mergeCell ref="G358:H358"/>
    <mergeCell ref="I358:M358"/>
    <mergeCell ref="N358:O358"/>
    <mergeCell ref="P358:Q358"/>
    <mergeCell ref="R358:S358"/>
    <mergeCell ref="AP359:AQ359"/>
    <mergeCell ref="AP360:AQ360"/>
    <mergeCell ref="AR360:AS360"/>
    <mergeCell ref="AT360:AU360"/>
    <mergeCell ref="AV360:AX360"/>
    <mergeCell ref="AY360:AZ360"/>
    <mergeCell ref="BA360:BB360"/>
    <mergeCell ref="AL359:AM359"/>
    <mergeCell ref="AN359:AO359"/>
    <mergeCell ref="AR359:AS359"/>
    <mergeCell ref="AT359:AU359"/>
    <mergeCell ref="AV359:AX359"/>
    <mergeCell ref="AY359:AZ359"/>
    <mergeCell ref="BA359:BB359"/>
    <mergeCell ref="C360:D360"/>
    <mergeCell ref="E360:F360"/>
    <mergeCell ref="G360:H360"/>
    <mergeCell ref="I360:M360"/>
    <mergeCell ref="N360:O360"/>
    <mergeCell ref="P360:Q360"/>
    <mergeCell ref="R360:S360"/>
    <mergeCell ref="AL361:AM361"/>
    <mergeCell ref="AN361:AO361"/>
    <mergeCell ref="AP361:AQ361"/>
    <mergeCell ref="AR361:AS361"/>
    <mergeCell ref="AT361:AU361"/>
    <mergeCell ref="AV361:AX361"/>
    <mergeCell ref="AY361:AZ361"/>
    <mergeCell ref="BA361:BB361"/>
    <mergeCell ref="T361:U361"/>
    <mergeCell ref="V361:X361"/>
    <mergeCell ref="Y361:Z361"/>
    <mergeCell ref="AB361:AC361"/>
    <mergeCell ref="AD361:AE361"/>
    <mergeCell ref="AF361:AH361"/>
    <mergeCell ref="AI361:AK361"/>
    <mergeCell ref="C361:D361"/>
    <mergeCell ref="E361:F361"/>
    <mergeCell ref="G361:H361"/>
    <mergeCell ref="I361:M361"/>
    <mergeCell ref="N361:O361"/>
    <mergeCell ref="P361:Q361"/>
    <mergeCell ref="R361:S361"/>
    <mergeCell ref="AL362:AM362"/>
    <mergeCell ref="AN362:AO362"/>
    <mergeCell ref="AP362:AQ362"/>
    <mergeCell ref="AR362:AS362"/>
    <mergeCell ref="AT362:AU362"/>
    <mergeCell ref="AV362:AX362"/>
    <mergeCell ref="AY362:AZ362"/>
    <mergeCell ref="BA362:BB362"/>
    <mergeCell ref="T362:U362"/>
    <mergeCell ref="V362:X362"/>
    <mergeCell ref="Y362:Z362"/>
    <mergeCell ref="AB362:AC362"/>
    <mergeCell ref="AD362:AE362"/>
    <mergeCell ref="AF362:AH362"/>
    <mergeCell ref="AI362:AK362"/>
    <mergeCell ref="C362:D362"/>
    <mergeCell ref="E362:F362"/>
    <mergeCell ref="G362:H362"/>
    <mergeCell ref="I362:M362"/>
    <mergeCell ref="N362:O362"/>
    <mergeCell ref="P362:Q362"/>
    <mergeCell ref="R362:S362"/>
    <mergeCell ref="AL365:AM365"/>
    <mergeCell ref="AN365:AO365"/>
    <mergeCell ref="T365:U365"/>
    <mergeCell ref="V365:X365"/>
    <mergeCell ref="Y365:Z365"/>
    <mergeCell ref="AB365:AC365"/>
    <mergeCell ref="AD365:AE365"/>
    <mergeCell ref="AF365:AH365"/>
    <mergeCell ref="AI365:AK365"/>
    <mergeCell ref="AL366:AM366"/>
    <mergeCell ref="AN366:AO366"/>
    <mergeCell ref="T366:U366"/>
    <mergeCell ref="V366:X366"/>
    <mergeCell ref="Y366:Z366"/>
    <mergeCell ref="AB366:AC366"/>
    <mergeCell ref="AD366:AE366"/>
    <mergeCell ref="AF366:AH366"/>
    <mergeCell ref="AI366:AK366"/>
    <mergeCell ref="T368:U368"/>
    <mergeCell ref="V368:X368"/>
    <mergeCell ref="Y368:Z368"/>
    <mergeCell ref="AB368:AC368"/>
    <mergeCell ref="AD368:AE368"/>
    <mergeCell ref="AF368:AH368"/>
    <mergeCell ref="AI368:AK368"/>
    <mergeCell ref="C368:D368"/>
    <mergeCell ref="E368:F368"/>
    <mergeCell ref="G368:H368"/>
    <mergeCell ref="I368:M368"/>
    <mergeCell ref="N368:O368"/>
    <mergeCell ref="P368:Q368"/>
    <mergeCell ref="R368:S368"/>
    <mergeCell ref="AL363:AM363"/>
    <mergeCell ref="AN363:AO363"/>
    <mergeCell ref="AP363:AQ363"/>
    <mergeCell ref="AR363:AS363"/>
    <mergeCell ref="AT363:AU363"/>
    <mergeCell ref="AV363:AX363"/>
    <mergeCell ref="AY363:AZ363"/>
    <mergeCell ref="BA363:BB363"/>
    <mergeCell ref="T363:U363"/>
    <mergeCell ref="V363:X363"/>
    <mergeCell ref="Y363:Z363"/>
    <mergeCell ref="AB363:AC363"/>
    <mergeCell ref="AD363:AE363"/>
    <mergeCell ref="AF363:AH363"/>
    <mergeCell ref="AI363:AK363"/>
    <mergeCell ref="C363:D363"/>
    <mergeCell ref="E363:F363"/>
    <mergeCell ref="G363:H363"/>
    <mergeCell ref="I363:M363"/>
    <mergeCell ref="N363:O363"/>
    <mergeCell ref="P363:Q363"/>
    <mergeCell ref="R363:S363"/>
    <mergeCell ref="T364:U364"/>
    <mergeCell ref="V364:X364"/>
    <mergeCell ref="Y364:Z364"/>
    <mergeCell ref="AB364:AC364"/>
    <mergeCell ref="AD364:AE364"/>
    <mergeCell ref="AF364:AH364"/>
    <mergeCell ref="AI364:AK364"/>
    <mergeCell ref="AL364:AM364"/>
    <mergeCell ref="AN364:AO364"/>
    <mergeCell ref="AR364:AS364"/>
    <mergeCell ref="AT364:AU364"/>
    <mergeCell ref="AV364:AX364"/>
    <mergeCell ref="AY364:AZ364"/>
    <mergeCell ref="BA364:BB364"/>
    <mergeCell ref="C366:D366"/>
    <mergeCell ref="E366:F366"/>
    <mergeCell ref="G366:H366"/>
    <mergeCell ref="I366:M366"/>
    <mergeCell ref="N366:O366"/>
    <mergeCell ref="P366:Q366"/>
    <mergeCell ref="R366:S366"/>
    <mergeCell ref="AP366:AQ366"/>
    <mergeCell ref="AR366:AS366"/>
    <mergeCell ref="AT366:AU366"/>
    <mergeCell ref="AV366:AX366"/>
    <mergeCell ref="AY366:AZ366"/>
    <mergeCell ref="BA366:BB366"/>
    <mergeCell ref="AP364:AQ364"/>
    <mergeCell ref="AP365:AQ365"/>
    <mergeCell ref="AR365:AS365"/>
    <mergeCell ref="AT365:AU365"/>
    <mergeCell ref="AV365:AX365"/>
    <mergeCell ref="AY365:AZ365"/>
    <mergeCell ref="BA365:BB365"/>
    <mergeCell ref="AL369:AM369"/>
    <mergeCell ref="AN369:AO369"/>
    <mergeCell ref="T369:U369"/>
    <mergeCell ref="V369:X369"/>
    <mergeCell ref="Y369:Z369"/>
    <mergeCell ref="AB369:AC369"/>
    <mergeCell ref="AD369:AE369"/>
    <mergeCell ref="AF369:AH369"/>
    <mergeCell ref="AI369:AK369"/>
    <mergeCell ref="C364:D364"/>
    <mergeCell ref="E364:F364"/>
    <mergeCell ref="G364:H364"/>
    <mergeCell ref="I364:M364"/>
    <mergeCell ref="N364:O364"/>
    <mergeCell ref="P364:Q364"/>
    <mergeCell ref="R364:S364"/>
    <mergeCell ref="C365:D365"/>
    <mergeCell ref="E365:F365"/>
    <mergeCell ref="G365:H365"/>
    <mergeCell ref="I365:M365"/>
    <mergeCell ref="N365:O365"/>
    <mergeCell ref="P365:Q365"/>
    <mergeCell ref="R365:S365"/>
    <mergeCell ref="AL367:AM367"/>
    <mergeCell ref="AN367:AO367"/>
    <mergeCell ref="AP367:AQ367"/>
    <mergeCell ref="AR367:AS367"/>
    <mergeCell ref="AT367:AU367"/>
    <mergeCell ref="AV367:AX367"/>
    <mergeCell ref="AY367:AZ367"/>
    <mergeCell ref="BA367:BB367"/>
    <mergeCell ref="T367:U367"/>
    <mergeCell ref="V367:X367"/>
    <mergeCell ref="Y367:Z367"/>
    <mergeCell ref="AB367:AC367"/>
    <mergeCell ref="AD367:AE367"/>
    <mergeCell ref="AF367:AH367"/>
    <mergeCell ref="AI367:AK367"/>
    <mergeCell ref="C367:D367"/>
    <mergeCell ref="E367:F367"/>
    <mergeCell ref="G367:H367"/>
    <mergeCell ref="I367:M367"/>
    <mergeCell ref="N367:O367"/>
    <mergeCell ref="P367:Q367"/>
    <mergeCell ref="R367:S367"/>
    <mergeCell ref="AP368:AQ368"/>
    <mergeCell ref="AP369:AQ369"/>
    <mergeCell ref="AR369:AS369"/>
    <mergeCell ref="AT369:AU369"/>
    <mergeCell ref="AV369:AX369"/>
    <mergeCell ref="AY369:AZ369"/>
    <mergeCell ref="BA369:BB369"/>
    <mergeCell ref="AL368:AM368"/>
    <mergeCell ref="AN368:AO368"/>
    <mergeCell ref="AR368:AS368"/>
    <mergeCell ref="AT368:AU368"/>
    <mergeCell ref="AV368:AX368"/>
    <mergeCell ref="AY368:AZ368"/>
    <mergeCell ref="BA368:BB368"/>
    <mergeCell ref="C369:D369"/>
    <mergeCell ref="E369:F369"/>
    <mergeCell ref="G369:H369"/>
    <mergeCell ref="I369:M369"/>
    <mergeCell ref="N369:O369"/>
    <mergeCell ref="P369:Q369"/>
    <mergeCell ref="R369:S369"/>
    <mergeCell ref="AL370:AM370"/>
    <mergeCell ref="AN370:AO370"/>
    <mergeCell ref="AP370:AQ370"/>
    <mergeCell ref="AR370:AS370"/>
    <mergeCell ref="AT370:AU370"/>
    <mergeCell ref="AV370:AX370"/>
    <mergeCell ref="AY370:AZ370"/>
    <mergeCell ref="BA370:BB370"/>
    <mergeCell ref="T370:U370"/>
    <mergeCell ref="V370:X370"/>
    <mergeCell ref="Y370:Z370"/>
    <mergeCell ref="AB370:AC370"/>
    <mergeCell ref="AD370:AE370"/>
    <mergeCell ref="AF370:AH370"/>
    <mergeCell ref="AI370:AK370"/>
    <mergeCell ref="C370:D370"/>
    <mergeCell ref="E370:F370"/>
    <mergeCell ref="G370:H370"/>
    <mergeCell ref="I370:M370"/>
    <mergeCell ref="N370:O370"/>
    <mergeCell ref="P370:Q370"/>
    <mergeCell ref="R370:S370"/>
    <mergeCell ref="AL371:AM371"/>
    <mergeCell ref="AN371:AO371"/>
    <mergeCell ref="AP371:AQ371"/>
    <mergeCell ref="AR371:AS371"/>
    <mergeCell ref="AT371:AU371"/>
    <mergeCell ref="AV371:AX371"/>
    <mergeCell ref="AY371:AZ371"/>
    <mergeCell ref="BA371:BB371"/>
    <mergeCell ref="T371:U371"/>
    <mergeCell ref="V371:X371"/>
    <mergeCell ref="Y371:Z371"/>
    <mergeCell ref="AB371:AC371"/>
    <mergeCell ref="AD371:AE371"/>
    <mergeCell ref="AF371:AH371"/>
    <mergeCell ref="AI371:AK371"/>
    <mergeCell ref="C371:D371"/>
    <mergeCell ref="E371:F371"/>
    <mergeCell ref="G371:H371"/>
    <mergeCell ref="I371:M371"/>
    <mergeCell ref="N371:O371"/>
    <mergeCell ref="P371:Q371"/>
    <mergeCell ref="R371:S371"/>
    <mergeCell ref="AL374:AM374"/>
    <mergeCell ref="AN374:AO374"/>
    <mergeCell ref="T374:U374"/>
    <mergeCell ref="V374:X374"/>
    <mergeCell ref="Y374:Z374"/>
    <mergeCell ref="AB374:AC374"/>
    <mergeCell ref="AD374:AE374"/>
    <mergeCell ref="AF374:AH374"/>
    <mergeCell ref="AI374:AK374"/>
    <mergeCell ref="AL375:AM375"/>
    <mergeCell ref="AN375:AO375"/>
    <mergeCell ref="T375:U375"/>
    <mergeCell ref="V375:X375"/>
    <mergeCell ref="Y375:Z375"/>
    <mergeCell ref="AB375:AC375"/>
    <mergeCell ref="AD375:AE375"/>
    <mergeCell ref="AF375:AH375"/>
    <mergeCell ref="AI375:AK375"/>
    <mergeCell ref="T377:U377"/>
    <mergeCell ref="V377:X377"/>
    <mergeCell ref="Y377:Z377"/>
    <mergeCell ref="AB377:AC377"/>
    <mergeCell ref="AD377:AE377"/>
    <mergeCell ref="AF377:AH377"/>
    <mergeCell ref="AI377:AK377"/>
    <mergeCell ref="C377:D377"/>
    <mergeCell ref="E377:F377"/>
    <mergeCell ref="G377:H377"/>
    <mergeCell ref="I377:M377"/>
    <mergeCell ref="N377:O377"/>
    <mergeCell ref="P377:Q377"/>
    <mergeCell ref="R377:S377"/>
    <mergeCell ref="AL372:AM372"/>
    <mergeCell ref="AN372:AO372"/>
    <mergeCell ref="AP372:AQ372"/>
    <mergeCell ref="AR372:AS372"/>
    <mergeCell ref="AT372:AU372"/>
    <mergeCell ref="AV372:AX372"/>
    <mergeCell ref="AY372:AZ372"/>
    <mergeCell ref="BA372:BB372"/>
    <mergeCell ref="T372:U372"/>
    <mergeCell ref="V372:X372"/>
    <mergeCell ref="Y372:Z372"/>
    <mergeCell ref="AB372:AC372"/>
    <mergeCell ref="AD372:AE372"/>
    <mergeCell ref="AF372:AH372"/>
    <mergeCell ref="AI372:AK372"/>
    <mergeCell ref="C372:D372"/>
    <mergeCell ref="E372:F372"/>
    <mergeCell ref="G372:H372"/>
    <mergeCell ref="I372:M372"/>
    <mergeCell ref="N372:O372"/>
    <mergeCell ref="P372:Q372"/>
    <mergeCell ref="R372:S372"/>
    <mergeCell ref="T373:U373"/>
    <mergeCell ref="V373:X373"/>
    <mergeCell ref="Y373:Z373"/>
    <mergeCell ref="AB373:AC373"/>
    <mergeCell ref="AD373:AE373"/>
    <mergeCell ref="AF373:AH373"/>
    <mergeCell ref="AI373:AK373"/>
    <mergeCell ref="AL373:AM373"/>
    <mergeCell ref="AN373:AO373"/>
    <mergeCell ref="AR373:AS373"/>
    <mergeCell ref="AT373:AU373"/>
    <mergeCell ref="AV373:AX373"/>
    <mergeCell ref="AY373:AZ373"/>
    <mergeCell ref="BA373:BB373"/>
    <mergeCell ref="C375:D375"/>
    <mergeCell ref="E375:F375"/>
    <mergeCell ref="G375:H375"/>
    <mergeCell ref="I375:M375"/>
    <mergeCell ref="N375:O375"/>
    <mergeCell ref="P375:Q375"/>
    <mergeCell ref="R375:S375"/>
    <mergeCell ref="AP375:AQ375"/>
    <mergeCell ref="AR375:AS375"/>
    <mergeCell ref="AT375:AU375"/>
    <mergeCell ref="AV375:AX375"/>
    <mergeCell ref="AY375:AZ375"/>
    <mergeCell ref="BA375:BB375"/>
    <mergeCell ref="AP373:AQ373"/>
    <mergeCell ref="AP374:AQ374"/>
    <mergeCell ref="AR374:AS374"/>
    <mergeCell ref="AT374:AU374"/>
    <mergeCell ref="AV374:AX374"/>
    <mergeCell ref="AY374:AZ374"/>
    <mergeCell ref="BA374:BB374"/>
    <mergeCell ref="AL378:AM378"/>
    <mergeCell ref="AN378:AO378"/>
    <mergeCell ref="T378:U378"/>
    <mergeCell ref="V378:X378"/>
    <mergeCell ref="Y378:Z378"/>
    <mergeCell ref="AB378:AC378"/>
    <mergeCell ref="AD378:AE378"/>
    <mergeCell ref="AF378:AH378"/>
    <mergeCell ref="AI378:AK378"/>
    <mergeCell ref="C373:D373"/>
    <mergeCell ref="E373:F373"/>
    <mergeCell ref="G373:H373"/>
    <mergeCell ref="I373:M373"/>
    <mergeCell ref="N373:O373"/>
    <mergeCell ref="P373:Q373"/>
    <mergeCell ref="R373:S373"/>
    <mergeCell ref="C374:D374"/>
    <mergeCell ref="E374:F374"/>
    <mergeCell ref="G374:H374"/>
    <mergeCell ref="I374:M374"/>
    <mergeCell ref="N374:O374"/>
    <mergeCell ref="P374:Q374"/>
    <mergeCell ref="R374:S374"/>
    <mergeCell ref="AL376:AM376"/>
    <mergeCell ref="AN376:AO376"/>
    <mergeCell ref="AP376:AQ376"/>
    <mergeCell ref="AR376:AS376"/>
    <mergeCell ref="AT376:AU376"/>
    <mergeCell ref="AV376:AX376"/>
    <mergeCell ref="AY376:AZ376"/>
    <mergeCell ref="BA376:BB376"/>
    <mergeCell ref="T376:U376"/>
    <mergeCell ref="V376:X376"/>
    <mergeCell ref="Y376:Z376"/>
    <mergeCell ref="AB376:AC376"/>
    <mergeCell ref="AD376:AE376"/>
    <mergeCell ref="AF376:AH376"/>
    <mergeCell ref="AI376:AK376"/>
    <mergeCell ref="C376:D376"/>
    <mergeCell ref="E376:F376"/>
    <mergeCell ref="G376:H376"/>
    <mergeCell ref="I376:M376"/>
    <mergeCell ref="N376:O376"/>
    <mergeCell ref="P376:Q376"/>
    <mergeCell ref="R376:S376"/>
    <mergeCell ref="AP377:AQ377"/>
    <mergeCell ref="AP378:AQ378"/>
    <mergeCell ref="AR378:AS378"/>
    <mergeCell ref="AT378:AU378"/>
    <mergeCell ref="AV378:AX378"/>
    <mergeCell ref="AY378:AZ378"/>
    <mergeCell ref="BA378:BB378"/>
    <mergeCell ref="AL377:AM377"/>
    <mergeCell ref="AN377:AO377"/>
    <mergeCell ref="AR377:AS377"/>
    <mergeCell ref="AT377:AU377"/>
    <mergeCell ref="AV377:AX377"/>
    <mergeCell ref="AY377:AZ377"/>
    <mergeCell ref="BA377:BB377"/>
    <mergeCell ref="C378:D378"/>
    <mergeCell ref="E378:F378"/>
    <mergeCell ref="G378:H378"/>
    <mergeCell ref="I378:M378"/>
    <mergeCell ref="N378:O378"/>
    <mergeCell ref="P378:Q378"/>
    <mergeCell ref="R378:S378"/>
    <mergeCell ref="AL379:AM379"/>
    <mergeCell ref="AN379:AO379"/>
    <mergeCell ref="AP379:AQ379"/>
    <mergeCell ref="AR379:AS379"/>
    <mergeCell ref="AT379:AU379"/>
    <mergeCell ref="AV379:AX379"/>
    <mergeCell ref="AY379:AZ379"/>
    <mergeCell ref="BA379:BB379"/>
    <mergeCell ref="T379:U379"/>
    <mergeCell ref="V379:X379"/>
    <mergeCell ref="Y379:Z379"/>
    <mergeCell ref="AB379:AC379"/>
    <mergeCell ref="AD379:AE379"/>
    <mergeCell ref="AF379:AH379"/>
    <mergeCell ref="AI379:AK379"/>
    <mergeCell ref="C379:D379"/>
    <mergeCell ref="E379:F379"/>
    <mergeCell ref="G379:H379"/>
    <mergeCell ref="I379:M379"/>
    <mergeCell ref="N379:O379"/>
    <mergeCell ref="P379:Q379"/>
    <mergeCell ref="R379:S379"/>
    <mergeCell ref="AL380:AM380"/>
    <mergeCell ref="AN380:AO380"/>
    <mergeCell ref="AP380:AQ380"/>
    <mergeCell ref="AR380:AS380"/>
    <mergeCell ref="AT380:AU380"/>
    <mergeCell ref="AV380:AX380"/>
    <mergeCell ref="AY380:AZ380"/>
    <mergeCell ref="BA380:BB380"/>
    <mergeCell ref="T380:U380"/>
    <mergeCell ref="V380:X380"/>
    <mergeCell ref="Y380:Z380"/>
    <mergeCell ref="AB380:AC380"/>
    <mergeCell ref="AD380:AE380"/>
    <mergeCell ref="AF380:AH380"/>
    <mergeCell ref="AI380:AK380"/>
    <mergeCell ref="C380:D380"/>
    <mergeCell ref="E380:F380"/>
    <mergeCell ref="G380:H380"/>
    <mergeCell ref="I380:M380"/>
    <mergeCell ref="N380:O380"/>
    <mergeCell ref="P380:Q380"/>
    <mergeCell ref="R380:S380"/>
    <mergeCell ref="AL383:AM383"/>
    <mergeCell ref="AN383:AO383"/>
    <mergeCell ref="T383:U383"/>
    <mergeCell ref="V383:X383"/>
    <mergeCell ref="Y383:Z383"/>
    <mergeCell ref="AB383:AC383"/>
    <mergeCell ref="AD383:AE383"/>
    <mergeCell ref="AF383:AH383"/>
    <mergeCell ref="AI383:AK383"/>
    <mergeCell ref="AL384:AM384"/>
    <mergeCell ref="AN384:AO384"/>
    <mergeCell ref="T384:U384"/>
    <mergeCell ref="V384:X384"/>
    <mergeCell ref="Y384:Z384"/>
    <mergeCell ref="AB384:AC384"/>
    <mergeCell ref="AD384:AE384"/>
    <mergeCell ref="AF384:AH384"/>
    <mergeCell ref="AI384:AK384"/>
    <mergeCell ref="T386:U386"/>
    <mergeCell ref="V386:X386"/>
    <mergeCell ref="Y386:Z386"/>
    <mergeCell ref="AB386:AC386"/>
    <mergeCell ref="AD386:AE386"/>
    <mergeCell ref="AF386:AH386"/>
    <mergeCell ref="AI386:AK386"/>
    <mergeCell ref="C386:D386"/>
    <mergeCell ref="E386:F386"/>
    <mergeCell ref="G386:H386"/>
    <mergeCell ref="I386:M386"/>
    <mergeCell ref="N386:O386"/>
    <mergeCell ref="P386:Q386"/>
    <mergeCell ref="R386:S386"/>
    <mergeCell ref="AL381:AM381"/>
    <mergeCell ref="AN381:AO381"/>
    <mergeCell ref="AP381:AQ381"/>
    <mergeCell ref="AR381:AS381"/>
    <mergeCell ref="AT381:AU381"/>
    <mergeCell ref="AV381:AX381"/>
    <mergeCell ref="AY381:AZ381"/>
    <mergeCell ref="BA381:BB381"/>
    <mergeCell ref="T381:U381"/>
    <mergeCell ref="V381:X381"/>
    <mergeCell ref="Y381:Z381"/>
    <mergeCell ref="AB381:AC381"/>
    <mergeCell ref="AD381:AE381"/>
    <mergeCell ref="AF381:AH381"/>
    <mergeCell ref="AI381:AK381"/>
    <mergeCell ref="C381:D381"/>
    <mergeCell ref="E381:F381"/>
    <mergeCell ref="G381:H381"/>
    <mergeCell ref="I381:M381"/>
    <mergeCell ref="N381:O381"/>
    <mergeCell ref="P381:Q381"/>
    <mergeCell ref="R381:S381"/>
    <mergeCell ref="T382:U382"/>
    <mergeCell ref="V382:X382"/>
    <mergeCell ref="Y382:Z382"/>
    <mergeCell ref="AB382:AC382"/>
    <mergeCell ref="AD382:AE382"/>
    <mergeCell ref="AF382:AH382"/>
    <mergeCell ref="AI382:AK382"/>
    <mergeCell ref="AL382:AM382"/>
    <mergeCell ref="AN382:AO382"/>
    <mergeCell ref="AR382:AS382"/>
    <mergeCell ref="AT382:AU382"/>
    <mergeCell ref="AV382:AX382"/>
    <mergeCell ref="AY382:AZ382"/>
    <mergeCell ref="BA382:BB382"/>
    <mergeCell ref="C384:D384"/>
    <mergeCell ref="E384:F384"/>
    <mergeCell ref="G384:H384"/>
    <mergeCell ref="I384:M384"/>
    <mergeCell ref="N384:O384"/>
    <mergeCell ref="P384:Q384"/>
    <mergeCell ref="R384:S384"/>
    <mergeCell ref="AP384:AQ384"/>
    <mergeCell ref="AR384:AS384"/>
    <mergeCell ref="AT384:AU384"/>
    <mergeCell ref="AV384:AX384"/>
    <mergeCell ref="AY384:AZ384"/>
    <mergeCell ref="BA384:BB384"/>
    <mergeCell ref="AP382:AQ382"/>
    <mergeCell ref="AP383:AQ383"/>
    <mergeCell ref="AR383:AS383"/>
    <mergeCell ref="AT383:AU383"/>
    <mergeCell ref="AV383:AX383"/>
    <mergeCell ref="AY383:AZ383"/>
    <mergeCell ref="BA383:BB383"/>
    <mergeCell ref="AL387:AM387"/>
    <mergeCell ref="AN387:AO387"/>
    <mergeCell ref="T387:U387"/>
    <mergeCell ref="V387:X387"/>
    <mergeCell ref="Y387:Z387"/>
    <mergeCell ref="AB387:AC387"/>
    <mergeCell ref="AD387:AE387"/>
    <mergeCell ref="AF387:AH387"/>
    <mergeCell ref="AI387:AK387"/>
    <mergeCell ref="C382:D382"/>
    <mergeCell ref="E382:F382"/>
    <mergeCell ref="G382:H382"/>
    <mergeCell ref="I382:M382"/>
    <mergeCell ref="N382:O382"/>
    <mergeCell ref="P382:Q382"/>
    <mergeCell ref="R382:S382"/>
    <mergeCell ref="C383:D383"/>
    <mergeCell ref="E383:F383"/>
    <mergeCell ref="G383:H383"/>
    <mergeCell ref="I383:M383"/>
    <mergeCell ref="N383:O383"/>
    <mergeCell ref="P383:Q383"/>
    <mergeCell ref="R383:S383"/>
    <mergeCell ref="AL385:AM385"/>
    <mergeCell ref="AN385:AO385"/>
    <mergeCell ref="AP385:AQ385"/>
    <mergeCell ref="AR385:AS385"/>
    <mergeCell ref="AT385:AU385"/>
    <mergeCell ref="AV385:AX385"/>
    <mergeCell ref="AY385:AZ385"/>
    <mergeCell ref="BA385:BB385"/>
    <mergeCell ref="T385:U385"/>
    <mergeCell ref="V385:X385"/>
    <mergeCell ref="Y385:Z385"/>
    <mergeCell ref="AB385:AC385"/>
    <mergeCell ref="AD385:AE385"/>
    <mergeCell ref="AF385:AH385"/>
    <mergeCell ref="AI385:AK385"/>
    <mergeCell ref="C385:D385"/>
    <mergeCell ref="E385:F385"/>
    <mergeCell ref="G385:H385"/>
    <mergeCell ref="I385:M385"/>
    <mergeCell ref="N385:O385"/>
    <mergeCell ref="P385:Q385"/>
    <mergeCell ref="R385:S385"/>
    <mergeCell ref="AP386:AQ386"/>
    <mergeCell ref="AP387:AQ387"/>
    <mergeCell ref="AR387:AS387"/>
    <mergeCell ref="AT387:AU387"/>
    <mergeCell ref="AV387:AX387"/>
    <mergeCell ref="AY387:AZ387"/>
    <mergeCell ref="BA387:BB387"/>
    <mergeCell ref="AL386:AM386"/>
    <mergeCell ref="AN386:AO386"/>
    <mergeCell ref="AR386:AS386"/>
    <mergeCell ref="AT386:AU386"/>
    <mergeCell ref="AV386:AX386"/>
    <mergeCell ref="AY386:AZ386"/>
    <mergeCell ref="BA386:BB386"/>
    <mergeCell ref="C387:D387"/>
    <mergeCell ref="E387:F387"/>
    <mergeCell ref="G387:H387"/>
    <mergeCell ref="I387:M387"/>
    <mergeCell ref="N387:O387"/>
    <mergeCell ref="P387:Q387"/>
    <mergeCell ref="R387:S387"/>
    <mergeCell ref="AL388:AM388"/>
    <mergeCell ref="AN388:AO388"/>
    <mergeCell ref="AP388:AQ388"/>
    <mergeCell ref="AR388:AS388"/>
    <mergeCell ref="AT388:AU388"/>
    <mergeCell ref="AV388:AX388"/>
    <mergeCell ref="AY388:AZ388"/>
    <mergeCell ref="BA388:BB388"/>
    <mergeCell ref="T388:U388"/>
    <mergeCell ref="V388:X388"/>
    <mergeCell ref="Y388:Z388"/>
    <mergeCell ref="AB388:AC388"/>
    <mergeCell ref="AD388:AE388"/>
    <mergeCell ref="AF388:AH388"/>
    <mergeCell ref="AI388:AK388"/>
    <mergeCell ref="C388:D388"/>
    <mergeCell ref="E388:F388"/>
    <mergeCell ref="G388:H388"/>
    <mergeCell ref="I388:M388"/>
    <mergeCell ref="N388:O388"/>
    <mergeCell ref="P388:Q388"/>
    <mergeCell ref="R388:S388"/>
    <mergeCell ref="AL389:AM389"/>
    <mergeCell ref="AN389:AO389"/>
    <mergeCell ref="AP389:AQ389"/>
    <mergeCell ref="AR389:AS389"/>
    <mergeCell ref="AT389:AU389"/>
    <mergeCell ref="AV389:AX389"/>
    <mergeCell ref="AY389:AZ389"/>
    <mergeCell ref="BA389:BB389"/>
    <mergeCell ref="T389:U389"/>
    <mergeCell ref="V389:X389"/>
    <mergeCell ref="Y389:Z389"/>
    <mergeCell ref="AB389:AC389"/>
    <mergeCell ref="AD389:AE389"/>
    <mergeCell ref="AF389:AH389"/>
    <mergeCell ref="AI389:AK389"/>
    <mergeCell ref="C389:D389"/>
    <mergeCell ref="E389:F389"/>
    <mergeCell ref="G389:H389"/>
    <mergeCell ref="I389:M389"/>
    <mergeCell ref="N389:O389"/>
    <mergeCell ref="P389:Q389"/>
    <mergeCell ref="R389:S389"/>
    <mergeCell ref="AL392:AM392"/>
    <mergeCell ref="AN392:AO392"/>
    <mergeCell ref="T392:U392"/>
    <mergeCell ref="V392:X392"/>
    <mergeCell ref="Y392:Z392"/>
    <mergeCell ref="AB392:AC392"/>
    <mergeCell ref="AD392:AE392"/>
    <mergeCell ref="AF392:AH392"/>
    <mergeCell ref="AI392:AK392"/>
    <mergeCell ref="AL393:AM393"/>
    <mergeCell ref="AN393:AO393"/>
    <mergeCell ref="T393:U393"/>
    <mergeCell ref="V393:X393"/>
    <mergeCell ref="Y393:Z393"/>
    <mergeCell ref="AB393:AC393"/>
    <mergeCell ref="AD393:AE393"/>
    <mergeCell ref="AF393:AH393"/>
    <mergeCell ref="AI393:AK393"/>
    <mergeCell ref="T395:U395"/>
    <mergeCell ref="V395:X395"/>
    <mergeCell ref="Y395:Z395"/>
    <mergeCell ref="AB395:AC395"/>
    <mergeCell ref="AD395:AE395"/>
    <mergeCell ref="AF395:AH395"/>
    <mergeCell ref="AI395:AK395"/>
    <mergeCell ref="C395:D395"/>
    <mergeCell ref="E395:F395"/>
    <mergeCell ref="G395:H395"/>
    <mergeCell ref="I395:M395"/>
    <mergeCell ref="N395:O395"/>
    <mergeCell ref="P395:Q395"/>
    <mergeCell ref="R395:S395"/>
    <mergeCell ref="AL390:AM390"/>
    <mergeCell ref="AN390:AO390"/>
    <mergeCell ref="AP390:AQ390"/>
    <mergeCell ref="AR390:AS390"/>
    <mergeCell ref="AT390:AU390"/>
    <mergeCell ref="AV390:AX390"/>
    <mergeCell ref="AY390:AZ390"/>
    <mergeCell ref="BA390:BB390"/>
    <mergeCell ref="T390:U390"/>
    <mergeCell ref="V390:X390"/>
    <mergeCell ref="Y390:Z390"/>
    <mergeCell ref="AB390:AC390"/>
    <mergeCell ref="AD390:AE390"/>
    <mergeCell ref="AF390:AH390"/>
    <mergeCell ref="AI390:AK390"/>
    <mergeCell ref="C390:D390"/>
    <mergeCell ref="E390:F390"/>
    <mergeCell ref="G390:H390"/>
    <mergeCell ref="I390:M390"/>
    <mergeCell ref="N390:O390"/>
    <mergeCell ref="P390:Q390"/>
    <mergeCell ref="R390:S390"/>
    <mergeCell ref="T391:U391"/>
    <mergeCell ref="V391:X391"/>
    <mergeCell ref="Y391:Z391"/>
    <mergeCell ref="AB391:AC391"/>
    <mergeCell ref="AD391:AE391"/>
    <mergeCell ref="AF391:AH391"/>
    <mergeCell ref="AI391:AK391"/>
    <mergeCell ref="AL391:AM391"/>
    <mergeCell ref="AN391:AO391"/>
    <mergeCell ref="AR391:AS391"/>
    <mergeCell ref="AT391:AU391"/>
    <mergeCell ref="AV391:AX391"/>
    <mergeCell ref="AY391:AZ391"/>
    <mergeCell ref="BA391:BB391"/>
    <mergeCell ref="C393:D393"/>
    <mergeCell ref="E393:F393"/>
    <mergeCell ref="G393:H393"/>
    <mergeCell ref="I393:M393"/>
    <mergeCell ref="N393:O393"/>
    <mergeCell ref="P393:Q393"/>
    <mergeCell ref="R393:S393"/>
    <mergeCell ref="AP393:AQ393"/>
    <mergeCell ref="AR393:AS393"/>
    <mergeCell ref="AT393:AU393"/>
    <mergeCell ref="AV393:AX393"/>
    <mergeCell ref="AY393:AZ393"/>
    <mergeCell ref="BA393:BB393"/>
    <mergeCell ref="AP391:AQ391"/>
    <mergeCell ref="AP392:AQ392"/>
    <mergeCell ref="AR392:AS392"/>
    <mergeCell ref="AT392:AU392"/>
    <mergeCell ref="AV392:AX392"/>
    <mergeCell ref="AY392:AZ392"/>
    <mergeCell ref="BA392:BB392"/>
    <mergeCell ref="AL396:AM396"/>
    <mergeCell ref="AN396:AO396"/>
    <mergeCell ref="T396:U396"/>
    <mergeCell ref="V396:X396"/>
    <mergeCell ref="Y396:Z396"/>
    <mergeCell ref="AB396:AC396"/>
    <mergeCell ref="AD396:AE396"/>
    <mergeCell ref="AF396:AH396"/>
    <mergeCell ref="AI396:AK396"/>
    <mergeCell ref="C391:D391"/>
    <mergeCell ref="E391:F391"/>
    <mergeCell ref="G391:H391"/>
    <mergeCell ref="I391:M391"/>
    <mergeCell ref="N391:O391"/>
    <mergeCell ref="P391:Q391"/>
    <mergeCell ref="R391:S391"/>
    <mergeCell ref="C392:D392"/>
    <mergeCell ref="E392:F392"/>
    <mergeCell ref="G392:H392"/>
    <mergeCell ref="I392:M392"/>
    <mergeCell ref="N392:O392"/>
    <mergeCell ref="P392:Q392"/>
    <mergeCell ref="R392:S392"/>
    <mergeCell ref="AL394:AM394"/>
    <mergeCell ref="AN394:AO394"/>
    <mergeCell ref="AP394:AQ394"/>
    <mergeCell ref="AR394:AS394"/>
    <mergeCell ref="AT394:AU394"/>
    <mergeCell ref="AV394:AX394"/>
    <mergeCell ref="AY394:AZ394"/>
    <mergeCell ref="BA394:BB394"/>
    <mergeCell ref="T394:U394"/>
    <mergeCell ref="V394:X394"/>
    <mergeCell ref="Y394:Z394"/>
    <mergeCell ref="AB394:AC394"/>
    <mergeCell ref="AD394:AE394"/>
    <mergeCell ref="AF394:AH394"/>
    <mergeCell ref="AI394:AK394"/>
    <mergeCell ref="C394:D394"/>
    <mergeCell ref="E394:F394"/>
    <mergeCell ref="G394:H394"/>
    <mergeCell ref="I394:M394"/>
    <mergeCell ref="N394:O394"/>
    <mergeCell ref="P394:Q394"/>
    <mergeCell ref="R394:S394"/>
    <mergeCell ref="AP395:AQ395"/>
    <mergeCell ref="AP396:AQ396"/>
    <mergeCell ref="AR396:AS396"/>
    <mergeCell ref="AT396:AU396"/>
    <mergeCell ref="AV396:AX396"/>
    <mergeCell ref="AY396:AZ396"/>
    <mergeCell ref="BA396:BB396"/>
    <mergeCell ref="AL395:AM395"/>
    <mergeCell ref="AN395:AO395"/>
    <mergeCell ref="AR395:AS395"/>
    <mergeCell ref="AT395:AU395"/>
    <mergeCell ref="AV395:AX395"/>
    <mergeCell ref="AY395:AZ395"/>
    <mergeCell ref="BA395:BB395"/>
    <mergeCell ref="C396:D396"/>
    <mergeCell ref="E396:F396"/>
    <mergeCell ref="G396:H396"/>
    <mergeCell ref="I396:M396"/>
    <mergeCell ref="N396:O396"/>
    <mergeCell ref="P396:Q396"/>
    <mergeCell ref="R396:S396"/>
    <mergeCell ref="AL397:AM397"/>
    <mergeCell ref="AN397:AO397"/>
    <mergeCell ref="AP397:AQ397"/>
    <mergeCell ref="AR397:AS397"/>
    <mergeCell ref="AT397:AU397"/>
    <mergeCell ref="AV397:AX397"/>
    <mergeCell ref="AY397:AZ397"/>
    <mergeCell ref="BA397:BB397"/>
    <mergeCell ref="T397:U397"/>
    <mergeCell ref="V397:X397"/>
    <mergeCell ref="Y397:Z397"/>
    <mergeCell ref="AB397:AC397"/>
    <mergeCell ref="AD397:AE397"/>
    <mergeCell ref="AF397:AH397"/>
    <mergeCell ref="AI397:AK397"/>
    <mergeCell ref="C397:D397"/>
    <mergeCell ref="E397:F397"/>
    <mergeCell ref="G397:H397"/>
    <mergeCell ref="I397:M397"/>
    <mergeCell ref="N397:O397"/>
    <mergeCell ref="P397:Q397"/>
    <mergeCell ref="R397:S397"/>
    <mergeCell ref="AL398:AM398"/>
    <mergeCell ref="AN398:AO398"/>
    <mergeCell ref="AP398:AQ398"/>
    <mergeCell ref="AR398:AS398"/>
    <mergeCell ref="AT398:AU398"/>
    <mergeCell ref="AV398:AX398"/>
    <mergeCell ref="AY398:AZ398"/>
    <mergeCell ref="BA398:BB398"/>
    <mergeCell ref="T398:U398"/>
    <mergeCell ref="V398:X398"/>
    <mergeCell ref="Y398:Z398"/>
    <mergeCell ref="AB398:AC398"/>
    <mergeCell ref="AD398:AE398"/>
    <mergeCell ref="AF398:AH398"/>
    <mergeCell ref="AI398:AK398"/>
    <mergeCell ref="C398:D398"/>
    <mergeCell ref="E398:F398"/>
    <mergeCell ref="G398:H398"/>
    <mergeCell ref="I398:M398"/>
    <mergeCell ref="N398:O398"/>
    <mergeCell ref="P398:Q398"/>
    <mergeCell ref="R398:S398"/>
    <mergeCell ref="AL401:AM401"/>
    <mergeCell ref="AN401:AO401"/>
    <mergeCell ref="T401:U401"/>
    <mergeCell ref="V401:X401"/>
    <mergeCell ref="Y401:Z401"/>
    <mergeCell ref="AB401:AC401"/>
    <mergeCell ref="AD401:AE401"/>
    <mergeCell ref="AF401:AH401"/>
    <mergeCell ref="AI401:AK401"/>
    <mergeCell ref="AL402:AM402"/>
    <mergeCell ref="AN402:AO402"/>
    <mergeCell ref="T402:U402"/>
    <mergeCell ref="V402:X402"/>
    <mergeCell ref="Y402:Z402"/>
    <mergeCell ref="AB402:AC402"/>
    <mergeCell ref="AD402:AE402"/>
    <mergeCell ref="AF402:AH402"/>
    <mergeCell ref="AI402:AK402"/>
    <mergeCell ref="T404:U404"/>
    <mergeCell ref="V404:X404"/>
    <mergeCell ref="Y404:Z404"/>
    <mergeCell ref="AB404:AC404"/>
    <mergeCell ref="AD404:AE404"/>
    <mergeCell ref="AF404:AH404"/>
    <mergeCell ref="AI404:AK404"/>
    <mergeCell ref="C404:D404"/>
    <mergeCell ref="E404:F404"/>
    <mergeCell ref="G404:H404"/>
    <mergeCell ref="I404:M404"/>
    <mergeCell ref="N404:O404"/>
    <mergeCell ref="P404:Q404"/>
    <mergeCell ref="R404:S404"/>
    <mergeCell ref="AL399:AM399"/>
    <mergeCell ref="AN399:AO399"/>
    <mergeCell ref="AP399:AQ399"/>
    <mergeCell ref="AR399:AS399"/>
    <mergeCell ref="AT399:AU399"/>
    <mergeCell ref="AV399:AX399"/>
    <mergeCell ref="AY399:AZ399"/>
    <mergeCell ref="BA399:BB399"/>
    <mergeCell ref="T399:U399"/>
    <mergeCell ref="V399:X399"/>
    <mergeCell ref="Y399:Z399"/>
    <mergeCell ref="AB399:AC399"/>
    <mergeCell ref="AD399:AE399"/>
    <mergeCell ref="AF399:AH399"/>
    <mergeCell ref="AI399:AK399"/>
    <mergeCell ref="C399:D399"/>
    <mergeCell ref="E399:F399"/>
    <mergeCell ref="G399:H399"/>
    <mergeCell ref="I399:M399"/>
    <mergeCell ref="N399:O399"/>
    <mergeCell ref="P399:Q399"/>
    <mergeCell ref="R399:S399"/>
    <mergeCell ref="T400:U400"/>
    <mergeCell ref="V400:X400"/>
    <mergeCell ref="Y400:Z400"/>
    <mergeCell ref="AB400:AC400"/>
    <mergeCell ref="AD400:AE400"/>
    <mergeCell ref="AF400:AH400"/>
    <mergeCell ref="AI400:AK400"/>
    <mergeCell ref="AL400:AM400"/>
    <mergeCell ref="AN400:AO400"/>
    <mergeCell ref="AR400:AS400"/>
    <mergeCell ref="AT400:AU400"/>
    <mergeCell ref="AV400:AX400"/>
    <mergeCell ref="AY400:AZ400"/>
    <mergeCell ref="BA400:BB400"/>
    <mergeCell ref="C402:D402"/>
    <mergeCell ref="E402:F402"/>
    <mergeCell ref="G402:H402"/>
    <mergeCell ref="I402:M402"/>
    <mergeCell ref="N402:O402"/>
    <mergeCell ref="P402:Q402"/>
    <mergeCell ref="R402:S402"/>
    <mergeCell ref="AP402:AQ402"/>
    <mergeCell ref="AR402:AS402"/>
    <mergeCell ref="AT402:AU402"/>
    <mergeCell ref="AV402:AX402"/>
    <mergeCell ref="AY402:AZ402"/>
    <mergeCell ref="BA402:BB402"/>
    <mergeCell ref="AP400:AQ400"/>
    <mergeCell ref="AP401:AQ401"/>
    <mergeCell ref="AR401:AS401"/>
    <mergeCell ref="AT401:AU401"/>
    <mergeCell ref="AV401:AX401"/>
    <mergeCell ref="AY401:AZ401"/>
    <mergeCell ref="BA401:BB401"/>
    <mergeCell ref="AL405:AM405"/>
    <mergeCell ref="AN405:AO405"/>
    <mergeCell ref="T405:U405"/>
    <mergeCell ref="V405:X405"/>
    <mergeCell ref="Y405:Z405"/>
    <mergeCell ref="AB405:AC405"/>
    <mergeCell ref="AD405:AE405"/>
    <mergeCell ref="AF405:AH405"/>
    <mergeCell ref="AI405:AK405"/>
    <mergeCell ref="C400:D400"/>
    <mergeCell ref="E400:F400"/>
    <mergeCell ref="G400:H400"/>
    <mergeCell ref="I400:M400"/>
    <mergeCell ref="N400:O400"/>
    <mergeCell ref="P400:Q400"/>
    <mergeCell ref="R400:S400"/>
    <mergeCell ref="C401:D401"/>
    <mergeCell ref="E401:F401"/>
    <mergeCell ref="G401:H401"/>
    <mergeCell ref="I401:M401"/>
    <mergeCell ref="N401:O401"/>
    <mergeCell ref="P401:Q401"/>
    <mergeCell ref="R401:S401"/>
    <mergeCell ref="AL403:AM403"/>
    <mergeCell ref="AN403:AO403"/>
    <mergeCell ref="AP403:AQ403"/>
    <mergeCell ref="AR403:AS403"/>
    <mergeCell ref="AT403:AU403"/>
    <mergeCell ref="AV403:AX403"/>
    <mergeCell ref="AY403:AZ403"/>
    <mergeCell ref="BA403:BB403"/>
    <mergeCell ref="T403:U403"/>
    <mergeCell ref="V403:X403"/>
    <mergeCell ref="Y403:Z403"/>
    <mergeCell ref="AB403:AC403"/>
    <mergeCell ref="AD403:AE403"/>
    <mergeCell ref="AF403:AH403"/>
    <mergeCell ref="AI403:AK403"/>
    <mergeCell ref="C403:D403"/>
    <mergeCell ref="E403:F403"/>
    <mergeCell ref="G403:H403"/>
    <mergeCell ref="I403:M403"/>
    <mergeCell ref="N403:O403"/>
    <mergeCell ref="P403:Q403"/>
    <mergeCell ref="R403:S403"/>
    <mergeCell ref="AP404:AQ404"/>
    <mergeCell ref="AP405:AQ405"/>
    <mergeCell ref="AR405:AS405"/>
    <mergeCell ref="AT405:AU405"/>
    <mergeCell ref="AV405:AX405"/>
    <mergeCell ref="AY405:AZ405"/>
    <mergeCell ref="BA405:BB405"/>
    <mergeCell ref="AL404:AM404"/>
    <mergeCell ref="AN404:AO404"/>
    <mergeCell ref="AR404:AS404"/>
    <mergeCell ref="AT404:AU404"/>
    <mergeCell ref="AV404:AX404"/>
    <mergeCell ref="AY404:AZ404"/>
    <mergeCell ref="BA404:BB404"/>
    <mergeCell ref="C405:D405"/>
    <mergeCell ref="E405:F405"/>
    <mergeCell ref="G405:H405"/>
    <mergeCell ref="I405:M405"/>
    <mergeCell ref="N405:O405"/>
    <mergeCell ref="P405:Q405"/>
    <mergeCell ref="R405:S405"/>
    <mergeCell ref="AL406:AM406"/>
    <mergeCell ref="AN406:AO406"/>
    <mergeCell ref="AP406:AQ406"/>
    <mergeCell ref="AR406:AS406"/>
    <mergeCell ref="AT406:AU406"/>
    <mergeCell ref="AV406:AX406"/>
    <mergeCell ref="AY406:AZ406"/>
    <mergeCell ref="BA406:BB406"/>
    <mergeCell ref="T406:U406"/>
    <mergeCell ref="V406:X406"/>
    <mergeCell ref="Y406:Z406"/>
    <mergeCell ref="AB406:AC406"/>
    <mergeCell ref="AD406:AE406"/>
    <mergeCell ref="AF406:AH406"/>
    <mergeCell ref="AI406:AK406"/>
    <mergeCell ref="C406:D406"/>
    <mergeCell ref="E406:F406"/>
    <mergeCell ref="G406:H406"/>
    <mergeCell ref="I406:M406"/>
    <mergeCell ref="N406:O406"/>
    <mergeCell ref="P406:Q406"/>
    <mergeCell ref="R406:S406"/>
    <mergeCell ref="AL407:AM407"/>
    <mergeCell ref="AN407:AO407"/>
    <mergeCell ref="AP407:AQ407"/>
    <mergeCell ref="AR407:AS407"/>
    <mergeCell ref="AT407:AU407"/>
    <mergeCell ref="AV407:AX407"/>
    <mergeCell ref="AY407:AZ407"/>
    <mergeCell ref="BA407:BB407"/>
    <mergeCell ref="T407:U407"/>
    <mergeCell ref="V407:X407"/>
    <mergeCell ref="Y407:Z407"/>
    <mergeCell ref="AB407:AC407"/>
    <mergeCell ref="AD407:AE407"/>
    <mergeCell ref="AF407:AH407"/>
    <mergeCell ref="AI407:AK407"/>
    <mergeCell ref="C407:D407"/>
    <mergeCell ref="E407:F407"/>
    <mergeCell ref="G407:H407"/>
    <mergeCell ref="I407:M407"/>
    <mergeCell ref="N407:O407"/>
    <mergeCell ref="P407:Q407"/>
    <mergeCell ref="R407:S407"/>
    <mergeCell ref="AL410:AM410"/>
    <mergeCell ref="AN410:AO410"/>
    <mergeCell ref="T410:U410"/>
    <mergeCell ref="V410:X410"/>
    <mergeCell ref="Y410:Z410"/>
    <mergeCell ref="AB410:AC410"/>
    <mergeCell ref="AD410:AE410"/>
    <mergeCell ref="AF410:AH410"/>
    <mergeCell ref="AI410:AK410"/>
    <mergeCell ref="AL411:AM411"/>
    <mergeCell ref="AN411:AO411"/>
    <mergeCell ref="T411:U411"/>
    <mergeCell ref="V411:X411"/>
    <mergeCell ref="Y411:Z411"/>
    <mergeCell ref="AB411:AC411"/>
    <mergeCell ref="AD411:AE411"/>
    <mergeCell ref="AF411:AH411"/>
    <mergeCell ref="AI411:AK411"/>
    <mergeCell ref="T413:U413"/>
    <mergeCell ref="V413:X413"/>
    <mergeCell ref="Y413:Z413"/>
    <mergeCell ref="AB413:AC413"/>
    <mergeCell ref="AD413:AE413"/>
    <mergeCell ref="AF413:AH413"/>
    <mergeCell ref="AI413:AK413"/>
    <mergeCell ref="C413:D413"/>
    <mergeCell ref="E413:F413"/>
    <mergeCell ref="G413:H413"/>
    <mergeCell ref="I413:M413"/>
    <mergeCell ref="N413:O413"/>
    <mergeCell ref="P413:Q413"/>
    <mergeCell ref="R413:S413"/>
    <mergeCell ref="AL408:AM408"/>
    <mergeCell ref="AN408:AO408"/>
    <mergeCell ref="AP408:AQ408"/>
    <mergeCell ref="AR408:AS408"/>
    <mergeCell ref="AT408:AU408"/>
    <mergeCell ref="AV408:AX408"/>
    <mergeCell ref="AY408:AZ408"/>
    <mergeCell ref="BA408:BB408"/>
    <mergeCell ref="T408:U408"/>
    <mergeCell ref="V408:X408"/>
    <mergeCell ref="Y408:Z408"/>
    <mergeCell ref="AB408:AC408"/>
    <mergeCell ref="AD408:AE408"/>
    <mergeCell ref="AF408:AH408"/>
    <mergeCell ref="AI408:AK408"/>
    <mergeCell ref="C408:D408"/>
    <mergeCell ref="E408:F408"/>
    <mergeCell ref="G408:H408"/>
    <mergeCell ref="I408:M408"/>
    <mergeCell ref="N408:O408"/>
    <mergeCell ref="P408:Q408"/>
    <mergeCell ref="R408:S408"/>
    <mergeCell ref="T409:U409"/>
    <mergeCell ref="V409:X409"/>
    <mergeCell ref="Y409:Z409"/>
    <mergeCell ref="AB409:AC409"/>
    <mergeCell ref="AD409:AE409"/>
    <mergeCell ref="AF409:AH409"/>
    <mergeCell ref="AI409:AK409"/>
    <mergeCell ref="AL409:AM409"/>
    <mergeCell ref="AN409:AO409"/>
    <mergeCell ref="AR409:AS409"/>
    <mergeCell ref="AT409:AU409"/>
    <mergeCell ref="AV409:AX409"/>
    <mergeCell ref="AY409:AZ409"/>
    <mergeCell ref="BA409:BB409"/>
    <mergeCell ref="C411:D411"/>
    <mergeCell ref="E411:F411"/>
    <mergeCell ref="G411:H411"/>
    <mergeCell ref="I411:M411"/>
    <mergeCell ref="N411:O411"/>
    <mergeCell ref="P411:Q411"/>
    <mergeCell ref="R411:S411"/>
    <mergeCell ref="AP411:AQ411"/>
    <mergeCell ref="AR411:AS411"/>
    <mergeCell ref="AT411:AU411"/>
    <mergeCell ref="AV411:AX411"/>
    <mergeCell ref="AY411:AZ411"/>
    <mergeCell ref="BA411:BB411"/>
    <mergeCell ref="AP409:AQ409"/>
    <mergeCell ref="AP410:AQ410"/>
    <mergeCell ref="AR410:AS410"/>
    <mergeCell ref="AT410:AU410"/>
    <mergeCell ref="AV410:AX410"/>
    <mergeCell ref="AY410:AZ410"/>
    <mergeCell ref="BA410:BB410"/>
    <mergeCell ref="AL414:AM414"/>
    <mergeCell ref="AN414:AO414"/>
    <mergeCell ref="T414:U414"/>
    <mergeCell ref="V414:X414"/>
    <mergeCell ref="Y414:Z414"/>
    <mergeCell ref="AB414:AC414"/>
    <mergeCell ref="AD414:AE414"/>
    <mergeCell ref="AF414:AH414"/>
    <mergeCell ref="AI414:AK414"/>
    <mergeCell ref="C409:D409"/>
    <mergeCell ref="E409:F409"/>
    <mergeCell ref="G409:H409"/>
    <mergeCell ref="I409:M409"/>
    <mergeCell ref="N409:O409"/>
    <mergeCell ref="P409:Q409"/>
    <mergeCell ref="R409:S409"/>
    <mergeCell ref="C410:D410"/>
    <mergeCell ref="E410:F410"/>
    <mergeCell ref="G410:H410"/>
    <mergeCell ref="I410:M410"/>
    <mergeCell ref="N410:O410"/>
    <mergeCell ref="P410:Q410"/>
    <mergeCell ref="R410:S410"/>
    <mergeCell ref="AL412:AM412"/>
    <mergeCell ref="AN412:AO412"/>
    <mergeCell ref="AP412:AQ412"/>
    <mergeCell ref="AR412:AS412"/>
    <mergeCell ref="AT412:AU412"/>
    <mergeCell ref="AV412:AX412"/>
    <mergeCell ref="AY412:AZ412"/>
    <mergeCell ref="BA412:BB412"/>
    <mergeCell ref="T412:U412"/>
    <mergeCell ref="V412:X412"/>
    <mergeCell ref="Y412:Z412"/>
    <mergeCell ref="AB412:AC412"/>
    <mergeCell ref="AD412:AE412"/>
    <mergeCell ref="AF412:AH412"/>
    <mergeCell ref="AI412:AK412"/>
    <mergeCell ref="C412:D412"/>
    <mergeCell ref="E412:F412"/>
    <mergeCell ref="G412:H412"/>
    <mergeCell ref="I412:M412"/>
    <mergeCell ref="N412:O412"/>
    <mergeCell ref="P412:Q412"/>
    <mergeCell ref="R412:S412"/>
    <mergeCell ref="AP413:AQ413"/>
    <mergeCell ref="AP414:AQ414"/>
    <mergeCell ref="AR414:AS414"/>
    <mergeCell ref="AT414:AU414"/>
    <mergeCell ref="AV414:AX414"/>
    <mergeCell ref="AY414:AZ414"/>
    <mergeCell ref="BA414:BB414"/>
    <mergeCell ref="AL413:AM413"/>
    <mergeCell ref="AN413:AO413"/>
    <mergeCell ref="AR413:AS413"/>
    <mergeCell ref="AT413:AU413"/>
    <mergeCell ref="AV413:AX413"/>
    <mergeCell ref="AY413:AZ413"/>
    <mergeCell ref="BA413:BB413"/>
    <mergeCell ref="C414:D414"/>
    <mergeCell ref="E414:F414"/>
    <mergeCell ref="G414:H414"/>
    <mergeCell ref="I414:M414"/>
    <mergeCell ref="N414:O414"/>
    <mergeCell ref="P414:Q414"/>
    <mergeCell ref="R414:S414"/>
    <mergeCell ref="AL415:AM415"/>
    <mergeCell ref="AN415:AO415"/>
    <mergeCell ref="AP415:AQ415"/>
    <mergeCell ref="AR415:AS415"/>
    <mergeCell ref="AT415:AU415"/>
    <mergeCell ref="AV415:AX415"/>
    <mergeCell ref="AY415:AZ415"/>
    <mergeCell ref="BA415:BB415"/>
    <mergeCell ref="T415:U415"/>
    <mergeCell ref="V415:X415"/>
    <mergeCell ref="Y415:Z415"/>
    <mergeCell ref="AB415:AC415"/>
    <mergeCell ref="AD415:AE415"/>
    <mergeCell ref="AF415:AH415"/>
    <mergeCell ref="AI415:AK415"/>
    <mergeCell ref="C415:D415"/>
    <mergeCell ref="E415:F415"/>
    <mergeCell ref="G415:H415"/>
    <mergeCell ref="I415:M415"/>
    <mergeCell ref="N415:O415"/>
    <mergeCell ref="P415:Q415"/>
    <mergeCell ref="R415:S415"/>
    <mergeCell ref="AL416:AM416"/>
    <mergeCell ref="AN416:AO416"/>
    <mergeCell ref="AP416:AQ416"/>
    <mergeCell ref="AR416:AS416"/>
    <mergeCell ref="AT416:AU416"/>
    <mergeCell ref="AV416:AX416"/>
    <mergeCell ref="AY416:AZ416"/>
    <mergeCell ref="BA416:BB416"/>
    <mergeCell ref="T416:U416"/>
    <mergeCell ref="V416:X416"/>
    <mergeCell ref="Y416:Z416"/>
    <mergeCell ref="AB416:AC416"/>
    <mergeCell ref="AD416:AE416"/>
    <mergeCell ref="AF416:AH416"/>
    <mergeCell ref="AI416:AK416"/>
    <mergeCell ref="C416:D416"/>
    <mergeCell ref="E416:F416"/>
    <mergeCell ref="G416:H416"/>
    <mergeCell ref="I416:M416"/>
    <mergeCell ref="N416:O416"/>
    <mergeCell ref="P416:Q416"/>
    <mergeCell ref="R416:S416"/>
    <mergeCell ref="AL419:AM419"/>
    <mergeCell ref="AN419:AO419"/>
    <mergeCell ref="T419:U419"/>
    <mergeCell ref="V419:X419"/>
    <mergeCell ref="Y419:Z419"/>
    <mergeCell ref="AB419:AC419"/>
    <mergeCell ref="AD419:AE419"/>
    <mergeCell ref="AF419:AH419"/>
    <mergeCell ref="AI419:AK419"/>
    <mergeCell ref="AL420:AM420"/>
    <mergeCell ref="AN420:AO420"/>
    <mergeCell ref="T420:U420"/>
    <mergeCell ref="V420:X420"/>
    <mergeCell ref="Y420:Z420"/>
    <mergeCell ref="AB420:AC420"/>
    <mergeCell ref="AD420:AE420"/>
    <mergeCell ref="AF420:AH420"/>
    <mergeCell ref="AI420:AK420"/>
    <mergeCell ref="T422:U422"/>
    <mergeCell ref="V422:X422"/>
    <mergeCell ref="Y422:Z422"/>
    <mergeCell ref="AB422:AC422"/>
    <mergeCell ref="AD422:AE422"/>
    <mergeCell ref="AF422:AH422"/>
    <mergeCell ref="AI422:AK422"/>
    <mergeCell ref="C422:D422"/>
    <mergeCell ref="E422:F422"/>
    <mergeCell ref="G422:H422"/>
    <mergeCell ref="I422:M422"/>
    <mergeCell ref="N422:O422"/>
    <mergeCell ref="P422:Q422"/>
    <mergeCell ref="R422:S422"/>
    <mergeCell ref="AL417:AM417"/>
    <mergeCell ref="AN417:AO417"/>
    <mergeCell ref="AP417:AQ417"/>
    <mergeCell ref="AR417:AS417"/>
    <mergeCell ref="AT417:AU417"/>
    <mergeCell ref="AV417:AX417"/>
    <mergeCell ref="AY417:AZ417"/>
    <mergeCell ref="BA417:BB417"/>
    <mergeCell ref="T417:U417"/>
    <mergeCell ref="V417:X417"/>
    <mergeCell ref="Y417:Z417"/>
    <mergeCell ref="AB417:AC417"/>
    <mergeCell ref="AD417:AE417"/>
    <mergeCell ref="AF417:AH417"/>
    <mergeCell ref="AI417:AK417"/>
    <mergeCell ref="C417:D417"/>
    <mergeCell ref="E417:F417"/>
    <mergeCell ref="G417:H417"/>
    <mergeCell ref="I417:M417"/>
    <mergeCell ref="N417:O417"/>
    <mergeCell ref="P417:Q417"/>
    <mergeCell ref="R417:S417"/>
    <mergeCell ref="T418:U418"/>
    <mergeCell ref="V418:X418"/>
    <mergeCell ref="Y418:Z418"/>
    <mergeCell ref="AB418:AC418"/>
    <mergeCell ref="AD418:AE418"/>
    <mergeCell ref="AF418:AH418"/>
    <mergeCell ref="AI418:AK418"/>
    <mergeCell ref="AL418:AM418"/>
    <mergeCell ref="AN418:AO418"/>
    <mergeCell ref="AR418:AS418"/>
    <mergeCell ref="AT418:AU418"/>
    <mergeCell ref="AV418:AX418"/>
    <mergeCell ref="AY418:AZ418"/>
    <mergeCell ref="BA418:BB418"/>
    <mergeCell ref="C420:D420"/>
    <mergeCell ref="E420:F420"/>
    <mergeCell ref="G420:H420"/>
    <mergeCell ref="I420:M420"/>
    <mergeCell ref="N420:O420"/>
    <mergeCell ref="P420:Q420"/>
    <mergeCell ref="R420:S420"/>
    <mergeCell ref="AP420:AQ420"/>
    <mergeCell ref="AR420:AS420"/>
    <mergeCell ref="AT420:AU420"/>
    <mergeCell ref="AV420:AX420"/>
    <mergeCell ref="AY420:AZ420"/>
    <mergeCell ref="BA420:BB420"/>
    <mergeCell ref="AP418:AQ418"/>
    <mergeCell ref="AP419:AQ419"/>
    <mergeCell ref="AR419:AS419"/>
    <mergeCell ref="AT419:AU419"/>
    <mergeCell ref="AV419:AX419"/>
    <mergeCell ref="AY419:AZ419"/>
    <mergeCell ref="BA419:BB419"/>
    <mergeCell ref="AL423:AM423"/>
    <mergeCell ref="AN423:AO423"/>
    <mergeCell ref="T423:U423"/>
    <mergeCell ref="V423:X423"/>
    <mergeCell ref="Y423:Z423"/>
    <mergeCell ref="AB423:AC423"/>
    <mergeCell ref="AD423:AE423"/>
    <mergeCell ref="AF423:AH423"/>
    <mergeCell ref="AI423:AK423"/>
    <mergeCell ref="C418:D418"/>
    <mergeCell ref="E418:F418"/>
    <mergeCell ref="G418:H418"/>
    <mergeCell ref="I418:M418"/>
    <mergeCell ref="N418:O418"/>
    <mergeCell ref="P418:Q418"/>
    <mergeCell ref="R418:S418"/>
    <mergeCell ref="C419:D419"/>
    <mergeCell ref="E419:F419"/>
    <mergeCell ref="G419:H419"/>
    <mergeCell ref="I419:M419"/>
    <mergeCell ref="N419:O419"/>
    <mergeCell ref="P419:Q419"/>
    <mergeCell ref="R419:S419"/>
    <mergeCell ref="AL421:AM421"/>
    <mergeCell ref="AN421:AO421"/>
    <mergeCell ref="AP421:AQ421"/>
    <mergeCell ref="AR421:AS421"/>
    <mergeCell ref="AT421:AU421"/>
    <mergeCell ref="AV421:AX421"/>
    <mergeCell ref="AY421:AZ421"/>
    <mergeCell ref="BA421:BB421"/>
    <mergeCell ref="T421:U421"/>
    <mergeCell ref="V421:X421"/>
    <mergeCell ref="Y421:Z421"/>
    <mergeCell ref="AB421:AC421"/>
    <mergeCell ref="AD421:AE421"/>
    <mergeCell ref="AF421:AH421"/>
    <mergeCell ref="AI421:AK421"/>
    <mergeCell ref="C421:D421"/>
    <mergeCell ref="E421:F421"/>
    <mergeCell ref="G421:H421"/>
    <mergeCell ref="I421:M421"/>
    <mergeCell ref="N421:O421"/>
    <mergeCell ref="P421:Q421"/>
    <mergeCell ref="R421:S421"/>
    <mergeCell ref="AP422:AQ422"/>
    <mergeCell ref="AP423:AQ423"/>
    <mergeCell ref="AR423:AS423"/>
    <mergeCell ref="AT423:AU423"/>
    <mergeCell ref="AV423:AX423"/>
    <mergeCell ref="AY423:AZ423"/>
    <mergeCell ref="BA423:BB423"/>
    <mergeCell ref="AL422:AM422"/>
    <mergeCell ref="AN422:AO422"/>
    <mergeCell ref="AR422:AS422"/>
    <mergeCell ref="AT422:AU422"/>
    <mergeCell ref="AV422:AX422"/>
    <mergeCell ref="AY422:AZ422"/>
    <mergeCell ref="BA422:BB422"/>
    <mergeCell ref="C423:D423"/>
    <mergeCell ref="E423:F423"/>
    <mergeCell ref="G423:H423"/>
    <mergeCell ref="I423:M423"/>
    <mergeCell ref="N423:O423"/>
    <mergeCell ref="P423:Q423"/>
    <mergeCell ref="R423:S423"/>
    <mergeCell ref="AL424:AM424"/>
    <mergeCell ref="AN424:AO424"/>
    <mergeCell ref="AP424:AQ424"/>
    <mergeCell ref="AR424:AS424"/>
    <mergeCell ref="AT424:AU424"/>
    <mergeCell ref="AV424:AX424"/>
    <mergeCell ref="AY424:AZ424"/>
    <mergeCell ref="BA424:BB424"/>
    <mergeCell ref="T424:U424"/>
    <mergeCell ref="V424:X424"/>
    <mergeCell ref="Y424:Z424"/>
    <mergeCell ref="AB424:AC424"/>
    <mergeCell ref="AD424:AE424"/>
    <mergeCell ref="AF424:AH424"/>
    <mergeCell ref="AI424:AK424"/>
    <mergeCell ref="C424:D424"/>
    <mergeCell ref="E424:F424"/>
    <mergeCell ref="G424:H424"/>
    <mergeCell ref="I424:M424"/>
    <mergeCell ref="N424:O424"/>
    <mergeCell ref="P424:Q424"/>
    <mergeCell ref="R424:S424"/>
    <mergeCell ref="AL425:AM425"/>
    <mergeCell ref="AN425:AO425"/>
    <mergeCell ref="AP425:AQ425"/>
    <mergeCell ref="AR425:AS425"/>
    <mergeCell ref="AT425:AU425"/>
    <mergeCell ref="AV425:AX425"/>
    <mergeCell ref="AY425:AZ425"/>
    <mergeCell ref="BA425:BB425"/>
    <mergeCell ref="T425:U425"/>
    <mergeCell ref="V425:X425"/>
    <mergeCell ref="Y425:Z425"/>
    <mergeCell ref="AB425:AC425"/>
    <mergeCell ref="AD425:AE425"/>
    <mergeCell ref="AF425:AH425"/>
    <mergeCell ref="AI425:AK425"/>
    <mergeCell ref="C425:D425"/>
    <mergeCell ref="E425:F425"/>
    <mergeCell ref="G425:H425"/>
    <mergeCell ref="I425:M425"/>
    <mergeCell ref="N425:O425"/>
    <mergeCell ref="P425:Q425"/>
    <mergeCell ref="R425:S425"/>
    <mergeCell ref="AL428:AM428"/>
    <mergeCell ref="AN428:AO428"/>
    <mergeCell ref="T428:U428"/>
    <mergeCell ref="V428:X428"/>
    <mergeCell ref="Y428:Z428"/>
    <mergeCell ref="AB428:AC428"/>
    <mergeCell ref="AD428:AE428"/>
    <mergeCell ref="AF428:AH428"/>
    <mergeCell ref="AI428:AK428"/>
    <mergeCell ref="AL429:AM429"/>
    <mergeCell ref="AN429:AO429"/>
    <mergeCell ref="T429:U429"/>
    <mergeCell ref="V429:X429"/>
    <mergeCell ref="Y429:Z429"/>
    <mergeCell ref="AB429:AC429"/>
    <mergeCell ref="AD429:AE429"/>
    <mergeCell ref="AF429:AH429"/>
    <mergeCell ref="AI429:AK429"/>
    <mergeCell ref="T431:U431"/>
    <mergeCell ref="V431:X431"/>
    <mergeCell ref="Y431:Z431"/>
    <mergeCell ref="AB431:AC431"/>
    <mergeCell ref="AD431:AE431"/>
    <mergeCell ref="AF431:AH431"/>
    <mergeCell ref="AI431:AK431"/>
    <mergeCell ref="C431:D431"/>
    <mergeCell ref="E431:F431"/>
    <mergeCell ref="G431:H431"/>
    <mergeCell ref="I431:M431"/>
    <mergeCell ref="N431:O431"/>
    <mergeCell ref="P431:Q431"/>
    <mergeCell ref="R431:S431"/>
    <mergeCell ref="AL426:AM426"/>
    <mergeCell ref="AN426:AO426"/>
    <mergeCell ref="AP426:AQ426"/>
    <mergeCell ref="AR426:AS426"/>
    <mergeCell ref="AT426:AU426"/>
    <mergeCell ref="AV426:AX426"/>
    <mergeCell ref="AY426:AZ426"/>
    <mergeCell ref="BA426:BB426"/>
    <mergeCell ref="T426:U426"/>
    <mergeCell ref="V426:X426"/>
    <mergeCell ref="Y426:Z426"/>
    <mergeCell ref="AB426:AC426"/>
    <mergeCell ref="AD426:AE426"/>
    <mergeCell ref="AF426:AH426"/>
    <mergeCell ref="AI426:AK426"/>
    <mergeCell ref="C426:D426"/>
    <mergeCell ref="E426:F426"/>
    <mergeCell ref="G426:H426"/>
    <mergeCell ref="I426:M426"/>
    <mergeCell ref="N426:O426"/>
    <mergeCell ref="P426:Q426"/>
    <mergeCell ref="R426:S426"/>
    <mergeCell ref="T427:U427"/>
    <mergeCell ref="V427:X427"/>
    <mergeCell ref="Y427:Z427"/>
    <mergeCell ref="AB427:AC427"/>
    <mergeCell ref="AD427:AE427"/>
    <mergeCell ref="AF427:AH427"/>
    <mergeCell ref="AI427:AK427"/>
    <mergeCell ref="AL427:AM427"/>
    <mergeCell ref="AN427:AO427"/>
    <mergeCell ref="AR427:AS427"/>
    <mergeCell ref="AT427:AU427"/>
    <mergeCell ref="AV427:AX427"/>
    <mergeCell ref="AY427:AZ427"/>
    <mergeCell ref="BA427:BB427"/>
    <mergeCell ref="C429:D429"/>
    <mergeCell ref="E429:F429"/>
    <mergeCell ref="G429:H429"/>
    <mergeCell ref="I429:M429"/>
    <mergeCell ref="N429:O429"/>
    <mergeCell ref="P429:Q429"/>
    <mergeCell ref="R429:S429"/>
    <mergeCell ref="AP429:AQ429"/>
    <mergeCell ref="AR429:AS429"/>
    <mergeCell ref="AT429:AU429"/>
    <mergeCell ref="AV429:AX429"/>
    <mergeCell ref="AY429:AZ429"/>
    <mergeCell ref="BA429:BB429"/>
    <mergeCell ref="AP427:AQ427"/>
    <mergeCell ref="AP428:AQ428"/>
    <mergeCell ref="AR428:AS428"/>
    <mergeCell ref="AT428:AU428"/>
    <mergeCell ref="AV428:AX428"/>
    <mergeCell ref="AY428:AZ428"/>
    <mergeCell ref="BA428:BB428"/>
    <mergeCell ref="AL432:AM432"/>
    <mergeCell ref="AN432:AO432"/>
    <mergeCell ref="T432:U432"/>
    <mergeCell ref="V432:X432"/>
    <mergeCell ref="Y432:Z432"/>
    <mergeCell ref="AB432:AC432"/>
    <mergeCell ref="AD432:AE432"/>
    <mergeCell ref="AF432:AH432"/>
    <mergeCell ref="AI432:AK432"/>
    <mergeCell ref="C427:D427"/>
    <mergeCell ref="E427:F427"/>
    <mergeCell ref="G427:H427"/>
    <mergeCell ref="I427:M427"/>
    <mergeCell ref="N427:O427"/>
    <mergeCell ref="P427:Q427"/>
    <mergeCell ref="R427:S427"/>
    <mergeCell ref="C428:D428"/>
    <mergeCell ref="E428:F428"/>
    <mergeCell ref="G428:H428"/>
    <mergeCell ref="I428:M428"/>
    <mergeCell ref="N428:O428"/>
    <mergeCell ref="P428:Q428"/>
    <mergeCell ref="R428:S428"/>
    <mergeCell ref="AL430:AM430"/>
    <mergeCell ref="AN430:AO430"/>
    <mergeCell ref="AP430:AQ430"/>
    <mergeCell ref="AR430:AS430"/>
    <mergeCell ref="AT430:AU430"/>
    <mergeCell ref="AV430:AX430"/>
    <mergeCell ref="AY430:AZ430"/>
    <mergeCell ref="BA430:BB430"/>
    <mergeCell ref="T430:U430"/>
    <mergeCell ref="V430:X430"/>
    <mergeCell ref="Y430:Z430"/>
    <mergeCell ref="AB430:AC430"/>
    <mergeCell ref="AD430:AE430"/>
    <mergeCell ref="AF430:AH430"/>
    <mergeCell ref="AI430:AK430"/>
    <mergeCell ref="C430:D430"/>
    <mergeCell ref="E430:F430"/>
    <mergeCell ref="G430:H430"/>
    <mergeCell ref="I430:M430"/>
    <mergeCell ref="N430:O430"/>
    <mergeCell ref="P430:Q430"/>
    <mergeCell ref="R430:S430"/>
    <mergeCell ref="AP431:AQ431"/>
    <mergeCell ref="AP432:AQ432"/>
    <mergeCell ref="AR432:AS432"/>
    <mergeCell ref="AT432:AU432"/>
    <mergeCell ref="AV432:AX432"/>
    <mergeCell ref="AY432:AZ432"/>
    <mergeCell ref="BA432:BB432"/>
    <mergeCell ref="AL431:AM431"/>
    <mergeCell ref="AN431:AO431"/>
    <mergeCell ref="AR431:AS431"/>
    <mergeCell ref="AT431:AU431"/>
    <mergeCell ref="AV431:AX431"/>
    <mergeCell ref="AY431:AZ431"/>
    <mergeCell ref="BA431:BB431"/>
    <mergeCell ref="C432:D432"/>
    <mergeCell ref="E432:F432"/>
    <mergeCell ref="G432:H432"/>
    <mergeCell ref="I432:M432"/>
    <mergeCell ref="N432:O432"/>
    <mergeCell ref="P432:Q432"/>
    <mergeCell ref="R432:S432"/>
    <mergeCell ref="AL433:AM433"/>
    <mergeCell ref="AN433:AO433"/>
    <mergeCell ref="AP433:AQ433"/>
    <mergeCell ref="AR433:AS433"/>
    <mergeCell ref="AT433:AU433"/>
    <mergeCell ref="AV433:AX433"/>
    <mergeCell ref="AY433:AZ433"/>
    <mergeCell ref="BA433:BB433"/>
    <mergeCell ref="T433:U433"/>
    <mergeCell ref="V433:X433"/>
    <mergeCell ref="Y433:Z433"/>
    <mergeCell ref="AB433:AC433"/>
    <mergeCell ref="AD433:AE433"/>
    <mergeCell ref="AF433:AH433"/>
    <mergeCell ref="AI433:AK433"/>
    <mergeCell ref="C433:D433"/>
    <mergeCell ref="E433:F433"/>
    <mergeCell ref="G433:H433"/>
    <mergeCell ref="I433:M433"/>
    <mergeCell ref="N433:O433"/>
    <mergeCell ref="P433:Q433"/>
    <mergeCell ref="R433:S433"/>
    <mergeCell ref="AL434:AM434"/>
    <mergeCell ref="AN434:AO434"/>
    <mergeCell ref="AP434:AQ434"/>
    <mergeCell ref="AR434:AS434"/>
    <mergeCell ref="AT434:AU434"/>
    <mergeCell ref="AV434:AX434"/>
    <mergeCell ref="AY434:AZ434"/>
    <mergeCell ref="BA434:BB434"/>
    <mergeCell ref="T434:U434"/>
    <mergeCell ref="V434:X434"/>
    <mergeCell ref="Y434:Z434"/>
    <mergeCell ref="AB434:AC434"/>
    <mergeCell ref="AD434:AE434"/>
    <mergeCell ref="AF434:AH434"/>
    <mergeCell ref="AI434:AK434"/>
    <mergeCell ref="C434:D434"/>
    <mergeCell ref="E434:F434"/>
    <mergeCell ref="G434:H434"/>
    <mergeCell ref="I434:M434"/>
    <mergeCell ref="N434:O434"/>
    <mergeCell ref="P434:Q434"/>
    <mergeCell ref="R434:S434"/>
    <mergeCell ref="AL437:AM437"/>
    <mergeCell ref="AN437:AO437"/>
    <mergeCell ref="T437:U437"/>
    <mergeCell ref="V437:X437"/>
    <mergeCell ref="Y437:Z437"/>
    <mergeCell ref="AB437:AC437"/>
    <mergeCell ref="AD437:AE437"/>
    <mergeCell ref="AF437:AH437"/>
    <mergeCell ref="AI437:AK437"/>
    <mergeCell ref="AL438:AM438"/>
    <mergeCell ref="AN438:AO438"/>
    <mergeCell ref="T438:U438"/>
    <mergeCell ref="V438:X438"/>
    <mergeCell ref="Y438:Z438"/>
    <mergeCell ref="AB438:AC438"/>
    <mergeCell ref="AD438:AE438"/>
    <mergeCell ref="AF438:AH438"/>
    <mergeCell ref="AI438:AK438"/>
    <mergeCell ref="T440:U440"/>
    <mergeCell ref="V440:X440"/>
    <mergeCell ref="Y440:Z440"/>
    <mergeCell ref="AB440:AC440"/>
    <mergeCell ref="AD440:AE440"/>
    <mergeCell ref="AF440:AH440"/>
    <mergeCell ref="AI440:AK440"/>
    <mergeCell ref="C440:D440"/>
    <mergeCell ref="E440:F440"/>
    <mergeCell ref="G440:H440"/>
    <mergeCell ref="I440:M440"/>
    <mergeCell ref="N440:O440"/>
    <mergeCell ref="P440:Q440"/>
    <mergeCell ref="R440:S440"/>
    <mergeCell ref="AL435:AM435"/>
    <mergeCell ref="AN435:AO435"/>
    <mergeCell ref="AP435:AQ435"/>
    <mergeCell ref="AR435:AS435"/>
    <mergeCell ref="AT435:AU435"/>
    <mergeCell ref="AV435:AX435"/>
    <mergeCell ref="AY435:AZ435"/>
    <mergeCell ref="BA435:BB435"/>
    <mergeCell ref="T435:U435"/>
    <mergeCell ref="V435:X435"/>
    <mergeCell ref="Y435:Z435"/>
    <mergeCell ref="AB435:AC435"/>
    <mergeCell ref="AD435:AE435"/>
    <mergeCell ref="AF435:AH435"/>
    <mergeCell ref="AI435:AK435"/>
    <mergeCell ref="C435:D435"/>
    <mergeCell ref="E435:F435"/>
    <mergeCell ref="G435:H435"/>
    <mergeCell ref="I435:M435"/>
    <mergeCell ref="N435:O435"/>
    <mergeCell ref="P435:Q435"/>
    <mergeCell ref="R435:S435"/>
    <mergeCell ref="T436:U436"/>
    <mergeCell ref="V436:X436"/>
    <mergeCell ref="Y436:Z436"/>
    <mergeCell ref="AB436:AC436"/>
    <mergeCell ref="AD436:AE436"/>
    <mergeCell ref="AF436:AH436"/>
    <mergeCell ref="AI436:AK436"/>
    <mergeCell ref="AL436:AM436"/>
    <mergeCell ref="AN436:AO436"/>
    <mergeCell ref="AR436:AS436"/>
    <mergeCell ref="AT436:AU436"/>
    <mergeCell ref="AV436:AX436"/>
    <mergeCell ref="AY436:AZ436"/>
    <mergeCell ref="BA436:BB436"/>
    <mergeCell ref="C438:D438"/>
    <mergeCell ref="E438:F438"/>
    <mergeCell ref="G438:H438"/>
    <mergeCell ref="I438:M438"/>
    <mergeCell ref="N438:O438"/>
    <mergeCell ref="P438:Q438"/>
    <mergeCell ref="R438:S438"/>
    <mergeCell ref="AP438:AQ438"/>
    <mergeCell ref="AR438:AS438"/>
    <mergeCell ref="AT438:AU438"/>
    <mergeCell ref="AV438:AX438"/>
    <mergeCell ref="AY438:AZ438"/>
    <mergeCell ref="BA438:BB438"/>
    <mergeCell ref="AP436:AQ436"/>
    <mergeCell ref="AP437:AQ437"/>
    <mergeCell ref="AR437:AS437"/>
    <mergeCell ref="AT437:AU437"/>
    <mergeCell ref="AV437:AX437"/>
    <mergeCell ref="AY437:AZ437"/>
    <mergeCell ref="BA437:BB437"/>
    <mergeCell ref="AL441:AM441"/>
    <mergeCell ref="AN441:AO441"/>
    <mergeCell ref="T441:U441"/>
    <mergeCell ref="V441:X441"/>
    <mergeCell ref="Y441:Z441"/>
    <mergeCell ref="AB441:AC441"/>
    <mergeCell ref="AD441:AE441"/>
    <mergeCell ref="AF441:AH441"/>
    <mergeCell ref="AI441:AK441"/>
    <mergeCell ref="C436:D436"/>
    <mergeCell ref="E436:F436"/>
    <mergeCell ref="G436:H436"/>
    <mergeCell ref="I436:M436"/>
    <mergeCell ref="N436:O436"/>
    <mergeCell ref="P436:Q436"/>
    <mergeCell ref="R436:S436"/>
    <mergeCell ref="C437:D437"/>
    <mergeCell ref="E437:F437"/>
    <mergeCell ref="G437:H437"/>
    <mergeCell ref="I437:M437"/>
    <mergeCell ref="N437:O437"/>
    <mergeCell ref="P437:Q437"/>
    <mergeCell ref="R437:S437"/>
    <mergeCell ref="AL439:AM439"/>
    <mergeCell ref="AN439:AO439"/>
    <mergeCell ref="AP439:AQ439"/>
    <mergeCell ref="AR439:AS439"/>
    <mergeCell ref="AT439:AU439"/>
    <mergeCell ref="AV439:AX439"/>
    <mergeCell ref="AY439:AZ439"/>
    <mergeCell ref="BA439:BB439"/>
    <mergeCell ref="T439:U439"/>
    <mergeCell ref="V439:X439"/>
    <mergeCell ref="Y439:Z439"/>
    <mergeCell ref="AB439:AC439"/>
    <mergeCell ref="AD439:AE439"/>
    <mergeCell ref="AF439:AH439"/>
    <mergeCell ref="AI439:AK439"/>
    <mergeCell ref="C439:D439"/>
    <mergeCell ref="E439:F439"/>
    <mergeCell ref="G439:H439"/>
    <mergeCell ref="I439:M439"/>
    <mergeCell ref="N439:O439"/>
    <mergeCell ref="P439:Q439"/>
    <mergeCell ref="R439:S439"/>
    <mergeCell ref="AP440:AQ440"/>
    <mergeCell ref="AP441:AQ441"/>
    <mergeCell ref="AR441:AS441"/>
    <mergeCell ref="AT441:AU441"/>
    <mergeCell ref="AV441:AX441"/>
    <mergeCell ref="AY441:AZ441"/>
    <mergeCell ref="BA441:BB441"/>
    <mergeCell ref="AL440:AM440"/>
    <mergeCell ref="AN440:AO440"/>
    <mergeCell ref="AR440:AS440"/>
    <mergeCell ref="AT440:AU440"/>
    <mergeCell ref="AV440:AX440"/>
    <mergeCell ref="AY440:AZ440"/>
    <mergeCell ref="BA440:BB440"/>
    <mergeCell ref="C441:D441"/>
    <mergeCell ref="E441:F441"/>
    <mergeCell ref="G441:H441"/>
    <mergeCell ref="I441:M441"/>
    <mergeCell ref="N441:O441"/>
    <mergeCell ref="P441:Q441"/>
    <mergeCell ref="R441:S441"/>
    <mergeCell ref="AL442:AM442"/>
    <mergeCell ref="AN442:AO442"/>
    <mergeCell ref="AP442:AQ442"/>
    <mergeCell ref="AR442:AS442"/>
    <mergeCell ref="AT442:AU442"/>
    <mergeCell ref="AV442:AX442"/>
    <mergeCell ref="AY442:AZ442"/>
    <mergeCell ref="BA442:BB442"/>
    <mergeCell ref="T442:U442"/>
    <mergeCell ref="V442:X442"/>
    <mergeCell ref="Y442:Z442"/>
    <mergeCell ref="AB442:AC442"/>
    <mergeCell ref="AD442:AE442"/>
    <mergeCell ref="AF442:AH442"/>
    <mergeCell ref="AI442:AK442"/>
    <mergeCell ref="C442:D442"/>
    <mergeCell ref="E442:F442"/>
    <mergeCell ref="G442:H442"/>
    <mergeCell ref="I442:M442"/>
    <mergeCell ref="N442:O442"/>
    <mergeCell ref="P442:Q442"/>
    <mergeCell ref="R442:S442"/>
    <mergeCell ref="AL443:AM443"/>
    <mergeCell ref="AN443:AO443"/>
    <mergeCell ref="AP443:AQ443"/>
    <mergeCell ref="AR443:AS443"/>
    <mergeCell ref="AT443:AU443"/>
    <mergeCell ref="AV443:AX443"/>
    <mergeCell ref="AY443:AZ443"/>
    <mergeCell ref="BA443:BB443"/>
    <mergeCell ref="T443:U443"/>
    <mergeCell ref="V443:X443"/>
    <mergeCell ref="Y443:Z443"/>
    <mergeCell ref="AB443:AC443"/>
    <mergeCell ref="AD443:AE443"/>
    <mergeCell ref="AF443:AH443"/>
    <mergeCell ref="AI443:AK443"/>
    <mergeCell ref="C443:D443"/>
    <mergeCell ref="E443:F443"/>
    <mergeCell ref="G443:H443"/>
    <mergeCell ref="I443:M443"/>
    <mergeCell ref="N443:O443"/>
    <mergeCell ref="P443:Q443"/>
    <mergeCell ref="R443:S443"/>
    <mergeCell ref="AL446:AM446"/>
    <mergeCell ref="AN446:AO446"/>
    <mergeCell ref="T446:U446"/>
    <mergeCell ref="V446:X446"/>
    <mergeCell ref="Y446:Z446"/>
    <mergeCell ref="AB446:AC446"/>
    <mergeCell ref="AD446:AE446"/>
    <mergeCell ref="AF446:AH446"/>
    <mergeCell ref="AI446:AK446"/>
    <mergeCell ref="AL447:AM447"/>
    <mergeCell ref="AN447:AO447"/>
    <mergeCell ref="T447:U447"/>
    <mergeCell ref="V447:X447"/>
    <mergeCell ref="Y447:Z447"/>
    <mergeCell ref="AB447:AC447"/>
    <mergeCell ref="AD447:AE447"/>
    <mergeCell ref="AF447:AH447"/>
    <mergeCell ref="AI447:AK447"/>
    <mergeCell ref="T449:U449"/>
    <mergeCell ref="V449:X449"/>
    <mergeCell ref="Y449:Z449"/>
    <mergeCell ref="AB449:AC449"/>
    <mergeCell ref="AD449:AE449"/>
    <mergeCell ref="AF449:AH449"/>
    <mergeCell ref="AI449:AK449"/>
    <mergeCell ref="C449:D449"/>
    <mergeCell ref="E449:F449"/>
    <mergeCell ref="G449:H449"/>
    <mergeCell ref="I449:M449"/>
    <mergeCell ref="N449:O449"/>
    <mergeCell ref="P449:Q449"/>
    <mergeCell ref="R449:S449"/>
  </mergeCells>
  <conditionalFormatting sqref="AT9:AU14 AX9:AY14">
    <cfRule type="cellIs" dxfId="1" priority="1" operator="greaterThanOrEqual">
      <formula>0</formula>
    </cfRule>
  </conditionalFormatting>
  <conditionalFormatting sqref="AT9:AU14 AX9:AY14">
    <cfRule type="cellIs" dxfId="0" priority="2" operator="lessThan">
      <formula>0</formula>
    </cfRule>
  </conditionalFormatting>
  <conditionalFormatting sqref="BA20:BB811">
    <cfRule type="cellIs" dxfId="5" priority="3" operator="equal">
      <formula>"SIN PAGOS"</formula>
    </cfRule>
  </conditionalFormatting>
  <dataValidations>
    <dataValidation type="list" allowBlank="1" showErrorMessage="1" sqref="K12">
      <formula1>"Natanael,Otro"</formula1>
    </dataValidation>
    <dataValidation type="list" allowBlank="1" showDropDown="1" showErrorMessage="1" sqref="G20:G811">
      <formula1>System!$I$4:$J$40</formula1>
    </dataValidation>
    <dataValidation type="list" allowBlank="1" showErrorMessage="1" sqref="W14">
      <formula1>"Efectivo,Transferencia"</formula1>
    </dataValidation>
    <dataValidation type="list" allowBlank="1" showErrorMessage="1" sqref="P12">
      <formula1>"Mañana,Tarde,Noche"</formula1>
    </dataValidation>
    <dataValidation type="list" allowBlank="1" showErrorMessage="1" sqref="Y20:Y811">
      <formula1>"COMPLETADO,PENDIENTE,REVISIÓN,ANULADO"</formula1>
    </dataValidation>
    <dataValidation type="list" allowBlank="1" showDropDown="1" showErrorMessage="1" sqref="E20:E811">
      <formula1>"CAPITAL,INGRESOS,EGRESOS"</formula1>
    </dataValidation>
    <dataValidation type="list" allowBlank="1" showErrorMessage="1" sqref="T14 AV20:AV811">
      <formula1>"Al día,Nuevo inscripto,Adeudando,Abandonado"</formula1>
    </dataValidation>
    <dataValidation type="list" allowBlank="1" showErrorMessage="1" sqref="P10">
      <formula1>"Reducida,Completa"</formula1>
    </dataValidation>
    <dataValidation type="list" allowBlank="1" showErrorMessage="1" sqref="I6">
      <formula1>"Habilitado,Provisoria,En proceso,Iniciando,Clausurado"</formula1>
    </dataValidation>
    <dataValidation type="list" allowBlank="1" showErrorMessage="1" sqref="P6">
      <formula1>"Saldado,Saldo a liquidar,Adeudando,Sin movimientos"</formula1>
    </dataValidation>
    <dataValidation type="list" allowBlank="1" showErrorMessage="1" sqref="F3">
      <formula1>"Zona Fitness,GYM,Funcional,Crossfit"</formula1>
    </dataValidation>
    <dataValidation type="list" allowBlank="1" showErrorMessage="1" sqref="M10">
      <formula1>"Funcional,Complemento,Combo F+C"</formula1>
    </dataValidation>
    <dataValidation type="list" allowBlank="1" showErrorMessage="1" sqref="AR20:AR811">
      <formula1>"Reducida,Completa"</formula1>
    </dataValidation>
    <dataValidation type="list" allowBlank="1" showErrorMessage="1" sqref="V21:V811">
      <formula1>"PAGADO,PENDIENTE,CANCELADOS"</formula1>
    </dataValidation>
    <dataValidation type="list" allowBlank="1" showErrorMessage="1" sqref="V20">
      <formula1>"PAGADO,PENDIENTE"</formula1>
    </dataValidation>
    <dataValidation type="list" allowBlank="1" showErrorMessage="1" sqref="AP20:AP811">
      <formula1>"Funcional,Complemento,Combo F+C"</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workbookViewId="0"/>
  </sheetViews>
  <sheetFormatPr customHeight="1" defaultColWidth="12.63" defaultRowHeight="15.75" outlineLevelRow="1"/>
  <cols>
    <col customWidth="1" min="1" max="1" width="1.13"/>
    <col customWidth="1" min="2" max="7" width="4.5"/>
    <col customWidth="1" min="8" max="9" width="5.38"/>
    <col customWidth="1" min="10" max="11" width="4.5"/>
    <col customWidth="1" min="12" max="12" width="0.88"/>
    <col customWidth="1" min="13" max="22" width="4.5"/>
    <col customWidth="1" min="23" max="23" width="0.88"/>
    <col customWidth="1" min="24" max="25" width="4.5"/>
    <col customWidth="1" min="26" max="26" width="5.13"/>
    <col customWidth="1" min="27" max="27" width="0.88"/>
    <col customWidth="1" min="28" max="56" width="4.5"/>
  </cols>
  <sheetData>
    <row r="1" ht="8.25" customHeight="1">
      <c r="A1" s="75"/>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row>
    <row r="2" ht="16.5" customHeight="1">
      <c r="A2" s="75"/>
      <c r="B2" s="172" t="s">
        <v>457</v>
      </c>
      <c r="C2" s="77"/>
      <c r="D2" s="77"/>
      <c r="E2" s="77"/>
      <c r="F2" s="173" t="s">
        <v>34</v>
      </c>
      <c r="G2" s="71"/>
      <c r="H2" s="71"/>
      <c r="I2" s="71"/>
      <c r="J2" s="71"/>
      <c r="K2" s="72"/>
      <c r="L2" s="75"/>
      <c r="M2" s="174" t="s">
        <v>35</v>
      </c>
      <c r="N2" s="71"/>
      <c r="O2" s="72"/>
      <c r="P2" s="80">
        <v>46118.0</v>
      </c>
      <c r="Q2" s="71"/>
      <c r="R2" s="72"/>
      <c r="S2" s="75"/>
      <c r="T2" s="175" t="s">
        <v>36</v>
      </c>
      <c r="U2" s="71"/>
      <c r="V2" s="72"/>
      <c r="W2" s="75"/>
      <c r="X2" s="175" t="s">
        <v>37</v>
      </c>
      <c r="Y2" s="71"/>
      <c r="Z2" s="72"/>
      <c r="AA2" s="75"/>
      <c r="AB2" s="175" t="s">
        <v>38</v>
      </c>
      <c r="AC2" s="71"/>
      <c r="AD2" s="72"/>
      <c r="AE2" s="75"/>
      <c r="AF2" s="176"/>
      <c r="AG2" s="103" t="s">
        <v>464</v>
      </c>
      <c r="AH2" s="72"/>
      <c r="AI2" s="103" t="s">
        <v>465</v>
      </c>
      <c r="AJ2" s="72"/>
      <c r="AK2" s="103" t="s">
        <v>467</v>
      </c>
      <c r="AL2" s="72"/>
      <c r="AM2" s="103" t="s">
        <v>470</v>
      </c>
      <c r="AN2" s="72"/>
      <c r="AO2" s="103" t="s">
        <v>472</v>
      </c>
      <c r="AP2" s="72"/>
      <c r="AQ2" s="103" t="s">
        <v>474</v>
      </c>
      <c r="AR2" s="72"/>
      <c r="AS2" s="75"/>
      <c r="AT2" s="103" t="s">
        <v>382</v>
      </c>
      <c r="AU2" s="71"/>
      <c r="AV2" s="72"/>
      <c r="AW2" s="75"/>
      <c r="AX2" s="103" t="s">
        <v>475</v>
      </c>
      <c r="AY2" s="71"/>
      <c r="AZ2" s="71"/>
      <c r="BA2" s="72"/>
      <c r="BB2" s="75"/>
      <c r="BC2" s="75"/>
      <c r="BD2" s="75"/>
    </row>
    <row r="3" ht="16.5" customHeight="1">
      <c r="A3" s="75"/>
      <c r="B3" s="82"/>
      <c r="F3" s="83" t="s">
        <v>476</v>
      </c>
      <c r="G3" s="77"/>
      <c r="H3" s="77"/>
      <c r="I3" s="77"/>
      <c r="J3" s="77"/>
      <c r="K3" s="84"/>
      <c r="L3" s="75"/>
      <c r="M3" s="85" t="s">
        <v>43</v>
      </c>
      <c r="N3" s="77"/>
      <c r="O3" s="86"/>
      <c r="P3" s="87"/>
      <c r="Q3" s="77"/>
      <c r="R3" s="84"/>
      <c r="S3" s="75"/>
      <c r="T3" s="88">
        <v>0.0</v>
      </c>
      <c r="U3" s="77"/>
      <c r="V3" s="84"/>
      <c r="W3" s="75"/>
      <c r="X3" s="88">
        <f>AB19</f>
        <v>-10000</v>
      </c>
      <c r="Y3" s="77"/>
      <c r="Z3" s="84"/>
      <c r="AA3" s="75"/>
      <c r="AB3" s="88">
        <f>SUMIFS($P$34:$P$825,$G$34:$G$825,"COMISIÓN",V34:V825,"PAGADO")</f>
        <v>730000</v>
      </c>
      <c r="AC3" s="77"/>
      <c r="AD3" s="84"/>
      <c r="AE3" s="75"/>
      <c r="AF3" s="177">
        <v>0.375</v>
      </c>
      <c r="AG3" s="178" t="s">
        <v>487</v>
      </c>
      <c r="AH3" s="179"/>
      <c r="AI3" s="180" t="s">
        <v>487</v>
      </c>
      <c r="AJ3" s="84"/>
      <c r="AK3" s="178" t="s">
        <v>487</v>
      </c>
      <c r="AL3" s="179"/>
      <c r="AM3" s="180" t="s">
        <v>487</v>
      </c>
      <c r="AN3" s="84"/>
      <c r="AO3" s="178" t="s">
        <v>487</v>
      </c>
      <c r="AP3" s="179"/>
      <c r="AQ3" s="180" t="s">
        <v>487</v>
      </c>
      <c r="AR3" s="84"/>
      <c r="AS3" s="75"/>
      <c r="AT3" s="181" t="s">
        <v>130</v>
      </c>
      <c r="AU3" s="71"/>
      <c r="AV3" s="72"/>
      <c r="AW3" s="75"/>
      <c r="AX3" s="182" t="s">
        <v>492</v>
      </c>
      <c r="AY3" s="71"/>
      <c r="AZ3" s="71"/>
      <c r="BA3" s="72"/>
      <c r="BB3" s="75"/>
      <c r="BC3" s="75"/>
      <c r="BD3" s="75"/>
    </row>
    <row r="4" ht="16.5" customHeight="1">
      <c r="A4" s="75"/>
      <c r="B4" s="89"/>
      <c r="C4" s="90"/>
      <c r="D4" s="90"/>
      <c r="E4" s="90"/>
      <c r="F4" s="89"/>
      <c r="G4" s="90"/>
      <c r="H4" s="90"/>
      <c r="I4" s="90"/>
      <c r="J4" s="90"/>
      <c r="K4" s="91"/>
      <c r="L4" s="75"/>
      <c r="M4" s="89"/>
      <c r="N4" s="90"/>
      <c r="O4" s="92"/>
      <c r="P4" s="93"/>
      <c r="Q4" s="90"/>
      <c r="R4" s="91"/>
      <c r="S4" s="75"/>
      <c r="T4" s="89"/>
      <c r="U4" s="90"/>
      <c r="V4" s="91"/>
      <c r="W4" s="75"/>
      <c r="X4" s="89"/>
      <c r="Y4" s="90"/>
      <c r="Z4" s="91"/>
      <c r="AA4" s="75"/>
      <c r="AB4" s="89"/>
      <c r="AC4" s="90"/>
      <c r="AD4" s="91"/>
      <c r="AE4" s="75"/>
      <c r="AF4" s="183">
        <v>0.4166666666666667</v>
      </c>
      <c r="AG4" s="184"/>
      <c r="AH4" s="185"/>
      <c r="AI4" s="184"/>
      <c r="AJ4" s="185"/>
      <c r="AK4" s="184"/>
      <c r="AL4" s="185"/>
      <c r="AM4" s="184"/>
      <c r="AN4" s="185"/>
      <c r="AO4" s="184"/>
      <c r="AP4" s="185"/>
      <c r="AQ4" s="184"/>
      <c r="AR4" s="185"/>
      <c r="AS4" s="75"/>
      <c r="AT4" s="155"/>
      <c r="AU4" s="71"/>
      <c r="AV4" s="72"/>
      <c r="AW4" s="75"/>
      <c r="AX4" s="186" t="s">
        <v>499</v>
      </c>
      <c r="AY4" s="72"/>
      <c r="AZ4" s="186" t="s">
        <v>500</v>
      </c>
      <c r="BA4" s="72"/>
      <c r="BB4" s="75"/>
      <c r="BC4" s="75"/>
      <c r="BD4" s="75"/>
    </row>
    <row r="5" ht="16.5" customHeight="1">
      <c r="A5" s="75"/>
      <c r="B5" s="75"/>
      <c r="C5" s="75"/>
      <c r="D5" s="75"/>
      <c r="E5" s="75"/>
      <c r="F5" s="75"/>
      <c r="G5" s="75"/>
      <c r="H5" s="75"/>
      <c r="I5" s="75"/>
      <c r="J5" s="75"/>
      <c r="K5" s="75"/>
      <c r="L5" s="75"/>
      <c r="M5" s="75"/>
      <c r="N5" s="75"/>
      <c r="O5" s="75"/>
      <c r="P5" s="75"/>
      <c r="Q5" s="75"/>
      <c r="R5" s="75"/>
      <c r="S5" s="75"/>
      <c r="T5" s="75"/>
      <c r="U5" s="75"/>
      <c r="V5" s="75"/>
      <c r="W5" s="75"/>
      <c r="X5" s="75"/>
      <c r="Y5" s="75"/>
      <c r="Z5" s="75"/>
      <c r="AA5" s="75"/>
      <c r="AB5" s="75"/>
      <c r="AC5" s="75"/>
      <c r="AD5" s="75"/>
      <c r="AE5" s="75"/>
      <c r="AF5" s="187">
        <v>0.4375</v>
      </c>
      <c r="AG5" s="178" t="s">
        <v>487</v>
      </c>
      <c r="AH5" s="179"/>
      <c r="AI5" s="178" t="s">
        <v>506</v>
      </c>
      <c r="AJ5" s="179"/>
      <c r="AK5" s="178" t="s">
        <v>487</v>
      </c>
      <c r="AL5" s="179"/>
      <c r="AM5" s="178" t="s">
        <v>506</v>
      </c>
      <c r="AN5" s="179"/>
      <c r="AO5" s="178" t="s">
        <v>487</v>
      </c>
      <c r="AP5" s="179"/>
      <c r="AQ5" s="178" t="s">
        <v>487</v>
      </c>
      <c r="AR5" s="179"/>
      <c r="AS5" s="75"/>
      <c r="AT5" s="181" t="s">
        <v>127</v>
      </c>
      <c r="AU5" s="71"/>
      <c r="AV5" s="72"/>
      <c r="AW5" s="75"/>
      <c r="AX5" s="158">
        <v>65000.0</v>
      </c>
      <c r="AY5" s="72"/>
      <c r="AZ5" s="158">
        <v>65000.0</v>
      </c>
      <c r="BA5" s="72"/>
      <c r="BB5" s="75"/>
      <c r="BC5" s="75"/>
      <c r="BD5" s="75"/>
    </row>
    <row r="6" ht="16.5" customHeight="1">
      <c r="A6" s="75"/>
      <c r="B6" s="188" t="s">
        <v>44</v>
      </c>
      <c r="C6" s="72"/>
      <c r="D6" s="95"/>
      <c r="E6" s="75"/>
      <c r="F6" s="188" t="s">
        <v>45</v>
      </c>
      <c r="G6" s="71"/>
      <c r="H6" s="72"/>
      <c r="I6" s="96" t="s">
        <v>46</v>
      </c>
      <c r="J6" s="71"/>
      <c r="K6" s="72"/>
      <c r="L6" s="75"/>
      <c r="M6" s="188" t="s">
        <v>47</v>
      </c>
      <c r="N6" s="71"/>
      <c r="O6" s="72"/>
      <c r="P6" s="80" t="str">
        <f>IF(T3&lt;0,"Adeudando",IF(X3&lt;&gt;0,"Saldo a liquidar",IF(AB3=0,"Sin movimientos",IF(X3=0,"Saldado",))))</f>
        <v>Saldo a liquidar</v>
      </c>
      <c r="Q6" s="71"/>
      <c r="R6" s="72"/>
      <c r="S6" s="75"/>
      <c r="T6" s="97" t="s">
        <v>48</v>
      </c>
      <c r="U6" s="71"/>
      <c r="V6" s="72"/>
      <c r="W6" s="75"/>
      <c r="X6" s="98" t="s">
        <v>49</v>
      </c>
      <c r="Y6" s="71"/>
      <c r="Z6" s="72"/>
      <c r="AA6" s="75"/>
      <c r="AB6" s="99">
        <v>0.0</v>
      </c>
      <c r="AC6" s="71"/>
      <c r="AD6" s="72"/>
      <c r="AE6" s="75"/>
      <c r="AF6" s="183">
        <v>0.4791666666666667</v>
      </c>
      <c r="AG6" s="184"/>
      <c r="AH6" s="185"/>
      <c r="AI6" s="184"/>
      <c r="AJ6" s="185"/>
      <c r="AK6" s="184"/>
      <c r="AL6" s="185"/>
      <c r="AM6" s="184"/>
      <c r="AN6" s="185"/>
      <c r="AO6" s="184"/>
      <c r="AP6" s="185"/>
      <c r="AQ6" s="184"/>
      <c r="AR6" s="185"/>
      <c r="AS6" s="75"/>
      <c r="AT6" s="155"/>
      <c r="AU6" s="71"/>
      <c r="AV6" s="72"/>
      <c r="AW6" s="75"/>
      <c r="AX6" s="186" t="s">
        <v>522</v>
      </c>
      <c r="AY6" s="72"/>
      <c r="AZ6" s="186" t="s">
        <v>523</v>
      </c>
      <c r="BA6" s="72"/>
      <c r="BB6" s="75"/>
      <c r="BC6" s="75"/>
      <c r="BD6" s="75"/>
    </row>
    <row r="7" ht="16.5" customHeight="1">
      <c r="A7" s="75"/>
      <c r="B7" s="75"/>
      <c r="C7" s="75"/>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187">
        <v>0.4895833333333333</v>
      </c>
      <c r="AG7" s="178" t="s">
        <v>487</v>
      </c>
      <c r="AH7" s="179"/>
      <c r="AI7" s="178" t="s">
        <v>487</v>
      </c>
      <c r="AJ7" s="179"/>
      <c r="AK7" s="178" t="s">
        <v>487</v>
      </c>
      <c r="AL7" s="179"/>
      <c r="AM7" s="178" t="s">
        <v>487</v>
      </c>
      <c r="AN7" s="179"/>
      <c r="AO7" s="178" t="s">
        <v>487</v>
      </c>
      <c r="AP7" s="179"/>
      <c r="AQ7" s="178" t="s">
        <v>487</v>
      </c>
      <c r="AR7" s="179"/>
      <c r="AS7" s="75"/>
      <c r="AT7" s="181" t="s">
        <v>129</v>
      </c>
      <c r="AU7" s="71"/>
      <c r="AV7" s="72"/>
      <c r="AW7" s="75"/>
      <c r="AX7" s="158">
        <v>90000.0</v>
      </c>
      <c r="AY7" s="72"/>
      <c r="AZ7" s="158">
        <v>160000.0</v>
      </c>
      <c r="BA7" s="72"/>
      <c r="BB7" s="75"/>
      <c r="BC7" s="75"/>
      <c r="BD7" s="75"/>
    </row>
    <row r="8">
      <c r="A8" s="75"/>
      <c r="B8" s="189" t="s">
        <v>125</v>
      </c>
      <c r="C8" s="190"/>
      <c r="D8" s="190"/>
      <c r="E8" s="190"/>
      <c r="F8" s="190"/>
      <c r="G8" s="190"/>
      <c r="H8" s="190"/>
      <c r="I8" s="190"/>
      <c r="J8" s="190"/>
      <c r="K8" s="190"/>
      <c r="L8" s="190"/>
      <c r="M8" s="190"/>
      <c r="N8" s="190"/>
      <c r="O8" s="190"/>
      <c r="P8" s="190"/>
      <c r="Q8" s="190"/>
      <c r="R8" s="191"/>
      <c r="S8" s="75"/>
      <c r="T8" s="192" t="s">
        <v>126</v>
      </c>
      <c r="U8" s="71"/>
      <c r="V8" s="71"/>
      <c r="W8" s="71"/>
      <c r="X8" s="71"/>
      <c r="Y8" s="71"/>
      <c r="Z8" s="71"/>
      <c r="AA8" s="71"/>
      <c r="AB8" s="71"/>
      <c r="AC8" s="71"/>
      <c r="AD8" s="72"/>
      <c r="AE8" s="75"/>
      <c r="AF8" s="183">
        <v>0.53125</v>
      </c>
      <c r="AG8" s="184"/>
      <c r="AH8" s="185"/>
      <c r="AI8" s="184"/>
      <c r="AJ8" s="185"/>
      <c r="AK8" s="184"/>
      <c r="AL8" s="185"/>
      <c r="AM8" s="184"/>
      <c r="AN8" s="185"/>
      <c r="AO8" s="184"/>
      <c r="AP8" s="185"/>
      <c r="AQ8" s="184"/>
      <c r="AR8" s="185"/>
      <c r="AS8" s="75"/>
      <c r="AT8" s="155"/>
      <c r="AU8" s="71"/>
      <c r="AV8" s="72"/>
      <c r="AW8" s="75"/>
      <c r="AX8" s="186" t="s">
        <v>538</v>
      </c>
      <c r="AY8" s="71"/>
      <c r="AZ8" s="71"/>
      <c r="BA8" s="72"/>
      <c r="BB8" s="75"/>
      <c r="BC8" s="75"/>
      <c r="BD8" s="75"/>
    </row>
    <row r="9">
      <c r="A9" s="75"/>
      <c r="B9" s="193" t="s">
        <v>127</v>
      </c>
      <c r="C9" s="71"/>
      <c r="D9" s="71"/>
      <c r="E9" s="181" t="s">
        <v>129</v>
      </c>
      <c r="F9" s="71"/>
      <c r="G9" s="72"/>
      <c r="H9" s="181" t="s">
        <v>130</v>
      </c>
      <c r="I9" s="72"/>
      <c r="J9" s="181" t="s">
        <v>131</v>
      </c>
      <c r="K9" s="71"/>
      <c r="L9" s="72"/>
      <c r="M9" s="181" t="s">
        <v>132</v>
      </c>
      <c r="N9" s="71"/>
      <c r="O9" s="72"/>
      <c r="P9" s="181" t="s">
        <v>133</v>
      </c>
      <c r="Q9" s="71"/>
      <c r="R9" s="194"/>
      <c r="S9" s="75"/>
      <c r="T9" s="181" t="s">
        <v>130</v>
      </c>
      <c r="U9" s="71"/>
      <c r="V9" s="72"/>
      <c r="W9" s="181" t="s">
        <v>127</v>
      </c>
      <c r="X9" s="71"/>
      <c r="Y9" s="71"/>
      <c r="Z9" s="72"/>
      <c r="AA9" s="181" t="s">
        <v>129</v>
      </c>
      <c r="AB9" s="71"/>
      <c r="AC9" s="71"/>
      <c r="AD9" s="72"/>
      <c r="AE9" s="75"/>
      <c r="AF9" s="187">
        <v>0.59375</v>
      </c>
      <c r="AG9" s="178" t="s">
        <v>487</v>
      </c>
      <c r="AH9" s="179"/>
      <c r="AI9" s="178" t="s">
        <v>549</v>
      </c>
      <c r="AJ9" s="179"/>
      <c r="AK9" s="178" t="s">
        <v>487</v>
      </c>
      <c r="AL9" s="179"/>
      <c r="AM9" s="178" t="s">
        <v>549</v>
      </c>
      <c r="AN9" s="179"/>
      <c r="AO9" s="178" t="s">
        <v>487</v>
      </c>
      <c r="AP9" s="179"/>
      <c r="AQ9" s="178" t="s">
        <v>487</v>
      </c>
      <c r="AR9" s="179"/>
      <c r="AS9" s="75"/>
      <c r="AT9" s="181" t="s">
        <v>133</v>
      </c>
      <c r="AU9" s="71"/>
      <c r="AV9" s="72"/>
      <c r="AW9" s="75"/>
      <c r="AX9" s="158">
        <v>160000.0</v>
      </c>
      <c r="AY9" s="71"/>
      <c r="AZ9" s="71"/>
      <c r="BA9" s="72"/>
      <c r="BB9" s="75"/>
      <c r="BC9" s="75"/>
      <c r="BD9" s="75"/>
    </row>
    <row r="10">
      <c r="A10" s="195"/>
      <c r="B10" s="196"/>
      <c r="C10" s="71"/>
      <c r="D10" s="72"/>
      <c r="E10" s="111"/>
      <c r="F10" s="71"/>
      <c r="G10" s="72"/>
      <c r="H10" s="155"/>
      <c r="I10" s="72"/>
      <c r="J10" s="111"/>
      <c r="K10" s="71"/>
      <c r="L10" s="72"/>
      <c r="M10" s="156"/>
      <c r="N10" s="71"/>
      <c r="O10" s="72"/>
      <c r="P10" s="156"/>
      <c r="Q10" s="71"/>
      <c r="R10" s="194"/>
      <c r="S10" s="75"/>
      <c r="T10" s="155"/>
      <c r="U10" s="71"/>
      <c r="V10" s="72"/>
      <c r="W10" s="157"/>
      <c r="X10" s="71"/>
      <c r="Y10" s="71"/>
      <c r="Z10" s="72"/>
      <c r="AA10" s="157"/>
      <c r="AB10" s="71"/>
      <c r="AC10" s="71"/>
      <c r="AD10" s="72"/>
      <c r="AE10" s="75"/>
      <c r="AF10" s="183">
        <v>0.6354166666666666</v>
      </c>
      <c r="AG10" s="184"/>
      <c r="AH10" s="185"/>
      <c r="AI10" s="184"/>
      <c r="AJ10" s="185"/>
      <c r="AK10" s="184"/>
      <c r="AL10" s="185"/>
      <c r="AM10" s="184"/>
      <c r="AN10" s="185"/>
      <c r="AO10" s="184"/>
      <c r="AP10" s="185"/>
      <c r="AQ10" s="184"/>
      <c r="AR10" s="185"/>
      <c r="AS10" s="75"/>
      <c r="AT10" s="156"/>
      <c r="AU10" s="71"/>
      <c r="AV10" s="72"/>
      <c r="AW10" s="75"/>
      <c r="AX10" s="197"/>
      <c r="AY10" s="75"/>
      <c r="AZ10" s="75"/>
      <c r="BA10" s="198"/>
      <c r="BB10" s="75"/>
      <c r="BC10" s="75"/>
      <c r="BD10" s="75"/>
    </row>
    <row r="11">
      <c r="A11" s="75"/>
      <c r="B11" s="193" t="s">
        <v>138</v>
      </c>
      <c r="C11" s="71"/>
      <c r="D11" s="71"/>
      <c r="E11" s="181" t="s">
        <v>139</v>
      </c>
      <c r="F11" s="71"/>
      <c r="G11" s="71"/>
      <c r="H11" s="181" t="s">
        <v>141</v>
      </c>
      <c r="I11" s="71"/>
      <c r="J11" s="71"/>
      <c r="K11" s="181" t="s">
        <v>170</v>
      </c>
      <c r="L11" s="71"/>
      <c r="M11" s="71"/>
      <c r="N11" s="71"/>
      <c r="O11" s="72"/>
      <c r="P11" s="181" t="s">
        <v>565</v>
      </c>
      <c r="Q11" s="71"/>
      <c r="R11" s="194"/>
      <c r="S11" s="199"/>
      <c r="T11" s="181" t="s">
        <v>132</v>
      </c>
      <c r="U11" s="71"/>
      <c r="V11" s="72"/>
      <c r="W11" s="181" t="s">
        <v>568</v>
      </c>
      <c r="X11" s="71"/>
      <c r="Y11" s="71"/>
      <c r="Z11" s="72"/>
      <c r="AA11" s="181" t="s">
        <v>144</v>
      </c>
      <c r="AB11" s="71"/>
      <c r="AC11" s="71"/>
      <c r="AD11" s="72"/>
      <c r="AE11" s="75"/>
      <c r="AF11" s="187">
        <v>0.6458333333333334</v>
      </c>
      <c r="AG11" s="178" t="s">
        <v>487</v>
      </c>
      <c r="AH11" s="179"/>
      <c r="AI11" s="178" t="s">
        <v>487</v>
      </c>
      <c r="AJ11" s="179"/>
      <c r="AK11" s="178" t="s">
        <v>487</v>
      </c>
      <c r="AL11" s="179"/>
      <c r="AM11" s="178" t="s">
        <v>487</v>
      </c>
      <c r="AN11" s="179"/>
      <c r="AO11" s="178" t="s">
        <v>487</v>
      </c>
      <c r="AP11" s="179"/>
      <c r="AQ11" s="178" t="s">
        <v>487</v>
      </c>
      <c r="AR11" s="179"/>
      <c r="AS11" s="75"/>
      <c r="AT11" s="181" t="s">
        <v>574</v>
      </c>
      <c r="AU11" s="71"/>
      <c r="AV11" s="72"/>
      <c r="AW11" s="75"/>
      <c r="AX11" s="182" t="s">
        <v>577</v>
      </c>
      <c r="AY11" s="71"/>
      <c r="AZ11" s="71"/>
      <c r="BA11" s="72"/>
      <c r="BB11" s="75"/>
      <c r="BC11" s="75"/>
      <c r="BD11" s="75"/>
    </row>
    <row r="12">
      <c r="A12" s="195"/>
      <c r="B12" s="200">
        <f>IF(M10="",0,VLOOKUP(M10,C18:R30,15,FALSE))</f>
        <v>0</v>
      </c>
      <c r="C12" s="71"/>
      <c r="D12" s="72"/>
      <c r="E12" s="159"/>
      <c r="F12" s="71"/>
      <c r="G12" s="72"/>
      <c r="H12" s="160"/>
      <c r="I12" s="71"/>
      <c r="J12" s="72"/>
      <c r="K12" s="160" t="str">
        <f>IF(M10="","",VLOOKUP(M10,C18:I30,5,FALSE))</f>
        <v/>
      </c>
      <c r="L12" s="71"/>
      <c r="M12" s="71"/>
      <c r="N12" s="71"/>
      <c r="O12" s="72"/>
      <c r="P12" s="156"/>
      <c r="Q12" s="71"/>
      <c r="R12" s="194"/>
      <c r="S12" s="75"/>
      <c r="T12" s="161"/>
      <c r="U12" s="71"/>
      <c r="V12" s="72"/>
      <c r="W12" s="161"/>
      <c r="X12" s="71"/>
      <c r="Y12" s="71"/>
      <c r="Z12" s="72"/>
      <c r="AA12" s="162"/>
      <c r="AB12" s="71"/>
      <c r="AC12" s="71"/>
      <c r="AD12" s="72"/>
      <c r="AE12" s="75"/>
      <c r="AF12" s="183">
        <v>0.6875</v>
      </c>
      <c r="AG12" s="184"/>
      <c r="AH12" s="185"/>
      <c r="AI12" s="184"/>
      <c r="AJ12" s="185"/>
      <c r="AK12" s="184"/>
      <c r="AL12" s="185"/>
      <c r="AM12" s="184"/>
      <c r="AN12" s="185"/>
      <c r="AO12" s="184"/>
      <c r="AP12" s="185"/>
      <c r="AQ12" s="184"/>
      <c r="AR12" s="185"/>
      <c r="AS12" s="75"/>
      <c r="AT12" s="156"/>
      <c r="AU12" s="71"/>
      <c r="AV12" s="72"/>
      <c r="AW12" s="75"/>
      <c r="AX12" s="186" t="s">
        <v>499</v>
      </c>
      <c r="AY12" s="72"/>
      <c r="AZ12" s="186" t="s">
        <v>500</v>
      </c>
      <c r="BA12" s="72"/>
      <c r="BB12" s="75"/>
      <c r="BC12" s="75"/>
      <c r="BD12" s="75"/>
    </row>
    <row r="13">
      <c r="A13" s="75"/>
      <c r="B13" s="193" t="s">
        <v>155</v>
      </c>
      <c r="C13" s="71"/>
      <c r="D13" s="71"/>
      <c r="E13" s="71"/>
      <c r="F13" s="71"/>
      <c r="G13" s="71"/>
      <c r="H13" s="71"/>
      <c r="I13" s="71"/>
      <c r="J13" s="71"/>
      <c r="K13" s="71"/>
      <c r="L13" s="71"/>
      <c r="M13" s="71"/>
      <c r="N13" s="71"/>
      <c r="O13" s="71"/>
      <c r="P13" s="71"/>
      <c r="Q13" s="71"/>
      <c r="R13" s="194"/>
      <c r="S13" s="75"/>
      <c r="T13" s="181" t="s">
        <v>61</v>
      </c>
      <c r="U13" s="71"/>
      <c r="V13" s="72"/>
      <c r="W13" s="181" t="s">
        <v>59</v>
      </c>
      <c r="X13" s="71"/>
      <c r="Y13" s="71"/>
      <c r="Z13" s="72"/>
      <c r="AA13" s="181" t="s">
        <v>592</v>
      </c>
      <c r="AB13" s="71"/>
      <c r="AC13" s="71"/>
      <c r="AD13" s="72"/>
      <c r="AE13" s="75"/>
      <c r="AF13" s="187">
        <v>0.6979166666666666</v>
      </c>
      <c r="AG13" s="178" t="s">
        <v>593</v>
      </c>
      <c r="AH13" s="179"/>
      <c r="AI13" s="178" t="s">
        <v>594</v>
      </c>
      <c r="AJ13" s="179"/>
      <c r="AK13" s="178" t="s">
        <v>593</v>
      </c>
      <c r="AL13" s="179"/>
      <c r="AM13" s="178" t="s">
        <v>594</v>
      </c>
      <c r="AN13" s="179"/>
      <c r="AO13" s="178" t="s">
        <v>593</v>
      </c>
      <c r="AP13" s="179"/>
      <c r="AQ13" s="178" t="s">
        <v>487</v>
      </c>
      <c r="AR13" s="179"/>
      <c r="AS13" s="75"/>
      <c r="AT13" s="181" t="s">
        <v>599</v>
      </c>
      <c r="AU13" s="71"/>
      <c r="AV13" s="72"/>
      <c r="AW13" s="75"/>
      <c r="AX13" s="158">
        <v>220000.0</v>
      </c>
      <c r="AY13" s="72"/>
      <c r="AZ13" s="158">
        <v>220000.0</v>
      </c>
      <c r="BA13" s="72"/>
      <c r="BB13" s="75"/>
      <c r="BC13" s="75"/>
      <c r="BD13" s="75"/>
    </row>
    <row r="14">
      <c r="A14" s="75"/>
      <c r="B14" s="201"/>
      <c r="C14" s="202"/>
      <c r="D14" s="202"/>
      <c r="E14" s="202"/>
      <c r="F14" s="202"/>
      <c r="G14" s="202"/>
      <c r="H14" s="202"/>
      <c r="I14" s="202"/>
      <c r="J14" s="202"/>
      <c r="K14" s="202"/>
      <c r="L14" s="202"/>
      <c r="M14" s="202"/>
      <c r="N14" s="202"/>
      <c r="O14" s="202"/>
      <c r="P14" s="202"/>
      <c r="Q14" s="202"/>
      <c r="R14" s="203"/>
      <c r="S14" s="75"/>
      <c r="T14" s="163"/>
      <c r="U14" s="71"/>
      <c r="V14" s="72"/>
      <c r="W14" s="164"/>
      <c r="X14" s="71"/>
      <c r="Y14" s="71"/>
      <c r="Z14" s="72"/>
      <c r="AA14" s="204">
        <v>0.0</v>
      </c>
      <c r="AB14" s="71"/>
      <c r="AC14" s="71"/>
      <c r="AD14" s="72"/>
      <c r="AE14" s="75"/>
      <c r="AF14" s="183">
        <v>0.7395833333333334</v>
      </c>
      <c r="AG14" s="184"/>
      <c r="AH14" s="185"/>
      <c r="AI14" s="184"/>
      <c r="AJ14" s="185"/>
      <c r="AK14" s="184"/>
      <c r="AL14" s="185"/>
      <c r="AM14" s="184"/>
      <c r="AN14" s="185"/>
      <c r="AO14" s="184"/>
      <c r="AP14" s="185"/>
      <c r="AQ14" s="184"/>
      <c r="AR14" s="185"/>
      <c r="AS14" s="75"/>
      <c r="AT14" s="156"/>
      <c r="AU14" s="71"/>
      <c r="AV14" s="72"/>
      <c r="AW14" s="75"/>
      <c r="AX14" s="186" t="s">
        <v>538</v>
      </c>
      <c r="AY14" s="71"/>
      <c r="AZ14" s="71"/>
      <c r="BA14" s="72"/>
      <c r="BB14" s="75"/>
      <c r="BC14" s="75"/>
      <c r="BD14" s="75"/>
    </row>
    <row r="15">
      <c r="A15" s="75"/>
      <c r="B15" s="75"/>
      <c r="C15" s="75"/>
      <c r="D15" s="75"/>
      <c r="E15" s="75"/>
      <c r="F15" s="165"/>
      <c r="G15" s="75"/>
      <c r="N15" s="75"/>
      <c r="O15" s="75"/>
      <c r="P15" s="75"/>
      <c r="Q15" s="75"/>
      <c r="R15" s="75"/>
      <c r="S15" s="75"/>
      <c r="T15" s="75"/>
      <c r="AA15" s="75"/>
      <c r="AB15" s="75"/>
      <c r="AC15" s="75"/>
      <c r="AD15" s="75"/>
      <c r="AE15" s="75"/>
      <c r="AF15" s="187">
        <v>0.75</v>
      </c>
      <c r="AG15" s="178" t="s">
        <v>610</v>
      </c>
      <c r="AH15" s="179"/>
      <c r="AI15" s="178" t="s">
        <v>612</v>
      </c>
      <c r="AJ15" s="179"/>
      <c r="AK15" s="178" t="s">
        <v>610</v>
      </c>
      <c r="AL15" s="179"/>
      <c r="AM15" s="178" t="s">
        <v>612</v>
      </c>
      <c r="AN15" s="179"/>
      <c r="AO15" s="178" t="s">
        <v>487</v>
      </c>
      <c r="AP15" s="179"/>
      <c r="AQ15" s="178" t="s">
        <v>487</v>
      </c>
      <c r="AR15" s="179"/>
      <c r="AS15" s="75"/>
      <c r="AT15" s="181" t="s">
        <v>615</v>
      </c>
      <c r="AU15" s="71"/>
      <c r="AV15" s="72"/>
      <c r="AW15" s="75"/>
      <c r="AX15" s="158">
        <v>490000.0</v>
      </c>
      <c r="AY15" s="71"/>
      <c r="AZ15" s="71"/>
      <c r="BA15" s="72"/>
      <c r="BB15" s="75"/>
      <c r="BC15" s="75"/>
      <c r="BD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183">
        <v>0.7916666666666666</v>
      </c>
      <c r="AG16" s="184"/>
      <c r="AH16" s="185"/>
      <c r="AI16" s="184"/>
      <c r="AJ16" s="185"/>
      <c r="AK16" s="184"/>
      <c r="AL16" s="185"/>
      <c r="AM16" s="184"/>
      <c r="AN16" s="185"/>
      <c r="AO16" s="184"/>
      <c r="AP16" s="185"/>
      <c r="AQ16" s="184"/>
      <c r="AR16" s="185"/>
      <c r="AS16" s="75"/>
      <c r="AT16" s="160">
        <f>IF(AND(AT14="BASE",AT10="Reducido"),65000,IF(AND(AT14="BASE",AT10="Completo"),150000,IF(AND(AT14="CATERING",AT10="Reducido"),(65000+AT18),IF(AND(AT14="CATERING",AT10="Completo"),(150000+AT18),IF(AND(AT14="INFANTIL",AT10="Reducido"),220000,IF(AND(AT14="INFANTIL",AT10="Completo"),450000,0))))))</f>
        <v>0</v>
      </c>
      <c r="AU16" s="71"/>
      <c r="AV16" s="72"/>
      <c r="AW16" s="75"/>
      <c r="AX16" s="197"/>
      <c r="AY16" s="75"/>
      <c r="AZ16" s="75"/>
      <c r="BA16" s="198"/>
      <c r="BB16" s="75"/>
      <c r="BC16" s="75"/>
      <c r="BD16" s="75"/>
    </row>
    <row r="17">
      <c r="A17" s="75"/>
      <c r="B17" s="205" t="s">
        <v>626</v>
      </c>
      <c r="C17" s="206" t="s">
        <v>627</v>
      </c>
      <c r="D17" s="71"/>
      <c r="E17" s="71"/>
      <c r="F17" s="72"/>
      <c r="G17" s="206" t="s">
        <v>170</v>
      </c>
      <c r="H17" s="71"/>
      <c r="I17" s="72"/>
      <c r="J17" s="206" t="s">
        <v>130</v>
      </c>
      <c r="K17" s="72"/>
      <c r="L17" s="206" t="s">
        <v>629</v>
      </c>
      <c r="M17" s="72"/>
      <c r="N17" s="206" t="s">
        <v>630</v>
      </c>
      <c r="O17" s="72"/>
      <c r="P17" s="205" t="s">
        <v>632</v>
      </c>
      <c r="Q17" s="206" t="s">
        <v>633</v>
      </c>
      <c r="R17" s="72"/>
      <c r="S17" s="206" t="s">
        <v>635</v>
      </c>
      <c r="T17" s="72"/>
      <c r="U17" s="206" t="s">
        <v>637</v>
      </c>
      <c r="V17" s="72"/>
      <c r="W17" s="75"/>
      <c r="X17" s="75"/>
      <c r="Y17" s="75"/>
      <c r="Z17" s="75"/>
      <c r="AA17" s="75"/>
      <c r="AB17" s="75"/>
      <c r="AC17" s="75"/>
      <c r="AD17" s="75"/>
      <c r="AE17" s="75"/>
      <c r="AF17" s="187">
        <v>0.8020833333333334</v>
      </c>
      <c r="AG17" s="178" t="s">
        <v>639</v>
      </c>
      <c r="AH17" s="179"/>
      <c r="AI17" s="178" t="s">
        <v>641</v>
      </c>
      <c r="AJ17" s="179"/>
      <c r="AK17" s="178" t="s">
        <v>639</v>
      </c>
      <c r="AL17" s="179"/>
      <c r="AM17" s="178" t="s">
        <v>641</v>
      </c>
      <c r="AN17" s="179"/>
      <c r="AO17" s="178" t="s">
        <v>639</v>
      </c>
      <c r="AP17" s="179"/>
      <c r="AQ17" s="178" t="s">
        <v>487</v>
      </c>
      <c r="AR17" s="179"/>
      <c r="AS17" s="75"/>
      <c r="AT17" s="181" t="s">
        <v>644</v>
      </c>
      <c r="AU17" s="71"/>
      <c r="AV17" s="72"/>
      <c r="AW17" s="75"/>
      <c r="AX17" s="182" t="s">
        <v>382</v>
      </c>
      <c r="AY17" s="71"/>
      <c r="AZ17" s="71"/>
      <c r="BA17" s="72"/>
      <c r="BB17" s="75"/>
      <c r="BC17" s="75"/>
      <c r="BD17" s="75"/>
    </row>
    <row r="18">
      <c r="A18" s="75"/>
      <c r="B18" s="207" t="s">
        <v>646</v>
      </c>
      <c r="C18" s="208" t="s">
        <v>593</v>
      </c>
      <c r="D18" s="71"/>
      <c r="E18" s="71"/>
      <c r="F18" s="72"/>
      <c r="G18" s="208" t="s">
        <v>649</v>
      </c>
      <c r="H18" s="71"/>
      <c r="I18" s="72"/>
      <c r="J18" s="209" t="s">
        <v>651</v>
      </c>
      <c r="K18" s="72"/>
      <c r="L18" s="208">
        <f t="shared" ref="L18:L30" si="1">COUNTIFS($AG$3:$AR$20,$C18)</f>
        <v>3</v>
      </c>
      <c r="M18" s="72"/>
      <c r="N18" s="210">
        <f>VLOOKUP($L18,System!$P$4:$R$16,2,FALSE)</f>
        <v>110000</v>
      </c>
      <c r="O18" s="72"/>
      <c r="P18" s="207">
        <f t="shared" ref="P18:P30" si="2">COUNTIFS($AV$34:$AV$825,"&lt;&gt;Abandonado",$AP$34:$AP$825,C18)</f>
        <v>14</v>
      </c>
      <c r="Q18" s="210">
        <v>20000.0</v>
      </c>
      <c r="R18" s="72"/>
      <c r="S18" s="210">
        <f t="array" ref="S18">LET(
  mesTxt,LOWER(TRIM($U18)),
  meses,{"enero";"febrero";"marzo";"abril";"mayo";"junio";"julio";"agosto";"septiembre";"octubre";"noviembre";"diciembre"},
  mesNum,IFERROR(MATCH(mesTxt,meses,0),0),
  anio,YEAR(DASHBOARD!$AY$2),
  inicio,DATE(anio,mesNum,1),
  fin,EOMONTH(inicio,0),
  disciplina,LOWER(TRIM($C18)),
  instructor,LOWER(TRIM($G18)),
  dniProfesor,TRIM($J18),
  paga,N($N18),
  fechas,$C$34:$C$825,
  tipos,UPPER(TRIM($E$34:$E$825)),
  categorias,UPPER(TRIM($G$34:$G$825)),
  conceptos,LOWER(TRIM($I$34:$I$825)),
  contrapartes,TRIM($N$34:$N$825),
  montos,$P$34:$P$825,
  estados,UPPER(TRIM($Y$34:$Y$825)),
  relacionado,
    (
        IFERROR(ISNUMBER(SEARCH(disciplina,conceptos)),FALSE) *
        IFERROR(ISNUMBER(SEARCH(instructor,conceptos)),FALSE)
      )
      +
      IF(dniProfesor="",FALSE,contrapartes=dniProfesor),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110000</v>
      </c>
      <c r="T18" s="72"/>
      <c r="U18" s="211" t="s">
        <v>84</v>
      </c>
      <c r="V18" s="72"/>
      <c r="W18" s="75"/>
      <c r="X18" s="175" t="s">
        <v>689</v>
      </c>
      <c r="Y18" s="71"/>
      <c r="Z18" s="72"/>
      <c r="AA18" s="75"/>
      <c r="AB18" s="175" t="s">
        <v>692</v>
      </c>
      <c r="AC18" s="71"/>
      <c r="AD18" s="72"/>
      <c r="AE18" s="75"/>
      <c r="AF18" s="183">
        <v>0.84375</v>
      </c>
      <c r="AG18" s="184"/>
      <c r="AH18" s="185"/>
      <c r="AI18" s="184"/>
      <c r="AJ18" s="185"/>
      <c r="AK18" s="184"/>
      <c r="AL18" s="185"/>
      <c r="AM18" s="184"/>
      <c r="AN18" s="185"/>
      <c r="AO18" s="184"/>
      <c r="AP18" s="185"/>
      <c r="AQ18" s="184"/>
      <c r="AR18" s="185"/>
      <c r="AS18" s="75"/>
      <c r="AT18" s="160">
        <v>0.0</v>
      </c>
      <c r="AU18" s="71"/>
      <c r="AV18" s="72"/>
      <c r="AW18" s="75"/>
      <c r="AX18" s="186" t="s">
        <v>696</v>
      </c>
      <c r="AY18" s="72"/>
      <c r="AZ18" s="186" t="s">
        <v>697</v>
      </c>
      <c r="BA18" s="72"/>
      <c r="BB18" s="75"/>
      <c r="BC18" s="75"/>
      <c r="BD18" s="75"/>
    </row>
    <row r="19">
      <c r="A19" s="75"/>
      <c r="B19" s="212" t="s">
        <v>646</v>
      </c>
      <c r="C19" s="208" t="s">
        <v>612</v>
      </c>
      <c r="D19" s="71"/>
      <c r="E19" s="71"/>
      <c r="F19" s="72"/>
      <c r="G19" s="208" t="s">
        <v>702</v>
      </c>
      <c r="H19" s="71"/>
      <c r="I19" s="72"/>
      <c r="J19" s="209" t="s">
        <v>704</v>
      </c>
      <c r="K19" s="72"/>
      <c r="L19" s="208">
        <f t="shared" si="1"/>
        <v>2</v>
      </c>
      <c r="M19" s="72"/>
      <c r="N19" s="210">
        <f>VLOOKUP($L19,System!$P$4:$R$16,2,FALSE)</f>
        <v>85000</v>
      </c>
      <c r="O19" s="72"/>
      <c r="P19" s="207">
        <f t="shared" si="2"/>
        <v>14</v>
      </c>
      <c r="Q19" s="210">
        <v>20000.0</v>
      </c>
      <c r="R19" s="72"/>
      <c r="S19" s="210">
        <f t="array" ref="S19">LET(
  mesTxt,LOWER(TRIM($U19)),
  meses,{"enero";"febrero";"marzo";"abril";"mayo";"junio";"julio";"agosto";"septiembre";"octubre";"noviembre";"diciembre"},
  mesNum,IFERROR(MATCH(mesTxt,meses,0),0),
  anio,YEAR(DASHBOARD!$AY$2),
  inicio,DATE(anio,mesNum,1),
  fin,EOMONTH(inicio,0),
  disciplina,LOWER(TRIM($C19)),
  instructor,LOWER(TRIM($G19)),
  dniProfesor,TRIM($J19),
  paga,N($N19),
  fechas,$C$34:$C$825,
  tipos,UPPER(TRIM($E$34:$E$825)),
  categorias,UPPER(TRIM($G$34:$G$825)),
  conceptos,LOWER(TRIM($I$34:$I$825)),
  contrapartes,TRIM($N$34:$N$825),
  montos,$P$34:$P$825,
  estados,UPPER(TRIM($Y$34:$Y$825)),
  relacionado,
    (
        IFERROR(ISNUMBER(SEARCH(disciplina,conceptos)),FALSE) *
        IFERROR(ISNUMBER(SEARCH(instructor,conceptos)),FALSE)
      )
      +
      IF(dniProfesor="",FALSE,contrapartes=dniProfesor),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-25000</v>
      </c>
      <c r="T19" s="72"/>
      <c r="U19" s="211" t="s">
        <v>84</v>
      </c>
      <c r="V19" s="72"/>
      <c r="W19" s="75"/>
      <c r="X19" s="88">
        <f>SUMIF(B18:B30,"EC",N18:N30)</f>
        <v>600000</v>
      </c>
      <c r="Y19" s="77"/>
      <c r="Z19" s="84"/>
      <c r="AA19" s="75"/>
      <c r="AB19" s="88">
        <f>SUMIF(B18:B30,"EC",S18:T30)</f>
        <v>-10000</v>
      </c>
      <c r="AC19" s="77"/>
      <c r="AD19" s="84"/>
      <c r="AE19" s="75"/>
      <c r="AF19" s="187">
        <v>0.8541666666666666</v>
      </c>
      <c r="AG19" s="178" t="s">
        <v>639</v>
      </c>
      <c r="AH19" s="179"/>
      <c r="AI19" s="180" t="s">
        <v>742</v>
      </c>
      <c r="AJ19" s="84"/>
      <c r="AK19" s="178" t="s">
        <v>639</v>
      </c>
      <c r="AL19" s="179"/>
      <c r="AM19" s="180" t="s">
        <v>742</v>
      </c>
      <c r="AN19" s="84"/>
      <c r="AO19" s="178" t="s">
        <v>639</v>
      </c>
      <c r="AP19" s="179"/>
      <c r="AQ19" s="178" t="s">
        <v>487</v>
      </c>
      <c r="AR19" s="179"/>
      <c r="AS19" s="75"/>
      <c r="AT19" s="75"/>
      <c r="AU19" s="75"/>
      <c r="AV19" s="75"/>
      <c r="AW19" s="75"/>
      <c r="AX19" s="158">
        <v>110000.0</v>
      </c>
      <c r="AY19" s="72"/>
      <c r="AZ19" s="158">
        <v>110000.0</v>
      </c>
      <c r="BA19" s="72"/>
      <c r="BB19" s="75"/>
      <c r="BC19" s="75"/>
      <c r="BD19" s="75"/>
    </row>
    <row r="20">
      <c r="A20" s="75"/>
      <c r="B20" s="212" t="s">
        <v>646</v>
      </c>
      <c r="C20" s="208" t="s">
        <v>641</v>
      </c>
      <c r="D20" s="71"/>
      <c r="E20" s="71"/>
      <c r="F20" s="72"/>
      <c r="G20" s="208" t="s">
        <v>750</v>
      </c>
      <c r="H20" s="71"/>
      <c r="I20" s="72"/>
      <c r="J20" s="208" t="s">
        <v>751</v>
      </c>
      <c r="K20" s="72"/>
      <c r="L20" s="208">
        <f t="shared" si="1"/>
        <v>2</v>
      </c>
      <c r="M20" s="72"/>
      <c r="N20" s="210">
        <f>VLOOKUP($L20,System!$P$4:$R$16,2,FALSE)</f>
        <v>85000</v>
      </c>
      <c r="O20" s="72"/>
      <c r="P20" s="207">
        <f t="shared" si="2"/>
        <v>4</v>
      </c>
      <c r="Q20" s="210">
        <v>20000.0</v>
      </c>
      <c r="R20" s="72"/>
      <c r="S20" s="210">
        <f t="array" ref="S20">LET(
  mesTxt,LOWER(TRIM($U20)),
  meses,{"enero";"febrero";"marzo";"abril";"mayo";"junio";"julio";"agosto";"septiembre";"octubre";"noviembre";"diciembre"},
  mesNum,IFERROR(MATCH(mesTxt,meses,0),0),
  anio,YEAR(DASHBOARD!$AY$2),
  inicio,DATE(anio,mesNum,1),
  fin,EOMONTH(inicio,0),
  disciplina,LOWER(TRIM($C20)),
  instructor,LOWER(TRIM($G20)),
  dniProfesor,TRIM($J20),
  paga,N($N20),
  fechas,$C$34:$C$825,
  tipos,UPPER(TRIM($E$34:$E$825)),
  categorias,UPPER(TRIM($G$34:$G$825)),
  conceptos,LOWER(TRIM($I$34:$I$825)),
  contrapartes,TRIM($N$34:$N$825),
  montos,$P$34:$P$825,
  estados,UPPER(TRIM($Y$34:$Y$825)),
  relacionado,
    (
        IFERROR(ISNUMBER(SEARCH(disciplina,conceptos)),FALSE) *
        IFERROR(ISNUMBER(SEARCH(instructor,conceptos)),FALSE)
      )
      +
      IF(dniProfesor="",FALSE,contrapartes=dniProfesor),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-85000</v>
      </c>
      <c r="T20" s="72"/>
      <c r="U20" s="211" t="s">
        <v>84</v>
      </c>
      <c r="V20" s="72"/>
      <c r="W20" s="75"/>
      <c r="X20" s="89"/>
      <c r="Y20" s="90"/>
      <c r="Z20" s="91"/>
      <c r="AA20" s="75"/>
      <c r="AB20" s="89"/>
      <c r="AC20" s="90"/>
      <c r="AD20" s="91"/>
      <c r="AE20" s="75"/>
      <c r="AF20" s="183">
        <v>0.8958333333333334</v>
      </c>
      <c r="AG20" s="184"/>
      <c r="AH20" s="185"/>
      <c r="AI20" s="184"/>
      <c r="AJ20" s="185"/>
      <c r="AK20" s="184"/>
      <c r="AL20" s="185"/>
      <c r="AM20" s="184"/>
      <c r="AN20" s="185"/>
      <c r="AO20" s="184"/>
      <c r="AP20" s="185"/>
      <c r="AQ20" s="184"/>
      <c r="AR20" s="185"/>
      <c r="AS20" s="75"/>
      <c r="AT20" s="75"/>
      <c r="AU20" s="75"/>
      <c r="AV20" s="75"/>
      <c r="AW20" s="75"/>
      <c r="AX20" s="186" t="s">
        <v>538</v>
      </c>
      <c r="AY20" s="71"/>
      <c r="AZ20" s="71"/>
      <c r="BA20" s="72"/>
      <c r="BB20" s="75"/>
      <c r="BC20" s="75"/>
      <c r="BD20" s="75"/>
    </row>
    <row r="21">
      <c r="A21" s="75"/>
      <c r="B21" s="213" t="s">
        <v>787</v>
      </c>
      <c r="C21" s="208" t="s">
        <v>594</v>
      </c>
      <c r="D21" s="71"/>
      <c r="E21" s="71"/>
      <c r="F21" s="72"/>
      <c r="G21" s="208" t="s">
        <v>789</v>
      </c>
      <c r="H21" s="71"/>
      <c r="I21" s="72"/>
      <c r="J21" s="208" t="s">
        <v>790</v>
      </c>
      <c r="K21" s="72"/>
      <c r="L21" s="208">
        <f t="shared" si="1"/>
        <v>2</v>
      </c>
      <c r="M21" s="72"/>
      <c r="N21" s="210">
        <f>VLOOKUP($L21,System!$P$4:$R$16,2,FALSE)</f>
        <v>85000</v>
      </c>
      <c r="O21" s="72"/>
      <c r="P21" s="207">
        <f t="shared" si="2"/>
        <v>0</v>
      </c>
      <c r="Q21" s="210">
        <v>25000.0</v>
      </c>
      <c r="R21" s="72"/>
      <c r="S21" s="210">
        <f t="array" ref="S21">LET(
  mesTxt,LOWER(TRIM($U21)),
  meses,{"enero";"febrero";"marzo";"abril";"mayo";"junio";"julio";"agosto";"septiembre";"octubre";"noviembre";"diciembre"},
  mesNum,IFERROR(MATCH(mesTxt,meses,0),0),
  anio,YEAR(DASHBOARD!$AY$2),
  inicio,DATE(anio,mesNum,1),
  fin,EOMONTH(inicio,0),
  disciplina,LOWER(TRIM($C21)),
  instructor,LOWER(TRIM($G21)),
  dniProfesor,TRIM($J21),
  paga,N($N21),
  fechas,$C$34:$C$825,
  tipos,UPPER(TRIM($E$34:$E$825)),
  categorias,UPPER(TRIM($G$34:$G$825)),
  conceptos,LOWER(TRIM($I$34:$I$825)),
  contrapartes,TRIM($N$34:$N$825),
  montos,$P$34:$P$825,
  estados,UPPER(TRIM($Y$34:$Y$825)),
  relacionado,
    (
        IFERROR(ISNUMBER(SEARCH(disciplina,conceptos)),FALSE) *
        IFERROR(ISNUMBER(SEARCH(instructor,conceptos)),FALSE)
      )
      +
      IF(dniProfesor="",FALSE,contrapartes=dniProfesor),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-85000</v>
      </c>
      <c r="T21" s="72"/>
      <c r="U21" s="211" t="s">
        <v>84</v>
      </c>
      <c r="V21" s="72"/>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158">
        <v>270000.0</v>
      </c>
      <c r="AY21" s="71"/>
      <c r="AZ21" s="71"/>
      <c r="BA21" s="72"/>
      <c r="BB21" s="75"/>
      <c r="BC21" s="75"/>
      <c r="BD21" s="75"/>
    </row>
    <row r="22">
      <c r="A22" s="75"/>
      <c r="B22" s="212" t="s">
        <v>646</v>
      </c>
      <c r="C22" s="208" t="s">
        <v>506</v>
      </c>
      <c r="D22" s="71"/>
      <c r="E22" s="71"/>
      <c r="F22" s="72"/>
      <c r="G22" s="208" t="s">
        <v>836</v>
      </c>
      <c r="H22" s="71"/>
      <c r="I22" s="72"/>
      <c r="J22" s="208" t="s">
        <v>838</v>
      </c>
      <c r="K22" s="72"/>
      <c r="L22" s="208">
        <f t="shared" si="1"/>
        <v>2</v>
      </c>
      <c r="M22" s="72"/>
      <c r="N22" s="210">
        <f>VLOOKUP($L22,System!$P$4:$R$16,2,FALSE)</f>
        <v>85000</v>
      </c>
      <c r="O22" s="72"/>
      <c r="P22" s="207">
        <f t="shared" si="2"/>
        <v>4</v>
      </c>
      <c r="Q22" s="210">
        <v>30000.0</v>
      </c>
      <c r="R22" s="72"/>
      <c r="S22" s="210">
        <f t="array" ref="S22">LET(
  mesTxt,LOWER(TRIM($U22)),
  meses,{"enero";"febrero";"marzo";"abril";"mayo";"junio";"julio";"agosto";"septiembre";"octubre";"noviembre";"diciembre"},
  mesNum,IFERROR(MATCH(mesTxt,meses,0),0),
  anio,YEAR(DASHBOARD!$AY$2),
  inicio,DATE(anio,mesNum,1),
  fin,EOMONTH(inicio,0),
  disciplina,LOWER(TRIM($C22)),
  instructor,LOWER(TRIM($G22)),
  dniProfesor,TRIM($J22),
  paga,N($N22),
  fechas,$C$34:$C$825,
  tipos,UPPER(TRIM($E$34:$E$825)),
  categorias,UPPER(TRIM($G$34:$G$825)),
  conceptos,LOWER(TRIM($I$34:$I$825)),
  contrapartes,TRIM($N$34:$N$825),
  montos,$P$34:$P$825,
  estados,UPPER(TRIM($Y$34:$Y$825)),
  relacionado,
    (
        IFERROR(ISNUMBER(SEARCH(disciplina,conceptos)),FALSE) *
        IFERROR(ISNUMBER(SEARCH(instructor,conceptos)),FALSE)
      )
      +
      IF(dniProfesor="",FALSE,contrapartes=dniProfesor),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35000</v>
      </c>
      <c r="T22" s="72"/>
      <c r="U22" s="211" t="s">
        <v>84</v>
      </c>
      <c r="V22" s="72"/>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186" t="s">
        <v>872</v>
      </c>
      <c r="AY22" s="71"/>
      <c r="AZ22" s="71"/>
      <c r="BA22" s="72"/>
      <c r="BB22" s="75"/>
      <c r="BC22" s="75"/>
      <c r="BD22" s="75"/>
    </row>
    <row r="23">
      <c r="A23" s="75"/>
      <c r="B23" s="207" t="s">
        <v>875</v>
      </c>
      <c r="C23" s="208" t="s">
        <v>876</v>
      </c>
      <c r="D23" s="71"/>
      <c r="E23" s="71"/>
      <c r="F23" s="72"/>
      <c r="G23" s="208" t="s">
        <v>487</v>
      </c>
      <c r="H23" s="71"/>
      <c r="I23" s="72"/>
      <c r="J23" s="208" t="s">
        <v>487</v>
      </c>
      <c r="K23" s="72"/>
      <c r="L23" s="208">
        <f t="shared" si="1"/>
        <v>0</v>
      </c>
      <c r="M23" s="72"/>
      <c r="N23" s="210">
        <f>VLOOKUP($L23,System!$P$4:$R$16,2,FALSE)</f>
        <v>0</v>
      </c>
      <c r="O23" s="72"/>
      <c r="P23" s="207">
        <f t="shared" si="2"/>
        <v>0</v>
      </c>
      <c r="Q23" s="210" t="s">
        <v>487</v>
      </c>
      <c r="R23" s="72"/>
      <c r="S23" s="210" t="str">
        <f t="array" ref="S23">LET(
  mesTxt,LOWER(TRIM($U23)),
  meses,{"enero";"febrero";"marzo";"abril";"mayo";"junio";"julio";"agosto";"septiembre";"octubre";"noviembre";"diciembre"},
  mesNum,IFERROR(MATCH(mesTxt,meses,0),0),
  anio,YEAR(DASHBOARD!$AY$2),
  inicio,DATE(anio,mesNum,1),
  fin,EOMONTH(inicio,0),
  disciplina,LOWER(TRIM($C23)),
  instructor,LOWER(TRIM($G23)),
  dniProfesor,TRIM($J23),
  paga,N($N23),
  fechas,$C$34:$C$825,
  tipos,UPPER(TRIM($E$34:$E$825)),
  categorias,UPPER(TRIM($G$34:$G$825)),
  conceptos,LOWER(TRIM($I$34:$I$825)),
  contrapartes,TRIM($N$34:$N$825),
  montos,$P$34:$P$825,
  estados,UPPER(TRIM($Y$34:$Y$825)),
  relacionado,
    (
        IFERROR(ISNUMBER(SEARCH(disciplina,conceptos)),FALSE) *
        IFERROR(ISNUMBER(SEARCH(instructor,conceptos)),FALSE)
      )
      +
      IF(dniProfesor="",FALSE,contrapartes=dniProfesor),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3" s="72"/>
      <c r="U23" s="211"/>
      <c r="V23" s="72"/>
      <c r="W23" s="75"/>
      <c r="X23" s="103" t="s">
        <v>7</v>
      </c>
      <c r="Y23" s="71"/>
      <c r="Z23" s="71"/>
      <c r="AA23" s="71"/>
      <c r="AB23" s="71"/>
      <c r="AC23" s="71"/>
      <c r="AD23" s="71"/>
      <c r="AE23" s="72"/>
      <c r="AF23" s="104" t="s">
        <v>9</v>
      </c>
      <c r="AG23" s="71"/>
      <c r="AH23" s="71"/>
      <c r="AI23" s="71"/>
      <c r="AJ23" s="71"/>
      <c r="AK23" s="71"/>
      <c r="AL23" s="71"/>
      <c r="AM23" s="72"/>
      <c r="AN23" s="139" t="s">
        <v>104</v>
      </c>
      <c r="AO23" s="71"/>
      <c r="AP23" s="71"/>
      <c r="AQ23" s="71"/>
      <c r="AR23" s="71"/>
      <c r="AS23" s="71"/>
      <c r="AT23" s="71"/>
      <c r="AU23" s="72"/>
      <c r="AV23" s="75"/>
      <c r="AW23" s="75"/>
      <c r="AX23" s="158">
        <v>280000.0</v>
      </c>
      <c r="AY23" s="71"/>
      <c r="AZ23" s="71"/>
      <c r="BA23" s="72"/>
      <c r="BB23" s="75"/>
      <c r="BC23" s="75"/>
      <c r="BD23" s="75"/>
    </row>
    <row r="24">
      <c r="A24" s="75"/>
      <c r="B24" s="213" t="s">
        <v>875</v>
      </c>
      <c r="C24" s="208" t="s">
        <v>876</v>
      </c>
      <c r="D24" s="71"/>
      <c r="E24" s="71"/>
      <c r="F24" s="72"/>
      <c r="G24" s="208" t="s">
        <v>487</v>
      </c>
      <c r="H24" s="71"/>
      <c r="I24" s="72"/>
      <c r="J24" s="208" t="s">
        <v>487</v>
      </c>
      <c r="K24" s="72"/>
      <c r="L24" s="208">
        <f t="shared" si="1"/>
        <v>0</v>
      </c>
      <c r="M24" s="72"/>
      <c r="N24" s="210">
        <f>VLOOKUP($L24,System!$P$4:$R$16,2,FALSE)</f>
        <v>0</v>
      </c>
      <c r="O24" s="72"/>
      <c r="P24" s="207">
        <f t="shared" si="2"/>
        <v>0</v>
      </c>
      <c r="Q24" s="210" t="s">
        <v>487</v>
      </c>
      <c r="R24" s="72"/>
      <c r="S24" s="210" t="str">
        <f t="array" ref="S24">LET(
  mesTxt,LOWER(TRIM($U24)),
  meses,{"enero";"febrero";"marzo";"abril";"mayo";"junio";"julio";"agosto";"septiembre";"octubre";"noviembre";"diciembre"},
  mesNum,IFERROR(MATCH(mesTxt,meses,0),0),
  anio,YEAR(DASHBOARD!$AY$2),
  inicio,DATE(anio,mesNum,1),
  fin,EOMONTH(inicio,0),
  disciplina,LOWER(TRIM($C24)),
  instructor,LOWER(TRIM($G24)),
  dniProfesor,TRIM($J24),
  paga,N($N24),
  fechas,$C$34:$C$825,
  tipos,UPPER(TRIM($E$34:$E$825)),
  categorias,UPPER(TRIM($G$34:$G$825)),
  conceptos,LOWER(TRIM($I$34:$I$825)),
  contrapartes,TRIM($N$34:$N$825),
  montos,$P$34:$P$825,
  estados,UPPER(TRIM($Y$34:$Y$825)),
  relacionado,
    (
        IFERROR(ISNUMBER(SEARCH(disciplina,conceptos)),FALSE) *
        IFERROR(ISNUMBER(SEARCH(instructor,conceptos)),FALSE)
      )
      +
      IF(dniProfesor="",FALSE,contrapartes=dniProfesor),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4" s="72"/>
      <c r="U24" s="211"/>
      <c r="V24" s="72"/>
      <c r="W24" s="75"/>
      <c r="X24" s="113" t="s">
        <v>69</v>
      </c>
      <c r="Y24" s="72"/>
      <c r="Z24" s="214">
        <f>SUMIFS($P$34:$P$825,$C$34:$C$825,"&gt;="&amp;DATE(2026,1,1),$C$34:$C$825,"&lt;"&amp;DATE(2026,2,1),$E$34:$E$825,"INGRESOS",$Y$34:$Y$825,"COMPLETADO")</f>
        <v>0</v>
      </c>
      <c r="AA24" s="72"/>
      <c r="AB24" s="113" t="s">
        <v>70</v>
      </c>
      <c r="AC24" s="72"/>
      <c r="AD24" s="114">
        <f>SUMIFS($P$34:$P$825,$C$34:$C$825,"&gt;="&amp;DATE(2026,2,1),$C$34:$C$825,"&lt;"&amp;DATE(2026,3,1),$E$34:$E$825,"INGRESOS",$Y$34:$Y$825,"COMPLETADO")</f>
        <v>0</v>
      </c>
      <c r="AE24" s="72"/>
      <c r="AF24" s="115" t="s">
        <v>69</v>
      </c>
      <c r="AG24" s="72"/>
      <c r="AH24" s="116">
        <f>-SUMIFS($P$34:$P$825,$C$34:$C$825,"&gt;="&amp;DATE(2026,1,1),$C$34:$C$825,"&lt;"&amp;DATE(2026,2,1),$E$34:$E$825,"EGRESOS",$Y$34:$Y$825,"COMPLETADO")</f>
        <v>0</v>
      </c>
      <c r="AI24" s="72"/>
      <c r="AJ24" s="115" t="s">
        <v>70</v>
      </c>
      <c r="AK24" s="72"/>
      <c r="AL24" s="117">
        <f>-SUMIFS($P$34:$P$825,$C$34:$C$825,"&gt;="&amp;DATE(2026,2,1),$C$34:$C$825,"&lt;"&amp;DATE(2026,3,1),$E$34:$E$825,"EGRESOS",$Y$34:$Y$825,"COMPLETADO")</f>
        <v>0</v>
      </c>
      <c r="AM24" s="72"/>
      <c r="AN24" s="141" t="s">
        <v>69</v>
      </c>
      <c r="AO24" s="72"/>
      <c r="AP24" s="142">
        <f t="shared" ref="AP24:AP29" si="3">Z24+AH24</f>
        <v>0</v>
      </c>
      <c r="AQ24" s="72"/>
      <c r="AR24" s="143" t="s">
        <v>70</v>
      </c>
      <c r="AS24" s="72"/>
      <c r="AT24" s="142">
        <f t="shared" ref="AT24:AT29" si="4">AD24+AL24</f>
        <v>0</v>
      </c>
      <c r="AU24" s="72"/>
      <c r="AV24" s="75"/>
      <c r="AW24" s="75"/>
      <c r="AX24" s="75"/>
      <c r="AY24" s="75"/>
      <c r="AZ24" s="75"/>
      <c r="BA24" s="75"/>
      <c r="BB24" s="75"/>
      <c r="BC24" s="75"/>
      <c r="BD24" s="75"/>
    </row>
    <row r="25">
      <c r="A25" s="75"/>
      <c r="B25" s="212" t="s">
        <v>875</v>
      </c>
      <c r="C25" s="208" t="s">
        <v>876</v>
      </c>
      <c r="D25" s="71"/>
      <c r="E25" s="71"/>
      <c r="F25" s="72"/>
      <c r="G25" s="208" t="s">
        <v>487</v>
      </c>
      <c r="H25" s="71"/>
      <c r="I25" s="72"/>
      <c r="J25" s="208" t="s">
        <v>487</v>
      </c>
      <c r="K25" s="72"/>
      <c r="L25" s="208">
        <f t="shared" si="1"/>
        <v>0</v>
      </c>
      <c r="M25" s="72"/>
      <c r="N25" s="210">
        <f>VLOOKUP($L25,System!$P$4:$R$16,2,FALSE)</f>
        <v>0</v>
      </c>
      <c r="O25" s="72"/>
      <c r="P25" s="207">
        <f t="shared" si="2"/>
        <v>0</v>
      </c>
      <c r="Q25" s="210" t="s">
        <v>487</v>
      </c>
      <c r="R25" s="72"/>
      <c r="S25" s="210" t="str">
        <f t="array" ref="S25">LET(
  mesTxt,LOWER(TRIM($U25)),
  meses,{"enero";"febrero";"marzo";"abril";"mayo";"junio";"julio";"agosto";"septiembre";"octubre";"noviembre";"diciembre"},
  mesNum,IFERROR(MATCH(mesTxt,meses,0),0),
  anio,YEAR(DASHBOARD!$AY$2),
  inicio,DATE(anio,mesNum,1),
  fin,EOMONTH(inicio,0),
  disciplina,LOWER(TRIM($C25)),
  instructor,LOWER(TRIM($G25)),
  dniProfesor,TRIM($J25),
  paga,N($N25),
  fechas,$C$34:$C$825,
  tipos,UPPER(TRIM($E$34:$E$825)),
  categorias,UPPER(TRIM($G$34:$G$825)),
  conceptos,LOWER(TRIM($I$34:$I$825)),
  contrapartes,TRIM($N$34:$N$825),
  montos,$P$34:$P$825,
  estados,UPPER(TRIM($Y$34:$Y$825)),
  relacionado,
    (
        IFERROR(ISNUMBER(SEARCH(disciplina,conceptos)),FALSE) *
        IFERROR(ISNUMBER(SEARCH(instructor,conceptos)),FALSE)
      )
      +
      IF(dniProfesor="",FALSE,contrapartes=dniProfesor),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5" s="72"/>
      <c r="U25" s="211"/>
      <c r="V25" s="72"/>
      <c r="W25" s="75"/>
      <c r="X25" s="113" t="s">
        <v>73</v>
      </c>
      <c r="Y25" s="72"/>
      <c r="Z25" s="214">
        <f>SUMIFS($P$34:$P$825,$C$34:$C$825,"&gt;="&amp;DATE(2026,3,1),$C$34:$C$825,"&lt;"&amp;DATE(2026,4,1),$E$34:$E$825,"INGRESOS",$Y$34:$Y$825,"COMPLETADO")</f>
        <v>0</v>
      </c>
      <c r="AA25" s="72"/>
      <c r="AB25" s="113" t="s">
        <v>74</v>
      </c>
      <c r="AC25" s="72"/>
      <c r="AD25" s="114">
        <f>SUMIFS($P$34:$P$825,$C$34:$C$825,"&gt;="&amp;DATE(2026,4,1),$C$34:$C$825,"&lt;"&amp;DATE(2026,5,1),$E$34:$E$825,"INGRESOS",$Y$34:$Y$825,"COMPLETADO")</f>
        <v>392500</v>
      </c>
      <c r="AE25" s="72"/>
      <c r="AF25" s="115" t="s">
        <v>73</v>
      </c>
      <c r="AG25" s="72"/>
      <c r="AH25" s="116">
        <f>-SUMIFS($P$34:$P$825,$C$34:$C$825,"&gt;="&amp;DATE(2026,3,1),$C$34:$C$825,"&lt;"&amp;DATE(2026,4,1),$E$34:$E$825,"EGRESOS",$Y$34:$Y$825,"COMPLETADO")</f>
        <v>-653000</v>
      </c>
      <c r="AI25" s="72"/>
      <c r="AJ25" s="115" t="s">
        <v>74</v>
      </c>
      <c r="AK25" s="72"/>
      <c r="AL25" s="117">
        <f>-SUMIFS($P$34:$P$825,$C$34:$C$825,"&gt;="&amp;DATE(2026,4,1),$C$34:$C$825,"&lt;"&amp;DATE(2026,5,1),$E$34:$E$825,"EGRESOS",$Y$34:$Y$825,"COMPLETADO")</f>
        <v>-55000</v>
      </c>
      <c r="AM25" s="72"/>
      <c r="AN25" s="141" t="s">
        <v>73</v>
      </c>
      <c r="AO25" s="72"/>
      <c r="AP25" s="142">
        <f t="shared" si="3"/>
        <v>-653000</v>
      </c>
      <c r="AQ25" s="72"/>
      <c r="AR25" s="143" t="s">
        <v>74</v>
      </c>
      <c r="AS25" s="72"/>
      <c r="AT25" s="142">
        <f t="shared" si="4"/>
        <v>337500</v>
      </c>
      <c r="AU25" s="72"/>
      <c r="AV25" s="75"/>
      <c r="AW25" s="135" t="s">
        <v>39</v>
      </c>
      <c r="AX25" s="71"/>
      <c r="AY25" s="72"/>
      <c r="AZ25" s="135" t="s">
        <v>40</v>
      </c>
      <c r="BA25" s="71"/>
      <c r="BB25" s="72"/>
      <c r="BC25" s="75"/>
      <c r="BD25" s="75"/>
    </row>
    <row r="26">
      <c r="A26" s="75"/>
      <c r="B26" s="212" t="s">
        <v>1027</v>
      </c>
      <c r="C26" s="208" t="s">
        <v>549</v>
      </c>
      <c r="D26" s="71"/>
      <c r="E26" s="71"/>
      <c r="F26" s="72"/>
      <c r="G26" s="208" t="s">
        <v>1029</v>
      </c>
      <c r="H26" s="71"/>
      <c r="I26" s="72"/>
      <c r="J26" s="208" t="s">
        <v>1031</v>
      </c>
      <c r="K26" s="72"/>
      <c r="L26" s="208">
        <f t="shared" si="1"/>
        <v>2</v>
      </c>
      <c r="M26" s="72"/>
      <c r="N26" s="210">
        <f>VLOOKUP($L26,System!$P$4:$R$16,2,FALSE)</f>
        <v>85000</v>
      </c>
      <c r="O26" s="72"/>
      <c r="P26" s="207">
        <f t="shared" si="2"/>
        <v>0</v>
      </c>
      <c r="Q26" s="210">
        <v>20000.0</v>
      </c>
      <c r="R26" s="72"/>
      <c r="S26" s="210">
        <f t="array" ref="S26">LET(
  mesTxt,LOWER(TRIM($U26)),
  meses,{"enero";"febrero";"marzo";"abril";"mayo";"junio";"julio";"agosto";"septiembre";"octubre";"noviembre";"diciembre"},
  mesNum,IFERROR(MATCH(mesTxt,meses,0),0),
  anio,YEAR(DASHBOARD!$AY$2),
  inicio,DATE(anio,mesNum,1),
  fin,EOMONTH(inicio,0),
  disciplina,LOWER(TRIM($C26)),
  instructor,LOWER(TRIM($G26)),
  dniProfesor,TRIM($J26),
  paga,N($N26),
  fechas,$C$34:$C$825,
  tipos,UPPER(TRIM($E$34:$E$825)),
  categorias,UPPER(TRIM($G$34:$G$825)),
  conceptos,LOWER(TRIM($I$34:$I$825)),
  contrapartes,TRIM($N$34:$N$825),
  montos,$P$34:$P$825,
  estados,UPPER(TRIM($Y$34:$Y$825)),
  relacionado,
    (
        IFERROR(ISNUMBER(SEARCH(disciplina,conceptos)),FALSE) *
        IFERROR(ISNUMBER(SEARCH(instructor,conceptos)),FALSE)
      )
      +
      IF(dniProfesor="",FALSE,contrapartes=dniProfesor),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-85000</v>
      </c>
      <c r="T26" s="72"/>
      <c r="U26" s="211" t="s">
        <v>84</v>
      </c>
      <c r="V26" s="72"/>
      <c r="W26" s="75"/>
      <c r="X26" s="113" t="s">
        <v>80</v>
      </c>
      <c r="Y26" s="72"/>
      <c r="Z26" s="214">
        <f>SUMIFS($P$34:$P$825,$C$34:$C$825,"&gt;="&amp;DATE(2026,5,1),$C$34:$C$825,"&lt;"&amp;DATE(2026,6,1),$E$34:$E$825,"INGRESOS",$Y$34:$Y$825,"COMPLETADO")</f>
        <v>665000</v>
      </c>
      <c r="AA26" s="72"/>
      <c r="AB26" s="113" t="s">
        <v>81</v>
      </c>
      <c r="AC26" s="72"/>
      <c r="AD26" s="114">
        <f>SUMIFS($P$34:$P$825,$C$34:$C$825,"&gt;="&amp;DATE(2026,6,1),$C$34:$C$825,"&lt;"&amp;DATE(2026,7,1),$E$34:$E$825,"INGRESOS",$Y$34:$Y$825,"COMPLETADO")</f>
        <v>810000</v>
      </c>
      <c r="AE26" s="72"/>
      <c r="AF26" s="115" t="s">
        <v>80</v>
      </c>
      <c r="AG26" s="72"/>
      <c r="AH26" s="116">
        <f>-SUMIFS($P$34:$P$825,$C$34:$C$825,"&gt;="&amp;DATE(2026,5,1),$C$34:$C$825,"&lt;"&amp;DATE(2026,6,1),$E$34:$E$825,"EGRESOS",$Y$34:$Y$825,"COMPLETADO")</f>
        <v>-65000</v>
      </c>
      <c r="AI26" s="72"/>
      <c r="AJ26" s="115" t="s">
        <v>81</v>
      </c>
      <c r="AK26" s="72"/>
      <c r="AL26" s="117">
        <f>-SUMIFS($P$34:$P$825,$C$34:$C$825,"&gt;="&amp;DATE(2026,6,1),$C$34:$C$825,"&lt;"&amp;DATE(2026,7,1),$E$34:$E$825,"EGRESOS",$Y$34:$Y$825,"COMPLETADO")</f>
        <v>-454050</v>
      </c>
      <c r="AM26" s="72"/>
      <c r="AN26" s="141" t="s">
        <v>80</v>
      </c>
      <c r="AO26" s="72"/>
      <c r="AP26" s="142">
        <f t="shared" si="3"/>
        <v>600000</v>
      </c>
      <c r="AQ26" s="72"/>
      <c r="AR26" s="143" t="s">
        <v>81</v>
      </c>
      <c r="AS26" s="72"/>
      <c r="AT26" s="142">
        <f t="shared" si="4"/>
        <v>355950</v>
      </c>
      <c r="AU26" s="72"/>
      <c r="AV26" s="75"/>
      <c r="AW26" s="88">
        <f>SUMIFS($P$34:$P$825,$E$34:$E$825,"INGRESOS",$G$34:$G825,"CUOTA",$V$34:$V$825,"*ADO")+(SUMIFS($P$34:$P$825,$E$34:$E$825,"INGRESOS",$G$34:$G825,"COMISIÓN",$V$34:$V$825,"*ADO"))</f>
        <v>2412500</v>
      </c>
      <c r="AX26" s="77"/>
      <c r="AY26" s="84"/>
      <c r="AZ26" s="88">
        <f>SUMIFS($P$34:$P$825,$E$34:$E$825,"EGRESOS",$G$34:$G825,"COMISIÓN",$V$34:$V$825,"*ADO")+SUMIFS($P$34:$P$825,$E$34:$E$825,"EGRESOS",$G$34:$G$825,"CMV",$V$34:$V$825,"*ADO")</f>
        <v>445000</v>
      </c>
      <c r="BA26" s="77"/>
      <c r="BB26" s="84"/>
      <c r="BC26" s="75"/>
      <c r="BD26" s="75"/>
    </row>
    <row r="27">
      <c r="A27" s="75"/>
      <c r="B27" s="212" t="s">
        <v>646</v>
      </c>
      <c r="C27" s="208" t="s">
        <v>742</v>
      </c>
      <c r="D27" s="71"/>
      <c r="E27" s="71"/>
      <c r="F27" s="72"/>
      <c r="G27" s="208" t="s">
        <v>1059</v>
      </c>
      <c r="H27" s="71"/>
      <c r="I27" s="72"/>
      <c r="J27" s="208" t="s">
        <v>1062</v>
      </c>
      <c r="K27" s="72"/>
      <c r="L27" s="208">
        <f t="shared" si="1"/>
        <v>2</v>
      </c>
      <c r="M27" s="72"/>
      <c r="N27" s="210">
        <f>VLOOKUP($L27,System!$P$4:$R$16,2,FALSE)</f>
        <v>85000</v>
      </c>
      <c r="O27" s="72"/>
      <c r="P27" s="207">
        <f t="shared" si="2"/>
        <v>2</v>
      </c>
      <c r="Q27" s="210">
        <v>20000.0</v>
      </c>
      <c r="R27" s="72"/>
      <c r="S27" s="210">
        <f t="array" ref="S27">LET(
  mesTxt,LOWER(TRIM($U27)),
  meses,{"enero";"febrero";"marzo";"abril";"mayo";"junio";"julio";"agosto";"septiembre";"octubre";"noviembre";"diciembre"},
  mesNum,IFERROR(MATCH(mesTxt,meses,0),0),
  anio,YEAR(DASHBOARD!$AY$2),
  inicio,DATE(anio,mesNum,1),
  fin,EOMONTH(inicio,0),
  disciplina,LOWER(TRIM($C27)),
  instructor,LOWER(TRIM($G27)),
  dniProfesor,TRIM($J27),
  paga,N($N27),
  fechas,$C$34:$C$825,
  tipos,UPPER(TRIM($E$34:$E$825)),
  categorias,UPPER(TRIM($G$34:$G$825)),
  conceptos,LOWER(TRIM($I$34:$I$825)),
  contrapartes,TRIM($N$34:$N$825),
  montos,$P$34:$P$825,
  estados,UPPER(TRIM($Y$34:$Y$825)),
  relacionado,
    (
        IFERROR(ISNUMBER(SEARCH(disciplina,conceptos)),FALSE) *
        IFERROR(ISNUMBER(SEARCH(instructor,conceptos)),FALSE)
      )
      +
      IF(dniProfesor="",FALSE,contrapartes=dniProfesor),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-45000</v>
      </c>
      <c r="T27" s="72"/>
      <c r="U27" s="211" t="s">
        <v>84</v>
      </c>
      <c r="V27" s="72"/>
      <c r="W27" s="75"/>
      <c r="X27" s="113" t="s">
        <v>84</v>
      </c>
      <c r="Y27" s="72"/>
      <c r="Z27" s="214">
        <f>SUMIFS($P$34:$P$825,$C$34:$C$825,"&gt;="&amp;DATE(2026,7,1),$C$34:$C$825,"&lt;"&amp;DATE(2026,8,1),$E$34:$E$825,"INGRESOS",$Y$34:$Y$825,"COMPLETADO")</f>
        <v>660000</v>
      </c>
      <c r="AA27" s="72"/>
      <c r="AB27" s="113" t="s">
        <v>85</v>
      </c>
      <c r="AC27" s="72"/>
      <c r="AD27" s="114">
        <f>SUMIFS($P$34:$P$825,$C$34:$C$825,"&gt;="&amp;DATE(2026,8,1),$C$34:$C$825,"&lt;"&amp;DATE(2026,9,1),$E$34:$E$825,"INGRESOS",$Y$34:$Y$825,"COMPLETADO")</f>
        <v>0</v>
      </c>
      <c r="AE27" s="72"/>
      <c r="AF27" s="115" t="s">
        <v>84</v>
      </c>
      <c r="AG27" s="72"/>
      <c r="AH27" s="116">
        <f>-SUMIFS($P$34:$P$825,$C$34:$C$825,"&gt;="&amp;DATE(2026,7,1),$C$34:$C$825,"&lt;"&amp;DATE(2026,8,1),$E$34:$E$825,"EGRESOS",$Y$34:$Y$825,"COMPLETADO")</f>
        <v>0</v>
      </c>
      <c r="AI27" s="72"/>
      <c r="AJ27" s="115" t="s">
        <v>85</v>
      </c>
      <c r="AK27" s="72"/>
      <c r="AL27" s="117">
        <f>-SUMIFS($P$34:$P$825,$C$34:$C$825,"&gt;="&amp;DATE(2026,8,1),$C$34:$C$825,"&lt;"&amp;DATE(2026,9,1),$E$34:$E$825,"EGRESOS",$Y$34:$Y$825,"COMPLETADO")</f>
        <v>0</v>
      </c>
      <c r="AM27" s="72"/>
      <c r="AN27" s="141" t="s">
        <v>84</v>
      </c>
      <c r="AO27" s="72"/>
      <c r="AP27" s="142">
        <f t="shared" si="3"/>
        <v>660000</v>
      </c>
      <c r="AQ27" s="72"/>
      <c r="AR27" s="143" t="s">
        <v>85</v>
      </c>
      <c r="AS27" s="72"/>
      <c r="AT27" s="142">
        <f t="shared" si="4"/>
        <v>0</v>
      </c>
      <c r="AU27" s="72"/>
      <c r="AV27" s="75"/>
      <c r="AW27" s="89"/>
      <c r="AX27" s="90"/>
      <c r="AY27" s="91"/>
      <c r="AZ27" s="89"/>
      <c r="BA27" s="90"/>
      <c r="BB27" s="91"/>
      <c r="BC27" s="75"/>
      <c r="BD27" s="75"/>
    </row>
    <row r="28">
      <c r="A28" s="75"/>
      <c r="B28" s="212" t="s">
        <v>646</v>
      </c>
      <c r="C28" s="208" t="s">
        <v>639</v>
      </c>
      <c r="D28" s="71"/>
      <c r="E28" s="71"/>
      <c r="F28" s="72"/>
      <c r="G28" s="208" t="s">
        <v>1084</v>
      </c>
      <c r="H28" s="71"/>
      <c r="I28" s="72"/>
      <c r="J28" s="208" t="s">
        <v>881</v>
      </c>
      <c r="K28" s="72"/>
      <c r="L28" s="208">
        <f t="shared" si="1"/>
        <v>6</v>
      </c>
      <c r="M28" s="72"/>
      <c r="N28" s="210">
        <f>VLOOKUP($L28,System!$P$4:$R$16,2,FALSE)</f>
        <v>150000</v>
      </c>
      <c r="O28" s="72"/>
      <c r="P28" s="207">
        <f t="shared" si="2"/>
        <v>10</v>
      </c>
      <c r="Q28" s="210">
        <v>30000.0</v>
      </c>
      <c r="R28" s="72"/>
      <c r="S28" s="210">
        <f t="array" ref="S28">LET(
  mesTxt,LOWER(TRIM($U28)),
  meses,{"enero";"febrero";"marzo";"abril";"mayo";"junio";"julio";"agosto";"septiembre";"octubre";"noviembre";"diciembre"},
  mesNum,IFERROR(MATCH(mesTxt,meses,0),0),
  anio,YEAR(DASHBOARD!$AY$2),
  inicio,DATE(anio,mesNum,1),
  fin,EOMONTH(inicio,0),
  disciplina,LOWER(TRIM($C28)),
  instructor,LOWER(TRIM($G28)),
  dniProfesor,TRIM($J28),
  paga,N($N28),
  fechas,$C$34:$C$825,
  tipos,UPPER(TRIM($E$34:$E$825)),
  categorias,UPPER(TRIM($G$34:$G$825)),
  conceptos,LOWER(TRIM($I$34:$I$825)),
  contrapartes,TRIM($N$34:$N$825),
  montos,$P$34:$P$825,
  estados,UPPER(TRIM($Y$34:$Y$825)),
  relacionado,
    (
        IFERROR(ISNUMBER(SEARCH(disciplina,conceptos)),FALSE) *
        IFERROR(ISNUMBER(SEARCH(instructor,conceptos)),FALSE)
      )
      +
      IF(dniProfesor="",FALSE,contrapartes=dniProfesor),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0</v>
      </c>
      <c r="T28" s="72"/>
      <c r="U28" s="211" t="s">
        <v>84</v>
      </c>
      <c r="V28" s="72"/>
      <c r="W28" s="75"/>
      <c r="X28" s="113" t="s">
        <v>89</v>
      </c>
      <c r="Y28" s="72"/>
      <c r="Z28" s="214">
        <f>SUMIFS($P$34:$P$825,$C$34:$C$825,"&gt;="&amp;DATE(2026,9,1),$C$34:$C$825,"&lt;"&amp;DATE(2026,10,1),$E$34:$E$825,"INGRESOS",$Y$34:$Y$825,"COMPLETADO")</f>
        <v>0</v>
      </c>
      <c r="AA28" s="72"/>
      <c r="AB28" s="113" t="s">
        <v>90</v>
      </c>
      <c r="AC28" s="72"/>
      <c r="AD28" s="114">
        <f>SUMIFS($P$34:$P$825,$C$34:$C$825,"&gt;="&amp;DATE(2026,10,1),$C$34:$C$825,"&lt;"&amp;DATE(2026,11,1),$E$34:$E$825,"INGRESOS",$Y$34:$Y$825,"COMPLETADO")</f>
        <v>0</v>
      </c>
      <c r="AE28" s="72"/>
      <c r="AF28" s="115" t="s">
        <v>89</v>
      </c>
      <c r="AG28" s="72"/>
      <c r="AH28" s="116">
        <f>SUMIFS($P$34:$P$825,$C$34:$C$825,"&gt;="&amp;DATE(2026,9,1),$C$34:$C$825,"&lt;"&amp;DATE(2026,10,1),$E$34:$E$825,"EGRESOS",$Y$34:$Y$825,"COMPLETADO")</f>
        <v>0</v>
      </c>
      <c r="AI28" s="72"/>
      <c r="AJ28" s="115" t="s">
        <v>90</v>
      </c>
      <c r="AK28" s="72"/>
      <c r="AL28" s="117">
        <f>-SUMIFS($P$34:$P$825,$C$34:$C$825,"&gt;="&amp;DATE(2026,10,1),$C$34:$C$825,"&lt;"&amp;DATE(2026,11,1),$E$34:$E$825,"EGRESOS",$Y$34:$Y$825,"COMPLETADO")</f>
        <v>0</v>
      </c>
      <c r="AM28" s="72"/>
      <c r="AN28" s="141" t="s">
        <v>89</v>
      </c>
      <c r="AO28" s="72"/>
      <c r="AP28" s="142">
        <f t="shared" si="3"/>
        <v>0</v>
      </c>
      <c r="AQ28" s="72"/>
      <c r="AR28" s="143" t="s">
        <v>90</v>
      </c>
      <c r="AS28" s="72"/>
      <c r="AT28" s="142">
        <f t="shared" si="4"/>
        <v>0</v>
      </c>
      <c r="AU28" s="72"/>
      <c r="AV28" s="75"/>
      <c r="AW28" s="135" t="s">
        <v>41</v>
      </c>
      <c r="AX28" s="71"/>
      <c r="AY28" s="72"/>
      <c r="AZ28" s="75"/>
      <c r="BA28" s="75"/>
      <c r="BB28" s="75"/>
      <c r="BC28" s="75"/>
      <c r="BD28" s="75"/>
    </row>
    <row r="29">
      <c r="A29" s="75"/>
      <c r="B29" s="212" t="s">
        <v>1027</v>
      </c>
      <c r="C29" s="208" t="s">
        <v>610</v>
      </c>
      <c r="D29" s="71"/>
      <c r="E29" s="71"/>
      <c r="F29" s="72"/>
      <c r="G29" s="208" t="s">
        <v>1084</v>
      </c>
      <c r="H29" s="71"/>
      <c r="I29" s="72"/>
      <c r="J29" s="208" t="s">
        <v>881</v>
      </c>
      <c r="K29" s="72"/>
      <c r="L29" s="208">
        <f t="shared" si="1"/>
        <v>2</v>
      </c>
      <c r="M29" s="72"/>
      <c r="N29" s="210">
        <f>VLOOKUP($L29,System!$P$4:$R$16,2,FALSE)</f>
        <v>85000</v>
      </c>
      <c r="O29" s="72"/>
      <c r="P29" s="207">
        <f t="shared" si="2"/>
        <v>0</v>
      </c>
      <c r="Q29" s="210">
        <v>25000.0</v>
      </c>
      <c r="R29" s="72"/>
      <c r="S29" s="210">
        <f t="array" ref="S29">LET(
  mesTxt,LOWER(TRIM($U29)),
  meses,{"enero";"febrero";"marzo";"abril";"mayo";"junio";"julio";"agosto";"septiembre";"octubre";"noviembre";"diciembre"},
  mesNum,IFERROR(MATCH(mesTxt,meses,0),0),
  anio,YEAR(DASHBOARD!$AY$2),
  inicio,DATE(anio,mesNum,1),
  fin,EOMONTH(inicio,0),
  disciplina,LOWER(TRIM($C29)),
  instructor,LOWER(TRIM($G29)),
  paga,N($N29),
  fechas,$C$34:$C$825,
  tipos,UPPER(TRIM($E$34:$E$825)),
  categorias,UPPER(TRIM($G$34:$G$825)),
  conceptos,LOWER(TRIM($I$34:$I$825)),
  montos,$P$34:$P$825,
  estados,UPPER(TRIM($Y$34:$Y$825)),
  ingresos,IF(
    mesNum=0,
    0,
    SUMPRODUCT(
      --(fechas&gt;=inicio),
      --(fechas&lt;=fin),
      --(tipos="INGRESOS"),
      --(estados="COMPLETADO"),
      --ISNUMBER(MATCH(categorias,{"CUOTA";"INSCRIPCIÓN";"INSCRIPCION"},0)),
      --IFERROR(ISNUMBER(SEARCH(disciplina,conceptos)),FALSE),
      --IFERROR(ISNUMBER(SEARCH(instructor,conceptos)),FALSE),
      montos
    )
  ),
  IF(mesNum=0,"",ingresos-paga)
)</f>
        <v>-85000</v>
      </c>
      <c r="T29" s="72"/>
      <c r="U29" s="211" t="s">
        <v>84</v>
      </c>
      <c r="V29" s="72"/>
      <c r="W29" s="75"/>
      <c r="X29" s="118" t="s">
        <v>93</v>
      </c>
      <c r="Y29" s="84"/>
      <c r="Z29" s="214">
        <f>SUMIFS($P$34:$P$825,$C$34:$C$825,"&gt;="&amp;DATE(2026,11,1),$C$34:$C$825,"&lt;"&amp;DATE(2026,12,1),$E$34:$E$825,"INGRESOS",$Y$34:$Y$825,"COMPLETADO")</f>
        <v>0</v>
      </c>
      <c r="AA29" s="72"/>
      <c r="AB29" s="118" t="s">
        <v>94</v>
      </c>
      <c r="AC29" s="84"/>
      <c r="AD29" s="119">
        <f>SUMIFS($P$34:$P$825,$C$34:$C$825,"&gt;="&amp;DATE(2026,12,1),$C$34:$C$825,"&lt;"&amp;DATE(2027,1,1),$E$34:$E$825,"INGRESOS",$Y$34:$Y$825,"COMPLETADO")</f>
        <v>0</v>
      </c>
      <c r="AE29" s="84"/>
      <c r="AF29" s="120" t="s">
        <v>93</v>
      </c>
      <c r="AG29" s="84"/>
      <c r="AH29" s="116">
        <f>-SUMIFS($P$34:$P$825,$C$34:$C$825,"&gt;="&amp;DATE(2026,11,1),$C$34:$C$825,"&lt;"&amp;DATE(2026,12,1),$E$34:$E$825,"EGRESOS",$Y$34:$Y$825,"COMPLETADO")</f>
        <v>0</v>
      </c>
      <c r="AI29" s="72"/>
      <c r="AJ29" s="120" t="s">
        <v>94</v>
      </c>
      <c r="AK29" s="84"/>
      <c r="AL29" s="121">
        <f>-SUMIFS($P$34:$P$825,$C$34:$C$825,"&gt;="&amp;DATE(2026,12,1),$C$34:$C$825,"&lt;"&amp;DATE(2027,1,1),$E$34:$E$825,"EGRESOS",$Y$34:$Y$825,"COMPLETADO")</f>
        <v>0</v>
      </c>
      <c r="AM29" s="84"/>
      <c r="AN29" s="148" t="s">
        <v>93</v>
      </c>
      <c r="AO29" s="84"/>
      <c r="AP29" s="142">
        <f t="shared" si="3"/>
        <v>0</v>
      </c>
      <c r="AQ29" s="72"/>
      <c r="AR29" s="149" t="s">
        <v>94</v>
      </c>
      <c r="AS29" s="84"/>
      <c r="AT29" s="142">
        <f t="shared" si="4"/>
        <v>0</v>
      </c>
      <c r="AU29" s="72"/>
      <c r="AV29" s="75"/>
      <c r="AW29" s="88">
        <f>AW26-AZ26-X3</f>
        <v>1977500</v>
      </c>
      <c r="AX29" s="77"/>
      <c r="AY29" s="84"/>
      <c r="AZ29" s="75"/>
      <c r="BA29" s="75"/>
      <c r="BB29" s="75"/>
      <c r="BC29" s="75"/>
      <c r="BD29" s="75"/>
    </row>
    <row r="30">
      <c r="A30" s="75"/>
      <c r="B30" s="207"/>
      <c r="C30" s="208" t="s">
        <v>876</v>
      </c>
      <c r="D30" s="71"/>
      <c r="E30" s="71"/>
      <c r="F30" s="72"/>
      <c r="G30" s="208" t="s">
        <v>1136</v>
      </c>
      <c r="H30" s="71"/>
      <c r="I30" s="72"/>
      <c r="J30" s="208" t="s">
        <v>1136</v>
      </c>
      <c r="K30" s="72"/>
      <c r="L30" s="208">
        <f t="shared" si="1"/>
        <v>0</v>
      </c>
      <c r="M30" s="72"/>
      <c r="N30" s="210">
        <f>VLOOKUP($L30,System!$P$4:$R$16,2,FALSE)</f>
        <v>0</v>
      </c>
      <c r="O30" s="72"/>
      <c r="P30" s="207">
        <f t="shared" si="2"/>
        <v>0</v>
      </c>
      <c r="Q30" s="210" t="s">
        <v>1136</v>
      </c>
      <c r="R30" s="72"/>
      <c r="S30" s="210" t="str">
        <f t="array" ref="S30">LET(
  mesTxt,LOWER(TRIM($U30)),
  meses,{"enero";"febrero";"marzo";"abril";"mayo";"junio";"julio";"agosto";"septiembre";"octubre";"noviembre";"diciembre"},
  mesNum,IFERROR(MATCH(mesTxt,meses,0),0),
  anio,YEAR(DASHBOARD!$AY$2),
  inicio,DATE(anio,mesNum,1),
  fin,EOMONTH(inicio,0),
  disciplina,LOWER(TRIM($C30)),
  instructor,LOWER(TRIM($G30)),
  paga,N($N30),
  fechas,$C$34:$C$825,
  tipos,UPPER(TRIM($E$34:$E$825)),
  categorias,UPPER(TRIM($G$34:$G$825)),
  conceptos,LOWER(TRIM($I$34:$I$825)),
  montos,$P$34:$P$825,
  estados,UPPER(TRIM($Y$34:$Y$825)),
  ingresos,IF(
    mesNum=0,
    0,
    SUMPRODUCT(
      --(fechas&gt;=inicio),
      --(fechas&lt;=fin),
      --(tipos="INGRESOS"),
      --(estados="COMPLETADO"),
      --ISNUMBER(MATCH(categorias,{"CUOTA";"INSCRIPCIÓN";"INSCRIPCION"},0)),
      --IFERROR(ISNUMBER(SEARCH(disciplina,conceptos)),FALSE),
      --IFERROR(ISNUMBER(SEARCH(instructor,conceptos)),FALSE),
      montos
    )
  ),
  IF(mesNum=0,"",ingresos-paga)
)</f>
        <v/>
      </c>
      <c r="T30" s="72"/>
      <c r="U30" s="211"/>
      <c r="V30" s="72"/>
      <c r="W30" s="75"/>
      <c r="X30" s="122" t="s">
        <v>96</v>
      </c>
      <c r="Y30" s="123"/>
      <c r="Z30" s="123"/>
      <c r="AA30" s="124"/>
      <c r="AB30" s="125">
        <f>SUM(Z24:AA29,AD24:AE29)</f>
        <v>2527500</v>
      </c>
      <c r="AC30" s="123"/>
      <c r="AD30" s="123"/>
      <c r="AE30" s="126"/>
      <c r="AF30" s="127" t="s">
        <v>96</v>
      </c>
      <c r="AG30" s="128"/>
      <c r="AH30" s="128"/>
      <c r="AI30" s="129"/>
      <c r="AJ30" s="130">
        <f>SUM(AH24:AI29,AL24:AM29)</f>
        <v>-1227050</v>
      </c>
      <c r="AK30" s="128"/>
      <c r="AL30" s="128"/>
      <c r="AM30" s="131"/>
      <c r="AN30" s="150" t="s">
        <v>96</v>
      </c>
      <c r="AO30" s="151"/>
      <c r="AP30" s="151"/>
      <c r="AQ30" s="152"/>
      <c r="AR30" s="153">
        <f>SUM(AP24:AQ29,AT24:AU29)</f>
        <v>1300450</v>
      </c>
      <c r="AS30" s="151"/>
      <c r="AT30" s="151"/>
      <c r="AU30" s="154"/>
      <c r="AV30" s="75"/>
      <c r="AW30" s="89"/>
      <c r="AX30" s="90"/>
      <c r="AY30" s="91"/>
      <c r="AZ30" s="75"/>
      <c r="BA30" s="75"/>
      <c r="BB30" s="75"/>
      <c r="BC30" s="75"/>
      <c r="BD30" s="75"/>
    </row>
    <row r="31">
      <c r="A31" s="75"/>
      <c r="B31" s="75"/>
      <c r="C31" s="75"/>
      <c r="D31" s="75"/>
      <c r="E31" s="75"/>
      <c r="F31" s="75"/>
      <c r="G31" s="75"/>
      <c r="H31" s="75"/>
      <c r="I31" s="75"/>
      <c r="J31" s="75"/>
      <c r="K31" s="75"/>
      <c r="L31" s="75"/>
      <c r="M31" s="75"/>
      <c r="N31" s="75"/>
      <c r="O31" s="75"/>
      <c r="P31" s="238">
        <f>SUM(P18:P30)</f>
        <v>48</v>
      </c>
      <c r="Q31" s="75"/>
      <c r="R31" s="75"/>
      <c r="S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row>
    <row r="32" ht="16.5" customHeight="1">
      <c r="A32" s="75"/>
      <c r="B32" s="100" t="s">
        <v>50</v>
      </c>
      <c r="C32" s="71"/>
      <c r="D32" s="71"/>
      <c r="E32" s="71"/>
      <c r="F32" s="71"/>
      <c r="G32" s="71"/>
      <c r="H32" s="71"/>
      <c r="I32" s="71"/>
      <c r="J32" s="71"/>
      <c r="K32" s="71"/>
      <c r="L32" s="71"/>
      <c r="M32" s="71"/>
      <c r="N32" s="71"/>
      <c r="O32" s="71"/>
      <c r="P32" s="71"/>
      <c r="Q32" s="71"/>
      <c r="R32" s="71"/>
      <c r="S32" s="71"/>
      <c r="T32" s="71"/>
      <c r="U32" s="71"/>
      <c r="V32" s="71"/>
      <c r="W32" s="71"/>
      <c r="X32" s="71"/>
      <c r="Y32" s="71"/>
      <c r="Z32" s="72"/>
      <c r="AA32" s="75"/>
      <c r="AB32" s="100" t="s">
        <v>165</v>
      </c>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1"/>
      <c r="BB32" s="71"/>
      <c r="BC32" s="72"/>
      <c r="BD32" s="75"/>
    </row>
    <row r="33" ht="16.5" customHeight="1" outlineLevel="1">
      <c r="A33" s="75"/>
      <c r="B33" s="101" t="s">
        <v>51</v>
      </c>
      <c r="C33" s="102" t="s">
        <v>52</v>
      </c>
      <c r="D33" s="72"/>
      <c r="E33" s="102" t="s">
        <v>53</v>
      </c>
      <c r="F33" s="71"/>
      <c r="G33" s="102" t="s">
        <v>54</v>
      </c>
      <c r="H33" s="71"/>
      <c r="I33" s="102" t="s">
        <v>55</v>
      </c>
      <c r="J33" s="71"/>
      <c r="K33" s="71"/>
      <c r="L33" s="71"/>
      <c r="M33" s="72"/>
      <c r="N33" s="102" t="s">
        <v>56</v>
      </c>
      <c r="O33" s="72"/>
      <c r="P33" s="102" t="s">
        <v>57</v>
      </c>
      <c r="Q33" s="71"/>
      <c r="R33" s="102" t="s">
        <v>58</v>
      </c>
      <c r="S33" s="72"/>
      <c r="T33" s="102" t="s">
        <v>59</v>
      </c>
      <c r="U33" s="72"/>
      <c r="V33" s="102" t="s">
        <v>60</v>
      </c>
      <c r="W33" s="71"/>
      <c r="X33" s="72"/>
      <c r="Y33" s="102" t="s">
        <v>61</v>
      </c>
      <c r="Z33" s="72"/>
      <c r="AA33" s="75"/>
      <c r="AB33" s="102" t="s">
        <v>51</v>
      </c>
      <c r="AC33" s="72"/>
      <c r="AD33" s="102" t="s">
        <v>52</v>
      </c>
      <c r="AE33" s="72"/>
      <c r="AF33" s="102" t="s">
        <v>127</v>
      </c>
      <c r="AG33" s="71"/>
      <c r="AH33" s="71"/>
      <c r="AI33" s="102" t="s">
        <v>129</v>
      </c>
      <c r="AJ33" s="71"/>
      <c r="AK33" s="71"/>
      <c r="AL33" s="102" t="s">
        <v>130</v>
      </c>
      <c r="AM33" s="72"/>
      <c r="AN33" s="102" t="s">
        <v>131</v>
      </c>
      <c r="AO33" s="72"/>
      <c r="AP33" s="102" t="s">
        <v>132</v>
      </c>
      <c r="AQ33" s="72"/>
      <c r="AR33" s="102" t="s">
        <v>133</v>
      </c>
      <c r="AS33" s="72"/>
      <c r="AT33" s="102" t="s">
        <v>169</v>
      </c>
      <c r="AU33" s="72"/>
      <c r="AV33" s="102" t="s">
        <v>61</v>
      </c>
      <c r="AW33" s="71"/>
      <c r="AX33" s="72"/>
      <c r="AY33" s="102" t="s">
        <v>170</v>
      </c>
      <c r="AZ33" s="71"/>
      <c r="BA33" s="71"/>
      <c r="BB33" s="102" t="s">
        <v>171</v>
      </c>
      <c r="BC33" s="72"/>
      <c r="BD33" s="75"/>
    </row>
    <row r="34" ht="16.5" customHeight="1" outlineLevel="1">
      <c r="A34" s="75"/>
      <c r="B34" s="105" t="s">
        <v>1168</v>
      </c>
      <c r="C34" s="106">
        <v>46224.92540057871</v>
      </c>
      <c r="D34" s="72"/>
      <c r="E34" s="107" t="s">
        <v>7</v>
      </c>
      <c r="F34" s="71"/>
      <c r="G34" s="107" t="s">
        <v>174</v>
      </c>
      <c r="H34" s="71"/>
      <c r="I34" s="107" t="s">
        <v>1171</v>
      </c>
      <c r="J34" s="71"/>
      <c r="K34" s="71"/>
      <c r="L34" s="71"/>
      <c r="M34" s="72"/>
      <c r="N34" s="246" t="s">
        <v>1173</v>
      </c>
      <c r="O34" s="72"/>
      <c r="P34" s="109">
        <v>20000.0</v>
      </c>
      <c r="Q34" s="71"/>
      <c r="R34" s="110">
        <v>0.0</v>
      </c>
      <c r="S34" s="72"/>
      <c r="T34" s="111" t="s">
        <v>88</v>
      </c>
      <c r="U34" s="72"/>
      <c r="V34" s="112" t="s">
        <v>79</v>
      </c>
      <c r="W34" s="71"/>
      <c r="X34" s="72"/>
      <c r="Y34" s="112" t="s">
        <v>68</v>
      </c>
      <c r="Z34" s="72"/>
      <c r="AA34" s="75"/>
      <c r="AB34" s="111" t="s">
        <v>1180</v>
      </c>
      <c r="AC34" s="72"/>
      <c r="AD34" s="166">
        <v>46224.92454744213</v>
      </c>
      <c r="AE34" s="72"/>
      <c r="AF34" s="111" t="s">
        <v>1181</v>
      </c>
      <c r="AG34" s="71"/>
      <c r="AH34" s="72"/>
      <c r="AI34" s="111" t="s">
        <v>1183</v>
      </c>
      <c r="AJ34" s="71"/>
      <c r="AK34" s="72"/>
      <c r="AL34" s="155" t="s">
        <v>1173</v>
      </c>
      <c r="AM34" s="72"/>
      <c r="AN34" s="155" t="s">
        <v>1185</v>
      </c>
      <c r="AO34" s="72"/>
      <c r="AP34" s="156" t="s">
        <v>742</v>
      </c>
      <c r="AQ34" s="72"/>
      <c r="AR34" s="156" t="s">
        <v>1186</v>
      </c>
      <c r="AS34" s="72"/>
      <c r="AT34" s="160">
        <v>20000.0</v>
      </c>
      <c r="AU34" s="72"/>
      <c r="AV34" s="156" t="s">
        <v>187</v>
      </c>
      <c r="AW34" s="71"/>
      <c r="AX34" s="72"/>
      <c r="AY34" s="111" t="s">
        <v>1059</v>
      </c>
      <c r="AZ34" s="71"/>
      <c r="BA34" s="72"/>
      <c r="BB34" s="171">
        <v>46255.0</v>
      </c>
      <c r="BC34" s="72"/>
      <c r="BD34" s="75"/>
    </row>
    <row r="35" ht="16.5" customHeight="1" outlineLevel="1">
      <c r="A35" s="75"/>
      <c r="B35" s="105" t="s">
        <v>1190</v>
      </c>
      <c r="C35" s="106">
        <v>46223.700394988424</v>
      </c>
      <c r="D35" s="72"/>
      <c r="E35" s="107" t="s">
        <v>7</v>
      </c>
      <c r="F35" s="71"/>
      <c r="G35" s="107" t="s">
        <v>174</v>
      </c>
      <c r="H35" s="71"/>
      <c r="I35" s="107" t="s">
        <v>1191</v>
      </c>
      <c r="J35" s="71"/>
      <c r="K35" s="71"/>
      <c r="L35" s="71"/>
      <c r="M35" s="72"/>
      <c r="N35" s="246" t="s">
        <v>1192</v>
      </c>
      <c r="O35" s="72"/>
      <c r="P35" s="109">
        <v>20000.0</v>
      </c>
      <c r="Q35" s="71"/>
      <c r="R35" s="110">
        <v>0.0</v>
      </c>
      <c r="S35" s="72"/>
      <c r="T35" s="111" t="s">
        <v>88</v>
      </c>
      <c r="U35" s="72"/>
      <c r="V35" s="112" t="s">
        <v>79</v>
      </c>
      <c r="W35" s="71"/>
      <c r="X35" s="72"/>
      <c r="Y35" s="112" t="s">
        <v>68</v>
      </c>
      <c r="Z35" s="72"/>
      <c r="AA35" s="75"/>
      <c r="AB35" s="169" t="s">
        <v>1196</v>
      </c>
      <c r="AC35" s="72"/>
      <c r="AD35" s="170">
        <v>46219.76070172453</v>
      </c>
      <c r="AE35" s="72"/>
      <c r="AF35" s="111" t="s">
        <v>74</v>
      </c>
      <c r="AG35" s="71"/>
      <c r="AH35" s="72"/>
      <c r="AI35" s="111" t="s">
        <v>1201</v>
      </c>
      <c r="AJ35" s="71"/>
      <c r="AK35" s="72"/>
      <c r="AL35" s="111" t="s">
        <v>1202</v>
      </c>
      <c r="AM35" s="72"/>
      <c r="AN35" s="111">
        <v>3.765523822E9</v>
      </c>
      <c r="AO35" s="72"/>
      <c r="AP35" s="156" t="s">
        <v>612</v>
      </c>
      <c r="AQ35" s="72"/>
      <c r="AR35" s="156" t="s">
        <v>1186</v>
      </c>
      <c r="AS35" s="72"/>
      <c r="AT35" s="160">
        <v>20000.0</v>
      </c>
      <c r="AU35" s="72"/>
      <c r="AV35" s="156" t="s">
        <v>187</v>
      </c>
      <c r="AW35" s="71"/>
      <c r="AX35" s="72"/>
      <c r="AY35" s="111" t="s">
        <v>702</v>
      </c>
      <c r="AZ35" s="71"/>
      <c r="BA35" s="72"/>
      <c r="BB35" s="156" t="s">
        <v>188</v>
      </c>
      <c r="BC35" s="72"/>
      <c r="BD35" s="75"/>
    </row>
    <row r="36" ht="16.5" customHeight="1" outlineLevel="1">
      <c r="A36" s="75"/>
      <c r="B36" s="105" t="s">
        <v>1209</v>
      </c>
      <c r="C36" s="106">
        <v>46219.784530624995</v>
      </c>
      <c r="D36" s="72"/>
      <c r="E36" s="107" t="s">
        <v>7</v>
      </c>
      <c r="F36" s="71"/>
      <c r="G36" s="107" t="s">
        <v>174</v>
      </c>
      <c r="H36" s="71"/>
      <c r="I36" s="107" t="s">
        <v>1212</v>
      </c>
      <c r="J36" s="71"/>
      <c r="K36" s="71"/>
      <c r="L36" s="71"/>
      <c r="M36" s="72"/>
      <c r="N36" s="246" t="s">
        <v>1213</v>
      </c>
      <c r="O36" s="72"/>
      <c r="P36" s="109">
        <v>20000.0</v>
      </c>
      <c r="Q36" s="71"/>
      <c r="R36" s="110">
        <v>0.0</v>
      </c>
      <c r="S36" s="72"/>
      <c r="T36" s="111" t="s">
        <v>66</v>
      </c>
      <c r="U36" s="72"/>
      <c r="V36" s="112" t="s">
        <v>79</v>
      </c>
      <c r="W36" s="71"/>
      <c r="X36" s="72"/>
      <c r="Y36" s="112" t="s">
        <v>68</v>
      </c>
      <c r="Z36" s="72"/>
      <c r="AA36" s="75"/>
      <c r="AB36" s="169" t="s">
        <v>1214</v>
      </c>
      <c r="AC36" s="72"/>
      <c r="AD36" s="170">
        <v>46217.66313457176</v>
      </c>
      <c r="AE36" s="72"/>
      <c r="AF36" s="111" t="s">
        <v>1216</v>
      </c>
      <c r="AG36" s="71"/>
      <c r="AH36" s="72"/>
      <c r="AI36" s="111" t="s">
        <v>1217</v>
      </c>
      <c r="AJ36" s="71"/>
      <c r="AK36" s="72"/>
      <c r="AL36" s="111" t="s">
        <v>1219</v>
      </c>
      <c r="AM36" s="72"/>
      <c r="AN36" s="111">
        <v>3.764285836E9</v>
      </c>
      <c r="AO36" s="72"/>
      <c r="AP36" s="156" t="s">
        <v>639</v>
      </c>
      <c r="AQ36" s="72"/>
      <c r="AR36" s="156" t="s">
        <v>1186</v>
      </c>
      <c r="AS36" s="72"/>
      <c r="AT36" s="160">
        <v>30000.0</v>
      </c>
      <c r="AU36" s="72"/>
      <c r="AV36" s="156" t="s">
        <v>246</v>
      </c>
      <c r="AW36" s="71"/>
      <c r="AX36" s="72"/>
      <c r="AY36" s="111" t="s">
        <v>1084</v>
      </c>
      <c r="AZ36" s="71"/>
      <c r="BA36" s="72"/>
      <c r="BB36" s="171">
        <v>46248.0</v>
      </c>
      <c r="BC36" s="72"/>
      <c r="BD36" s="75"/>
    </row>
    <row r="37" ht="16.5" customHeight="1" outlineLevel="1">
      <c r="A37" s="75"/>
      <c r="B37" s="105" t="s">
        <v>1223</v>
      </c>
      <c r="C37" s="106">
        <v>46217.75543716435</v>
      </c>
      <c r="D37" s="72"/>
      <c r="E37" s="107" t="s">
        <v>7</v>
      </c>
      <c r="F37" s="71"/>
      <c r="G37" s="107" t="s">
        <v>174</v>
      </c>
      <c r="H37" s="71"/>
      <c r="I37" s="107" t="s">
        <v>1224</v>
      </c>
      <c r="J37" s="71"/>
      <c r="K37" s="71"/>
      <c r="L37" s="71"/>
      <c r="M37" s="72"/>
      <c r="N37" s="246" t="s">
        <v>1225</v>
      </c>
      <c r="O37" s="72"/>
      <c r="P37" s="109">
        <v>20000.0</v>
      </c>
      <c r="Q37" s="71"/>
      <c r="R37" s="110">
        <v>0.0</v>
      </c>
      <c r="S37" s="72"/>
      <c r="T37" s="111" t="s">
        <v>88</v>
      </c>
      <c r="U37" s="72"/>
      <c r="V37" s="112" t="s">
        <v>79</v>
      </c>
      <c r="W37" s="71"/>
      <c r="X37" s="72"/>
      <c r="Y37" s="112" t="s">
        <v>68</v>
      </c>
      <c r="Z37" s="72"/>
      <c r="AA37" s="75"/>
      <c r="AB37" s="169" t="s">
        <v>1227</v>
      </c>
      <c r="AC37" s="72"/>
      <c r="AD37" s="170">
        <v>46210.86078890046</v>
      </c>
      <c r="AE37" s="72"/>
      <c r="AF37" s="111" t="s">
        <v>831</v>
      </c>
      <c r="AG37" s="71"/>
      <c r="AH37" s="72"/>
      <c r="AI37" s="111" t="s">
        <v>1230</v>
      </c>
      <c r="AJ37" s="71"/>
      <c r="AK37" s="72"/>
      <c r="AL37" s="111" t="s">
        <v>1231</v>
      </c>
      <c r="AM37" s="72"/>
      <c r="AN37" s="111">
        <v>3.765529519E9</v>
      </c>
      <c r="AO37" s="72"/>
      <c r="AP37" s="156" t="s">
        <v>641</v>
      </c>
      <c r="AQ37" s="72"/>
      <c r="AR37" s="156" t="s">
        <v>1186</v>
      </c>
      <c r="AS37" s="72"/>
      <c r="AT37" s="160">
        <v>20000.0</v>
      </c>
      <c r="AU37" s="72"/>
      <c r="AV37" s="156" t="s">
        <v>326</v>
      </c>
      <c r="AW37" s="71"/>
      <c r="AX37" s="72"/>
      <c r="AY37" s="111" t="s">
        <v>750</v>
      </c>
      <c r="AZ37" s="71"/>
      <c r="BA37" s="72"/>
      <c r="BB37" s="156" t="s">
        <v>188</v>
      </c>
      <c r="BC37" s="72"/>
      <c r="BD37" s="75"/>
    </row>
    <row r="38" ht="16.5" customHeight="1" outlineLevel="1">
      <c r="A38" s="75"/>
      <c r="B38" s="105" t="s">
        <v>1233</v>
      </c>
      <c r="C38" s="106">
        <v>46217.66387321759</v>
      </c>
      <c r="D38" s="72"/>
      <c r="E38" s="107" t="s">
        <v>7</v>
      </c>
      <c r="F38" s="71"/>
      <c r="G38" s="107" t="s">
        <v>174</v>
      </c>
      <c r="H38" s="71"/>
      <c r="I38" s="107" t="s">
        <v>1235</v>
      </c>
      <c r="J38" s="71"/>
      <c r="K38" s="71"/>
      <c r="L38" s="71"/>
      <c r="M38" s="72"/>
      <c r="N38" s="246" t="s">
        <v>1219</v>
      </c>
      <c r="O38" s="72"/>
      <c r="P38" s="109">
        <v>30000.0</v>
      </c>
      <c r="Q38" s="71"/>
      <c r="R38" s="110">
        <v>0.0</v>
      </c>
      <c r="S38" s="72"/>
      <c r="T38" s="111" t="s">
        <v>66</v>
      </c>
      <c r="U38" s="72"/>
      <c r="V38" s="112" t="s">
        <v>79</v>
      </c>
      <c r="W38" s="71"/>
      <c r="X38" s="72"/>
      <c r="Y38" s="112" t="s">
        <v>68</v>
      </c>
      <c r="Z38" s="72"/>
      <c r="AA38" s="75"/>
      <c r="AB38" s="169" t="s">
        <v>1241</v>
      </c>
      <c r="AC38" s="72"/>
      <c r="AD38" s="170">
        <v>46210.85921630787</v>
      </c>
      <c r="AE38" s="72"/>
      <c r="AF38" s="111" t="s">
        <v>1244</v>
      </c>
      <c r="AG38" s="71"/>
      <c r="AH38" s="72"/>
      <c r="AI38" s="111" t="s">
        <v>1230</v>
      </c>
      <c r="AJ38" s="71"/>
      <c r="AK38" s="72"/>
      <c r="AL38" s="111" t="s">
        <v>1246</v>
      </c>
      <c r="AM38" s="72"/>
      <c r="AN38" s="111">
        <v>3.765529519E9</v>
      </c>
      <c r="AO38" s="72"/>
      <c r="AP38" s="156" t="s">
        <v>641</v>
      </c>
      <c r="AQ38" s="72"/>
      <c r="AR38" s="156" t="s">
        <v>1186</v>
      </c>
      <c r="AS38" s="72"/>
      <c r="AT38" s="160">
        <v>20000.0</v>
      </c>
      <c r="AU38" s="72"/>
      <c r="AV38" s="156" t="s">
        <v>326</v>
      </c>
      <c r="AW38" s="71"/>
      <c r="AX38" s="72"/>
      <c r="AY38" s="111" t="s">
        <v>750</v>
      </c>
      <c r="AZ38" s="71"/>
      <c r="BA38" s="72"/>
      <c r="BB38" s="156" t="s">
        <v>188</v>
      </c>
      <c r="BC38" s="72"/>
      <c r="BD38" s="75"/>
    </row>
    <row r="39" ht="16.5" customHeight="1" outlineLevel="1">
      <c r="A39" s="75"/>
      <c r="B39" s="105" t="s">
        <v>1250</v>
      </c>
      <c r="C39" s="106">
        <v>46216.887591886574</v>
      </c>
      <c r="D39" s="72"/>
      <c r="E39" s="107" t="s">
        <v>7</v>
      </c>
      <c r="F39" s="71"/>
      <c r="G39" s="107" t="s">
        <v>174</v>
      </c>
      <c r="H39" s="71"/>
      <c r="I39" s="107" t="s">
        <v>1251</v>
      </c>
      <c r="J39" s="71"/>
      <c r="K39" s="71"/>
      <c r="L39" s="71"/>
      <c r="M39" s="72"/>
      <c r="N39" s="246" t="s">
        <v>1254</v>
      </c>
      <c r="O39" s="72"/>
      <c r="P39" s="109">
        <v>20000.0</v>
      </c>
      <c r="Q39" s="71"/>
      <c r="R39" s="110">
        <v>0.0</v>
      </c>
      <c r="S39" s="72"/>
      <c r="T39" s="111" t="s">
        <v>66</v>
      </c>
      <c r="U39" s="72"/>
      <c r="V39" s="112" t="s">
        <v>79</v>
      </c>
      <c r="W39" s="71"/>
      <c r="X39" s="72"/>
      <c r="Y39" s="112" t="s">
        <v>68</v>
      </c>
      <c r="Z39" s="72"/>
      <c r="AA39" s="75"/>
      <c r="AB39" s="169" t="s">
        <v>1260</v>
      </c>
      <c r="AC39" s="72"/>
      <c r="AD39" s="170">
        <v>46210.85794814814</v>
      </c>
      <c r="AE39" s="72"/>
      <c r="AF39" s="111" t="s">
        <v>1261</v>
      </c>
      <c r="AG39" s="71"/>
      <c r="AH39" s="72"/>
      <c r="AI39" s="111" t="s">
        <v>1262</v>
      </c>
      <c r="AJ39" s="71"/>
      <c r="AK39" s="72"/>
      <c r="AL39" s="111" t="s">
        <v>1263</v>
      </c>
      <c r="AM39" s="72"/>
      <c r="AN39" s="111">
        <v>3.765126887E9</v>
      </c>
      <c r="AO39" s="72"/>
      <c r="AP39" s="156" t="s">
        <v>641</v>
      </c>
      <c r="AQ39" s="72"/>
      <c r="AR39" s="156" t="s">
        <v>1186</v>
      </c>
      <c r="AS39" s="72"/>
      <c r="AT39" s="160">
        <v>20000.0</v>
      </c>
      <c r="AU39" s="72"/>
      <c r="AV39" s="156" t="s">
        <v>326</v>
      </c>
      <c r="AW39" s="71"/>
      <c r="AX39" s="72"/>
      <c r="AY39" s="111" t="s">
        <v>750</v>
      </c>
      <c r="AZ39" s="71"/>
      <c r="BA39" s="72"/>
      <c r="BB39" s="156" t="s">
        <v>188</v>
      </c>
      <c r="BC39" s="72"/>
      <c r="BD39" s="75"/>
    </row>
    <row r="40" ht="16.5" customHeight="1" outlineLevel="1">
      <c r="A40" s="75"/>
      <c r="B40" s="105" t="s">
        <v>1267</v>
      </c>
      <c r="C40" s="106">
        <v>46216.88110457176</v>
      </c>
      <c r="D40" s="72"/>
      <c r="E40" s="107" t="s">
        <v>7</v>
      </c>
      <c r="F40" s="71"/>
      <c r="G40" s="107" t="s">
        <v>174</v>
      </c>
      <c r="H40" s="71"/>
      <c r="I40" s="107" t="s">
        <v>1268</v>
      </c>
      <c r="J40" s="71"/>
      <c r="K40" s="71"/>
      <c r="L40" s="71"/>
      <c r="M40" s="72"/>
      <c r="N40" s="246" t="s">
        <v>1269</v>
      </c>
      <c r="O40" s="72"/>
      <c r="P40" s="109">
        <v>30000.0</v>
      </c>
      <c r="Q40" s="71"/>
      <c r="R40" s="110">
        <v>0.0</v>
      </c>
      <c r="S40" s="72"/>
      <c r="T40" s="111" t="s">
        <v>66</v>
      </c>
      <c r="U40" s="72"/>
      <c r="V40" s="112" t="s">
        <v>79</v>
      </c>
      <c r="W40" s="71"/>
      <c r="X40" s="72"/>
      <c r="Y40" s="112" t="s">
        <v>68</v>
      </c>
      <c r="Z40" s="72"/>
      <c r="AA40" s="75"/>
      <c r="AB40" s="169" t="s">
        <v>1272</v>
      </c>
      <c r="AC40" s="72"/>
      <c r="AD40" s="170">
        <v>46210.850463310184</v>
      </c>
      <c r="AE40" s="72"/>
      <c r="AF40" s="111" t="s">
        <v>1079</v>
      </c>
      <c r="AG40" s="71"/>
      <c r="AH40" s="72"/>
      <c r="AI40" s="111" t="s">
        <v>354</v>
      </c>
      <c r="AJ40" s="71"/>
      <c r="AK40" s="72"/>
      <c r="AL40" s="111" t="s">
        <v>1274</v>
      </c>
      <c r="AM40" s="72"/>
      <c r="AN40" s="111">
        <v>3.765025183E9</v>
      </c>
      <c r="AO40" s="72"/>
      <c r="AP40" s="156" t="s">
        <v>641</v>
      </c>
      <c r="AQ40" s="72"/>
      <c r="AR40" s="156" t="s">
        <v>1186</v>
      </c>
      <c r="AS40" s="72"/>
      <c r="AT40" s="160">
        <v>20000.0</v>
      </c>
      <c r="AU40" s="72"/>
      <c r="AV40" s="156" t="s">
        <v>326</v>
      </c>
      <c r="AW40" s="71"/>
      <c r="AX40" s="72"/>
      <c r="AY40" s="111" t="s">
        <v>750</v>
      </c>
      <c r="AZ40" s="71"/>
      <c r="BA40" s="72"/>
      <c r="BB40" s="156" t="s">
        <v>188</v>
      </c>
      <c r="BC40" s="72"/>
      <c r="BD40" s="75"/>
    </row>
    <row r="41" ht="16.5" customHeight="1" outlineLevel="1">
      <c r="A41" s="75"/>
      <c r="B41" s="105" t="s">
        <v>1280</v>
      </c>
      <c r="C41" s="106">
        <v>46216.86932196759</v>
      </c>
      <c r="D41" s="72"/>
      <c r="E41" s="107" t="s">
        <v>7</v>
      </c>
      <c r="F41" s="71"/>
      <c r="G41" s="107" t="s">
        <v>174</v>
      </c>
      <c r="H41" s="71"/>
      <c r="I41" s="107" t="s">
        <v>1281</v>
      </c>
      <c r="J41" s="71"/>
      <c r="K41" s="71"/>
      <c r="L41" s="71"/>
      <c r="M41" s="72"/>
      <c r="N41" s="246" t="s">
        <v>1282</v>
      </c>
      <c r="O41" s="72"/>
      <c r="P41" s="109">
        <v>30000.0</v>
      </c>
      <c r="Q41" s="71"/>
      <c r="R41" s="110">
        <v>0.0</v>
      </c>
      <c r="S41" s="72"/>
      <c r="T41" s="111" t="s">
        <v>66</v>
      </c>
      <c r="U41" s="72"/>
      <c r="V41" s="112" t="s">
        <v>79</v>
      </c>
      <c r="W41" s="71"/>
      <c r="X41" s="72"/>
      <c r="Y41" s="112" t="s">
        <v>68</v>
      </c>
      <c r="Z41" s="72"/>
      <c r="AA41" s="75"/>
      <c r="AB41" s="169" t="s">
        <v>1285</v>
      </c>
      <c r="AC41" s="72"/>
      <c r="AD41" s="170">
        <v>46204.68335496528</v>
      </c>
      <c r="AE41" s="72"/>
      <c r="AF41" s="111" t="s">
        <v>1286</v>
      </c>
      <c r="AG41" s="71"/>
      <c r="AH41" s="72"/>
      <c r="AI41" s="111" t="s">
        <v>436</v>
      </c>
      <c r="AJ41" s="71"/>
      <c r="AK41" s="72"/>
      <c r="AL41" s="111" t="s">
        <v>1287</v>
      </c>
      <c r="AM41" s="72"/>
      <c r="AN41" s="111">
        <v>3.764386436E9</v>
      </c>
      <c r="AO41" s="72"/>
      <c r="AP41" s="156" t="s">
        <v>742</v>
      </c>
      <c r="AQ41" s="72"/>
      <c r="AR41" s="156" t="s">
        <v>1186</v>
      </c>
      <c r="AS41" s="72"/>
      <c r="AT41" s="160">
        <v>20000.0</v>
      </c>
      <c r="AU41" s="72"/>
      <c r="AV41" s="156" t="s">
        <v>246</v>
      </c>
      <c r="AW41" s="71"/>
      <c r="AX41" s="72"/>
      <c r="AY41" s="111" t="s">
        <v>1059</v>
      </c>
      <c r="AZ41" s="71"/>
      <c r="BA41" s="72"/>
      <c r="BB41" s="171">
        <v>46235.0</v>
      </c>
      <c r="BC41" s="72"/>
      <c r="BD41" s="75"/>
    </row>
    <row r="42" ht="16.5" customHeight="1" outlineLevel="1">
      <c r="A42" s="75"/>
      <c r="B42" s="105" t="s">
        <v>1290</v>
      </c>
      <c r="C42" s="106">
        <v>46216.70105134259</v>
      </c>
      <c r="D42" s="72"/>
      <c r="E42" s="107" t="s">
        <v>7</v>
      </c>
      <c r="F42" s="71"/>
      <c r="G42" s="107" t="s">
        <v>174</v>
      </c>
      <c r="H42" s="71"/>
      <c r="I42" s="107" t="s">
        <v>1292</v>
      </c>
      <c r="J42" s="71"/>
      <c r="K42" s="71"/>
      <c r="L42" s="71"/>
      <c r="M42" s="72"/>
      <c r="N42" s="246" t="s">
        <v>1293</v>
      </c>
      <c r="O42" s="72"/>
      <c r="P42" s="109">
        <v>20000.0</v>
      </c>
      <c r="Q42" s="71"/>
      <c r="R42" s="110">
        <v>0.0</v>
      </c>
      <c r="S42" s="72"/>
      <c r="T42" s="111" t="s">
        <v>88</v>
      </c>
      <c r="U42" s="72"/>
      <c r="V42" s="112" t="s">
        <v>79</v>
      </c>
      <c r="W42" s="71"/>
      <c r="X42" s="72"/>
      <c r="Y42" s="112" t="s">
        <v>68</v>
      </c>
      <c r="Z42" s="72"/>
      <c r="AA42" s="75"/>
      <c r="AB42" s="169" t="s">
        <v>1295</v>
      </c>
      <c r="AC42" s="72"/>
      <c r="AD42" s="170">
        <v>46196.75901040509</v>
      </c>
      <c r="AE42" s="72"/>
      <c r="AF42" s="111" t="s">
        <v>1297</v>
      </c>
      <c r="AG42" s="71"/>
      <c r="AH42" s="72"/>
      <c r="AI42" s="111" t="s">
        <v>880</v>
      </c>
      <c r="AJ42" s="71"/>
      <c r="AK42" s="72"/>
      <c r="AL42" s="111" t="s">
        <v>1299</v>
      </c>
      <c r="AM42" s="72"/>
      <c r="AN42" s="111">
        <v>3.764138449E9</v>
      </c>
      <c r="AO42" s="72"/>
      <c r="AP42" s="156" t="s">
        <v>612</v>
      </c>
      <c r="AQ42" s="72"/>
      <c r="AR42" s="156" t="s">
        <v>1186</v>
      </c>
      <c r="AS42" s="72"/>
      <c r="AT42" s="160">
        <v>20000.0</v>
      </c>
      <c r="AU42" s="72"/>
      <c r="AV42" s="156" t="s">
        <v>246</v>
      </c>
      <c r="AW42" s="71"/>
      <c r="AX42" s="72"/>
      <c r="AY42" s="111" t="s">
        <v>702</v>
      </c>
      <c r="AZ42" s="71"/>
      <c r="BA42" s="72"/>
      <c r="BB42" s="171">
        <v>46227.0</v>
      </c>
      <c r="BC42" s="72"/>
      <c r="BD42" s="75"/>
    </row>
    <row r="43" ht="16.5" customHeight="1" outlineLevel="1">
      <c r="A43" s="75"/>
      <c r="B43" s="105" t="s">
        <v>1301</v>
      </c>
      <c r="C43" s="106">
        <v>46216.69910721065</v>
      </c>
      <c r="D43" s="72"/>
      <c r="E43" s="107" t="s">
        <v>7</v>
      </c>
      <c r="F43" s="71"/>
      <c r="G43" s="107" t="s">
        <v>174</v>
      </c>
      <c r="H43" s="71"/>
      <c r="I43" s="107" t="s">
        <v>1303</v>
      </c>
      <c r="J43" s="71"/>
      <c r="K43" s="71"/>
      <c r="L43" s="71"/>
      <c r="M43" s="72"/>
      <c r="N43" s="246" t="s">
        <v>1304</v>
      </c>
      <c r="O43" s="72"/>
      <c r="P43" s="109">
        <v>20000.0</v>
      </c>
      <c r="Q43" s="71"/>
      <c r="R43" s="110">
        <v>0.0</v>
      </c>
      <c r="S43" s="72"/>
      <c r="T43" s="111" t="s">
        <v>88</v>
      </c>
      <c r="U43" s="72"/>
      <c r="V43" s="112" t="s">
        <v>79</v>
      </c>
      <c r="W43" s="71"/>
      <c r="X43" s="72"/>
      <c r="Y43" s="112" t="s">
        <v>68</v>
      </c>
      <c r="Z43" s="72"/>
      <c r="AA43" s="75"/>
      <c r="AB43" s="169" t="s">
        <v>1308</v>
      </c>
      <c r="AC43" s="72"/>
      <c r="AD43" s="170">
        <v>46196.75735716435</v>
      </c>
      <c r="AE43" s="72"/>
      <c r="AF43" s="111" t="s">
        <v>1309</v>
      </c>
      <c r="AG43" s="71"/>
      <c r="AH43" s="72"/>
      <c r="AI43" s="111" t="s">
        <v>843</v>
      </c>
      <c r="AJ43" s="71"/>
      <c r="AK43" s="72"/>
      <c r="AL43" s="111" t="s">
        <v>1310</v>
      </c>
      <c r="AM43" s="72"/>
      <c r="AN43" s="111">
        <v>3.76465734E9</v>
      </c>
      <c r="AO43" s="72"/>
      <c r="AP43" s="156" t="s">
        <v>612</v>
      </c>
      <c r="AQ43" s="72"/>
      <c r="AR43" s="156" t="s">
        <v>1186</v>
      </c>
      <c r="AS43" s="72"/>
      <c r="AT43" s="160">
        <v>20000.0</v>
      </c>
      <c r="AU43" s="72"/>
      <c r="AV43" s="156" t="s">
        <v>246</v>
      </c>
      <c r="AW43" s="71"/>
      <c r="AX43" s="72"/>
      <c r="AY43" s="111" t="s">
        <v>702</v>
      </c>
      <c r="AZ43" s="71"/>
      <c r="BA43" s="72"/>
      <c r="BB43" s="171">
        <v>46227.0</v>
      </c>
      <c r="BC43" s="72"/>
      <c r="BD43" s="75"/>
    </row>
    <row r="44" ht="16.5" customHeight="1" outlineLevel="1">
      <c r="A44" s="75"/>
      <c r="B44" s="105" t="s">
        <v>1313</v>
      </c>
      <c r="C44" s="106">
        <v>46216.44670085648</v>
      </c>
      <c r="D44" s="72"/>
      <c r="E44" s="107" t="s">
        <v>7</v>
      </c>
      <c r="F44" s="71"/>
      <c r="G44" s="107" t="s">
        <v>174</v>
      </c>
      <c r="H44" s="71"/>
      <c r="I44" s="107" t="s">
        <v>1315</v>
      </c>
      <c r="J44" s="71"/>
      <c r="K44" s="71"/>
      <c r="L44" s="71"/>
      <c r="M44" s="72"/>
      <c r="N44" s="246" t="s">
        <v>387</v>
      </c>
      <c r="O44" s="72"/>
      <c r="P44" s="109">
        <v>30000.0</v>
      </c>
      <c r="Q44" s="71"/>
      <c r="R44" s="110">
        <v>0.0</v>
      </c>
      <c r="S44" s="72"/>
      <c r="T44" s="111" t="s">
        <v>88</v>
      </c>
      <c r="U44" s="72"/>
      <c r="V44" s="112" t="s">
        <v>79</v>
      </c>
      <c r="W44" s="71"/>
      <c r="X44" s="72"/>
      <c r="Y44" s="112" t="s">
        <v>68</v>
      </c>
      <c r="Z44" s="72"/>
      <c r="AA44" s="75"/>
      <c r="AB44" s="169" t="s">
        <v>1318</v>
      </c>
      <c r="AC44" s="72"/>
      <c r="AD44" s="170">
        <v>46191.7582153125</v>
      </c>
      <c r="AE44" s="72"/>
      <c r="AF44" s="111" t="s">
        <v>1320</v>
      </c>
      <c r="AG44" s="71"/>
      <c r="AH44" s="72"/>
      <c r="AI44" s="111" t="s">
        <v>1322</v>
      </c>
      <c r="AJ44" s="71"/>
      <c r="AK44" s="72"/>
      <c r="AL44" s="111" t="s">
        <v>1323</v>
      </c>
      <c r="AM44" s="72"/>
      <c r="AN44" s="111">
        <v>3.765030985E9</v>
      </c>
      <c r="AO44" s="72"/>
      <c r="AP44" s="156" t="s">
        <v>612</v>
      </c>
      <c r="AQ44" s="72"/>
      <c r="AR44" s="156" t="s">
        <v>1186</v>
      </c>
      <c r="AS44" s="72"/>
      <c r="AT44" s="160">
        <v>20000.0</v>
      </c>
      <c r="AU44" s="72"/>
      <c r="AV44" s="156" t="s">
        <v>326</v>
      </c>
      <c r="AW44" s="71"/>
      <c r="AX44" s="72"/>
      <c r="AY44" s="111" t="s">
        <v>702</v>
      </c>
      <c r="AZ44" s="71"/>
      <c r="BA44" s="72"/>
      <c r="BB44" s="171">
        <v>46222.0</v>
      </c>
      <c r="BC44" s="72"/>
      <c r="BD44" s="75"/>
    </row>
    <row r="45" ht="16.5" customHeight="1" outlineLevel="1">
      <c r="A45" s="75"/>
      <c r="B45" s="105" t="s">
        <v>1327</v>
      </c>
      <c r="C45" s="106">
        <v>46213.86844486111</v>
      </c>
      <c r="D45" s="72"/>
      <c r="E45" s="107" t="s">
        <v>7</v>
      </c>
      <c r="F45" s="71"/>
      <c r="G45" s="107" t="s">
        <v>174</v>
      </c>
      <c r="H45" s="71"/>
      <c r="I45" s="107" t="s">
        <v>1328</v>
      </c>
      <c r="J45" s="71"/>
      <c r="K45" s="71"/>
      <c r="L45" s="71"/>
      <c r="M45" s="72"/>
      <c r="N45" s="246" t="s">
        <v>1329</v>
      </c>
      <c r="O45" s="72"/>
      <c r="P45" s="109">
        <v>30000.0</v>
      </c>
      <c r="Q45" s="71"/>
      <c r="R45" s="110">
        <v>0.0</v>
      </c>
      <c r="S45" s="72"/>
      <c r="T45" s="111" t="s">
        <v>88</v>
      </c>
      <c r="U45" s="72"/>
      <c r="V45" s="112" t="s">
        <v>79</v>
      </c>
      <c r="W45" s="71"/>
      <c r="X45" s="72"/>
      <c r="Y45" s="112" t="s">
        <v>68</v>
      </c>
      <c r="Z45" s="72"/>
      <c r="AA45" s="75"/>
      <c r="AB45" s="169" t="s">
        <v>1333</v>
      </c>
      <c r="AC45" s="72"/>
      <c r="AD45" s="170">
        <v>46183.704547546295</v>
      </c>
      <c r="AE45" s="72"/>
      <c r="AF45" s="111" t="s">
        <v>1334</v>
      </c>
      <c r="AG45" s="71"/>
      <c r="AH45" s="72"/>
      <c r="AI45" s="111" t="s">
        <v>1335</v>
      </c>
      <c r="AJ45" s="71"/>
      <c r="AK45" s="72"/>
      <c r="AL45" s="111" t="s">
        <v>1192</v>
      </c>
      <c r="AM45" s="72"/>
      <c r="AN45" s="111">
        <v>3.764909371E9</v>
      </c>
      <c r="AO45" s="72"/>
      <c r="AP45" s="156" t="s">
        <v>593</v>
      </c>
      <c r="AQ45" s="72"/>
      <c r="AR45" s="156" t="s">
        <v>1186</v>
      </c>
      <c r="AS45" s="72"/>
      <c r="AT45" s="160">
        <v>20000.0</v>
      </c>
      <c r="AU45" s="72"/>
      <c r="AV45" s="156" t="s">
        <v>246</v>
      </c>
      <c r="AW45" s="71"/>
      <c r="AX45" s="72"/>
      <c r="AY45" s="111" t="s">
        <v>649</v>
      </c>
      <c r="AZ45" s="71"/>
      <c r="BA45" s="72"/>
      <c r="BB45" s="171">
        <v>46254.0</v>
      </c>
      <c r="BC45" s="72"/>
      <c r="BD45" s="75"/>
    </row>
    <row r="46" ht="16.5" customHeight="1" outlineLevel="1">
      <c r="A46" s="75"/>
      <c r="B46" s="105" t="s">
        <v>1338</v>
      </c>
      <c r="C46" s="106">
        <v>46213.7067772338</v>
      </c>
      <c r="D46" s="72"/>
      <c r="E46" s="107" t="s">
        <v>7</v>
      </c>
      <c r="F46" s="71"/>
      <c r="G46" s="107" t="s">
        <v>174</v>
      </c>
      <c r="H46" s="71"/>
      <c r="I46" s="107" t="s">
        <v>1340</v>
      </c>
      <c r="J46" s="71"/>
      <c r="K46" s="71"/>
      <c r="L46" s="71"/>
      <c r="M46" s="72"/>
      <c r="N46" s="246" t="s">
        <v>1341</v>
      </c>
      <c r="O46" s="72"/>
      <c r="P46" s="109">
        <v>20000.0</v>
      </c>
      <c r="Q46" s="71"/>
      <c r="R46" s="110">
        <v>0.0</v>
      </c>
      <c r="S46" s="72"/>
      <c r="T46" s="111" t="s">
        <v>66</v>
      </c>
      <c r="U46" s="72"/>
      <c r="V46" s="112" t="s">
        <v>79</v>
      </c>
      <c r="W46" s="71"/>
      <c r="X46" s="72"/>
      <c r="Y46" s="112" t="s">
        <v>68</v>
      </c>
      <c r="Z46" s="72"/>
      <c r="AA46" s="75"/>
      <c r="AB46" s="169" t="s">
        <v>1343</v>
      </c>
      <c r="AC46" s="72"/>
      <c r="AD46" s="170">
        <v>46182.79996240741</v>
      </c>
      <c r="AE46" s="72"/>
      <c r="AF46" s="111" t="s">
        <v>1345</v>
      </c>
      <c r="AG46" s="71"/>
      <c r="AH46" s="72"/>
      <c r="AI46" s="111" t="s">
        <v>852</v>
      </c>
      <c r="AJ46" s="71"/>
      <c r="AK46" s="72"/>
      <c r="AL46" s="111" t="s">
        <v>1347</v>
      </c>
      <c r="AM46" s="72"/>
      <c r="AN46" s="111">
        <v>3.764551734E9</v>
      </c>
      <c r="AO46" s="72"/>
      <c r="AP46" s="156" t="s">
        <v>639</v>
      </c>
      <c r="AQ46" s="72"/>
      <c r="AR46" s="156" t="s">
        <v>1186</v>
      </c>
      <c r="AS46" s="72"/>
      <c r="AT46" s="160">
        <v>30000.0</v>
      </c>
      <c r="AU46" s="72"/>
      <c r="AV46" s="156" t="s">
        <v>326</v>
      </c>
      <c r="AW46" s="71"/>
      <c r="AX46" s="72"/>
      <c r="AY46" s="111" t="s">
        <v>1084</v>
      </c>
      <c r="AZ46" s="71"/>
      <c r="BA46" s="72"/>
      <c r="BB46" s="171">
        <v>46213.0</v>
      </c>
      <c r="BC46" s="72"/>
      <c r="BD46" s="75"/>
    </row>
    <row r="47" ht="16.5" customHeight="1" outlineLevel="1">
      <c r="A47" s="75"/>
      <c r="B47" s="105" t="s">
        <v>1350</v>
      </c>
      <c r="C47" s="106">
        <v>46212.67647233796</v>
      </c>
      <c r="D47" s="72"/>
      <c r="E47" s="107" t="s">
        <v>7</v>
      </c>
      <c r="F47" s="71"/>
      <c r="G47" s="107" t="s">
        <v>174</v>
      </c>
      <c r="H47" s="71"/>
      <c r="I47" s="107" t="s">
        <v>1352</v>
      </c>
      <c r="J47" s="71"/>
      <c r="K47" s="71"/>
      <c r="L47" s="71"/>
      <c r="M47" s="72"/>
      <c r="N47" s="246" t="s">
        <v>701</v>
      </c>
      <c r="O47" s="72"/>
      <c r="P47" s="109">
        <v>30000.0</v>
      </c>
      <c r="Q47" s="71"/>
      <c r="R47" s="110">
        <v>0.0</v>
      </c>
      <c r="S47" s="72"/>
      <c r="T47" s="111" t="s">
        <v>66</v>
      </c>
      <c r="U47" s="72"/>
      <c r="V47" s="112" t="s">
        <v>79</v>
      </c>
      <c r="W47" s="71"/>
      <c r="X47" s="72"/>
      <c r="Y47" s="112" t="s">
        <v>68</v>
      </c>
      <c r="Z47" s="72"/>
      <c r="AA47" s="75"/>
      <c r="AB47" s="169" t="s">
        <v>1358</v>
      </c>
      <c r="AC47" s="72"/>
      <c r="AD47" s="170">
        <v>46182.77317208333</v>
      </c>
      <c r="AE47" s="72"/>
      <c r="AF47" s="111" t="s">
        <v>1130</v>
      </c>
      <c r="AG47" s="71"/>
      <c r="AH47" s="72"/>
      <c r="AI47" s="111" t="s">
        <v>1360</v>
      </c>
      <c r="AJ47" s="71"/>
      <c r="AK47" s="72"/>
      <c r="AL47" s="111" t="s">
        <v>1225</v>
      </c>
      <c r="AM47" s="72"/>
      <c r="AN47" s="111">
        <v>3.743481389E9</v>
      </c>
      <c r="AO47" s="72"/>
      <c r="AP47" s="156" t="s">
        <v>612</v>
      </c>
      <c r="AQ47" s="72"/>
      <c r="AR47" s="156" t="s">
        <v>1186</v>
      </c>
      <c r="AS47" s="72"/>
      <c r="AT47" s="160">
        <v>20000.0</v>
      </c>
      <c r="AU47" s="72"/>
      <c r="AV47" s="156" t="s">
        <v>246</v>
      </c>
      <c r="AW47" s="71"/>
      <c r="AX47" s="72"/>
      <c r="AY47" s="111" t="s">
        <v>702</v>
      </c>
      <c r="AZ47" s="71"/>
      <c r="BA47" s="72"/>
      <c r="BB47" s="171">
        <v>46248.0</v>
      </c>
      <c r="BC47" s="72"/>
      <c r="BD47" s="75"/>
    </row>
    <row r="48" ht="16.5" customHeight="1" outlineLevel="1">
      <c r="A48" s="75"/>
      <c r="B48" s="105" t="s">
        <v>1365</v>
      </c>
      <c r="C48" s="106">
        <v>46211.93422891204</v>
      </c>
      <c r="D48" s="72"/>
      <c r="E48" s="107" t="s">
        <v>7</v>
      </c>
      <c r="F48" s="71"/>
      <c r="G48" s="107" t="s">
        <v>174</v>
      </c>
      <c r="H48" s="71"/>
      <c r="I48" s="107" t="s">
        <v>1367</v>
      </c>
      <c r="J48" s="71"/>
      <c r="K48" s="71"/>
      <c r="L48" s="71"/>
      <c r="M48" s="72"/>
      <c r="N48" s="246" t="s">
        <v>1369</v>
      </c>
      <c r="O48" s="72"/>
      <c r="P48" s="109">
        <v>30000.0</v>
      </c>
      <c r="Q48" s="71"/>
      <c r="R48" s="110">
        <v>0.0</v>
      </c>
      <c r="S48" s="72"/>
      <c r="T48" s="111" t="s">
        <v>66</v>
      </c>
      <c r="U48" s="72"/>
      <c r="V48" s="112" t="s">
        <v>79</v>
      </c>
      <c r="W48" s="71"/>
      <c r="X48" s="72"/>
      <c r="Y48" s="112" t="s">
        <v>68</v>
      </c>
      <c r="Z48" s="72"/>
      <c r="AA48" s="75"/>
      <c r="AB48" s="169" t="s">
        <v>1372</v>
      </c>
      <c r="AC48" s="72"/>
      <c r="AD48" s="170">
        <v>46182.77036996528</v>
      </c>
      <c r="AE48" s="72"/>
      <c r="AF48" s="111" t="s">
        <v>1373</v>
      </c>
      <c r="AG48" s="71"/>
      <c r="AH48" s="72"/>
      <c r="AI48" s="111" t="s">
        <v>1375</v>
      </c>
      <c r="AJ48" s="71"/>
      <c r="AK48" s="72"/>
      <c r="AL48" s="111" t="s">
        <v>1377</v>
      </c>
      <c r="AM48" s="72"/>
      <c r="AN48" s="111">
        <v>3.764173383E9</v>
      </c>
      <c r="AO48" s="72"/>
      <c r="AP48" s="156" t="s">
        <v>612</v>
      </c>
      <c r="AQ48" s="72"/>
      <c r="AR48" s="156" t="s">
        <v>1186</v>
      </c>
      <c r="AS48" s="72"/>
      <c r="AT48" s="160">
        <v>20000.0</v>
      </c>
      <c r="AU48" s="72"/>
      <c r="AV48" s="156" t="s">
        <v>246</v>
      </c>
      <c r="AW48" s="71"/>
      <c r="AX48" s="72"/>
      <c r="AY48" s="111" t="s">
        <v>702</v>
      </c>
      <c r="AZ48" s="71"/>
      <c r="BA48" s="72"/>
      <c r="BB48" s="171">
        <v>46227.0</v>
      </c>
      <c r="BC48" s="72"/>
      <c r="BD48" s="75"/>
    </row>
    <row r="49" ht="16.5" customHeight="1" outlineLevel="1">
      <c r="A49" s="75"/>
      <c r="B49" s="105" t="s">
        <v>1380</v>
      </c>
      <c r="C49" s="106">
        <v>46211.75960986111</v>
      </c>
      <c r="D49" s="72"/>
      <c r="E49" s="107" t="s">
        <v>7</v>
      </c>
      <c r="F49" s="71"/>
      <c r="G49" s="107" t="s">
        <v>174</v>
      </c>
      <c r="H49" s="71"/>
      <c r="I49" s="107" t="s">
        <v>1383</v>
      </c>
      <c r="J49" s="71"/>
      <c r="K49" s="71"/>
      <c r="L49" s="71"/>
      <c r="M49" s="72"/>
      <c r="N49" s="246" t="s">
        <v>1385</v>
      </c>
      <c r="O49" s="72"/>
      <c r="P49" s="109">
        <v>20000.0</v>
      </c>
      <c r="Q49" s="71"/>
      <c r="R49" s="110">
        <v>0.0</v>
      </c>
      <c r="S49" s="72"/>
      <c r="T49" s="111" t="s">
        <v>66</v>
      </c>
      <c r="U49" s="72"/>
      <c r="V49" s="112" t="s">
        <v>79</v>
      </c>
      <c r="W49" s="71"/>
      <c r="X49" s="72"/>
      <c r="Y49" s="112" t="s">
        <v>68</v>
      </c>
      <c r="Z49" s="72"/>
      <c r="AA49" s="75"/>
      <c r="AB49" s="169" t="s">
        <v>1388</v>
      </c>
      <c r="AC49" s="72"/>
      <c r="AD49" s="170">
        <v>46182.752287800926</v>
      </c>
      <c r="AE49" s="72"/>
      <c r="AF49" s="111" t="s">
        <v>1390</v>
      </c>
      <c r="AG49" s="71"/>
      <c r="AH49" s="72"/>
      <c r="AI49" s="111" t="s">
        <v>1392</v>
      </c>
      <c r="AJ49" s="71"/>
      <c r="AK49" s="72"/>
      <c r="AL49" s="111" t="s">
        <v>1393</v>
      </c>
      <c r="AM49" s="72"/>
      <c r="AN49" s="111">
        <v>3.764678856E9</v>
      </c>
      <c r="AO49" s="72"/>
      <c r="AP49" s="156" t="s">
        <v>612</v>
      </c>
      <c r="AQ49" s="72"/>
      <c r="AR49" s="156" t="s">
        <v>1186</v>
      </c>
      <c r="AS49" s="72"/>
      <c r="AT49" s="160">
        <v>20000.0</v>
      </c>
      <c r="AU49" s="72"/>
      <c r="AV49" s="156" t="s">
        <v>246</v>
      </c>
      <c r="AW49" s="71"/>
      <c r="AX49" s="72"/>
      <c r="AY49" s="111" t="s">
        <v>702</v>
      </c>
      <c r="AZ49" s="71"/>
      <c r="BA49" s="72"/>
      <c r="BB49" s="171">
        <v>46227.0</v>
      </c>
      <c r="BC49" s="72"/>
      <c r="BD49" s="75"/>
    </row>
    <row r="50" ht="16.5" customHeight="1" outlineLevel="1">
      <c r="A50" s="75"/>
      <c r="B50" s="105" t="s">
        <v>1397</v>
      </c>
      <c r="C50" s="106">
        <v>46211.75832832176</v>
      </c>
      <c r="D50" s="72"/>
      <c r="E50" s="107" t="s">
        <v>7</v>
      </c>
      <c r="F50" s="71"/>
      <c r="G50" s="107" t="s">
        <v>174</v>
      </c>
      <c r="H50" s="71"/>
      <c r="I50" s="107" t="s">
        <v>1398</v>
      </c>
      <c r="J50" s="71"/>
      <c r="K50" s="71"/>
      <c r="L50" s="71"/>
      <c r="M50" s="72"/>
      <c r="N50" s="246" t="s">
        <v>1399</v>
      </c>
      <c r="O50" s="72"/>
      <c r="P50" s="109">
        <v>20000.0</v>
      </c>
      <c r="Q50" s="71"/>
      <c r="R50" s="110">
        <v>0.0</v>
      </c>
      <c r="S50" s="72"/>
      <c r="T50" s="111" t="s">
        <v>66</v>
      </c>
      <c r="U50" s="72"/>
      <c r="V50" s="112" t="s">
        <v>79</v>
      </c>
      <c r="W50" s="71"/>
      <c r="X50" s="72"/>
      <c r="Y50" s="112" t="s">
        <v>68</v>
      </c>
      <c r="Z50" s="72"/>
      <c r="AA50" s="75"/>
      <c r="AB50" s="169" t="s">
        <v>1403</v>
      </c>
      <c r="AC50" s="72"/>
      <c r="AD50" s="170">
        <v>46182.730471504634</v>
      </c>
      <c r="AE50" s="72"/>
      <c r="AF50" s="111" t="s">
        <v>1161</v>
      </c>
      <c r="AG50" s="71"/>
      <c r="AH50" s="72"/>
      <c r="AI50" s="111" t="s">
        <v>1404</v>
      </c>
      <c r="AJ50" s="71"/>
      <c r="AK50" s="72"/>
      <c r="AL50" s="111" t="s">
        <v>1405</v>
      </c>
      <c r="AM50" s="72"/>
      <c r="AN50" s="111">
        <v>3.764186066E9</v>
      </c>
      <c r="AO50" s="72"/>
      <c r="AP50" s="156" t="s">
        <v>639</v>
      </c>
      <c r="AQ50" s="72"/>
      <c r="AR50" s="156" t="s">
        <v>1186</v>
      </c>
      <c r="AS50" s="72"/>
      <c r="AT50" s="160">
        <v>30000.0</v>
      </c>
      <c r="AU50" s="72"/>
      <c r="AV50" s="156" t="s">
        <v>326</v>
      </c>
      <c r="AW50" s="71"/>
      <c r="AX50" s="72"/>
      <c r="AY50" s="111" t="s">
        <v>1084</v>
      </c>
      <c r="AZ50" s="71"/>
      <c r="BA50" s="72"/>
      <c r="BB50" s="171">
        <v>46213.0</v>
      </c>
      <c r="BC50" s="72"/>
      <c r="BD50" s="75"/>
    </row>
    <row r="51" ht="16.5" customHeight="1" outlineLevel="1">
      <c r="A51" s="75"/>
      <c r="B51" s="105" t="s">
        <v>1409</v>
      </c>
      <c r="C51" s="106">
        <v>46211.750848553245</v>
      </c>
      <c r="D51" s="72"/>
      <c r="E51" s="107" t="s">
        <v>7</v>
      </c>
      <c r="F51" s="71"/>
      <c r="G51" s="107" t="s">
        <v>174</v>
      </c>
      <c r="H51" s="71"/>
      <c r="I51" s="107" t="s">
        <v>1411</v>
      </c>
      <c r="J51" s="71"/>
      <c r="K51" s="71"/>
      <c r="L51" s="71"/>
      <c r="M51" s="72"/>
      <c r="N51" s="246" t="s">
        <v>1413</v>
      </c>
      <c r="O51" s="72"/>
      <c r="P51" s="109">
        <v>20000.0</v>
      </c>
      <c r="Q51" s="71"/>
      <c r="R51" s="110">
        <v>0.0</v>
      </c>
      <c r="S51" s="72"/>
      <c r="T51" s="111" t="s">
        <v>88</v>
      </c>
      <c r="U51" s="72"/>
      <c r="V51" s="112" t="s">
        <v>79</v>
      </c>
      <c r="W51" s="71"/>
      <c r="X51" s="72"/>
      <c r="Y51" s="112" t="s">
        <v>68</v>
      </c>
      <c r="Z51" s="72"/>
      <c r="AA51" s="75"/>
      <c r="AB51" s="169" t="s">
        <v>1416</v>
      </c>
      <c r="AC51" s="72"/>
      <c r="AD51" s="170">
        <v>46182.43658172454</v>
      </c>
      <c r="AE51" s="72"/>
      <c r="AF51" s="111" t="s">
        <v>1418</v>
      </c>
      <c r="AG51" s="71"/>
      <c r="AH51" s="72"/>
      <c r="AI51" s="111" t="s">
        <v>863</v>
      </c>
      <c r="AJ51" s="71"/>
      <c r="AK51" s="72"/>
      <c r="AL51" s="111" t="s">
        <v>1422</v>
      </c>
      <c r="AM51" s="72"/>
      <c r="AN51" s="111">
        <v>3.764969799E9</v>
      </c>
      <c r="AO51" s="72"/>
      <c r="AP51" s="156" t="s">
        <v>506</v>
      </c>
      <c r="AQ51" s="72"/>
      <c r="AR51" s="156" t="s">
        <v>1186</v>
      </c>
      <c r="AS51" s="72"/>
      <c r="AT51" s="160">
        <v>30000.0</v>
      </c>
      <c r="AU51" s="72"/>
      <c r="AV51" s="156" t="s">
        <v>246</v>
      </c>
      <c r="AW51" s="71"/>
      <c r="AX51" s="72"/>
      <c r="AY51" s="111" t="s">
        <v>836</v>
      </c>
      <c r="AZ51" s="71"/>
      <c r="BA51" s="72"/>
      <c r="BB51" s="171">
        <v>46241.0</v>
      </c>
      <c r="BC51" s="72"/>
      <c r="BD51" s="75"/>
    </row>
    <row r="52" ht="16.5" customHeight="1" outlineLevel="1">
      <c r="A52" s="75"/>
      <c r="B52" s="105" t="s">
        <v>1424</v>
      </c>
      <c r="C52" s="106">
        <v>46210.45730359954</v>
      </c>
      <c r="D52" s="72"/>
      <c r="E52" s="107" t="s">
        <v>7</v>
      </c>
      <c r="F52" s="71"/>
      <c r="G52" s="107" t="s">
        <v>174</v>
      </c>
      <c r="H52" s="71"/>
      <c r="I52" s="107" t="s">
        <v>1426</v>
      </c>
      <c r="J52" s="71"/>
      <c r="K52" s="71"/>
      <c r="L52" s="71"/>
      <c r="M52" s="72"/>
      <c r="N52" s="246" t="s">
        <v>1422</v>
      </c>
      <c r="O52" s="72"/>
      <c r="P52" s="109">
        <v>30000.0</v>
      </c>
      <c r="Q52" s="71"/>
      <c r="R52" s="110">
        <v>0.0</v>
      </c>
      <c r="S52" s="72"/>
      <c r="T52" s="111" t="s">
        <v>88</v>
      </c>
      <c r="U52" s="72"/>
      <c r="V52" s="112" t="s">
        <v>79</v>
      </c>
      <c r="W52" s="71"/>
      <c r="X52" s="72"/>
      <c r="Y52" s="112" t="s">
        <v>68</v>
      </c>
      <c r="Z52" s="72"/>
      <c r="AA52" s="75"/>
      <c r="AB52" s="169" t="s">
        <v>1430</v>
      </c>
      <c r="AC52" s="72"/>
      <c r="AD52" s="170">
        <v>46181.57973599537</v>
      </c>
      <c r="AE52" s="72"/>
      <c r="AF52" s="111" t="s">
        <v>1431</v>
      </c>
      <c r="AG52" s="71"/>
      <c r="AH52" s="72"/>
      <c r="AI52" s="111" t="s">
        <v>852</v>
      </c>
      <c r="AJ52" s="71"/>
      <c r="AK52" s="72"/>
      <c r="AL52" s="111" t="s">
        <v>1432</v>
      </c>
      <c r="AM52" s="72"/>
      <c r="AN52" s="111">
        <v>3.764551734E9</v>
      </c>
      <c r="AO52" s="72"/>
      <c r="AP52" s="156" t="s">
        <v>639</v>
      </c>
      <c r="AQ52" s="72"/>
      <c r="AR52" s="156" t="s">
        <v>1186</v>
      </c>
      <c r="AS52" s="72"/>
      <c r="AT52" s="160">
        <v>30000.0</v>
      </c>
      <c r="AU52" s="72"/>
      <c r="AV52" s="156" t="s">
        <v>326</v>
      </c>
      <c r="AW52" s="71"/>
      <c r="AX52" s="72"/>
      <c r="AY52" s="111" t="s">
        <v>1084</v>
      </c>
      <c r="AZ52" s="71"/>
      <c r="BA52" s="72"/>
      <c r="BB52" s="171">
        <v>46212.0</v>
      </c>
      <c r="BC52" s="72"/>
      <c r="BD52" s="75"/>
    </row>
    <row r="53" ht="16.5" customHeight="1" outlineLevel="1">
      <c r="A53" s="75"/>
      <c r="B53" s="105" t="s">
        <v>1436</v>
      </c>
      <c r="C53" s="106">
        <v>46210.455178414355</v>
      </c>
      <c r="D53" s="72"/>
      <c r="E53" s="107" t="s">
        <v>7</v>
      </c>
      <c r="F53" s="71"/>
      <c r="G53" s="107" t="s">
        <v>174</v>
      </c>
      <c r="H53" s="71"/>
      <c r="I53" s="107" t="s">
        <v>1438</v>
      </c>
      <c r="J53" s="71"/>
      <c r="K53" s="71"/>
      <c r="L53" s="71"/>
      <c r="M53" s="72"/>
      <c r="N53" s="246" t="s">
        <v>505</v>
      </c>
      <c r="O53" s="72"/>
      <c r="P53" s="109">
        <v>30000.0</v>
      </c>
      <c r="Q53" s="71"/>
      <c r="R53" s="110">
        <v>0.0</v>
      </c>
      <c r="S53" s="72"/>
      <c r="T53" s="111" t="s">
        <v>88</v>
      </c>
      <c r="U53" s="72"/>
      <c r="V53" s="112" t="s">
        <v>79</v>
      </c>
      <c r="W53" s="71"/>
      <c r="X53" s="72"/>
      <c r="Y53" s="112" t="s">
        <v>68</v>
      </c>
      <c r="Z53" s="72"/>
      <c r="AA53" s="75"/>
      <c r="AB53" s="169" t="s">
        <v>1443</v>
      </c>
      <c r="AC53" s="72"/>
      <c r="AD53" s="170">
        <v>46177.79961405093</v>
      </c>
      <c r="AE53" s="72"/>
      <c r="AF53" s="111" t="s">
        <v>1445</v>
      </c>
      <c r="AG53" s="71"/>
      <c r="AH53" s="72"/>
      <c r="AI53" s="111" t="s">
        <v>1446</v>
      </c>
      <c r="AJ53" s="71"/>
      <c r="AK53" s="72"/>
      <c r="AL53" s="111" t="s">
        <v>1448</v>
      </c>
      <c r="AM53" s="72"/>
      <c r="AN53" s="111">
        <v>3.764812825E9</v>
      </c>
      <c r="AO53" s="72"/>
      <c r="AP53" s="156" t="s">
        <v>612</v>
      </c>
      <c r="AQ53" s="72"/>
      <c r="AR53" s="156" t="s">
        <v>1186</v>
      </c>
      <c r="AS53" s="72"/>
      <c r="AT53" s="160">
        <v>20000.0</v>
      </c>
      <c r="AU53" s="72"/>
      <c r="AV53" s="156" t="s">
        <v>246</v>
      </c>
      <c r="AW53" s="71"/>
      <c r="AX53" s="72"/>
      <c r="AY53" s="111" t="s">
        <v>702</v>
      </c>
      <c r="AZ53" s="71"/>
      <c r="BA53" s="72"/>
      <c r="BB53" s="171">
        <v>46227.0</v>
      </c>
      <c r="BC53" s="72"/>
      <c r="BD53" s="75"/>
    </row>
    <row r="54" ht="16.5" customHeight="1" outlineLevel="1">
      <c r="A54" s="75"/>
      <c r="B54" s="105" t="s">
        <v>1454</v>
      </c>
      <c r="C54" s="106">
        <v>46209.7071334375</v>
      </c>
      <c r="D54" s="72"/>
      <c r="E54" s="107" t="s">
        <v>7</v>
      </c>
      <c r="F54" s="71"/>
      <c r="G54" s="107" t="s">
        <v>174</v>
      </c>
      <c r="H54" s="71"/>
      <c r="I54" s="107" t="s">
        <v>1457</v>
      </c>
      <c r="J54" s="71"/>
      <c r="K54" s="71"/>
      <c r="L54" s="71"/>
      <c r="M54" s="72"/>
      <c r="N54" s="246" t="s">
        <v>1459</v>
      </c>
      <c r="O54" s="72"/>
      <c r="P54" s="109">
        <v>20000.0</v>
      </c>
      <c r="Q54" s="71"/>
      <c r="R54" s="110">
        <v>0.0</v>
      </c>
      <c r="S54" s="72"/>
      <c r="T54" s="111" t="s">
        <v>66</v>
      </c>
      <c r="U54" s="72"/>
      <c r="V54" s="112" t="s">
        <v>79</v>
      </c>
      <c r="W54" s="71"/>
      <c r="X54" s="72"/>
      <c r="Y54" s="112" t="s">
        <v>68</v>
      </c>
      <c r="Z54" s="72"/>
      <c r="AA54" s="75"/>
      <c r="AB54" s="169" t="s">
        <v>1463</v>
      </c>
      <c r="AC54" s="72"/>
      <c r="AD54" s="170">
        <v>46177.761016805554</v>
      </c>
      <c r="AE54" s="72"/>
      <c r="AF54" s="111" t="s">
        <v>851</v>
      </c>
      <c r="AG54" s="71"/>
      <c r="AH54" s="72"/>
      <c r="AI54" s="111" t="s">
        <v>1465</v>
      </c>
      <c r="AJ54" s="71"/>
      <c r="AK54" s="72"/>
      <c r="AL54" s="111" t="s">
        <v>1466</v>
      </c>
      <c r="AM54" s="72"/>
      <c r="AN54" s="111">
        <v>3.447412925E9</v>
      </c>
      <c r="AO54" s="72"/>
      <c r="AP54" s="156" t="s">
        <v>612</v>
      </c>
      <c r="AQ54" s="72"/>
      <c r="AR54" s="156" t="s">
        <v>1186</v>
      </c>
      <c r="AS54" s="72"/>
      <c r="AT54" s="160">
        <v>20000.0</v>
      </c>
      <c r="AU54" s="72"/>
      <c r="AV54" s="156" t="s">
        <v>326</v>
      </c>
      <c r="AW54" s="71"/>
      <c r="AX54" s="72"/>
      <c r="AY54" s="111" t="s">
        <v>702</v>
      </c>
      <c r="AZ54" s="71"/>
      <c r="BA54" s="72"/>
      <c r="BB54" s="171">
        <v>46208.0</v>
      </c>
      <c r="BC54" s="72"/>
      <c r="BD54" s="75"/>
    </row>
    <row r="55" ht="16.5" customHeight="1" outlineLevel="1">
      <c r="A55" s="75"/>
      <c r="B55" s="105" t="s">
        <v>1471</v>
      </c>
      <c r="C55" s="106">
        <v>46209.70582084491</v>
      </c>
      <c r="D55" s="72"/>
      <c r="E55" s="107" t="s">
        <v>7</v>
      </c>
      <c r="F55" s="71"/>
      <c r="G55" s="107" t="s">
        <v>174</v>
      </c>
      <c r="H55" s="71"/>
      <c r="I55" s="107" t="s">
        <v>1473</v>
      </c>
      <c r="J55" s="71"/>
      <c r="K55" s="71"/>
      <c r="L55" s="71"/>
      <c r="M55" s="72"/>
      <c r="N55" s="246" t="s">
        <v>1475</v>
      </c>
      <c r="O55" s="72"/>
      <c r="P55" s="109">
        <v>20000.0</v>
      </c>
      <c r="Q55" s="71"/>
      <c r="R55" s="110">
        <v>0.0</v>
      </c>
      <c r="S55" s="72"/>
      <c r="T55" s="111" t="s">
        <v>66</v>
      </c>
      <c r="U55" s="72"/>
      <c r="V55" s="112" t="s">
        <v>79</v>
      </c>
      <c r="W55" s="71"/>
      <c r="X55" s="72"/>
      <c r="Y55" s="112" t="s">
        <v>68</v>
      </c>
      <c r="Z55" s="72"/>
      <c r="AA55" s="75"/>
      <c r="AB55" s="169" t="s">
        <v>1478</v>
      </c>
      <c r="AC55" s="72"/>
      <c r="AD55" s="170">
        <v>46176.902807569444</v>
      </c>
      <c r="AE55" s="72"/>
      <c r="AF55" s="111" t="s">
        <v>1480</v>
      </c>
      <c r="AG55" s="71"/>
      <c r="AH55" s="72"/>
      <c r="AI55" s="111" t="s">
        <v>1481</v>
      </c>
      <c r="AJ55" s="71"/>
      <c r="AK55" s="72"/>
      <c r="AL55" s="111" t="s">
        <v>1483</v>
      </c>
      <c r="AM55" s="72"/>
      <c r="AN55" s="111">
        <v>3.764354362E9</v>
      </c>
      <c r="AO55" s="72"/>
      <c r="AP55" s="156" t="s">
        <v>639</v>
      </c>
      <c r="AQ55" s="72"/>
      <c r="AR55" s="156" t="s">
        <v>1186</v>
      </c>
      <c r="AS55" s="72"/>
      <c r="AT55" s="160">
        <v>30000.0</v>
      </c>
      <c r="AU55" s="72"/>
      <c r="AV55" s="156" t="s">
        <v>326</v>
      </c>
      <c r="AW55" s="71"/>
      <c r="AX55" s="72"/>
      <c r="AY55" s="111" t="s">
        <v>1084</v>
      </c>
      <c r="AZ55" s="71"/>
      <c r="BA55" s="72"/>
      <c r="BB55" s="171">
        <v>46216.0</v>
      </c>
      <c r="BC55" s="72"/>
      <c r="BD55" s="75"/>
    </row>
    <row r="56" ht="16.5" customHeight="1" outlineLevel="1">
      <c r="A56" s="75"/>
      <c r="B56" s="105" t="s">
        <v>1485</v>
      </c>
      <c r="C56" s="106">
        <v>46208.90971068287</v>
      </c>
      <c r="D56" s="72"/>
      <c r="E56" s="107" t="s">
        <v>7</v>
      </c>
      <c r="F56" s="71"/>
      <c r="G56" s="107" t="s">
        <v>26</v>
      </c>
      <c r="H56" s="71"/>
      <c r="I56" s="107" t="s">
        <v>1489</v>
      </c>
      <c r="J56" s="71"/>
      <c r="K56" s="71"/>
      <c r="L56" s="71"/>
      <c r="M56" s="72"/>
      <c r="N56" s="246" t="s">
        <v>1062</v>
      </c>
      <c r="O56" s="72"/>
      <c r="P56" s="109">
        <v>20000.0</v>
      </c>
      <c r="Q56" s="71"/>
      <c r="R56" s="110">
        <v>0.0</v>
      </c>
      <c r="S56" s="72"/>
      <c r="T56" s="111" t="s">
        <v>88</v>
      </c>
      <c r="U56" s="72"/>
      <c r="V56" s="112" t="s">
        <v>79</v>
      </c>
      <c r="W56" s="71"/>
      <c r="X56" s="72"/>
      <c r="Y56" s="112" t="s">
        <v>68</v>
      </c>
      <c r="Z56" s="72"/>
      <c r="AA56" s="75"/>
      <c r="AB56" s="169" t="s">
        <v>1491</v>
      </c>
      <c r="AC56" s="72"/>
      <c r="AD56" s="170">
        <v>46176.754025173606</v>
      </c>
      <c r="AE56" s="72"/>
      <c r="AF56" s="111" t="s">
        <v>1480</v>
      </c>
      <c r="AG56" s="71"/>
      <c r="AH56" s="72"/>
      <c r="AI56" s="111" t="s">
        <v>1481</v>
      </c>
      <c r="AJ56" s="71"/>
      <c r="AK56" s="72"/>
      <c r="AL56" s="111" t="s">
        <v>1483</v>
      </c>
      <c r="AM56" s="72"/>
      <c r="AN56" s="111">
        <v>3.764354362E9</v>
      </c>
      <c r="AO56" s="72"/>
      <c r="AP56" s="156" t="s">
        <v>593</v>
      </c>
      <c r="AQ56" s="72"/>
      <c r="AR56" s="156" t="s">
        <v>1186</v>
      </c>
      <c r="AS56" s="72"/>
      <c r="AT56" s="160">
        <v>20000.0</v>
      </c>
      <c r="AU56" s="72"/>
      <c r="AV56" s="156" t="s">
        <v>544</v>
      </c>
      <c r="AW56" s="71"/>
      <c r="AX56" s="72"/>
      <c r="AY56" s="111" t="s">
        <v>649</v>
      </c>
      <c r="AZ56" s="71"/>
      <c r="BA56" s="72"/>
      <c r="BB56" s="156" t="s">
        <v>188</v>
      </c>
      <c r="BC56" s="72"/>
      <c r="BD56" s="75"/>
    </row>
    <row r="57" ht="16.5" customHeight="1" outlineLevel="1">
      <c r="A57" s="75"/>
      <c r="B57" s="105" t="s">
        <v>1494</v>
      </c>
      <c r="C57" s="106">
        <v>46208.90856523148</v>
      </c>
      <c r="D57" s="72"/>
      <c r="E57" s="107" t="s">
        <v>7</v>
      </c>
      <c r="F57" s="71"/>
      <c r="G57" s="107" t="s">
        <v>26</v>
      </c>
      <c r="H57" s="71"/>
      <c r="I57" s="107" t="s">
        <v>1489</v>
      </c>
      <c r="J57" s="71"/>
      <c r="K57" s="71"/>
      <c r="L57" s="71"/>
      <c r="M57" s="72"/>
      <c r="N57" s="246" t="s">
        <v>1062</v>
      </c>
      <c r="O57" s="72"/>
      <c r="P57" s="109">
        <v>50000.0</v>
      </c>
      <c r="Q57" s="71"/>
      <c r="R57" s="110">
        <v>0.0</v>
      </c>
      <c r="S57" s="72"/>
      <c r="T57" s="111" t="s">
        <v>66</v>
      </c>
      <c r="U57" s="72"/>
      <c r="V57" s="112" t="s">
        <v>79</v>
      </c>
      <c r="W57" s="71"/>
      <c r="X57" s="72"/>
      <c r="Y57" s="112" t="s">
        <v>68</v>
      </c>
      <c r="Z57" s="72"/>
      <c r="AA57" s="75"/>
      <c r="AB57" s="169" t="s">
        <v>1495</v>
      </c>
      <c r="AC57" s="72"/>
      <c r="AD57" s="170">
        <v>46176.753242824074</v>
      </c>
      <c r="AE57" s="72"/>
      <c r="AF57" s="111" t="s">
        <v>344</v>
      </c>
      <c r="AG57" s="71"/>
      <c r="AH57" s="72"/>
      <c r="AI57" s="111" t="s">
        <v>1496</v>
      </c>
      <c r="AJ57" s="71"/>
      <c r="AK57" s="72"/>
      <c r="AL57" s="111" t="s">
        <v>1497</v>
      </c>
      <c r="AM57" s="72"/>
      <c r="AN57" s="111">
        <v>3.764617931E9</v>
      </c>
      <c r="AO57" s="72"/>
      <c r="AP57" s="156" t="s">
        <v>742</v>
      </c>
      <c r="AQ57" s="72"/>
      <c r="AR57" s="156" t="s">
        <v>1186</v>
      </c>
      <c r="AS57" s="72"/>
      <c r="AT57" s="160">
        <v>20000.0</v>
      </c>
      <c r="AU57" s="72"/>
      <c r="AV57" s="156" t="s">
        <v>544</v>
      </c>
      <c r="AW57" s="71"/>
      <c r="AX57" s="72"/>
      <c r="AY57" s="111" t="s">
        <v>1059</v>
      </c>
      <c r="AZ57" s="71"/>
      <c r="BA57" s="72"/>
      <c r="BB57" s="156" t="s">
        <v>188</v>
      </c>
      <c r="BC57" s="72"/>
      <c r="BD57" s="75"/>
    </row>
    <row r="58" ht="16.5" customHeight="1" outlineLevel="1">
      <c r="A58" s="75"/>
      <c r="B58" s="105" t="s">
        <v>1500</v>
      </c>
      <c r="C58" s="106">
        <v>46206.76597684028</v>
      </c>
      <c r="D58" s="72"/>
      <c r="E58" s="107" t="s">
        <v>7</v>
      </c>
      <c r="F58" s="71"/>
      <c r="G58" s="107" t="s">
        <v>174</v>
      </c>
      <c r="H58" s="71"/>
      <c r="I58" s="107" t="s">
        <v>1501</v>
      </c>
      <c r="J58" s="71"/>
      <c r="K58" s="71"/>
      <c r="L58" s="71"/>
      <c r="M58" s="72"/>
      <c r="N58" s="246" t="s">
        <v>1503</v>
      </c>
      <c r="O58" s="72"/>
      <c r="P58" s="109">
        <v>20000.0</v>
      </c>
      <c r="Q58" s="71"/>
      <c r="R58" s="110">
        <v>0.0</v>
      </c>
      <c r="S58" s="72"/>
      <c r="T58" s="111" t="s">
        <v>88</v>
      </c>
      <c r="U58" s="72"/>
      <c r="V58" s="112" t="s">
        <v>79</v>
      </c>
      <c r="W58" s="71"/>
      <c r="X58" s="72"/>
      <c r="Y58" s="112" t="s">
        <v>68</v>
      </c>
      <c r="Z58" s="72"/>
      <c r="AA58" s="75"/>
      <c r="AB58" s="169" t="s">
        <v>1505</v>
      </c>
      <c r="AC58" s="72"/>
      <c r="AD58" s="170">
        <v>46176.713619409726</v>
      </c>
      <c r="AE58" s="72"/>
      <c r="AF58" s="111" t="s">
        <v>1506</v>
      </c>
      <c r="AG58" s="71"/>
      <c r="AH58" s="72"/>
      <c r="AI58" s="111" t="s">
        <v>680</v>
      </c>
      <c r="AJ58" s="71"/>
      <c r="AK58" s="72"/>
      <c r="AL58" s="111" t="s">
        <v>1508</v>
      </c>
      <c r="AM58" s="72"/>
      <c r="AN58" s="111">
        <v>3.764671121E9</v>
      </c>
      <c r="AO58" s="72"/>
      <c r="AP58" s="156" t="s">
        <v>593</v>
      </c>
      <c r="AQ58" s="72"/>
      <c r="AR58" s="156" t="s">
        <v>1186</v>
      </c>
      <c r="AS58" s="72"/>
      <c r="AT58" s="160">
        <v>20000.0</v>
      </c>
      <c r="AU58" s="72"/>
      <c r="AV58" s="156" t="s">
        <v>326</v>
      </c>
      <c r="AW58" s="71"/>
      <c r="AX58" s="72"/>
      <c r="AY58" s="111" t="s">
        <v>649</v>
      </c>
      <c r="AZ58" s="71"/>
      <c r="BA58" s="72"/>
      <c r="BB58" s="156" t="s">
        <v>188</v>
      </c>
      <c r="BC58" s="72"/>
      <c r="BD58" s="75"/>
    </row>
    <row r="59" ht="16.5" customHeight="1" outlineLevel="1">
      <c r="A59" s="75"/>
      <c r="B59" s="105" t="s">
        <v>1509</v>
      </c>
      <c r="C59" s="106">
        <v>46206.76228840278</v>
      </c>
      <c r="D59" s="72"/>
      <c r="E59" s="107" t="s">
        <v>7</v>
      </c>
      <c r="F59" s="71"/>
      <c r="G59" s="107" t="s">
        <v>174</v>
      </c>
      <c r="H59" s="71"/>
      <c r="I59" s="107" t="s">
        <v>1511</v>
      </c>
      <c r="J59" s="71"/>
      <c r="K59" s="71"/>
      <c r="L59" s="71"/>
      <c r="M59" s="72"/>
      <c r="N59" s="246" t="s">
        <v>1512</v>
      </c>
      <c r="O59" s="72"/>
      <c r="P59" s="109">
        <v>20000.0</v>
      </c>
      <c r="Q59" s="71"/>
      <c r="R59" s="110">
        <v>0.0</v>
      </c>
      <c r="S59" s="72"/>
      <c r="T59" s="111" t="s">
        <v>88</v>
      </c>
      <c r="U59" s="72"/>
      <c r="V59" s="112" t="s">
        <v>79</v>
      </c>
      <c r="W59" s="71"/>
      <c r="X59" s="72"/>
      <c r="Y59" s="112" t="s">
        <v>68</v>
      </c>
      <c r="Z59" s="72"/>
      <c r="AA59" s="75"/>
      <c r="AB59" s="169" t="s">
        <v>1516</v>
      </c>
      <c r="AC59" s="72"/>
      <c r="AD59" s="170">
        <v>46176.71275122685</v>
      </c>
      <c r="AE59" s="72"/>
      <c r="AF59" s="111" t="s">
        <v>1517</v>
      </c>
      <c r="AG59" s="71"/>
      <c r="AH59" s="72"/>
      <c r="AI59" s="111" t="s">
        <v>680</v>
      </c>
      <c r="AJ59" s="71"/>
      <c r="AK59" s="72"/>
      <c r="AL59" s="111" t="s">
        <v>1518</v>
      </c>
      <c r="AM59" s="72"/>
      <c r="AN59" s="111">
        <v>3.764671121E9</v>
      </c>
      <c r="AO59" s="72"/>
      <c r="AP59" s="156" t="s">
        <v>593</v>
      </c>
      <c r="AQ59" s="72"/>
      <c r="AR59" s="156" t="s">
        <v>1186</v>
      </c>
      <c r="AS59" s="72"/>
      <c r="AT59" s="160">
        <v>20000.0</v>
      </c>
      <c r="AU59" s="72"/>
      <c r="AV59" s="156" t="s">
        <v>326</v>
      </c>
      <c r="AW59" s="71"/>
      <c r="AX59" s="72"/>
      <c r="AY59" s="111" t="s">
        <v>649</v>
      </c>
      <c r="AZ59" s="71"/>
      <c r="BA59" s="72"/>
      <c r="BB59" s="156" t="s">
        <v>188</v>
      </c>
      <c r="BC59" s="72"/>
      <c r="BD59" s="75"/>
    </row>
    <row r="60" ht="16.5" customHeight="1" outlineLevel="1">
      <c r="A60" s="75"/>
      <c r="B60" s="105" t="s">
        <v>1520</v>
      </c>
      <c r="C60" s="106">
        <v>46202.0</v>
      </c>
      <c r="D60" s="72"/>
      <c r="E60" s="107" t="s">
        <v>76</v>
      </c>
      <c r="F60" s="71"/>
      <c r="G60" s="107" t="s">
        <v>77</v>
      </c>
      <c r="H60" s="71"/>
      <c r="I60" s="107" t="s">
        <v>1521</v>
      </c>
      <c r="J60" s="71"/>
      <c r="K60" s="71"/>
      <c r="L60" s="71"/>
      <c r="M60" s="72"/>
      <c r="N60" s="246" t="s">
        <v>838</v>
      </c>
      <c r="O60" s="72"/>
      <c r="P60" s="109">
        <v>5000.0</v>
      </c>
      <c r="Q60" s="71"/>
      <c r="R60" s="110">
        <v>0.0</v>
      </c>
      <c r="S60" s="72"/>
      <c r="T60" s="111" t="s">
        <v>88</v>
      </c>
      <c r="U60" s="72"/>
      <c r="V60" s="112" t="s">
        <v>79</v>
      </c>
      <c r="W60" s="71"/>
      <c r="X60" s="72"/>
      <c r="Y60" s="112" t="s">
        <v>68</v>
      </c>
      <c r="Z60" s="72"/>
      <c r="AA60" s="75"/>
      <c r="AB60" s="169" t="s">
        <v>1523</v>
      </c>
      <c r="AC60" s="72"/>
      <c r="AD60" s="170">
        <v>46176.70636920139</v>
      </c>
      <c r="AE60" s="72"/>
      <c r="AF60" s="111" t="s">
        <v>1525</v>
      </c>
      <c r="AG60" s="71"/>
      <c r="AH60" s="72"/>
      <c r="AI60" s="111" t="s">
        <v>1465</v>
      </c>
      <c r="AJ60" s="71"/>
      <c r="AK60" s="72"/>
      <c r="AL60" s="111" t="s">
        <v>1413</v>
      </c>
      <c r="AM60" s="72"/>
      <c r="AN60" s="111">
        <v>3.765007745E9</v>
      </c>
      <c r="AO60" s="72"/>
      <c r="AP60" s="156" t="s">
        <v>593</v>
      </c>
      <c r="AQ60" s="72"/>
      <c r="AR60" s="156" t="s">
        <v>1186</v>
      </c>
      <c r="AS60" s="72"/>
      <c r="AT60" s="160">
        <v>20000.0</v>
      </c>
      <c r="AU60" s="72"/>
      <c r="AV60" s="156" t="s">
        <v>246</v>
      </c>
      <c r="AW60" s="71"/>
      <c r="AX60" s="72"/>
      <c r="AY60" s="111" t="s">
        <v>649</v>
      </c>
      <c r="AZ60" s="71"/>
      <c r="BA60" s="72"/>
      <c r="BB60" s="171">
        <v>46242.0</v>
      </c>
      <c r="BC60" s="72"/>
      <c r="BD60" s="75"/>
    </row>
    <row r="61" ht="16.5" customHeight="1" outlineLevel="1">
      <c r="A61" s="75"/>
      <c r="B61" s="105" t="s">
        <v>1529</v>
      </c>
      <c r="C61" s="106">
        <v>46202.0</v>
      </c>
      <c r="D61" s="72"/>
      <c r="E61" s="107" t="s">
        <v>7</v>
      </c>
      <c r="F61" s="71"/>
      <c r="G61" s="107" t="s">
        <v>77</v>
      </c>
      <c r="H61" s="71"/>
      <c r="I61" s="107" t="s">
        <v>1530</v>
      </c>
      <c r="J61" s="71"/>
      <c r="K61" s="71"/>
      <c r="L61" s="71"/>
      <c r="M61" s="72"/>
      <c r="N61" s="246" t="s">
        <v>1031</v>
      </c>
      <c r="O61" s="72"/>
      <c r="P61" s="109">
        <v>85000.0</v>
      </c>
      <c r="Q61" s="71"/>
      <c r="R61" s="110">
        <v>0.0</v>
      </c>
      <c r="S61" s="72"/>
      <c r="T61" s="111"/>
      <c r="U61" s="72"/>
      <c r="V61" s="112" t="s">
        <v>1531</v>
      </c>
      <c r="W61" s="71"/>
      <c r="X61" s="72"/>
      <c r="Y61" s="112" t="s">
        <v>1531</v>
      </c>
      <c r="Z61" s="72"/>
      <c r="AA61" s="75"/>
      <c r="AB61" s="169" t="s">
        <v>1532</v>
      </c>
      <c r="AC61" s="72"/>
      <c r="AD61" s="170">
        <v>46175.797658043986</v>
      </c>
      <c r="AE61" s="72"/>
      <c r="AF61" s="111" t="s">
        <v>1533</v>
      </c>
      <c r="AG61" s="71"/>
      <c r="AH61" s="72"/>
      <c r="AI61" s="111" t="s">
        <v>381</v>
      </c>
      <c r="AJ61" s="71"/>
      <c r="AK61" s="72"/>
      <c r="AL61" s="111" t="s">
        <v>1254</v>
      </c>
      <c r="AM61" s="72"/>
      <c r="AN61" s="111">
        <v>3.704760015E9</v>
      </c>
      <c r="AO61" s="72"/>
      <c r="AP61" s="156" t="s">
        <v>612</v>
      </c>
      <c r="AQ61" s="72"/>
      <c r="AR61" s="156" t="s">
        <v>1186</v>
      </c>
      <c r="AS61" s="72"/>
      <c r="AT61" s="160">
        <v>20000.0</v>
      </c>
      <c r="AU61" s="72"/>
      <c r="AV61" s="156" t="s">
        <v>246</v>
      </c>
      <c r="AW61" s="71"/>
      <c r="AX61" s="72"/>
      <c r="AY61" s="111" t="s">
        <v>702</v>
      </c>
      <c r="AZ61" s="71"/>
      <c r="BA61" s="72"/>
      <c r="BB61" s="171">
        <v>46247.0</v>
      </c>
      <c r="BC61" s="72"/>
      <c r="BD61" s="75"/>
    </row>
    <row r="62" ht="16.5" customHeight="1" outlineLevel="1">
      <c r="A62" s="75"/>
      <c r="B62" s="105" t="s">
        <v>1538</v>
      </c>
      <c r="C62" s="106">
        <v>46202.0</v>
      </c>
      <c r="D62" s="72"/>
      <c r="E62" s="107" t="s">
        <v>76</v>
      </c>
      <c r="F62" s="71"/>
      <c r="G62" s="107" t="s">
        <v>77</v>
      </c>
      <c r="H62" s="71"/>
      <c r="I62" s="107" t="s">
        <v>1542</v>
      </c>
      <c r="J62" s="71"/>
      <c r="K62" s="71"/>
      <c r="L62" s="71"/>
      <c r="M62" s="72"/>
      <c r="N62" s="246" t="s">
        <v>651</v>
      </c>
      <c r="O62" s="72"/>
      <c r="P62" s="109">
        <v>130000.0</v>
      </c>
      <c r="Q62" s="71"/>
      <c r="R62" s="110">
        <v>0.0</v>
      </c>
      <c r="S62" s="72"/>
      <c r="T62" s="111" t="s">
        <v>66</v>
      </c>
      <c r="U62" s="72"/>
      <c r="V62" s="112" t="s">
        <v>79</v>
      </c>
      <c r="W62" s="71"/>
      <c r="X62" s="72"/>
      <c r="Y62" s="112" t="s">
        <v>68</v>
      </c>
      <c r="Z62" s="72"/>
      <c r="AA62" s="75"/>
      <c r="AB62" s="169" t="s">
        <v>1544</v>
      </c>
      <c r="AC62" s="72"/>
      <c r="AD62" s="170">
        <v>46175.7965391551</v>
      </c>
      <c r="AE62" s="72"/>
      <c r="AF62" s="111" t="s">
        <v>1545</v>
      </c>
      <c r="AG62" s="71"/>
      <c r="AH62" s="72"/>
      <c r="AI62" s="111" t="s">
        <v>852</v>
      </c>
      <c r="AJ62" s="71"/>
      <c r="AK62" s="72"/>
      <c r="AL62" s="111" t="s">
        <v>1213</v>
      </c>
      <c r="AM62" s="72"/>
      <c r="AN62" s="111">
        <v>3.764354362E9</v>
      </c>
      <c r="AO62" s="72"/>
      <c r="AP62" s="156" t="s">
        <v>612</v>
      </c>
      <c r="AQ62" s="72"/>
      <c r="AR62" s="156" t="s">
        <v>1186</v>
      </c>
      <c r="AS62" s="72"/>
      <c r="AT62" s="160">
        <v>20000.0</v>
      </c>
      <c r="AU62" s="72"/>
      <c r="AV62" s="156" t="s">
        <v>246</v>
      </c>
      <c r="AW62" s="71"/>
      <c r="AX62" s="72"/>
      <c r="AY62" s="111" t="s">
        <v>702</v>
      </c>
      <c r="AZ62" s="71"/>
      <c r="BA62" s="72"/>
      <c r="BB62" s="171">
        <v>46250.0</v>
      </c>
      <c r="BC62" s="72"/>
      <c r="BD62" s="75"/>
    </row>
    <row r="63" ht="16.5" customHeight="1" outlineLevel="1">
      <c r="A63" s="75"/>
      <c r="B63" s="105" t="s">
        <v>1548</v>
      </c>
      <c r="C63" s="106">
        <v>46202.0</v>
      </c>
      <c r="D63" s="72"/>
      <c r="E63" s="107" t="s">
        <v>76</v>
      </c>
      <c r="F63" s="71"/>
      <c r="G63" s="107" t="s">
        <v>77</v>
      </c>
      <c r="H63" s="71"/>
      <c r="I63" s="107" t="s">
        <v>1549</v>
      </c>
      <c r="J63" s="71"/>
      <c r="K63" s="71"/>
      <c r="L63" s="71"/>
      <c r="M63" s="72"/>
      <c r="N63" s="246" t="s">
        <v>704</v>
      </c>
      <c r="O63" s="72"/>
      <c r="P63" s="109">
        <v>190000.0</v>
      </c>
      <c r="Q63" s="71"/>
      <c r="R63" s="110">
        <v>0.0</v>
      </c>
      <c r="S63" s="72"/>
      <c r="T63" s="111" t="s">
        <v>66</v>
      </c>
      <c r="U63" s="72"/>
      <c r="V63" s="112" t="s">
        <v>79</v>
      </c>
      <c r="W63" s="71"/>
      <c r="X63" s="72"/>
      <c r="Y63" s="112" t="s">
        <v>68</v>
      </c>
      <c r="Z63" s="72"/>
      <c r="AA63" s="75"/>
      <c r="AB63" s="169" t="s">
        <v>1552</v>
      </c>
      <c r="AC63" s="72"/>
      <c r="AD63" s="170">
        <v>46175.79561803241</v>
      </c>
      <c r="AE63" s="72"/>
      <c r="AF63" s="111" t="s">
        <v>1553</v>
      </c>
      <c r="AG63" s="71"/>
      <c r="AH63" s="72"/>
      <c r="AI63" s="111" t="s">
        <v>852</v>
      </c>
      <c r="AJ63" s="71"/>
      <c r="AK63" s="72"/>
      <c r="AL63" s="111" t="s">
        <v>1554</v>
      </c>
      <c r="AM63" s="72"/>
      <c r="AN63" s="111">
        <v>3.765238807E9</v>
      </c>
      <c r="AO63" s="72"/>
      <c r="AP63" s="156" t="s">
        <v>612</v>
      </c>
      <c r="AQ63" s="72"/>
      <c r="AR63" s="156" t="s">
        <v>1186</v>
      </c>
      <c r="AS63" s="72"/>
      <c r="AT63" s="160">
        <v>20000.0</v>
      </c>
      <c r="AU63" s="72"/>
      <c r="AV63" s="156" t="s">
        <v>544</v>
      </c>
      <c r="AW63" s="71"/>
      <c r="AX63" s="72"/>
      <c r="AY63" s="111" t="s">
        <v>702</v>
      </c>
      <c r="AZ63" s="71"/>
      <c r="BA63" s="72"/>
      <c r="BB63" s="171">
        <v>46222.0</v>
      </c>
      <c r="BC63" s="72"/>
      <c r="BD63" s="75"/>
    </row>
    <row r="64" ht="16.5" customHeight="1" outlineLevel="1">
      <c r="A64" s="75"/>
      <c r="B64" s="105" t="s">
        <v>1559</v>
      </c>
      <c r="C64" s="106">
        <v>46202.0</v>
      </c>
      <c r="D64" s="72"/>
      <c r="E64" s="107" t="s">
        <v>7</v>
      </c>
      <c r="F64" s="71"/>
      <c r="G64" s="107" t="s">
        <v>77</v>
      </c>
      <c r="H64" s="71"/>
      <c r="I64" s="107" t="s">
        <v>1561</v>
      </c>
      <c r="J64" s="71"/>
      <c r="K64" s="71"/>
      <c r="L64" s="71"/>
      <c r="M64" s="72"/>
      <c r="N64" s="246" t="s">
        <v>1062</v>
      </c>
      <c r="O64" s="72"/>
      <c r="P64" s="109">
        <v>85000.0</v>
      </c>
      <c r="Q64" s="71"/>
      <c r="R64" s="110">
        <v>0.0</v>
      </c>
      <c r="S64" s="72"/>
      <c r="T64" s="111"/>
      <c r="U64" s="72"/>
      <c r="V64" s="112" t="s">
        <v>1531</v>
      </c>
      <c r="W64" s="71"/>
      <c r="X64" s="72"/>
      <c r="Y64" s="112" t="s">
        <v>1531</v>
      </c>
      <c r="Z64" s="72"/>
      <c r="AA64" s="75"/>
      <c r="AB64" s="169" t="s">
        <v>1565</v>
      </c>
      <c r="AC64" s="72"/>
      <c r="AD64" s="170">
        <v>46170.98322025463</v>
      </c>
      <c r="AE64" s="72"/>
      <c r="AF64" s="111" t="s">
        <v>1566</v>
      </c>
      <c r="AG64" s="71"/>
      <c r="AH64" s="72"/>
      <c r="AI64" s="111" t="s">
        <v>1567</v>
      </c>
      <c r="AJ64" s="71"/>
      <c r="AK64" s="72"/>
      <c r="AL64" s="111" t="s">
        <v>1569</v>
      </c>
      <c r="AM64" s="72"/>
      <c r="AN64" s="111">
        <v>3.764759993E9</v>
      </c>
      <c r="AO64" s="72"/>
      <c r="AP64" s="156" t="s">
        <v>612</v>
      </c>
      <c r="AQ64" s="72"/>
      <c r="AR64" s="156" t="s">
        <v>1186</v>
      </c>
      <c r="AS64" s="72"/>
      <c r="AT64" s="160">
        <v>20000.0</v>
      </c>
      <c r="AU64" s="72"/>
      <c r="AV64" s="156" t="s">
        <v>326</v>
      </c>
      <c r="AW64" s="71"/>
      <c r="AX64" s="72"/>
      <c r="AY64" s="111" t="s">
        <v>702</v>
      </c>
      <c r="AZ64" s="71"/>
      <c r="BA64" s="72"/>
      <c r="BB64" s="171">
        <v>46206.0</v>
      </c>
      <c r="BC64" s="72"/>
      <c r="BD64" s="75"/>
    </row>
    <row r="65" ht="16.5" customHeight="1" outlineLevel="1">
      <c r="A65" s="75"/>
      <c r="B65" s="105" t="s">
        <v>1571</v>
      </c>
      <c r="C65" s="106">
        <v>46204.68438449074</v>
      </c>
      <c r="D65" s="72"/>
      <c r="E65" s="107" t="s">
        <v>7</v>
      </c>
      <c r="F65" s="71"/>
      <c r="G65" s="107" t="s">
        <v>174</v>
      </c>
      <c r="H65" s="71"/>
      <c r="I65" s="107" t="s">
        <v>1572</v>
      </c>
      <c r="J65" s="71"/>
      <c r="K65" s="71"/>
      <c r="L65" s="71"/>
      <c r="M65" s="72"/>
      <c r="N65" s="246" t="s">
        <v>1287</v>
      </c>
      <c r="O65" s="72"/>
      <c r="P65" s="109">
        <v>20000.0</v>
      </c>
      <c r="Q65" s="71"/>
      <c r="R65" s="110">
        <v>0.0</v>
      </c>
      <c r="S65" s="72"/>
      <c r="T65" s="111" t="s">
        <v>88</v>
      </c>
      <c r="U65" s="72"/>
      <c r="V65" s="112" t="s">
        <v>79</v>
      </c>
      <c r="W65" s="71"/>
      <c r="X65" s="72"/>
      <c r="Y65" s="112" t="s">
        <v>68</v>
      </c>
      <c r="Z65" s="72"/>
      <c r="AA65" s="75"/>
      <c r="AB65" s="169" t="s">
        <v>1574</v>
      </c>
      <c r="AC65" s="72"/>
      <c r="AD65" s="170">
        <v>46170.72235246528</v>
      </c>
      <c r="AE65" s="72"/>
      <c r="AF65" s="111" t="s">
        <v>1576</v>
      </c>
      <c r="AG65" s="71"/>
      <c r="AH65" s="72"/>
      <c r="AI65" s="111" t="s">
        <v>1577</v>
      </c>
      <c r="AJ65" s="71"/>
      <c r="AK65" s="72"/>
      <c r="AL65" s="111" t="s">
        <v>1399</v>
      </c>
      <c r="AM65" s="72"/>
      <c r="AN65" s="111">
        <v>3.764217643E9</v>
      </c>
      <c r="AO65" s="72"/>
      <c r="AP65" s="156" t="s">
        <v>593</v>
      </c>
      <c r="AQ65" s="72"/>
      <c r="AR65" s="156" t="s">
        <v>1186</v>
      </c>
      <c r="AS65" s="72"/>
      <c r="AT65" s="160">
        <v>20000.0</v>
      </c>
      <c r="AU65" s="72"/>
      <c r="AV65" s="156" t="s">
        <v>246</v>
      </c>
      <c r="AW65" s="71"/>
      <c r="AX65" s="72"/>
      <c r="AY65" s="111" t="s">
        <v>649</v>
      </c>
      <c r="AZ65" s="71"/>
      <c r="BA65" s="72"/>
      <c r="BB65" s="171">
        <v>46242.0</v>
      </c>
      <c r="BC65" s="72"/>
      <c r="BD65" s="75"/>
    </row>
    <row r="66" ht="16.5" customHeight="1" outlineLevel="1">
      <c r="A66" s="75"/>
      <c r="B66" s="105" t="s">
        <v>1582</v>
      </c>
      <c r="C66" s="106">
        <v>46199.55210885417</v>
      </c>
      <c r="D66" s="72"/>
      <c r="E66" s="107" t="s">
        <v>76</v>
      </c>
      <c r="F66" s="71"/>
      <c r="G66" s="107" t="s">
        <v>77</v>
      </c>
      <c r="H66" s="71"/>
      <c r="I66" s="107" t="s">
        <v>1549</v>
      </c>
      <c r="J66" s="71"/>
      <c r="K66" s="71"/>
      <c r="L66" s="71"/>
      <c r="M66" s="72"/>
      <c r="N66" s="246" t="s">
        <v>704</v>
      </c>
      <c r="O66" s="72"/>
      <c r="P66" s="109">
        <v>25000.0</v>
      </c>
      <c r="Q66" s="71"/>
      <c r="R66" s="110">
        <v>0.0</v>
      </c>
      <c r="S66" s="72"/>
      <c r="T66" s="111" t="s">
        <v>66</v>
      </c>
      <c r="U66" s="72"/>
      <c r="V66" s="112" t="s">
        <v>79</v>
      </c>
      <c r="W66" s="71"/>
      <c r="X66" s="72"/>
      <c r="Y66" s="112" t="s">
        <v>68</v>
      </c>
      <c r="Z66" s="72"/>
      <c r="AA66" s="75"/>
      <c r="AB66" s="169" t="s">
        <v>1585</v>
      </c>
      <c r="AC66" s="72"/>
      <c r="AD66" s="170">
        <v>46170.720557685185</v>
      </c>
      <c r="AE66" s="72"/>
      <c r="AF66" s="111" t="s">
        <v>1586</v>
      </c>
      <c r="AG66" s="71"/>
      <c r="AH66" s="72"/>
      <c r="AI66" s="111" t="s">
        <v>1577</v>
      </c>
      <c r="AJ66" s="71"/>
      <c r="AK66" s="72"/>
      <c r="AL66" s="111" t="s">
        <v>1385</v>
      </c>
      <c r="AM66" s="72"/>
      <c r="AN66" s="111">
        <v>3.764217643E9</v>
      </c>
      <c r="AO66" s="72"/>
      <c r="AP66" s="156" t="s">
        <v>593</v>
      </c>
      <c r="AQ66" s="72"/>
      <c r="AR66" s="156" t="s">
        <v>1186</v>
      </c>
      <c r="AS66" s="72"/>
      <c r="AT66" s="160">
        <v>20000.0</v>
      </c>
      <c r="AU66" s="72"/>
      <c r="AV66" s="156" t="s">
        <v>246</v>
      </c>
      <c r="AW66" s="71"/>
      <c r="AX66" s="72"/>
      <c r="AY66" s="111" t="s">
        <v>649</v>
      </c>
      <c r="AZ66" s="71"/>
      <c r="BA66" s="72"/>
      <c r="BB66" s="171">
        <v>46242.0</v>
      </c>
      <c r="BC66" s="72"/>
      <c r="BD66" s="75"/>
    </row>
    <row r="67" ht="16.5" customHeight="1" outlineLevel="1">
      <c r="A67" s="75"/>
      <c r="B67" s="105" t="s">
        <v>1589</v>
      </c>
      <c r="C67" s="106">
        <v>46199.54817018518</v>
      </c>
      <c r="D67" s="72"/>
      <c r="E67" s="107" t="s">
        <v>76</v>
      </c>
      <c r="F67" s="71"/>
      <c r="G67" s="107" t="s">
        <v>77</v>
      </c>
      <c r="H67" s="71"/>
      <c r="I67" s="107" t="s">
        <v>1590</v>
      </c>
      <c r="J67" s="71"/>
      <c r="K67" s="71"/>
      <c r="L67" s="71"/>
      <c r="M67" s="72"/>
      <c r="N67" s="246" t="s">
        <v>881</v>
      </c>
      <c r="O67" s="72"/>
      <c r="P67" s="109">
        <v>30000.0</v>
      </c>
      <c r="Q67" s="71"/>
      <c r="R67" s="110">
        <v>0.0</v>
      </c>
      <c r="S67" s="72"/>
      <c r="T67" s="111" t="s">
        <v>66</v>
      </c>
      <c r="U67" s="72"/>
      <c r="V67" s="112" t="s">
        <v>79</v>
      </c>
      <c r="W67" s="71"/>
      <c r="X67" s="72"/>
      <c r="Y67" s="112" t="s">
        <v>68</v>
      </c>
      <c r="Z67" s="72"/>
      <c r="AA67" s="75"/>
      <c r="AB67" s="169" t="s">
        <v>1592</v>
      </c>
      <c r="AC67" s="72"/>
      <c r="AD67" s="170">
        <v>46169.98648748842</v>
      </c>
      <c r="AE67" s="72"/>
      <c r="AF67" s="111" t="s">
        <v>1593</v>
      </c>
      <c r="AG67" s="71"/>
      <c r="AH67" s="72"/>
      <c r="AI67" s="111" t="s">
        <v>1595</v>
      </c>
      <c r="AJ67" s="71"/>
      <c r="AK67" s="72"/>
      <c r="AL67" s="111" t="s">
        <v>807</v>
      </c>
      <c r="AM67" s="72"/>
      <c r="AN67" s="111">
        <v>3.765170404E9</v>
      </c>
      <c r="AO67" s="72"/>
      <c r="AP67" s="156" t="s">
        <v>593</v>
      </c>
      <c r="AQ67" s="72"/>
      <c r="AR67" s="156" t="s">
        <v>1186</v>
      </c>
      <c r="AS67" s="72"/>
      <c r="AT67" s="160">
        <v>20000.0</v>
      </c>
      <c r="AU67" s="72"/>
      <c r="AV67" s="156" t="s">
        <v>326</v>
      </c>
      <c r="AW67" s="71"/>
      <c r="AX67" s="72"/>
      <c r="AY67" s="111" t="s">
        <v>649</v>
      </c>
      <c r="AZ67" s="71"/>
      <c r="BA67" s="72"/>
      <c r="BB67" s="171">
        <v>46214.0</v>
      </c>
      <c r="BC67" s="72"/>
      <c r="BD67" s="75"/>
    </row>
    <row r="68" ht="16.5" customHeight="1" outlineLevel="1">
      <c r="A68" s="75"/>
      <c r="B68" s="105" t="s">
        <v>1597</v>
      </c>
      <c r="C68" s="106">
        <v>46196.79158682871</v>
      </c>
      <c r="D68" s="72"/>
      <c r="E68" s="107" t="s">
        <v>7</v>
      </c>
      <c r="F68" s="71"/>
      <c r="G68" s="107" t="s">
        <v>174</v>
      </c>
      <c r="H68" s="71"/>
      <c r="I68" s="107" t="s">
        <v>1599</v>
      </c>
      <c r="J68" s="71"/>
      <c r="K68" s="71"/>
      <c r="L68" s="71"/>
      <c r="M68" s="72"/>
      <c r="N68" s="246" t="s">
        <v>1448</v>
      </c>
      <c r="O68" s="72"/>
      <c r="P68" s="109">
        <v>20000.0</v>
      </c>
      <c r="Q68" s="71"/>
      <c r="R68" s="110">
        <v>0.0</v>
      </c>
      <c r="S68" s="72"/>
      <c r="T68" s="111" t="s">
        <v>88</v>
      </c>
      <c r="U68" s="72"/>
      <c r="V68" s="112" t="s">
        <v>79</v>
      </c>
      <c r="W68" s="71"/>
      <c r="X68" s="72"/>
      <c r="Y68" s="112" t="s">
        <v>68</v>
      </c>
      <c r="Z68" s="72"/>
      <c r="AA68" s="75"/>
      <c r="AB68" s="169" t="s">
        <v>1605</v>
      </c>
      <c r="AC68" s="72"/>
      <c r="AD68" s="170">
        <v>46169.985890138894</v>
      </c>
      <c r="AE68" s="72"/>
      <c r="AF68" s="111" t="s">
        <v>773</v>
      </c>
      <c r="AG68" s="71"/>
      <c r="AH68" s="72"/>
      <c r="AI68" s="111" t="s">
        <v>1595</v>
      </c>
      <c r="AJ68" s="71"/>
      <c r="AK68" s="72"/>
      <c r="AL68" s="111" t="s">
        <v>1293</v>
      </c>
      <c r="AM68" s="72"/>
      <c r="AN68" s="111">
        <v>3.765170404E9</v>
      </c>
      <c r="AO68" s="72"/>
      <c r="AP68" s="156" t="s">
        <v>593</v>
      </c>
      <c r="AQ68" s="72"/>
      <c r="AR68" s="156" t="s">
        <v>1186</v>
      </c>
      <c r="AS68" s="72"/>
      <c r="AT68" s="160">
        <v>20000.0</v>
      </c>
      <c r="AU68" s="72"/>
      <c r="AV68" s="156" t="s">
        <v>246</v>
      </c>
      <c r="AW68" s="71"/>
      <c r="AX68" s="72"/>
      <c r="AY68" s="111" t="s">
        <v>649</v>
      </c>
      <c r="AZ68" s="71"/>
      <c r="BA68" s="72"/>
      <c r="BB68" s="171">
        <v>46247.0</v>
      </c>
      <c r="BC68" s="72"/>
      <c r="BD68" s="75"/>
    </row>
    <row r="69" ht="16.5" customHeight="1" outlineLevel="1">
      <c r="A69" s="75"/>
      <c r="B69" s="105" t="s">
        <v>1610</v>
      </c>
      <c r="C69" s="106">
        <v>46196.75997934028</v>
      </c>
      <c r="D69" s="72"/>
      <c r="E69" s="107" t="s">
        <v>7</v>
      </c>
      <c r="F69" s="71"/>
      <c r="G69" s="107" t="s">
        <v>174</v>
      </c>
      <c r="H69" s="71"/>
      <c r="I69" s="107" t="s">
        <v>1612</v>
      </c>
      <c r="J69" s="71"/>
      <c r="K69" s="71"/>
      <c r="L69" s="71"/>
      <c r="M69" s="72"/>
      <c r="N69" s="246" t="s">
        <v>1299</v>
      </c>
      <c r="O69" s="72"/>
      <c r="P69" s="109">
        <v>20000.0</v>
      </c>
      <c r="Q69" s="71"/>
      <c r="R69" s="110">
        <v>0.0</v>
      </c>
      <c r="S69" s="72"/>
      <c r="T69" s="111" t="s">
        <v>88</v>
      </c>
      <c r="U69" s="72"/>
      <c r="V69" s="112" t="s">
        <v>79</v>
      </c>
      <c r="W69" s="71"/>
      <c r="X69" s="72"/>
      <c r="Y69" s="112" t="s">
        <v>68</v>
      </c>
      <c r="Z69" s="72"/>
      <c r="AA69" s="75"/>
      <c r="AB69" s="169" t="s">
        <v>1614</v>
      </c>
      <c r="AC69" s="72"/>
      <c r="AD69" s="170">
        <v>46169.98476432871</v>
      </c>
      <c r="AE69" s="72"/>
      <c r="AF69" s="111" t="s">
        <v>1615</v>
      </c>
      <c r="AG69" s="71"/>
      <c r="AH69" s="72"/>
      <c r="AI69" s="111" t="s">
        <v>1616</v>
      </c>
      <c r="AJ69" s="71"/>
      <c r="AK69" s="72"/>
      <c r="AL69" s="111" t="s">
        <v>1304</v>
      </c>
      <c r="AM69" s="72"/>
      <c r="AN69" s="111">
        <v>3.765170404E9</v>
      </c>
      <c r="AO69" s="72"/>
      <c r="AP69" s="156" t="s">
        <v>593</v>
      </c>
      <c r="AQ69" s="72"/>
      <c r="AR69" s="156" t="s">
        <v>1186</v>
      </c>
      <c r="AS69" s="72"/>
      <c r="AT69" s="160">
        <v>20000.0</v>
      </c>
      <c r="AU69" s="72"/>
      <c r="AV69" s="156" t="s">
        <v>246</v>
      </c>
      <c r="AW69" s="71"/>
      <c r="AX69" s="72"/>
      <c r="AY69" s="111" t="s">
        <v>649</v>
      </c>
      <c r="AZ69" s="71"/>
      <c r="BA69" s="72"/>
      <c r="BB69" s="171">
        <v>46247.0</v>
      </c>
      <c r="BC69" s="72"/>
      <c r="BD69" s="75"/>
    </row>
    <row r="70" ht="16.5" customHeight="1" outlineLevel="1">
      <c r="A70" s="75"/>
      <c r="B70" s="105" t="s">
        <v>1619</v>
      </c>
      <c r="C70" s="106">
        <v>46196.75808777778</v>
      </c>
      <c r="D70" s="72"/>
      <c r="E70" s="107" t="s">
        <v>7</v>
      </c>
      <c r="F70" s="71"/>
      <c r="G70" s="107" t="s">
        <v>174</v>
      </c>
      <c r="H70" s="71"/>
      <c r="I70" s="107" t="s">
        <v>1620</v>
      </c>
      <c r="J70" s="71"/>
      <c r="K70" s="71"/>
      <c r="L70" s="71"/>
      <c r="M70" s="72"/>
      <c r="N70" s="246" t="s">
        <v>1310</v>
      </c>
      <c r="O70" s="72"/>
      <c r="P70" s="109">
        <v>20000.0</v>
      </c>
      <c r="Q70" s="71"/>
      <c r="R70" s="110">
        <v>0.0</v>
      </c>
      <c r="S70" s="72"/>
      <c r="T70" s="111" t="s">
        <v>88</v>
      </c>
      <c r="U70" s="72"/>
      <c r="V70" s="112" t="s">
        <v>79</v>
      </c>
      <c r="W70" s="71"/>
      <c r="X70" s="72"/>
      <c r="Y70" s="112" t="s">
        <v>68</v>
      </c>
      <c r="Z70" s="72"/>
      <c r="AA70" s="75"/>
      <c r="AB70" s="169" t="s">
        <v>1623</v>
      </c>
      <c r="AC70" s="72"/>
      <c r="AD70" s="170">
        <v>46169.9811862037</v>
      </c>
      <c r="AE70" s="72"/>
      <c r="AF70" s="111" t="s">
        <v>1625</v>
      </c>
      <c r="AG70" s="71"/>
      <c r="AH70" s="72"/>
      <c r="AI70" s="111" t="s">
        <v>1626</v>
      </c>
      <c r="AJ70" s="71"/>
      <c r="AK70" s="72"/>
      <c r="AL70" s="111" t="s">
        <v>1503</v>
      </c>
      <c r="AM70" s="72"/>
      <c r="AN70" s="111">
        <v>3.764210489E9</v>
      </c>
      <c r="AO70" s="72"/>
      <c r="AP70" s="156" t="s">
        <v>593</v>
      </c>
      <c r="AQ70" s="72"/>
      <c r="AR70" s="156" t="s">
        <v>1186</v>
      </c>
      <c r="AS70" s="72"/>
      <c r="AT70" s="160">
        <v>20000.0</v>
      </c>
      <c r="AU70" s="72"/>
      <c r="AV70" s="156" t="s">
        <v>246</v>
      </c>
      <c r="AW70" s="71"/>
      <c r="AX70" s="72"/>
      <c r="AY70" s="111" t="s">
        <v>649</v>
      </c>
      <c r="AZ70" s="71"/>
      <c r="BA70" s="72"/>
      <c r="BB70" s="171">
        <v>46237.0</v>
      </c>
      <c r="BC70" s="72"/>
      <c r="BD70" s="75"/>
    </row>
    <row r="71" ht="16.5" customHeight="1" outlineLevel="1">
      <c r="A71" s="75"/>
      <c r="B71" s="105" t="s">
        <v>1628</v>
      </c>
      <c r="C71" s="106">
        <v>46196.75633636574</v>
      </c>
      <c r="D71" s="72"/>
      <c r="E71" s="107" t="s">
        <v>7</v>
      </c>
      <c r="F71" s="71"/>
      <c r="G71" s="107" t="s">
        <v>174</v>
      </c>
      <c r="H71" s="71"/>
      <c r="I71" s="107" t="s">
        <v>1629</v>
      </c>
      <c r="J71" s="71"/>
      <c r="K71" s="71"/>
      <c r="L71" s="71"/>
      <c r="M71" s="72"/>
      <c r="N71" s="246" t="s">
        <v>1393</v>
      </c>
      <c r="O71" s="72"/>
      <c r="P71" s="109">
        <v>20000.0</v>
      </c>
      <c r="Q71" s="71"/>
      <c r="R71" s="110">
        <v>0.0</v>
      </c>
      <c r="S71" s="72"/>
      <c r="T71" s="111" t="s">
        <v>88</v>
      </c>
      <c r="U71" s="72"/>
      <c r="V71" s="112" t="s">
        <v>79</v>
      </c>
      <c r="W71" s="71"/>
      <c r="X71" s="72"/>
      <c r="Y71" s="112" t="s">
        <v>68</v>
      </c>
      <c r="Z71" s="72"/>
      <c r="AA71" s="75"/>
      <c r="AB71" s="169" t="s">
        <v>1632</v>
      </c>
      <c r="AC71" s="72"/>
      <c r="AD71" s="170">
        <v>46168.79764315972</v>
      </c>
      <c r="AE71" s="72"/>
      <c r="AF71" s="111" t="s">
        <v>1633</v>
      </c>
      <c r="AG71" s="71"/>
      <c r="AH71" s="72"/>
      <c r="AI71" s="111" t="s">
        <v>263</v>
      </c>
      <c r="AJ71" s="71"/>
      <c r="AK71" s="72"/>
      <c r="AL71" s="111" t="s">
        <v>1634</v>
      </c>
      <c r="AM71" s="72"/>
      <c r="AN71" s="111">
        <v>3.786402682E9</v>
      </c>
      <c r="AO71" s="72"/>
      <c r="AP71" s="156" t="s">
        <v>612</v>
      </c>
      <c r="AQ71" s="72"/>
      <c r="AR71" s="156" t="s">
        <v>1186</v>
      </c>
      <c r="AS71" s="72"/>
      <c r="AT71" s="160">
        <v>20000.0</v>
      </c>
      <c r="AU71" s="72"/>
      <c r="AV71" s="156" t="s">
        <v>544</v>
      </c>
      <c r="AW71" s="71"/>
      <c r="AX71" s="72"/>
      <c r="AY71" s="111" t="s">
        <v>702</v>
      </c>
      <c r="AZ71" s="71"/>
      <c r="BA71" s="72"/>
      <c r="BB71" s="171">
        <v>46199.0</v>
      </c>
      <c r="BC71" s="72"/>
      <c r="BD71" s="75"/>
    </row>
    <row r="72" ht="16.5" customHeight="1" outlineLevel="1">
      <c r="A72" s="75"/>
      <c r="B72" s="105" t="s">
        <v>1635</v>
      </c>
      <c r="C72" s="106">
        <v>46196.75483605324</v>
      </c>
      <c r="D72" s="72"/>
      <c r="E72" s="107" t="s">
        <v>7</v>
      </c>
      <c r="F72" s="71"/>
      <c r="G72" s="107" t="s">
        <v>174</v>
      </c>
      <c r="H72" s="71"/>
      <c r="I72" s="107" t="s">
        <v>1637</v>
      </c>
      <c r="J72" s="71"/>
      <c r="K72" s="71"/>
      <c r="L72" s="71"/>
      <c r="M72" s="72"/>
      <c r="N72" s="246" t="s">
        <v>1377</v>
      </c>
      <c r="O72" s="72"/>
      <c r="P72" s="109">
        <v>20000.0</v>
      </c>
      <c r="Q72" s="71"/>
      <c r="R72" s="110">
        <v>0.0</v>
      </c>
      <c r="S72" s="72"/>
      <c r="T72" s="111" t="s">
        <v>88</v>
      </c>
      <c r="U72" s="72"/>
      <c r="V72" s="112" t="s">
        <v>79</v>
      </c>
      <c r="W72" s="71"/>
      <c r="X72" s="72"/>
      <c r="Y72" s="112" t="s">
        <v>68</v>
      </c>
      <c r="Z72" s="72"/>
      <c r="AA72" s="75"/>
      <c r="AB72" s="169" t="s">
        <v>1639</v>
      </c>
      <c r="AC72" s="72"/>
      <c r="AD72" s="170">
        <v>46154.78144638889</v>
      </c>
      <c r="AE72" s="72"/>
      <c r="AF72" s="111" t="s">
        <v>1640</v>
      </c>
      <c r="AG72" s="71"/>
      <c r="AH72" s="72"/>
      <c r="AI72" s="111" t="s">
        <v>1641</v>
      </c>
      <c r="AJ72" s="71"/>
      <c r="AK72" s="72"/>
      <c r="AL72" s="111" t="s">
        <v>1642</v>
      </c>
      <c r="AM72" s="72"/>
      <c r="AN72" s="111">
        <v>3.757648784E9</v>
      </c>
      <c r="AO72" s="72"/>
      <c r="AP72" s="156" t="s">
        <v>612</v>
      </c>
      <c r="AQ72" s="72"/>
      <c r="AR72" s="156" t="s">
        <v>1186</v>
      </c>
      <c r="AS72" s="72"/>
      <c r="AT72" s="160">
        <v>20000.0</v>
      </c>
      <c r="AU72" s="72"/>
      <c r="AV72" s="156" t="s">
        <v>544</v>
      </c>
      <c r="AW72" s="71"/>
      <c r="AX72" s="72"/>
      <c r="AY72" s="111" t="s">
        <v>702</v>
      </c>
      <c r="AZ72" s="71"/>
      <c r="BA72" s="72"/>
      <c r="BB72" s="171">
        <v>46185.0</v>
      </c>
      <c r="BC72" s="72"/>
      <c r="BD72" s="75"/>
    </row>
    <row r="73" ht="16.5" customHeight="1" outlineLevel="1">
      <c r="A73" s="75"/>
      <c r="B73" s="105" t="s">
        <v>1643</v>
      </c>
      <c r="C73" s="106">
        <v>46191.75909465278</v>
      </c>
      <c r="D73" s="72"/>
      <c r="E73" s="107" t="s">
        <v>7</v>
      </c>
      <c r="F73" s="71"/>
      <c r="G73" s="107" t="s">
        <v>174</v>
      </c>
      <c r="H73" s="71"/>
      <c r="I73" s="107" t="s">
        <v>1644</v>
      </c>
      <c r="J73" s="71"/>
      <c r="K73" s="71"/>
      <c r="L73" s="71"/>
      <c r="M73" s="72"/>
      <c r="N73" s="246" t="s">
        <v>1323</v>
      </c>
      <c r="O73" s="72"/>
      <c r="P73" s="109">
        <v>20000.0</v>
      </c>
      <c r="Q73" s="71"/>
      <c r="R73" s="110">
        <v>0.0</v>
      </c>
      <c r="S73" s="72"/>
      <c r="T73" s="111" t="s">
        <v>88</v>
      </c>
      <c r="U73" s="72"/>
      <c r="V73" s="112" t="s">
        <v>79</v>
      </c>
      <c r="W73" s="71"/>
      <c r="X73" s="72"/>
      <c r="Y73" s="112" t="s">
        <v>68</v>
      </c>
      <c r="Z73" s="72"/>
      <c r="AA73" s="75"/>
      <c r="AB73" s="169" t="s">
        <v>1647</v>
      </c>
      <c r="AC73" s="72"/>
      <c r="AD73" s="170">
        <v>46154.59700317129</v>
      </c>
      <c r="AE73" s="72"/>
      <c r="AF73" s="111" t="s">
        <v>1648</v>
      </c>
      <c r="AG73" s="71"/>
      <c r="AH73" s="72"/>
      <c r="AI73" s="111" t="s">
        <v>1649</v>
      </c>
      <c r="AJ73" s="71"/>
      <c r="AK73" s="72"/>
      <c r="AL73" s="111" t="s">
        <v>1650</v>
      </c>
      <c r="AM73" s="72"/>
      <c r="AN73" s="111">
        <v>3.764308954E9</v>
      </c>
      <c r="AO73" s="72"/>
      <c r="AP73" s="156" t="s">
        <v>549</v>
      </c>
      <c r="AQ73" s="72"/>
      <c r="AR73" s="156" t="s">
        <v>1186</v>
      </c>
      <c r="AS73" s="72"/>
      <c r="AT73" s="160">
        <v>20000.0</v>
      </c>
      <c r="AU73" s="72"/>
      <c r="AV73" s="156" t="s">
        <v>544</v>
      </c>
      <c r="AW73" s="71"/>
      <c r="AX73" s="72"/>
      <c r="AY73" s="111" t="s">
        <v>1029</v>
      </c>
      <c r="AZ73" s="71"/>
      <c r="BA73" s="72"/>
      <c r="BB73" s="171">
        <v>46185.0</v>
      </c>
      <c r="BC73" s="72"/>
      <c r="BD73" s="75"/>
    </row>
    <row r="74" ht="16.5" customHeight="1" outlineLevel="1">
      <c r="A74" s="75"/>
      <c r="B74" s="105" t="s">
        <v>1651</v>
      </c>
      <c r="C74" s="106">
        <v>46191.63315311343</v>
      </c>
      <c r="D74" s="72"/>
      <c r="E74" s="107" t="s">
        <v>7</v>
      </c>
      <c r="F74" s="71"/>
      <c r="G74" s="107" t="s">
        <v>174</v>
      </c>
      <c r="H74" s="71"/>
      <c r="I74" s="107" t="s">
        <v>1652</v>
      </c>
      <c r="J74" s="71"/>
      <c r="K74" s="71"/>
      <c r="L74" s="71"/>
      <c r="M74" s="72"/>
      <c r="N74" s="246" t="s">
        <v>1554</v>
      </c>
      <c r="O74" s="72"/>
      <c r="P74" s="109">
        <v>20000.0</v>
      </c>
      <c r="Q74" s="71"/>
      <c r="R74" s="110">
        <v>0.0</v>
      </c>
      <c r="S74" s="72"/>
      <c r="T74" s="111" t="s">
        <v>66</v>
      </c>
      <c r="U74" s="72"/>
      <c r="V74" s="112" t="s">
        <v>79</v>
      </c>
      <c r="W74" s="71"/>
      <c r="X74" s="72"/>
      <c r="Y74" s="112" t="s">
        <v>68</v>
      </c>
      <c r="Z74" s="72"/>
      <c r="AA74" s="75"/>
      <c r="AB74" s="169" t="s">
        <v>1654</v>
      </c>
      <c r="AC74" s="72"/>
      <c r="AD74" s="170">
        <v>46154.592991157406</v>
      </c>
      <c r="AE74" s="72"/>
      <c r="AF74" s="111" t="s">
        <v>1655</v>
      </c>
      <c r="AG74" s="71"/>
      <c r="AH74" s="72"/>
      <c r="AI74" s="111" t="s">
        <v>205</v>
      </c>
      <c r="AJ74" s="71"/>
      <c r="AK74" s="72"/>
      <c r="AL74" s="111" t="s">
        <v>1657</v>
      </c>
      <c r="AM74" s="72"/>
      <c r="AN74" s="111">
        <v>3.764621001E9</v>
      </c>
      <c r="AO74" s="72"/>
      <c r="AP74" s="156" t="s">
        <v>549</v>
      </c>
      <c r="AQ74" s="72"/>
      <c r="AR74" s="156" t="s">
        <v>1186</v>
      </c>
      <c r="AS74" s="72"/>
      <c r="AT74" s="160">
        <v>20000.0</v>
      </c>
      <c r="AU74" s="72"/>
      <c r="AV74" s="156" t="s">
        <v>544</v>
      </c>
      <c r="AW74" s="71"/>
      <c r="AX74" s="72"/>
      <c r="AY74" s="111" t="s">
        <v>1029</v>
      </c>
      <c r="AZ74" s="71"/>
      <c r="BA74" s="72"/>
      <c r="BB74" s="171">
        <v>46185.0</v>
      </c>
      <c r="BC74" s="72"/>
      <c r="BD74" s="75"/>
    </row>
    <row r="75" ht="16.5" customHeight="1" outlineLevel="1">
      <c r="A75" s="75"/>
      <c r="B75" s="105" t="s">
        <v>1658</v>
      </c>
      <c r="C75" s="106">
        <v>46189.437150729165</v>
      </c>
      <c r="D75" s="72"/>
      <c r="E75" s="107" t="s">
        <v>7</v>
      </c>
      <c r="F75" s="71"/>
      <c r="G75" s="107" t="s">
        <v>174</v>
      </c>
      <c r="H75" s="71"/>
      <c r="I75" s="107" t="s">
        <v>1352</v>
      </c>
      <c r="J75" s="71"/>
      <c r="K75" s="71"/>
      <c r="L75" s="71"/>
      <c r="M75" s="72"/>
      <c r="N75" s="246" t="s">
        <v>701</v>
      </c>
      <c r="O75" s="72"/>
      <c r="P75" s="109">
        <v>30000.0</v>
      </c>
      <c r="Q75" s="71"/>
      <c r="R75" s="110">
        <v>0.0</v>
      </c>
      <c r="S75" s="72"/>
      <c r="T75" s="111" t="s">
        <v>88</v>
      </c>
      <c r="U75" s="72"/>
      <c r="V75" s="112" t="s">
        <v>79</v>
      </c>
      <c r="W75" s="71"/>
      <c r="X75" s="72"/>
      <c r="Y75" s="112" t="s">
        <v>68</v>
      </c>
      <c r="Z75" s="72"/>
      <c r="AA75" s="75"/>
      <c r="AB75" s="169" t="s">
        <v>1659</v>
      </c>
      <c r="AC75" s="72"/>
      <c r="AD75" s="170">
        <v>46153.78213866898</v>
      </c>
      <c r="AE75" s="72"/>
      <c r="AF75" s="111" t="s">
        <v>1660</v>
      </c>
      <c r="AG75" s="71"/>
      <c r="AH75" s="72"/>
      <c r="AI75" s="111" t="s">
        <v>1662</v>
      </c>
      <c r="AJ75" s="71"/>
      <c r="AK75" s="72"/>
      <c r="AL75" s="111" t="s">
        <v>1369</v>
      </c>
      <c r="AM75" s="72"/>
      <c r="AN75" s="111">
        <v>3.764586111E9</v>
      </c>
      <c r="AO75" s="72"/>
      <c r="AP75" s="156" t="s">
        <v>639</v>
      </c>
      <c r="AQ75" s="72"/>
      <c r="AR75" s="156" t="s">
        <v>1186</v>
      </c>
      <c r="AS75" s="72"/>
      <c r="AT75" s="160">
        <v>30000.0</v>
      </c>
      <c r="AU75" s="72"/>
      <c r="AV75" s="156" t="s">
        <v>246</v>
      </c>
      <c r="AW75" s="71"/>
      <c r="AX75" s="72"/>
      <c r="AY75" s="111" t="s">
        <v>1084</v>
      </c>
      <c r="AZ75" s="71"/>
      <c r="BA75" s="72"/>
      <c r="BB75" s="171">
        <v>46242.0</v>
      </c>
      <c r="BC75" s="72"/>
      <c r="BD75" s="75"/>
    </row>
    <row r="76" ht="16.5" customHeight="1" outlineLevel="1">
      <c r="A76" s="75"/>
      <c r="B76" s="105" t="s">
        <v>1664</v>
      </c>
      <c r="C76" s="106">
        <v>46185.78757509259</v>
      </c>
      <c r="D76" s="72"/>
      <c r="E76" s="107" t="s">
        <v>7</v>
      </c>
      <c r="F76" s="71"/>
      <c r="G76" s="107" t="s">
        <v>174</v>
      </c>
      <c r="H76" s="71"/>
      <c r="I76" s="107" t="s">
        <v>1665</v>
      </c>
      <c r="J76" s="71"/>
      <c r="K76" s="71"/>
      <c r="L76" s="71"/>
      <c r="M76" s="72"/>
      <c r="N76" s="246" t="s">
        <v>1483</v>
      </c>
      <c r="O76" s="72"/>
      <c r="P76" s="109">
        <v>30000.0</v>
      </c>
      <c r="Q76" s="71"/>
      <c r="R76" s="110">
        <v>0.0</v>
      </c>
      <c r="S76" s="72"/>
      <c r="T76" s="111" t="s">
        <v>66</v>
      </c>
      <c r="U76" s="72"/>
      <c r="V76" s="112" t="s">
        <v>79</v>
      </c>
      <c r="W76" s="71"/>
      <c r="X76" s="72"/>
      <c r="Y76" s="112" t="s">
        <v>68</v>
      </c>
      <c r="Z76" s="72"/>
      <c r="AA76" s="75"/>
      <c r="AB76" s="169" t="s">
        <v>1666</v>
      </c>
      <c r="AC76" s="72"/>
      <c r="AD76" s="170">
        <v>46153.74400021991</v>
      </c>
      <c r="AE76" s="72"/>
      <c r="AF76" s="111" t="s">
        <v>1667</v>
      </c>
      <c r="AG76" s="71"/>
      <c r="AH76" s="72"/>
      <c r="AI76" s="111" t="s">
        <v>1668</v>
      </c>
      <c r="AJ76" s="71"/>
      <c r="AK76" s="72"/>
      <c r="AL76" s="111" t="s">
        <v>1341</v>
      </c>
      <c r="AM76" s="72"/>
      <c r="AN76" s="111">
        <v>3.764299998E9</v>
      </c>
      <c r="AO76" s="72"/>
      <c r="AP76" s="156" t="s">
        <v>593</v>
      </c>
      <c r="AQ76" s="72"/>
      <c r="AR76" s="156" t="s">
        <v>1186</v>
      </c>
      <c r="AS76" s="72"/>
      <c r="AT76" s="160">
        <v>20000.0</v>
      </c>
      <c r="AU76" s="72"/>
      <c r="AV76" s="156" t="s">
        <v>246</v>
      </c>
      <c r="AW76" s="71"/>
      <c r="AX76" s="72"/>
      <c r="AY76" s="111" t="s">
        <v>649</v>
      </c>
      <c r="AZ76" s="71"/>
      <c r="BA76" s="72"/>
      <c r="BB76" s="171">
        <v>46244.0</v>
      </c>
      <c r="BC76" s="72"/>
      <c r="BD76" s="75"/>
    </row>
    <row r="77" ht="16.5" customHeight="1" outlineLevel="1">
      <c r="A77" s="75"/>
      <c r="B77" s="105" t="s">
        <v>1671</v>
      </c>
      <c r="C77" s="106">
        <v>46185.78621119213</v>
      </c>
      <c r="D77" s="72"/>
      <c r="E77" s="107" t="s">
        <v>7</v>
      </c>
      <c r="F77" s="71"/>
      <c r="G77" s="107" t="s">
        <v>174</v>
      </c>
      <c r="H77" s="71"/>
      <c r="I77" s="107" t="s">
        <v>1212</v>
      </c>
      <c r="J77" s="71"/>
      <c r="K77" s="71"/>
      <c r="L77" s="71"/>
      <c r="M77" s="72"/>
      <c r="N77" s="246" t="s">
        <v>1213</v>
      </c>
      <c r="O77" s="72"/>
      <c r="P77" s="109">
        <v>20000.0</v>
      </c>
      <c r="Q77" s="71"/>
      <c r="R77" s="110">
        <v>0.0</v>
      </c>
      <c r="S77" s="72"/>
      <c r="T77" s="111" t="s">
        <v>66</v>
      </c>
      <c r="U77" s="72"/>
      <c r="V77" s="112" t="s">
        <v>79</v>
      </c>
      <c r="W77" s="71"/>
      <c r="X77" s="72"/>
      <c r="Y77" s="112" t="s">
        <v>68</v>
      </c>
      <c r="Z77" s="72"/>
      <c r="AA77" s="75"/>
      <c r="AB77" s="169" t="s">
        <v>1673</v>
      </c>
      <c r="AC77" s="72"/>
      <c r="AD77" s="170">
        <v>46148.88743596065</v>
      </c>
      <c r="AE77" s="72"/>
      <c r="AF77" s="111" t="s">
        <v>1674</v>
      </c>
      <c r="AG77" s="71"/>
      <c r="AH77" s="72"/>
      <c r="AI77" s="111" t="s">
        <v>852</v>
      </c>
      <c r="AJ77" s="71"/>
      <c r="AK77" s="72"/>
      <c r="AL77" s="111" t="s">
        <v>1675</v>
      </c>
      <c r="AM77" s="72"/>
      <c r="AN77" s="111">
        <v>3.765040426E9</v>
      </c>
      <c r="AO77" s="72"/>
      <c r="AP77" s="156" t="s">
        <v>639</v>
      </c>
      <c r="AQ77" s="72"/>
      <c r="AR77" s="156" t="s">
        <v>1186</v>
      </c>
      <c r="AS77" s="72"/>
      <c r="AT77" s="160">
        <v>30000.0</v>
      </c>
      <c r="AU77" s="72"/>
      <c r="AV77" s="156" t="s">
        <v>544</v>
      </c>
      <c r="AW77" s="71"/>
      <c r="AX77" s="72"/>
      <c r="AY77" s="111" t="s">
        <v>1084</v>
      </c>
      <c r="AZ77" s="71"/>
      <c r="BA77" s="72"/>
      <c r="BB77" s="156" t="s">
        <v>188</v>
      </c>
      <c r="BC77" s="72"/>
      <c r="BD77" s="75"/>
    </row>
    <row r="78" ht="16.5" customHeight="1" outlineLevel="1">
      <c r="A78" s="75"/>
      <c r="B78" s="105" t="s">
        <v>1678</v>
      </c>
      <c r="C78" s="106">
        <v>46185.69608659722</v>
      </c>
      <c r="D78" s="72"/>
      <c r="E78" s="107" t="s">
        <v>7</v>
      </c>
      <c r="F78" s="71"/>
      <c r="G78" s="107" t="s">
        <v>174</v>
      </c>
      <c r="H78" s="71"/>
      <c r="I78" s="107" t="s">
        <v>1292</v>
      </c>
      <c r="J78" s="71"/>
      <c r="K78" s="71"/>
      <c r="L78" s="71"/>
      <c r="M78" s="72"/>
      <c r="N78" s="246" t="s">
        <v>1293</v>
      </c>
      <c r="O78" s="72"/>
      <c r="P78" s="109">
        <v>20000.0</v>
      </c>
      <c r="Q78" s="71"/>
      <c r="R78" s="110">
        <v>0.0</v>
      </c>
      <c r="S78" s="72"/>
      <c r="T78" s="111" t="s">
        <v>88</v>
      </c>
      <c r="U78" s="72"/>
      <c r="V78" s="112" t="s">
        <v>79</v>
      </c>
      <c r="W78" s="71"/>
      <c r="X78" s="72"/>
      <c r="Y78" s="112" t="s">
        <v>68</v>
      </c>
      <c r="Z78" s="72"/>
      <c r="AA78" s="75"/>
      <c r="AB78" s="169" t="s">
        <v>1680</v>
      </c>
      <c r="AC78" s="72"/>
      <c r="AD78" s="170">
        <v>46148.882074189816</v>
      </c>
      <c r="AE78" s="72"/>
      <c r="AF78" s="111" t="s">
        <v>1682</v>
      </c>
      <c r="AG78" s="71"/>
      <c r="AH78" s="72"/>
      <c r="AI78" s="111" t="s">
        <v>1684</v>
      </c>
      <c r="AJ78" s="71"/>
      <c r="AK78" s="72"/>
      <c r="AL78" s="111" t="s">
        <v>1686</v>
      </c>
      <c r="AM78" s="72"/>
      <c r="AN78" s="111">
        <v>3.764290541E9</v>
      </c>
      <c r="AO78" s="72"/>
      <c r="AP78" s="156" t="s">
        <v>639</v>
      </c>
      <c r="AQ78" s="72"/>
      <c r="AR78" s="156" t="s">
        <v>1186</v>
      </c>
      <c r="AS78" s="72"/>
      <c r="AT78" s="160">
        <v>30000.0</v>
      </c>
      <c r="AU78" s="72"/>
      <c r="AV78" s="156" t="s">
        <v>544</v>
      </c>
      <c r="AW78" s="71"/>
      <c r="AX78" s="72"/>
      <c r="AY78" s="111" t="s">
        <v>1084</v>
      </c>
      <c r="AZ78" s="71"/>
      <c r="BA78" s="72"/>
      <c r="BB78" s="171">
        <v>46179.0</v>
      </c>
      <c r="BC78" s="72"/>
      <c r="BD78" s="75"/>
    </row>
    <row r="79" ht="16.5" customHeight="1" outlineLevel="1">
      <c r="A79" s="75"/>
      <c r="B79" s="105" t="s">
        <v>1689</v>
      </c>
      <c r="C79" s="106">
        <v>46183.73584890046</v>
      </c>
      <c r="D79" s="72"/>
      <c r="E79" s="107" t="s">
        <v>76</v>
      </c>
      <c r="F79" s="71"/>
      <c r="G79" s="107" t="s">
        <v>804</v>
      </c>
      <c r="H79" s="71"/>
      <c r="I79" s="107" t="s">
        <v>1690</v>
      </c>
      <c r="J79" s="71"/>
      <c r="K79" s="71"/>
      <c r="L79" s="71"/>
      <c r="M79" s="72"/>
      <c r="N79" s="246" t="s">
        <v>1691</v>
      </c>
      <c r="O79" s="72"/>
      <c r="P79" s="109">
        <v>25050.0</v>
      </c>
      <c r="Q79" s="71"/>
      <c r="R79" s="110">
        <v>0.0</v>
      </c>
      <c r="S79" s="72"/>
      <c r="T79" s="111" t="s">
        <v>66</v>
      </c>
      <c r="U79" s="72"/>
      <c r="V79" s="112" t="s">
        <v>79</v>
      </c>
      <c r="W79" s="71"/>
      <c r="X79" s="72"/>
      <c r="Y79" s="112" t="s">
        <v>68</v>
      </c>
      <c r="Z79" s="72"/>
      <c r="AA79" s="75"/>
      <c r="AB79" s="169" t="s">
        <v>1692</v>
      </c>
      <c r="AC79" s="72"/>
      <c r="AD79" s="170">
        <v>46148.848532731485</v>
      </c>
      <c r="AE79" s="72"/>
      <c r="AF79" s="111" t="s">
        <v>1693</v>
      </c>
      <c r="AG79" s="71"/>
      <c r="AH79" s="72"/>
      <c r="AI79" s="111" t="s">
        <v>1694</v>
      </c>
      <c r="AJ79" s="71"/>
      <c r="AK79" s="72"/>
      <c r="AL79" s="111" t="s">
        <v>1269</v>
      </c>
      <c r="AM79" s="72"/>
      <c r="AN79" s="111">
        <v>3.764563173E9</v>
      </c>
      <c r="AO79" s="72"/>
      <c r="AP79" s="156" t="s">
        <v>639</v>
      </c>
      <c r="AQ79" s="72"/>
      <c r="AR79" s="156" t="s">
        <v>1186</v>
      </c>
      <c r="AS79" s="72"/>
      <c r="AT79" s="160">
        <v>30000.0</v>
      </c>
      <c r="AU79" s="72"/>
      <c r="AV79" s="156" t="s">
        <v>246</v>
      </c>
      <c r="AW79" s="71"/>
      <c r="AX79" s="72"/>
      <c r="AY79" s="111" t="s">
        <v>1084</v>
      </c>
      <c r="AZ79" s="71"/>
      <c r="BA79" s="72"/>
      <c r="BB79" s="171">
        <v>46247.0</v>
      </c>
      <c r="BC79" s="72"/>
      <c r="BD79" s="75"/>
    </row>
    <row r="80" ht="16.5" customHeight="1" outlineLevel="1">
      <c r="A80" s="75"/>
      <c r="B80" s="105" t="s">
        <v>1699</v>
      </c>
      <c r="C80" s="106">
        <v>46183.70520236111</v>
      </c>
      <c r="D80" s="72"/>
      <c r="E80" s="107" t="s">
        <v>7</v>
      </c>
      <c r="F80" s="71"/>
      <c r="G80" s="107" t="s">
        <v>174</v>
      </c>
      <c r="H80" s="71"/>
      <c r="I80" s="107" t="s">
        <v>1191</v>
      </c>
      <c r="J80" s="71"/>
      <c r="K80" s="71"/>
      <c r="L80" s="71"/>
      <c r="M80" s="72"/>
      <c r="N80" s="246" t="s">
        <v>1702</v>
      </c>
      <c r="O80" s="72"/>
      <c r="P80" s="109">
        <v>20000.0</v>
      </c>
      <c r="Q80" s="71"/>
      <c r="R80" s="110">
        <v>0.0</v>
      </c>
      <c r="S80" s="72"/>
      <c r="T80" s="111" t="s">
        <v>88</v>
      </c>
      <c r="U80" s="72"/>
      <c r="V80" s="112" t="s">
        <v>79</v>
      </c>
      <c r="W80" s="71"/>
      <c r="X80" s="72"/>
      <c r="Y80" s="112" t="s">
        <v>68</v>
      </c>
      <c r="Z80" s="72"/>
      <c r="AA80" s="75"/>
      <c r="AB80" s="169" t="s">
        <v>1704</v>
      </c>
      <c r="AC80" s="72"/>
      <c r="AD80" s="170">
        <v>46148.43183395833</v>
      </c>
      <c r="AE80" s="72"/>
      <c r="AF80" s="111" t="s">
        <v>1706</v>
      </c>
      <c r="AG80" s="71"/>
      <c r="AH80" s="72"/>
      <c r="AI80" s="111" t="s">
        <v>1708</v>
      </c>
      <c r="AJ80" s="71"/>
      <c r="AK80" s="72"/>
      <c r="AL80" s="111" t="s">
        <v>1709</v>
      </c>
      <c r="AM80" s="72"/>
      <c r="AN80" s="111">
        <v>3.76488766E9</v>
      </c>
      <c r="AO80" s="72"/>
      <c r="AP80" s="156" t="s">
        <v>742</v>
      </c>
      <c r="AQ80" s="72"/>
      <c r="AR80" s="156" t="s">
        <v>1186</v>
      </c>
      <c r="AS80" s="72"/>
      <c r="AT80" s="160">
        <v>15000.0</v>
      </c>
      <c r="AU80" s="72"/>
      <c r="AV80" s="156" t="s">
        <v>544</v>
      </c>
      <c r="AW80" s="71"/>
      <c r="AX80" s="72"/>
      <c r="AY80" s="111" t="s">
        <v>1059</v>
      </c>
      <c r="AZ80" s="71"/>
      <c r="BA80" s="72"/>
      <c r="BB80" s="171">
        <v>46193.0</v>
      </c>
      <c r="BC80" s="72"/>
      <c r="BD80" s="75"/>
    </row>
    <row r="81" ht="16.5" customHeight="1" outlineLevel="1">
      <c r="A81" s="75"/>
      <c r="B81" s="105" t="s">
        <v>1711</v>
      </c>
      <c r="C81" s="106">
        <v>46183.702409618054</v>
      </c>
      <c r="D81" s="72"/>
      <c r="E81" s="107" t="s">
        <v>7</v>
      </c>
      <c r="F81" s="71"/>
      <c r="G81" s="107" t="s">
        <v>174</v>
      </c>
      <c r="H81" s="71"/>
      <c r="I81" s="107" t="s">
        <v>1713</v>
      </c>
      <c r="J81" s="71"/>
      <c r="K81" s="71"/>
      <c r="L81" s="71"/>
      <c r="M81" s="72"/>
      <c r="N81" s="246" t="s">
        <v>807</v>
      </c>
      <c r="O81" s="72"/>
      <c r="P81" s="109">
        <v>20000.0</v>
      </c>
      <c r="Q81" s="71"/>
      <c r="R81" s="110">
        <v>0.0</v>
      </c>
      <c r="S81" s="72"/>
      <c r="T81" s="111" t="s">
        <v>88</v>
      </c>
      <c r="U81" s="72"/>
      <c r="V81" s="112" t="s">
        <v>79</v>
      </c>
      <c r="W81" s="71"/>
      <c r="X81" s="72"/>
      <c r="Y81" s="112" t="s">
        <v>68</v>
      </c>
      <c r="Z81" s="72"/>
      <c r="AA81" s="75"/>
      <c r="AB81" s="169" t="s">
        <v>1717</v>
      </c>
      <c r="AC81" s="72"/>
      <c r="AD81" s="170">
        <v>46148.43091484954</v>
      </c>
      <c r="AE81" s="72"/>
      <c r="AF81" s="111" t="s">
        <v>1079</v>
      </c>
      <c r="AG81" s="71"/>
      <c r="AH81" s="72"/>
      <c r="AI81" s="111" t="s">
        <v>1718</v>
      </c>
      <c r="AJ81" s="71"/>
      <c r="AK81" s="72"/>
      <c r="AL81" s="111" t="s">
        <v>1719</v>
      </c>
      <c r="AM81" s="72"/>
      <c r="AN81" s="111">
        <v>3.765306596E9</v>
      </c>
      <c r="AO81" s="72"/>
      <c r="AP81" s="156" t="s">
        <v>742</v>
      </c>
      <c r="AQ81" s="72"/>
      <c r="AR81" s="156" t="s">
        <v>1186</v>
      </c>
      <c r="AS81" s="72"/>
      <c r="AT81" s="160">
        <v>15000.0</v>
      </c>
      <c r="AU81" s="72"/>
      <c r="AV81" s="156" t="s">
        <v>544</v>
      </c>
      <c r="AW81" s="71"/>
      <c r="AX81" s="72"/>
      <c r="AY81" s="111" t="s">
        <v>1059</v>
      </c>
      <c r="AZ81" s="71"/>
      <c r="BA81" s="72"/>
      <c r="BB81" s="156" t="s">
        <v>188</v>
      </c>
      <c r="BC81" s="72"/>
      <c r="BD81" s="75"/>
    </row>
    <row r="82" ht="16.5" customHeight="1" outlineLevel="1">
      <c r="A82" s="75"/>
      <c r="B82" s="105" t="s">
        <v>1721</v>
      </c>
      <c r="C82" s="106">
        <v>46183.53364083334</v>
      </c>
      <c r="D82" s="72"/>
      <c r="E82" s="107" t="s">
        <v>7</v>
      </c>
      <c r="F82" s="71"/>
      <c r="G82" s="107" t="s">
        <v>174</v>
      </c>
      <c r="H82" s="71"/>
      <c r="I82" s="107" t="s">
        <v>1315</v>
      </c>
      <c r="J82" s="71"/>
      <c r="K82" s="71"/>
      <c r="L82" s="71"/>
      <c r="M82" s="72"/>
      <c r="N82" s="246" t="s">
        <v>387</v>
      </c>
      <c r="O82" s="72"/>
      <c r="P82" s="109">
        <v>30000.0</v>
      </c>
      <c r="Q82" s="71"/>
      <c r="R82" s="110">
        <v>0.0</v>
      </c>
      <c r="S82" s="72"/>
      <c r="T82" s="111" t="s">
        <v>88</v>
      </c>
      <c r="U82" s="72"/>
      <c r="V82" s="112" t="s">
        <v>79</v>
      </c>
      <c r="W82" s="71"/>
      <c r="X82" s="72"/>
      <c r="Y82" s="112" t="s">
        <v>68</v>
      </c>
      <c r="Z82" s="72"/>
      <c r="AA82" s="75"/>
      <c r="AB82" s="169" t="s">
        <v>1726</v>
      </c>
      <c r="AC82" s="72"/>
      <c r="AD82" s="170">
        <v>46147.85030802083</v>
      </c>
      <c r="AE82" s="72"/>
      <c r="AF82" s="111" t="s">
        <v>1727</v>
      </c>
      <c r="AG82" s="71"/>
      <c r="AH82" s="72"/>
      <c r="AI82" s="111" t="s">
        <v>728</v>
      </c>
      <c r="AJ82" s="71"/>
      <c r="AK82" s="72"/>
      <c r="AL82" s="111" t="s">
        <v>1729</v>
      </c>
      <c r="AM82" s="72"/>
      <c r="AN82" s="111">
        <v>3.764761894E9</v>
      </c>
      <c r="AO82" s="72"/>
      <c r="AP82" s="156" t="s">
        <v>549</v>
      </c>
      <c r="AQ82" s="72"/>
      <c r="AR82" s="156" t="s">
        <v>1186</v>
      </c>
      <c r="AS82" s="72"/>
      <c r="AT82" s="160">
        <v>15000.0</v>
      </c>
      <c r="AU82" s="72"/>
      <c r="AV82" s="156" t="s">
        <v>544</v>
      </c>
      <c r="AW82" s="71"/>
      <c r="AX82" s="72"/>
      <c r="AY82" s="111" t="s">
        <v>1029</v>
      </c>
      <c r="AZ82" s="71"/>
      <c r="BA82" s="72"/>
      <c r="BB82" s="171">
        <v>46178.0</v>
      </c>
      <c r="BC82" s="72"/>
      <c r="BD82" s="75"/>
    </row>
    <row r="83" ht="16.5" customHeight="1" outlineLevel="1">
      <c r="A83" s="75"/>
      <c r="B83" s="105" t="s">
        <v>1730</v>
      </c>
      <c r="C83" s="106">
        <v>46182.80131137732</v>
      </c>
      <c r="D83" s="72"/>
      <c r="E83" s="107" t="s">
        <v>7</v>
      </c>
      <c r="F83" s="71"/>
      <c r="G83" s="107" t="s">
        <v>174</v>
      </c>
      <c r="H83" s="71"/>
      <c r="I83" s="107" t="s">
        <v>1731</v>
      </c>
      <c r="J83" s="71"/>
      <c r="K83" s="71"/>
      <c r="L83" s="71"/>
      <c r="M83" s="72"/>
      <c r="N83" s="246" t="s">
        <v>1347</v>
      </c>
      <c r="O83" s="72"/>
      <c r="P83" s="109">
        <v>30000.0</v>
      </c>
      <c r="Q83" s="71"/>
      <c r="R83" s="110">
        <v>0.0</v>
      </c>
      <c r="S83" s="72"/>
      <c r="T83" s="111" t="s">
        <v>66</v>
      </c>
      <c r="U83" s="72"/>
      <c r="V83" s="112" t="s">
        <v>79</v>
      </c>
      <c r="W83" s="71"/>
      <c r="X83" s="72"/>
      <c r="Y83" s="112" t="s">
        <v>68</v>
      </c>
      <c r="Z83" s="72"/>
      <c r="AA83" s="75"/>
      <c r="AB83" s="169" t="s">
        <v>1734</v>
      </c>
      <c r="AC83" s="72"/>
      <c r="AD83" s="170">
        <v>46147.84918123843</v>
      </c>
      <c r="AE83" s="72"/>
      <c r="AF83" s="111" t="s">
        <v>1735</v>
      </c>
      <c r="AG83" s="71"/>
      <c r="AH83" s="72"/>
      <c r="AI83" s="111" t="s">
        <v>1736</v>
      </c>
      <c r="AJ83" s="71"/>
      <c r="AK83" s="72"/>
      <c r="AL83" s="111" t="s">
        <v>1737</v>
      </c>
      <c r="AM83" s="72"/>
      <c r="AN83" s="111">
        <v>3.764761894E9</v>
      </c>
      <c r="AO83" s="72"/>
      <c r="AP83" s="156" t="s">
        <v>549</v>
      </c>
      <c r="AQ83" s="72"/>
      <c r="AR83" s="156" t="s">
        <v>1186</v>
      </c>
      <c r="AS83" s="72"/>
      <c r="AT83" s="160">
        <v>15000.0</v>
      </c>
      <c r="AU83" s="72"/>
      <c r="AV83" s="156" t="s">
        <v>544</v>
      </c>
      <c r="AW83" s="71"/>
      <c r="AX83" s="72"/>
      <c r="AY83" s="111" t="s">
        <v>1029</v>
      </c>
      <c r="AZ83" s="71"/>
      <c r="BA83" s="72"/>
      <c r="BB83" s="171">
        <v>46178.0</v>
      </c>
      <c r="BC83" s="72"/>
      <c r="BD83" s="75"/>
    </row>
    <row r="84" ht="16.5" customHeight="1" outlineLevel="1">
      <c r="A84" s="75"/>
      <c r="B84" s="105" t="s">
        <v>1738</v>
      </c>
      <c r="C84" s="106">
        <v>46182.77700420139</v>
      </c>
      <c r="D84" s="72"/>
      <c r="E84" s="107" t="s">
        <v>76</v>
      </c>
      <c r="F84" s="71"/>
      <c r="G84" s="107" t="s">
        <v>30</v>
      </c>
      <c r="H84" s="71"/>
      <c r="I84" s="107" t="s">
        <v>1739</v>
      </c>
      <c r="J84" s="71"/>
      <c r="K84" s="71"/>
      <c r="L84" s="71"/>
      <c r="M84" s="72"/>
      <c r="N84" s="246" t="s">
        <v>1740</v>
      </c>
      <c r="O84" s="72"/>
      <c r="P84" s="109">
        <v>49000.0</v>
      </c>
      <c r="Q84" s="71"/>
      <c r="R84" s="110">
        <v>0.0</v>
      </c>
      <c r="S84" s="72"/>
      <c r="T84" s="111" t="s">
        <v>88</v>
      </c>
      <c r="U84" s="72"/>
      <c r="V84" s="112" t="s">
        <v>79</v>
      </c>
      <c r="W84" s="71"/>
      <c r="X84" s="72"/>
      <c r="Y84" s="112" t="s">
        <v>68</v>
      </c>
      <c r="Z84" s="72"/>
      <c r="AA84" s="75"/>
      <c r="AB84" s="169" t="s">
        <v>1742</v>
      </c>
      <c r="AC84" s="72"/>
      <c r="AD84" s="170">
        <v>46147.84841663194</v>
      </c>
      <c r="AE84" s="72"/>
      <c r="AF84" s="111" t="s">
        <v>1743</v>
      </c>
      <c r="AG84" s="71"/>
      <c r="AH84" s="72"/>
      <c r="AI84" s="111" t="s">
        <v>793</v>
      </c>
      <c r="AJ84" s="71"/>
      <c r="AK84" s="72"/>
      <c r="AL84" s="111" t="s">
        <v>1744</v>
      </c>
      <c r="AM84" s="72"/>
      <c r="AN84" s="111">
        <v>3.757452622E9</v>
      </c>
      <c r="AO84" s="72"/>
      <c r="AP84" s="156" t="s">
        <v>549</v>
      </c>
      <c r="AQ84" s="72"/>
      <c r="AR84" s="156" t="s">
        <v>1186</v>
      </c>
      <c r="AS84" s="72"/>
      <c r="AT84" s="160">
        <v>20000.0</v>
      </c>
      <c r="AU84" s="72"/>
      <c r="AV84" s="156" t="s">
        <v>544</v>
      </c>
      <c r="AW84" s="71"/>
      <c r="AX84" s="72"/>
      <c r="AY84" s="111" t="s">
        <v>1029</v>
      </c>
      <c r="AZ84" s="71"/>
      <c r="BA84" s="72"/>
      <c r="BB84" s="171">
        <v>46178.0</v>
      </c>
      <c r="BC84" s="72"/>
      <c r="BD84" s="75"/>
    </row>
    <row r="85" ht="16.5" customHeight="1" outlineLevel="1">
      <c r="A85" s="75"/>
      <c r="B85" s="105" t="s">
        <v>1746</v>
      </c>
      <c r="C85" s="106">
        <v>46182.77475652778</v>
      </c>
      <c r="D85" s="72"/>
      <c r="E85" s="107" t="s">
        <v>7</v>
      </c>
      <c r="F85" s="71"/>
      <c r="G85" s="107" t="s">
        <v>174</v>
      </c>
      <c r="H85" s="71"/>
      <c r="I85" s="107" t="s">
        <v>1224</v>
      </c>
      <c r="J85" s="71"/>
      <c r="K85" s="71"/>
      <c r="L85" s="71"/>
      <c r="M85" s="72"/>
      <c r="N85" s="246" t="s">
        <v>1225</v>
      </c>
      <c r="O85" s="72"/>
      <c r="P85" s="109">
        <v>20000.0</v>
      </c>
      <c r="Q85" s="71"/>
      <c r="R85" s="110">
        <v>0.0</v>
      </c>
      <c r="S85" s="72"/>
      <c r="T85" s="111" t="s">
        <v>88</v>
      </c>
      <c r="U85" s="72"/>
      <c r="V85" s="112" t="s">
        <v>79</v>
      </c>
      <c r="W85" s="71"/>
      <c r="X85" s="72"/>
      <c r="Y85" s="112" t="s">
        <v>68</v>
      </c>
      <c r="Z85" s="72"/>
      <c r="AA85" s="75"/>
      <c r="AB85" s="169" t="s">
        <v>1751</v>
      </c>
      <c r="AC85" s="72"/>
      <c r="AD85" s="170">
        <v>46147.77876240741</v>
      </c>
      <c r="AE85" s="72"/>
      <c r="AF85" s="111" t="s">
        <v>726</v>
      </c>
      <c r="AG85" s="71"/>
      <c r="AH85" s="72"/>
      <c r="AI85" s="111" t="s">
        <v>661</v>
      </c>
      <c r="AJ85" s="71"/>
      <c r="AK85" s="72"/>
      <c r="AL85" s="111" t="s">
        <v>1752</v>
      </c>
      <c r="AM85" s="72"/>
      <c r="AN85" s="111">
        <v>3.764252883E9</v>
      </c>
      <c r="AO85" s="72"/>
      <c r="AP85" s="156" t="s">
        <v>549</v>
      </c>
      <c r="AQ85" s="72"/>
      <c r="AR85" s="156" t="s">
        <v>1186</v>
      </c>
      <c r="AS85" s="72"/>
      <c r="AT85" s="160">
        <v>20000.0</v>
      </c>
      <c r="AU85" s="72"/>
      <c r="AV85" s="156" t="s">
        <v>544</v>
      </c>
      <c r="AW85" s="71"/>
      <c r="AX85" s="72"/>
      <c r="AY85" s="111" t="s">
        <v>1029</v>
      </c>
      <c r="AZ85" s="71"/>
      <c r="BA85" s="72"/>
      <c r="BB85" s="171">
        <v>46178.0</v>
      </c>
      <c r="BC85" s="72"/>
      <c r="BD85" s="75"/>
    </row>
    <row r="86" ht="16.5" customHeight="1" outlineLevel="1">
      <c r="A86" s="75"/>
      <c r="B86" s="105" t="s">
        <v>1753</v>
      </c>
      <c r="C86" s="106">
        <v>46182.732659421294</v>
      </c>
      <c r="D86" s="72"/>
      <c r="E86" s="107" t="s">
        <v>7</v>
      </c>
      <c r="F86" s="71"/>
      <c r="G86" s="107" t="s">
        <v>174</v>
      </c>
      <c r="H86" s="71"/>
      <c r="I86" s="107" t="s">
        <v>1754</v>
      </c>
      <c r="J86" s="71"/>
      <c r="K86" s="71"/>
      <c r="L86" s="71"/>
      <c r="M86" s="72"/>
      <c r="N86" s="246" t="s">
        <v>1405</v>
      </c>
      <c r="O86" s="72"/>
      <c r="P86" s="109">
        <v>30000.0</v>
      </c>
      <c r="Q86" s="71"/>
      <c r="R86" s="110">
        <v>0.0</v>
      </c>
      <c r="S86" s="72"/>
      <c r="T86" s="111" t="s">
        <v>66</v>
      </c>
      <c r="U86" s="72"/>
      <c r="V86" s="112" t="s">
        <v>79</v>
      </c>
      <c r="W86" s="71"/>
      <c r="X86" s="72"/>
      <c r="Y86" s="112" t="s">
        <v>68</v>
      </c>
      <c r="Z86" s="72"/>
      <c r="AA86" s="75"/>
      <c r="AB86" s="169" t="s">
        <v>1756</v>
      </c>
      <c r="AC86" s="72"/>
      <c r="AD86" s="170">
        <v>46147.650417881945</v>
      </c>
      <c r="AE86" s="72"/>
      <c r="AF86" s="111" t="s">
        <v>1758</v>
      </c>
      <c r="AG86" s="71"/>
      <c r="AH86" s="72"/>
      <c r="AI86" s="111" t="s">
        <v>1759</v>
      </c>
      <c r="AJ86" s="71"/>
      <c r="AK86" s="72"/>
      <c r="AL86" s="111" t="s">
        <v>1760</v>
      </c>
      <c r="AM86" s="72"/>
      <c r="AN86" s="111">
        <v>3.764656093E9</v>
      </c>
      <c r="AO86" s="72"/>
      <c r="AP86" s="156" t="s">
        <v>549</v>
      </c>
      <c r="AQ86" s="72"/>
      <c r="AR86" s="156" t="s">
        <v>1186</v>
      </c>
      <c r="AS86" s="72"/>
      <c r="AT86" s="160">
        <v>15000.0</v>
      </c>
      <c r="AU86" s="72"/>
      <c r="AV86" s="156" t="s">
        <v>544</v>
      </c>
      <c r="AW86" s="71"/>
      <c r="AX86" s="72"/>
      <c r="AY86" s="111" t="s">
        <v>1029</v>
      </c>
      <c r="AZ86" s="71"/>
      <c r="BA86" s="72"/>
      <c r="BB86" s="171">
        <v>46178.0</v>
      </c>
      <c r="BC86" s="72"/>
      <c r="BD86" s="75"/>
    </row>
    <row r="87" ht="16.5" customHeight="1" outlineLevel="1">
      <c r="A87" s="75"/>
      <c r="B87" s="105" t="s">
        <v>1761</v>
      </c>
      <c r="C87" s="106">
        <v>46182.438160335645</v>
      </c>
      <c r="D87" s="72"/>
      <c r="E87" s="107" t="s">
        <v>7</v>
      </c>
      <c r="F87" s="71"/>
      <c r="G87" s="107" t="s">
        <v>174</v>
      </c>
      <c r="H87" s="71"/>
      <c r="I87" s="107" t="s">
        <v>1426</v>
      </c>
      <c r="J87" s="71"/>
      <c r="K87" s="71"/>
      <c r="L87" s="71"/>
      <c r="M87" s="72"/>
      <c r="N87" s="246" t="s">
        <v>1422</v>
      </c>
      <c r="O87" s="72"/>
      <c r="P87" s="109">
        <v>30000.0</v>
      </c>
      <c r="Q87" s="71"/>
      <c r="R87" s="110">
        <v>0.0</v>
      </c>
      <c r="S87" s="72"/>
      <c r="T87" s="111" t="s">
        <v>88</v>
      </c>
      <c r="U87" s="72"/>
      <c r="V87" s="112" t="s">
        <v>79</v>
      </c>
      <c r="W87" s="71"/>
      <c r="X87" s="72"/>
      <c r="Y87" s="112" t="s">
        <v>68</v>
      </c>
      <c r="Z87" s="72"/>
      <c r="AA87" s="75"/>
      <c r="AB87" s="169" t="s">
        <v>1763</v>
      </c>
      <c r="AC87" s="72"/>
      <c r="AD87" s="170">
        <v>46147.649666261575</v>
      </c>
      <c r="AE87" s="72"/>
      <c r="AF87" s="111" t="s">
        <v>1075</v>
      </c>
      <c r="AG87" s="71"/>
      <c r="AH87" s="72"/>
      <c r="AI87" s="111" t="s">
        <v>1649</v>
      </c>
      <c r="AJ87" s="71"/>
      <c r="AK87" s="72"/>
      <c r="AL87" s="111" t="s">
        <v>1765</v>
      </c>
      <c r="AM87" s="72"/>
      <c r="AN87" s="111">
        <v>3.764713974E9</v>
      </c>
      <c r="AO87" s="72"/>
      <c r="AP87" s="156" t="s">
        <v>549</v>
      </c>
      <c r="AQ87" s="72"/>
      <c r="AR87" s="156" t="s">
        <v>1186</v>
      </c>
      <c r="AS87" s="72"/>
      <c r="AT87" s="160">
        <v>15000.0</v>
      </c>
      <c r="AU87" s="72"/>
      <c r="AV87" s="156" t="s">
        <v>544</v>
      </c>
      <c r="AW87" s="71"/>
      <c r="AX87" s="72"/>
      <c r="AY87" s="111" t="s">
        <v>1029</v>
      </c>
      <c r="AZ87" s="71"/>
      <c r="BA87" s="72"/>
      <c r="BB87" s="171">
        <v>46178.0</v>
      </c>
      <c r="BC87" s="72"/>
      <c r="BD87" s="75"/>
    </row>
    <row r="88" ht="16.5" customHeight="1" outlineLevel="1">
      <c r="A88" s="75"/>
      <c r="B88" s="105" t="s">
        <v>1766</v>
      </c>
      <c r="C88" s="106">
        <v>46181.61643834491</v>
      </c>
      <c r="D88" s="72"/>
      <c r="E88" s="107" t="s">
        <v>7</v>
      </c>
      <c r="F88" s="71"/>
      <c r="G88" s="107" t="s">
        <v>174</v>
      </c>
      <c r="H88" s="71"/>
      <c r="I88" s="107" t="s">
        <v>1767</v>
      </c>
      <c r="J88" s="71"/>
      <c r="K88" s="71"/>
      <c r="L88" s="71"/>
      <c r="M88" s="72"/>
      <c r="N88" s="246" t="s">
        <v>1432</v>
      </c>
      <c r="O88" s="72"/>
      <c r="P88" s="109">
        <v>30000.0</v>
      </c>
      <c r="Q88" s="71"/>
      <c r="R88" s="110">
        <v>0.0</v>
      </c>
      <c r="S88" s="72"/>
      <c r="T88" s="111" t="s">
        <v>66</v>
      </c>
      <c r="U88" s="72"/>
      <c r="V88" s="112" t="s">
        <v>79</v>
      </c>
      <c r="W88" s="71"/>
      <c r="X88" s="72"/>
      <c r="Y88" s="112" t="s">
        <v>68</v>
      </c>
      <c r="Z88" s="72"/>
      <c r="AA88" s="75"/>
      <c r="AB88" s="169" t="s">
        <v>1768</v>
      </c>
      <c r="AC88" s="72"/>
      <c r="AD88" s="170">
        <v>46147.492924756945</v>
      </c>
      <c r="AE88" s="72"/>
      <c r="AF88" s="111" t="s">
        <v>712</v>
      </c>
      <c r="AG88" s="71"/>
      <c r="AH88" s="72"/>
      <c r="AI88" s="111" t="s">
        <v>713</v>
      </c>
      <c r="AJ88" s="71"/>
      <c r="AK88" s="72"/>
      <c r="AL88" s="111" t="s">
        <v>387</v>
      </c>
      <c r="AM88" s="72"/>
      <c r="AN88" s="111">
        <v>3.764660205E9</v>
      </c>
      <c r="AO88" s="72"/>
      <c r="AP88" s="156" t="s">
        <v>506</v>
      </c>
      <c r="AQ88" s="72"/>
      <c r="AR88" s="156" t="s">
        <v>1186</v>
      </c>
      <c r="AS88" s="72"/>
      <c r="AT88" s="160">
        <v>30000.0</v>
      </c>
      <c r="AU88" s="72"/>
      <c r="AV88" s="156" t="s">
        <v>246</v>
      </c>
      <c r="AW88" s="71"/>
      <c r="AX88" s="72"/>
      <c r="AY88" s="111" t="s">
        <v>836</v>
      </c>
      <c r="AZ88" s="71"/>
      <c r="BA88" s="72"/>
      <c r="BB88" s="171">
        <v>46247.0</v>
      </c>
      <c r="BC88" s="72"/>
      <c r="BD88" s="75"/>
    </row>
    <row r="89" ht="16.5" customHeight="1" outlineLevel="1">
      <c r="A89" s="75"/>
      <c r="B89" s="105" t="s">
        <v>1771</v>
      </c>
      <c r="C89" s="106">
        <v>46178.882886782405</v>
      </c>
      <c r="D89" s="72"/>
      <c r="E89" s="107" t="s">
        <v>7</v>
      </c>
      <c r="F89" s="71"/>
      <c r="G89" s="107" t="s">
        <v>174</v>
      </c>
      <c r="H89" s="71"/>
      <c r="I89" s="107" t="s">
        <v>1772</v>
      </c>
      <c r="J89" s="71"/>
      <c r="K89" s="71"/>
      <c r="L89" s="71"/>
      <c r="M89" s="72"/>
      <c r="N89" s="246" t="s">
        <v>1773</v>
      </c>
      <c r="O89" s="72"/>
      <c r="P89" s="109">
        <v>30000.0</v>
      </c>
      <c r="Q89" s="71"/>
      <c r="R89" s="110">
        <v>0.0</v>
      </c>
      <c r="S89" s="72"/>
      <c r="T89" s="111" t="s">
        <v>66</v>
      </c>
      <c r="U89" s="72"/>
      <c r="V89" s="112" t="s">
        <v>79</v>
      </c>
      <c r="W89" s="71"/>
      <c r="X89" s="72"/>
      <c r="Y89" s="112" t="s">
        <v>68</v>
      </c>
      <c r="Z89" s="72"/>
      <c r="AA89" s="75"/>
      <c r="AB89" s="169" t="s">
        <v>1775</v>
      </c>
      <c r="AC89" s="72"/>
      <c r="AD89" s="170">
        <v>46147.49069643518</v>
      </c>
      <c r="AE89" s="72"/>
      <c r="AF89" s="111" t="s">
        <v>699</v>
      </c>
      <c r="AG89" s="71"/>
      <c r="AH89" s="72"/>
      <c r="AI89" s="111" t="s">
        <v>700</v>
      </c>
      <c r="AJ89" s="71"/>
      <c r="AK89" s="72"/>
      <c r="AL89" s="111" t="s">
        <v>701</v>
      </c>
      <c r="AM89" s="72"/>
      <c r="AN89" s="111">
        <v>3.764535654E9</v>
      </c>
      <c r="AO89" s="72"/>
      <c r="AP89" s="156" t="s">
        <v>506</v>
      </c>
      <c r="AQ89" s="72"/>
      <c r="AR89" s="156" t="s">
        <v>1186</v>
      </c>
      <c r="AS89" s="72"/>
      <c r="AT89" s="160">
        <v>30000.0</v>
      </c>
      <c r="AU89" s="72"/>
      <c r="AV89" s="156" t="s">
        <v>246</v>
      </c>
      <c r="AW89" s="71"/>
      <c r="AX89" s="72"/>
      <c r="AY89" s="111" t="s">
        <v>836</v>
      </c>
      <c r="AZ89" s="71"/>
      <c r="BA89" s="72"/>
      <c r="BB89" s="171">
        <v>46243.0</v>
      </c>
      <c r="BC89" s="72"/>
      <c r="BD89" s="75"/>
    </row>
    <row r="90" ht="16.5" customHeight="1" outlineLevel="1">
      <c r="A90" s="75"/>
      <c r="B90" s="105" t="s">
        <v>1778</v>
      </c>
      <c r="C90" s="106">
        <v>46178.79750303241</v>
      </c>
      <c r="D90" s="72"/>
      <c r="E90" s="107" t="s">
        <v>7</v>
      </c>
      <c r="F90" s="71"/>
      <c r="G90" s="107" t="s">
        <v>174</v>
      </c>
      <c r="H90" s="71"/>
      <c r="I90" s="107" t="s">
        <v>1328</v>
      </c>
      <c r="J90" s="71"/>
      <c r="K90" s="71"/>
      <c r="L90" s="71"/>
      <c r="M90" s="72"/>
      <c r="N90" s="246" t="s">
        <v>1329</v>
      </c>
      <c r="O90" s="72"/>
      <c r="P90" s="109">
        <v>30000.0</v>
      </c>
      <c r="Q90" s="71"/>
      <c r="R90" s="110">
        <v>0.0</v>
      </c>
      <c r="S90" s="72"/>
      <c r="T90" s="111" t="s">
        <v>88</v>
      </c>
      <c r="U90" s="72"/>
      <c r="V90" s="112" t="s">
        <v>79</v>
      </c>
      <c r="W90" s="71"/>
      <c r="X90" s="72"/>
      <c r="Y90" s="112" t="s">
        <v>68</v>
      </c>
      <c r="Z90" s="72"/>
      <c r="AA90" s="75"/>
      <c r="AB90" s="169" t="s">
        <v>1779</v>
      </c>
      <c r="AC90" s="72"/>
      <c r="AD90" s="170">
        <v>46146.89359157407</v>
      </c>
      <c r="AE90" s="72"/>
      <c r="AF90" s="111" t="s">
        <v>1780</v>
      </c>
      <c r="AG90" s="71"/>
      <c r="AH90" s="72"/>
      <c r="AI90" s="111" t="s">
        <v>1781</v>
      </c>
      <c r="AJ90" s="71"/>
      <c r="AK90" s="72"/>
      <c r="AL90" s="111" t="s">
        <v>1782</v>
      </c>
      <c r="AM90" s="72"/>
      <c r="AN90" s="111">
        <v>3.51772549E9</v>
      </c>
      <c r="AO90" s="72"/>
      <c r="AP90" s="156" t="s">
        <v>639</v>
      </c>
      <c r="AQ90" s="72"/>
      <c r="AR90" s="156" t="s">
        <v>1186</v>
      </c>
      <c r="AS90" s="72"/>
      <c r="AT90" s="160">
        <v>30000.0</v>
      </c>
      <c r="AU90" s="72"/>
      <c r="AV90" s="156" t="s">
        <v>544</v>
      </c>
      <c r="AW90" s="71"/>
      <c r="AX90" s="72"/>
      <c r="AY90" s="111" t="s">
        <v>1084</v>
      </c>
      <c r="AZ90" s="71"/>
      <c r="BA90" s="72"/>
      <c r="BB90" s="171">
        <v>46179.0</v>
      </c>
      <c r="BC90" s="72"/>
      <c r="BD90" s="75"/>
    </row>
    <row r="91" ht="16.5" customHeight="1" outlineLevel="1">
      <c r="A91" s="75"/>
      <c r="B91" s="105" t="s">
        <v>1784</v>
      </c>
      <c r="C91" s="106">
        <v>46178.79257417824</v>
      </c>
      <c r="D91" s="72"/>
      <c r="E91" s="107" t="s">
        <v>7</v>
      </c>
      <c r="F91" s="71"/>
      <c r="G91" s="107" t="s">
        <v>174</v>
      </c>
      <c r="H91" s="71"/>
      <c r="I91" s="107" t="s">
        <v>1501</v>
      </c>
      <c r="J91" s="71"/>
      <c r="K91" s="71"/>
      <c r="L91" s="71"/>
      <c r="M91" s="72"/>
      <c r="N91" s="246" t="s">
        <v>1503</v>
      </c>
      <c r="O91" s="72"/>
      <c r="P91" s="109">
        <v>20000.0</v>
      </c>
      <c r="Q91" s="71"/>
      <c r="R91" s="110">
        <v>0.0</v>
      </c>
      <c r="S91" s="72"/>
      <c r="T91" s="111" t="s">
        <v>88</v>
      </c>
      <c r="U91" s="72"/>
      <c r="V91" s="112" t="s">
        <v>79</v>
      </c>
      <c r="W91" s="71"/>
      <c r="X91" s="72"/>
      <c r="Y91" s="112" t="s">
        <v>68</v>
      </c>
      <c r="Z91" s="72"/>
      <c r="AA91" s="75"/>
      <c r="AB91" s="169" t="s">
        <v>1786</v>
      </c>
      <c r="AC91" s="72"/>
      <c r="AD91" s="170">
        <v>46146.89264662037</v>
      </c>
      <c r="AE91" s="72"/>
      <c r="AF91" s="111" t="s">
        <v>1787</v>
      </c>
      <c r="AG91" s="71"/>
      <c r="AH91" s="72"/>
      <c r="AI91" s="111" t="s">
        <v>1788</v>
      </c>
      <c r="AJ91" s="71"/>
      <c r="AK91" s="72"/>
      <c r="AL91" s="111" t="s">
        <v>1789</v>
      </c>
      <c r="AM91" s="72"/>
      <c r="AN91" s="111">
        <v>3.76538323E9</v>
      </c>
      <c r="AO91" s="72"/>
      <c r="AP91" s="156" t="s">
        <v>639</v>
      </c>
      <c r="AQ91" s="72"/>
      <c r="AR91" s="156" t="s">
        <v>1186</v>
      </c>
      <c r="AS91" s="72"/>
      <c r="AT91" s="160">
        <v>30000.0</v>
      </c>
      <c r="AU91" s="72"/>
      <c r="AV91" s="156" t="s">
        <v>544</v>
      </c>
      <c r="AW91" s="71"/>
      <c r="AX91" s="72"/>
      <c r="AY91" s="111" t="s">
        <v>1084</v>
      </c>
      <c r="AZ91" s="71"/>
      <c r="BA91" s="72"/>
      <c r="BB91" s="156" t="s">
        <v>188</v>
      </c>
      <c r="BC91" s="72"/>
      <c r="BD91" s="75"/>
    </row>
    <row r="92" ht="16.5" customHeight="1" outlineLevel="1">
      <c r="A92" s="75"/>
      <c r="B92" s="105" t="s">
        <v>1791</v>
      </c>
      <c r="C92" s="106">
        <v>46178.702679027774</v>
      </c>
      <c r="D92" s="72"/>
      <c r="E92" s="107" t="s">
        <v>7</v>
      </c>
      <c r="F92" s="71"/>
      <c r="G92" s="107" t="s">
        <v>174</v>
      </c>
      <c r="H92" s="71"/>
      <c r="I92" s="107" t="s">
        <v>1511</v>
      </c>
      <c r="J92" s="71"/>
      <c r="K92" s="71"/>
      <c r="L92" s="71"/>
      <c r="M92" s="72"/>
      <c r="N92" s="246" t="s">
        <v>1512</v>
      </c>
      <c r="O92" s="72"/>
      <c r="P92" s="109">
        <v>20000.0</v>
      </c>
      <c r="Q92" s="71"/>
      <c r="R92" s="110">
        <v>0.0</v>
      </c>
      <c r="S92" s="72"/>
      <c r="T92" s="111" t="s">
        <v>88</v>
      </c>
      <c r="U92" s="72"/>
      <c r="V92" s="112" t="s">
        <v>79</v>
      </c>
      <c r="W92" s="71"/>
      <c r="X92" s="72"/>
      <c r="Y92" s="112" t="s">
        <v>68</v>
      </c>
      <c r="Z92" s="72"/>
      <c r="AA92" s="75"/>
      <c r="AB92" s="169" t="s">
        <v>1793</v>
      </c>
      <c r="AC92" s="72"/>
      <c r="AD92" s="170">
        <v>46146.8877578588</v>
      </c>
      <c r="AE92" s="72"/>
      <c r="AF92" s="111" t="s">
        <v>1794</v>
      </c>
      <c r="AG92" s="71"/>
      <c r="AH92" s="72"/>
      <c r="AI92" s="111" t="s">
        <v>1151</v>
      </c>
      <c r="AJ92" s="71"/>
      <c r="AK92" s="72"/>
      <c r="AL92" s="111" t="s">
        <v>1795</v>
      </c>
      <c r="AM92" s="72"/>
      <c r="AN92" s="111">
        <v>3.76483938E9</v>
      </c>
      <c r="AO92" s="72"/>
      <c r="AP92" s="156" t="s">
        <v>639</v>
      </c>
      <c r="AQ92" s="72"/>
      <c r="AR92" s="156" t="s">
        <v>1186</v>
      </c>
      <c r="AS92" s="72"/>
      <c r="AT92" s="160">
        <v>30000.0</v>
      </c>
      <c r="AU92" s="72"/>
      <c r="AV92" s="156" t="s">
        <v>544</v>
      </c>
      <c r="AW92" s="71"/>
      <c r="AX92" s="72"/>
      <c r="AY92" s="111" t="s">
        <v>1084</v>
      </c>
      <c r="AZ92" s="71"/>
      <c r="BA92" s="72"/>
      <c r="BB92" s="171">
        <v>46179.0</v>
      </c>
      <c r="BC92" s="72"/>
      <c r="BD92" s="75"/>
    </row>
    <row r="93" ht="16.5" customHeight="1" outlineLevel="1">
      <c r="A93" s="75"/>
      <c r="B93" s="105" t="s">
        <v>1798</v>
      </c>
      <c r="C93" s="106">
        <v>46177.804486759254</v>
      </c>
      <c r="D93" s="72"/>
      <c r="E93" s="107" t="s">
        <v>7</v>
      </c>
      <c r="F93" s="71"/>
      <c r="G93" s="107" t="s">
        <v>174</v>
      </c>
      <c r="H93" s="71"/>
      <c r="I93" s="107" t="s">
        <v>1599</v>
      </c>
      <c r="J93" s="71"/>
      <c r="K93" s="71"/>
      <c r="L93" s="71"/>
      <c r="M93" s="72"/>
      <c r="N93" s="246" t="s">
        <v>1448</v>
      </c>
      <c r="O93" s="72"/>
      <c r="P93" s="109">
        <v>20000.0</v>
      </c>
      <c r="Q93" s="71"/>
      <c r="R93" s="110">
        <v>0.0</v>
      </c>
      <c r="S93" s="72"/>
      <c r="T93" s="111" t="s">
        <v>66</v>
      </c>
      <c r="U93" s="72"/>
      <c r="V93" s="112" t="s">
        <v>79</v>
      </c>
      <c r="W93" s="71"/>
      <c r="X93" s="72"/>
      <c r="Y93" s="112" t="s">
        <v>68</v>
      </c>
      <c r="Z93" s="72"/>
      <c r="AA93" s="75"/>
      <c r="AB93" s="169" t="s">
        <v>1799</v>
      </c>
      <c r="AC93" s="72"/>
      <c r="AD93" s="170">
        <v>46146.88634709491</v>
      </c>
      <c r="AE93" s="72"/>
      <c r="AF93" s="111" t="s">
        <v>1800</v>
      </c>
      <c r="AG93" s="71"/>
      <c r="AH93" s="72"/>
      <c r="AI93" s="111" t="s">
        <v>354</v>
      </c>
      <c r="AJ93" s="71"/>
      <c r="AK93" s="72"/>
      <c r="AL93" s="111" t="s">
        <v>1329</v>
      </c>
      <c r="AM93" s="72"/>
      <c r="AN93" s="111">
        <v>3.764598609E9</v>
      </c>
      <c r="AO93" s="72"/>
      <c r="AP93" s="156" t="s">
        <v>639</v>
      </c>
      <c r="AQ93" s="72"/>
      <c r="AR93" s="156" t="s">
        <v>1186</v>
      </c>
      <c r="AS93" s="72"/>
      <c r="AT93" s="160">
        <v>30000.0</v>
      </c>
      <c r="AU93" s="72"/>
      <c r="AV93" s="156" t="s">
        <v>246</v>
      </c>
      <c r="AW93" s="71"/>
      <c r="AX93" s="72"/>
      <c r="AY93" s="111" t="s">
        <v>1084</v>
      </c>
      <c r="AZ93" s="71"/>
      <c r="BA93" s="72"/>
      <c r="BB93" s="171">
        <v>46244.0</v>
      </c>
      <c r="BC93" s="72"/>
      <c r="BD93" s="75"/>
    </row>
    <row r="94" ht="16.5" customHeight="1" outlineLevel="1">
      <c r="A94" s="75"/>
      <c r="B94" s="105" t="s">
        <v>1804</v>
      </c>
      <c r="C94" s="106">
        <v>46177.7632428588</v>
      </c>
      <c r="D94" s="72"/>
      <c r="E94" s="107" t="s">
        <v>7</v>
      </c>
      <c r="F94" s="71"/>
      <c r="G94" s="107" t="s">
        <v>174</v>
      </c>
      <c r="H94" s="71"/>
      <c r="I94" s="107" t="s">
        <v>1805</v>
      </c>
      <c r="J94" s="71"/>
      <c r="K94" s="71"/>
      <c r="L94" s="71"/>
      <c r="M94" s="72"/>
      <c r="N94" s="246" t="s">
        <v>1466</v>
      </c>
      <c r="O94" s="72"/>
      <c r="P94" s="109">
        <v>20000.0</v>
      </c>
      <c r="Q94" s="71"/>
      <c r="R94" s="110">
        <v>0.0</v>
      </c>
      <c r="S94" s="72"/>
      <c r="T94" s="111" t="s">
        <v>66</v>
      </c>
      <c r="U94" s="72"/>
      <c r="V94" s="112" t="s">
        <v>79</v>
      </c>
      <c r="W94" s="71"/>
      <c r="X94" s="72"/>
      <c r="Y94" s="112" t="s">
        <v>68</v>
      </c>
      <c r="Z94" s="72"/>
      <c r="AA94" s="75"/>
      <c r="AB94" s="169" t="s">
        <v>1807</v>
      </c>
      <c r="AC94" s="72"/>
      <c r="AD94" s="170">
        <v>46146.884203090274</v>
      </c>
      <c r="AE94" s="72"/>
      <c r="AF94" s="111" t="s">
        <v>1809</v>
      </c>
      <c r="AG94" s="71"/>
      <c r="AH94" s="72"/>
      <c r="AI94" s="111" t="s">
        <v>852</v>
      </c>
      <c r="AJ94" s="71"/>
      <c r="AK94" s="72"/>
      <c r="AL94" s="111" t="s">
        <v>1810</v>
      </c>
      <c r="AM94" s="72"/>
      <c r="AN94" s="111">
        <v>3.764246183E9</v>
      </c>
      <c r="AO94" s="72"/>
      <c r="AP94" s="156" t="s">
        <v>639</v>
      </c>
      <c r="AQ94" s="72"/>
      <c r="AR94" s="156" t="s">
        <v>1186</v>
      </c>
      <c r="AS94" s="72"/>
      <c r="AT94" s="160">
        <v>30000.0</v>
      </c>
      <c r="AU94" s="72"/>
      <c r="AV94" s="156" t="s">
        <v>544</v>
      </c>
      <c r="AW94" s="71"/>
      <c r="AX94" s="72"/>
      <c r="AY94" s="111" t="s">
        <v>1084</v>
      </c>
      <c r="AZ94" s="71"/>
      <c r="BA94" s="72"/>
      <c r="BB94" s="156" t="s">
        <v>188</v>
      </c>
      <c r="BC94" s="72"/>
      <c r="BD94" s="75"/>
    </row>
    <row r="95" ht="16.5" customHeight="1" outlineLevel="1">
      <c r="A95" s="75"/>
      <c r="B95" s="105" t="s">
        <v>1812</v>
      </c>
      <c r="C95" s="106">
        <v>46177.759828194445</v>
      </c>
      <c r="D95" s="72"/>
      <c r="E95" s="107" t="s">
        <v>7</v>
      </c>
      <c r="F95" s="71"/>
      <c r="G95" s="107" t="s">
        <v>174</v>
      </c>
      <c r="H95" s="71"/>
      <c r="I95" s="107" t="s">
        <v>1813</v>
      </c>
      <c r="J95" s="71"/>
      <c r="K95" s="71"/>
      <c r="L95" s="71"/>
      <c r="M95" s="72"/>
      <c r="N95" s="246" t="s">
        <v>1814</v>
      </c>
      <c r="O95" s="72"/>
      <c r="P95" s="109">
        <v>20000.0</v>
      </c>
      <c r="Q95" s="71"/>
      <c r="R95" s="110">
        <v>0.0</v>
      </c>
      <c r="S95" s="72"/>
      <c r="T95" s="111" t="s">
        <v>66</v>
      </c>
      <c r="U95" s="72"/>
      <c r="V95" s="112" t="s">
        <v>79</v>
      </c>
      <c r="W95" s="71"/>
      <c r="X95" s="72"/>
      <c r="Y95" s="112" t="s">
        <v>68</v>
      </c>
      <c r="Z95" s="72"/>
      <c r="AA95" s="75"/>
      <c r="AB95" s="169" t="s">
        <v>1816</v>
      </c>
      <c r="AC95" s="72"/>
      <c r="AD95" s="170">
        <v>46146.883381203705</v>
      </c>
      <c r="AE95" s="72"/>
      <c r="AF95" s="111" t="s">
        <v>1817</v>
      </c>
      <c r="AG95" s="71"/>
      <c r="AH95" s="72"/>
      <c r="AI95" s="111" t="s">
        <v>1818</v>
      </c>
      <c r="AJ95" s="71"/>
      <c r="AK95" s="72"/>
      <c r="AL95" s="111" t="s">
        <v>1282</v>
      </c>
      <c r="AM95" s="72"/>
      <c r="AN95" s="111">
        <v>3.764864622E9</v>
      </c>
      <c r="AO95" s="72"/>
      <c r="AP95" s="156" t="s">
        <v>639</v>
      </c>
      <c r="AQ95" s="72"/>
      <c r="AR95" s="156" t="s">
        <v>1186</v>
      </c>
      <c r="AS95" s="72"/>
      <c r="AT95" s="160">
        <v>30000.0</v>
      </c>
      <c r="AU95" s="72"/>
      <c r="AV95" s="156" t="s">
        <v>246</v>
      </c>
      <c r="AW95" s="71"/>
      <c r="AX95" s="72"/>
      <c r="AY95" s="111" t="s">
        <v>1084</v>
      </c>
      <c r="AZ95" s="71"/>
      <c r="BA95" s="72"/>
      <c r="BB95" s="171">
        <v>46247.0</v>
      </c>
      <c r="BC95" s="72"/>
      <c r="BD95" s="75"/>
    </row>
    <row r="96" ht="16.5" customHeight="1" outlineLevel="1">
      <c r="A96" s="75"/>
      <c r="B96" s="105" t="s">
        <v>1821</v>
      </c>
      <c r="C96" s="106">
        <v>46177.74673164352</v>
      </c>
      <c r="D96" s="72"/>
      <c r="E96" s="107" t="s">
        <v>7</v>
      </c>
      <c r="F96" s="71"/>
      <c r="G96" s="107" t="s">
        <v>174</v>
      </c>
      <c r="H96" s="71"/>
      <c r="I96" s="107" t="s">
        <v>1251</v>
      </c>
      <c r="J96" s="71"/>
      <c r="K96" s="71"/>
      <c r="L96" s="71"/>
      <c r="M96" s="72"/>
      <c r="N96" s="246" t="s">
        <v>1254</v>
      </c>
      <c r="O96" s="72"/>
      <c r="P96" s="109">
        <v>20000.0</v>
      </c>
      <c r="Q96" s="71"/>
      <c r="R96" s="110">
        <v>0.0</v>
      </c>
      <c r="S96" s="72"/>
      <c r="T96" s="111" t="s">
        <v>66</v>
      </c>
      <c r="U96" s="72"/>
      <c r="V96" s="112" t="s">
        <v>79</v>
      </c>
      <c r="W96" s="71"/>
      <c r="X96" s="72"/>
      <c r="Y96" s="112" t="s">
        <v>68</v>
      </c>
      <c r="Z96" s="72"/>
      <c r="AA96" s="75"/>
      <c r="AB96" s="169" t="s">
        <v>1822</v>
      </c>
      <c r="AC96" s="72"/>
      <c r="AD96" s="170">
        <v>46146.81896478009</v>
      </c>
      <c r="AE96" s="72"/>
      <c r="AF96" s="111" t="s">
        <v>1823</v>
      </c>
      <c r="AG96" s="71"/>
      <c r="AH96" s="72"/>
      <c r="AI96" s="111" t="s">
        <v>1824</v>
      </c>
      <c r="AJ96" s="71"/>
      <c r="AK96" s="72"/>
      <c r="AL96" s="111" t="s">
        <v>1773</v>
      </c>
      <c r="AM96" s="72"/>
      <c r="AN96" s="111">
        <v>3.764147818E9</v>
      </c>
      <c r="AO96" s="72"/>
      <c r="AP96" s="156" t="s">
        <v>639</v>
      </c>
      <c r="AQ96" s="72"/>
      <c r="AR96" s="156" t="s">
        <v>1186</v>
      </c>
      <c r="AS96" s="72"/>
      <c r="AT96" s="160">
        <v>30000.0</v>
      </c>
      <c r="AU96" s="72"/>
      <c r="AV96" s="156" t="s">
        <v>326</v>
      </c>
      <c r="AW96" s="71"/>
      <c r="AX96" s="72"/>
      <c r="AY96" s="111" t="s">
        <v>1084</v>
      </c>
      <c r="AZ96" s="71"/>
      <c r="BA96" s="72"/>
      <c r="BB96" s="171">
        <v>46209.0</v>
      </c>
      <c r="BC96" s="72"/>
      <c r="BD96" s="75"/>
    </row>
    <row r="97" ht="16.5" customHeight="1" outlineLevel="1">
      <c r="A97" s="75"/>
      <c r="B97" s="105" t="s">
        <v>1826</v>
      </c>
      <c r="C97" s="106">
        <v>46176.91048284722</v>
      </c>
      <c r="D97" s="72"/>
      <c r="E97" s="107" t="s">
        <v>7</v>
      </c>
      <c r="F97" s="71"/>
      <c r="G97" s="107" t="s">
        <v>174</v>
      </c>
      <c r="H97" s="71"/>
      <c r="I97" s="107" t="s">
        <v>1828</v>
      </c>
      <c r="J97" s="71"/>
      <c r="K97" s="71"/>
      <c r="L97" s="71"/>
      <c r="M97" s="72"/>
      <c r="N97" s="246" t="s">
        <v>1483</v>
      </c>
      <c r="O97" s="72"/>
      <c r="P97" s="109">
        <v>20000.0</v>
      </c>
      <c r="Q97" s="71"/>
      <c r="R97" s="110">
        <v>0.0</v>
      </c>
      <c r="S97" s="72"/>
      <c r="T97" s="111" t="s">
        <v>88</v>
      </c>
      <c r="U97" s="72"/>
      <c r="V97" s="112" t="s">
        <v>665</v>
      </c>
      <c r="W97" s="71"/>
      <c r="X97" s="72"/>
      <c r="Y97" s="112" t="s">
        <v>666</v>
      </c>
      <c r="Z97" s="72"/>
      <c r="AA97" s="75"/>
      <c r="AB97" s="169" t="s">
        <v>1829</v>
      </c>
      <c r="AC97" s="72"/>
      <c r="AD97" s="170">
        <v>46146.46270805555</v>
      </c>
      <c r="AE97" s="72"/>
      <c r="AF97" s="111" t="s">
        <v>1830</v>
      </c>
      <c r="AG97" s="71"/>
      <c r="AH97" s="72"/>
      <c r="AI97" s="111" t="s">
        <v>1831</v>
      </c>
      <c r="AJ97" s="71"/>
      <c r="AK97" s="72"/>
      <c r="AL97" s="111" t="s">
        <v>1832</v>
      </c>
      <c r="AM97" s="72"/>
      <c r="AN97" s="111">
        <v>3.764565529E9</v>
      </c>
      <c r="AO97" s="72"/>
      <c r="AP97" s="156" t="s">
        <v>742</v>
      </c>
      <c r="AQ97" s="72"/>
      <c r="AR97" s="156" t="s">
        <v>1186</v>
      </c>
      <c r="AS97" s="72"/>
      <c r="AT97" s="160">
        <v>20000.0</v>
      </c>
      <c r="AU97" s="72"/>
      <c r="AV97" s="156" t="s">
        <v>544</v>
      </c>
      <c r="AW97" s="71"/>
      <c r="AX97" s="72"/>
      <c r="AY97" s="111" t="s">
        <v>1059</v>
      </c>
      <c r="AZ97" s="71"/>
      <c r="BA97" s="72"/>
      <c r="BB97" s="156" t="s">
        <v>188</v>
      </c>
      <c r="BC97" s="72"/>
      <c r="BD97" s="75"/>
    </row>
    <row r="98" ht="16.5" customHeight="1" outlineLevel="1">
      <c r="A98" s="75"/>
      <c r="B98" s="105" t="s">
        <v>1833</v>
      </c>
      <c r="C98" s="106">
        <v>46176.91039978009</v>
      </c>
      <c r="D98" s="72"/>
      <c r="E98" s="107" t="s">
        <v>7</v>
      </c>
      <c r="F98" s="71"/>
      <c r="G98" s="107" t="s">
        <v>174</v>
      </c>
      <c r="H98" s="71"/>
      <c r="I98" s="107" t="s">
        <v>1665</v>
      </c>
      <c r="J98" s="71"/>
      <c r="K98" s="71"/>
      <c r="L98" s="71"/>
      <c r="M98" s="72"/>
      <c r="N98" s="246" t="s">
        <v>1483</v>
      </c>
      <c r="O98" s="72"/>
      <c r="P98" s="109">
        <v>30000.0</v>
      </c>
      <c r="Q98" s="71"/>
      <c r="R98" s="110">
        <v>0.0</v>
      </c>
      <c r="S98" s="72"/>
      <c r="T98" s="111" t="s">
        <v>88</v>
      </c>
      <c r="U98" s="72"/>
      <c r="V98" s="112" t="s">
        <v>665</v>
      </c>
      <c r="W98" s="71"/>
      <c r="X98" s="72"/>
      <c r="Y98" s="112" t="s">
        <v>666</v>
      </c>
      <c r="Z98" s="72"/>
      <c r="AA98" s="75"/>
      <c r="AB98" s="169" t="s">
        <v>1836</v>
      </c>
      <c r="AC98" s="72"/>
      <c r="AD98" s="170">
        <v>46142.77082253472</v>
      </c>
      <c r="AE98" s="72"/>
      <c r="AF98" s="111" t="s">
        <v>1837</v>
      </c>
      <c r="AG98" s="71"/>
      <c r="AH98" s="72"/>
      <c r="AI98" s="111" t="s">
        <v>455</v>
      </c>
      <c r="AJ98" s="71"/>
      <c r="AK98" s="72"/>
      <c r="AL98" s="111" t="s">
        <v>1838</v>
      </c>
      <c r="AM98" s="72"/>
      <c r="AN98" s="111">
        <v>3.764858773E9</v>
      </c>
      <c r="AO98" s="72"/>
      <c r="AP98" s="156" t="s">
        <v>612</v>
      </c>
      <c r="AQ98" s="72"/>
      <c r="AR98" s="156" t="s">
        <v>1186</v>
      </c>
      <c r="AS98" s="72"/>
      <c r="AT98" s="160">
        <v>20000.0</v>
      </c>
      <c r="AU98" s="72"/>
      <c r="AV98" s="156" t="s">
        <v>326</v>
      </c>
      <c r="AW98" s="71"/>
      <c r="AX98" s="72"/>
      <c r="AY98" s="111" t="s">
        <v>702</v>
      </c>
      <c r="AZ98" s="71"/>
      <c r="BA98" s="72"/>
      <c r="BB98" s="171">
        <v>46206.0</v>
      </c>
      <c r="BC98" s="72"/>
      <c r="BD98" s="75"/>
    </row>
    <row r="99" ht="16.5" customHeight="1" outlineLevel="1">
      <c r="A99" s="75"/>
      <c r="B99" s="105" t="s">
        <v>1839</v>
      </c>
      <c r="C99" s="106">
        <v>46176.75213613426</v>
      </c>
      <c r="D99" s="72"/>
      <c r="E99" s="107" t="s">
        <v>7</v>
      </c>
      <c r="F99" s="71"/>
      <c r="G99" s="107" t="s">
        <v>174</v>
      </c>
      <c r="H99" s="71"/>
      <c r="I99" s="107" t="s">
        <v>1840</v>
      </c>
      <c r="J99" s="71"/>
      <c r="K99" s="71"/>
      <c r="L99" s="71"/>
      <c r="M99" s="72"/>
      <c r="N99" s="246" t="s">
        <v>1341</v>
      </c>
      <c r="O99" s="72"/>
      <c r="P99" s="109">
        <v>20000.0</v>
      </c>
      <c r="Q99" s="71"/>
      <c r="R99" s="110">
        <v>0.0</v>
      </c>
      <c r="S99" s="72"/>
      <c r="T99" s="111" t="s">
        <v>66</v>
      </c>
      <c r="U99" s="72"/>
      <c r="V99" s="112" t="s">
        <v>79</v>
      </c>
      <c r="W99" s="71"/>
      <c r="X99" s="72"/>
      <c r="Y99" s="112" t="s">
        <v>68</v>
      </c>
      <c r="Z99" s="72"/>
      <c r="AA99" s="75"/>
      <c r="AB99" s="169" t="s">
        <v>1842</v>
      </c>
      <c r="AC99" s="72"/>
      <c r="AD99" s="170">
        <v>46140.654015127315</v>
      </c>
      <c r="AE99" s="72"/>
      <c r="AF99" s="111" t="s">
        <v>1843</v>
      </c>
      <c r="AG99" s="71"/>
      <c r="AH99" s="72"/>
      <c r="AI99" s="111" t="s">
        <v>542</v>
      </c>
      <c r="AJ99" s="71"/>
      <c r="AK99" s="72"/>
      <c r="AL99" s="111" t="s">
        <v>1844</v>
      </c>
      <c r="AM99" s="72"/>
      <c r="AN99" s="111">
        <v>3.764827467E9</v>
      </c>
      <c r="AO99" s="72"/>
      <c r="AP99" s="156" t="s">
        <v>1845</v>
      </c>
      <c r="AQ99" s="72"/>
      <c r="AR99" s="156" t="s">
        <v>1186</v>
      </c>
      <c r="AS99" s="72"/>
      <c r="AT99" s="160">
        <v>20000.0</v>
      </c>
      <c r="AU99" s="72"/>
      <c r="AV99" s="156" t="s">
        <v>544</v>
      </c>
      <c r="AW99" s="71"/>
      <c r="AX99" s="72"/>
      <c r="AY99" s="111" t="s">
        <v>1846</v>
      </c>
      <c r="AZ99" s="71"/>
      <c r="BA99" s="72"/>
      <c r="BB99" s="156" t="s">
        <v>188</v>
      </c>
      <c r="BC99" s="72"/>
      <c r="BD99" s="75"/>
    </row>
    <row r="100" ht="16.5" customHeight="1" outlineLevel="1">
      <c r="A100" s="75"/>
      <c r="B100" s="105" t="s">
        <v>1847</v>
      </c>
      <c r="C100" s="106">
        <v>46176.70701277778</v>
      </c>
      <c r="D100" s="72"/>
      <c r="E100" s="107" t="s">
        <v>7</v>
      </c>
      <c r="F100" s="71"/>
      <c r="G100" s="107" t="s">
        <v>174</v>
      </c>
      <c r="H100" s="71"/>
      <c r="I100" s="107" t="s">
        <v>1848</v>
      </c>
      <c r="J100" s="71"/>
      <c r="K100" s="71"/>
      <c r="L100" s="71"/>
      <c r="M100" s="72"/>
      <c r="N100" s="246" t="s">
        <v>1413</v>
      </c>
      <c r="O100" s="72"/>
      <c r="P100" s="109">
        <v>20000.0</v>
      </c>
      <c r="Q100" s="71"/>
      <c r="R100" s="110">
        <v>0.0</v>
      </c>
      <c r="S100" s="72"/>
      <c r="T100" s="111" t="s">
        <v>88</v>
      </c>
      <c r="U100" s="72"/>
      <c r="V100" s="112" t="s">
        <v>79</v>
      </c>
      <c r="W100" s="71"/>
      <c r="X100" s="72"/>
      <c r="Y100" s="112" t="s">
        <v>68</v>
      </c>
      <c r="Z100" s="72"/>
      <c r="AA100" s="75"/>
      <c r="AB100" s="169" t="s">
        <v>1849</v>
      </c>
      <c r="AC100" s="72"/>
      <c r="AD100" s="170">
        <v>46132.0</v>
      </c>
      <c r="AE100" s="72"/>
      <c r="AF100" s="111" t="s">
        <v>1851</v>
      </c>
      <c r="AG100" s="71"/>
      <c r="AH100" s="72"/>
      <c r="AI100" s="111" t="s">
        <v>863</v>
      </c>
      <c r="AJ100" s="71"/>
      <c r="AK100" s="72"/>
      <c r="AL100" s="111" t="s">
        <v>1475</v>
      </c>
      <c r="AM100" s="72"/>
      <c r="AN100" s="111">
        <v>3.764739616E9</v>
      </c>
      <c r="AO100" s="72"/>
      <c r="AP100" s="156" t="s">
        <v>593</v>
      </c>
      <c r="AQ100" s="72"/>
      <c r="AR100" s="156" t="s">
        <v>1186</v>
      </c>
      <c r="AS100" s="72"/>
      <c r="AT100" s="160">
        <v>20000.0</v>
      </c>
      <c r="AU100" s="72"/>
      <c r="AV100" s="156" t="s">
        <v>246</v>
      </c>
      <c r="AW100" s="71"/>
      <c r="AX100" s="72"/>
      <c r="AY100" s="111" t="s">
        <v>649</v>
      </c>
      <c r="AZ100" s="71"/>
      <c r="BA100" s="72"/>
      <c r="BB100" s="171">
        <v>46240.0</v>
      </c>
      <c r="BC100" s="72"/>
      <c r="BD100" s="75"/>
    </row>
    <row r="101" ht="16.5" customHeight="1" outlineLevel="1">
      <c r="A101" s="75"/>
      <c r="B101" s="105" t="s">
        <v>1852</v>
      </c>
      <c r="C101" s="106">
        <v>46175.793344351856</v>
      </c>
      <c r="D101" s="72"/>
      <c r="E101" s="107" t="s">
        <v>7</v>
      </c>
      <c r="F101" s="71"/>
      <c r="G101" s="107" t="s">
        <v>174</v>
      </c>
      <c r="H101" s="71"/>
      <c r="I101" s="107" t="s">
        <v>1853</v>
      </c>
      <c r="J101" s="71"/>
      <c r="K101" s="71"/>
      <c r="L101" s="71"/>
      <c r="M101" s="72"/>
      <c r="N101" s="246" t="s">
        <v>1838</v>
      </c>
      <c r="O101" s="72"/>
      <c r="P101" s="109">
        <v>20000.0</v>
      </c>
      <c r="Q101" s="71"/>
      <c r="R101" s="110">
        <v>0.0</v>
      </c>
      <c r="S101" s="72"/>
      <c r="T101" s="111" t="s">
        <v>88</v>
      </c>
      <c r="U101" s="72"/>
      <c r="V101" s="112" t="s">
        <v>79</v>
      </c>
      <c r="W101" s="71"/>
      <c r="X101" s="72"/>
      <c r="Y101" s="112" t="s">
        <v>68</v>
      </c>
      <c r="Z101" s="72"/>
      <c r="AA101" s="75"/>
      <c r="AB101" s="169" t="s">
        <v>1854</v>
      </c>
      <c r="AC101" s="72"/>
      <c r="AD101" s="170">
        <v>46132.0</v>
      </c>
      <c r="AE101" s="72"/>
      <c r="AF101" s="111" t="s">
        <v>74</v>
      </c>
      <c r="AG101" s="71"/>
      <c r="AH101" s="72"/>
      <c r="AI101" s="111" t="s">
        <v>863</v>
      </c>
      <c r="AJ101" s="71"/>
      <c r="AK101" s="72"/>
      <c r="AL101" s="111" t="s">
        <v>1459</v>
      </c>
      <c r="AM101" s="72"/>
      <c r="AN101" s="111">
        <v>3.764739616E9</v>
      </c>
      <c r="AO101" s="72"/>
      <c r="AP101" s="156" t="s">
        <v>593</v>
      </c>
      <c r="AQ101" s="72"/>
      <c r="AR101" s="156" t="s">
        <v>1186</v>
      </c>
      <c r="AS101" s="72"/>
      <c r="AT101" s="160">
        <v>20000.0</v>
      </c>
      <c r="AU101" s="72"/>
      <c r="AV101" s="156" t="s">
        <v>246</v>
      </c>
      <c r="AW101" s="71"/>
      <c r="AX101" s="72"/>
      <c r="AY101" s="111" t="s">
        <v>649</v>
      </c>
      <c r="AZ101" s="71"/>
      <c r="BA101" s="72"/>
      <c r="BB101" s="171">
        <v>46240.0</v>
      </c>
      <c r="BC101" s="72"/>
      <c r="BD101" s="75"/>
    </row>
    <row r="102" ht="16.5" customHeight="1" outlineLevel="1">
      <c r="A102" s="75"/>
      <c r="B102" s="105" t="s">
        <v>1858</v>
      </c>
      <c r="C102" s="106">
        <v>46175.78344375</v>
      </c>
      <c r="D102" s="72"/>
      <c r="E102" s="107" t="s">
        <v>7</v>
      </c>
      <c r="F102" s="71"/>
      <c r="G102" s="107" t="s">
        <v>174</v>
      </c>
      <c r="H102" s="71"/>
      <c r="I102" s="107" t="s">
        <v>1860</v>
      </c>
      <c r="J102" s="71"/>
      <c r="K102" s="71"/>
      <c r="L102" s="71"/>
      <c r="M102" s="72"/>
      <c r="N102" s="246" t="s">
        <v>1569</v>
      </c>
      <c r="O102" s="72"/>
      <c r="P102" s="109">
        <v>20000.0</v>
      </c>
      <c r="Q102" s="71"/>
      <c r="R102" s="110">
        <v>0.0</v>
      </c>
      <c r="S102" s="72"/>
      <c r="T102" s="111" t="s">
        <v>66</v>
      </c>
      <c r="U102" s="72"/>
      <c r="V102" s="112" t="s">
        <v>79</v>
      </c>
      <c r="W102" s="71"/>
      <c r="X102" s="72"/>
      <c r="Y102" s="112" t="s">
        <v>68</v>
      </c>
      <c r="Z102" s="72"/>
      <c r="AA102" s="75"/>
      <c r="AB102" s="169" t="s">
        <v>1861</v>
      </c>
      <c r="AC102" s="72"/>
      <c r="AD102" s="170">
        <v>46132.0</v>
      </c>
      <c r="AE102" s="72"/>
      <c r="AF102" s="111" t="s">
        <v>1862</v>
      </c>
      <c r="AG102" s="71"/>
      <c r="AH102" s="72"/>
      <c r="AI102" s="111" t="s">
        <v>1864</v>
      </c>
      <c r="AJ102" s="71"/>
      <c r="AK102" s="72"/>
      <c r="AL102" s="111" t="s">
        <v>1512</v>
      </c>
      <c r="AM102" s="72"/>
      <c r="AN102" s="111">
        <v>3.764210489E9</v>
      </c>
      <c r="AO102" s="72"/>
      <c r="AP102" s="156" t="s">
        <v>593</v>
      </c>
      <c r="AQ102" s="72"/>
      <c r="AR102" s="156" t="s">
        <v>1186</v>
      </c>
      <c r="AS102" s="72"/>
      <c r="AT102" s="160">
        <v>20000.0</v>
      </c>
      <c r="AU102" s="72"/>
      <c r="AV102" s="156" t="s">
        <v>246</v>
      </c>
      <c r="AW102" s="71"/>
      <c r="AX102" s="72"/>
      <c r="AY102" s="111" t="s">
        <v>649</v>
      </c>
      <c r="AZ102" s="71"/>
      <c r="BA102" s="72"/>
      <c r="BB102" s="171">
        <v>46237.0</v>
      </c>
      <c r="BC102" s="72"/>
      <c r="BD102" s="75"/>
    </row>
    <row r="103" ht="16.5" customHeight="1" outlineLevel="1">
      <c r="A103" s="75"/>
      <c r="B103" s="105" t="s">
        <v>1867</v>
      </c>
      <c r="C103" s="106">
        <v>46175.71955716435</v>
      </c>
      <c r="D103" s="72"/>
      <c r="E103" s="107" t="s">
        <v>7</v>
      </c>
      <c r="F103" s="71"/>
      <c r="G103" s="107" t="s">
        <v>174</v>
      </c>
      <c r="H103" s="71"/>
      <c r="I103" s="107" t="s">
        <v>1869</v>
      </c>
      <c r="J103" s="71"/>
      <c r="K103" s="71"/>
      <c r="L103" s="71"/>
      <c r="M103" s="72"/>
      <c r="N103" s="246" t="s">
        <v>1399</v>
      </c>
      <c r="O103" s="72"/>
      <c r="P103" s="109">
        <v>20000.0</v>
      </c>
      <c r="Q103" s="71"/>
      <c r="R103" s="110">
        <v>0.0</v>
      </c>
      <c r="S103" s="72"/>
      <c r="T103" s="111" t="s">
        <v>88</v>
      </c>
      <c r="U103" s="72"/>
      <c r="V103" s="112" t="s">
        <v>79</v>
      </c>
      <c r="W103" s="71"/>
      <c r="X103" s="72"/>
      <c r="Y103" s="112" t="s">
        <v>68</v>
      </c>
      <c r="Z103" s="72"/>
      <c r="AA103" s="75"/>
      <c r="AB103" s="169" t="s">
        <v>1870</v>
      </c>
      <c r="AC103" s="72"/>
      <c r="AD103" s="170">
        <v>46128.0</v>
      </c>
      <c r="AE103" s="72"/>
      <c r="AF103" s="111" t="s">
        <v>1871</v>
      </c>
      <c r="AG103" s="71"/>
      <c r="AH103" s="72"/>
      <c r="AI103" s="111" t="s">
        <v>455</v>
      </c>
      <c r="AJ103" s="71"/>
      <c r="AK103" s="72"/>
      <c r="AL103" s="111" t="s">
        <v>1872</v>
      </c>
      <c r="AM103" s="72"/>
      <c r="AN103" s="111">
        <v>3.764128139E9</v>
      </c>
      <c r="AO103" s="72"/>
      <c r="AP103" s="156" t="s">
        <v>1845</v>
      </c>
      <c r="AQ103" s="72"/>
      <c r="AR103" s="156" t="s">
        <v>1186</v>
      </c>
      <c r="AS103" s="72"/>
      <c r="AT103" s="160">
        <v>20000.0</v>
      </c>
      <c r="AU103" s="72"/>
      <c r="AV103" s="156" t="s">
        <v>544</v>
      </c>
      <c r="AW103" s="71"/>
      <c r="AX103" s="72"/>
      <c r="AY103" s="111" t="s">
        <v>1846</v>
      </c>
      <c r="AZ103" s="71"/>
      <c r="BA103" s="72"/>
      <c r="BB103" s="156" t="s">
        <v>188</v>
      </c>
      <c r="BC103" s="72"/>
      <c r="BD103" s="75"/>
    </row>
    <row r="104" ht="16.5" customHeight="1" outlineLevel="1">
      <c r="A104" s="75"/>
      <c r="B104" s="105" t="s">
        <v>1873</v>
      </c>
      <c r="C104" s="106">
        <v>46175.718394826385</v>
      </c>
      <c r="D104" s="72"/>
      <c r="E104" s="107" t="s">
        <v>7</v>
      </c>
      <c r="F104" s="71"/>
      <c r="G104" s="107" t="s">
        <v>174</v>
      </c>
      <c r="H104" s="71"/>
      <c r="I104" s="107" t="s">
        <v>1875</v>
      </c>
      <c r="J104" s="71"/>
      <c r="K104" s="71"/>
      <c r="L104" s="71"/>
      <c r="M104" s="72"/>
      <c r="N104" s="246" t="s">
        <v>1385</v>
      </c>
      <c r="O104" s="72"/>
      <c r="P104" s="109">
        <v>20000.0</v>
      </c>
      <c r="Q104" s="71"/>
      <c r="R104" s="110">
        <v>0.0</v>
      </c>
      <c r="S104" s="72"/>
      <c r="T104" s="111" t="s">
        <v>88</v>
      </c>
      <c r="U104" s="72"/>
      <c r="V104" s="112" t="s">
        <v>79</v>
      </c>
      <c r="W104" s="71"/>
      <c r="X104" s="72"/>
      <c r="Y104" s="112" t="s">
        <v>68</v>
      </c>
      <c r="Z104" s="72"/>
      <c r="AA104" s="75"/>
      <c r="AB104" s="169" t="s">
        <v>1877</v>
      </c>
      <c r="AC104" s="72"/>
      <c r="AD104" s="170">
        <v>46126.0</v>
      </c>
      <c r="AE104" s="72"/>
      <c r="AF104" s="111" t="s">
        <v>1878</v>
      </c>
      <c r="AG104" s="71"/>
      <c r="AH104" s="72"/>
      <c r="AI104" s="111" t="s">
        <v>289</v>
      </c>
      <c r="AJ104" s="71"/>
      <c r="AK104" s="72"/>
      <c r="AL104" s="111" t="s">
        <v>1814</v>
      </c>
      <c r="AM104" s="72"/>
      <c r="AN104" s="111">
        <v>3.764354529E9</v>
      </c>
      <c r="AO104" s="72"/>
      <c r="AP104" s="156" t="s">
        <v>612</v>
      </c>
      <c r="AQ104" s="72"/>
      <c r="AR104" s="156" t="s">
        <v>1186</v>
      </c>
      <c r="AS104" s="72"/>
      <c r="AT104" s="160">
        <v>20000.0</v>
      </c>
      <c r="AU104" s="72"/>
      <c r="AV104" s="156" t="s">
        <v>326</v>
      </c>
      <c r="AW104" s="71"/>
      <c r="AX104" s="72"/>
      <c r="AY104" s="111" t="s">
        <v>702</v>
      </c>
      <c r="AZ104" s="71"/>
      <c r="BA104" s="72"/>
      <c r="BB104" s="171">
        <v>46208.0</v>
      </c>
      <c r="BC104" s="72"/>
      <c r="BD104" s="75"/>
    </row>
    <row r="105" ht="16.5" customHeight="1" outlineLevel="1">
      <c r="A105" s="75"/>
      <c r="B105" s="105" t="s">
        <v>1879</v>
      </c>
      <c r="C105" s="106">
        <v>46172.0</v>
      </c>
      <c r="D105" s="72"/>
      <c r="E105" s="107" t="s">
        <v>7</v>
      </c>
      <c r="F105" s="71"/>
      <c r="G105" s="107" t="s">
        <v>77</v>
      </c>
      <c r="H105" s="71"/>
      <c r="I105" s="107" t="s">
        <v>1880</v>
      </c>
      <c r="J105" s="71"/>
      <c r="K105" s="71"/>
      <c r="L105" s="71"/>
      <c r="M105" s="72"/>
      <c r="N105" s="246" t="s">
        <v>1062</v>
      </c>
      <c r="O105" s="72"/>
      <c r="P105" s="109">
        <v>45000.0</v>
      </c>
      <c r="Q105" s="71"/>
      <c r="R105" s="110">
        <v>0.0</v>
      </c>
      <c r="S105" s="72"/>
      <c r="T105" s="111"/>
      <c r="U105" s="72"/>
      <c r="V105" s="112" t="s">
        <v>1531</v>
      </c>
      <c r="W105" s="71"/>
      <c r="X105" s="72"/>
      <c r="Y105" s="112" t="s">
        <v>1531</v>
      </c>
      <c r="Z105" s="72"/>
      <c r="AA105" s="75"/>
      <c r="AB105" s="169" t="s">
        <v>1882</v>
      </c>
      <c r="AC105" s="72"/>
      <c r="AD105" s="170">
        <v>46126.0</v>
      </c>
      <c r="AE105" s="72"/>
      <c r="AF105" s="111" t="s">
        <v>313</v>
      </c>
      <c r="AG105" s="71"/>
      <c r="AH105" s="72"/>
      <c r="AI105" s="111" t="s">
        <v>1455</v>
      </c>
      <c r="AJ105" s="71"/>
      <c r="AK105" s="72"/>
      <c r="AL105" s="111" t="s">
        <v>1883</v>
      </c>
      <c r="AM105" s="72"/>
      <c r="AN105" s="111">
        <v>3.765255556E9</v>
      </c>
      <c r="AO105" s="72"/>
      <c r="AP105" s="156" t="s">
        <v>612</v>
      </c>
      <c r="AQ105" s="72"/>
      <c r="AR105" s="156" t="s">
        <v>1186</v>
      </c>
      <c r="AS105" s="72"/>
      <c r="AT105" s="160">
        <v>20000.0</v>
      </c>
      <c r="AU105" s="72"/>
      <c r="AV105" s="156" t="s">
        <v>544</v>
      </c>
      <c r="AW105" s="71"/>
      <c r="AX105" s="72"/>
      <c r="AY105" s="111" t="s">
        <v>702</v>
      </c>
      <c r="AZ105" s="71"/>
      <c r="BA105" s="72"/>
      <c r="BB105" s="171">
        <v>46171.0</v>
      </c>
      <c r="BC105" s="72"/>
      <c r="BD105" s="75"/>
    </row>
    <row r="106" ht="16.5" customHeight="1" outlineLevel="1">
      <c r="A106" s="75"/>
      <c r="B106" s="105" t="s">
        <v>1885</v>
      </c>
      <c r="C106" s="106">
        <v>46172.0</v>
      </c>
      <c r="D106" s="72"/>
      <c r="E106" s="107" t="s">
        <v>7</v>
      </c>
      <c r="F106" s="71"/>
      <c r="G106" s="107" t="s">
        <v>77</v>
      </c>
      <c r="H106" s="71"/>
      <c r="I106" s="107" t="s">
        <v>1886</v>
      </c>
      <c r="J106" s="71"/>
      <c r="K106" s="71"/>
      <c r="L106" s="71"/>
      <c r="M106" s="72"/>
      <c r="N106" s="246" t="s">
        <v>704</v>
      </c>
      <c r="O106" s="72"/>
      <c r="P106" s="109">
        <v>25000.0</v>
      </c>
      <c r="Q106" s="71"/>
      <c r="R106" s="110">
        <v>0.0</v>
      </c>
      <c r="S106" s="72"/>
      <c r="T106" s="111" t="s">
        <v>66</v>
      </c>
      <c r="U106" s="72"/>
      <c r="V106" s="112" t="s">
        <v>79</v>
      </c>
      <c r="W106" s="71"/>
      <c r="X106" s="72"/>
      <c r="Y106" s="112" t="s">
        <v>68</v>
      </c>
      <c r="Z106" s="72"/>
      <c r="AA106" s="75"/>
      <c r="AB106" s="169" t="s">
        <v>1890</v>
      </c>
      <c r="AC106" s="72"/>
      <c r="AD106" s="170">
        <v>46126.0</v>
      </c>
      <c r="AE106" s="72"/>
      <c r="AF106" s="111" t="s">
        <v>1892</v>
      </c>
      <c r="AG106" s="71"/>
      <c r="AH106" s="72"/>
      <c r="AI106" s="111" t="s">
        <v>1032</v>
      </c>
      <c r="AJ106" s="71"/>
      <c r="AK106" s="72"/>
      <c r="AL106" s="111" t="s">
        <v>505</v>
      </c>
      <c r="AM106" s="72"/>
      <c r="AN106" s="111">
        <v>3.764311949E9</v>
      </c>
      <c r="AO106" s="72"/>
      <c r="AP106" s="156" t="s">
        <v>506</v>
      </c>
      <c r="AQ106" s="72"/>
      <c r="AR106" s="156" t="s">
        <v>1186</v>
      </c>
      <c r="AS106" s="72"/>
      <c r="AT106" s="160">
        <v>30000.0</v>
      </c>
      <c r="AU106" s="72"/>
      <c r="AV106" s="156" t="s">
        <v>246</v>
      </c>
      <c r="AW106" s="71"/>
      <c r="AX106" s="72"/>
      <c r="AY106" s="111" t="s">
        <v>836</v>
      </c>
      <c r="AZ106" s="71"/>
      <c r="BA106" s="72"/>
      <c r="BB106" s="171">
        <v>46241.0</v>
      </c>
      <c r="BC106" s="72"/>
      <c r="BD106" s="75"/>
    </row>
    <row r="107" ht="16.5" customHeight="1" outlineLevel="1">
      <c r="A107" s="75"/>
      <c r="B107" s="105" t="s">
        <v>1896</v>
      </c>
      <c r="C107" s="106">
        <v>46172.0</v>
      </c>
      <c r="D107" s="72"/>
      <c r="E107" s="107" t="s">
        <v>7</v>
      </c>
      <c r="F107" s="71"/>
      <c r="G107" s="107" t="s">
        <v>77</v>
      </c>
      <c r="H107" s="71"/>
      <c r="I107" s="107" t="s">
        <v>1897</v>
      </c>
      <c r="J107" s="71"/>
      <c r="K107" s="71"/>
      <c r="L107" s="71"/>
      <c r="M107" s="72"/>
      <c r="N107" s="246" t="s">
        <v>651</v>
      </c>
      <c r="O107" s="72"/>
      <c r="P107" s="109">
        <v>10000.0</v>
      </c>
      <c r="Q107" s="71"/>
      <c r="R107" s="110">
        <v>0.0</v>
      </c>
      <c r="S107" s="72"/>
      <c r="T107" s="111" t="s">
        <v>66</v>
      </c>
      <c r="U107" s="72"/>
      <c r="V107" s="112" t="s">
        <v>79</v>
      </c>
      <c r="W107" s="71"/>
      <c r="X107" s="72"/>
      <c r="Y107" s="112" t="s">
        <v>68</v>
      </c>
      <c r="Z107" s="72"/>
      <c r="AA107" s="75"/>
      <c r="AB107" s="169" t="s">
        <v>1902</v>
      </c>
      <c r="AC107" s="72"/>
      <c r="AD107" s="170">
        <v>46126.0</v>
      </c>
      <c r="AE107" s="72"/>
      <c r="AF107" s="111" t="s">
        <v>584</v>
      </c>
      <c r="AG107" s="71"/>
      <c r="AH107" s="72"/>
      <c r="AI107" s="111" t="s">
        <v>1903</v>
      </c>
      <c r="AJ107" s="71"/>
      <c r="AK107" s="72"/>
      <c r="AL107" s="111" t="s">
        <v>1904</v>
      </c>
      <c r="AM107" s="72"/>
      <c r="AN107" s="111">
        <v>3.764664248E9</v>
      </c>
      <c r="AO107" s="72"/>
      <c r="AP107" s="156" t="s">
        <v>1905</v>
      </c>
      <c r="AQ107" s="72"/>
      <c r="AR107" s="156" t="s">
        <v>1186</v>
      </c>
      <c r="AS107" s="72"/>
      <c r="AT107" s="160">
        <v>27500.0</v>
      </c>
      <c r="AU107" s="72"/>
      <c r="AV107" s="156" t="s">
        <v>544</v>
      </c>
      <c r="AW107" s="71"/>
      <c r="AX107" s="72"/>
      <c r="AY107" s="111" t="s">
        <v>1906</v>
      </c>
      <c r="AZ107" s="71"/>
      <c r="BA107" s="72"/>
      <c r="BB107" s="171">
        <v>46171.0</v>
      </c>
      <c r="BC107" s="72"/>
      <c r="BD107" s="75"/>
    </row>
    <row r="108" ht="16.5" customHeight="1" outlineLevel="1">
      <c r="A108" s="75"/>
      <c r="B108" s="105" t="s">
        <v>1907</v>
      </c>
      <c r="C108" s="106">
        <v>46172.0</v>
      </c>
      <c r="D108" s="72"/>
      <c r="E108" s="107" t="s">
        <v>76</v>
      </c>
      <c r="F108" s="71"/>
      <c r="G108" s="107" t="s">
        <v>77</v>
      </c>
      <c r="H108" s="71"/>
      <c r="I108" s="107" t="s">
        <v>1909</v>
      </c>
      <c r="J108" s="71"/>
      <c r="K108" s="71"/>
      <c r="L108" s="71"/>
      <c r="M108" s="72"/>
      <c r="N108" s="246" t="s">
        <v>1031</v>
      </c>
      <c r="O108" s="72"/>
      <c r="P108" s="109">
        <v>0.0</v>
      </c>
      <c r="Q108" s="71"/>
      <c r="R108" s="110">
        <v>0.0</v>
      </c>
      <c r="S108" s="72"/>
      <c r="T108" s="111" t="s">
        <v>66</v>
      </c>
      <c r="U108" s="72"/>
      <c r="V108" s="112" t="s">
        <v>79</v>
      </c>
      <c r="W108" s="71"/>
      <c r="X108" s="72"/>
      <c r="Y108" s="112" t="s">
        <v>68</v>
      </c>
      <c r="Z108" s="72"/>
      <c r="AA108" s="75"/>
      <c r="AB108" s="169" t="s">
        <v>1910</v>
      </c>
      <c r="AC108" s="72"/>
      <c r="AD108" s="170">
        <v>46126.0</v>
      </c>
      <c r="AE108" s="72"/>
      <c r="AF108" s="111" t="s">
        <v>254</v>
      </c>
      <c r="AG108" s="71"/>
      <c r="AH108" s="72"/>
      <c r="AI108" s="111" t="s">
        <v>880</v>
      </c>
      <c r="AJ108" s="71"/>
      <c r="AK108" s="72"/>
      <c r="AL108" s="111" t="s">
        <v>65</v>
      </c>
      <c r="AM108" s="72"/>
      <c r="AN108" s="111">
        <v>3.757648784E9</v>
      </c>
      <c r="AO108" s="72"/>
      <c r="AP108" s="156" t="s">
        <v>1905</v>
      </c>
      <c r="AQ108" s="72"/>
      <c r="AR108" s="156" t="s">
        <v>1186</v>
      </c>
      <c r="AS108" s="72"/>
      <c r="AT108" s="160">
        <v>27500.0</v>
      </c>
      <c r="AU108" s="72"/>
      <c r="AV108" s="156" t="s">
        <v>544</v>
      </c>
      <c r="AW108" s="71"/>
      <c r="AX108" s="72"/>
      <c r="AY108" s="111" t="s">
        <v>1906</v>
      </c>
      <c r="AZ108" s="71"/>
      <c r="BA108" s="72"/>
      <c r="BB108" s="171">
        <v>46171.0</v>
      </c>
      <c r="BC108" s="72"/>
      <c r="BD108" s="75"/>
    </row>
    <row r="109" ht="16.5" customHeight="1" outlineLevel="1">
      <c r="A109" s="75"/>
      <c r="B109" s="105" t="s">
        <v>1911</v>
      </c>
      <c r="C109" s="106">
        <v>46172.0</v>
      </c>
      <c r="D109" s="72"/>
      <c r="E109" s="107" t="s">
        <v>76</v>
      </c>
      <c r="F109" s="71"/>
      <c r="G109" s="107" t="s">
        <v>77</v>
      </c>
      <c r="H109" s="71"/>
      <c r="I109" s="107" t="s">
        <v>1913</v>
      </c>
      <c r="J109" s="71"/>
      <c r="K109" s="71"/>
      <c r="L109" s="71"/>
      <c r="M109" s="72"/>
      <c r="N109" s="246" t="s">
        <v>838</v>
      </c>
      <c r="O109" s="72"/>
      <c r="P109" s="109">
        <v>5000.0</v>
      </c>
      <c r="Q109" s="71"/>
      <c r="R109" s="110">
        <v>0.0</v>
      </c>
      <c r="S109" s="72"/>
      <c r="T109" s="111" t="s">
        <v>88</v>
      </c>
      <c r="U109" s="72"/>
      <c r="V109" s="112" t="s">
        <v>79</v>
      </c>
      <c r="W109" s="71"/>
      <c r="X109" s="72"/>
      <c r="Y109" s="112" t="s">
        <v>68</v>
      </c>
      <c r="Z109" s="72"/>
      <c r="AA109" s="75"/>
      <c r="AB109" s="169"/>
      <c r="AC109" s="72"/>
      <c r="AD109" s="170"/>
      <c r="AE109" s="72"/>
      <c r="AF109" s="170"/>
      <c r="AG109" s="71"/>
      <c r="AH109" s="72"/>
      <c r="AI109" s="170"/>
      <c r="AJ109" s="71"/>
      <c r="AK109" s="72"/>
      <c r="AL109" s="170"/>
      <c r="AM109" s="72"/>
      <c r="AN109" s="111"/>
      <c r="AO109" s="72"/>
      <c r="AP109" s="156"/>
      <c r="AQ109" s="72"/>
      <c r="AR109" s="156"/>
      <c r="AS109" s="72"/>
      <c r="AT109" s="160"/>
      <c r="AU109" s="72"/>
      <c r="AV109" s="156"/>
      <c r="AW109" s="71"/>
      <c r="AX109" s="72"/>
      <c r="AY109" s="111"/>
      <c r="AZ109" s="71"/>
      <c r="BA109" s="72"/>
      <c r="BB109" s="171"/>
      <c r="BC109" s="72"/>
      <c r="BD109" s="75"/>
    </row>
    <row r="110" ht="16.5" customHeight="1" outlineLevel="1">
      <c r="A110" s="75"/>
      <c r="B110" s="105" t="s">
        <v>1919</v>
      </c>
      <c r="C110" s="106">
        <v>46174.7442680324</v>
      </c>
      <c r="D110" s="72"/>
      <c r="E110" s="107" t="s">
        <v>7</v>
      </c>
      <c r="F110" s="71"/>
      <c r="G110" s="107" t="s">
        <v>174</v>
      </c>
      <c r="H110" s="71"/>
      <c r="I110" s="107" t="s">
        <v>1921</v>
      </c>
      <c r="J110" s="71"/>
      <c r="K110" s="71"/>
      <c r="L110" s="71"/>
      <c r="M110" s="72"/>
      <c r="N110" s="246" t="s">
        <v>1475</v>
      </c>
      <c r="O110" s="72"/>
      <c r="P110" s="109">
        <v>20000.0</v>
      </c>
      <c r="Q110" s="71"/>
      <c r="R110" s="110">
        <v>0.0</v>
      </c>
      <c r="S110" s="72"/>
      <c r="T110" s="111" t="s">
        <v>88</v>
      </c>
      <c r="U110" s="72"/>
      <c r="V110" s="112" t="s">
        <v>79</v>
      </c>
      <c r="W110" s="71"/>
      <c r="X110" s="72"/>
      <c r="Y110" s="112" t="s">
        <v>68</v>
      </c>
      <c r="Z110" s="72"/>
      <c r="AA110" s="75"/>
      <c r="AB110" s="169"/>
      <c r="AC110" s="72"/>
      <c r="AD110" s="170"/>
      <c r="AE110" s="72"/>
      <c r="AF110" s="170"/>
      <c r="AG110" s="71"/>
      <c r="AH110" s="72"/>
      <c r="AI110" s="170"/>
      <c r="AJ110" s="71"/>
      <c r="AK110" s="72"/>
      <c r="AL110" s="170"/>
      <c r="AM110" s="72"/>
      <c r="AN110" s="111"/>
      <c r="AO110" s="72"/>
      <c r="AP110" s="156"/>
      <c r="AQ110" s="72"/>
      <c r="AR110" s="156"/>
      <c r="AS110" s="72"/>
      <c r="AT110" s="160"/>
      <c r="AU110" s="72"/>
      <c r="AV110" s="156"/>
      <c r="AW110" s="71"/>
      <c r="AX110" s="72"/>
      <c r="AY110" s="111"/>
      <c r="AZ110" s="71"/>
      <c r="BA110" s="72"/>
      <c r="BB110" s="171"/>
      <c r="BC110" s="72"/>
      <c r="BD110" s="75"/>
    </row>
    <row r="111" ht="16.5" customHeight="1" outlineLevel="1">
      <c r="A111" s="75"/>
      <c r="B111" s="105" t="s">
        <v>1925</v>
      </c>
      <c r="C111" s="106">
        <v>46174.74173693287</v>
      </c>
      <c r="D111" s="72"/>
      <c r="E111" s="107" t="s">
        <v>7</v>
      </c>
      <c r="F111" s="71"/>
      <c r="G111" s="107" t="s">
        <v>174</v>
      </c>
      <c r="H111" s="71"/>
      <c r="I111" s="107" t="s">
        <v>1926</v>
      </c>
      <c r="J111" s="71"/>
      <c r="K111" s="71"/>
      <c r="L111" s="71"/>
      <c r="M111" s="72"/>
      <c r="N111" s="246" t="s">
        <v>1459</v>
      </c>
      <c r="O111" s="72"/>
      <c r="P111" s="109">
        <v>20000.0</v>
      </c>
      <c r="Q111" s="71"/>
      <c r="R111" s="110">
        <v>0.0</v>
      </c>
      <c r="S111" s="72"/>
      <c r="T111" s="111" t="s">
        <v>88</v>
      </c>
      <c r="U111" s="72"/>
      <c r="V111" s="112" t="s">
        <v>79</v>
      </c>
      <c r="W111" s="71"/>
      <c r="X111" s="72"/>
      <c r="Y111" s="112" t="s">
        <v>68</v>
      </c>
      <c r="Z111" s="72"/>
      <c r="AA111" s="75"/>
      <c r="AB111" s="169"/>
      <c r="AC111" s="72"/>
      <c r="AD111" s="170"/>
      <c r="AE111" s="72"/>
      <c r="AF111" s="170"/>
      <c r="AG111" s="71"/>
      <c r="AH111" s="72"/>
      <c r="AI111" s="170"/>
      <c r="AJ111" s="71"/>
      <c r="AK111" s="72"/>
      <c r="AL111" s="170"/>
      <c r="AM111" s="72"/>
      <c r="AN111" s="111"/>
      <c r="AO111" s="72"/>
      <c r="AP111" s="156"/>
      <c r="AQ111" s="72"/>
      <c r="AR111" s="156"/>
      <c r="AS111" s="72"/>
      <c r="AT111" s="160"/>
      <c r="AU111" s="72"/>
      <c r="AV111" s="156"/>
      <c r="AW111" s="71"/>
      <c r="AX111" s="72"/>
      <c r="AY111" s="111"/>
      <c r="AZ111" s="71"/>
      <c r="BA111" s="72"/>
      <c r="BB111" s="171"/>
      <c r="BC111" s="72"/>
      <c r="BD111" s="75"/>
    </row>
    <row r="112" ht="16.5" customHeight="1" outlineLevel="1">
      <c r="A112" s="75"/>
      <c r="B112" s="105" t="s">
        <v>1932</v>
      </c>
      <c r="C112" s="106">
        <v>46174.69915438657</v>
      </c>
      <c r="D112" s="72"/>
      <c r="E112" s="107" t="s">
        <v>7</v>
      </c>
      <c r="F112" s="71"/>
      <c r="G112" s="107" t="s">
        <v>174</v>
      </c>
      <c r="H112" s="71"/>
      <c r="I112" s="107" t="s">
        <v>1934</v>
      </c>
      <c r="J112" s="71"/>
      <c r="K112" s="71"/>
      <c r="L112" s="71"/>
      <c r="M112" s="72"/>
      <c r="N112" s="246" t="s">
        <v>1935</v>
      </c>
      <c r="O112" s="72"/>
      <c r="P112" s="109">
        <v>20000.0</v>
      </c>
      <c r="Q112" s="71"/>
      <c r="R112" s="110">
        <v>0.0</v>
      </c>
      <c r="S112" s="72"/>
      <c r="T112" s="111" t="s">
        <v>88</v>
      </c>
      <c r="U112" s="72"/>
      <c r="V112" s="112" t="s">
        <v>79</v>
      </c>
      <c r="W112" s="71"/>
      <c r="X112" s="72"/>
      <c r="Y112" s="112" t="s">
        <v>68</v>
      </c>
      <c r="Z112" s="72"/>
      <c r="AA112" s="75"/>
      <c r="AB112" s="169"/>
      <c r="AC112" s="72"/>
      <c r="AD112" s="170"/>
      <c r="AE112" s="72"/>
      <c r="AF112" s="170"/>
      <c r="AG112" s="71"/>
      <c r="AH112" s="72"/>
      <c r="AI112" s="170"/>
      <c r="AJ112" s="71"/>
      <c r="AK112" s="72"/>
      <c r="AL112" s="170"/>
      <c r="AM112" s="72"/>
      <c r="AN112" s="111"/>
      <c r="AO112" s="72"/>
      <c r="AP112" s="156"/>
      <c r="AQ112" s="72"/>
      <c r="AR112" s="156"/>
      <c r="AS112" s="72"/>
      <c r="AT112" s="160"/>
      <c r="AU112" s="72"/>
      <c r="AV112" s="156"/>
      <c r="AW112" s="71"/>
      <c r="AX112" s="72"/>
      <c r="AY112" s="111"/>
      <c r="AZ112" s="71"/>
      <c r="BA112" s="72"/>
      <c r="BB112" s="171"/>
      <c r="BC112" s="72"/>
      <c r="BD112" s="75"/>
    </row>
    <row r="113" ht="16.5" customHeight="1" outlineLevel="1">
      <c r="A113" s="75"/>
      <c r="B113" s="105" t="s">
        <v>1940</v>
      </c>
      <c r="C113" s="106">
        <v>46172.0</v>
      </c>
      <c r="D113" s="72"/>
      <c r="E113" s="107" t="s">
        <v>7</v>
      </c>
      <c r="F113" s="71"/>
      <c r="G113" s="107" t="s">
        <v>174</v>
      </c>
      <c r="H113" s="71"/>
      <c r="I113" s="107" t="s">
        <v>1942</v>
      </c>
      <c r="J113" s="71"/>
      <c r="K113" s="71"/>
      <c r="L113" s="71"/>
      <c r="M113" s="72"/>
      <c r="N113" s="246" t="s">
        <v>505</v>
      </c>
      <c r="O113" s="72"/>
      <c r="P113" s="109">
        <v>20000.0</v>
      </c>
      <c r="Q113" s="71"/>
      <c r="R113" s="110">
        <v>0.0</v>
      </c>
      <c r="S113" s="72"/>
      <c r="T113" s="111" t="s">
        <v>88</v>
      </c>
      <c r="U113" s="72"/>
      <c r="V113" s="112" t="s">
        <v>79</v>
      </c>
      <c r="W113" s="71"/>
      <c r="X113" s="72"/>
      <c r="Y113" s="112" t="s">
        <v>68</v>
      </c>
      <c r="Z113" s="72"/>
      <c r="AA113" s="75"/>
      <c r="AB113" s="169"/>
      <c r="AC113" s="72"/>
      <c r="AD113" s="170"/>
      <c r="AE113" s="72"/>
      <c r="AF113" s="170"/>
      <c r="AG113" s="71"/>
      <c r="AH113" s="72"/>
      <c r="AI113" s="170"/>
      <c r="AJ113" s="71"/>
      <c r="AK113" s="72"/>
      <c r="AL113" s="170"/>
      <c r="AM113" s="72"/>
      <c r="AN113" s="111"/>
      <c r="AO113" s="72"/>
      <c r="AP113" s="156"/>
      <c r="AQ113" s="72"/>
      <c r="AR113" s="156"/>
      <c r="AS113" s="72"/>
      <c r="AT113" s="160"/>
      <c r="AU113" s="72"/>
      <c r="AV113" s="156"/>
      <c r="AW113" s="71"/>
      <c r="AX113" s="72"/>
      <c r="AY113" s="111"/>
      <c r="AZ113" s="71"/>
      <c r="BA113" s="72"/>
      <c r="BB113" s="171"/>
      <c r="BC113" s="72"/>
      <c r="BD113" s="75"/>
    </row>
    <row r="114" ht="16.5" customHeight="1" outlineLevel="1">
      <c r="A114" s="75"/>
      <c r="B114" s="105" t="s">
        <v>1944</v>
      </c>
      <c r="C114" s="106">
        <v>46169.982931817125</v>
      </c>
      <c r="D114" s="72"/>
      <c r="E114" s="107" t="s">
        <v>7</v>
      </c>
      <c r="F114" s="71"/>
      <c r="G114" s="107" t="s">
        <v>174</v>
      </c>
      <c r="H114" s="71"/>
      <c r="I114" s="107" t="s">
        <v>1946</v>
      </c>
      <c r="J114" s="71"/>
      <c r="K114" s="71"/>
      <c r="L114" s="71"/>
      <c r="M114" s="72"/>
      <c r="N114" s="246" t="s">
        <v>1503</v>
      </c>
      <c r="O114" s="72"/>
      <c r="P114" s="109">
        <v>20000.0</v>
      </c>
      <c r="Q114" s="71"/>
      <c r="R114" s="110">
        <v>0.0</v>
      </c>
      <c r="S114" s="72"/>
      <c r="T114" s="111" t="s">
        <v>88</v>
      </c>
      <c r="U114" s="72"/>
      <c r="V114" s="112" t="s">
        <v>79</v>
      </c>
      <c r="W114" s="71"/>
      <c r="X114" s="72"/>
      <c r="Y114" s="112" t="s">
        <v>68</v>
      </c>
      <c r="Z114" s="72"/>
      <c r="AA114" s="75"/>
      <c r="AB114" s="169"/>
      <c r="AC114" s="72"/>
      <c r="AD114" s="170"/>
      <c r="AE114" s="72"/>
      <c r="AF114" s="170"/>
      <c r="AG114" s="71"/>
      <c r="AH114" s="72"/>
      <c r="AI114" s="170"/>
      <c r="AJ114" s="71"/>
      <c r="AK114" s="72"/>
      <c r="AL114" s="170"/>
      <c r="AM114" s="72"/>
      <c r="AN114" s="111"/>
      <c r="AO114" s="72"/>
      <c r="AP114" s="156"/>
      <c r="AQ114" s="72"/>
      <c r="AR114" s="156"/>
      <c r="AS114" s="72"/>
      <c r="AT114" s="160"/>
      <c r="AU114" s="72"/>
      <c r="AV114" s="156"/>
      <c r="AW114" s="71"/>
      <c r="AX114" s="72"/>
      <c r="AY114" s="111"/>
      <c r="AZ114" s="71"/>
      <c r="BA114" s="72"/>
      <c r="BB114" s="171"/>
      <c r="BC114" s="72"/>
      <c r="BD114" s="75"/>
    </row>
    <row r="115" ht="16.5" customHeight="1" outlineLevel="1">
      <c r="A115" s="75"/>
      <c r="B115" s="105" t="s">
        <v>1949</v>
      </c>
      <c r="C115" s="106">
        <v>46169.70968189815</v>
      </c>
      <c r="D115" s="72"/>
      <c r="E115" s="107" t="s">
        <v>7</v>
      </c>
      <c r="F115" s="71"/>
      <c r="G115" s="107" t="s">
        <v>26</v>
      </c>
      <c r="H115" s="71"/>
      <c r="I115" s="107" t="s">
        <v>1951</v>
      </c>
      <c r="J115" s="71"/>
      <c r="K115" s="71"/>
      <c r="L115" s="71"/>
      <c r="M115" s="72"/>
      <c r="N115" s="246" t="s">
        <v>1952</v>
      </c>
      <c r="O115" s="72"/>
      <c r="P115" s="109">
        <v>45000.0</v>
      </c>
      <c r="Q115" s="71"/>
      <c r="R115" s="110">
        <v>0.0</v>
      </c>
      <c r="S115" s="72"/>
      <c r="T115" s="111" t="s">
        <v>66</v>
      </c>
      <c r="U115" s="72"/>
      <c r="V115" s="112" t="s">
        <v>79</v>
      </c>
      <c r="W115" s="71"/>
      <c r="X115" s="72"/>
      <c r="Y115" s="112" t="s">
        <v>68</v>
      </c>
      <c r="Z115" s="72"/>
      <c r="AA115" s="75"/>
      <c r="AB115" s="169"/>
      <c r="AC115" s="72"/>
      <c r="AD115" s="170"/>
      <c r="AE115" s="72"/>
      <c r="AF115" s="170"/>
      <c r="AG115" s="71"/>
      <c r="AH115" s="72"/>
      <c r="AI115" s="170"/>
      <c r="AJ115" s="71"/>
      <c r="AK115" s="72"/>
      <c r="AL115" s="170"/>
      <c r="AM115" s="72"/>
      <c r="AN115" s="111"/>
      <c r="AO115" s="72"/>
      <c r="AP115" s="156"/>
      <c r="AQ115" s="72"/>
      <c r="AR115" s="156"/>
      <c r="AS115" s="72"/>
      <c r="AT115" s="160"/>
      <c r="AU115" s="72"/>
      <c r="AV115" s="156"/>
      <c r="AW115" s="71"/>
      <c r="AX115" s="72"/>
      <c r="AY115" s="111"/>
      <c r="AZ115" s="71"/>
      <c r="BA115" s="72"/>
      <c r="BB115" s="171"/>
      <c r="BC115" s="72"/>
      <c r="BD115" s="75"/>
    </row>
    <row r="116" ht="16.5" customHeight="1" outlineLevel="1">
      <c r="A116" s="75"/>
      <c r="B116" s="105" t="s">
        <v>1955</v>
      </c>
      <c r="C116" s="106">
        <v>46169.706790868055</v>
      </c>
      <c r="D116" s="72"/>
      <c r="E116" s="107" t="s">
        <v>7</v>
      </c>
      <c r="F116" s="71"/>
      <c r="G116" s="107" t="s">
        <v>174</v>
      </c>
      <c r="H116" s="71"/>
      <c r="I116" s="107" t="s">
        <v>1956</v>
      </c>
      <c r="J116" s="71"/>
      <c r="K116" s="71"/>
      <c r="L116" s="71"/>
      <c r="M116" s="72"/>
      <c r="N116" s="246" t="s">
        <v>1512</v>
      </c>
      <c r="O116" s="72"/>
      <c r="P116" s="109">
        <v>20000.0</v>
      </c>
      <c r="Q116" s="71"/>
      <c r="R116" s="110">
        <v>0.0</v>
      </c>
      <c r="S116" s="72"/>
      <c r="T116" s="111" t="s">
        <v>88</v>
      </c>
      <c r="U116" s="72"/>
      <c r="V116" s="112" t="s">
        <v>79</v>
      </c>
      <c r="W116" s="71"/>
      <c r="X116" s="72"/>
      <c r="Y116" s="112" t="s">
        <v>68</v>
      </c>
      <c r="Z116" s="72"/>
      <c r="AA116" s="75"/>
      <c r="AB116" s="169"/>
      <c r="AC116" s="72"/>
      <c r="AD116" s="170"/>
      <c r="AE116" s="72"/>
      <c r="AF116" s="170"/>
      <c r="AG116" s="71"/>
      <c r="AH116" s="72"/>
      <c r="AI116" s="170"/>
      <c r="AJ116" s="71"/>
      <c r="AK116" s="72"/>
      <c r="AL116" s="170"/>
      <c r="AM116" s="72"/>
      <c r="AN116" s="111"/>
      <c r="AO116" s="72"/>
      <c r="AP116" s="156"/>
      <c r="AQ116" s="72"/>
      <c r="AR116" s="156"/>
      <c r="AS116" s="72"/>
      <c r="AT116" s="160"/>
      <c r="AU116" s="72"/>
      <c r="AV116" s="156"/>
      <c r="AW116" s="71"/>
      <c r="AX116" s="72"/>
      <c r="AY116" s="111"/>
      <c r="AZ116" s="71"/>
      <c r="BA116" s="72"/>
      <c r="BB116" s="171"/>
      <c r="BC116" s="72"/>
      <c r="BD116" s="75"/>
    </row>
    <row r="117" ht="16.5" customHeight="1" outlineLevel="1">
      <c r="A117" s="75"/>
      <c r="B117" s="105" t="s">
        <v>1961</v>
      </c>
      <c r="C117" s="106">
        <v>46168.79826519676</v>
      </c>
      <c r="D117" s="72"/>
      <c r="E117" s="107" t="s">
        <v>7</v>
      </c>
      <c r="F117" s="71"/>
      <c r="G117" s="107" t="s">
        <v>174</v>
      </c>
      <c r="H117" s="71"/>
      <c r="I117" s="107" t="s">
        <v>1962</v>
      </c>
      <c r="J117" s="71"/>
      <c r="K117" s="71"/>
      <c r="L117" s="71"/>
      <c r="M117" s="72"/>
      <c r="N117" s="246" t="s">
        <v>1634</v>
      </c>
      <c r="O117" s="72"/>
      <c r="P117" s="109">
        <v>20000.0</v>
      </c>
      <c r="Q117" s="71"/>
      <c r="R117" s="110">
        <v>0.0</v>
      </c>
      <c r="S117" s="72"/>
      <c r="T117" s="111" t="s">
        <v>66</v>
      </c>
      <c r="U117" s="72"/>
      <c r="V117" s="112" t="s">
        <v>79</v>
      </c>
      <c r="W117" s="71"/>
      <c r="X117" s="72"/>
      <c r="Y117" s="112" t="s">
        <v>68</v>
      </c>
      <c r="Z117" s="72"/>
      <c r="AA117" s="75"/>
      <c r="AB117" s="169"/>
      <c r="AC117" s="72"/>
      <c r="AD117" s="170"/>
      <c r="AE117" s="72"/>
      <c r="AF117" s="170"/>
      <c r="AG117" s="71"/>
      <c r="AH117" s="72"/>
      <c r="AI117" s="170"/>
      <c r="AJ117" s="71"/>
      <c r="AK117" s="72"/>
      <c r="AL117" s="170"/>
      <c r="AM117" s="72"/>
      <c r="AN117" s="111"/>
      <c r="AO117" s="72"/>
      <c r="AP117" s="156"/>
      <c r="AQ117" s="72"/>
      <c r="AR117" s="156"/>
      <c r="AS117" s="72"/>
      <c r="AT117" s="160"/>
      <c r="AU117" s="72"/>
      <c r="AV117" s="156"/>
      <c r="AW117" s="71"/>
      <c r="AX117" s="72"/>
      <c r="AY117" s="111"/>
      <c r="AZ117" s="71"/>
      <c r="BA117" s="72"/>
      <c r="BB117" s="171"/>
      <c r="BC117" s="72"/>
      <c r="BD117" s="75"/>
    </row>
    <row r="118" ht="16.5" customHeight="1" outlineLevel="1">
      <c r="A118" s="75"/>
      <c r="B118" s="105" t="s">
        <v>1970</v>
      </c>
      <c r="C118" s="106">
        <v>46162.99990962963</v>
      </c>
      <c r="D118" s="72"/>
      <c r="E118" s="107" t="s">
        <v>7</v>
      </c>
      <c r="F118" s="71"/>
      <c r="G118" s="107" t="s">
        <v>174</v>
      </c>
      <c r="H118" s="71"/>
      <c r="I118" s="107" t="s">
        <v>1971</v>
      </c>
      <c r="J118" s="71"/>
      <c r="K118" s="71"/>
      <c r="L118" s="71"/>
      <c r="M118" s="72"/>
      <c r="N118" s="246" t="s">
        <v>1709</v>
      </c>
      <c r="O118" s="72"/>
      <c r="P118" s="109">
        <v>15000.0</v>
      </c>
      <c r="Q118" s="71"/>
      <c r="R118" s="110">
        <v>0.0</v>
      </c>
      <c r="S118" s="72"/>
      <c r="T118" s="111" t="s">
        <v>88</v>
      </c>
      <c r="U118" s="72"/>
      <c r="V118" s="112" t="s">
        <v>79</v>
      </c>
      <c r="W118" s="71"/>
      <c r="X118" s="72"/>
      <c r="Y118" s="112" t="s">
        <v>68</v>
      </c>
      <c r="Z118" s="72"/>
      <c r="AA118" s="75"/>
      <c r="AB118" s="169"/>
      <c r="AC118" s="72"/>
      <c r="AD118" s="170"/>
      <c r="AE118" s="72"/>
      <c r="AF118" s="170"/>
      <c r="AG118" s="71"/>
      <c r="AH118" s="72"/>
      <c r="AI118" s="170"/>
      <c r="AJ118" s="71"/>
      <c r="AK118" s="72"/>
      <c r="AL118" s="170"/>
      <c r="AM118" s="72"/>
      <c r="AN118" s="111"/>
      <c r="AO118" s="72"/>
      <c r="AP118" s="156"/>
      <c r="AQ118" s="72"/>
      <c r="AR118" s="156"/>
      <c r="AS118" s="72"/>
      <c r="AT118" s="160"/>
      <c r="AU118" s="72"/>
      <c r="AV118" s="156"/>
      <c r="AW118" s="71"/>
      <c r="AX118" s="72"/>
      <c r="AY118" s="111"/>
      <c r="AZ118" s="71"/>
      <c r="BA118" s="72"/>
      <c r="BB118" s="171"/>
      <c r="BC118" s="72"/>
      <c r="BD118" s="75"/>
    </row>
    <row r="119" ht="16.5" customHeight="1" outlineLevel="1">
      <c r="A119" s="75"/>
      <c r="B119" s="105" t="s">
        <v>1975</v>
      </c>
      <c r="C119" s="106">
        <v>46156.472026550924</v>
      </c>
      <c r="D119" s="72"/>
      <c r="E119" s="107" t="s">
        <v>76</v>
      </c>
      <c r="F119" s="71"/>
      <c r="G119" s="107" t="s">
        <v>77</v>
      </c>
      <c r="H119" s="71"/>
      <c r="I119" s="107" t="s">
        <v>1976</v>
      </c>
      <c r="J119" s="71"/>
      <c r="K119" s="71"/>
      <c r="L119" s="71"/>
      <c r="M119" s="72"/>
      <c r="N119" s="246" t="s">
        <v>881</v>
      </c>
      <c r="O119" s="72"/>
      <c r="P119" s="109">
        <v>60000.0</v>
      </c>
      <c r="Q119" s="71"/>
      <c r="R119" s="110">
        <v>0.0</v>
      </c>
      <c r="S119" s="72"/>
      <c r="T119" s="111" t="s">
        <v>66</v>
      </c>
      <c r="U119" s="72"/>
      <c r="V119" s="112" t="s">
        <v>79</v>
      </c>
      <c r="W119" s="71"/>
      <c r="X119" s="72"/>
      <c r="Y119" s="112" t="s">
        <v>68</v>
      </c>
      <c r="Z119" s="72"/>
      <c r="AA119" s="75"/>
      <c r="AB119" s="169"/>
      <c r="AC119" s="72"/>
      <c r="AD119" s="170"/>
      <c r="AE119" s="72"/>
      <c r="AF119" s="170"/>
      <c r="AG119" s="71"/>
      <c r="AH119" s="72"/>
      <c r="AI119" s="170"/>
      <c r="AJ119" s="71"/>
      <c r="AK119" s="72"/>
      <c r="AL119" s="170"/>
      <c r="AM119" s="72"/>
      <c r="AN119" s="111"/>
      <c r="AO119" s="72"/>
      <c r="AP119" s="156"/>
      <c r="AQ119" s="72"/>
      <c r="AR119" s="156"/>
      <c r="AS119" s="72"/>
      <c r="AT119" s="160"/>
      <c r="AU119" s="72"/>
      <c r="AV119" s="156"/>
      <c r="AW119" s="71"/>
      <c r="AX119" s="72"/>
      <c r="AY119" s="111"/>
      <c r="AZ119" s="71"/>
      <c r="BA119" s="72"/>
      <c r="BB119" s="171"/>
      <c r="BC119" s="72"/>
      <c r="BD119" s="75"/>
    </row>
    <row r="120" ht="16.5" customHeight="1" outlineLevel="1">
      <c r="A120" s="75"/>
      <c r="B120" s="105" t="s">
        <v>1979</v>
      </c>
      <c r="C120" s="106">
        <v>46155.80008847222</v>
      </c>
      <c r="D120" s="72"/>
      <c r="E120" s="107" t="s">
        <v>7</v>
      </c>
      <c r="F120" s="71"/>
      <c r="G120" s="107" t="s">
        <v>174</v>
      </c>
      <c r="H120" s="71"/>
      <c r="I120" s="107" t="s">
        <v>1980</v>
      </c>
      <c r="J120" s="71"/>
      <c r="K120" s="71"/>
      <c r="L120" s="71"/>
      <c r="M120" s="72"/>
      <c r="N120" s="246" t="s">
        <v>1269</v>
      </c>
      <c r="O120" s="72"/>
      <c r="P120" s="109">
        <v>30000.0</v>
      </c>
      <c r="Q120" s="71"/>
      <c r="R120" s="110">
        <v>0.0</v>
      </c>
      <c r="S120" s="72"/>
      <c r="T120" s="111" t="s">
        <v>66</v>
      </c>
      <c r="U120" s="72"/>
      <c r="V120" s="112" t="s">
        <v>79</v>
      </c>
      <c r="W120" s="71"/>
      <c r="X120" s="72"/>
      <c r="Y120" s="112" t="s">
        <v>68</v>
      </c>
      <c r="Z120" s="72"/>
      <c r="AA120" s="75"/>
      <c r="AB120" s="169"/>
      <c r="AC120" s="72"/>
      <c r="AD120" s="170"/>
      <c r="AE120" s="72"/>
      <c r="AF120" s="170"/>
      <c r="AG120" s="71"/>
      <c r="AH120" s="72"/>
      <c r="AI120" s="170"/>
      <c r="AJ120" s="71"/>
      <c r="AK120" s="72"/>
      <c r="AL120" s="170"/>
      <c r="AM120" s="72"/>
      <c r="AN120" s="111"/>
      <c r="AO120" s="72"/>
      <c r="AP120" s="156"/>
      <c r="AQ120" s="72"/>
      <c r="AR120" s="156"/>
      <c r="AS120" s="72"/>
      <c r="AT120" s="160"/>
      <c r="AU120" s="72"/>
      <c r="AV120" s="156"/>
      <c r="AW120" s="71"/>
      <c r="AX120" s="72"/>
      <c r="AY120" s="111"/>
      <c r="AZ120" s="71"/>
      <c r="BA120" s="72"/>
      <c r="BB120" s="171"/>
      <c r="BC120" s="72"/>
      <c r="BD120" s="75"/>
    </row>
    <row r="121" ht="16.5" customHeight="1" outlineLevel="1">
      <c r="A121" s="75"/>
      <c r="B121" s="105" t="s">
        <v>1982</v>
      </c>
      <c r="C121" s="106">
        <v>46154.78233934028</v>
      </c>
      <c r="D121" s="72"/>
      <c r="E121" s="107" t="s">
        <v>7</v>
      </c>
      <c r="F121" s="71"/>
      <c r="G121" s="107" t="s">
        <v>174</v>
      </c>
      <c r="H121" s="71"/>
      <c r="I121" s="107" t="s">
        <v>1983</v>
      </c>
      <c r="J121" s="71"/>
      <c r="K121" s="71"/>
      <c r="L121" s="71"/>
      <c r="M121" s="72"/>
      <c r="N121" s="246" t="s">
        <v>1642</v>
      </c>
      <c r="O121" s="72"/>
      <c r="P121" s="109">
        <v>20000.0</v>
      </c>
      <c r="Q121" s="71"/>
      <c r="R121" s="110">
        <v>0.0</v>
      </c>
      <c r="S121" s="72"/>
      <c r="T121" s="111" t="s">
        <v>88</v>
      </c>
      <c r="U121" s="72"/>
      <c r="V121" s="112" t="s">
        <v>79</v>
      </c>
      <c r="W121" s="71"/>
      <c r="X121" s="72"/>
      <c r="Y121" s="112" t="s">
        <v>68</v>
      </c>
      <c r="Z121" s="72"/>
      <c r="AA121" s="75"/>
      <c r="AB121" s="169"/>
      <c r="AC121" s="72"/>
      <c r="AD121" s="170"/>
      <c r="AE121" s="72"/>
      <c r="AF121" s="170"/>
      <c r="AG121" s="71"/>
      <c r="AH121" s="72"/>
      <c r="AI121" s="170"/>
      <c r="AJ121" s="71"/>
      <c r="AK121" s="72"/>
      <c r="AL121" s="170"/>
      <c r="AM121" s="72"/>
      <c r="AN121" s="111"/>
      <c r="AO121" s="72"/>
      <c r="AP121" s="156"/>
      <c r="AQ121" s="72"/>
      <c r="AR121" s="156"/>
      <c r="AS121" s="72"/>
      <c r="AT121" s="160"/>
      <c r="AU121" s="72"/>
      <c r="AV121" s="156"/>
      <c r="AW121" s="71"/>
      <c r="AX121" s="72"/>
      <c r="AY121" s="111"/>
      <c r="AZ121" s="71"/>
      <c r="BA121" s="72"/>
      <c r="BB121" s="171"/>
      <c r="BC121" s="72"/>
      <c r="BD121" s="75"/>
    </row>
    <row r="122" ht="16.5" customHeight="1" outlineLevel="1">
      <c r="A122" s="75"/>
      <c r="B122" s="105" t="s">
        <v>1988</v>
      </c>
      <c r="C122" s="106">
        <v>46154.60359428241</v>
      </c>
      <c r="D122" s="72"/>
      <c r="E122" s="107" t="s">
        <v>7</v>
      </c>
      <c r="F122" s="71"/>
      <c r="G122" s="107" t="s">
        <v>174</v>
      </c>
      <c r="H122" s="71"/>
      <c r="I122" s="107" t="s">
        <v>1989</v>
      </c>
      <c r="J122" s="71"/>
      <c r="K122" s="71"/>
      <c r="L122" s="71"/>
      <c r="M122" s="72"/>
      <c r="N122" s="246" t="s">
        <v>1650</v>
      </c>
      <c r="O122" s="72"/>
      <c r="P122" s="109">
        <v>20000.0</v>
      </c>
      <c r="Q122" s="71"/>
      <c r="R122" s="110">
        <v>0.0</v>
      </c>
      <c r="S122" s="72"/>
      <c r="T122" s="111" t="s">
        <v>88</v>
      </c>
      <c r="U122" s="72"/>
      <c r="V122" s="112" t="s">
        <v>79</v>
      </c>
      <c r="W122" s="71"/>
      <c r="X122" s="72"/>
      <c r="Y122" s="112" t="s">
        <v>68</v>
      </c>
      <c r="Z122" s="72"/>
      <c r="AA122" s="75"/>
      <c r="AB122" s="169"/>
      <c r="AC122" s="72"/>
      <c r="AD122" s="170"/>
      <c r="AE122" s="72"/>
      <c r="AF122" s="170"/>
      <c r="AG122" s="71"/>
      <c r="AH122" s="72"/>
      <c r="AI122" s="170"/>
      <c r="AJ122" s="71"/>
      <c r="AK122" s="72"/>
      <c r="AL122" s="170"/>
      <c r="AM122" s="72"/>
      <c r="AN122" s="111"/>
      <c r="AO122" s="72"/>
      <c r="AP122" s="156"/>
      <c r="AQ122" s="72"/>
      <c r="AR122" s="156"/>
      <c r="AS122" s="72"/>
      <c r="AT122" s="160"/>
      <c r="AU122" s="72"/>
      <c r="AV122" s="156"/>
      <c r="AW122" s="71"/>
      <c r="AX122" s="72"/>
      <c r="AY122" s="111"/>
      <c r="AZ122" s="71"/>
      <c r="BA122" s="72"/>
      <c r="BB122" s="171"/>
      <c r="BC122" s="72"/>
      <c r="BD122" s="75"/>
    </row>
    <row r="123" ht="16.5" customHeight="1" outlineLevel="1">
      <c r="A123" s="75"/>
      <c r="B123" s="105" t="s">
        <v>1995</v>
      </c>
      <c r="C123" s="106">
        <v>46154.59533700232</v>
      </c>
      <c r="D123" s="72"/>
      <c r="E123" s="107" t="s">
        <v>7</v>
      </c>
      <c r="F123" s="71"/>
      <c r="G123" s="107" t="s">
        <v>174</v>
      </c>
      <c r="H123" s="71"/>
      <c r="I123" s="107" t="s">
        <v>1996</v>
      </c>
      <c r="J123" s="71"/>
      <c r="K123" s="71"/>
      <c r="L123" s="71"/>
      <c r="M123" s="72"/>
      <c r="N123" s="246" t="s">
        <v>1657</v>
      </c>
      <c r="O123" s="72"/>
      <c r="P123" s="109">
        <v>20000.0</v>
      </c>
      <c r="Q123" s="71"/>
      <c r="R123" s="110">
        <v>0.0</v>
      </c>
      <c r="S123" s="72"/>
      <c r="T123" s="111" t="s">
        <v>88</v>
      </c>
      <c r="U123" s="72"/>
      <c r="V123" s="112" t="s">
        <v>79</v>
      </c>
      <c r="W123" s="71"/>
      <c r="X123" s="72"/>
      <c r="Y123" s="112" t="s">
        <v>68</v>
      </c>
      <c r="Z123" s="72"/>
      <c r="AA123" s="75"/>
      <c r="AB123" s="169"/>
      <c r="AC123" s="72"/>
      <c r="AD123" s="170"/>
      <c r="AE123" s="72"/>
      <c r="AF123" s="170"/>
      <c r="AG123" s="71"/>
      <c r="AH123" s="72"/>
      <c r="AI123" s="170"/>
      <c r="AJ123" s="71"/>
      <c r="AK123" s="72"/>
      <c r="AL123" s="170"/>
      <c r="AM123" s="72"/>
      <c r="AN123" s="111"/>
      <c r="AO123" s="72"/>
      <c r="AP123" s="156"/>
      <c r="AQ123" s="72"/>
      <c r="AR123" s="156"/>
      <c r="AS123" s="72"/>
      <c r="AT123" s="160"/>
      <c r="AU123" s="72"/>
      <c r="AV123" s="156"/>
      <c r="AW123" s="71"/>
      <c r="AX123" s="72"/>
      <c r="AY123" s="111"/>
      <c r="AZ123" s="71"/>
      <c r="BA123" s="72"/>
      <c r="BB123" s="171"/>
      <c r="BC123" s="72"/>
      <c r="BD123" s="75"/>
    </row>
    <row r="124" ht="16.5" customHeight="1" outlineLevel="1">
      <c r="A124" s="75"/>
      <c r="B124" s="105" t="s">
        <v>1998</v>
      </c>
      <c r="C124" s="106">
        <v>46153.75315361111</v>
      </c>
      <c r="D124" s="72"/>
      <c r="E124" s="107" t="s">
        <v>7</v>
      </c>
      <c r="F124" s="71"/>
      <c r="G124" s="107" t="s">
        <v>174</v>
      </c>
      <c r="H124" s="71"/>
      <c r="I124" s="107" t="s">
        <v>1840</v>
      </c>
      <c r="J124" s="71"/>
      <c r="K124" s="71"/>
      <c r="L124" s="71"/>
      <c r="M124" s="72"/>
      <c r="N124" s="246" t="s">
        <v>1341</v>
      </c>
      <c r="O124" s="72"/>
      <c r="P124" s="109">
        <v>20000.0</v>
      </c>
      <c r="Q124" s="71"/>
      <c r="R124" s="110">
        <v>0.0</v>
      </c>
      <c r="S124" s="72"/>
      <c r="T124" s="111" t="s">
        <v>88</v>
      </c>
      <c r="U124" s="72"/>
      <c r="V124" s="112" t="s">
        <v>79</v>
      </c>
      <c r="W124" s="71"/>
      <c r="X124" s="72"/>
      <c r="Y124" s="112" t="s">
        <v>68</v>
      </c>
      <c r="Z124" s="72"/>
      <c r="AA124" s="75"/>
      <c r="AB124" s="169"/>
      <c r="AC124" s="72"/>
      <c r="AD124" s="170"/>
      <c r="AE124" s="72"/>
      <c r="AF124" s="170"/>
      <c r="AG124" s="71"/>
      <c r="AH124" s="72"/>
      <c r="AI124" s="170"/>
      <c r="AJ124" s="71"/>
      <c r="AK124" s="72"/>
      <c r="AL124" s="170"/>
      <c r="AM124" s="72"/>
      <c r="AN124" s="111"/>
      <c r="AO124" s="72"/>
      <c r="AP124" s="156"/>
      <c r="AQ124" s="72"/>
      <c r="AR124" s="156"/>
      <c r="AS124" s="72"/>
      <c r="AT124" s="160"/>
      <c r="AU124" s="72"/>
      <c r="AV124" s="156"/>
      <c r="AW124" s="71"/>
      <c r="AX124" s="72"/>
      <c r="AY124" s="111"/>
      <c r="AZ124" s="71"/>
      <c r="BA124" s="72"/>
      <c r="BB124" s="171"/>
      <c r="BC124" s="72"/>
      <c r="BD124" s="75"/>
    </row>
    <row r="125" ht="16.5" customHeight="1" outlineLevel="1">
      <c r="A125" s="75"/>
      <c r="B125" s="105" t="s">
        <v>2002</v>
      </c>
      <c r="C125" s="106">
        <v>46150.79903364583</v>
      </c>
      <c r="D125" s="72"/>
      <c r="E125" s="107" t="s">
        <v>7</v>
      </c>
      <c r="F125" s="71"/>
      <c r="G125" s="107" t="s">
        <v>174</v>
      </c>
      <c r="H125" s="71"/>
      <c r="I125" s="107" t="s">
        <v>2003</v>
      </c>
      <c r="J125" s="71"/>
      <c r="K125" s="71"/>
      <c r="L125" s="71"/>
      <c r="M125" s="72"/>
      <c r="N125" s="246" t="s">
        <v>1282</v>
      </c>
      <c r="O125" s="72"/>
      <c r="P125" s="109">
        <v>30000.0</v>
      </c>
      <c r="Q125" s="71"/>
      <c r="R125" s="110">
        <v>0.0</v>
      </c>
      <c r="S125" s="72"/>
      <c r="T125" s="111" t="s">
        <v>66</v>
      </c>
      <c r="U125" s="72"/>
      <c r="V125" s="112" t="s">
        <v>79</v>
      </c>
      <c r="W125" s="71"/>
      <c r="X125" s="72"/>
      <c r="Y125" s="112" t="s">
        <v>68</v>
      </c>
      <c r="Z125" s="72"/>
      <c r="AA125" s="75"/>
      <c r="AB125" s="169"/>
      <c r="AC125" s="72"/>
      <c r="AD125" s="170"/>
      <c r="AE125" s="72"/>
      <c r="AF125" s="170"/>
      <c r="AG125" s="71"/>
      <c r="AH125" s="72"/>
      <c r="AI125" s="170"/>
      <c r="AJ125" s="71"/>
      <c r="AK125" s="72"/>
      <c r="AL125" s="170"/>
      <c r="AM125" s="72"/>
      <c r="AN125" s="111"/>
      <c r="AO125" s="72"/>
      <c r="AP125" s="156"/>
      <c r="AQ125" s="72"/>
      <c r="AR125" s="156"/>
      <c r="AS125" s="72"/>
      <c r="AT125" s="160"/>
      <c r="AU125" s="72"/>
      <c r="AV125" s="156"/>
      <c r="AW125" s="71"/>
      <c r="AX125" s="72"/>
      <c r="AY125" s="111"/>
      <c r="AZ125" s="71"/>
      <c r="BA125" s="72"/>
      <c r="BB125" s="171"/>
      <c r="BC125" s="72"/>
      <c r="BD125" s="75"/>
    </row>
    <row r="126" ht="16.5" customHeight="1" outlineLevel="1">
      <c r="A126" s="75"/>
      <c r="B126" s="105" t="s">
        <v>2006</v>
      </c>
      <c r="C126" s="106">
        <v>46150.38667893519</v>
      </c>
      <c r="D126" s="72"/>
      <c r="E126" s="107" t="s">
        <v>7</v>
      </c>
      <c r="F126" s="71"/>
      <c r="G126" s="107" t="s">
        <v>174</v>
      </c>
      <c r="H126" s="71"/>
      <c r="I126" s="107" t="s">
        <v>2008</v>
      </c>
      <c r="J126" s="71"/>
      <c r="K126" s="71"/>
      <c r="L126" s="71"/>
      <c r="M126" s="72"/>
      <c r="N126" s="246" t="s">
        <v>701</v>
      </c>
      <c r="O126" s="72"/>
      <c r="P126" s="109">
        <v>20000.0</v>
      </c>
      <c r="Q126" s="71"/>
      <c r="R126" s="110">
        <v>0.0</v>
      </c>
      <c r="S126" s="72"/>
      <c r="T126" s="111" t="s">
        <v>66</v>
      </c>
      <c r="U126" s="72"/>
      <c r="V126" s="112" t="s">
        <v>79</v>
      </c>
      <c r="W126" s="71"/>
      <c r="X126" s="72"/>
      <c r="Y126" s="112" t="s">
        <v>68</v>
      </c>
      <c r="Z126" s="72"/>
      <c r="AA126" s="75"/>
      <c r="AB126" s="169"/>
      <c r="AC126" s="72"/>
      <c r="AD126" s="170"/>
      <c r="AE126" s="72"/>
      <c r="AF126" s="170"/>
      <c r="AG126" s="71"/>
      <c r="AH126" s="72"/>
      <c r="AI126" s="170"/>
      <c r="AJ126" s="71"/>
      <c r="AK126" s="72"/>
      <c r="AL126" s="170"/>
      <c r="AM126" s="72"/>
      <c r="AN126" s="111"/>
      <c r="AO126" s="72"/>
      <c r="AP126" s="156"/>
      <c r="AQ126" s="72"/>
      <c r="AR126" s="156"/>
      <c r="AS126" s="72"/>
      <c r="AT126" s="160"/>
      <c r="AU126" s="72"/>
      <c r="AV126" s="156"/>
      <c r="AW126" s="71"/>
      <c r="AX126" s="72"/>
      <c r="AY126" s="111"/>
      <c r="AZ126" s="71"/>
      <c r="BA126" s="72"/>
      <c r="BB126" s="171"/>
      <c r="BC126" s="72"/>
      <c r="BD126" s="75"/>
    </row>
    <row r="127" ht="16.5" customHeight="1" outlineLevel="1">
      <c r="A127" s="75"/>
      <c r="B127" s="105" t="s">
        <v>2011</v>
      </c>
      <c r="C127" s="106">
        <v>46148.88907701389</v>
      </c>
      <c r="D127" s="72"/>
      <c r="E127" s="107" t="s">
        <v>7</v>
      </c>
      <c r="F127" s="71"/>
      <c r="G127" s="107" t="s">
        <v>174</v>
      </c>
      <c r="H127" s="71"/>
      <c r="I127" s="107" t="s">
        <v>2013</v>
      </c>
      <c r="J127" s="71"/>
      <c r="K127" s="71"/>
      <c r="L127" s="71"/>
      <c r="M127" s="72"/>
      <c r="N127" s="246" t="s">
        <v>1686</v>
      </c>
      <c r="O127" s="72"/>
      <c r="P127" s="109">
        <v>0.0</v>
      </c>
      <c r="Q127" s="71"/>
      <c r="R127" s="110">
        <v>0.0</v>
      </c>
      <c r="S127" s="72"/>
      <c r="T127" s="111" t="s">
        <v>88</v>
      </c>
      <c r="U127" s="72"/>
      <c r="V127" s="112" t="s">
        <v>79</v>
      </c>
      <c r="W127" s="71"/>
      <c r="X127" s="72"/>
      <c r="Y127" s="112" t="s">
        <v>68</v>
      </c>
      <c r="Z127" s="72"/>
      <c r="AA127" s="75"/>
      <c r="AB127" s="169"/>
      <c r="AC127" s="72"/>
      <c r="AD127" s="170"/>
      <c r="AE127" s="72"/>
      <c r="AF127" s="170"/>
      <c r="AG127" s="71"/>
      <c r="AH127" s="72"/>
      <c r="AI127" s="170"/>
      <c r="AJ127" s="71"/>
      <c r="AK127" s="72"/>
      <c r="AL127" s="170"/>
      <c r="AM127" s="72"/>
      <c r="AN127" s="111"/>
      <c r="AO127" s="72"/>
      <c r="AP127" s="156"/>
      <c r="AQ127" s="72"/>
      <c r="AR127" s="156"/>
      <c r="AS127" s="72"/>
      <c r="AT127" s="160"/>
      <c r="AU127" s="72"/>
      <c r="AV127" s="156"/>
      <c r="AW127" s="71"/>
      <c r="AX127" s="72"/>
      <c r="AY127" s="111"/>
      <c r="AZ127" s="71"/>
      <c r="BA127" s="72"/>
      <c r="BB127" s="171"/>
      <c r="BC127" s="72"/>
      <c r="BD127" s="75"/>
    </row>
    <row r="128" ht="16.5" customHeight="1" outlineLevel="1">
      <c r="A128" s="75"/>
      <c r="B128" s="105" t="s">
        <v>2022</v>
      </c>
      <c r="C128" s="106">
        <v>46148.88630275463</v>
      </c>
      <c r="D128" s="72"/>
      <c r="E128" s="107" t="s">
        <v>7</v>
      </c>
      <c r="F128" s="71"/>
      <c r="G128" s="107" t="s">
        <v>174</v>
      </c>
      <c r="H128" s="71"/>
      <c r="I128" s="107" t="s">
        <v>2023</v>
      </c>
      <c r="J128" s="71"/>
      <c r="K128" s="71"/>
      <c r="L128" s="71"/>
      <c r="M128" s="72"/>
      <c r="N128" s="246" t="s">
        <v>1782</v>
      </c>
      <c r="O128" s="72"/>
      <c r="P128" s="109">
        <v>30000.0</v>
      </c>
      <c r="Q128" s="71"/>
      <c r="R128" s="110">
        <v>0.0</v>
      </c>
      <c r="S128" s="72"/>
      <c r="T128" s="111" t="s">
        <v>66</v>
      </c>
      <c r="U128" s="72"/>
      <c r="V128" s="112" t="s">
        <v>79</v>
      </c>
      <c r="W128" s="71"/>
      <c r="X128" s="72"/>
      <c r="Y128" s="112" t="s">
        <v>68</v>
      </c>
      <c r="Z128" s="72"/>
      <c r="AA128" s="75"/>
      <c r="AB128" s="169"/>
      <c r="AC128" s="72"/>
      <c r="AD128" s="170"/>
      <c r="AE128" s="72"/>
      <c r="AF128" s="170"/>
      <c r="AG128" s="71"/>
      <c r="AH128" s="72"/>
      <c r="AI128" s="170"/>
      <c r="AJ128" s="71"/>
      <c r="AK128" s="72"/>
      <c r="AL128" s="170"/>
      <c r="AM128" s="72"/>
      <c r="AN128" s="111"/>
      <c r="AO128" s="72"/>
      <c r="AP128" s="156"/>
      <c r="AQ128" s="72"/>
      <c r="AR128" s="156"/>
      <c r="AS128" s="72"/>
      <c r="AT128" s="160"/>
      <c r="AU128" s="72"/>
      <c r="AV128" s="156"/>
      <c r="AW128" s="71"/>
      <c r="AX128" s="72"/>
      <c r="AY128" s="111"/>
      <c r="AZ128" s="71"/>
      <c r="BA128" s="72"/>
      <c r="BB128" s="171"/>
      <c r="BC128" s="72"/>
      <c r="BD128" s="75"/>
    </row>
    <row r="129" ht="16.5" customHeight="1" outlineLevel="1">
      <c r="A129" s="75"/>
      <c r="B129" s="105" t="s">
        <v>2027</v>
      </c>
      <c r="C129" s="106">
        <v>46148.88546949074</v>
      </c>
      <c r="D129" s="72"/>
      <c r="E129" s="107" t="s">
        <v>7</v>
      </c>
      <c r="F129" s="71"/>
      <c r="G129" s="107" t="s">
        <v>174</v>
      </c>
      <c r="H129" s="71"/>
      <c r="I129" s="107" t="s">
        <v>2028</v>
      </c>
      <c r="J129" s="71"/>
      <c r="K129" s="71"/>
      <c r="L129" s="71"/>
      <c r="M129" s="72"/>
      <c r="N129" s="246" t="s">
        <v>1795</v>
      </c>
      <c r="O129" s="72"/>
      <c r="P129" s="109">
        <v>30000.0</v>
      </c>
      <c r="Q129" s="71"/>
      <c r="R129" s="110">
        <v>0.0</v>
      </c>
      <c r="S129" s="72"/>
      <c r="T129" s="111" t="s">
        <v>66</v>
      </c>
      <c r="U129" s="72"/>
      <c r="V129" s="112" t="s">
        <v>79</v>
      </c>
      <c r="W129" s="71"/>
      <c r="X129" s="72"/>
      <c r="Y129" s="112" t="s">
        <v>68</v>
      </c>
      <c r="Z129" s="72"/>
      <c r="AA129" s="75"/>
      <c r="AB129" s="169"/>
      <c r="AC129" s="72"/>
      <c r="AD129" s="170"/>
      <c r="AE129" s="72"/>
      <c r="AF129" s="170"/>
      <c r="AG129" s="71"/>
      <c r="AH129" s="72"/>
      <c r="AI129" s="170"/>
      <c r="AJ129" s="71"/>
      <c r="AK129" s="72"/>
      <c r="AL129" s="170"/>
      <c r="AM129" s="72"/>
      <c r="AN129" s="111"/>
      <c r="AO129" s="72"/>
      <c r="AP129" s="156"/>
      <c r="AQ129" s="72"/>
      <c r="AR129" s="156"/>
      <c r="AS129" s="72"/>
      <c r="AT129" s="160"/>
      <c r="AU129" s="72"/>
      <c r="AV129" s="156"/>
      <c r="AW129" s="71"/>
      <c r="AX129" s="72"/>
      <c r="AY129" s="111"/>
      <c r="AZ129" s="71"/>
      <c r="BA129" s="72"/>
      <c r="BB129" s="171"/>
      <c r="BC129" s="72"/>
      <c r="BD129" s="75"/>
    </row>
    <row r="130" ht="16.5" customHeight="1" outlineLevel="1">
      <c r="A130" s="75"/>
      <c r="B130" s="105" t="s">
        <v>2032</v>
      </c>
      <c r="C130" s="106">
        <v>46148.88265143518</v>
      </c>
      <c r="D130" s="72"/>
      <c r="E130" s="107" t="s">
        <v>7</v>
      </c>
      <c r="F130" s="71"/>
      <c r="G130" s="107" t="s">
        <v>174</v>
      </c>
      <c r="H130" s="71"/>
      <c r="I130" s="107" t="s">
        <v>2033</v>
      </c>
      <c r="J130" s="71"/>
      <c r="K130" s="71"/>
      <c r="L130" s="71"/>
      <c r="M130" s="72"/>
      <c r="N130" s="246" t="s">
        <v>1686</v>
      </c>
      <c r="O130" s="72"/>
      <c r="P130" s="109">
        <v>30000.0</v>
      </c>
      <c r="Q130" s="71"/>
      <c r="R130" s="110">
        <v>0.0</v>
      </c>
      <c r="S130" s="72"/>
      <c r="T130" s="111" t="s">
        <v>66</v>
      </c>
      <c r="U130" s="72"/>
      <c r="V130" s="112" t="s">
        <v>79</v>
      </c>
      <c r="W130" s="71"/>
      <c r="X130" s="72"/>
      <c r="Y130" s="112" t="s">
        <v>68</v>
      </c>
      <c r="Z130" s="72"/>
      <c r="AA130" s="75"/>
      <c r="AB130" s="169"/>
      <c r="AC130" s="72"/>
      <c r="AD130" s="170"/>
      <c r="AE130" s="72"/>
      <c r="AF130" s="170"/>
      <c r="AG130" s="71"/>
      <c r="AH130" s="72"/>
      <c r="AI130" s="170"/>
      <c r="AJ130" s="71"/>
      <c r="AK130" s="72"/>
      <c r="AL130" s="170"/>
      <c r="AM130" s="72"/>
      <c r="AN130" s="111"/>
      <c r="AO130" s="72"/>
      <c r="AP130" s="156"/>
      <c r="AQ130" s="72"/>
      <c r="AR130" s="156"/>
      <c r="AS130" s="72"/>
      <c r="AT130" s="160"/>
      <c r="AU130" s="72"/>
      <c r="AV130" s="156"/>
      <c r="AW130" s="71"/>
      <c r="AX130" s="72"/>
      <c r="AY130" s="111"/>
      <c r="AZ130" s="71"/>
      <c r="BA130" s="72"/>
      <c r="BB130" s="171"/>
      <c r="BC130" s="72"/>
      <c r="BD130" s="75"/>
    </row>
    <row r="131" ht="16.5" customHeight="1" outlineLevel="1">
      <c r="A131" s="75"/>
      <c r="B131" s="105" t="s">
        <v>2036</v>
      </c>
      <c r="C131" s="106">
        <v>46148.589857812505</v>
      </c>
      <c r="D131" s="72"/>
      <c r="E131" s="107" t="s">
        <v>7</v>
      </c>
      <c r="F131" s="71"/>
      <c r="G131" s="107" t="s">
        <v>174</v>
      </c>
      <c r="H131" s="71"/>
      <c r="I131" s="107" t="s">
        <v>2037</v>
      </c>
      <c r="J131" s="71"/>
      <c r="K131" s="71"/>
      <c r="L131" s="71"/>
      <c r="M131" s="72"/>
      <c r="N131" s="246" t="s">
        <v>1844</v>
      </c>
      <c r="O131" s="72"/>
      <c r="P131" s="109">
        <v>20000.0</v>
      </c>
      <c r="Q131" s="71"/>
      <c r="R131" s="110">
        <v>0.0</v>
      </c>
      <c r="S131" s="72"/>
      <c r="T131" s="111" t="s">
        <v>88</v>
      </c>
      <c r="U131" s="72"/>
      <c r="V131" s="112" t="s">
        <v>665</v>
      </c>
      <c r="W131" s="71"/>
      <c r="X131" s="72"/>
      <c r="Y131" s="112" t="s">
        <v>666</v>
      </c>
      <c r="Z131" s="72"/>
      <c r="AA131" s="75"/>
      <c r="AB131" s="169"/>
      <c r="AC131" s="72"/>
      <c r="AD131" s="170"/>
      <c r="AE131" s="72"/>
      <c r="AF131" s="170"/>
      <c r="AG131" s="71"/>
      <c r="AH131" s="72"/>
      <c r="AI131" s="170"/>
      <c r="AJ131" s="71"/>
      <c r="AK131" s="72"/>
      <c r="AL131" s="170"/>
      <c r="AM131" s="72"/>
      <c r="AN131" s="111"/>
      <c r="AO131" s="72"/>
      <c r="AP131" s="156"/>
      <c r="AQ131" s="72"/>
      <c r="AR131" s="156"/>
      <c r="AS131" s="72"/>
      <c r="AT131" s="160"/>
      <c r="AU131" s="72"/>
      <c r="AV131" s="156"/>
      <c r="AW131" s="71"/>
      <c r="AX131" s="72"/>
      <c r="AY131" s="111"/>
      <c r="AZ131" s="71"/>
      <c r="BA131" s="72"/>
      <c r="BB131" s="171"/>
      <c r="BC131" s="72"/>
      <c r="BD131" s="75"/>
    </row>
    <row r="132" ht="16.5" customHeight="1" outlineLevel="1">
      <c r="A132" s="75"/>
      <c r="B132" s="105" t="s">
        <v>2039</v>
      </c>
      <c r="C132" s="106">
        <v>46147.85214849537</v>
      </c>
      <c r="D132" s="72"/>
      <c r="E132" s="107" t="s">
        <v>7</v>
      </c>
      <c r="F132" s="71"/>
      <c r="G132" s="107" t="s">
        <v>174</v>
      </c>
      <c r="H132" s="71"/>
      <c r="I132" s="107" t="s">
        <v>2040</v>
      </c>
      <c r="J132" s="71"/>
      <c r="K132" s="71"/>
      <c r="L132" s="71"/>
      <c r="M132" s="72"/>
      <c r="N132" s="246" t="s">
        <v>1729</v>
      </c>
      <c r="O132" s="72"/>
      <c r="P132" s="109">
        <v>15000.0</v>
      </c>
      <c r="Q132" s="71"/>
      <c r="R132" s="110">
        <v>0.0</v>
      </c>
      <c r="S132" s="72"/>
      <c r="T132" s="111" t="s">
        <v>66</v>
      </c>
      <c r="U132" s="72"/>
      <c r="V132" s="112" t="s">
        <v>79</v>
      </c>
      <c r="W132" s="71"/>
      <c r="X132" s="72"/>
      <c r="Y132" s="112" t="s">
        <v>68</v>
      </c>
      <c r="Z132" s="72"/>
      <c r="AA132" s="75"/>
      <c r="AB132" s="169"/>
      <c r="AC132" s="72"/>
      <c r="AD132" s="170"/>
      <c r="AE132" s="72"/>
      <c r="AF132" s="170"/>
      <c r="AG132" s="71"/>
      <c r="AH132" s="72"/>
      <c r="AI132" s="170"/>
      <c r="AJ132" s="71"/>
      <c r="AK132" s="72"/>
      <c r="AL132" s="170"/>
      <c r="AM132" s="72"/>
      <c r="AN132" s="111"/>
      <c r="AO132" s="72"/>
      <c r="AP132" s="156"/>
      <c r="AQ132" s="72"/>
      <c r="AR132" s="156"/>
      <c r="AS132" s="72"/>
      <c r="AT132" s="160"/>
      <c r="AU132" s="72"/>
      <c r="AV132" s="156"/>
      <c r="AW132" s="71"/>
      <c r="AX132" s="72"/>
      <c r="AY132" s="111"/>
      <c r="AZ132" s="71"/>
      <c r="BA132" s="72"/>
      <c r="BB132" s="171"/>
      <c r="BC132" s="72"/>
      <c r="BD132" s="75"/>
    </row>
    <row r="133" ht="16.5" customHeight="1" outlineLevel="1">
      <c r="A133" s="75"/>
      <c r="B133" s="105" t="s">
        <v>2042</v>
      </c>
      <c r="C133" s="106">
        <v>46147.85087589121</v>
      </c>
      <c r="D133" s="72"/>
      <c r="E133" s="107" t="s">
        <v>7</v>
      </c>
      <c r="F133" s="71"/>
      <c r="G133" s="107" t="s">
        <v>174</v>
      </c>
      <c r="H133" s="71"/>
      <c r="I133" s="107" t="s">
        <v>2043</v>
      </c>
      <c r="J133" s="71"/>
      <c r="K133" s="71"/>
      <c r="L133" s="71"/>
      <c r="M133" s="72"/>
      <c r="N133" s="246" t="s">
        <v>1737</v>
      </c>
      <c r="O133" s="72"/>
      <c r="P133" s="109">
        <v>15000.0</v>
      </c>
      <c r="Q133" s="71"/>
      <c r="R133" s="110">
        <v>0.0</v>
      </c>
      <c r="S133" s="72"/>
      <c r="T133" s="111" t="s">
        <v>66</v>
      </c>
      <c r="U133" s="72"/>
      <c r="V133" s="112" t="s">
        <v>79</v>
      </c>
      <c r="W133" s="71"/>
      <c r="X133" s="72"/>
      <c r="Y133" s="112" t="s">
        <v>68</v>
      </c>
      <c r="Z133" s="72"/>
      <c r="AA133" s="75"/>
      <c r="AB133" s="169"/>
      <c r="AC133" s="72"/>
      <c r="AD133" s="170"/>
      <c r="AE133" s="72"/>
      <c r="AF133" s="170"/>
      <c r="AG133" s="71"/>
      <c r="AH133" s="72"/>
      <c r="AI133" s="170"/>
      <c r="AJ133" s="71"/>
      <c r="AK133" s="72"/>
      <c r="AL133" s="170"/>
      <c r="AM133" s="72"/>
      <c r="AN133" s="111"/>
      <c r="AO133" s="72"/>
      <c r="AP133" s="156"/>
      <c r="AQ133" s="72"/>
      <c r="AR133" s="156"/>
      <c r="AS133" s="72"/>
      <c r="AT133" s="160"/>
      <c r="AU133" s="72"/>
      <c r="AV133" s="156"/>
      <c r="AW133" s="71"/>
      <c r="AX133" s="72"/>
      <c r="AY133" s="111"/>
      <c r="AZ133" s="71"/>
      <c r="BA133" s="72"/>
      <c r="BB133" s="171"/>
      <c r="BC133" s="72"/>
      <c r="BD133" s="75"/>
    </row>
    <row r="134" ht="16.5" customHeight="1" outlineLevel="1">
      <c r="A134" s="75"/>
      <c r="B134" s="105" t="s">
        <v>2049</v>
      </c>
      <c r="C134" s="106">
        <v>46147.84988461806</v>
      </c>
      <c r="D134" s="72"/>
      <c r="E134" s="107" t="s">
        <v>7</v>
      </c>
      <c r="F134" s="71"/>
      <c r="G134" s="107" t="s">
        <v>174</v>
      </c>
      <c r="H134" s="71"/>
      <c r="I134" s="107" t="s">
        <v>2050</v>
      </c>
      <c r="J134" s="71"/>
      <c r="K134" s="71"/>
      <c r="L134" s="71"/>
      <c r="M134" s="72"/>
      <c r="N134" s="246" t="s">
        <v>1744</v>
      </c>
      <c r="O134" s="72"/>
      <c r="P134" s="109">
        <v>20000.0</v>
      </c>
      <c r="Q134" s="71"/>
      <c r="R134" s="110">
        <v>0.0</v>
      </c>
      <c r="S134" s="72"/>
      <c r="T134" s="111" t="s">
        <v>66</v>
      </c>
      <c r="U134" s="72"/>
      <c r="V134" s="112" t="s">
        <v>79</v>
      </c>
      <c r="W134" s="71"/>
      <c r="X134" s="72"/>
      <c r="Y134" s="112" t="s">
        <v>68</v>
      </c>
      <c r="Z134" s="72"/>
      <c r="AA134" s="75"/>
      <c r="AB134" s="169"/>
      <c r="AC134" s="72"/>
      <c r="AD134" s="170"/>
      <c r="AE134" s="72"/>
      <c r="AF134" s="170"/>
      <c r="AG134" s="71"/>
      <c r="AH134" s="72"/>
      <c r="AI134" s="170"/>
      <c r="AJ134" s="71"/>
      <c r="AK134" s="72"/>
      <c r="AL134" s="170"/>
      <c r="AM134" s="72"/>
      <c r="AN134" s="111"/>
      <c r="AO134" s="72"/>
      <c r="AP134" s="156"/>
      <c r="AQ134" s="72"/>
      <c r="AR134" s="156"/>
      <c r="AS134" s="72"/>
      <c r="AT134" s="160"/>
      <c r="AU134" s="72"/>
      <c r="AV134" s="156"/>
      <c r="AW134" s="71"/>
      <c r="AX134" s="72"/>
      <c r="AY134" s="111"/>
      <c r="AZ134" s="71"/>
      <c r="BA134" s="72"/>
      <c r="BB134" s="171"/>
      <c r="BC134" s="72"/>
      <c r="BD134" s="75"/>
    </row>
    <row r="135" ht="16.5" customHeight="1" outlineLevel="1">
      <c r="A135" s="75"/>
      <c r="B135" s="105" t="s">
        <v>2052</v>
      </c>
      <c r="C135" s="106">
        <v>46147.782536597224</v>
      </c>
      <c r="D135" s="72"/>
      <c r="E135" s="107" t="s">
        <v>7</v>
      </c>
      <c r="F135" s="71"/>
      <c r="G135" s="107" t="s">
        <v>174</v>
      </c>
      <c r="H135" s="71"/>
      <c r="I135" s="107" t="s">
        <v>2053</v>
      </c>
      <c r="J135" s="71"/>
      <c r="K135" s="71"/>
      <c r="L135" s="71"/>
      <c r="M135" s="72"/>
      <c r="N135" s="246" t="s">
        <v>1752</v>
      </c>
      <c r="O135" s="72"/>
      <c r="P135" s="109">
        <v>20000.0</v>
      </c>
      <c r="Q135" s="71"/>
      <c r="R135" s="110">
        <v>0.0</v>
      </c>
      <c r="S135" s="72"/>
      <c r="T135" s="111" t="s">
        <v>66</v>
      </c>
      <c r="U135" s="72"/>
      <c r="V135" s="112" t="s">
        <v>79</v>
      </c>
      <c r="W135" s="71"/>
      <c r="X135" s="72"/>
      <c r="Y135" s="112" t="s">
        <v>68</v>
      </c>
      <c r="Z135" s="72"/>
      <c r="AA135" s="75"/>
      <c r="AB135" s="169"/>
      <c r="AC135" s="72"/>
      <c r="AD135" s="170"/>
      <c r="AE135" s="72"/>
      <c r="AF135" s="170"/>
      <c r="AG135" s="71"/>
      <c r="AH135" s="72"/>
      <c r="AI135" s="170"/>
      <c r="AJ135" s="71"/>
      <c r="AK135" s="72"/>
      <c r="AL135" s="170"/>
      <c r="AM135" s="72"/>
      <c r="AN135" s="111"/>
      <c r="AO135" s="72"/>
      <c r="AP135" s="156"/>
      <c r="AQ135" s="72"/>
      <c r="AR135" s="156"/>
      <c r="AS135" s="72"/>
      <c r="AT135" s="160"/>
      <c r="AU135" s="72"/>
      <c r="AV135" s="156"/>
      <c r="AW135" s="71"/>
      <c r="AX135" s="72"/>
      <c r="AY135" s="111"/>
      <c r="AZ135" s="71"/>
      <c r="BA135" s="72"/>
      <c r="BB135" s="171"/>
      <c r="BC135" s="72"/>
      <c r="BD135" s="75"/>
    </row>
    <row r="136" ht="16.5" customHeight="1" outlineLevel="1">
      <c r="A136" s="75"/>
      <c r="B136" s="105" t="s">
        <v>2054</v>
      </c>
      <c r="C136" s="106">
        <v>46147.652196875</v>
      </c>
      <c r="D136" s="72"/>
      <c r="E136" s="107" t="s">
        <v>7</v>
      </c>
      <c r="F136" s="71"/>
      <c r="G136" s="107" t="s">
        <v>174</v>
      </c>
      <c r="H136" s="71"/>
      <c r="I136" s="107" t="s">
        <v>2055</v>
      </c>
      <c r="J136" s="71"/>
      <c r="K136" s="71"/>
      <c r="L136" s="71"/>
      <c r="M136" s="72"/>
      <c r="N136" s="246" t="s">
        <v>1760</v>
      </c>
      <c r="O136" s="72"/>
      <c r="P136" s="109">
        <v>15000.0</v>
      </c>
      <c r="Q136" s="71"/>
      <c r="R136" s="110">
        <v>0.0</v>
      </c>
      <c r="S136" s="72"/>
      <c r="T136" s="111" t="s">
        <v>88</v>
      </c>
      <c r="U136" s="72"/>
      <c r="V136" s="112" t="s">
        <v>79</v>
      </c>
      <c r="W136" s="71"/>
      <c r="X136" s="72"/>
      <c r="Y136" s="112" t="s">
        <v>68</v>
      </c>
      <c r="Z136" s="72"/>
      <c r="AA136" s="75"/>
      <c r="AB136" s="169"/>
      <c r="AC136" s="72"/>
      <c r="AD136" s="170"/>
      <c r="AE136" s="72"/>
      <c r="AF136" s="170"/>
      <c r="AG136" s="71"/>
      <c r="AH136" s="72"/>
      <c r="AI136" s="170"/>
      <c r="AJ136" s="71"/>
      <c r="AK136" s="72"/>
      <c r="AL136" s="170"/>
      <c r="AM136" s="72"/>
      <c r="AN136" s="111"/>
      <c r="AO136" s="72"/>
      <c r="AP136" s="156"/>
      <c r="AQ136" s="72"/>
      <c r="AR136" s="156"/>
      <c r="AS136" s="72"/>
      <c r="AT136" s="160"/>
      <c r="AU136" s="72"/>
      <c r="AV136" s="156"/>
      <c r="AW136" s="71"/>
      <c r="AX136" s="72"/>
      <c r="AY136" s="111"/>
      <c r="AZ136" s="71"/>
      <c r="BA136" s="72"/>
      <c r="BB136" s="171"/>
      <c r="BC136" s="72"/>
      <c r="BD136" s="75"/>
    </row>
    <row r="137" ht="16.5" customHeight="1" outlineLevel="1">
      <c r="A137" s="75"/>
      <c r="B137" s="105" t="s">
        <v>2057</v>
      </c>
      <c r="C137" s="106">
        <v>46147.651053113426</v>
      </c>
      <c r="D137" s="72"/>
      <c r="E137" s="107" t="s">
        <v>7</v>
      </c>
      <c r="F137" s="71"/>
      <c r="G137" s="107" t="s">
        <v>174</v>
      </c>
      <c r="H137" s="71"/>
      <c r="I137" s="107" t="s">
        <v>2059</v>
      </c>
      <c r="J137" s="71"/>
      <c r="K137" s="71"/>
      <c r="L137" s="71"/>
      <c r="M137" s="72"/>
      <c r="N137" s="246" t="s">
        <v>1765</v>
      </c>
      <c r="O137" s="72"/>
      <c r="P137" s="109">
        <v>15000.0</v>
      </c>
      <c r="Q137" s="71"/>
      <c r="R137" s="110">
        <v>0.0</v>
      </c>
      <c r="S137" s="72"/>
      <c r="T137" s="111" t="s">
        <v>88</v>
      </c>
      <c r="U137" s="72"/>
      <c r="V137" s="112" t="s">
        <v>79</v>
      </c>
      <c r="W137" s="71"/>
      <c r="X137" s="72"/>
      <c r="Y137" s="112" t="s">
        <v>68</v>
      </c>
      <c r="Z137" s="72"/>
      <c r="AA137" s="75"/>
      <c r="AB137" s="169"/>
      <c r="AC137" s="72"/>
      <c r="AD137" s="170"/>
      <c r="AE137" s="72"/>
      <c r="AF137" s="170"/>
      <c r="AG137" s="71"/>
      <c r="AH137" s="72"/>
      <c r="AI137" s="170"/>
      <c r="AJ137" s="71"/>
      <c r="AK137" s="72"/>
      <c r="AL137" s="170"/>
      <c r="AM137" s="72"/>
      <c r="AN137" s="111"/>
      <c r="AO137" s="72"/>
      <c r="AP137" s="156"/>
      <c r="AQ137" s="72"/>
      <c r="AR137" s="156"/>
      <c r="AS137" s="72"/>
      <c r="AT137" s="160"/>
      <c r="AU137" s="72"/>
      <c r="AV137" s="156"/>
      <c r="AW137" s="71"/>
      <c r="AX137" s="72"/>
      <c r="AY137" s="111"/>
      <c r="AZ137" s="71"/>
      <c r="BA137" s="72"/>
      <c r="BB137" s="171"/>
      <c r="BC137" s="72"/>
      <c r="BD137" s="75"/>
    </row>
    <row r="138" ht="16.5" customHeight="1" outlineLevel="1">
      <c r="A138" s="75"/>
      <c r="B138" s="105" t="s">
        <v>2062</v>
      </c>
      <c r="C138" s="106">
        <v>46147.49384452547</v>
      </c>
      <c r="D138" s="72"/>
      <c r="E138" s="107" t="s">
        <v>7</v>
      </c>
      <c r="F138" s="71"/>
      <c r="G138" s="107" t="s">
        <v>174</v>
      </c>
      <c r="H138" s="71"/>
      <c r="I138" s="107" t="s">
        <v>2063</v>
      </c>
      <c r="J138" s="71"/>
      <c r="K138" s="71"/>
      <c r="L138" s="71"/>
      <c r="M138" s="72"/>
      <c r="N138" s="246" t="s">
        <v>387</v>
      </c>
      <c r="O138" s="72"/>
      <c r="P138" s="109">
        <v>20000.0</v>
      </c>
      <c r="Q138" s="71"/>
      <c r="R138" s="110">
        <v>0.0</v>
      </c>
      <c r="S138" s="72"/>
      <c r="T138" s="111" t="s">
        <v>88</v>
      </c>
      <c r="U138" s="72"/>
      <c r="V138" s="112" t="s">
        <v>79</v>
      </c>
      <c r="W138" s="71"/>
      <c r="X138" s="72"/>
      <c r="Y138" s="112" t="s">
        <v>68</v>
      </c>
      <c r="Z138" s="72"/>
      <c r="AA138" s="75"/>
      <c r="AB138" s="169"/>
      <c r="AC138" s="72"/>
      <c r="AD138" s="170"/>
      <c r="AE138" s="72"/>
      <c r="AF138" s="170"/>
      <c r="AG138" s="71"/>
      <c r="AH138" s="72"/>
      <c r="AI138" s="170"/>
      <c r="AJ138" s="71"/>
      <c r="AK138" s="72"/>
      <c r="AL138" s="170"/>
      <c r="AM138" s="72"/>
      <c r="AN138" s="111"/>
      <c r="AO138" s="72"/>
      <c r="AP138" s="156"/>
      <c r="AQ138" s="72"/>
      <c r="AR138" s="156"/>
      <c r="AS138" s="72"/>
      <c r="AT138" s="160"/>
      <c r="AU138" s="72"/>
      <c r="AV138" s="156"/>
      <c r="AW138" s="71"/>
      <c r="AX138" s="72"/>
      <c r="AY138" s="111"/>
      <c r="AZ138" s="71"/>
      <c r="BA138" s="72"/>
      <c r="BB138" s="171"/>
      <c r="BC138" s="72"/>
      <c r="BD138" s="75"/>
    </row>
    <row r="139" ht="16.5" customHeight="1" outlineLevel="1">
      <c r="A139" s="75"/>
      <c r="B139" s="105" t="s">
        <v>2067</v>
      </c>
      <c r="C139" s="106">
        <v>46142.0</v>
      </c>
      <c r="D139" s="72"/>
      <c r="E139" s="107" t="s">
        <v>7</v>
      </c>
      <c r="F139" s="71"/>
      <c r="G139" s="107" t="s">
        <v>77</v>
      </c>
      <c r="H139" s="71"/>
      <c r="I139" s="107" t="s">
        <v>2068</v>
      </c>
      <c r="J139" s="71"/>
      <c r="K139" s="71"/>
      <c r="L139" s="71"/>
      <c r="M139" s="72"/>
      <c r="N139" s="246" t="s">
        <v>838</v>
      </c>
      <c r="O139" s="72"/>
      <c r="P139" s="109">
        <v>60000.0</v>
      </c>
      <c r="Q139" s="71"/>
      <c r="R139" s="110">
        <v>0.0</v>
      </c>
      <c r="S139" s="72"/>
      <c r="T139" s="111" t="s">
        <v>66</v>
      </c>
      <c r="U139" s="72"/>
      <c r="V139" s="112" t="s">
        <v>79</v>
      </c>
      <c r="W139" s="71"/>
      <c r="X139" s="72"/>
      <c r="Y139" s="112" t="s">
        <v>68</v>
      </c>
      <c r="Z139" s="72"/>
      <c r="AA139" s="75"/>
      <c r="AB139" s="169"/>
      <c r="AC139" s="72"/>
      <c r="AD139" s="170"/>
      <c r="AE139" s="72"/>
      <c r="AF139" s="170"/>
      <c r="AG139" s="71"/>
      <c r="AH139" s="72"/>
      <c r="AI139" s="170"/>
      <c r="AJ139" s="71"/>
      <c r="AK139" s="72"/>
      <c r="AL139" s="170"/>
      <c r="AM139" s="72"/>
      <c r="AN139" s="111"/>
      <c r="AO139" s="72"/>
      <c r="AP139" s="156"/>
      <c r="AQ139" s="72"/>
      <c r="AR139" s="156"/>
      <c r="AS139" s="72"/>
      <c r="AT139" s="160"/>
      <c r="AU139" s="72"/>
      <c r="AV139" s="156"/>
      <c r="AW139" s="71"/>
      <c r="AX139" s="72"/>
      <c r="AY139" s="111"/>
      <c r="AZ139" s="71"/>
      <c r="BA139" s="72"/>
      <c r="BB139" s="171"/>
      <c r="BC139" s="72"/>
      <c r="BD139" s="75"/>
    </row>
    <row r="140" ht="16.5" customHeight="1" outlineLevel="1">
      <c r="A140" s="75"/>
      <c r="B140" s="105" t="s">
        <v>2073</v>
      </c>
      <c r="C140" s="106">
        <v>46142.0</v>
      </c>
      <c r="D140" s="72"/>
      <c r="E140" s="107" t="s">
        <v>7</v>
      </c>
      <c r="F140" s="71"/>
      <c r="G140" s="107" t="s">
        <v>77</v>
      </c>
      <c r="H140" s="71"/>
      <c r="I140" s="107" t="s">
        <v>2074</v>
      </c>
      <c r="J140" s="71"/>
      <c r="K140" s="71"/>
      <c r="L140" s="71"/>
      <c r="M140" s="72"/>
      <c r="N140" s="246" t="s">
        <v>2075</v>
      </c>
      <c r="O140" s="72"/>
      <c r="P140" s="109">
        <v>60000.0</v>
      </c>
      <c r="Q140" s="71"/>
      <c r="R140" s="110">
        <v>0.0</v>
      </c>
      <c r="S140" s="72"/>
      <c r="T140" s="111" t="s">
        <v>88</v>
      </c>
      <c r="U140" s="72"/>
      <c r="V140" s="112" t="s">
        <v>665</v>
      </c>
      <c r="W140" s="71"/>
      <c r="X140" s="72"/>
      <c r="Y140" s="112" t="s">
        <v>666</v>
      </c>
      <c r="Z140" s="72"/>
      <c r="AA140" s="75"/>
      <c r="AB140" s="169"/>
      <c r="AC140" s="72"/>
      <c r="AD140" s="170"/>
      <c r="AE140" s="72"/>
      <c r="AF140" s="170"/>
      <c r="AG140" s="71"/>
      <c r="AH140" s="72"/>
      <c r="AI140" s="170"/>
      <c r="AJ140" s="71"/>
      <c r="AK140" s="72"/>
      <c r="AL140" s="170"/>
      <c r="AM140" s="72"/>
      <c r="AN140" s="111"/>
      <c r="AO140" s="72"/>
      <c r="AP140" s="156"/>
      <c r="AQ140" s="72"/>
      <c r="AR140" s="156"/>
      <c r="AS140" s="72"/>
      <c r="AT140" s="160"/>
      <c r="AU140" s="72"/>
      <c r="AV140" s="156"/>
      <c r="AW140" s="71"/>
      <c r="AX140" s="72"/>
      <c r="AY140" s="111"/>
      <c r="AZ140" s="71"/>
      <c r="BA140" s="72"/>
      <c r="BB140" s="171"/>
      <c r="BC140" s="72"/>
      <c r="BD140" s="75"/>
    </row>
    <row r="141" ht="16.5" customHeight="1" outlineLevel="1">
      <c r="A141" s="75"/>
      <c r="B141" s="105" t="s">
        <v>2081</v>
      </c>
      <c r="C141" s="106">
        <v>46142.0</v>
      </c>
      <c r="D141" s="72"/>
      <c r="E141" s="107" t="s">
        <v>7</v>
      </c>
      <c r="F141" s="71"/>
      <c r="G141" s="107" t="s">
        <v>77</v>
      </c>
      <c r="H141" s="71"/>
      <c r="I141" s="107" t="s">
        <v>2082</v>
      </c>
      <c r="J141" s="71"/>
      <c r="K141" s="71"/>
      <c r="L141" s="71"/>
      <c r="M141" s="72"/>
      <c r="N141" s="246" t="s">
        <v>1031</v>
      </c>
      <c r="O141" s="72"/>
      <c r="P141" s="109">
        <v>40000.0</v>
      </c>
      <c r="Q141" s="71"/>
      <c r="R141" s="110">
        <v>0.0</v>
      </c>
      <c r="S141" s="72"/>
      <c r="T141" s="111" t="s">
        <v>66</v>
      </c>
      <c r="U141" s="72"/>
      <c r="V141" s="112" t="s">
        <v>79</v>
      </c>
      <c r="W141" s="71"/>
      <c r="X141" s="72"/>
      <c r="Y141" s="112" t="s">
        <v>68</v>
      </c>
      <c r="Z141" s="72"/>
      <c r="AA141" s="75"/>
      <c r="AB141" s="169"/>
      <c r="AC141" s="72"/>
      <c r="AD141" s="170"/>
      <c r="AE141" s="72"/>
      <c r="AF141" s="170"/>
      <c r="AG141" s="71"/>
      <c r="AH141" s="72"/>
      <c r="AI141" s="170"/>
      <c r="AJ141" s="71"/>
      <c r="AK141" s="72"/>
      <c r="AL141" s="170"/>
      <c r="AM141" s="72"/>
      <c r="AN141" s="111"/>
      <c r="AO141" s="72"/>
      <c r="AP141" s="156"/>
      <c r="AQ141" s="72"/>
      <c r="AR141" s="156"/>
      <c r="AS141" s="72"/>
      <c r="AT141" s="160"/>
      <c r="AU141" s="72"/>
      <c r="AV141" s="156"/>
      <c r="AW141" s="71"/>
      <c r="AX141" s="72"/>
      <c r="AY141" s="111"/>
      <c r="AZ141" s="71"/>
      <c r="BA141" s="72"/>
      <c r="BB141" s="171"/>
      <c r="BC141" s="72"/>
      <c r="BD141" s="75"/>
    </row>
    <row r="142" ht="16.5" customHeight="1" outlineLevel="1">
      <c r="A142" s="75"/>
      <c r="B142" s="105" t="s">
        <v>2085</v>
      </c>
      <c r="C142" s="106">
        <v>46142.0</v>
      </c>
      <c r="D142" s="72"/>
      <c r="E142" s="107" t="s">
        <v>7</v>
      </c>
      <c r="F142" s="71"/>
      <c r="G142" s="107" t="s">
        <v>77</v>
      </c>
      <c r="H142" s="71"/>
      <c r="I142" s="107" t="s">
        <v>2086</v>
      </c>
      <c r="J142" s="71"/>
      <c r="K142" s="71"/>
      <c r="L142" s="71"/>
      <c r="M142" s="72"/>
      <c r="N142" s="246" t="s">
        <v>651</v>
      </c>
      <c r="O142" s="72"/>
      <c r="P142" s="109">
        <v>40000.0</v>
      </c>
      <c r="Q142" s="71"/>
      <c r="R142" s="110">
        <v>0.0</v>
      </c>
      <c r="S142" s="72"/>
      <c r="T142" s="111" t="s">
        <v>66</v>
      </c>
      <c r="U142" s="72"/>
      <c r="V142" s="112" t="s">
        <v>79</v>
      </c>
      <c r="W142" s="71"/>
      <c r="X142" s="72"/>
      <c r="Y142" s="112" t="s">
        <v>68</v>
      </c>
      <c r="Z142" s="72"/>
      <c r="AA142" s="75"/>
      <c r="AB142" s="169"/>
      <c r="AC142" s="72"/>
      <c r="AD142" s="170"/>
      <c r="AE142" s="72"/>
      <c r="AF142" s="170"/>
      <c r="AG142" s="71"/>
      <c r="AH142" s="72"/>
      <c r="AI142" s="170"/>
      <c r="AJ142" s="71"/>
      <c r="AK142" s="72"/>
      <c r="AL142" s="170"/>
      <c r="AM142" s="72"/>
      <c r="AN142" s="111"/>
      <c r="AO142" s="72"/>
      <c r="AP142" s="156"/>
      <c r="AQ142" s="72"/>
      <c r="AR142" s="156"/>
      <c r="AS142" s="72"/>
      <c r="AT142" s="160"/>
      <c r="AU142" s="72"/>
      <c r="AV142" s="156"/>
      <c r="AW142" s="71"/>
      <c r="AX142" s="72"/>
      <c r="AY142" s="111"/>
      <c r="AZ142" s="71"/>
      <c r="BA142" s="72"/>
      <c r="BB142" s="171"/>
      <c r="BC142" s="72"/>
      <c r="BD142" s="75"/>
    </row>
    <row r="143" ht="16.5" customHeight="1" outlineLevel="1">
      <c r="A143" s="75"/>
      <c r="B143" s="105" t="s">
        <v>2091</v>
      </c>
      <c r="C143" s="106">
        <v>46142.0</v>
      </c>
      <c r="D143" s="72"/>
      <c r="E143" s="107" t="s">
        <v>7</v>
      </c>
      <c r="F143" s="71"/>
      <c r="G143" s="107" t="s">
        <v>77</v>
      </c>
      <c r="H143" s="71"/>
      <c r="I143" s="107" t="s">
        <v>2092</v>
      </c>
      <c r="J143" s="71"/>
      <c r="K143" s="71"/>
      <c r="L143" s="71"/>
      <c r="M143" s="72"/>
      <c r="N143" s="246" t="s">
        <v>2093</v>
      </c>
      <c r="O143" s="72"/>
      <c r="P143" s="109">
        <v>60000.0</v>
      </c>
      <c r="Q143" s="71"/>
      <c r="R143" s="110">
        <v>0.0</v>
      </c>
      <c r="S143" s="72"/>
      <c r="T143" s="111" t="s">
        <v>66</v>
      </c>
      <c r="U143" s="72"/>
      <c r="V143" s="112" t="s">
        <v>79</v>
      </c>
      <c r="W143" s="71"/>
      <c r="X143" s="72"/>
      <c r="Y143" s="112" t="s">
        <v>68</v>
      </c>
      <c r="Z143" s="72"/>
      <c r="AA143" s="75"/>
      <c r="AB143" s="169"/>
      <c r="AC143" s="72"/>
      <c r="AD143" s="170"/>
      <c r="AE143" s="72"/>
      <c r="AF143" s="170"/>
      <c r="AG143" s="71"/>
      <c r="AH143" s="72"/>
      <c r="AI143" s="170"/>
      <c r="AJ143" s="71"/>
      <c r="AK143" s="72"/>
      <c r="AL143" s="170"/>
      <c r="AM143" s="72"/>
      <c r="AN143" s="111"/>
      <c r="AO143" s="72"/>
      <c r="AP143" s="156"/>
      <c r="AQ143" s="72"/>
      <c r="AR143" s="156"/>
      <c r="AS143" s="72"/>
      <c r="AT143" s="160"/>
      <c r="AU143" s="72"/>
      <c r="AV143" s="156"/>
      <c r="AW143" s="71"/>
      <c r="AX143" s="72"/>
      <c r="AY143" s="111"/>
      <c r="AZ143" s="71"/>
      <c r="BA143" s="72"/>
      <c r="BB143" s="171"/>
      <c r="BC143" s="72"/>
      <c r="BD143" s="75"/>
    </row>
    <row r="144" ht="16.5" customHeight="1" outlineLevel="1">
      <c r="A144" s="75"/>
      <c r="B144" s="105" t="s">
        <v>2096</v>
      </c>
      <c r="C144" s="106">
        <v>46142.0</v>
      </c>
      <c r="D144" s="72"/>
      <c r="E144" s="107" t="s">
        <v>7</v>
      </c>
      <c r="F144" s="71"/>
      <c r="G144" s="107" t="s">
        <v>77</v>
      </c>
      <c r="H144" s="71"/>
      <c r="I144" s="107" t="s">
        <v>2098</v>
      </c>
      <c r="J144" s="71"/>
      <c r="K144" s="71"/>
      <c r="L144" s="71"/>
      <c r="M144" s="72"/>
      <c r="N144" s="246" t="s">
        <v>704</v>
      </c>
      <c r="O144" s="72"/>
      <c r="P144" s="109">
        <v>20000.0</v>
      </c>
      <c r="Q144" s="71"/>
      <c r="R144" s="110">
        <v>0.0</v>
      </c>
      <c r="S144" s="72"/>
      <c r="T144" s="111" t="s">
        <v>88</v>
      </c>
      <c r="U144" s="72"/>
      <c r="V144" s="112" t="s">
        <v>79</v>
      </c>
      <c r="W144" s="71"/>
      <c r="X144" s="72"/>
      <c r="Y144" s="112" t="s">
        <v>68</v>
      </c>
      <c r="Z144" s="72"/>
      <c r="AA144" s="75"/>
      <c r="AB144" s="169"/>
      <c r="AC144" s="72"/>
      <c r="AD144" s="170"/>
      <c r="AE144" s="72"/>
      <c r="AF144" s="170"/>
      <c r="AG144" s="71"/>
      <c r="AH144" s="72"/>
      <c r="AI144" s="170"/>
      <c r="AJ144" s="71"/>
      <c r="AK144" s="72"/>
      <c r="AL144" s="170"/>
      <c r="AM144" s="72"/>
      <c r="AN144" s="111"/>
      <c r="AO144" s="72"/>
      <c r="AP144" s="156"/>
      <c r="AQ144" s="72"/>
      <c r="AR144" s="156"/>
      <c r="AS144" s="72"/>
      <c r="AT144" s="160"/>
      <c r="AU144" s="72"/>
      <c r="AV144" s="156"/>
      <c r="AW144" s="71"/>
      <c r="AX144" s="72"/>
      <c r="AY144" s="111"/>
      <c r="AZ144" s="71"/>
      <c r="BA144" s="72"/>
      <c r="BB144" s="171"/>
      <c r="BC144" s="72"/>
      <c r="BD144" s="75"/>
    </row>
    <row r="145" ht="16.5" customHeight="1" outlineLevel="1">
      <c r="A145" s="75"/>
      <c r="B145" s="105" t="s">
        <v>2102</v>
      </c>
      <c r="C145" s="106">
        <v>46142.0</v>
      </c>
      <c r="D145" s="72"/>
      <c r="E145" s="107" t="s">
        <v>7</v>
      </c>
      <c r="F145" s="71"/>
      <c r="G145" s="107" t="s">
        <v>77</v>
      </c>
      <c r="H145" s="71"/>
      <c r="I145" s="107" t="s">
        <v>2105</v>
      </c>
      <c r="J145" s="71"/>
      <c r="K145" s="71"/>
      <c r="L145" s="71"/>
      <c r="M145" s="72"/>
      <c r="N145" s="246" t="s">
        <v>2107</v>
      </c>
      <c r="O145" s="72"/>
      <c r="P145" s="109">
        <v>30000.0</v>
      </c>
      <c r="Q145" s="71"/>
      <c r="R145" s="110">
        <v>0.0</v>
      </c>
      <c r="S145" s="72"/>
      <c r="T145" s="111" t="s">
        <v>88</v>
      </c>
      <c r="U145" s="72"/>
      <c r="V145" s="112" t="s">
        <v>79</v>
      </c>
      <c r="W145" s="71"/>
      <c r="X145" s="72"/>
      <c r="Y145" s="112" t="s">
        <v>68</v>
      </c>
      <c r="Z145" s="72"/>
      <c r="AA145" s="75"/>
      <c r="AB145" s="169"/>
      <c r="AC145" s="72"/>
      <c r="AD145" s="170"/>
      <c r="AE145" s="72"/>
      <c r="AF145" s="170"/>
      <c r="AG145" s="71"/>
      <c r="AH145" s="72"/>
      <c r="AI145" s="170"/>
      <c r="AJ145" s="71"/>
      <c r="AK145" s="72"/>
      <c r="AL145" s="170"/>
      <c r="AM145" s="72"/>
      <c r="AN145" s="111"/>
      <c r="AO145" s="72"/>
      <c r="AP145" s="156"/>
      <c r="AQ145" s="72"/>
      <c r="AR145" s="156"/>
      <c r="AS145" s="72"/>
      <c r="AT145" s="160"/>
      <c r="AU145" s="72"/>
      <c r="AV145" s="156"/>
      <c r="AW145" s="71"/>
      <c r="AX145" s="72"/>
      <c r="AY145" s="111"/>
      <c r="AZ145" s="71"/>
      <c r="BA145" s="72"/>
      <c r="BB145" s="171"/>
      <c r="BC145" s="72"/>
      <c r="BD145" s="75"/>
    </row>
    <row r="146" ht="16.5" customHeight="1" outlineLevel="1">
      <c r="A146" s="75"/>
      <c r="B146" s="105" t="s">
        <v>2108</v>
      </c>
      <c r="C146" s="106">
        <v>46146.88714521991</v>
      </c>
      <c r="D146" s="72"/>
      <c r="E146" s="107" t="s">
        <v>7</v>
      </c>
      <c r="F146" s="71"/>
      <c r="G146" s="107" t="s">
        <v>174</v>
      </c>
      <c r="H146" s="71"/>
      <c r="I146" s="107" t="s">
        <v>2110</v>
      </c>
      <c r="J146" s="71"/>
      <c r="K146" s="71"/>
      <c r="L146" s="71"/>
      <c r="M146" s="72"/>
      <c r="N146" s="246" t="s">
        <v>1329</v>
      </c>
      <c r="O146" s="72"/>
      <c r="P146" s="109">
        <v>30000.0</v>
      </c>
      <c r="Q146" s="71"/>
      <c r="R146" s="110">
        <v>0.0</v>
      </c>
      <c r="S146" s="72"/>
      <c r="T146" s="111" t="s">
        <v>66</v>
      </c>
      <c r="U146" s="72"/>
      <c r="V146" s="112" t="s">
        <v>79</v>
      </c>
      <c r="W146" s="71"/>
      <c r="X146" s="72"/>
      <c r="Y146" s="112" t="s">
        <v>68</v>
      </c>
      <c r="Z146" s="72"/>
      <c r="AA146" s="75"/>
      <c r="AB146" s="169"/>
      <c r="AC146" s="72"/>
      <c r="AD146" s="170"/>
      <c r="AE146" s="72"/>
      <c r="AF146" s="170"/>
      <c r="AG146" s="71"/>
      <c r="AH146" s="72"/>
      <c r="AI146" s="170"/>
      <c r="AJ146" s="71"/>
      <c r="AK146" s="72"/>
      <c r="AL146" s="170"/>
      <c r="AM146" s="72"/>
      <c r="AN146" s="111"/>
      <c r="AO146" s="72"/>
      <c r="AP146" s="156"/>
      <c r="AQ146" s="72"/>
      <c r="AR146" s="156"/>
      <c r="AS146" s="72"/>
      <c r="AT146" s="160"/>
      <c r="AU146" s="72"/>
      <c r="AV146" s="156"/>
      <c r="AW146" s="71"/>
      <c r="AX146" s="72"/>
      <c r="AY146" s="111"/>
      <c r="AZ146" s="71"/>
      <c r="BA146" s="72"/>
      <c r="BB146" s="171"/>
      <c r="BC146" s="72"/>
      <c r="BD146" s="75"/>
    </row>
    <row r="147" ht="16.5" customHeight="1" outlineLevel="1">
      <c r="A147" s="75"/>
      <c r="B147" s="105" t="s">
        <v>2112</v>
      </c>
      <c r="C147" s="106">
        <v>46146.81940770833</v>
      </c>
      <c r="D147" s="72"/>
      <c r="E147" s="107" t="s">
        <v>7</v>
      </c>
      <c r="F147" s="71"/>
      <c r="G147" s="107" t="s">
        <v>174</v>
      </c>
      <c r="H147" s="71"/>
      <c r="I147" s="107" t="s">
        <v>2114</v>
      </c>
      <c r="J147" s="71"/>
      <c r="K147" s="71"/>
      <c r="L147" s="71"/>
      <c r="M147" s="72"/>
      <c r="N147" s="246" t="s">
        <v>1773</v>
      </c>
      <c r="O147" s="72"/>
      <c r="P147" s="109">
        <v>30000.0</v>
      </c>
      <c r="Q147" s="71"/>
      <c r="R147" s="110">
        <v>0.0</v>
      </c>
      <c r="S147" s="72"/>
      <c r="T147" s="111" t="s">
        <v>88</v>
      </c>
      <c r="U147" s="72"/>
      <c r="V147" s="112" t="s">
        <v>79</v>
      </c>
      <c r="W147" s="71"/>
      <c r="X147" s="72"/>
      <c r="Y147" s="112" t="s">
        <v>68</v>
      </c>
      <c r="Z147" s="72"/>
      <c r="AA147" s="75"/>
      <c r="AB147" s="169"/>
      <c r="AC147" s="72"/>
      <c r="AD147" s="170"/>
      <c r="AE147" s="72"/>
      <c r="AF147" s="170"/>
      <c r="AG147" s="71"/>
      <c r="AH147" s="72"/>
      <c r="AI147" s="170"/>
      <c r="AJ147" s="71"/>
      <c r="AK147" s="72"/>
      <c r="AL147" s="170"/>
      <c r="AM147" s="72"/>
      <c r="AN147" s="111"/>
      <c r="AO147" s="72"/>
      <c r="AP147" s="156"/>
      <c r="AQ147" s="72"/>
      <c r="AR147" s="156"/>
      <c r="AS147" s="72"/>
      <c r="AT147" s="160"/>
      <c r="AU147" s="72"/>
      <c r="AV147" s="156"/>
      <c r="AW147" s="71"/>
      <c r="AX147" s="72"/>
      <c r="AY147" s="111"/>
      <c r="AZ147" s="71"/>
      <c r="BA147" s="72"/>
      <c r="BB147" s="171"/>
      <c r="BC147" s="72"/>
      <c r="BD147" s="75"/>
    </row>
    <row r="148" ht="16.5" customHeight="1" outlineLevel="1">
      <c r="A148" s="75"/>
      <c r="B148" s="105" t="s">
        <v>2118</v>
      </c>
      <c r="C148" s="106">
        <v>46146.59289533565</v>
      </c>
      <c r="D148" s="72"/>
      <c r="E148" s="107" t="s">
        <v>7</v>
      </c>
      <c r="F148" s="71"/>
      <c r="G148" s="107" t="s">
        <v>174</v>
      </c>
      <c r="H148" s="71"/>
      <c r="I148" s="107" t="s">
        <v>2120</v>
      </c>
      <c r="J148" s="71"/>
      <c r="K148" s="71"/>
      <c r="L148" s="71"/>
      <c r="M148" s="72"/>
      <c r="N148" s="246" t="s">
        <v>1814</v>
      </c>
      <c r="O148" s="72"/>
      <c r="P148" s="109">
        <v>20000.0</v>
      </c>
      <c r="Q148" s="71"/>
      <c r="R148" s="110">
        <v>0.0</v>
      </c>
      <c r="S148" s="72"/>
      <c r="T148" s="111" t="s">
        <v>66</v>
      </c>
      <c r="U148" s="72"/>
      <c r="V148" s="112" t="s">
        <v>79</v>
      </c>
      <c r="W148" s="71"/>
      <c r="X148" s="72"/>
      <c r="Y148" s="112" t="s">
        <v>68</v>
      </c>
      <c r="Z148" s="72"/>
      <c r="AA148" s="75"/>
      <c r="AB148" s="169"/>
      <c r="AC148" s="72"/>
      <c r="AD148" s="170"/>
      <c r="AE148" s="72"/>
      <c r="AF148" s="170"/>
      <c r="AG148" s="71"/>
      <c r="AH148" s="72"/>
      <c r="AI148" s="170"/>
      <c r="AJ148" s="71"/>
      <c r="AK148" s="72"/>
      <c r="AL148" s="170"/>
      <c r="AM148" s="72"/>
      <c r="AN148" s="111"/>
      <c r="AO148" s="72"/>
      <c r="AP148" s="156"/>
      <c r="AQ148" s="72"/>
      <c r="AR148" s="156"/>
      <c r="AS148" s="72"/>
      <c r="AT148" s="160"/>
      <c r="AU148" s="72"/>
      <c r="AV148" s="156"/>
      <c r="AW148" s="71"/>
      <c r="AX148" s="72"/>
      <c r="AY148" s="111"/>
      <c r="AZ148" s="71"/>
      <c r="BA148" s="72"/>
      <c r="BB148" s="171"/>
      <c r="BC148" s="72"/>
      <c r="BD148" s="75"/>
    </row>
    <row r="149" ht="16.5" customHeight="1" outlineLevel="1">
      <c r="A149" s="75"/>
      <c r="B149" s="105" t="s">
        <v>2125</v>
      </c>
      <c r="C149" s="106">
        <v>46146.45027055556</v>
      </c>
      <c r="D149" s="72"/>
      <c r="E149" s="107" t="s">
        <v>7</v>
      </c>
      <c r="F149" s="71"/>
      <c r="G149" s="107" t="s">
        <v>174</v>
      </c>
      <c r="H149" s="71"/>
      <c r="I149" s="107" t="s">
        <v>1926</v>
      </c>
      <c r="J149" s="71"/>
      <c r="K149" s="71"/>
      <c r="L149" s="71"/>
      <c r="M149" s="72"/>
      <c r="N149" s="246" t="s">
        <v>1459</v>
      </c>
      <c r="O149" s="72"/>
      <c r="P149" s="109">
        <v>20000.0</v>
      </c>
      <c r="Q149" s="71"/>
      <c r="R149" s="110">
        <v>0.0</v>
      </c>
      <c r="S149" s="72"/>
      <c r="T149" s="111" t="s">
        <v>88</v>
      </c>
      <c r="U149" s="72"/>
      <c r="V149" s="112" t="s">
        <v>79</v>
      </c>
      <c r="W149" s="71"/>
      <c r="X149" s="72"/>
      <c r="Y149" s="112" t="s">
        <v>68</v>
      </c>
      <c r="Z149" s="72"/>
      <c r="AA149" s="75"/>
      <c r="AB149" s="169"/>
      <c r="AC149" s="72"/>
      <c r="AD149" s="170"/>
      <c r="AE149" s="72"/>
      <c r="AF149" s="170"/>
      <c r="AG149" s="71"/>
      <c r="AH149" s="72"/>
      <c r="AI149" s="170"/>
      <c r="AJ149" s="71"/>
      <c r="AK149" s="72"/>
      <c r="AL149" s="170"/>
      <c r="AM149" s="72"/>
      <c r="AN149" s="111"/>
      <c r="AO149" s="72"/>
      <c r="AP149" s="156"/>
      <c r="AQ149" s="72"/>
      <c r="AR149" s="156"/>
      <c r="AS149" s="72"/>
      <c r="AT149" s="160"/>
      <c r="AU149" s="72"/>
      <c r="AV149" s="156"/>
      <c r="AW149" s="71"/>
      <c r="AX149" s="72"/>
      <c r="AY149" s="111"/>
      <c r="AZ149" s="71"/>
      <c r="BA149" s="72"/>
      <c r="BB149" s="171"/>
      <c r="BC149" s="72"/>
      <c r="BD149" s="75"/>
    </row>
    <row r="150" ht="16.5" customHeight="1" outlineLevel="1">
      <c r="A150" s="75"/>
      <c r="B150" s="105" t="s">
        <v>2127</v>
      </c>
      <c r="C150" s="106">
        <v>46146.42942638889</v>
      </c>
      <c r="D150" s="72"/>
      <c r="E150" s="107" t="s">
        <v>7</v>
      </c>
      <c r="F150" s="71"/>
      <c r="G150" s="107" t="s">
        <v>174</v>
      </c>
      <c r="H150" s="71"/>
      <c r="I150" s="107" t="s">
        <v>1921</v>
      </c>
      <c r="J150" s="71"/>
      <c r="K150" s="71"/>
      <c r="L150" s="71"/>
      <c r="M150" s="72"/>
      <c r="N150" s="246" t="s">
        <v>1475</v>
      </c>
      <c r="O150" s="72"/>
      <c r="P150" s="109">
        <v>20000.0</v>
      </c>
      <c r="Q150" s="71"/>
      <c r="R150" s="110">
        <v>0.0</v>
      </c>
      <c r="S150" s="72"/>
      <c r="T150" s="111" t="s">
        <v>88</v>
      </c>
      <c r="U150" s="72"/>
      <c r="V150" s="112" t="s">
        <v>79</v>
      </c>
      <c r="W150" s="71"/>
      <c r="X150" s="72"/>
      <c r="Y150" s="112" t="s">
        <v>68</v>
      </c>
      <c r="Z150" s="72"/>
      <c r="AA150" s="75"/>
      <c r="AB150" s="169"/>
      <c r="AC150" s="72"/>
      <c r="AD150" s="170"/>
      <c r="AE150" s="72"/>
      <c r="AF150" s="170"/>
      <c r="AG150" s="71"/>
      <c r="AH150" s="72"/>
      <c r="AI150" s="170"/>
      <c r="AJ150" s="71"/>
      <c r="AK150" s="72"/>
      <c r="AL150" s="170"/>
      <c r="AM150" s="72"/>
      <c r="AN150" s="111"/>
      <c r="AO150" s="72"/>
      <c r="AP150" s="156"/>
      <c r="AQ150" s="72"/>
      <c r="AR150" s="156"/>
      <c r="AS150" s="72"/>
      <c r="AT150" s="160"/>
      <c r="AU150" s="72"/>
      <c r="AV150" s="156"/>
      <c r="AW150" s="71"/>
      <c r="AX150" s="72"/>
      <c r="AY150" s="111"/>
      <c r="AZ150" s="71"/>
      <c r="BA150" s="72"/>
      <c r="BB150" s="171"/>
      <c r="BC150" s="72"/>
      <c r="BD150" s="75"/>
    </row>
    <row r="151" ht="16.5" customHeight="1" outlineLevel="1">
      <c r="A151" s="75"/>
      <c r="B151" s="105" t="s">
        <v>2130</v>
      </c>
      <c r="C151" s="106">
        <v>46142.77133625</v>
      </c>
      <c r="D151" s="72"/>
      <c r="E151" s="107" t="s">
        <v>7</v>
      </c>
      <c r="F151" s="71"/>
      <c r="G151" s="107" t="s">
        <v>174</v>
      </c>
      <c r="H151" s="71"/>
      <c r="I151" s="107" t="s">
        <v>1853</v>
      </c>
      <c r="J151" s="71"/>
      <c r="K151" s="71"/>
      <c r="L151" s="71"/>
      <c r="M151" s="72"/>
      <c r="N151" s="246" t="s">
        <v>1838</v>
      </c>
      <c r="O151" s="72"/>
      <c r="P151" s="109">
        <v>20000.0</v>
      </c>
      <c r="Q151" s="71"/>
      <c r="R151" s="110">
        <v>0.0</v>
      </c>
      <c r="S151" s="72"/>
      <c r="T151" s="111" t="s">
        <v>88</v>
      </c>
      <c r="U151" s="72"/>
      <c r="V151" s="112" t="s">
        <v>79</v>
      </c>
      <c r="W151" s="71"/>
      <c r="X151" s="72"/>
      <c r="Y151" s="112" t="s">
        <v>68</v>
      </c>
      <c r="Z151" s="72"/>
      <c r="AA151" s="75"/>
      <c r="AB151" s="169"/>
      <c r="AC151" s="72"/>
      <c r="AD151" s="170"/>
      <c r="AE151" s="72"/>
      <c r="AF151" s="170"/>
      <c r="AG151" s="71"/>
      <c r="AH151" s="72"/>
      <c r="AI151" s="170"/>
      <c r="AJ151" s="71"/>
      <c r="AK151" s="72"/>
      <c r="AL151" s="170"/>
      <c r="AM151" s="72"/>
      <c r="AN151" s="111"/>
      <c r="AO151" s="72"/>
      <c r="AP151" s="156"/>
      <c r="AQ151" s="72"/>
      <c r="AR151" s="156"/>
      <c r="AS151" s="72"/>
      <c r="AT151" s="160"/>
      <c r="AU151" s="72"/>
      <c r="AV151" s="156"/>
      <c r="AW151" s="71"/>
      <c r="AX151" s="72"/>
      <c r="AY151" s="111"/>
      <c r="AZ151" s="71"/>
      <c r="BA151" s="72"/>
      <c r="BB151" s="171"/>
      <c r="BC151" s="72"/>
      <c r="BD151" s="75"/>
    </row>
    <row r="152" ht="16.5" customHeight="1" outlineLevel="1">
      <c r="A152" s="75"/>
      <c r="B152" s="105" t="s">
        <v>2133</v>
      </c>
      <c r="C152" s="106">
        <v>46140.656035416665</v>
      </c>
      <c r="D152" s="72"/>
      <c r="E152" s="107" t="s">
        <v>76</v>
      </c>
      <c r="F152" s="71"/>
      <c r="G152" s="107" t="s">
        <v>174</v>
      </c>
      <c r="H152" s="71"/>
      <c r="I152" s="107" t="s">
        <v>2134</v>
      </c>
      <c r="J152" s="71"/>
      <c r="K152" s="71"/>
      <c r="L152" s="71"/>
      <c r="M152" s="72"/>
      <c r="N152" s="246" t="s">
        <v>1904</v>
      </c>
      <c r="O152" s="72"/>
      <c r="P152" s="109">
        <v>27500.0</v>
      </c>
      <c r="Q152" s="71"/>
      <c r="R152" s="110">
        <v>0.0</v>
      </c>
      <c r="S152" s="72"/>
      <c r="T152" s="111" t="s">
        <v>88</v>
      </c>
      <c r="U152" s="72"/>
      <c r="V152" s="112" t="s">
        <v>79</v>
      </c>
      <c r="W152" s="71"/>
      <c r="X152" s="72"/>
      <c r="Y152" s="112" t="s">
        <v>68</v>
      </c>
      <c r="Z152" s="72"/>
      <c r="AA152" s="75"/>
      <c r="AB152" s="169"/>
      <c r="AC152" s="72"/>
      <c r="AD152" s="170"/>
      <c r="AE152" s="72"/>
      <c r="AF152" s="170"/>
      <c r="AG152" s="71"/>
      <c r="AH152" s="72"/>
      <c r="AI152" s="170"/>
      <c r="AJ152" s="71"/>
      <c r="AK152" s="72"/>
      <c r="AL152" s="170"/>
      <c r="AM152" s="72"/>
      <c r="AN152" s="111"/>
      <c r="AO152" s="72"/>
      <c r="AP152" s="156"/>
      <c r="AQ152" s="72"/>
      <c r="AR152" s="156"/>
      <c r="AS152" s="72"/>
      <c r="AT152" s="160"/>
      <c r="AU152" s="72"/>
      <c r="AV152" s="156"/>
      <c r="AW152" s="71"/>
      <c r="AX152" s="72"/>
      <c r="AY152" s="111"/>
      <c r="AZ152" s="71"/>
      <c r="BA152" s="72"/>
      <c r="BB152" s="171"/>
      <c r="BC152" s="72"/>
      <c r="BD152" s="75"/>
    </row>
    <row r="153" ht="16.5" customHeight="1" outlineLevel="1">
      <c r="A153" s="75"/>
      <c r="B153" s="105" t="s">
        <v>2136</v>
      </c>
      <c r="C153" s="106">
        <v>46140.65454633102</v>
      </c>
      <c r="D153" s="72"/>
      <c r="E153" s="107" t="s">
        <v>7</v>
      </c>
      <c r="F153" s="71"/>
      <c r="G153" s="107" t="s">
        <v>174</v>
      </c>
      <c r="H153" s="71"/>
      <c r="I153" s="107" t="s">
        <v>2134</v>
      </c>
      <c r="J153" s="71"/>
      <c r="K153" s="71"/>
      <c r="L153" s="71"/>
      <c r="M153" s="72"/>
      <c r="N153" s="246" t="s">
        <v>1904</v>
      </c>
      <c r="O153" s="72"/>
      <c r="P153" s="109">
        <v>27500.0</v>
      </c>
      <c r="Q153" s="71"/>
      <c r="R153" s="110">
        <v>0.0</v>
      </c>
      <c r="S153" s="72"/>
      <c r="T153" s="111" t="s">
        <v>88</v>
      </c>
      <c r="U153" s="72"/>
      <c r="V153" s="112" t="s">
        <v>79</v>
      </c>
      <c r="W153" s="71"/>
      <c r="X153" s="72"/>
      <c r="Y153" s="112" t="s">
        <v>68</v>
      </c>
      <c r="Z153" s="72"/>
      <c r="AA153" s="75"/>
      <c r="AB153" s="169"/>
      <c r="AC153" s="72"/>
      <c r="AD153" s="170"/>
      <c r="AE153" s="72"/>
      <c r="AF153" s="170"/>
      <c r="AG153" s="71"/>
      <c r="AH153" s="72"/>
      <c r="AI153" s="170"/>
      <c r="AJ153" s="71"/>
      <c r="AK153" s="72"/>
      <c r="AL153" s="170"/>
      <c r="AM153" s="72"/>
      <c r="AN153" s="111"/>
      <c r="AO153" s="72"/>
      <c r="AP153" s="156"/>
      <c r="AQ153" s="72"/>
      <c r="AR153" s="156"/>
      <c r="AS153" s="72"/>
      <c r="AT153" s="160"/>
      <c r="AU153" s="72"/>
      <c r="AV153" s="156"/>
      <c r="AW153" s="71"/>
      <c r="AX153" s="72"/>
      <c r="AY153" s="111"/>
      <c r="AZ153" s="71"/>
      <c r="BA153" s="72"/>
      <c r="BB153" s="171"/>
      <c r="BC153" s="72"/>
      <c r="BD153" s="75"/>
    </row>
    <row r="154" ht="16.5" customHeight="1" outlineLevel="1">
      <c r="A154" s="75"/>
      <c r="B154" s="105" t="s">
        <v>2140</v>
      </c>
      <c r="C154" s="106">
        <v>46140.641889872684</v>
      </c>
      <c r="D154" s="72"/>
      <c r="E154" s="107" t="s">
        <v>7</v>
      </c>
      <c r="F154" s="71"/>
      <c r="G154" s="107" t="s">
        <v>174</v>
      </c>
      <c r="H154" s="71"/>
      <c r="I154" s="107" t="s">
        <v>1956</v>
      </c>
      <c r="J154" s="71"/>
      <c r="K154" s="71"/>
      <c r="L154" s="71"/>
      <c r="M154" s="72"/>
      <c r="N154" s="246" t="s">
        <v>1512</v>
      </c>
      <c r="O154" s="72"/>
      <c r="P154" s="109">
        <v>20000.0</v>
      </c>
      <c r="Q154" s="71"/>
      <c r="R154" s="110">
        <v>0.0</v>
      </c>
      <c r="S154" s="72"/>
      <c r="T154" s="111" t="s">
        <v>88</v>
      </c>
      <c r="U154" s="72"/>
      <c r="V154" s="112" t="s">
        <v>79</v>
      </c>
      <c r="W154" s="71"/>
      <c r="X154" s="72"/>
      <c r="Y154" s="112" t="s">
        <v>68</v>
      </c>
      <c r="Z154" s="72"/>
      <c r="AA154" s="75"/>
      <c r="AB154" s="169"/>
      <c r="AC154" s="72"/>
      <c r="AD154" s="170"/>
      <c r="AE154" s="72"/>
      <c r="AF154" s="170"/>
      <c r="AG154" s="71"/>
      <c r="AH154" s="72"/>
      <c r="AI154" s="170"/>
      <c r="AJ154" s="71"/>
      <c r="AK154" s="72"/>
      <c r="AL154" s="170"/>
      <c r="AM154" s="72"/>
      <c r="AN154" s="111"/>
      <c r="AO154" s="72"/>
      <c r="AP154" s="156"/>
      <c r="AQ154" s="72"/>
      <c r="AR154" s="156"/>
      <c r="AS154" s="72"/>
      <c r="AT154" s="160"/>
      <c r="AU154" s="72"/>
      <c r="AV154" s="156"/>
      <c r="AW154" s="71"/>
      <c r="AX154" s="72"/>
      <c r="AY154" s="111"/>
      <c r="AZ154" s="71"/>
      <c r="BA154" s="72"/>
      <c r="BB154" s="171"/>
      <c r="BC154" s="72"/>
      <c r="BD154" s="75"/>
    </row>
    <row r="155" ht="16.5" customHeight="1" outlineLevel="1">
      <c r="A155" s="75"/>
      <c r="B155" s="105" t="s">
        <v>2143</v>
      </c>
      <c r="C155" s="106">
        <v>46140.61308513889</v>
      </c>
      <c r="D155" s="72"/>
      <c r="E155" s="107" t="s">
        <v>7</v>
      </c>
      <c r="F155" s="71"/>
      <c r="G155" s="107" t="s">
        <v>174</v>
      </c>
      <c r="H155" s="71"/>
      <c r="I155" s="107" t="s">
        <v>2145</v>
      </c>
      <c r="J155" s="71"/>
      <c r="K155" s="71"/>
      <c r="L155" s="71"/>
      <c r="M155" s="72"/>
      <c r="N155" s="246" t="s">
        <v>1883</v>
      </c>
      <c r="O155" s="72"/>
      <c r="P155" s="109">
        <v>20000.0</v>
      </c>
      <c r="Q155" s="71"/>
      <c r="R155" s="110">
        <v>0.0</v>
      </c>
      <c r="S155" s="72"/>
      <c r="T155" s="111" t="s">
        <v>88</v>
      </c>
      <c r="U155" s="72"/>
      <c r="V155" s="112" t="s">
        <v>79</v>
      </c>
      <c r="W155" s="71"/>
      <c r="X155" s="72"/>
      <c r="Y155" s="112" t="s">
        <v>68</v>
      </c>
      <c r="Z155" s="72"/>
      <c r="AA155" s="75"/>
      <c r="AB155" s="169"/>
      <c r="AC155" s="72"/>
      <c r="AD155" s="170"/>
      <c r="AE155" s="72"/>
      <c r="AF155" s="170"/>
      <c r="AG155" s="71"/>
      <c r="AH155" s="72"/>
      <c r="AI155" s="170"/>
      <c r="AJ155" s="71"/>
      <c r="AK155" s="72"/>
      <c r="AL155" s="170"/>
      <c r="AM155" s="72"/>
      <c r="AN155" s="111"/>
      <c r="AO155" s="72"/>
      <c r="AP155" s="156"/>
      <c r="AQ155" s="72"/>
      <c r="AR155" s="156"/>
      <c r="AS155" s="72"/>
      <c r="AT155" s="160"/>
      <c r="AU155" s="72"/>
      <c r="AV155" s="156"/>
      <c r="AW155" s="71"/>
      <c r="AX155" s="72"/>
      <c r="AY155" s="111"/>
      <c r="AZ155" s="71"/>
      <c r="BA155" s="72"/>
      <c r="BB155" s="171"/>
      <c r="BC155" s="72"/>
      <c r="BD155" s="75"/>
    </row>
    <row r="156" ht="16.5" customHeight="1" outlineLevel="1">
      <c r="A156" s="75"/>
      <c r="B156" s="105" t="s">
        <v>2146</v>
      </c>
      <c r="C156" s="106">
        <v>46140.609689178236</v>
      </c>
      <c r="D156" s="72"/>
      <c r="E156" s="107" t="s">
        <v>7</v>
      </c>
      <c r="F156" s="71"/>
      <c r="G156" s="107" t="s">
        <v>174</v>
      </c>
      <c r="H156" s="71"/>
      <c r="I156" s="107" t="s">
        <v>2148</v>
      </c>
      <c r="J156" s="71"/>
      <c r="K156" s="71"/>
      <c r="L156" s="71"/>
      <c r="M156" s="72"/>
      <c r="N156" s="246" t="s">
        <v>505</v>
      </c>
      <c r="O156" s="72"/>
      <c r="P156" s="109">
        <v>27500.0</v>
      </c>
      <c r="Q156" s="71"/>
      <c r="R156" s="110">
        <v>0.0</v>
      </c>
      <c r="S156" s="72"/>
      <c r="T156" s="111" t="s">
        <v>88</v>
      </c>
      <c r="U156" s="72"/>
      <c r="V156" s="112" t="s">
        <v>79</v>
      </c>
      <c r="W156" s="71"/>
      <c r="X156" s="72"/>
      <c r="Y156" s="112" t="s">
        <v>68</v>
      </c>
      <c r="Z156" s="72"/>
      <c r="AA156" s="75"/>
      <c r="AB156" s="169"/>
      <c r="AC156" s="72"/>
      <c r="AD156" s="170"/>
      <c r="AE156" s="72"/>
      <c r="AF156" s="170"/>
      <c r="AG156" s="71"/>
      <c r="AH156" s="72"/>
      <c r="AI156" s="170"/>
      <c r="AJ156" s="71"/>
      <c r="AK156" s="72"/>
      <c r="AL156" s="170"/>
      <c r="AM156" s="72"/>
      <c r="AN156" s="111"/>
      <c r="AO156" s="72"/>
      <c r="AP156" s="156"/>
      <c r="AQ156" s="72"/>
      <c r="AR156" s="156"/>
      <c r="AS156" s="72"/>
      <c r="AT156" s="160"/>
      <c r="AU156" s="72"/>
      <c r="AV156" s="156"/>
      <c r="AW156" s="71"/>
      <c r="AX156" s="72"/>
      <c r="AY156" s="111"/>
      <c r="AZ156" s="71"/>
      <c r="BA156" s="72"/>
      <c r="BB156" s="171"/>
      <c r="BC156" s="72"/>
      <c r="BD156" s="75"/>
    </row>
    <row r="157" ht="16.5" customHeight="1" outlineLevel="1">
      <c r="A157" s="75"/>
      <c r="B157" s="105" t="s">
        <v>2149</v>
      </c>
      <c r="C157" s="106">
        <v>46140.5562250463</v>
      </c>
      <c r="D157" s="72"/>
      <c r="E157" s="107" t="s">
        <v>76</v>
      </c>
      <c r="F157" s="71"/>
      <c r="G157" s="107" t="s">
        <v>174</v>
      </c>
      <c r="H157" s="71"/>
      <c r="I157" s="107" t="s">
        <v>2151</v>
      </c>
      <c r="J157" s="71"/>
      <c r="K157" s="71"/>
      <c r="L157" s="71"/>
      <c r="M157" s="72"/>
      <c r="N157" s="246" t="s">
        <v>65</v>
      </c>
      <c r="O157" s="72"/>
      <c r="P157" s="109">
        <v>27500.0</v>
      </c>
      <c r="Q157" s="71"/>
      <c r="R157" s="110">
        <v>0.0</v>
      </c>
      <c r="S157" s="72"/>
      <c r="T157" s="111" t="s">
        <v>88</v>
      </c>
      <c r="U157" s="72"/>
      <c r="V157" s="112" t="s">
        <v>79</v>
      </c>
      <c r="W157" s="71"/>
      <c r="X157" s="72"/>
      <c r="Y157" s="112" t="s">
        <v>68</v>
      </c>
      <c r="Z157" s="72"/>
      <c r="AA157" s="75"/>
      <c r="AB157" s="169"/>
      <c r="AC157" s="72"/>
      <c r="AD157" s="170"/>
      <c r="AE157" s="72"/>
      <c r="AF157" s="170"/>
      <c r="AG157" s="71"/>
      <c r="AH157" s="72"/>
      <c r="AI157" s="170"/>
      <c r="AJ157" s="71"/>
      <c r="AK157" s="72"/>
      <c r="AL157" s="170"/>
      <c r="AM157" s="72"/>
      <c r="AN157" s="111"/>
      <c r="AO157" s="72"/>
      <c r="AP157" s="156"/>
      <c r="AQ157" s="72"/>
      <c r="AR157" s="156"/>
      <c r="AS157" s="72"/>
      <c r="AT157" s="160"/>
      <c r="AU157" s="72"/>
      <c r="AV157" s="156"/>
      <c r="AW157" s="71"/>
      <c r="AX157" s="72"/>
      <c r="AY157" s="111"/>
      <c r="AZ157" s="71"/>
      <c r="BA157" s="72"/>
      <c r="BB157" s="171"/>
      <c r="BC157" s="72"/>
      <c r="BD157" s="75"/>
    </row>
    <row r="158" ht="16.5" customHeight="1" outlineLevel="1">
      <c r="A158" s="75"/>
      <c r="B158" s="105" t="s">
        <v>2154</v>
      </c>
      <c r="C158" s="106">
        <v>46140.55471386574</v>
      </c>
      <c r="D158" s="72"/>
      <c r="E158" s="107" t="s">
        <v>7</v>
      </c>
      <c r="F158" s="71"/>
      <c r="G158" s="107" t="s">
        <v>174</v>
      </c>
      <c r="H158" s="71"/>
      <c r="I158" s="107" t="s">
        <v>2151</v>
      </c>
      <c r="J158" s="71"/>
      <c r="K158" s="71"/>
      <c r="L158" s="71"/>
      <c r="M158" s="72"/>
      <c r="N158" s="246" t="s">
        <v>65</v>
      </c>
      <c r="O158" s="72"/>
      <c r="P158" s="109">
        <v>27500.0</v>
      </c>
      <c r="Q158" s="71"/>
      <c r="R158" s="110">
        <v>0.0</v>
      </c>
      <c r="S158" s="72"/>
      <c r="T158" s="111" t="s">
        <v>88</v>
      </c>
      <c r="U158" s="72"/>
      <c r="V158" s="112" t="s">
        <v>79</v>
      </c>
      <c r="W158" s="71"/>
      <c r="X158" s="72"/>
      <c r="Y158" s="112" t="s">
        <v>68</v>
      </c>
      <c r="Z158" s="72"/>
      <c r="AA158" s="75"/>
      <c r="AB158" s="169"/>
      <c r="AC158" s="72"/>
      <c r="AD158" s="170"/>
      <c r="AE158" s="72"/>
      <c r="AF158" s="170"/>
      <c r="AG158" s="71"/>
      <c r="AH158" s="72"/>
      <c r="AI158" s="170"/>
      <c r="AJ158" s="71"/>
      <c r="AK158" s="72"/>
      <c r="AL158" s="170"/>
      <c r="AM158" s="72"/>
      <c r="AN158" s="111"/>
      <c r="AO158" s="72"/>
      <c r="AP158" s="156"/>
      <c r="AQ158" s="72"/>
      <c r="AR158" s="156"/>
      <c r="AS158" s="72"/>
      <c r="AT158" s="160"/>
      <c r="AU158" s="72"/>
      <c r="AV158" s="156"/>
      <c r="AW158" s="71"/>
      <c r="AX158" s="72"/>
      <c r="AY158" s="111"/>
      <c r="AZ158" s="71"/>
      <c r="BA158" s="72"/>
      <c r="BB158" s="171"/>
      <c r="BC158" s="72"/>
      <c r="BD158" s="75"/>
    </row>
    <row r="159" ht="16.5" customHeight="1" outlineLevel="1">
      <c r="A159" s="75"/>
      <c r="B159" s="105" t="s">
        <v>2156</v>
      </c>
      <c r="C159" s="106">
        <v>46109.447950636575</v>
      </c>
      <c r="D159" s="72"/>
      <c r="E159" s="107" t="s">
        <v>76</v>
      </c>
      <c r="F159" s="71"/>
      <c r="G159" s="107" t="s">
        <v>804</v>
      </c>
      <c r="H159" s="71"/>
      <c r="I159" s="107" t="s">
        <v>2158</v>
      </c>
      <c r="J159" s="71"/>
      <c r="K159" s="71"/>
      <c r="L159" s="71"/>
      <c r="M159" s="72"/>
      <c r="N159" s="246" t="s">
        <v>826</v>
      </c>
      <c r="O159" s="72"/>
      <c r="P159" s="109">
        <v>50000.0</v>
      </c>
      <c r="Q159" s="71"/>
      <c r="R159" s="110">
        <v>0.0</v>
      </c>
      <c r="S159" s="72"/>
      <c r="T159" s="111" t="s">
        <v>66</v>
      </c>
      <c r="U159" s="72"/>
      <c r="V159" s="112" t="s">
        <v>79</v>
      </c>
      <c r="W159" s="71"/>
      <c r="X159" s="72"/>
      <c r="Y159" s="112" t="s">
        <v>68</v>
      </c>
      <c r="Z159" s="72"/>
      <c r="AA159" s="75"/>
      <c r="AB159" s="169"/>
      <c r="AC159" s="72"/>
      <c r="AD159" s="170"/>
      <c r="AE159" s="72"/>
      <c r="AF159" s="170"/>
      <c r="AG159" s="71"/>
      <c r="AH159" s="72"/>
      <c r="AI159" s="170"/>
      <c r="AJ159" s="71"/>
      <c r="AK159" s="72"/>
      <c r="AL159" s="170"/>
      <c r="AM159" s="72"/>
      <c r="AN159" s="111"/>
      <c r="AO159" s="72"/>
      <c r="AP159" s="156"/>
      <c r="AQ159" s="72"/>
      <c r="AR159" s="156"/>
      <c r="AS159" s="72"/>
      <c r="AT159" s="160"/>
      <c r="AU159" s="72"/>
      <c r="AV159" s="156"/>
      <c r="AW159" s="71"/>
      <c r="AX159" s="72"/>
      <c r="AY159" s="111"/>
      <c r="AZ159" s="71"/>
      <c r="BA159" s="72"/>
      <c r="BB159" s="171"/>
      <c r="BC159" s="72"/>
      <c r="BD159" s="75"/>
    </row>
    <row r="160" ht="16.5" customHeight="1" outlineLevel="1">
      <c r="A160" s="75"/>
      <c r="B160" s="105" t="s">
        <v>2163</v>
      </c>
      <c r="C160" s="106">
        <v>46109.44763005787</v>
      </c>
      <c r="D160" s="72"/>
      <c r="E160" s="107" t="s">
        <v>76</v>
      </c>
      <c r="F160" s="71"/>
      <c r="G160" s="107" t="s">
        <v>804</v>
      </c>
      <c r="H160" s="71"/>
      <c r="I160" s="107" t="s">
        <v>2158</v>
      </c>
      <c r="J160" s="71"/>
      <c r="K160" s="71"/>
      <c r="L160" s="71"/>
      <c r="M160" s="72"/>
      <c r="N160" s="246" t="s">
        <v>826</v>
      </c>
      <c r="O160" s="72"/>
      <c r="P160" s="109">
        <v>40000.0</v>
      </c>
      <c r="Q160" s="71"/>
      <c r="R160" s="110">
        <v>0.0</v>
      </c>
      <c r="S160" s="72"/>
      <c r="T160" s="111" t="s">
        <v>88</v>
      </c>
      <c r="U160" s="72"/>
      <c r="V160" s="112" t="s">
        <v>79</v>
      </c>
      <c r="W160" s="71"/>
      <c r="X160" s="72"/>
      <c r="Y160" s="112" t="s">
        <v>68</v>
      </c>
      <c r="Z160" s="72"/>
      <c r="AA160" s="75"/>
      <c r="AB160" s="169"/>
      <c r="AC160" s="72"/>
      <c r="AD160" s="170"/>
      <c r="AE160" s="72"/>
      <c r="AF160" s="170"/>
      <c r="AG160" s="71"/>
      <c r="AH160" s="72"/>
      <c r="AI160" s="170"/>
      <c r="AJ160" s="71"/>
      <c r="AK160" s="72"/>
      <c r="AL160" s="170"/>
      <c r="AM160" s="72"/>
      <c r="AN160" s="111"/>
      <c r="AO160" s="72"/>
      <c r="AP160" s="156"/>
      <c r="AQ160" s="72"/>
      <c r="AR160" s="156"/>
      <c r="AS160" s="72"/>
      <c r="AT160" s="160"/>
      <c r="AU160" s="72"/>
      <c r="AV160" s="156"/>
      <c r="AW160" s="71"/>
      <c r="AX160" s="72"/>
      <c r="AY160" s="111"/>
      <c r="AZ160" s="71"/>
      <c r="BA160" s="72"/>
      <c r="BB160" s="171"/>
      <c r="BC160" s="72"/>
      <c r="BD160" s="75"/>
    </row>
    <row r="161" ht="16.5" customHeight="1" outlineLevel="1">
      <c r="A161" s="75"/>
      <c r="B161" s="105" t="s">
        <v>2168</v>
      </c>
      <c r="C161" s="106">
        <v>46108.50429111111</v>
      </c>
      <c r="D161" s="72"/>
      <c r="E161" s="107" t="s">
        <v>76</v>
      </c>
      <c r="F161" s="71"/>
      <c r="G161" s="107" t="s">
        <v>30</v>
      </c>
      <c r="H161" s="71"/>
      <c r="I161" s="107" t="s">
        <v>2171</v>
      </c>
      <c r="J161" s="71"/>
      <c r="K161" s="71"/>
      <c r="L161" s="71"/>
      <c r="M161" s="72"/>
      <c r="N161" s="246" t="s">
        <v>807</v>
      </c>
      <c r="O161" s="72"/>
      <c r="P161" s="109">
        <v>300000.0</v>
      </c>
      <c r="Q161" s="71"/>
      <c r="R161" s="110">
        <v>0.0</v>
      </c>
      <c r="S161" s="72"/>
      <c r="T161" s="111" t="s">
        <v>88</v>
      </c>
      <c r="U161" s="72"/>
      <c r="V161" s="112" t="s">
        <v>79</v>
      </c>
      <c r="W161" s="71"/>
      <c r="X161" s="72"/>
      <c r="Y161" s="112" t="s">
        <v>68</v>
      </c>
      <c r="Z161" s="72"/>
      <c r="AA161" s="75"/>
      <c r="AB161" s="169"/>
      <c r="AC161" s="72"/>
      <c r="AD161" s="170"/>
      <c r="AE161" s="72"/>
      <c r="AF161" s="170"/>
      <c r="AG161" s="71"/>
      <c r="AH161" s="72"/>
      <c r="AI161" s="170"/>
      <c r="AJ161" s="71"/>
      <c r="AK161" s="72"/>
      <c r="AL161" s="170"/>
      <c r="AM161" s="72"/>
      <c r="AN161" s="111"/>
      <c r="AO161" s="72"/>
      <c r="AP161" s="156"/>
      <c r="AQ161" s="72"/>
      <c r="AR161" s="156"/>
      <c r="AS161" s="72"/>
      <c r="AT161" s="160"/>
      <c r="AU161" s="72"/>
      <c r="AV161" s="156"/>
      <c r="AW161" s="71"/>
      <c r="AX161" s="72"/>
      <c r="AY161" s="111"/>
      <c r="AZ161" s="71"/>
      <c r="BA161" s="72"/>
      <c r="BB161" s="171"/>
      <c r="BC161" s="72"/>
      <c r="BD161" s="75"/>
    </row>
    <row r="162" ht="16.5" customHeight="1" outlineLevel="1">
      <c r="A162" s="75"/>
      <c r="B162" s="105" t="s">
        <v>2175</v>
      </c>
      <c r="C162" s="106">
        <v>46099.056914872686</v>
      </c>
      <c r="D162" s="72"/>
      <c r="E162" s="107" t="s">
        <v>76</v>
      </c>
      <c r="F162" s="71"/>
      <c r="G162" s="107" t="s">
        <v>804</v>
      </c>
      <c r="H162" s="71"/>
      <c r="I162" s="107" t="s">
        <v>2177</v>
      </c>
      <c r="J162" s="71"/>
      <c r="K162" s="71"/>
      <c r="L162" s="71"/>
      <c r="M162" s="72"/>
      <c r="N162" s="246" t="s">
        <v>826</v>
      </c>
      <c r="O162" s="72"/>
      <c r="P162" s="109">
        <v>13000.0</v>
      </c>
      <c r="Q162" s="71"/>
      <c r="R162" s="110">
        <v>0.0</v>
      </c>
      <c r="S162" s="72"/>
      <c r="T162" s="111" t="s">
        <v>66</v>
      </c>
      <c r="U162" s="72"/>
      <c r="V162" s="112" t="s">
        <v>79</v>
      </c>
      <c r="W162" s="71"/>
      <c r="X162" s="72"/>
      <c r="Y162" s="112" t="s">
        <v>68</v>
      </c>
      <c r="Z162" s="72"/>
      <c r="AA162" s="75"/>
      <c r="AB162" s="169"/>
      <c r="AC162" s="72"/>
      <c r="AD162" s="170"/>
      <c r="AE162" s="72"/>
      <c r="AF162" s="170"/>
      <c r="AG162" s="71"/>
      <c r="AH162" s="72"/>
      <c r="AI162" s="170"/>
      <c r="AJ162" s="71"/>
      <c r="AK162" s="72"/>
      <c r="AL162" s="170"/>
      <c r="AM162" s="72"/>
      <c r="AN162" s="111"/>
      <c r="AO162" s="72"/>
      <c r="AP162" s="156"/>
      <c r="AQ162" s="72"/>
      <c r="AR162" s="156"/>
      <c r="AS162" s="72"/>
      <c r="AT162" s="160"/>
      <c r="AU162" s="72"/>
      <c r="AV162" s="156"/>
      <c r="AW162" s="71"/>
      <c r="AX162" s="72"/>
      <c r="AY162" s="111"/>
      <c r="AZ162" s="71"/>
      <c r="BA162" s="72"/>
      <c r="BB162" s="171"/>
      <c r="BC162" s="72"/>
      <c r="BD162" s="75"/>
    </row>
    <row r="163" ht="16.5" customHeight="1" outlineLevel="1">
      <c r="A163" s="75"/>
      <c r="B163" s="105" t="s">
        <v>2179</v>
      </c>
      <c r="C163" s="106">
        <v>46095.12737422454</v>
      </c>
      <c r="D163" s="72"/>
      <c r="E163" s="107" t="s">
        <v>76</v>
      </c>
      <c r="F163" s="71"/>
      <c r="G163" s="107" t="s">
        <v>804</v>
      </c>
      <c r="H163" s="71"/>
      <c r="I163" s="107" t="s">
        <v>2180</v>
      </c>
      <c r="J163" s="71"/>
      <c r="K163" s="71"/>
      <c r="L163" s="71"/>
      <c r="M163" s="72"/>
      <c r="N163" s="246" t="s">
        <v>826</v>
      </c>
      <c r="O163" s="72"/>
      <c r="P163" s="109">
        <v>200000.0</v>
      </c>
      <c r="Q163" s="71"/>
      <c r="R163" s="110">
        <v>0.0</v>
      </c>
      <c r="S163" s="72"/>
      <c r="T163" s="111" t="s">
        <v>66</v>
      </c>
      <c r="U163" s="72"/>
      <c r="V163" s="112" t="s">
        <v>79</v>
      </c>
      <c r="W163" s="71"/>
      <c r="X163" s="72"/>
      <c r="Y163" s="112" t="s">
        <v>68</v>
      </c>
      <c r="Z163" s="72"/>
      <c r="AA163" s="75"/>
      <c r="AB163" s="169"/>
      <c r="AC163" s="72"/>
      <c r="AD163" s="170"/>
      <c r="AE163" s="72"/>
      <c r="AF163" s="170"/>
      <c r="AG163" s="71"/>
      <c r="AH163" s="72"/>
      <c r="AI163" s="170"/>
      <c r="AJ163" s="71"/>
      <c r="AK163" s="72"/>
      <c r="AL163" s="170"/>
      <c r="AM163" s="72"/>
      <c r="AN163" s="111"/>
      <c r="AO163" s="72"/>
      <c r="AP163" s="156"/>
      <c r="AQ163" s="72"/>
      <c r="AR163" s="156"/>
      <c r="AS163" s="72"/>
      <c r="AT163" s="160"/>
      <c r="AU163" s="72"/>
      <c r="AV163" s="156"/>
      <c r="AW163" s="71"/>
      <c r="AX163" s="72"/>
      <c r="AY163" s="111"/>
      <c r="AZ163" s="71"/>
      <c r="BA163" s="72"/>
      <c r="BB163" s="171"/>
      <c r="BC163" s="72"/>
      <c r="BD163" s="75"/>
    </row>
    <row r="164" ht="16.5" customHeight="1" outlineLevel="1">
      <c r="A164" s="75"/>
      <c r="B164" s="105" t="s">
        <v>2184</v>
      </c>
      <c r="C164" s="106">
        <v>46084.85163038195</v>
      </c>
      <c r="D164" s="72"/>
      <c r="E164" s="107" t="s">
        <v>76</v>
      </c>
      <c r="F164" s="71"/>
      <c r="G164" s="107" t="s">
        <v>804</v>
      </c>
      <c r="H164" s="71"/>
      <c r="I164" s="107" t="s">
        <v>1024</v>
      </c>
      <c r="J164" s="71"/>
      <c r="K164" s="71"/>
      <c r="L164" s="71"/>
      <c r="M164" s="72"/>
      <c r="N164" s="246" t="s">
        <v>807</v>
      </c>
      <c r="O164" s="72"/>
      <c r="P164" s="109">
        <v>50000.0</v>
      </c>
      <c r="Q164" s="71"/>
      <c r="R164" s="110">
        <v>0.0</v>
      </c>
      <c r="S164" s="72"/>
      <c r="T164" s="111" t="s">
        <v>88</v>
      </c>
      <c r="U164" s="72"/>
      <c r="V164" s="112" t="s">
        <v>79</v>
      </c>
      <c r="W164" s="71"/>
      <c r="X164" s="72"/>
      <c r="Y164" s="112" t="s">
        <v>68</v>
      </c>
      <c r="Z164" s="72"/>
      <c r="AA164" s="75"/>
      <c r="AB164" s="169"/>
      <c r="AC164" s="72"/>
      <c r="AD164" s="170"/>
      <c r="AE164" s="72"/>
      <c r="AF164" s="170"/>
      <c r="AG164" s="71"/>
      <c r="AH164" s="72"/>
      <c r="AI164" s="170"/>
      <c r="AJ164" s="71"/>
      <c r="AK164" s="72"/>
      <c r="AL164" s="170"/>
      <c r="AM164" s="72"/>
      <c r="AN164" s="111"/>
      <c r="AO164" s="72"/>
      <c r="AP164" s="156"/>
      <c r="AQ164" s="72"/>
      <c r="AR164" s="156"/>
      <c r="AS164" s="72"/>
      <c r="AT164" s="160"/>
      <c r="AU164" s="72"/>
      <c r="AV164" s="156"/>
      <c r="AW164" s="71"/>
      <c r="AX164" s="72"/>
      <c r="AY164" s="111"/>
      <c r="AZ164" s="71"/>
      <c r="BA164" s="72"/>
      <c r="BB164" s="171"/>
      <c r="BC164" s="72"/>
      <c r="BD164" s="75"/>
    </row>
    <row r="165" ht="16.5" customHeight="1" outlineLevel="1">
      <c r="A165" s="75"/>
      <c r="B165" s="105"/>
      <c r="C165" s="106"/>
      <c r="D165" s="72"/>
      <c r="E165" s="107"/>
      <c r="F165" s="71"/>
      <c r="G165" s="107"/>
      <c r="H165" s="71"/>
      <c r="I165" s="107"/>
      <c r="J165" s="71"/>
      <c r="K165" s="71"/>
      <c r="L165" s="71"/>
      <c r="M165" s="72"/>
      <c r="N165" s="246"/>
      <c r="O165" s="72"/>
      <c r="P165" s="109"/>
      <c r="Q165" s="71"/>
      <c r="R165" s="110"/>
      <c r="S165" s="72"/>
      <c r="T165" s="111"/>
      <c r="U165" s="72"/>
      <c r="V165" s="112"/>
      <c r="W165" s="71"/>
      <c r="X165" s="72"/>
      <c r="Y165" s="112"/>
      <c r="Z165" s="72"/>
      <c r="AA165" s="75"/>
      <c r="AB165" s="169"/>
      <c r="AC165" s="72"/>
      <c r="AD165" s="170"/>
      <c r="AE165" s="72"/>
      <c r="AF165" s="170"/>
      <c r="AG165" s="71"/>
      <c r="AH165" s="72"/>
      <c r="AI165" s="170"/>
      <c r="AJ165" s="71"/>
      <c r="AK165" s="72"/>
      <c r="AL165" s="170"/>
      <c r="AM165" s="72"/>
      <c r="AN165" s="111"/>
      <c r="AO165" s="72"/>
      <c r="AP165" s="156"/>
      <c r="AQ165" s="72"/>
      <c r="AR165" s="156"/>
      <c r="AS165" s="72"/>
      <c r="AT165" s="160"/>
      <c r="AU165" s="72"/>
      <c r="AV165" s="156"/>
      <c r="AW165" s="71"/>
      <c r="AX165" s="72"/>
      <c r="AY165" s="111"/>
      <c r="AZ165" s="71"/>
      <c r="BA165" s="72"/>
      <c r="BB165" s="171"/>
      <c r="BC165" s="72"/>
      <c r="BD165" s="75"/>
    </row>
    <row r="166" ht="16.5" customHeight="1" outlineLevel="1">
      <c r="A166" s="75"/>
      <c r="B166" s="105"/>
      <c r="C166" s="106"/>
      <c r="D166" s="72"/>
      <c r="E166" s="107"/>
      <c r="F166" s="71"/>
      <c r="G166" s="107"/>
      <c r="H166" s="71"/>
      <c r="I166" s="107"/>
      <c r="J166" s="71"/>
      <c r="K166" s="71"/>
      <c r="L166" s="71"/>
      <c r="M166" s="72"/>
      <c r="N166" s="246"/>
      <c r="O166" s="72"/>
      <c r="P166" s="109"/>
      <c r="Q166" s="71"/>
      <c r="R166" s="110"/>
      <c r="S166" s="72"/>
      <c r="T166" s="111"/>
      <c r="U166" s="72"/>
      <c r="V166" s="112"/>
      <c r="W166" s="71"/>
      <c r="X166" s="72"/>
      <c r="Y166" s="112"/>
      <c r="Z166" s="72"/>
      <c r="AA166" s="75"/>
      <c r="AB166" s="169"/>
      <c r="AC166" s="72"/>
      <c r="AD166" s="170"/>
      <c r="AE166" s="72"/>
      <c r="AF166" s="170"/>
      <c r="AG166" s="71"/>
      <c r="AH166" s="72"/>
      <c r="AI166" s="170"/>
      <c r="AJ166" s="71"/>
      <c r="AK166" s="72"/>
      <c r="AL166" s="170"/>
      <c r="AM166" s="72"/>
      <c r="AN166" s="111"/>
      <c r="AO166" s="72"/>
      <c r="AP166" s="156"/>
      <c r="AQ166" s="72"/>
      <c r="AR166" s="156"/>
      <c r="AS166" s="72"/>
      <c r="AT166" s="160"/>
      <c r="AU166" s="72"/>
      <c r="AV166" s="156"/>
      <c r="AW166" s="71"/>
      <c r="AX166" s="72"/>
      <c r="AY166" s="111"/>
      <c r="AZ166" s="71"/>
      <c r="BA166" s="72"/>
      <c r="BB166" s="171"/>
      <c r="BC166" s="72"/>
      <c r="BD166" s="75"/>
    </row>
    <row r="167" ht="16.5" customHeight="1" outlineLevel="1">
      <c r="A167" s="75"/>
      <c r="B167" s="105"/>
      <c r="C167" s="106"/>
      <c r="D167" s="72"/>
      <c r="E167" s="107"/>
      <c r="F167" s="71"/>
      <c r="G167" s="107"/>
      <c r="H167" s="71"/>
      <c r="I167" s="107"/>
      <c r="J167" s="71"/>
      <c r="K167" s="71"/>
      <c r="L167" s="71"/>
      <c r="M167" s="72"/>
      <c r="N167" s="246"/>
      <c r="O167" s="72"/>
      <c r="P167" s="109"/>
      <c r="Q167" s="71"/>
      <c r="R167" s="110"/>
      <c r="S167" s="72"/>
      <c r="T167" s="111"/>
      <c r="U167" s="72"/>
      <c r="V167" s="112"/>
      <c r="W167" s="71"/>
      <c r="X167" s="72"/>
      <c r="Y167" s="112"/>
      <c r="Z167" s="72"/>
      <c r="AA167" s="75"/>
      <c r="AB167" s="169"/>
      <c r="AC167" s="72"/>
      <c r="AD167" s="170"/>
      <c r="AE167" s="72"/>
      <c r="AF167" s="170"/>
      <c r="AG167" s="71"/>
      <c r="AH167" s="72"/>
      <c r="AI167" s="170"/>
      <c r="AJ167" s="71"/>
      <c r="AK167" s="72"/>
      <c r="AL167" s="170"/>
      <c r="AM167" s="72"/>
      <c r="AN167" s="111"/>
      <c r="AO167" s="72"/>
      <c r="AP167" s="156"/>
      <c r="AQ167" s="72"/>
      <c r="AR167" s="156"/>
      <c r="AS167" s="72"/>
      <c r="AT167" s="160"/>
      <c r="AU167" s="72"/>
      <c r="AV167" s="156"/>
      <c r="AW167" s="71"/>
      <c r="AX167" s="72"/>
      <c r="AY167" s="111"/>
      <c r="AZ167" s="71"/>
      <c r="BA167" s="72"/>
      <c r="BB167" s="171"/>
      <c r="BC167" s="72"/>
      <c r="BD167" s="75"/>
    </row>
    <row r="168" ht="16.5" customHeight="1" outlineLevel="1">
      <c r="A168" s="75"/>
      <c r="B168" s="105"/>
      <c r="C168" s="106"/>
      <c r="D168" s="72"/>
      <c r="E168" s="107"/>
      <c r="F168" s="71"/>
      <c r="G168" s="107"/>
      <c r="H168" s="71"/>
      <c r="I168" s="107"/>
      <c r="J168" s="71"/>
      <c r="K168" s="71"/>
      <c r="L168" s="71"/>
      <c r="M168" s="72"/>
      <c r="N168" s="246"/>
      <c r="O168" s="72"/>
      <c r="P168" s="109"/>
      <c r="Q168" s="71"/>
      <c r="R168" s="110"/>
      <c r="S168" s="72"/>
      <c r="T168" s="111"/>
      <c r="U168" s="72"/>
      <c r="V168" s="112"/>
      <c r="W168" s="71"/>
      <c r="X168" s="72"/>
      <c r="Y168" s="112"/>
      <c r="Z168" s="72"/>
      <c r="AA168" s="75"/>
      <c r="AB168" s="169"/>
      <c r="AC168" s="72"/>
      <c r="AD168" s="170"/>
      <c r="AE168" s="72"/>
      <c r="AF168" s="170"/>
      <c r="AG168" s="71"/>
      <c r="AH168" s="72"/>
      <c r="AI168" s="170"/>
      <c r="AJ168" s="71"/>
      <c r="AK168" s="72"/>
      <c r="AL168" s="170"/>
      <c r="AM168" s="72"/>
      <c r="AN168" s="111"/>
      <c r="AO168" s="72"/>
      <c r="AP168" s="156"/>
      <c r="AQ168" s="72"/>
      <c r="AR168" s="156"/>
      <c r="AS168" s="72"/>
      <c r="AT168" s="160"/>
      <c r="AU168" s="72"/>
      <c r="AV168" s="156"/>
      <c r="AW168" s="71"/>
      <c r="AX168" s="72"/>
      <c r="AY168" s="111"/>
      <c r="AZ168" s="71"/>
      <c r="BA168" s="72"/>
      <c r="BB168" s="171"/>
      <c r="BC168" s="72"/>
      <c r="BD168" s="75"/>
    </row>
    <row r="169" ht="16.5" customHeight="1" outlineLevel="1">
      <c r="A169" s="75"/>
      <c r="B169" s="105"/>
      <c r="C169" s="106"/>
      <c r="D169" s="72"/>
      <c r="E169" s="107"/>
      <c r="F169" s="71"/>
      <c r="G169" s="107"/>
      <c r="H169" s="71"/>
      <c r="I169" s="107"/>
      <c r="J169" s="71"/>
      <c r="K169" s="71"/>
      <c r="L169" s="71"/>
      <c r="M169" s="72"/>
      <c r="N169" s="246"/>
      <c r="O169" s="72"/>
      <c r="P169" s="109"/>
      <c r="Q169" s="71"/>
      <c r="R169" s="110"/>
      <c r="S169" s="72"/>
      <c r="T169" s="111"/>
      <c r="U169" s="72"/>
      <c r="V169" s="112"/>
      <c r="W169" s="71"/>
      <c r="X169" s="72"/>
      <c r="Y169" s="112"/>
      <c r="Z169" s="72"/>
      <c r="AA169" s="75"/>
      <c r="AB169" s="169"/>
      <c r="AC169" s="72"/>
      <c r="AD169" s="170"/>
      <c r="AE169" s="72"/>
      <c r="AF169" s="170"/>
      <c r="AG169" s="71"/>
      <c r="AH169" s="72"/>
      <c r="AI169" s="170"/>
      <c r="AJ169" s="71"/>
      <c r="AK169" s="72"/>
      <c r="AL169" s="170"/>
      <c r="AM169" s="72"/>
      <c r="AN169" s="111"/>
      <c r="AO169" s="72"/>
      <c r="AP169" s="156"/>
      <c r="AQ169" s="72"/>
      <c r="AR169" s="156"/>
      <c r="AS169" s="72"/>
      <c r="AT169" s="160"/>
      <c r="AU169" s="72"/>
      <c r="AV169" s="156"/>
      <c r="AW169" s="71"/>
      <c r="AX169" s="72"/>
      <c r="AY169" s="111"/>
      <c r="AZ169" s="71"/>
      <c r="BA169" s="72"/>
      <c r="BB169" s="171"/>
      <c r="BC169" s="72"/>
      <c r="BD169" s="75"/>
    </row>
    <row r="170" ht="16.5" customHeight="1" outlineLevel="1">
      <c r="A170" s="75"/>
      <c r="B170" s="105"/>
      <c r="C170" s="106"/>
      <c r="D170" s="72"/>
      <c r="E170" s="107"/>
      <c r="F170" s="71"/>
      <c r="G170" s="107"/>
      <c r="H170" s="71"/>
      <c r="I170" s="107"/>
      <c r="J170" s="71"/>
      <c r="K170" s="71"/>
      <c r="L170" s="71"/>
      <c r="M170" s="72"/>
      <c r="N170" s="246"/>
      <c r="O170" s="72"/>
      <c r="P170" s="109"/>
      <c r="Q170" s="71"/>
      <c r="R170" s="110"/>
      <c r="S170" s="72"/>
      <c r="T170" s="111"/>
      <c r="U170" s="72"/>
      <c r="V170" s="112"/>
      <c r="W170" s="71"/>
      <c r="X170" s="72"/>
      <c r="Y170" s="112"/>
      <c r="Z170" s="72"/>
      <c r="AA170" s="75"/>
      <c r="AB170" s="169"/>
      <c r="AC170" s="72"/>
      <c r="AD170" s="170"/>
      <c r="AE170" s="72"/>
      <c r="AF170" s="170"/>
      <c r="AG170" s="71"/>
      <c r="AH170" s="72"/>
      <c r="AI170" s="170"/>
      <c r="AJ170" s="71"/>
      <c r="AK170" s="72"/>
      <c r="AL170" s="170"/>
      <c r="AM170" s="72"/>
      <c r="AN170" s="111"/>
      <c r="AO170" s="72"/>
      <c r="AP170" s="156"/>
      <c r="AQ170" s="72"/>
      <c r="AR170" s="156"/>
      <c r="AS170" s="72"/>
      <c r="AT170" s="160"/>
      <c r="AU170" s="72"/>
      <c r="AV170" s="156"/>
      <c r="AW170" s="71"/>
      <c r="AX170" s="72"/>
      <c r="AY170" s="111"/>
      <c r="AZ170" s="71"/>
      <c r="BA170" s="72"/>
      <c r="BB170" s="171"/>
      <c r="BC170" s="72"/>
      <c r="BD170" s="75"/>
    </row>
    <row r="171" ht="16.5" customHeight="1" outlineLevel="1">
      <c r="A171" s="75"/>
      <c r="B171" s="105"/>
      <c r="C171" s="106"/>
      <c r="D171" s="72"/>
      <c r="E171" s="107"/>
      <c r="F171" s="71"/>
      <c r="G171" s="107"/>
      <c r="H171" s="71"/>
      <c r="I171" s="107"/>
      <c r="J171" s="71"/>
      <c r="K171" s="71"/>
      <c r="L171" s="71"/>
      <c r="M171" s="72"/>
      <c r="N171" s="246"/>
      <c r="O171" s="72"/>
      <c r="P171" s="109"/>
      <c r="Q171" s="71"/>
      <c r="R171" s="110"/>
      <c r="S171" s="72"/>
      <c r="T171" s="111"/>
      <c r="U171" s="72"/>
      <c r="V171" s="112"/>
      <c r="W171" s="71"/>
      <c r="X171" s="72"/>
      <c r="Y171" s="112"/>
      <c r="Z171" s="72"/>
      <c r="AA171" s="75"/>
      <c r="AB171" s="169"/>
      <c r="AC171" s="72"/>
      <c r="AD171" s="170"/>
      <c r="AE171" s="72"/>
      <c r="AF171" s="170"/>
      <c r="AG171" s="71"/>
      <c r="AH171" s="72"/>
      <c r="AI171" s="170"/>
      <c r="AJ171" s="71"/>
      <c r="AK171" s="72"/>
      <c r="AL171" s="170"/>
      <c r="AM171" s="72"/>
      <c r="AN171" s="111"/>
      <c r="AO171" s="72"/>
      <c r="AP171" s="156"/>
      <c r="AQ171" s="72"/>
      <c r="AR171" s="156"/>
      <c r="AS171" s="72"/>
      <c r="AT171" s="160"/>
      <c r="AU171" s="72"/>
      <c r="AV171" s="156"/>
      <c r="AW171" s="71"/>
      <c r="AX171" s="72"/>
      <c r="AY171" s="111"/>
      <c r="AZ171" s="71"/>
      <c r="BA171" s="72"/>
      <c r="BB171" s="171"/>
      <c r="BC171" s="72"/>
      <c r="BD171" s="75"/>
    </row>
    <row r="172" ht="16.5" customHeight="1" outlineLevel="1">
      <c r="A172" s="75"/>
      <c r="B172" s="105"/>
      <c r="C172" s="106"/>
      <c r="D172" s="72"/>
      <c r="E172" s="107"/>
      <c r="F172" s="71"/>
      <c r="G172" s="107"/>
      <c r="H172" s="71"/>
      <c r="I172" s="107"/>
      <c r="J172" s="71"/>
      <c r="K172" s="71"/>
      <c r="L172" s="71"/>
      <c r="M172" s="72"/>
      <c r="N172" s="246"/>
      <c r="O172" s="72"/>
      <c r="P172" s="109"/>
      <c r="Q172" s="71"/>
      <c r="R172" s="110"/>
      <c r="S172" s="72"/>
      <c r="T172" s="111"/>
      <c r="U172" s="72"/>
      <c r="V172" s="112"/>
      <c r="W172" s="71"/>
      <c r="X172" s="72"/>
      <c r="Y172" s="112"/>
      <c r="Z172" s="72"/>
      <c r="AA172" s="75"/>
      <c r="AB172" s="169"/>
      <c r="AC172" s="72"/>
      <c r="AD172" s="170"/>
      <c r="AE172" s="72"/>
      <c r="AF172" s="170"/>
      <c r="AG172" s="71"/>
      <c r="AH172" s="72"/>
      <c r="AI172" s="170"/>
      <c r="AJ172" s="71"/>
      <c r="AK172" s="72"/>
      <c r="AL172" s="170"/>
      <c r="AM172" s="72"/>
      <c r="AN172" s="111"/>
      <c r="AO172" s="72"/>
      <c r="AP172" s="156"/>
      <c r="AQ172" s="72"/>
      <c r="AR172" s="156"/>
      <c r="AS172" s="72"/>
      <c r="AT172" s="160"/>
      <c r="AU172" s="72"/>
      <c r="AV172" s="156"/>
      <c r="AW172" s="71"/>
      <c r="AX172" s="72"/>
      <c r="AY172" s="111"/>
      <c r="AZ172" s="71"/>
      <c r="BA172" s="72"/>
      <c r="BB172" s="171"/>
      <c r="BC172" s="72"/>
      <c r="BD172" s="75"/>
    </row>
    <row r="173" ht="16.5" customHeight="1" outlineLevel="1">
      <c r="A173" s="75"/>
      <c r="B173" s="105"/>
      <c r="C173" s="106"/>
      <c r="D173" s="72"/>
      <c r="E173" s="107"/>
      <c r="F173" s="71"/>
      <c r="G173" s="107"/>
      <c r="H173" s="71"/>
      <c r="I173" s="107"/>
      <c r="J173" s="71"/>
      <c r="K173" s="71"/>
      <c r="L173" s="71"/>
      <c r="M173" s="72"/>
      <c r="N173" s="246"/>
      <c r="O173" s="72"/>
      <c r="P173" s="109"/>
      <c r="Q173" s="71"/>
      <c r="R173" s="110"/>
      <c r="S173" s="72"/>
      <c r="T173" s="111"/>
      <c r="U173" s="72"/>
      <c r="V173" s="112"/>
      <c r="W173" s="71"/>
      <c r="X173" s="72"/>
      <c r="Y173" s="112"/>
      <c r="Z173" s="72"/>
      <c r="AA173" s="75"/>
      <c r="AB173" s="169"/>
      <c r="AC173" s="72"/>
      <c r="AD173" s="170"/>
      <c r="AE173" s="72"/>
      <c r="AF173" s="170"/>
      <c r="AG173" s="71"/>
      <c r="AH173" s="72"/>
      <c r="AI173" s="170"/>
      <c r="AJ173" s="71"/>
      <c r="AK173" s="72"/>
      <c r="AL173" s="170"/>
      <c r="AM173" s="72"/>
      <c r="AN173" s="111"/>
      <c r="AO173" s="72"/>
      <c r="AP173" s="156"/>
      <c r="AQ173" s="72"/>
      <c r="AR173" s="156"/>
      <c r="AS173" s="72"/>
      <c r="AT173" s="160"/>
      <c r="AU173" s="72"/>
      <c r="AV173" s="156"/>
      <c r="AW173" s="71"/>
      <c r="AX173" s="72"/>
      <c r="AY173" s="111"/>
      <c r="AZ173" s="71"/>
      <c r="BA173" s="72"/>
      <c r="BB173" s="171"/>
      <c r="BC173" s="72"/>
      <c r="BD173" s="75"/>
    </row>
    <row r="174" ht="16.5" customHeight="1" outlineLevel="1">
      <c r="A174" s="75"/>
      <c r="B174" s="105"/>
      <c r="C174" s="106"/>
      <c r="D174" s="72"/>
      <c r="E174" s="107"/>
      <c r="F174" s="71"/>
      <c r="G174" s="107"/>
      <c r="H174" s="71"/>
      <c r="I174" s="107"/>
      <c r="J174" s="71"/>
      <c r="K174" s="71"/>
      <c r="L174" s="71"/>
      <c r="M174" s="72"/>
      <c r="N174" s="246"/>
      <c r="O174" s="72"/>
      <c r="P174" s="109"/>
      <c r="Q174" s="71"/>
      <c r="R174" s="110"/>
      <c r="S174" s="72"/>
      <c r="T174" s="111"/>
      <c r="U174" s="72"/>
      <c r="V174" s="112"/>
      <c r="W174" s="71"/>
      <c r="X174" s="72"/>
      <c r="Y174" s="112"/>
      <c r="Z174" s="72"/>
      <c r="AA174" s="75"/>
      <c r="AB174" s="169"/>
      <c r="AC174" s="72"/>
      <c r="AD174" s="170"/>
      <c r="AE174" s="72"/>
      <c r="AF174" s="170"/>
      <c r="AG174" s="71"/>
      <c r="AH174" s="72"/>
      <c r="AI174" s="170"/>
      <c r="AJ174" s="71"/>
      <c r="AK174" s="72"/>
      <c r="AL174" s="170"/>
      <c r="AM174" s="72"/>
      <c r="AN174" s="111"/>
      <c r="AO174" s="72"/>
      <c r="AP174" s="156"/>
      <c r="AQ174" s="72"/>
      <c r="AR174" s="156"/>
      <c r="AS174" s="72"/>
      <c r="AT174" s="160"/>
      <c r="AU174" s="72"/>
      <c r="AV174" s="156"/>
      <c r="AW174" s="71"/>
      <c r="AX174" s="72"/>
      <c r="AY174" s="111"/>
      <c r="AZ174" s="71"/>
      <c r="BA174" s="72"/>
      <c r="BB174" s="171"/>
      <c r="BC174" s="72"/>
      <c r="BD174" s="75"/>
    </row>
    <row r="175" ht="16.5" customHeight="1" outlineLevel="1">
      <c r="A175" s="75"/>
      <c r="B175" s="105"/>
      <c r="C175" s="106"/>
      <c r="D175" s="72"/>
      <c r="E175" s="107"/>
      <c r="F175" s="71"/>
      <c r="G175" s="107"/>
      <c r="H175" s="71"/>
      <c r="I175" s="107"/>
      <c r="J175" s="71"/>
      <c r="K175" s="71"/>
      <c r="L175" s="71"/>
      <c r="M175" s="72"/>
      <c r="N175" s="246"/>
      <c r="O175" s="72"/>
      <c r="P175" s="109"/>
      <c r="Q175" s="71"/>
      <c r="R175" s="110"/>
      <c r="S175" s="72"/>
      <c r="T175" s="111"/>
      <c r="U175" s="72"/>
      <c r="V175" s="112"/>
      <c r="W175" s="71"/>
      <c r="X175" s="72"/>
      <c r="Y175" s="112"/>
      <c r="Z175" s="72"/>
      <c r="AA175" s="75"/>
      <c r="AB175" s="169"/>
      <c r="AC175" s="72"/>
      <c r="AD175" s="170"/>
      <c r="AE175" s="72"/>
      <c r="AF175" s="170"/>
      <c r="AG175" s="71"/>
      <c r="AH175" s="72"/>
      <c r="AI175" s="170"/>
      <c r="AJ175" s="71"/>
      <c r="AK175" s="72"/>
      <c r="AL175" s="170"/>
      <c r="AM175" s="72"/>
      <c r="AN175" s="111"/>
      <c r="AO175" s="72"/>
      <c r="AP175" s="156"/>
      <c r="AQ175" s="72"/>
      <c r="AR175" s="156"/>
      <c r="AS175" s="72"/>
      <c r="AT175" s="160"/>
      <c r="AU175" s="72"/>
      <c r="AV175" s="156"/>
      <c r="AW175" s="71"/>
      <c r="AX175" s="72"/>
      <c r="AY175" s="111"/>
      <c r="AZ175" s="71"/>
      <c r="BA175" s="72"/>
      <c r="BB175" s="171"/>
      <c r="BC175" s="72"/>
      <c r="BD175" s="75"/>
    </row>
    <row r="176" ht="16.5" customHeight="1" outlineLevel="1">
      <c r="A176" s="75"/>
      <c r="B176" s="105"/>
      <c r="C176" s="106"/>
      <c r="D176" s="72"/>
      <c r="E176" s="107"/>
      <c r="F176" s="71"/>
      <c r="G176" s="107"/>
      <c r="H176" s="71"/>
      <c r="I176" s="107"/>
      <c r="J176" s="71"/>
      <c r="K176" s="71"/>
      <c r="L176" s="71"/>
      <c r="M176" s="72"/>
      <c r="N176" s="246"/>
      <c r="O176" s="72"/>
      <c r="P176" s="109"/>
      <c r="Q176" s="71"/>
      <c r="R176" s="110"/>
      <c r="S176" s="72"/>
      <c r="T176" s="111"/>
      <c r="U176" s="72"/>
      <c r="V176" s="112"/>
      <c r="W176" s="71"/>
      <c r="X176" s="72"/>
      <c r="Y176" s="112"/>
      <c r="Z176" s="72"/>
      <c r="AA176" s="75"/>
      <c r="AB176" s="169"/>
      <c r="AC176" s="72"/>
      <c r="AD176" s="170"/>
      <c r="AE176" s="72"/>
      <c r="AF176" s="170"/>
      <c r="AG176" s="71"/>
      <c r="AH176" s="72"/>
      <c r="AI176" s="170"/>
      <c r="AJ176" s="71"/>
      <c r="AK176" s="72"/>
      <c r="AL176" s="170"/>
      <c r="AM176" s="72"/>
      <c r="AN176" s="111"/>
      <c r="AO176" s="72"/>
      <c r="AP176" s="156"/>
      <c r="AQ176" s="72"/>
      <c r="AR176" s="156"/>
      <c r="AS176" s="72"/>
      <c r="AT176" s="160"/>
      <c r="AU176" s="72"/>
      <c r="AV176" s="156"/>
      <c r="AW176" s="71"/>
      <c r="AX176" s="72"/>
      <c r="AY176" s="111"/>
      <c r="AZ176" s="71"/>
      <c r="BA176" s="72"/>
      <c r="BB176" s="171"/>
      <c r="BC176" s="72"/>
      <c r="BD176" s="75"/>
    </row>
    <row r="177" ht="16.5" customHeight="1" outlineLevel="1">
      <c r="A177" s="75"/>
      <c r="B177" s="105"/>
      <c r="C177" s="106"/>
      <c r="D177" s="72"/>
      <c r="E177" s="107"/>
      <c r="F177" s="71"/>
      <c r="G177" s="107"/>
      <c r="H177" s="71"/>
      <c r="I177" s="107"/>
      <c r="J177" s="71"/>
      <c r="K177" s="71"/>
      <c r="L177" s="71"/>
      <c r="M177" s="72"/>
      <c r="N177" s="246"/>
      <c r="O177" s="72"/>
      <c r="P177" s="109"/>
      <c r="Q177" s="71"/>
      <c r="R177" s="110"/>
      <c r="S177" s="72"/>
      <c r="T177" s="111"/>
      <c r="U177" s="72"/>
      <c r="V177" s="112"/>
      <c r="W177" s="71"/>
      <c r="X177" s="72"/>
      <c r="Y177" s="112"/>
      <c r="Z177" s="72"/>
      <c r="AA177" s="75"/>
      <c r="AB177" s="169"/>
      <c r="AC177" s="72"/>
      <c r="AD177" s="170"/>
      <c r="AE177" s="72"/>
      <c r="AF177" s="170"/>
      <c r="AG177" s="71"/>
      <c r="AH177" s="72"/>
      <c r="AI177" s="170"/>
      <c r="AJ177" s="71"/>
      <c r="AK177" s="72"/>
      <c r="AL177" s="170"/>
      <c r="AM177" s="72"/>
      <c r="AN177" s="111"/>
      <c r="AO177" s="72"/>
      <c r="AP177" s="156"/>
      <c r="AQ177" s="72"/>
      <c r="AR177" s="156"/>
      <c r="AS177" s="72"/>
      <c r="AT177" s="160"/>
      <c r="AU177" s="72"/>
      <c r="AV177" s="156"/>
      <c r="AW177" s="71"/>
      <c r="AX177" s="72"/>
      <c r="AY177" s="111"/>
      <c r="AZ177" s="71"/>
      <c r="BA177" s="72"/>
      <c r="BB177" s="171"/>
      <c r="BC177" s="72"/>
      <c r="BD177" s="75"/>
    </row>
    <row r="178" ht="16.5" customHeight="1" outlineLevel="1">
      <c r="A178" s="75"/>
      <c r="B178" s="105"/>
      <c r="C178" s="106"/>
      <c r="D178" s="72"/>
      <c r="E178" s="107"/>
      <c r="F178" s="71"/>
      <c r="G178" s="107"/>
      <c r="H178" s="71"/>
      <c r="I178" s="107"/>
      <c r="J178" s="71"/>
      <c r="K178" s="71"/>
      <c r="L178" s="71"/>
      <c r="M178" s="72"/>
      <c r="N178" s="246"/>
      <c r="O178" s="72"/>
      <c r="P178" s="109"/>
      <c r="Q178" s="71"/>
      <c r="R178" s="110"/>
      <c r="S178" s="72"/>
      <c r="T178" s="111"/>
      <c r="U178" s="72"/>
      <c r="V178" s="112"/>
      <c r="W178" s="71"/>
      <c r="X178" s="72"/>
      <c r="Y178" s="112"/>
      <c r="Z178" s="72"/>
      <c r="AA178" s="75"/>
      <c r="AB178" s="169"/>
      <c r="AC178" s="72"/>
      <c r="AD178" s="170"/>
      <c r="AE178" s="72"/>
      <c r="AF178" s="170"/>
      <c r="AG178" s="71"/>
      <c r="AH178" s="72"/>
      <c r="AI178" s="170"/>
      <c r="AJ178" s="71"/>
      <c r="AK178" s="72"/>
      <c r="AL178" s="170"/>
      <c r="AM178" s="72"/>
      <c r="AN178" s="111"/>
      <c r="AO178" s="72"/>
      <c r="AP178" s="156"/>
      <c r="AQ178" s="72"/>
      <c r="AR178" s="156"/>
      <c r="AS178" s="72"/>
      <c r="AT178" s="160"/>
      <c r="AU178" s="72"/>
      <c r="AV178" s="156"/>
      <c r="AW178" s="71"/>
      <c r="AX178" s="72"/>
      <c r="AY178" s="111"/>
      <c r="AZ178" s="71"/>
      <c r="BA178" s="72"/>
      <c r="BB178" s="171"/>
      <c r="BC178" s="72"/>
      <c r="BD178" s="75"/>
    </row>
    <row r="179" ht="16.5" customHeight="1" outlineLevel="1">
      <c r="A179" s="75"/>
      <c r="B179" s="105"/>
      <c r="C179" s="106"/>
      <c r="D179" s="72"/>
      <c r="E179" s="107"/>
      <c r="F179" s="71"/>
      <c r="G179" s="107"/>
      <c r="H179" s="71"/>
      <c r="I179" s="107"/>
      <c r="J179" s="71"/>
      <c r="K179" s="71"/>
      <c r="L179" s="71"/>
      <c r="M179" s="72"/>
      <c r="N179" s="246"/>
      <c r="O179" s="72"/>
      <c r="P179" s="109"/>
      <c r="Q179" s="71"/>
      <c r="R179" s="110"/>
      <c r="S179" s="72"/>
      <c r="T179" s="111"/>
      <c r="U179" s="72"/>
      <c r="V179" s="112"/>
      <c r="W179" s="71"/>
      <c r="X179" s="72"/>
      <c r="Y179" s="112"/>
      <c r="Z179" s="72"/>
      <c r="AA179" s="75"/>
      <c r="AB179" s="169"/>
      <c r="AC179" s="72"/>
      <c r="AD179" s="170"/>
      <c r="AE179" s="72"/>
      <c r="AF179" s="170"/>
      <c r="AG179" s="71"/>
      <c r="AH179" s="72"/>
      <c r="AI179" s="170"/>
      <c r="AJ179" s="71"/>
      <c r="AK179" s="72"/>
      <c r="AL179" s="170"/>
      <c r="AM179" s="72"/>
      <c r="AN179" s="111"/>
      <c r="AO179" s="72"/>
      <c r="AP179" s="156"/>
      <c r="AQ179" s="72"/>
      <c r="AR179" s="156"/>
      <c r="AS179" s="72"/>
      <c r="AT179" s="160"/>
      <c r="AU179" s="72"/>
      <c r="AV179" s="156"/>
      <c r="AW179" s="71"/>
      <c r="AX179" s="72"/>
      <c r="AY179" s="111"/>
      <c r="AZ179" s="71"/>
      <c r="BA179" s="72"/>
      <c r="BB179" s="171"/>
      <c r="BC179" s="72"/>
      <c r="BD179" s="75"/>
    </row>
    <row r="180" ht="16.5" customHeight="1" outlineLevel="1">
      <c r="A180" s="75"/>
      <c r="B180" s="105"/>
      <c r="C180" s="106"/>
      <c r="D180" s="72"/>
      <c r="E180" s="107"/>
      <c r="F180" s="71"/>
      <c r="G180" s="107"/>
      <c r="H180" s="71"/>
      <c r="I180" s="107"/>
      <c r="J180" s="71"/>
      <c r="K180" s="71"/>
      <c r="L180" s="71"/>
      <c r="M180" s="72"/>
      <c r="N180" s="246"/>
      <c r="O180" s="72"/>
      <c r="P180" s="109"/>
      <c r="Q180" s="71"/>
      <c r="R180" s="110"/>
      <c r="S180" s="72"/>
      <c r="T180" s="111"/>
      <c r="U180" s="72"/>
      <c r="V180" s="112"/>
      <c r="W180" s="71"/>
      <c r="X180" s="72"/>
      <c r="Y180" s="112"/>
      <c r="Z180" s="72"/>
      <c r="AA180" s="75"/>
      <c r="AB180" s="169"/>
      <c r="AC180" s="72"/>
      <c r="AD180" s="170"/>
      <c r="AE180" s="72"/>
      <c r="AF180" s="170"/>
      <c r="AG180" s="71"/>
      <c r="AH180" s="72"/>
      <c r="AI180" s="170"/>
      <c r="AJ180" s="71"/>
      <c r="AK180" s="72"/>
      <c r="AL180" s="170"/>
      <c r="AM180" s="72"/>
      <c r="AN180" s="111"/>
      <c r="AO180" s="72"/>
      <c r="AP180" s="156"/>
      <c r="AQ180" s="72"/>
      <c r="AR180" s="156"/>
      <c r="AS180" s="72"/>
      <c r="AT180" s="160"/>
      <c r="AU180" s="72"/>
      <c r="AV180" s="156"/>
      <c r="AW180" s="71"/>
      <c r="AX180" s="72"/>
      <c r="AY180" s="111"/>
      <c r="AZ180" s="71"/>
      <c r="BA180" s="72"/>
      <c r="BB180" s="171"/>
      <c r="BC180" s="72"/>
      <c r="BD180" s="75"/>
    </row>
    <row r="181" ht="16.5" customHeight="1" outlineLevel="1">
      <c r="A181" s="75"/>
      <c r="B181" s="105"/>
      <c r="C181" s="106"/>
      <c r="D181" s="72"/>
      <c r="E181" s="107"/>
      <c r="F181" s="71"/>
      <c r="G181" s="107"/>
      <c r="H181" s="71"/>
      <c r="I181" s="107"/>
      <c r="J181" s="71"/>
      <c r="K181" s="71"/>
      <c r="L181" s="71"/>
      <c r="M181" s="72"/>
      <c r="N181" s="246"/>
      <c r="O181" s="72"/>
      <c r="P181" s="109"/>
      <c r="Q181" s="71"/>
      <c r="R181" s="110"/>
      <c r="S181" s="72"/>
      <c r="T181" s="111"/>
      <c r="U181" s="72"/>
      <c r="V181" s="112"/>
      <c r="W181" s="71"/>
      <c r="X181" s="72"/>
      <c r="Y181" s="112"/>
      <c r="Z181" s="72"/>
      <c r="AA181" s="75"/>
      <c r="AB181" s="169"/>
      <c r="AC181" s="72"/>
      <c r="AD181" s="170"/>
      <c r="AE181" s="72"/>
      <c r="AF181" s="170"/>
      <c r="AG181" s="71"/>
      <c r="AH181" s="72"/>
      <c r="AI181" s="170"/>
      <c r="AJ181" s="71"/>
      <c r="AK181" s="72"/>
      <c r="AL181" s="170"/>
      <c r="AM181" s="72"/>
      <c r="AN181" s="111"/>
      <c r="AO181" s="72"/>
      <c r="AP181" s="156"/>
      <c r="AQ181" s="72"/>
      <c r="AR181" s="156"/>
      <c r="AS181" s="72"/>
      <c r="AT181" s="160"/>
      <c r="AU181" s="72"/>
      <c r="AV181" s="156"/>
      <c r="AW181" s="71"/>
      <c r="AX181" s="72"/>
      <c r="AY181" s="111"/>
      <c r="AZ181" s="71"/>
      <c r="BA181" s="72"/>
      <c r="BB181" s="171"/>
      <c r="BC181" s="72"/>
      <c r="BD181" s="75"/>
    </row>
    <row r="182" ht="16.5" customHeight="1" outlineLevel="1">
      <c r="A182" s="75"/>
      <c r="B182" s="105"/>
      <c r="C182" s="106"/>
      <c r="D182" s="72"/>
      <c r="E182" s="107"/>
      <c r="F182" s="71"/>
      <c r="G182" s="107"/>
      <c r="H182" s="71"/>
      <c r="I182" s="107"/>
      <c r="J182" s="71"/>
      <c r="K182" s="71"/>
      <c r="L182" s="71"/>
      <c r="M182" s="72"/>
      <c r="N182" s="246"/>
      <c r="O182" s="72"/>
      <c r="P182" s="109"/>
      <c r="Q182" s="71"/>
      <c r="R182" s="110"/>
      <c r="S182" s="72"/>
      <c r="T182" s="111"/>
      <c r="U182" s="72"/>
      <c r="V182" s="112"/>
      <c r="W182" s="71"/>
      <c r="X182" s="72"/>
      <c r="Y182" s="112"/>
      <c r="Z182" s="72"/>
      <c r="AA182" s="75"/>
      <c r="AB182" s="169"/>
      <c r="AC182" s="72"/>
      <c r="AD182" s="170"/>
      <c r="AE182" s="72"/>
      <c r="AF182" s="170"/>
      <c r="AG182" s="71"/>
      <c r="AH182" s="72"/>
      <c r="AI182" s="170"/>
      <c r="AJ182" s="71"/>
      <c r="AK182" s="72"/>
      <c r="AL182" s="170"/>
      <c r="AM182" s="72"/>
      <c r="AN182" s="111"/>
      <c r="AO182" s="72"/>
      <c r="AP182" s="156"/>
      <c r="AQ182" s="72"/>
      <c r="AR182" s="156"/>
      <c r="AS182" s="72"/>
      <c r="AT182" s="160"/>
      <c r="AU182" s="72"/>
      <c r="AV182" s="156"/>
      <c r="AW182" s="71"/>
      <c r="AX182" s="72"/>
      <c r="AY182" s="111"/>
      <c r="AZ182" s="71"/>
      <c r="BA182" s="72"/>
      <c r="BB182" s="171"/>
      <c r="BC182" s="72"/>
      <c r="BD182" s="75"/>
    </row>
    <row r="183" ht="16.5" customHeight="1" outlineLevel="1">
      <c r="A183" s="75"/>
      <c r="B183" s="105"/>
      <c r="C183" s="106"/>
      <c r="D183" s="72"/>
      <c r="E183" s="107"/>
      <c r="F183" s="71"/>
      <c r="G183" s="107"/>
      <c r="H183" s="71"/>
      <c r="I183" s="107"/>
      <c r="J183" s="71"/>
      <c r="K183" s="71"/>
      <c r="L183" s="71"/>
      <c r="M183" s="72"/>
      <c r="N183" s="246"/>
      <c r="O183" s="72"/>
      <c r="P183" s="109"/>
      <c r="Q183" s="71"/>
      <c r="R183" s="110"/>
      <c r="S183" s="72"/>
      <c r="T183" s="111"/>
      <c r="U183" s="72"/>
      <c r="V183" s="112"/>
      <c r="W183" s="71"/>
      <c r="X183" s="72"/>
      <c r="Y183" s="112"/>
      <c r="Z183" s="72"/>
      <c r="AA183" s="75"/>
      <c r="AB183" s="169"/>
      <c r="AC183" s="72"/>
      <c r="AD183" s="170"/>
      <c r="AE183" s="72"/>
      <c r="AF183" s="170"/>
      <c r="AG183" s="71"/>
      <c r="AH183" s="72"/>
      <c r="AI183" s="170"/>
      <c r="AJ183" s="71"/>
      <c r="AK183" s="72"/>
      <c r="AL183" s="170"/>
      <c r="AM183" s="72"/>
      <c r="AN183" s="111"/>
      <c r="AO183" s="72"/>
      <c r="AP183" s="156"/>
      <c r="AQ183" s="72"/>
      <c r="AR183" s="156"/>
      <c r="AS183" s="72"/>
      <c r="AT183" s="160"/>
      <c r="AU183" s="72"/>
      <c r="AV183" s="156"/>
      <c r="AW183" s="71"/>
      <c r="AX183" s="72"/>
      <c r="AY183" s="111"/>
      <c r="AZ183" s="71"/>
      <c r="BA183" s="72"/>
      <c r="BB183" s="171"/>
      <c r="BC183" s="72"/>
      <c r="BD183" s="75"/>
    </row>
    <row r="184" ht="16.5" customHeight="1" outlineLevel="1">
      <c r="A184" s="75"/>
      <c r="B184" s="105"/>
      <c r="C184" s="106"/>
      <c r="D184" s="72"/>
      <c r="E184" s="107"/>
      <c r="F184" s="71"/>
      <c r="G184" s="107"/>
      <c r="H184" s="71"/>
      <c r="I184" s="107"/>
      <c r="J184" s="71"/>
      <c r="K184" s="71"/>
      <c r="L184" s="71"/>
      <c r="M184" s="72"/>
      <c r="N184" s="246"/>
      <c r="O184" s="72"/>
      <c r="P184" s="109"/>
      <c r="Q184" s="71"/>
      <c r="R184" s="110"/>
      <c r="S184" s="72"/>
      <c r="T184" s="111"/>
      <c r="U184" s="72"/>
      <c r="V184" s="112"/>
      <c r="W184" s="71"/>
      <c r="X184" s="72"/>
      <c r="Y184" s="112"/>
      <c r="Z184" s="72"/>
      <c r="AA184" s="75"/>
      <c r="AB184" s="169"/>
      <c r="AC184" s="72"/>
      <c r="AD184" s="170"/>
      <c r="AE184" s="72"/>
      <c r="AF184" s="170"/>
      <c r="AG184" s="71"/>
      <c r="AH184" s="72"/>
      <c r="AI184" s="170"/>
      <c r="AJ184" s="71"/>
      <c r="AK184" s="72"/>
      <c r="AL184" s="170"/>
      <c r="AM184" s="72"/>
      <c r="AN184" s="111"/>
      <c r="AO184" s="72"/>
      <c r="AP184" s="156"/>
      <c r="AQ184" s="72"/>
      <c r="AR184" s="156"/>
      <c r="AS184" s="72"/>
      <c r="AT184" s="160"/>
      <c r="AU184" s="72"/>
      <c r="AV184" s="156"/>
      <c r="AW184" s="71"/>
      <c r="AX184" s="72"/>
      <c r="AY184" s="111"/>
      <c r="AZ184" s="71"/>
      <c r="BA184" s="72"/>
      <c r="BB184" s="171"/>
      <c r="BC184" s="72"/>
      <c r="BD184" s="75"/>
    </row>
    <row r="185" ht="16.5" customHeight="1" outlineLevel="1">
      <c r="A185" s="75"/>
      <c r="B185" s="105"/>
      <c r="C185" s="106"/>
      <c r="D185" s="72"/>
      <c r="E185" s="107"/>
      <c r="F185" s="71"/>
      <c r="G185" s="107"/>
      <c r="H185" s="71"/>
      <c r="I185" s="107"/>
      <c r="J185" s="71"/>
      <c r="K185" s="71"/>
      <c r="L185" s="71"/>
      <c r="M185" s="72"/>
      <c r="N185" s="246"/>
      <c r="O185" s="72"/>
      <c r="P185" s="109"/>
      <c r="Q185" s="71"/>
      <c r="R185" s="110"/>
      <c r="S185" s="72"/>
      <c r="T185" s="111"/>
      <c r="U185" s="72"/>
      <c r="V185" s="112"/>
      <c r="W185" s="71"/>
      <c r="X185" s="72"/>
      <c r="Y185" s="112"/>
      <c r="Z185" s="72"/>
      <c r="AA185" s="75"/>
      <c r="AB185" s="169"/>
      <c r="AC185" s="72"/>
      <c r="AD185" s="170"/>
      <c r="AE185" s="72"/>
      <c r="AF185" s="170"/>
      <c r="AG185" s="71"/>
      <c r="AH185" s="72"/>
      <c r="AI185" s="170"/>
      <c r="AJ185" s="71"/>
      <c r="AK185" s="72"/>
      <c r="AL185" s="170"/>
      <c r="AM185" s="72"/>
      <c r="AN185" s="111"/>
      <c r="AO185" s="72"/>
      <c r="AP185" s="156"/>
      <c r="AQ185" s="72"/>
      <c r="AR185" s="156"/>
      <c r="AS185" s="72"/>
      <c r="AT185" s="160"/>
      <c r="AU185" s="72"/>
      <c r="AV185" s="156"/>
      <c r="AW185" s="71"/>
      <c r="AX185" s="72"/>
      <c r="AY185" s="111"/>
      <c r="AZ185" s="71"/>
      <c r="BA185" s="72"/>
      <c r="BB185" s="171"/>
      <c r="BC185" s="72"/>
      <c r="BD185" s="75"/>
    </row>
    <row r="186" ht="16.5" customHeight="1" outlineLevel="1">
      <c r="A186" s="75"/>
      <c r="B186" s="105"/>
      <c r="C186" s="106"/>
      <c r="D186" s="72"/>
      <c r="E186" s="107"/>
      <c r="F186" s="71"/>
      <c r="G186" s="107"/>
      <c r="H186" s="71"/>
      <c r="I186" s="107"/>
      <c r="J186" s="71"/>
      <c r="K186" s="71"/>
      <c r="L186" s="71"/>
      <c r="M186" s="72"/>
      <c r="N186" s="246"/>
      <c r="O186" s="72"/>
      <c r="P186" s="109"/>
      <c r="Q186" s="71"/>
      <c r="R186" s="110"/>
      <c r="S186" s="72"/>
      <c r="T186" s="111"/>
      <c r="U186" s="72"/>
      <c r="V186" s="112"/>
      <c r="W186" s="71"/>
      <c r="X186" s="72"/>
      <c r="Y186" s="112"/>
      <c r="Z186" s="72"/>
      <c r="AA186" s="75"/>
      <c r="AB186" s="169"/>
      <c r="AC186" s="72"/>
      <c r="AD186" s="170"/>
      <c r="AE186" s="72"/>
      <c r="AF186" s="170"/>
      <c r="AG186" s="71"/>
      <c r="AH186" s="72"/>
      <c r="AI186" s="170"/>
      <c r="AJ186" s="71"/>
      <c r="AK186" s="72"/>
      <c r="AL186" s="170"/>
      <c r="AM186" s="72"/>
      <c r="AN186" s="111"/>
      <c r="AO186" s="72"/>
      <c r="AP186" s="156"/>
      <c r="AQ186" s="72"/>
      <c r="AR186" s="156"/>
      <c r="AS186" s="72"/>
      <c r="AT186" s="160"/>
      <c r="AU186" s="72"/>
      <c r="AV186" s="156"/>
      <c r="AW186" s="71"/>
      <c r="AX186" s="72"/>
      <c r="AY186" s="111"/>
      <c r="AZ186" s="71"/>
      <c r="BA186" s="72"/>
      <c r="BB186" s="171"/>
      <c r="BC186" s="72"/>
      <c r="BD186" s="75"/>
    </row>
    <row r="187" ht="16.5" customHeight="1" outlineLevel="1">
      <c r="A187" s="75"/>
      <c r="B187" s="105"/>
      <c r="C187" s="106"/>
      <c r="D187" s="72"/>
      <c r="E187" s="107"/>
      <c r="F187" s="71"/>
      <c r="G187" s="107"/>
      <c r="H187" s="71"/>
      <c r="I187" s="107"/>
      <c r="J187" s="71"/>
      <c r="K187" s="71"/>
      <c r="L187" s="71"/>
      <c r="M187" s="72"/>
      <c r="N187" s="246"/>
      <c r="O187" s="72"/>
      <c r="P187" s="109"/>
      <c r="Q187" s="71"/>
      <c r="R187" s="110"/>
      <c r="S187" s="72"/>
      <c r="T187" s="111"/>
      <c r="U187" s="72"/>
      <c r="V187" s="112"/>
      <c r="W187" s="71"/>
      <c r="X187" s="72"/>
      <c r="Y187" s="112"/>
      <c r="Z187" s="72"/>
      <c r="AA187" s="75"/>
      <c r="AB187" s="169"/>
      <c r="AC187" s="72"/>
      <c r="AD187" s="170"/>
      <c r="AE187" s="72"/>
      <c r="AF187" s="170"/>
      <c r="AG187" s="71"/>
      <c r="AH187" s="72"/>
      <c r="AI187" s="170"/>
      <c r="AJ187" s="71"/>
      <c r="AK187" s="72"/>
      <c r="AL187" s="170"/>
      <c r="AM187" s="72"/>
      <c r="AN187" s="111"/>
      <c r="AO187" s="72"/>
      <c r="AP187" s="156"/>
      <c r="AQ187" s="72"/>
      <c r="AR187" s="156"/>
      <c r="AS187" s="72"/>
      <c r="AT187" s="160"/>
      <c r="AU187" s="72"/>
      <c r="AV187" s="156"/>
      <c r="AW187" s="71"/>
      <c r="AX187" s="72"/>
      <c r="AY187" s="111"/>
      <c r="AZ187" s="71"/>
      <c r="BA187" s="72"/>
      <c r="BB187" s="171"/>
      <c r="BC187" s="72"/>
      <c r="BD187" s="75"/>
    </row>
    <row r="188" ht="16.5" customHeight="1" outlineLevel="1">
      <c r="A188" s="75"/>
      <c r="B188" s="105"/>
      <c r="C188" s="106"/>
      <c r="D188" s="72"/>
      <c r="E188" s="107"/>
      <c r="F188" s="71"/>
      <c r="G188" s="107"/>
      <c r="H188" s="71"/>
      <c r="I188" s="107"/>
      <c r="J188" s="71"/>
      <c r="K188" s="71"/>
      <c r="L188" s="71"/>
      <c r="M188" s="72"/>
      <c r="N188" s="246"/>
      <c r="O188" s="72"/>
      <c r="P188" s="109"/>
      <c r="Q188" s="71"/>
      <c r="R188" s="110"/>
      <c r="S188" s="72"/>
      <c r="T188" s="111"/>
      <c r="U188" s="72"/>
      <c r="V188" s="112"/>
      <c r="W188" s="71"/>
      <c r="X188" s="72"/>
      <c r="Y188" s="112"/>
      <c r="Z188" s="72"/>
      <c r="AA188" s="75"/>
      <c r="AB188" s="169"/>
      <c r="AC188" s="72"/>
      <c r="AD188" s="170"/>
      <c r="AE188" s="72"/>
      <c r="AF188" s="170"/>
      <c r="AG188" s="71"/>
      <c r="AH188" s="72"/>
      <c r="AI188" s="170"/>
      <c r="AJ188" s="71"/>
      <c r="AK188" s="72"/>
      <c r="AL188" s="170"/>
      <c r="AM188" s="72"/>
      <c r="AN188" s="111"/>
      <c r="AO188" s="72"/>
      <c r="AP188" s="156"/>
      <c r="AQ188" s="72"/>
      <c r="AR188" s="156"/>
      <c r="AS188" s="72"/>
      <c r="AT188" s="160"/>
      <c r="AU188" s="72"/>
      <c r="AV188" s="156"/>
      <c r="AW188" s="71"/>
      <c r="AX188" s="72"/>
      <c r="AY188" s="111"/>
      <c r="AZ188" s="71"/>
      <c r="BA188" s="72"/>
      <c r="BB188" s="171"/>
      <c r="BC188" s="72"/>
      <c r="BD188" s="75"/>
    </row>
    <row r="189" ht="16.5" customHeight="1" outlineLevel="1">
      <c r="A189" s="75"/>
      <c r="B189" s="105"/>
      <c r="C189" s="106"/>
      <c r="D189" s="72"/>
      <c r="E189" s="107"/>
      <c r="F189" s="71"/>
      <c r="G189" s="107"/>
      <c r="H189" s="71"/>
      <c r="I189" s="107"/>
      <c r="J189" s="71"/>
      <c r="K189" s="71"/>
      <c r="L189" s="71"/>
      <c r="M189" s="72"/>
      <c r="N189" s="246"/>
      <c r="O189" s="72"/>
      <c r="P189" s="109"/>
      <c r="Q189" s="71"/>
      <c r="R189" s="110"/>
      <c r="S189" s="72"/>
      <c r="T189" s="111"/>
      <c r="U189" s="72"/>
      <c r="V189" s="112"/>
      <c r="W189" s="71"/>
      <c r="X189" s="72"/>
      <c r="Y189" s="112"/>
      <c r="Z189" s="72"/>
      <c r="AA189" s="75"/>
      <c r="AB189" s="169"/>
      <c r="AC189" s="72"/>
      <c r="AD189" s="170"/>
      <c r="AE189" s="72"/>
      <c r="AF189" s="170"/>
      <c r="AG189" s="71"/>
      <c r="AH189" s="72"/>
      <c r="AI189" s="170"/>
      <c r="AJ189" s="71"/>
      <c r="AK189" s="72"/>
      <c r="AL189" s="170"/>
      <c r="AM189" s="72"/>
      <c r="AN189" s="111"/>
      <c r="AO189" s="72"/>
      <c r="AP189" s="156"/>
      <c r="AQ189" s="72"/>
      <c r="AR189" s="156"/>
      <c r="AS189" s="72"/>
      <c r="AT189" s="160"/>
      <c r="AU189" s="72"/>
      <c r="AV189" s="156"/>
      <c r="AW189" s="71"/>
      <c r="AX189" s="72"/>
      <c r="AY189" s="111"/>
      <c r="AZ189" s="71"/>
      <c r="BA189" s="72"/>
      <c r="BB189" s="171"/>
      <c r="BC189" s="72"/>
      <c r="BD189" s="75"/>
    </row>
    <row r="190" ht="16.5" customHeight="1" outlineLevel="1">
      <c r="A190" s="75"/>
      <c r="B190" s="105"/>
      <c r="C190" s="106"/>
      <c r="D190" s="72"/>
      <c r="E190" s="107"/>
      <c r="F190" s="71"/>
      <c r="G190" s="107"/>
      <c r="H190" s="71"/>
      <c r="I190" s="107"/>
      <c r="J190" s="71"/>
      <c r="K190" s="71"/>
      <c r="L190" s="71"/>
      <c r="M190" s="72"/>
      <c r="N190" s="246"/>
      <c r="O190" s="72"/>
      <c r="P190" s="109"/>
      <c r="Q190" s="71"/>
      <c r="R190" s="110"/>
      <c r="S190" s="72"/>
      <c r="T190" s="111"/>
      <c r="U190" s="72"/>
      <c r="V190" s="112"/>
      <c r="W190" s="71"/>
      <c r="X190" s="72"/>
      <c r="Y190" s="112"/>
      <c r="Z190" s="72"/>
      <c r="AA190" s="75"/>
      <c r="AB190" s="169"/>
      <c r="AC190" s="72"/>
      <c r="AD190" s="170"/>
      <c r="AE190" s="72"/>
      <c r="AF190" s="170"/>
      <c r="AG190" s="71"/>
      <c r="AH190" s="72"/>
      <c r="AI190" s="170"/>
      <c r="AJ190" s="71"/>
      <c r="AK190" s="72"/>
      <c r="AL190" s="170"/>
      <c r="AM190" s="72"/>
      <c r="AN190" s="111"/>
      <c r="AO190" s="72"/>
      <c r="AP190" s="156"/>
      <c r="AQ190" s="72"/>
      <c r="AR190" s="156"/>
      <c r="AS190" s="72"/>
      <c r="AT190" s="160"/>
      <c r="AU190" s="72"/>
      <c r="AV190" s="156"/>
      <c r="AW190" s="71"/>
      <c r="AX190" s="72"/>
      <c r="AY190" s="111"/>
      <c r="AZ190" s="71"/>
      <c r="BA190" s="72"/>
      <c r="BB190" s="171"/>
      <c r="BC190" s="72"/>
      <c r="BD190" s="75"/>
    </row>
    <row r="191" ht="16.5" customHeight="1" outlineLevel="1">
      <c r="A191" s="75"/>
      <c r="B191" s="105"/>
      <c r="C191" s="106"/>
      <c r="D191" s="72"/>
      <c r="E191" s="107"/>
      <c r="F191" s="71"/>
      <c r="G191" s="107"/>
      <c r="H191" s="71"/>
      <c r="I191" s="107"/>
      <c r="J191" s="71"/>
      <c r="K191" s="71"/>
      <c r="L191" s="71"/>
      <c r="M191" s="72"/>
      <c r="N191" s="246"/>
      <c r="O191" s="72"/>
      <c r="P191" s="109"/>
      <c r="Q191" s="71"/>
      <c r="R191" s="110"/>
      <c r="S191" s="72"/>
      <c r="T191" s="111"/>
      <c r="U191" s="72"/>
      <c r="V191" s="112"/>
      <c r="W191" s="71"/>
      <c r="X191" s="72"/>
      <c r="Y191" s="112"/>
      <c r="Z191" s="72"/>
      <c r="AA191" s="75"/>
      <c r="AB191" s="169"/>
      <c r="AC191" s="72"/>
      <c r="AD191" s="170"/>
      <c r="AE191" s="72"/>
      <c r="AF191" s="170"/>
      <c r="AG191" s="71"/>
      <c r="AH191" s="72"/>
      <c r="AI191" s="170"/>
      <c r="AJ191" s="71"/>
      <c r="AK191" s="72"/>
      <c r="AL191" s="170"/>
      <c r="AM191" s="72"/>
      <c r="AN191" s="111"/>
      <c r="AO191" s="72"/>
      <c r="AP191" s="156"/>
      <c r="AQ191" s="72"/>
      <c r="AR191" s="156"/>
      <c r="AS191" s="72"/>
      <c r="AT191" s="160"/>
      <c r="AU191" s="72"/>
      <c r="AV191" s="156"/>
      <c r="AW191" s="71"/>
      <c r="AX191" s="72"/>
      <c r="AY191" s="111"/>
      <c r="AZ191" s="71"/>
      <c r="BA191" s="72"/>
      <c r="BB191" s="171"/>
      <c r="BC191" s="72"/>
      <c r="BD191" s="75"/>
    </row>
    <row r="192" ht="16.5" customHeight="1" outlineLevel="1">
      <c r="A192" s="75"/>
      <c r="B192" s="105"/>
      <c r="C192" s="106"/>
      <c r="D192" s="72"/>
      <c r="E192" s="107"/>
      <c r="F192" s="71"/>
      <c r="G192" s="107"/>
      <c r="H192" s="71"/>
      <c r="I192" s="107"/>
      <c r="J192" s="71"/>
      <c r="K192" s="71"/>
      <c r="L192" s="71"/>
      <c r="M192" s="72"/>
      <c r="N192" s="246"/>
      <c r="O192" s="72"/>
      <c r="P192" s="109"/>
      <c r="Q192" s="71"/>
      <c r="R192" s="110"/>
      <c r="S192" s="72"/>
      <c r="T192" s="111"/>
      <c r="U192" s="72"/>
      <c r="V192" s="112"/>
      <c r="W192" s="71"/>
      <c r="X192" s="72"/>
      <c r="Y192" s="112"/>
      <c r="Z192" s="72"/>
      <c r="AA192" s="75"/>
      <c r="AB192" s="169"/>
      <c r="AC192" s="72"/>
      <c r="AD192" s="170"/>
      <c r="AE192" s="72"/>
      <c r="AF192" s="170"/>
      <c r="AG192" s="71"/>
      <c r="AH192" s="72"/>
      <c r="AI192" s="170"/>
      <c r="AJ192" s="71"/>
      <c r="AK192" s="72"/>
      <c r="AL192" s="170"/>
      <c r="AM192" s="72"/>
      <c r="AN192" s="111"/>
      <c r="AO192" s="72"/>
      <c r="AP192" s="156"/>
      <c r="AQ192" s="72"/>
      <c r="AR192" s="156"/>
      <c r="AS192" s="72"/>
      <c r="AT192" s="160"/>
      <c r="AU192" s="72"/>
      <c r="AV192" s="156"/>
      <c r="AW192" s="71"/>
      <c r="AX192" s="72"/>
      <c r="AY192" s="111"/>
      <c r="AZ192" s="71"/>
      <c r="BA192" s="72"/>
      <c r="BB192" s="171"/>
      <c r="BC192" s="72"/>
      <c r="BD192" s="75"/>
    </row>
    <row r="193" ht="16.5" customHeight="1" outlineLevel="1">
      <c r="A193" s="75"/>
      <c r="B193" s="105"/>
      <c r="C193" s="106"/>
      <c r="D193" s="72"/>
      <c r="E193" s="107"/>
      <c r="F193" s="71"/>
      <c r="G193" s="107"/>
      <c r="H193" s="71"/>
      <c r="I193" s="107"/>
      <c r="J193" s="71"/>
      <c r="K193" s="71"/>
      <c r="L193" s="71"/>
      <c r="M193" s="72"/>
      <c r="N193" s="246"/>
      <c r="O193" s="72"/>
      <c r="P193" s="109"/>
      <c r="Q193" s="71"/>
      <c r="R193" s="110"/>
      <c r="S193" s="72"/>
      <c r="T193" s="111"/>
      <c r="U193" s="72"/>
      <c r="V193" s="112"/>
      <c r="W193" s="71"/>
      <c r="X193" s="72"/>
      <c r="Y193" s="112"/>
      <c r="Z193" s="72"/>
      <c r="AA193" s="75"/>
      <c r="AB193" s="169"/>
      <c r="AC193" s="72"/>
      <c r="AD193" s="170"/>
      <c r="AE193" s="72"/>
      <c r="AF193" s="170"/>
      <c r="AG193" s="71"/>
      <c r="AH193" s="72"/>
      <c r="AI193" s="170"/>
      <c r="AJ193" s="71"/>
      <c r="AK193" s="72"/>
      <c r="AL193" s="170"/>
      <c r="AM193" s="72"/>
      <c r="AN193" s="111"/>
      <c r="AO193" s="72"/>
      <c r="AP193" s="156"/>
      <c r="AQ193" s="72"/>
      <c r="AR193" s="156"/>
      <c r="AS193" s="72"/>
      <c r="AT193" s="160"/>
      <c r="AU193" s="72"/>
      <c r="AV193" s="156"/>
      <c r="AW193" s="71"/>
      <c r="AX193" s="72"/>
      <c r="AY193" s="111"/>
      <c r="AZ193" s="71"/>
      <c r="BA193" s="72"/>
      <c r="BB193" s="171"/>
      <c r="BC193" s="72"/>
      <c r="BD193" s="75"/>
    </row>
    <row r="194" ht="16.5" customHeight="1" outlineLevel="1">
      <c r="A194" s="75"/>
      <c r="B194" s="105"/>
      <c r="C194" s="106"/>
      <c r="D194" s="72"/>
      <c r="E194" s="107"/>
      <c r="F194" s="71"/>
      <c r="G194" s="107"/>
      <c r="H194" s="71"/>
      <c r="I194" s="107"/>
      <c r="J194" s="71"/>
      <c r="K194" s="71"/>
      <c r="L194" s="71"/>
      <c r="M194" s="72"/>
      <c r="N194" s="246"/>
      <c r="O194" s="72"/>
      <c r="P194" s="109"/>
      <c r="Q194" s="71"/>
      <c r="R194" s="110"/>
      <c r="S194" s="72"/>
      <c r="T194" s="111"/>
      <c r="U194" s="72"/>
      <c r="V194" s="112"/>
      <c r="W194" s="71"/>
      <c r="X194" s="72"/>
      <c r="Y194" s="112"/>
      <c r="Z194" s="72"/>
      <c r="AA194" s="75"/>
      <c r="AB194" s="169"/>
      <c r="AC194" s="72"/>
      <c r="AD194" s="170"/>
      <c r="AE194" s="72"/>
      <c r="AF194" s="170"/>
      <c r="AG194" s="71"/>
      <c r="AH194" s="72"/>
      <c r="AI194" s="170"/>
      <c r="AJ194" s="71"/>
      <c r="AK194" s="72"/>
      <c r="AL194" s="170"/>
      <c r="AM194" s="72"/>
      <c r="AN194" s="111"/>
      <c r="AO194" s="72"/>
      <c r="AP194" s="156"/>
      <c r="AQ194" s="72"/>
      <c r="AR194" s="156"/>
      <c r="AS194" s="72"/>
      <c r="AT194" s="160"/>
      <c r="AU194" s="72"/>
      <c r="AV194" s="156"/>
      <c r="AW194" s="71"/>
      <c r="AX194" s="72"/>
      <c r="AY194" s="111"/>
      <c r="AZ194" s="71"/>
      <c r="BA194" s="72"/>
      <c r="BB194" s="171"/>
      <c r="BC194" s="72"/>
      <c r="BD194" s="75"/>
    </row>
    <row r="195" ht="16.5" customHeight="1" outlineLevel="1">
      <c r="A195" s="75"/>
      <c r="B195" s="105"/>
      <c r="C195" s="106"/>
      <c r="D195" s="72"/>
      <c r="E195" s="107"/>
      <c r="F195" s="71"/>
      <c r="G195" s="107"/>
      <c r="H195" s="71"/>
      <c r="I195" s="107"/>
      <c r="J195" s="71"/>
      <c r="K195" s="71"/>
      <c r="L195" s="71"/>
      <c r="M195" s="72"/>
      <c r="N195" s="246"/>
      <c r="O195" s="72"/>
      <c r="P195" s="109"/>
      <c r="Q195" s="71"/>
      <c r="R195" s="110"/>
      <c r="S195" s="72"/>
      <c r="T195" s="111"/>
      <c r="U195" s="72"/>
      <c r="V195" s="112"/>
      <c r="W195" s="71"/>
      <c r="X195" s="72"/>
      <c r="Y195" s="112"/>
      <c r="Z195" s="72"/>
      <c r="AA195" s="75"/>
      <c r="AB195" s="169"/>
      <c r="AC195" s="72"/>
      <c r="AD195" s="170"/>
      <c r="AE195" s="72"/>
      <c r="AF195" s="170"/>
      <c r="AG195" s="71"/>
      <c r="AH195" s="72"/>
      <c r="AI195" s="170"/>
      <c r="AJ195" s="71"/>
      <c r="AK195" s="72"/>
      <c r="AL195" s="170"/>
      <c r="AM195" s="72"/>
      <c r="AN195" s="111"/>
      <c r="AO195" s="72"/>
      <c r="AP195" s="156"/>
      <c r="AQ195" s="72"/>
      <c r="AR195" s="156"/>
      <c r="AS195" s="72"/>
      <c r="AT195" s="160"/>
      <c r="AU195" s="72"/>
      <c r="AV195" s="156"/>
      <c r="AW195" s="71"/>
      <c r="AX195" s="72"/>
      <c r="AY195" s="111"/>
      <c r="AZ195" s="71"/>
      <c r="BA195" s="72"/>
      <c r="BB195" s="171"/>
      <c r="BC195" s="72"/>
      <c r="BD195" s="75"/>
    </row>
    <row r="196" ht="16.5" customHeight="1" outlineLevel="1">
      <c r="A196" s="75"/>
      <c r="B196" s="105"/>
      <c r="C196" s="106"/>
      <c r="D196" s="72"/>
      <c r="E196" s="107"/>
      <c r="F196" s="71"/>
      <c r="G196" s="107"/>
      <c r="H196" s="71"/>
      <c r="I196" s="107"/>
      <c r="J196" s="71"/>
      <c r="K196" s="71"/>
      <c r="L196" s="71"/>
      <c r="M196" s="72"/>
      <c r="N196" s="246"/>
      <c r="O196" s="72"/>
      <c r="P196" s="109"/>
      <c r="Q196" s="71"/>
      <c r="R196" s="110"/>
      <c r="S196" s="72"/>
      <c r="T196" s="111"/>
      <c r="U196" s="72"/>
      <c r="V196" s="112"/>
      <c r="W196" s="71"/>
      <c r="X196" s="72"/>
      <c r="Y196" s="112"/>
      <c r="Z196" s="72"/>
      <c r="AA196" s="75"/>
      <c r="AB196" s="169"/>
      <c r="AC196" s="72"/>
      <c r="AD196" s="170"/>
      <c r="AE196" s="72"/>
      <c r="AF196" s="170"/>
      <c r="AG196" s="71"/>
      <c r="AH196" s="72"/>
      <c r="AI196" s="170"/>
      <c r="AJ196" s="71"/>
      <c r="AK196" s="72"/>
      <c r="AL196" s="170"/>
      <c r="AM196" s="72"/>
      <c r="AN196" s="111"/>
      <c r="AO196" s="72"/>
      <c r="AP196" s="156"/>
      <c r="AQ196" s="72"/>
      <c r="AR196" s="156"/>
      <c r="AS196" s="72"/>
      <c r="AT196" s="160"/>
      <c r="AU196" s="72"/>
      <c r="AV196" s="156"/>
      <c r="AW196" s="71"/>
      <c r="AX196" s="72"/>
      <c r="AY196" s="111"/>
      <c r="AZ196" s="71"/>
      <c r="BA196" s="72"/>
      <c r="BB196" s="171"/>
      <c r="BC196" s="72"/>
      <c r="BD196" s="75"/>
    </row>
    <row r="197" ht="16.5" customHeight="1" outlineLevel="1">
      <c r="A197" s="75"/>
      <c r="B197" s="105"/>
      <c r="C197" s="106"/>
      <c r="D197" s="72"/>
      <c r="E197" s="107"/>
      <c r="F197" s="71"/>
      <c r="G197" s="107"/>
      <c r="H197" s="71"/>
      <c r="I197" s="107"/>
      <c r="J197" s="71"/>
      <c r="K197" s="71"/>
      <c r="L197" s="71"/>
      <c r="M197" s="72"/>
      <c r="N197" s="246"/>
      <c r="O197" s="72"/>
      <c r="P197" s="109"/>
      <c r="Q197" s="71"/>
      <c r="R197" s="110"/>
      <c r="S197" s="72"/>
      <c r="T197" s="111"/>
      <c r="U197" s="72"/>
      <c r="V197" s="112"/>
      <c r="W197" s="71"/>
      <c r="X197" s="72"/>
      <c r="Y197" s="112"/>
      <c r="Z197" s="72"/>
      <c r="AA197" s="75"/>
      <c r="AB197" s="169"/>
      <c r="AC197" s="72"/>
      <c r="AD197" s="170"/>
      <c r="AE197" s="72"/>
      <c r="AF197" s="170"/>
      <c r="AG197" s="71"/>
      <c r="AH197" s="72"/>
      <c r="AI197" s="170"/>
      <c r="AJ197" s="71"/>
      <c r="AK197" s="72"/>
      <c r="AL197" s="170"/>
      <c r="AM197" s="72"/>
      <c r="AN197" s="111"/>
      <c r="AO197" s="72"/>
      <c r="AP197" s="156"/>
      <c r="AQ197" s="72"/>
      <c r="AR197" s="156"/>
      <c r="AS197" s="72"/>
      <c r="AT197" s="160"/>
      <c r="AU197" s="72"/>
      <c r="AV197" s="156"/>
      <c r="AW197" s="71"/>
      <c r="AX197" s="72"/>
      <c r="AY197" s="111"/>
      <c r="AZ197" s="71"/>
      <c r="BA197" s="72"/>
      <c r="BB197" s="171"/>
      <c r="BC197" s="72"/>
      <c r="BD197" s="75"/>
    </row>
    <row r="198" ht="16.5" customHeight="1" outlineLevel="1">
      <c r="A198" s="75"/>
      <c r="B198" s="105"/>
      <c r="C198" s="106"/>
      <c r="D198" s="72"/>
      <c r="E198" s="107"/>
      <c r="F198" s="71"/>
      <c r="G198" s="107"/>
      <c r="H198" s="71"/>
      <c r="I198" s="107"/>
      <c r="J198" s="71"/>
      <c r="K198" s="71"/>
      <c r="L198" s="71"/>
      <c r="M198" s="72"/>
      <c r="N198" s="246"/>
      <c r="O198" s="72"/>
      <c r="P198" s="109"/>
      <c r="Q198" s="71"/>
      <c r="R198" s="110"/>
      <c r="S198" s="72"/>
      <c r="T198" s="111"/>
      <c r="U198" s="72"/>
      <c r="V198" s="112"/>
      <c r="W198" s="71"/>
      <c r="X198" s="72"/>
      <c r="Y198" s="112"/>
      <c r="Z198" s="72"/>
      <c r="AA198" s="75"/>
      <c r="AB198" s="169"/>
      <c r="AC198" s="72"/>
      <c r="AD198" s="170"/>
      <c r="AE198" s="72"/>
      <c r="AF198" s="170"/>
      <c r="AG198" s="71"/>
      <c r="AH198" s="72"/>
      <c r="AI198" s="170"/>
      <c r="AJ198" s="71"/>
      <c r="AK198" s="72"/>
      <c r="AL198" s="170"/>
      <c r="AM198" s="72"/>
      <c r="AN198" s="111"/>
      <c r="AO198" s="72"/>
      <c r="AP198" s="156"/>
      <c r="AQ198" s="72"/>
      <c r="AR198" s="156"/>
      <c r="AS198" s="72"/>
      <c r="AT198" s="160"/>
      <c r="AU198" s="72"/>
      <c r="AV198" s="156"/>
      <c r="AW198" s="71"/>
      <c r="AX198" s="72"/>
      <c r="AY198" s="111"/>
      <c r="AZ198" s="71"/>
      <c r="BA198" s="72"/>
      <c r="BB198" s="171"/>
      <c r="BC198" s="72"/>
      <c r="BD198" s="75"/>
    </row>
    <row r="199" ht="16.5" customHeight="1" outlineLevel="1">
      <c r="A199" s="75"/>
      <c r="B199" s="105"/>
      <c r="C199" s="106"/>
      <c r="D199" s="72"/>
      <c r="E199" s="107"/>
      <c r="F199" s="71"/>
      <c r="G199" s="107"/>
      <c r="H199" s="71"/>
      <c r="I199" s="107"/>
      <c r="J199" s="71"/>
      <c r="K199" s="71"/>
      <c r="L199" s="71"/>
      <c r="M199" s="72"/>
      <c r="N199" s="246"/>
      <c r="O199" s="72"/>
      <c r="P199" s="109"/>
      <c r="Q199" s="71"/>
      <c r="R199" s="110"/>
      <c r="S199" s="72"/>
      <c r="T199" s="111"/>
      <c r="U199" s="72"/>
      <c r="V199" s="112"/>
      <c r="W199" s="71"/>
      <c r="X199" s="72"/>
      <c r="Y199" s="112"/>
      <c r="Z199" s="72"/>
      <c r="AA199" s="75"/>
      <c r="AB199" s="169"/>
      <c r="AC199" s="72"/>
      <c r="AD199" s="170"/>
      <c r="AE199" s="72"/>
      <c r="AF199" s="170"/>
      <c r="AG199" s="71"/>
      <c r="AH199" s="72"/>
      <c r="AI199" s="170"/>
      <c r="AJ199" s="71"/>
      <c r="AK199" s="72"/>
      <c r="AL199" s="170"/>
      <c r="AM199" s="72"/>
      <c r="AN199" s="111"/>
      <c r="AO199" s="72"/>
      <c r="AP199" s="156"/>
      <c r="AQ199" s="72"/>
      <c r="AR199" s="156"/>
      <c r="AS199" s="72"/>
      <c r="AT199" s="160"/>
      <c r="AU199" s="72"/>
      <c r="AV199" s="156"/>
      <c r="AW199" s="71"/>
      <c r="AX199" s="72"/>
      <c r="AY199" s="111"/>
      <c r="AZ199" s="71"/>
      <c r="BA199" s="72"/>
      <c r="BB199" s="171"/>
      <c r="BC199" s="72"/>
      <c r="BD199" s="75"/>
    </row>
    <row r="200" ht="16.5" customHeight="1" outlineLevel="1">
      <c r="A200" s="75"/>
      <c r="B200" s="105"/>
      <c r="C200" s="106"/>
      <c r="D200" s="72"/>
      <c r="E200" s="107"/>
      <c r="F200" s="71"/>
      <c r="G200" s="107"/>
      <c r="H200" s="71"/>
      <c r="I200" s="107"/>
      <c r="J200" s="71"/>
      <c r="K200" s="71"/>
      <c r="L200" s="71"/>
      <c r="M200" s="72"/>
      <c r="N200" s="246"/>
      <c r="O200" s="72"/>
      <c r="P200" s="109"/>
      <c r="Q200" s="71"/>
      <c r="R200" s="110"/>
      <c r="S200" s="72"/>
      <c r="T200" s="111"/>
      <c r="U200" s="72"/>
      <c r="V200" s="112"/>
      <c r="W200" s="71"/>
      <c r="X200" s="72"/>
      <c r="Y200" s="112"/>
      <c r="Z200" s="72"/>
      <c r="AA200" s="75"/>
      <c r="AB200" s="169"/>
      <c r="AC200" s="72"/>
      <c r="AD200" s="170"/>
      <c r="AE200" s="72"/>
      <c r="AF200" s="170"/>
      <c r="AG200" s="71"/>
      <c r="AH200" s="72"/>
      <c r="AI200" s="170"/>
      <c r="AJ200" s="71"/>
      <c r="AK200" s="72"/>
      <c r="AL200" s="170"/>
      <c r="AM200" s="72"/>
      <c r="AN200" s="111"/>
      <c r="AO200" s="72"/>
      <c r="AP200" s="156"/>
      <c r="AQ200" s="72"/>
      <c r="AR200" s="156"/>
      <c r="AS200" s="72"/>
      <c r="AT200" s="160"/>
      <c r="AU200" s="72"/>
      <c r="AV200" s="156"/>
      <c r="AW200" s="71"/>
      <c r="AX200" s="72"/>
      <c r="AY200" s="111"/>
      <c r="AZ200" s="71"/>
      <c r="BA200" s="72"/>
      <c r="BB200" s="171"/>
      <c r="BC200" s="72"/>
      <c r="BD200" s="75"/>
    </row>
    <row r="201" ht="16.5" customHeight="1" outlineLevel="1">
      <c r="A201" s="75"/>
      <c r="B201" s="105"/>
      <c r="C201" s="106"/>
      <c r="D201" s="72"/>
      <c r="E201" s="107"/>
      <c r="F201" s="71"/>
      <c r="G201" s="107"/>
      <c r="H201" s="71"/>
      <c r="I201" s="107"/>
      <c r="J201" s="71"/>
      <c r="K201" s="71"/>
      <c r="L201" s="71"/>
      <c r="M201" s="72"/>
      <c r="N201" s="246"/>
      <c r="O201" s="72"/>
      <c r="P201" s="109"/>
      <c r="Q201" s="71"/>
      <c r="R201" s="110"/>
      <c r="S201" s="72"/>
      <c r="T201" s="111"/>
      <c r="U201" s="72"/>
      <c r="V201" s="112"/>
      <c r="W201" s="71"/>
      <c r="X201" s="72"/>
      <c r="Y201" s="112"/>
      <c r="Z201" s="72"/>
      <c r="AA201" s="75"/>
      <c r="AB201" s="169"/>
      <c r="AC201" s="72"/>
      <c r="AD201" s="170"/>
      <c r="AE201" s="72"/>
      <c r="AF201" s="170"/>
      <c r="AG201" s="71"/>
      <c r="AH201" s="72"/>
      <c r="AI201" s="170"/>
      <c r="AJ201" s="71"/>
      <c r="AK201" s="72"/>
      <c r="AL201" s="170"/>
      <c r="AM201" s="72"/>
      <c r="AN201" s="111"/>
      <c r="AO201" s="72"/>
      <c r="AP201" s="156"/>
      <c r="AQ201" s="72"/>
      <c r="AR201" s="156"/>
      <c r="AS201" s="72"/>
      <c r="AT201" s="160"/>
      <c r="AU201" s="72"/>
      <c r="AV201" s="156"/>
      <c r="AW201" s="71"/>
      <c r="AX201" s="72"/>
      <c r="AY201" s="111"/>
      <c r="AZ201" s="71"/>
      <c r="BA201" s="72"/>
      <c r="BB201" s="171"/>
      <c r="BC201" s="72"/>
      <c r="BD201" s="75"/>
    </row>
    <row r="202" ht="16.5" customHeight="1" outlineLevel="1">
      <c r="A202" s="75"/>
      <c r="B202" s="105"/>
      <c r="C202" s="106"/>
      <c r="D202" s="72"/>
      <c r="E202" s="107"/>
      <c r="F202" s="71"/>
      <c r="G202" s="107"/>
      <c r="H202" s="71"/>
      <c r="I202" s="107"/>
      <c r="J202" s="71"/>
      <c r="K202" s="71"/>
      <c r="L202" s="71"/>
      <c r="M202" s="72"/>
      <c r="N202" s="246"/>
      <c r="O202" s="72"/>
      <c r="P202" s="109"/>
      <c r="Q202" s="71"/>
      <c r="R202" s="110"/>
      <c r="S202" s="72"/>
      <c r="T202" s="111"/>
      <c r="U202" s="72"/>
      <c r="V202" s="112"/>
      <c r="W202" s="71"/>
      <c r="X202" s="72"/>
      <c r="Y202" s="112"/>
      <c r="Z202" s="72"/>
      <c r="AA202" s="75"/>
      <c r="AB202" s="169"/>
      <c r="AC202" s="72"/>
      <c r="AD202" s="170"/>
      <c r="AE202" s="72"/>
      <c r="AF202" s="170"/>
      <c r="AG202" s="71"/>
      <c r="AH202" s="72"/>
      <c r="AI202" s="170"/>
      <c r="AJ202" s="71"/>
      <c r="AK202" s="72"/>
      <c r="AL202" s="170"/>
      <c r="AM202" s="72"/>
      <c r="AN202" s="111"/>
      <c r="AO202" s="72"/>
      <c r="AP202" s="156"/>
      <c r="AQ202" s="72"/>
      <c r="AR202" s="156"/>
      <c r="AS202" s="72"/>
      <c r="AT202" s="160"/>
      <c r="AU202" s="72"/>
      <c r="AV202" s="156"/>
      <c r="AW202" s="71"/>
      <c r="AX202" s="72"/>
      <c r="AY202" s="111"/>
      <c r="AZ202" s="71"/>
      <c r="BA202" s="72"/>
      <c r="BB202" s="171"/>
      <c r="BC202" s="72"/>
      <c r="BD202" s="75"/>
    </row>
    <row r="203" ht="16.5" customHeight="1" outlineLevel="1">
      <c r="A203" s="75"/>
      <c r="B203" s="105"/>
      <c r="C203" s="106"/>
      <c r="D203" s="72"/>
      <c r="E203" s="107"/>
      <c r="F203" s="71"/>
      <c r="G203" s="107"/>
      <c r="H203" s="71"/>
      <c r="I203" s="107"/>
      <c r="J203" s="71"/>
      <c r="K203" s="71"/>
      <c r="L203" s="71"/>
      <c r="M203" s="72"/>
      <c r="N203" s="246"/>
      <c r="O203" s="72"/>
      <c r="P203" s="109"/>
      <c r="Q203" s="71"/>
      <c r="R203" s="110"/>
      <c r="S203" s="72"/>
      <c r="T203" s="111"/>
      <c r="U203" s="72"/>
      <c r="V203" s="112"/>
      <c r="W203" s="71"/>
      <c r="X203" s="72"/>
      <c r="Y203" s="112"/>
      <c r="Z203" s="72"/>
      <c r="AA203" s="75"/>
      <c r="AB203" s="169"/>
      <c r="AC203" s="72"/>
      <c r="AD203" s="170"/>
      <c r="AE203" s="72"/>
      <c r="AF203" s="170"/>
      <c r="AG203" s="71"/>
      <c r="AH203" s="72"/>
      <c r="AI203" s="170"/>
      <c r="AJ203" s="71"/>
      <c r="AK203" s="72"/>
      <c r="AL203" s="170"/>
      <c r="AM203" s="72"/>
      <c r="AN203" s="111"/>
      <c r="AO203" s="72"/>
      <c r="AP203" s="156"/>
      <c r="AQ203" s="72"/>
      <c r="AR203" s="156"/>
      <c r="AS203" s="72"/>
      <c r="AT203" s="160"/>
      <c r="AU203" s="72"/>
      <c r="AV203" s="156"/>
      <c r="AW203" s="71"/>
      <c r="AX203" s="72"/>
      <c r="AY203" s="111"/>
      <c r="AZ203" s="71"/>
      <c r="BA203" s="72"/>
      <c r="BB203" s="171"/>
      <c r="BC203" s="72"/>
      <c r="BD203" s="75"/>
    </row>
    <row r="204" ht="16.5" customHeight="1" outlineLevel="1">
      <c r="A204" s="75"/>
      <c r="B204" s="105"/>
      <c r="C204" s="106"/>
      <c r="D204" s="72"/>
      <c r="E204" s="107"/>
      <c r="F204" s="71"/>
      <c r="G204" s="107"/>
      <c r="H204" s="71"/>
      <c r="I204" s="107"/>
      <c r="J204" s="71"/>
      <c r="K204" s="71"/>
      <c r="L204" s="71"/>
      <c r="M204" s="72"/>
      <c r="N204" s="246"/>
      <c r="O204" s="72"/>
      <c r="P204" s="109"/>
      <c r="Q204" s="71"/>
      <c r="R204" s="110"/>
      <c r="S204" s="72"/>
      <c r="T204" s="111"/>
      <c r="U204" s="72"/>
      <c r="V204" s="112"/>
      <c r="W204" s="71"/>
      <c r="X204" s="72"/>
      <c r="Y204" s="112"/>
      <c r="Z204" s="72"/>
      <c r="AA204" s="75"/>
      <c r="AB204" s="169"/>
      <c r="AC204" s="72"/>
      <c r="AD204" s="170"/>
      <c r="AE204" s="72"/>
      <c r="AF204" s="170"/>
      <c r="AG204" s="71"/>
      <c r="AH204" s="72"/>
      <c r="AI204" s="170"/>
      <c r="AJ204" s="71"/>
      <c r="AK204" s="72"/>
      <c r="AL204" s="170"/>
      <c r="AM204" s="72"/>
      <c r="AN204" s="111"/>
      <c r="AO204" s="72"/>
      <c r="AP204" s="156"/>
      <c r="AQ204" s="72"/>
      <c r="AR204" s="156"/>
      <c r="AS204" s="72"/>
      <c r="AT204" s="160"/>
      <c r="AU204" s="72"/>
      <c r="AV204" s="156"/>
      <c r="AW204" s="71"/>
      <c r="AX204" s="72"/>
      <c r="AY204" s="111"/>
      <c r="AZ204" s="71"/>
      <c r="BA204" s="72"/>
      <c r="BB204" s="171"/>
      <c r="BC204" s="72"/>
      <c r="BD204" s="75"/>
    </row>
    <row r="205" ht="16.5" customHeight="1" outlineLevel="1">
      <c r="A205" s="75"/>
      <c r="B205" s="105"/>
      <c r="C205" s="106"/>
      <c r="D205" s="72"/>
      <c r="E205" s="107"/>
      <c r="F205" s="71"/>
      <c r="G205" s="107"/>
      <c r="H205" s="71"/>
      <c r="I205" s="107"/>
      <c r="J205" s="71"/>
      <c r="K205" s="71"/>
      <c r="L205" s="71"/>
      <c r="M205" s="72"/>
      <c r="N205" s="246"/>
      <c r="O205" s="72"/>
      <c r="P205" s="109"/>
      <c r="Q205" s="71"/>
      <c r="R205" s="110"/>
      <c r="S205" s="72"/>
      <c r="T205" s="111"/>
      <c r="U205" s="72"/>
      <c r="V205" s="112"/>
      <c r="W205" s="71"/>
      <c r="X205" s="72"/>
      <c r="Y205" s="112"/>
      <c r="Z205" s="72"/>
      <c r="AA205" s="75"/>
      <c r="AB205" s="169"/>
      <c r="AC205" s="72"/>
      <c r="AD205" s="170"/>
      <c r="AE205" s="72"/>
      <c r="AF205" s="170"/>
      <c r="AG205" s="71"/>
      <c r="AH205" s="72"/>
      <c r="AI205" s="170"/>
      <c r="AJ205" s="71"/>
      <c r="AK205" s="72"/>
      <c r="AL205" s="170"/>
      <c r="AM205" s="72"/>
      <c r="AN205" s="111"/>
      <c r="AO205" s="72"/>
      <c r="AP205" s="156"/>
      <c r="AQ205" s="72"/>
      <c r="AR205" s="156"/>
      <c r="AS205" s="72"/>
      <c r="AT205" s="160"/>
      <c r="AU205" s="72"/>
      <c r="AV205" s="156"/>
      <c r="AW205" s="71"/>
      <c r="AX205" s="72"/>
      <c r="AY205" s="111"/>
      <c r="AZ205" s="71"/>
      <c r="BA205" s="72"/>
      <c r="BB205" s="171"/>
      <c r="BC205" s="72"/>
      <c r="BD205" s="75"/>
    </row>
    <row r="206" ht="16.5" customHeight="1" outlineLevel="1">
      <c r="A206" s="75"/>
      <c r="B206" s="105"/>
      <c r="C206" s="106"/>
      <c r="D206" s="72"/>
      <c r="E206" s="107"/>
      <c r="F206" s="71"/>
      <c r="G206" s="107"/>
      <c r="H206" s="71"/>
      <c r="I206" s="107"/>
      <c r="J206" s="71"/>
      <c r="K206" s="71"/>
      <c r="L206" s="71"/>
      <c r="M206" s="72"/>
      <c r="N206" s="246"/>
      <c r="O206" s="72"/>
      <c r="P206" s="109"/>
      <c r="Q206" s="71"/>
      <c r="R206" s="110"/>
      <c r="S206" s="72"/>
      <c r="T206" s="111"/>
      <c r="U206" s="72"/>
      <c r="V206" s="112"/>
      <c r="W206" s="71"/>
      <c r="X206" s="72"/>
      <c r="Y206" s="112"/>
      <c r="Z206" s="72"/>
      <c r="AA206" s="75"/>
      <c r="AB206" s="169"/>
      <c r="AC206" s="72"/>
      <c r="AD206" s="170"/>
      <c r="AE206" s="72"/>
      <c r="AF206" s="170"/>
      <c r="AG206" s="71"/>
      <c r="AH206" s="72"/>
      <c r="AI206" s="170"/>
      <c r="AJ206" s="71"/>
      <c r="AK206" s="72"/>
      <c r="AL206" s="170"/>
      <c r="AM206" s="72"/>
      <c r="AN206" s="111"/>
      <c r="AO206" s="72"/>
      <c r="AP206" s="156"/>
      <c r="AQ206" s="72"/>
      <c r="AR206" s="156"/>
      <c r="AS206" s="72"/>
      <c r="AT206" s="160"/>
      <c r="AU206" s="72"/>
      <c r="AV206" s="156"/>
      <c r="AW206" s="71"/>
      <c r="AX206" s="72"/>
      <c r="AY206" s="111"/>
      <c r="AZ206" s="71"/>
      <c r="BA206" s="72"/>
      <c r="BB206" s="171"/>
      <c r="BC206" s="72"/>
      <c r="BD206" s="75"/>
    </row>
    <row r="207" ht="16.5" customHeight="1" outlineLevel="1">
      <c r="A207" s="75"/>
      <c r="B207" s="105"/>
      <c r="C207" s="106"/>
      <c r="D207" s="72"/>
      <c r="E207" s="107"/>
      <c r="F207" s="71"/>
      <c r="G207" s="107"/>
      <c r="H207" s="71"/>
      <c r="I207" s="107"/>
      <c r="J207" s="71"/>
      <c r="K207" s="71"/>
      <c r="L207" s="71"/>
      <c r="M207" s="72"/>
      <c r="N207" s="246"/>
      <c r="O207" s="72"/>
      <c r="P207" s="109"/>
      <c r="Q207" s="71"/>
      <c r="R207" s="110"/>
      <c r="S207" s="72"/>
      <c r="T207" s="111"/>
      <c r="U207" s="72"/>
      <c r="V207" s="112"/>
      <c r="W207" s="71"/>
      <c r="X207" s="72"/>
      <c r="Y207" s="112"/>
      <c r="Z207" s="72"/>
      <c r="AA207" s="75"/>
      <c r="AB207" s="169"/>
      <c r="AC207" s="72"/>
      <c r="AD207" s="170"/>
      <c r="AE207" s="72"/>
      <c r="AF207" s="170"/>
      <c r="AG207" s="71"/>
      <c r="AH207" s="72"/>
      <c r="AI207" s="170"/>
      <c r="AJ207" s="71"/>
      <c r="AK207" s="72"/>
      <c r="AL207" s="170"/>
      <c r="AM207" s="72"/>
      <c r="AN207" s="111"/>
      <c r="AO207" s="72"/>
      <c r="AP207" s="156"/>
      <c r="AQ207" s="72"/>
      <c r="AR207" s="156"/>
      <c r="AS207" s="72"/>
      <c r="AT207" s="160"/>
      <c r="AU207" s="72"/>
      <c r="AV207" s="156"/>
      <c r="AW207" s="71"/>
      <c r="AX207" s="72"/>
      <c r="AY207" s="111"/>
      <c r="AZ207" s="71"/>
      <c r="BA207" s="72"/>
      <c r="BB207" s="171"/>
      <c r="BC207" s="72"/>
      <c r="BD207" s="75"/>
    </row>
    <row r="208" ht="16.5" customHeight="1" outlineLevel="1">
      <c r="A208" s="75"/>
      <c r="B208" s="105"/>
      <c r="C208" s="106"/>
      <c r="D208" s="72"/>
      <c r="E208" s="107"/>
      <c r="F208" s="71"/>
      <c r="G208" s="107"/>
      <c r="H208" s="71"/>
      <c r="I208" s="107"/>
      <c r="J208" s="71"/>
      <c r="K208" s="71"/>
      <c r="L208" s="71"/>
      <c r="M208" s="72"/>
      <c r="N208" s="246"/>
      <c r="O208" s="72"/>
      <c r="P208" s="109"/>
      <c r="Q208" s="71"/>
      <c r="R208" s="110"/>
      <c r="S208" s="72"/>
      <c r="T208" s="111"/>
      <c r="U208" s="72"/>
      <c r="V208" s="112"/>
      <c r="W208" s="71"/>
      <c r="X208" s="72"/>
      <c r="Y208" s="112"/>
      <c r="Z208" s="72"/>
      <c r="AA208" s="75"/>
      <c r="AB208" s="169"/>
      <c r="AC208" s="72"/>
      <c r="AD208" s="170"/>
      <c r="AE208" s="72"/>
      <c r="AF208" s="170"/>
      <c r="AG208" s="71"/>
      <c r="AH208" s="72"/>
      <c r="AI208" s="170"/>
      <c r="AJ208" s="71"/>
      <c r="AK208" s="72"/>
      <c r="AL208" s="170"/>
      <c r="AM208" s="72"/>
      <c r="AN208" s="111"/>
      <c r="AO208" s="72"/>
      <c r="AP208" s="156"/>
      <c r="AQ208" s="72"/>
      <c r="AR208" s="156"/>
      <c r="AS208" s="72"/>
      <c r="AT208" s="160"/>
      <c r="AU208" s="72"/>
      <c r="AV208" s="156"/>
      <c r="AW208" s="71"/>
      <c r="AX208" s="72"/>
      <c r="AY208" s="111"/>
      <c r="AZ208" s="71"/>
      <c r="BA208" s="72"/>
      <c r="BB208" s="171"/>
      <c r="BC208" s="72"/>
      <c r="BD208" s="75"/>
    </row>
    <row r="209" ht="16.5" customHeight="1" outlineLevel="1">
      <c r="A209" s="75"/>
      <c r="B209" s="105"/>
      <c r="C209" s="106"/>
      <c r="D209" s="72"/>
      <c r="E209" s="107"/>
      <c r="F209" s="71"/>
      <c r="G209" s="107"/>
      <c r="H209" s="71"/>
      <c r="I209" s="107"/>
      <c r="J209" s="71"/>
      <c r="K209" s="71"/>
      <c r="L209" s="71"/>
      <c r="M209" s="72"/>
      <c r="N209" s="246"/>
      <c r="O209" s="72"/>
      <c r="P209" s="109"/>
      <c r="Q209" s="71"/>
      <c r="R209" s="110"/>
      <c r="S209" s="72"/>
      <c r="T209" s="111"/>
      <c r="U209" s="72"/>
      <c r="V209" s="112"/>
      <c r="W209" s="71"/>
      <c r="X209" s="72"/>
      <c r="Y209" s="112"/>
      <c r="Z209" s="72"/>
      <c r="AA209" s="75"/>
      <c r="AB209" s="169"/>
      <c r="AC209" s="72"/>
      <c r="AD209" s="170"/>
      <c r="AE209" s="72"/>
      <c r="AF209" s="170"/>
      <c r="AG209" s="71"/>
      <c r="AH209" s="72"/>
      <c r="AI209" s="170"/>
      <c r="AJ209" s="71"/>
      <c r="AK209" s="72"/>
      <c r="AL209" s="170"/>
      <c r="AM209" s="72"/>
      <c r="AN209" s="111"/>
      <c r="AO209" s="72"/>
      <c r="AP209" s="156"/>
      <c r="AQ209" s="72"/>
      <c r="AR209" s="156"/>
      <c r="AS209" s="72"/>
      <c r="AT209" s="160"/>
      <c r="AU209" s="72"/>
      <c r="AV209" s="156"/>
      <c r="AW209" s="71"/>
      <c r="AX209" s="72"/>
      <c r="AY209" s="111"/>
      <c r="AZ209" s="71"/>
      <c r="BA209" s="72"/>
      <c r="BB209" s="171"/>
      <c r="BC209" s="72"/>
      <c r="BD209" s="75"/>
    </row>
    <row r="210" ht="16.5" customHeight="1" outlineLevel="1">
      <c r="A210" s="75"/>
      <c r="B210" s="105"/>
      <c r="C210" s="106"/>
      <c r="D210" s="72"/>
      <c r="E210" s="107"/>
      <c r="F210" s="71"/>
      <c r="G210" s="107"/>
      <c r="H210" s="71"/>
      <c r="I210" s="107"/>
      <c r="J210" s="71"/>
      <c r="K210" s="71"/>
      <c r="L210" s="71"/>
      <c r="M210" s="72"/>
      <c r="N210" s="246"/>
      <c r="O210" s="72"/>
      <c r="P210" s="109"/>
      <c r="Q210" s="71"/>
      <c r="R210" s="110"/>
      <c r="S210" s="72"/>
      <c r="T210" s="111"/>
      <c r="U210" s="72"/>
      <c r="V210" s="112"/>
      <c r="W210" s="71"/>
      <c r="X210" s="72"/>
      <c r="Y210" s="112"/>
      <c r="Z210" s="72"/>
      <c r="AA210" s="75"/>
      <c r="AB210" s="169"/>
      <c r="AC210" s="72"/>
      <c r="AD210" s="170"/>
      <c r="AE210" s="72"/>
      <c r="AF210" s="170"/>
      <c r="AG210" s="71"/>
      <c r="AH210" s="72"/>
      <c r="AI210" s="170"/>
      <c r="AJ210" s="71"/>
      <c r="AK210" s="72"/>
      <c r="AL210" s="170"/>
      <c r="AM210" s="72"/>
      <c r="AN210" s="111"/>
      <c r="AO210" s="72"/>
      <c r="AP210" s="156"/>
      <c r="AQ210" s="72"/>
      <c r="AR210" s="156"/>
      <c r="AS210" s="72"/>
      <c r="AT210" s="160"/>
      <c r="AU210" s="72"/>
      <c r="AV210" s="156"/>
      <c r="AW210" s="71"/>
      <c r="AX210" s="72"/>
      <c r="AY210" s="111"/>
      <c r="AZ210" s="71"/>
      <c r="BA210" s="72"/>
      <c r="BB210" s="171"/>
      <c r="BC210" s="72"/>
      <c r="BD210" s="75"/>
    </row>
    <row r="211" ht="16.5" customHeight="1" outlineLevel="1">
      <c r="A211" s="75"/>
      <c r="B211" s="105"/>
      <c r="C211" s="106"/>
      <c r="D211" s="72"/>
      <c r="E211" s="107"/>
      <c r="F211" s="71"/>
      <c r="G211" s="107"/>
      <c r="H211" s="71"/>
      <c r="I211" s="107"/>
      <c r="J211" s="71"/>
      <c r="K211" s="71"/>
      <c r="L211" s="71"/>
      <c r="M211" s="72"/>
      <c r="N211" s="246"/>
      <c r="O211" s="72"/>
      <c r="P211" s="109"/>
      <c r="Q211" s="71"/>
      <c r="R211" s="110"/>
      <c r="S211" s="72"/>
      <c r="T211" s="111"/>
      <c r="U211" s="72"/>
      <c r="V211" s="112"/>
      <c r="W211" s="71"/>
      <c r="X211" s="72"/>
      <c r="Y211" s="112"/>
      <c r="Z211" s="72"/>
      <c r="AA211" s="75"/>
      <c r="AB211" s="169"/>
      <c r="AC211" s="72"/>
      <c r="AD211" s="170"/>
      <c r="AE211" s="72"/>
      <c r="AF211" s="170"/>
      <c r="AG211" s="71"/>
      <c r="AH211" s="72"/>
      <c r="AI211" s="170"/>
      <c r="AJ211" s="71"/>
      <c r="AK211" s="72"/>
      <c r="AL211" s="170"/>
      <c r="AM211" s="72"/>
      <c r="AN211" s="111"/>
      <c r="AO211" s="72"/>
      <c r="AP211" s="156"/>
      <c r="AQ211" s="72"/>
      <c r="AR211" s="156"/>
      <c r="AS211" s="72"/>
      <c r="AT211" s="160"/>
      <c r="AU211" s="72"/>
      <c r="AV211" s="156"/>
      <c r="AW211" s="71"/>
      <c r="AX211" s="72"/>
      <c r="AY211" s="111"/>
      <c r="AZ211" s="71"/>
      <c r="BA211" s="72"/>
      <c r="BB211" s="171"/>
      <c r="BC211" s="72"/>
      <c r="BD211" s="75"/>
    </row>
    <row r="212" ht="16.5" customHeight="1" outlineLevel="1">
      <c r="A212" s="75"/>
      <c r="B212" s="105"/>
      <c r="C212" s="106"/>
      <c r="D212" s="72"/>
      <c r="E212" s="107"/>
      <c r="F212" s="71"/>
      <c r="G212" s="107"/>
      <c r="H212" s="71"/>
      <c r="I212" s="107"/>
      <c r="J212" s="71"/>
      <c r="K212" s="71"/>
      <c r="L212" s="71"/>
      <c r="M212" s="72"/>
      <c r="N212" s="246"/>
      <c r="O212" s="72"/>
      <c r="P212" s="109"/>
      <c r="Q212" s="71"/>
      <c r="R212" s="110"/>
      <c r="S212" s="72"/>
      <c r="T212" s="111"/>
      <c r="U212" s="72"/>
      <c r="V212" s="112"/>
      <c r="W212" s="71"/>
      <c r="X212" s="72"/>
      <c r="Y212" s="112"/>
      <c r="Z212" s="72"/>
      <c r="AA212" s="75"/>
      <c r="AB212" s="169"/>
      <c r="AC212" s="72"/>
      <c r="AD212" s="170"/>
      <c r="AE212" s="72"/>
      <c r="AF212" s="170"/>
      <c r="AG212" s="71"/>
      <c r="AH212" s="72"/>
      <c r="AI212" s="170"/>
      <c r="AJ212" s="71"/>
      <c r="AK212" s="72"/>
      <c r="AL212" s="170"/>
      <c r="AM212" s="72"/>
      <c r="AN212" s="111"/>
      <c r="AO212" s="72"/>
      <c r="AP212" s="156"/>
      <c r="AQ212" s="72"/>
      <c r="AR212" s="156"/>
      <c r="AS212" s="72"/>
      <c r="AT212" s="160"/>
      <c r="AU212" s="72"/>
      <c r="AV212" s="156"/>
      <c r="AW212" s="71"/>
      <c r="AX212" s="72"/>
      <c r="AY212" s="111"/>
      <c r="AZ212" s="71"/>
      <c r="BA212" s="72"/>
      <c r="BB212" s="171"/>
      <c r="BC212" s="72"/>
      <c r="BD212" s="75"/>
    </row>
    <row r="213" ht="16.5" customHeight="1" outlineLevel="1">
      <c r="A213" s="75"/>
      <c r="B213" s="105"/>
      <c r="C213" s="106"/>
      <c r="D213" s="72"/>
      <c r="E213" s="107"/>
      <c r="F213" s="71"/>
      <c r="G213" s="107"/>
      <c r="H213" s="71"/>
      <c r="I213" s="107"/>
      <c r="J213" s="71"/>
      <c r="K213" s="71"/>
      <c r="L213" s="71"/>
      <c r="M213" s="72"/>
      <c r="N213" s="246"/>
      <c r="O213" s="72"/>
      <c r="P213" s="109"/>
      <c r="Q213" s="71"/>
      <c r="R213" s="110"/>
      <c r="S213" s="72"/>
      <c r="T213" s="111"/>
      <c r="U213" s="72"/>
      <c r="V213" s="112"/>
      <c r="W213" s="71"/>
      <c r="X213" s="72"/>
      <c r="Y213" s="112"/>
      <c r="Z213" s="72"/>
      <c r="AA213" s="75"/>
      <c r="AB213" s="169"/>
      <c r="AC213" s="72"/>
      <c r="AD213" s="170"/>
      <c r="AE213" s="72"/>
      <c r="AF213" s="170"/>
      <c r="AG213" s="71"/>
      <c r="AH213" s="72"/>
      <c r="AI213" s="170"/>
      <c r="AJ213" s="71"/>
      <c r="AK213" s="72"/>
      <c r="AL213" s="170"/>
      <c r="AM213" s="72"/>
      <c r="AN213" s="111"/>
      <c r="AO213" s="72"/>
      <c r="AP213" s="156"/>
      <c r="AQ213" s="72"/>
      <c r="AR213" s="156"/>
      <c r="AS213" s="72"/>
      <c r="AT213" s="160"/>
      <c r="AU213" s="72"/>
      <c r="AV213" s="156"/>
      <c r="AW213" s="71"/>
      <c r="AX213" s="72"/>
      <c r="AY213" s="111"/>
      <c r="AZ213" s="71"/>
      <c r="BA213" s="72"/>
      <c r="BB213" s="171"/>
      <c r="BC213" s="72"/>
      <c r="BD213" s="75"/>
    </row>
    <row r="214" ht="16.5" customHeight="1" outlineLevel="1">
      <c r="A214" s="75"/>
      <c r="B214" s="105"/>
      <c r="C214" s="106"/>
      <c r="D214" s="72"/>
      <c r="E214" s="107"/>
      <c r="F214" s="71"/>
      <c r="G214" s="107"/>
      <c r="H214" s="71"/>
      <c r="I214" s="107"/>
      <c r="J214" s="71"/>
      <c r="K214" s="71"/>
      <c r="L214" s="71"/>
      <c r="M214" s="72"/>
      <c r="N214" s="246"/>
      <c r="O214" s="72"/>
      <c r="P214" s="109"/>
      <c r="Q214" s="71"/>
      <c r="R214" s="110"/>
      <c r="S214" s="72"/>
      <c r="T214" s="111"/>
      <c r="U214" s="72"/>
      <c r="V214" s="112"/>
      <c r="W214" s="71"/>
      <c r="X214" s="72"/>
      <c r="Y214" s="112"/>
      <c r="Z214" s="72"/>
      <c r="AA214" s="75"/>
      <c r="AB214" s="169"/>
      <c r="AC214" s="72"/>
      <c r="AD214" s="170"/>
      <c r="AE214" s="72"/>
      <c r="AF214" s="170"/>
      <c r="AG214" s="71"/>
      <c r="AH214" s="72"/>
      <c r="AI214" s="170"/>
      <c r="AJ214" s="71"/>
      <c r="AK214" s="72"/>
      <c r="AL214" s="170"/>
      <c r="AM214" s="72"/>
      <c r="AN214" s="111"/>
      <c r="AO214" s="72"/>
      <c r="AP214" s="156"/>
      <c r="AQ214" s="72"/>
      <c r="AR214" s="156"/>
      <c r="AS214" s="72"/>
      <c r="AT214" s="160"/>
      <c r="AU214" s="72"/>
      <c r="AV214" s="156"/>
      <c r="AW214" s="71"/>
      <c r="AX214" s="72"/>
      <c r="AY214" s="111"/>
      <c r="AZ214" s="71"/>
      <c r="BA214" s="72"/>
      <c r="BB214" s="171"/>
      <c r="BC214" s="72"/>
      <c r="BD214" s="75"/>
    </row>
    <row r="215" ht="16.5" customHeight="1" outlineLevel="1">
      <c r="A215" s="75"/>
      <c r="B215" s="105"/>
      <c r="C215" s="106"/>
      <c r="D215" s="72"/>
      <c r="E215" s="107"/>
      <c r="F215" s="71"/>
      <c r="G215" s="107"/>
      <c r="H215" s="71"/>
      <c r="I215" s="107"/>
      <c r="J215" s="71"/>
      <c r="K215" s="71"/>
      <c r="L215" s="71"/>
      <c r="M215" s="72"/>
      <c r="N215" s="246"/>
      <c r="O215" s="72"/>
      <c r="P215" s="109"/>
      <c r="Q215" s="71"/>
      <c r="R215" s="110"/>
      <c r="S215" s="72"/>
      <c r="T215" s="111"/>
      <c r="U215" s="72"/>
      <c r="V215" s="112"/>
      <c r="W215" s="71"/>
      <c r="X215" s="72"/>
      <c r="Y215" s="112"/>
      <c r="Z215" s="72"/>
      <c r="AA215" s="75"/>
      <c r="AB215" s="169"/>
      <c r="AC215" s="72"/>
      <c r="AD215" s="170"/>
      <c r="AE215" s="72"/>
      <c r="AF215" s="170"/>
      <c r="AG215" s="71"/>
      <c r="AH215" s="72"/>
      <c r="AI215" s="170"/>
      <c r="AJ215" s="71"/>
      <c r="AK215" s="72"/>
      <c r="AL215" s="170"/>
      <c r="AM215" s="72"/>
      <c r="AN215" s="111"/>
      <c r="AO215" s="72"/>
      <c r="AP215" s="156"/>
      <c r="AQ215" s="72"/>
      <c r="AR215" s="156"/>
      <c r="AS215" s="72"/>
      <c r="AT215" s="160"/>
      <c r="AU215" s="72"/>
      <c r="AV215" s="156"/>
      <c r="AW215" s="71"/>
      <c r="AX215" s="72"/>
      <c r="AY215" s="111"/>
      <c r="AZ215" s="71"/>
      <c r="BA215" s="72"/>
      <c r="BB215" s="171"/>
      <c r="BC215" s="72"/>
      <c r="BD215" s="75"/>
    </row>
    <row r="216" ht="16.5" customHeight="1" outlineLevel="1">
      <c r="A216" s="75"/>
      <c r="B216" s="105"/>
      <c r="C216" s="106"/>
      <c r="D216" s="72"/>
      <c r="E216" s="107"/>
      <c r="F216" s="71"/>
      <c r="G216" s="107"/>
      <c r="H216" s="71"/>
      <c r="I216" s="107"/>
      <c r="J216" s="71"/>
      <c r="K216" s="71"/>
      <c r="L216" s="71"/>
      <c r="M216" s="72"/>
      <c r="N216" s="246"/>
      <c r="O216" s="72"/>
      <c r="P216" s="109"/>
      <c r="Q216" s="71"/>
      <c r="R216" s="110"/>
      <c r="S216" s="72"/>
      <c r="T216" s="111"/>
      <c r="U216" s="72"/>
      <c r="V216" s="112"/>
      <c r="W216" s="71"/>
      <c r="X216" s="72"/>
      <c r="Y216" s="112"/>
      <c r="Z216" s="72"/>
      <c r="AA216" s="75"/>
      <c r="AB216" s="169"/>
      <c r="AC216" s="72"/>
      <c r="AD216" s="170"/>
      <c r="AE216" s="72"/>
      <c r="AF216" s="170"/>
      <c r="AG216" s="71"/>
      <c r="AH216" s="72"/>
      <c r="AI216" s="170"/>
      <c r="AJ216" s="71"/>
      <c r="AK216" s="72"/>
      <c r="AL216" s="170"/>
      <c r="AM216" s="72"/>
      <c r="AN216" s="111"/>
      <c r="AO216" s="72"/>
      <c r="AP216" s="156"/>
      <c r="AQ216" s="72"/>
      <c r="AR216" s="156"/>
      <c r="AS216" s="72"/>
      <c r="AT216" s="160"/>
      <c r="AU216" s="72"/>
      <c r="AV216" s="156"/>
      <c r="AW216" s="71"/>
      <c r="AX216" s="72"/>
      <c r="AY216" s="111"/>
      <c r="AZ216" s="71"/>
      <c r="BA216" s="72"/>
      <c r="BB216" s="171"/>
      <c r="BC216" s="72"/>
      <c r="BD216" s="75"/>
    </row>
    <row r="217" ht="16.5" customHeight="1" outlineLevel="1">
      <c r="A217" s="75"/>
      <c r="B217" s="105"/>
      <c r="C217" s="106"/>
      <c r="D217" s="72"/>
      <c r="E217" s="107"/>
      <c r="F217" s="71"/>
      <c r="G217" s="107"/>
      <c r="H217" s="71"/>
      <c r="I217" s="107"/>
      <c r="J217" s="71"/>
      <c r="K217" s="71"/>
      <c r="L217" s="71"/>
      <c r="M217" s="72"/>
      <c r="N217" s="246"/>
      <c r="O217" s="72"/>
      <c r="P217" s="109"/>
      <c r="Q217" s="71"/>
      <c r="R217" s="110"/>
      <c r="S217" s="72"/>
      <c r="T217" s="111"/>
      <c r="U217" s="72"/>
      <c r="V217" s="112"/>
      <c r="W217" s="71"/>
      <c r="X217" s="72"/>
      <c r="Y217" s="112"/>
      <c r="Z217" s="72"/>
      <c r="AA217" s="75"/>
      <c r="AB217" s="169"/>
      <c r="AC217" s="72"/>
      <c r="AD217" s="170"/>
      <c r="AE217" s="72"/>
      <c r="AF217" s="170"/>
      <c r="AG217" s="71"/>
      <c r="AH217" s="72"/>
      <c r="AI217" s="170"/>
      <c r="AJ217" s="71"/>
      <c r="AK217" s="72"/>
      <c r="AL217" s="170"/>
      <c r="AM217" s="72"/>
      <c r="AN217" s="111"/>
      <c r="AO217" s="72"/>
      <c r="AP217" s="156"/>
      <c r="AQ217" s="72"/>
      <c r="AR217" s="156"/>
      <c r="AS217" s="72"/>
      <c r="AT217" s="160"/>
      <c r="AU217" s="72"/>
      <c r="AV217" s="156"/>
      <c r="AW217" s="71"/>
      <c r="AX217" s="72"/>
      <c r="AY217" s="111"/>
      <c r="AZ217" s="71"/>
      <c r="BA217" s="72"/>
      <c r="BB217" s="171"/>
      <c r="BC217" s="72"/>
      <c r="BD217" s="75"/>
    </row>
    <row r="218" ht="16.5" customHeight="1" outlineLevel="1">
      <c r="A218" s="75"/>
      <c r="B218" s="105"/>
      <c r="C218" s="106"/>
      <c r="D218" s="72"/>
      <c r="E218" s="107"/>
      <c r="F218" s="71"/>
      <c r="G218" s="107"/>
      <c r="H218" s="71"/>
      <c r="I218" s="107"/>
      <c r="J218" s="71"/>
      <c r="K218" s="71"/>
      <c r="L218" s="71"/>
      <c r="M218" s="72"/>
      <c r="N218" s="246"/>
      <c r="O218" s="72"/>
      <c r="P218" s="109"/>
      <c r="Q218" s="71"/>
      <c r="R218" s="110"/>
      <c r="S218" s="72"/>
      <c r="T218" s="111"/>
      <c r="U218" s="72"/>
      <c r="V218" s="112"/>
      <c r="W218" s="71"/>
      <c r="X218" s="72"/>
      <c r="Y218" s="112"/>
      <c r="Z218" s="72"/>
      <c r="AA218" s="75"/>
      <c r="AB218" s="169"/>
      <c r="AC218" s="72"/>
      <c r="AD218" s="170"/>
      <c r="AE218" s="72"/>
      <c r="AF218" s="170"/>
      <c r="AG218" s="71"/>
      <c r="AH218" s="72"/>
      <c r="AI218" s="170"/>
      <c r="AJ218" s="71"/>
      <c r="AK218" s="72"/>
      <c r="AL218" s="170"/>
      <c r="AM218" s="72"/>
      <c r="AN218" s="111"/>
      <c r="AO218" s="72"/>
      <c r="AP218" s="156"/>
      <c r="AQ218" s="72"/>
      <c r="AR218" s="156"/>
      <c r="AS218" s="72"/>
      <c r="AT218" s="160"/>
      <c r="AU218" s="72"/>
      <c r="AV218" s="156"/>
      <c r="AW218" s="71"/>
      <c r="AX218" s="72"/>
      <c r="AY218" s="111"/>
      <c r="AZ218" s="71"/>
      <c r="BA218" s="72"/>
      <c r="BB218" s="171"/>
      <c r="BC218" s="72"/>
      <c r="BD218" s="75"/>
    </row>
    <row r="219" ht="16.5" customHeight="1" outlineLevel="1">
      <c r="A219" s="75"/>
      <c r="B219" s="105"/>
      <c r="C219" s="106"/>
      <c r="D219" s="72"/>
      <c r="E219" s="107"/>
      <c r="F219" s="71"/>
      <c r="G219" s="107"/>
      <c r="H219" s="71"/>
      <c r="I219" s="107"/>
      <c r="J219" s="71"/>
      <c r="K219" s="71"/>
      <c r="L219" s="71"/>
      <c r="M219" s="72"/>
      <c r="N219" s="246"/>
      <c r="O219" s="72"/>
      <c r="P219" s="109"/>
      <c r="Q219" s="71"/>
      <c r="R219" s="110"/>
      <c r="S219" s="72"/>
      <c r="T219" s="111"/>
      <c r="U219" s="72"/>
      <c r="V219" s="112"/>
      <c r="W219" s="71"/>
      <c r="X219" s="72"/>
      <c r="Y219" s="112"/>
      <c r="Z219" s="72"/>
      <c r="AA219" s="75"/>
      <c r="AB219" s="169"/>
      <c r="AC219" s="72"/>
      <c r="AD219" s="170"/>
      <c r="AE219" s="72"/>
      <c r="AF219" s="170"/>
      <c r="AG219" s="71"/>
      <c r="AH219" s="72"/>
      <c r="AI219" s="170"/>
      <c r="AJ219" s="71"/>
      <c r="AK219" s="72"/>
      <c r="AL219" s="170"/>
      <c r="AM219" s="72"/>
      <c r="AN219" s="111"/>
      <c r="AO219" s="72"/>
      <c r="AP219" s="156"/>
      <c r="AQ219" s="72"/>
      <c r="AR219" s="156"/>
      <c r="AS219" s="72"/>
      <c r="AT219" s="160"/>
      <c r="AU219" s="72"/>
      <c r="AV219" s="156"/>
      <c r="AW219" s="71"/>
      <c r="AX219" s="72"/>
      <c r="AY219" s="111"/>
      <c r="AZ219" s="71"/>
      <c r="BA219" s="72"/>
      <c r="BB219" s="171"/>
      <c r="BC219" s="72"/>
      <c r="BD219" s="75"/>
    </row>
    <row r="220" ht="16.5" customHeight="1" outlineLevel="1">
      <c r="A220" s="75"/>
      <c r="B220" s="105"/>
      <c r="C220" s="106"/>
      <c r="D220" s="72"/>
      <c r="E220" s="107"/>
      <c r="F220" s="71"/>
      <c r="G220" s="107"/>
      <c r="H220" s="71"/>
      <c r="I220" s="107"/>
      <c r="J220" s="71"/>
      <c r="K220" s="71"/>
      <c r="L220" s="71"/>
      <c r="M220" s="72"/>
      <c r="N220" s="246"/>
      <c r="O220" s="72"/>
      <c r="P220" s="109"/>
      <c r="Q220" s="71"/>
      <c r="R220" s="110"/>
      <c r="S220" s="72"/>
      <c r="T220" s="111"/>
      <c r="U220" s="72"/>
      <c r="V220" s="112"/>
      <c r="W220" s="71"/>
      <c r="X220" s="72"/>
      <c r="Y220" s="112"/>
      <c r="Z220" s="72"/>
      <c r="AA220" s="75"/>
      <c r="AB220" s="169"/>
      <c r="AC220" s="72"/>
      <c r="AD220" s="170"/>
      <c r="AE220" s="72"/>
      <c r="AF220" s="170"/>
      <c r="AG220" s="71"/>
      <c r="AH220" s="72"/>
      <c r="AI220" s="170"/>
      <c r="AJ220" s="71"/>
      <c r="AK220" s="72"/>
      <c r="AL220" s="170"/>
      <c r="AM220" s="72"/>
      <c r="AN220" s="111"/>
      <c r="AO220" s="72"/>
      <c r="AP220" s="156"/>
      <c r="AQ220" s="72"/>
      <c r="AR220" s="156"/>
      <c r="AS220" s="72"/>
      <c r="AT220" s="160"/>
      <c r="AU220" s="72"/>
      <c r="AV220" s="156"/>
      <c r="AW220" s="71"/>
      <c r="AX220" s="72"/>
      <c r="AY220" s="111"/>
      <c r="AZ220" s="71"/>
      <c r="BA220" s="72"/>
      <c r="BB220" s="171"/>
      <c r="BC220" s="72"/>
      <c r="BD220" s="75"/>
    </row>
    <row r="221" ht="16.5" customHeight="1" outlineLevel="1">
      <c r="A221" s="75"/>
      <c r="B221" s="105"/>
      <c r="C221" s="106"/>
      <c r="D221" s="72"/>
      <c r="E221" s="107"/>
      <c r="F221" s="71"/>
      <c r="G221" s="107"/>
      <c r="H221" s="71"/>
      <c r="I221" s="107"/>
      <c r="J221" s="71"/>
      <c r="K221" s="71"/>
      <c r="L221" s="71"/>
      <c r="M221" s="72"/>
      <c r="N221" s="246"/>
      <c r="O221" s="72"/>
      <c r="P221" s="109"/>
      <c r="Q221" s="71"/>
      <c r="R221" s="110"/>
      <c r="S221" s="72"/>
      <c r="T221" s="111"/>
      <c r="U221" s="72"/>
      <c r="V221" s="112"/>
      <c r="W221" s="71"/>
      <c r="X221" s="72"/>
      <c r="Y221" s="112"/>
      <c r="Z221" s="72"/>
      <c r="AA221" s="75"/>
      <c r="AB221" s="169"/>
      <c r="AC221" s="72"/>
      <c r="AD221" s="170"/>
      <c r="AE221" s="72"/>
      <c r="AF221" s="170"/>
      <c r="AG221" s="71"/>
      <c r="AH221" s="72"/>
      <c r="AI221" s="170"/>
      <c r="AJ221" s="71"/>
      <c r="AK221" s="72"/>
      <c r="AL221" s="170"/>
      <c r="AM221" s="72"/>
      <c r="AN221" s="111"/>
      <c r="AO221" s="72"/>
      <c r="AP221" s="156"/>
      <c r="AQ221" s="72"/>
      <c r="AR221" s="156"/>
      <c r="AS221" s="72"/>
      <c r="AT221" s="160"/>
      <c r="AU221" s="72"/>
      <c r="AV221" s="156"/>
      <c r="AW221" s="71"/>
      <c r="AX221" s="72"/>
      <c r="AY221" s="111"/>
      <c r="AZ221" s="71"/>
      <c r="BA221" s="72"/>
      <c r="BB221" s="171"/>
      <c r="BC221" s="72"/>
      <c r="BD221" s="75"/>
    </row>
    <row r="222" ht="16.5" customHeight="1" outlineLevel="1">
      <c r="A222" s="75"/>
      <c r="B222" s="105"/>
      <c r="C222" s="106"/>
      <c r="D222" s="72"/>
      <c r="E222" s="107"/>
      <c r="F222" s="71"/>
      <c r="G222" s="107"/>
      <c r="H222" s="71"/>
      <c r="I222" s="107"/>
      <c r="J222" s="71"/>
      <c r="K222" s="71"/>
      <c r="L222" s="71"/>
      <c r="M222" s="72"/>
      <c r="N222" s="246"/>
      <c r="O222" s="72"/>
      <c r="P222" s="109"/>
      <c r="Q222" s="71"/>
      <c r="R222" s="110"/>
      <c r="S222" s="72"/>
      <c r="T222" s="111"/>
      <c r="U222" s="72"/>
      <c r="V222" s="112"/>
      <c r="W222" s="71"/>
      <c r="X222" s="72"/>
      <c r="Y222" s="112"/>
      <c r="Z222" s="72"/>
      <c r="AA222" s="75"/>
      <c r="AB222" s="169"/>
      <c r="AC222" s="72"/>
      <c r="AD222" s="170"/>
      <c r="AE222" s="72"/>
      <c r="AF222" s="170"/>
      <c r="AG222" s="71"/>
      <c r="AH222" s="72"/>
      <c r="AI222" s="170"/>
      <c r="AJ222" s="71"/>
      <c r="AK222" s="72"/>
      <c r="AL222" s="170"/>
      <c r="AM222" s="72"/>
      <c r="AN222" s="111"/>
      <c r="AO222" s="72"/>
      <c r="AP222" s="156"/>
      <c r="AQ222" s="72"/>
      <c r="AR222" s="156"/>
      <c r="AS222" s="72"/>
      <c r="AT222" s="160"/>
      <c r="AU222" s="72"/>
      <c r="AV222" s="156"/>
      <c r="AW222" s="71"/>
      <c r="AX222" s="72"/>
      <c r="AY222" s="111"/>
      <c r="AZ222" s="71"/>
      <c r="BA222" s="72"/>
      <c r="BB222" s="171"/>
      <c r="BC222" s="72"/>
      <c r="BD222" s="75"/>
    </row>
    <row r="223" ht="16.5" customHeight="1" outlineLevel="1">
      <c r="A223" s="75"/>
      <c r="B223" s="105"/>
      <c r="C223" s="106"/>
      <c r="D223" s="72"/>
      <c r="E223" s="107"/>
      <c r="F223" s="71"/>
      <c r="G223" s="107"/>
      <c r="H223" s="71"/>
      <c r="I223" s="107"/>
      <c r="J223" s="71"/>
      <c r="K223" s="71"/>
      <c r="L223" s="71"/>
      <c r="M223" s="72"/>
      <c r="N223" s="246"/>
      <c r="O223" s="72"/>
      <c r="P223" s="109"/>
      <c r="Q223" s="71"/>
      <c r="R223" s="110"/>
      <c r="S223" s="72"/>
      <c r="T223" s="111"/>
      <c r="U223" s="72"/>
      <c r="V223" s="112"/>
      <c r="W223" s="71"/>
      <c r="X223" s="72"/>
      <c r="Y223" s="112"/>
      <c r="Z223" s="72"/>
      <c r="AA223" s="75"/>
      <c r="AB223" s="169"/>
      <c r="AC223" s="72"/>
      <c r="AD223" s="170"/>
      <c r="AE223" s="72"/>
      <c r="AF223" s="170"/>
      <c r="AG223" s="71"/>
      <c r="AH223" s="72"/>
      <c r="AI223" s="170"/>
      <c r="AJ223" s="71"/>
      <c r="AK223" s="72"/>
      <c r="AL223" s="170"/>
      <c r="AM223" s="72"/>
      <c r="AN223" s="111"/>
      <c r="AO223" s="72"/>
      <c r="AP223" s="156"/>
      <c r="AQ223" s="72"/>
      <c r="AR223" s="156"/>
      <c r="AS223" s="72"/>
      <c r="AT223" s="160"/>
      <c r="AU223" s="72"/>
      <c r="AV223" s="156"/>
      <c r="AW223" s="71"/>
      <c r="AX223" s="72"/>
      <c r="AY223" s="111"/>
      <c r="AZ223" s="71"/>
      <c r="BA223" s="72"/>
      <c r="BB223" s="171"/>
      <c r="BC223" s="72"/>
      <c r="BD223" s="75"/>
    </row>
    <row r="224" ht="16.5" customHeight="1" outlineLevel="1">
      <c r="A224" s="75"/>
      <c r="B224" s="105"/>
      <c r="C224" s="106"/>
      <c r="D224" s="72"/>
      <c r="E224" s="107"/>
      <c r="F224" s="71"/>
      <c r="G224" s="107"/>
      <c r="H224" s="71"/>
      <c r="I224" s="107"/>
      <c r="J224" s="71"/>
      <c r="K224" s="71"/>
      <c r="L224" s="71"/>
      <c r="M224" s="72"/>
      <c r="N224" s="246"/>
      <c r="O224" s="72"/>
      <c r="P224" s="109"/>
      <c r="Q224" s="71"/>
      <c r="R224" s="110"/>
      <c r="S224" s="72"/>
      <c r="T224" s="111"/>
      <c r="U224" s="72"/>
      <c r="V224" s="112"/>
      <c r="W224" s="71"/>
      <c r="X224" s="72"/>
      <c r="Y224" s="112"/>
      <c r="Z224" s="72"/>
      <c r="AA224" s="75"/>
      <c r="AB224" s="169"/>
      <c r="AC224" s="72"/>
      <c r="AD224" s="170"/>
      <c r="AE224" s="72"/>
      <c r="AF224" s="170"/>
      <c r="AG224" s="71"/>
      <c r="AH224" s="72"/>
      <c r="AI224" s="170"/>
      <c r="AJ224" s="71"/>
      <c r="AK224" s="72"/>
      <c r="AL224" s="170"/>
      <c r="AM224" s="72"/>
      <c r="AN224" s="111"/>
      <c r="AO224" s="72"/>
      <c r="AP224" s="156"/>
      <c r="AQ224" s="72"/>
      <c r="AR224" s="156"/>
      <c r="AS224" s="72"/>
      <c r="AT224" s="160"/>
      <c r="AU224" s="72"/>
      <c r="AV224" s="156"/>
      <c r="AW224" s="71"/>
      <c r="AX224" s="72"/>
      <c r="AY224" s="111"/>
      <c r="AZ224" s="71"/>
      <c r="BA224" s="72"/>
      <c r="BB224" s="171"/>
      <c r="BC224" s="72"/>
      <c r="BD224" s="75"/>
    </row>
    <row r="225" ht="16.5" customHeight="1" outlineLevel="1">
      <c r="A225" s="75"/>
      <c r="B225" s="105"/>
      <c r="C225" s="106"/>
      <c r="D225" s="72"/>
      <c r="E225" s="107"/>
      <c r="F225" s="71"/>
      <c r="G225" s="107"/>
      <c r="H225" s="71"/>
      <c r="I225" s="107"/>
      <c r="J225" s="71"/>
      <c r="K225" s="71"/>
      <c r="L225" s="71"/>
      <c r="M225" s="72"/>
      <c r="N225" s="246"/>
      <c r="O225" s="72"/>
      <c r="P225" s="109"/>
      <c r="Q225" s="71"/>
      <c r="R225" s="110"/>
      <c r="S225" s="72"/>
      <c r="T225" s="111"/>
      <c r="U225" s="72"/>
      <c r="V225" s="112"/>
      <c r="W225" s="71"/>
      <c r="X225" s="72"/>
      <c r="Y225" s="112"/>
      <c r="Z225" s="72"/>
      <c r="AA225" s="75"/>
      <c r="AB225" s="169"/>
      <c r="AC225" s="72"/>
      <c r="AD225" s="170"/>
      <c r="AE225" s="72"/>
      <c r="AF225" s="170"/>
      <c r="AG225" s="71"/>
      <c r="AH225" s="72"/>
      <c r="AI225" s="170"/>
      <c r="AJ225" s="71"/>
      <c r="AK225" s="72"/>
      <c r="AL225" s="170"/>
      <c r="AM225" s="72"/>
      <c r="AN225" s="111"/>
      <c r="AO225" s="72"/>
      <c r="AP225" s="156"/>
      <c r="AQ225" s="72"/>
      <c r="AR225" s="156"/>
      <c r="AS225" s="72"/>
      <c r="AT225" s="160"/>
      <c r="AU225" s="72"/>
      <c r="AV225" s="156"/>
      <c r="AW225" s="71"/>
      <c r="AX225" s="72"/>
      <c r="AY225" s="111"/>
      <c r="AZ225" s="71"/>
      <c r="BA225" s="72"/>
      <c r="BB225" s="171"/>
      <c r="BC225" s="72"/>
      <c r="BD225" s="75"/>
    </row>
    <row r="226" ht="16.5" customHeight="1" outlineLevel="1">
      <c r="A226" s="75"/>
      <c r="B226" s="105"/>
      <c r="C226" s="106"/>
      <c r="D226" s="72"/>
      <c r="E226" s="107"/>
      <c r="F226" s="71"/>
      <c r="G226" s="107"/>
      <c r="H226" s="71"/>
      <c r="I226" s="107"/>
      <c r="J226" s="71"/>
      <c r="K226" s="71"/>
      <c r="L226" s="71"/>
      <c r="M226" s="72"/>
      <c r="N226" s="246"/>
      <c r="O226" s="72"/>
      <c r="P226" s="109"/>
      <c r="Q226" s="71"/>
      <c r="R226" s="110"/>
      <c r="S226" s="72"/>
      <c r="T226" s="111"/>
      <c r="U226" s="72"/>
      <c r="V226" s="112"/>
      <c r="W226" s="71"/>
      <c r="X226" s="72"/>
      <c r="Y226" s="112"/>
      <c r="Z226" s="72"/>
      <c r="AA226" s="75"/>
      <c r="AB226" s="169"/>
      <c r="AC226" s="72"/>
      <c r="AD226" s="170"/>
      <c r="AE226" s="72"/>
      <c r="AF226" s="170"/>
      <c r="AG226" s="71"/>
      <c r="AH226" s="72"/>
      <c r="AI226" s="170"/>
      <c r="AJ226" s="71"/>
      <c r="AK226" s="72"/>
      <c r="AL226" s="170"/>
      <c r="AM226" s="72"/>
      <c r="AN226" s="111"/>
      <c r="AO226" s="72"/>
      <c r="AP226" s="156"/>
      <c r="AQ226" s="72"/>
      <c r="AR226" s="156"/>
      <c r="AS226" s="72"/>
      <c r="AT226" s="160"/>
      <c r="AU226" s="72"/>
      <c r="AV226" s="156"/>
      <c r="AW226" s="71"/>
      <c r="AX226" s="72"/>
      <c r="AY226" s="111"/>
      <c r="AZ226" s="71"/>
      <c r="BA226" s="72"/>
      <c r="BB226" s="171"/>
      <c r="BC226" s="72"/>
      <c r="BD226" s="75"/>
    </row>
    <row r="227" ht="16.5" customHeight="1" outlineLevel="1">
      <c r="A227" s="75"/>
      <c r="B227" s="105"/>
      <c r="C227" s="106"/>
      <c r="D227" s="72"/>
      <c r="E227" s="107"/>
      <c r="F227" s="71"/>
      <c r="G227" s="107"/>
      <c r="H227" s="71"/>
      <c r="I227" s="107"/>
      <c r="J227" s="71"/>
      <c r="K227" s="71"/>
      <c r="L227" s="71"/>
      <c r="M227" s="72"/>
      <c r="N227" s="246"/>
      <c r="O227" s="72"/>
      <c r="P227" s="109"/>
      <c r="Q227" s="71"/>
      <c r="R227" s="110"/>
      <c r="S227" s="72"/>
      <c r="T227" s="111"/>
      <c r="U227" s="72"/>
      <c r="V227" s="112"/>
      <c r="W227" s="71"/>
      <c r="X227" s="72"/>
      <c r="Y227" s="112"/>
      <c r="Z227" s="72"/>
      <c r="AA227" s="75"/>
      <c r="AB227" s="169"/>
      <c r="AC227" s="72"/>
      <c r="AD227" s="170"/>
      <c r="AE227" s="72"/>
      <c r="AF227" s="170"/>
      <c r="AG227" s="71"/>
      <c r="AH227" s="72"/>
      <c r="AI227" s="170"/>
      <c r="AJ227" s="71"/>
      <c r="AK227" s="72"/>
      <c r="AL227" s="170"/>
      <c r="AM227" s="72"/>
      <c r="AN227" s="111"/>
      <c r="AO227" s="72"/>
      <c r="AP227" s="156"/>
      <c r="AQ227" s="72"/>
      <c r="AR227" s="156"/>
      <c r="AS227" s="72"/>
      <c r="AT227" s="160"/>
      <c r="AU227" s="72"/>
      <c r="AV227" s="156"/>
      <c r="AW227" s="71"/>
      <c r="AX227" s="72"/>
      <c r="AY227" s="111"/>
      <c r="AZ227" s="71"/>
      <c r="BA227" s="72"/>
      <c r="BB227" s="171"/>
      <c r="BC227" s="72"/>
      <c r="BD227" s="75"/>
    </row>
    <row r="228" ht="16.5" customHeight="1" outlineLevel="1">
      <c r="A228" s="75"/>
      <c r="B228" s="105"/>
      <c r="C228" s="106"/>
      <c r="D228" s="72"/>
      <c r="E228" s="107"/>
      <c r="F228" s="71"/>
      <c r="G228" s="107"/>
      <c r="H228" s="71"/>
      <c r="I228" s="107"/>
      <c r="J228" s="71"/>
      <c r="K228" s="71"/>
      <c r="L228" s="71"/>
      <c r="M228" s="72"/>
      <c r="N228" s="246"/>
      <c r="O228" s="72"/>
      <c r="P228" s="109"/>
      <c r="Q228" s="71"/>
      <c r="R228" s="110"/>
      <c r="S228" s="72"/>
      <c r="T228" s="111"/>
      <c r="U228" s="72"/>
      <c r="V228" s="112"/>
      <c r="W228" s="71"/>
      <c r="X228" s="72"/>
      <c r="Y228" s="112"/>
      <c r="Z228" s="72"/>
      <c r="AA228" s="75"/>
      <c r="AB228" s="169"/>
      <c r="AC228" s="72"/>
      <c r="AD228" s="170"/>
      <c r="AE228" s="72"/>
      <c r="AF228" s="170"/>
      <c r="AG228" s="71"/>
      <c r="AH228" s="72"/>
      <c r="AI228" s="170"/>
      <c r="AJ228" s="71"/>
      <c r="AK228" s="72"/>
      <c r="AL228" s="170"/>
      <c r="AM228" s="72"/>
      <c r="AN228" s="111"/>
      <c r="AO228" s="72"/>
      <c r="AP228" s="156"/>
      <c r="AQ228" s="72"/>
      <c r="AR228" s="156"/>
      <c r="AS228" s="72"/>
      <c r="AT228" s="160"/>
      <c r="AU228" s="72"/>
      <c r="AV228" s="156"/>
      <c r="AW228" s="71"/>
      <c r="AX228" s="72"/>
      <c r="AY228" s="111"/>
      <c r="AZ228" s="71"/>
      <c r="BA228" s="72"/>
      <c r="BB228" s="171"/>
      <c r="BC228" s="72"/>
      <c r="BD228" s="75"/>
    </row>
    <row r="229" ht="16.5" customHeight="1" outlineLevel="1">
      <c r="A229" s="75"/>
      <c r="B229" s="105"/>
      <c r="C229" s="106"/>
      <c r="D229" s="72"/>
      <c r="E229" s="107"/>
      <c r="F229" s="71"/>
      <c r="G229" s="107"/>
      <c r="H229" s="71"/>
      <c r="I229" s="107"/>
      <c r="J229" s="71"/>
      <c r="K229" s="71"/>
      <c r="L229" s="71"/>
      <c r="M229" s="72"/>
      <c r="N229" s="246"/>
      <c r="O229" s="72"/>
      <c r="P229" s="109"/>
      <c r="Q229" s="71"/>
      <c r="R229" s="110"/>
      <c r="S229" s="72"/>
      <c r="T229" s="111"/>
      <c r="U229" s="72"/>
      <c r="V229" s="112"/>
      <c r="W229" s="71"/>
      <c r="X229" s="72"/>
      <c r="Y229" s="112"/>
      <c r="Z229" s="72"/>
      <c r="AA229" s="75"/>
      <c r="AB229" s="169"/>
      <c r="AC229" s="72"/>
      <c r="AD229" s="170"/>
      <c r="AE229" s="72"/>
      <c r="AF229" s="170"/>
      <c r="AG229" s="71"/>
      <c r="AH229" s="72"/>
      <c r="AI229" s="170"/>
      <c r="AJ229" s="71"/>
      <c r="AK229" s="72"/>
      <c r="AL229" s="170"/>
      <c r="AM229" s="72"/>
      <c r="AN229" s="111"/>
      <c r="AO229" s="72"/>
      <c r="AP229" s="156"/>
      <c r="AQ229" s="72"/>
      <c r="AR229" s="156"/>
      <c r="AS229" s="72"/>
      <c r="AT229" s="160"/>
      <c r="AU229" s="72"/>
      <c r="AV229" s="156"/>
      <c r="AW229" s="71"/>
      <c r="AX229" s="72"/>
      <c r="AY229" s="111"/>
      <c r="AZ229" s="71"/>
      <c r="BA229" s="72"/>
      <c r="BB229" s="171"/>
      <c r="BC229" s="72"/>
      <c r="BD229" s="75"/>
    </row>
    <row r="230" ht="16.5" customHeight="1" outlineLevel="1">
      <c r="A230" s="75"/>
      <c r="B230" s="105"/>
      <c r="C230" s="106"/>
      <c r="D230" s="72"/>
      <c r="E230" s="107"/>
      <c r="F230" s="71"/>
      <c r="G230" s="107"/>
      <c r="H230" s="71"/>
      <c r="I230" s="107"/>
      <c r="J230" s="71"/>
      <c r="K230" s="71"/>
      <c r="L230" s="71"/>
      <c r="M230" s="72"/>
      <c r="N230" s="246"/>
      <c r="O230" s="72"/>
      <c r="P230" s="109"/>
      <c r="Q230" s="71"/>
      <c r="R230" s="110"/>
      <c r="S230" s="72"/>
      <c r="T230" s="111"/>
      <c r="U230" s="72"/>
      <c r="V230" s="112"/>
      <c r="W230" s="71"/>
      <c r="X230" s="72"/>
      <c r="Y230" s="112"/>
      <c r="Z230" s="72"/>
      <c r="AA230" s="75"/>
      <c r="AB230" s="169"/>
      <c r="AC230" s="72"/>
      <c r="AD230" s="170"/>
      <c r="AE230" s="72"/>
      <c r="AF230" s="170"/>
      <c r="AG230" s="71"/>
      <c r="AH230" s="72"/>
      <c r="AI230" s="170"/>
      <c r="AJ230" s="71"/>
      <c r="AK230" s="72"/>
      <c r="AL230" s="170"/>
      <c r="AM230" s="72"/>
      <c r="AN230" s="111"/>
      <c r="AO230" s="72"/>
      <c r="AP230" s="156"/>
      <c r="AQ230" s="72"/>
      <c r="AR230" s="156"/>
      <c r="AS230" s="72"/>
      <c r="AT230" s="160"/>
      <c r="AU230" s="72"/>
      <c r="AV230" s="156"/>
      <c r="AW230" s="71"/>
      <c r="AX230" s="72"/>
      <c r="AY230" s="111"/>
      <c r="AZ230" s="71"/>
      <c r="BA230" s="72"/>
      <c r="BB230" s="171"/>
      <c r="BC230" s="72"/>
      <c r="BD230" s="75"/>
    </row>
    <row r="231" ht="16.5" customHeight="1" outlineLevel="1">
      <c r="A231" s="75"/>
      <c r="B231" s="105"/>
      <c r="C231" s="106"/>
      <c r="D231" s="72"/>
      <c r="E231" s="107"/>
      <c r="F231" s="71"/>
      <c r="G231" s="107"/>
      <c r="H231" s="71"/>
      <c r="I231" s="107"/>
      <c r="J231" s="71"/>
      <c r="K231" s="71"/>
      <c r="L231" s="71"/>
      <c r="M231" s="72"/>
      <c r="N231" s="246"/>
      <c r="O231" s="72"/>
      <c r="P231" s="109"/>
      <c r="Q231" s="71"/>
      <c r="R231" s="110"/>
      <c r="S231" s="72"/>
      <c r="T231" s="111"/>
      <c r="U231" s="72"/>
      <c r="V231" s="112"/>
      <c r="W231" s="71"/>
      <c r="X231" s="72"/>
      <c r="Y231" s="112"/>
      <c r="Z231" s="72"/>
      <c r="AA231" s="75"/>
      <c r="AB231" s="169"/>
      <c r="AC231" s="72"/>
      <c r="AD231" s="170"/>
      <c r="AE231" s="72"/>
      <c r="AF231" s="170"/>
      <c r="AG231" s="71"/>
      <c r="AH231" s="72"/>
      <c r="AI231" s="170"/>
      <c r="AJ231" s="71"/>
      <c r="AK231" s="72"/>
      <c r="AL231" s="170"/>
      <c r="AM231" s="72"/>
      <c r="AN231" s="111"/>
      <c r="AO231" s="72"/>
      <c r="AP231" s="156"/>
      <c r="AQ231" s="72"/>
      <c r="AR231" s="156"/>
      <c r="AS231" s="72"/>
      <c r="AT231" s="160"/>
      <c r="AU231" s="72"/>
      <c r="AV231" s="156"/>
      <c r="AW231" s="71"/>
      <c r="AX231" s="72"/>
      <c r="AY231" s="111"/>
      <c r="AZ231" s="71"/>
      <c r="BA231" s="72"/>
      <c r="BB231" s="171"/>
      <c r="BC231" s="72"/>
      <c r="BD231" s="75"/>
    </row>
    <row r="232" ht="16.5" customHeight="1" outlineLevel="1">
      <c r="A232" s="75"/>
      <c r="B232" s="105"/>
      <c r="C232" s="106"/>
      <c r="D232" s="72"/>
      <c r="E232" s="107"/>
      <c r="F232" s="71"/>
      <c r="G232" s="107"/>
      <c r="H232" s="71"/>
      <c r="I232" s="107"/>
      <c r="J232" s="71"/>
      <c r="K232" s="71"/>
      <c r="L232" s="71"/>
      <c r="M232" s="72"/>
      <c r="N232" s="246"/>
      <c r="O232" s="72"/>
      <c r="P232" s="109"/>
      <c r="Q232" s="71"/>
      <c r="R232" s="110"/>
      <c r="S232" s="72"/>
      <c r="T232" s="111"/>
      <c r="U232" s="72"/>
      <c r="V232" s="112"/>
      <c r="W232" s="71"/>
      <c r="X232" s="72"/>
      <c r="Y232" s="112"/>
      <c r="Z232" s="72"/>
      <c r="AA232" s="75"/>
      <c r="AB232" s="169"/>
      <c r="AC232" s="72"/>
      <c r="AD232" s="170"/>
      <c r="AE232" s="72"/>
      <c r="AF232" s="170"/>
      <c r="AG232" s="71"/>
      <c r="AH232" s="72"/>
      <c r="AI232" s="170"/>
      <c r="AJ232" s="71"/>
      <c r="AK232" s="72"/>
      <c r="AL232" s="170"/>
      <c r="AM232" s="72"/>
      <c r="AN232" s="111"/>
      <c r="AO232" s="72"/>
      <c r="AP232" s="156"/>
      <c r="AQ232" s="72"/>
      <c r="AR232" s="156"/>
      <c r="AS232" s="72"/>
      <c r="AT232" s="160"/>
      <c r="AU232" s="72"/>
      <c r="AV232" s="156"/>
      <c r="AW232" s="71"/>
      <c r="AX232" s="72"/>
      <c r="AY232" s="111"/>
      <c r="AZ232" s="71"/>
      <c r="BA232" s="72"/>
      <c r="BB232" s="171"/>
      <c r="BC232" s="72"/>
      <c r="BD232" s="75"/>
    </row>
    <row r="233" ht="16.5" customHeight="1" outlineLevel="1">
      <c r="A233" s="75"/>
      <c r="B233" s="105"/>
      <c r="C233" s="106"/>
      <c r="D233" s="72"/>
      <c r="E233" s="107"/>
      <c r="F233" s="71"/>
      <c r="G233" s="107"/>
      <c r="H233" s="71"/>
      <c r="I233" s="107"/>
      <c r="J233" s="71"/>
      <c r="K233" s="71"/>
      <c r="L233" s="71"/>
      <c r="M233" s="72"/>
      <c r="N233" s="246"/>
      <c r="O233" s="72"/>
      <c r="P233" s="109"/>
      <c r="Q233" s="71"/>
      <c r="R233" s="110"/>
      <c r="S233" s="72"/>
      <c r="T233" s="111"/>
      <c r="U233" s="72"/>
      <c r="V233" s="112"/>
      <c r="W233" s="71"/>
      <c r="X233" s="72"/>
      <c r="Y233" s="112"/>
      <c r="Z233" s="72"/>
      <c r="AA233" s="75"/>
      <c r="AB233" s="169"/>
      <c r="AC233" s="72"/>
      <c r="AD233" s="170"/>
      <c r="AE233" s="72"/>
      <c r="AF233" s="170"/>
      <c r="AG233" s="71"/>
      <c r="AH233" s="72"/>
      <c r="AI233" s="170"/>
      <c r="AJ233" s="71"/>
      <c r="AK233" s="72"/>
      <c r="AL233" s="170"/>
      <c r="AM233" s="72"/>
      <c r="AN233" s="111"/>
      <c r="AO233" s="72"/>
      <c r="AP233" s="156"/>
      <c r="AQ233" s="72"/>
      <c r="AR233" s="156"/>
      <c r="AS233" s="72"/>
      <c r="AT233" s="160"/>
      <c r="AU233" s="72"/>
      <c r="AV233" s="156"/>
      <c r="AW233" s="71"/>
      <c r="AX233" s="72"/>
      <c r="AY233" s="111"/>
      <c r="AZ233" s="71"/>
      <c r="BA233" s="72"/>
      <c r="BB233" s="171"/>
      <c r="BC233" s="72"/>
      <c r="BD233" s="75"/>
    </row>
    <row r="234" ht="16.5" customHeight="1" outlineLevel="1">
      <c r="A234" s="75"/>
      <c r="B234" s="105"/>
      <c r="C234" s="106"/>
      <c r="D234" s="72"/>
      <c r="E234" s="107"/>
      <c r="F234" s="71"/>
      <c r="G234" s="107"/>
      <c r="H234" s="71"/>
      <c r="I234" s="107"/>
      <c r="J234" s="71"/>
      <c r="K234" s="71"/>
      <c r="L234" s="71"/>
      <c r="M234" s="72"/>
      <c r="N234" s="246"/>
      <c r="O234" s="72"/>
      <c r="P234" s="109"/>
      <c r="Q234" s="71"/>
      <c r="R234" s="110"/>
      <c r="S234" s="72"/>
      <c r="T234" s="111"/>
      <c r="U234" s="72"/>
      <c r="V234" s="112"/>
      <c r="W234" s="71"/>
      <c r="X234" s="72"/>
      <c r="Y234" s="112"/>
      <c r="Z234" s="72"/>
      <c r="AA234" s="75"/>
      <c r="AB234" s="169"/>
      <c r="AC234" s="72"/>
      <c r="AD234" s="170"/>
      <c r="AE234" s="72"/>
      <c r="AF234" s="170"/>
      <c r="AG234" s="71"/>
      <c r="AH234" s="72"/>
      <c r="AI234" s="170"/>
      <c r="AJ234" s="71"/>
      <c r="AK234" s="72"/>
      <c r="AL234" s="170"/>
      <c r="AM234" s="72"/>
      <c r="AN234" s="111"/>
      <c r="AO234" s="72"/>
      <c r="AP234" s="156"/>
      <c r="AQ234" s="72"/>
      <c r="AR234" s="156"/>
      <c r="AS234" s="72"/>
      <c r="AT234" s="160"/>
      <c r="AU234" s="72"/>
      <c r="AV234" s="156"/>
      <c r="AW234" s="71"/>
      <c r="AX234" s="72"/>
      <c r="AY234" s="111"/>
      <c r="AZ234" s="71"/>
      <c r="BA234" s="72"/>
      <c r="BB234" s="171"/>
      <c r="BC234" s="72"/>
      <c r="BD234" s="75"/>
    </row>
    <row r="235" ht="16.5" customHeight="1" outlineLevel="1">
      <c r="A235" s="75"/>
      <c r="B235" s="105"/>
      <c r="C235" s="106"/>
      <c r="D235" s="72"/>
      <c r="E235" s="107"/>
      <c r="F235" s="71"/>
      <c r="G235" s="107"/>
      <c r="H235" s="71"/>
      <c r="I235" s="107"/>
      <c r="J235" s="71"/>
      <c r="K235" s="71"/>
      <c r="L235" s="71"/>
      <c r="M235" s="72"/>
      <c r="N235" s="246"/>
      <c r="O235" s="72"/>
      <c r="P235" s="109"/>
      <c r="Q235" s="71"/>
      <c r="R235" s="110"/>
      <c r="S235" s="72"/>
      <c r="T235" s="111"/>
      <c r="U235" s="72"/>
      <c r="V235" s="112"/>
      <c r="W235" s="71"/>
      <c r="X235" s="72"/>
      <c r="Y235" s="112"/>
      <c r="Z235" s="72"/>
      <c r="AA235" s="75"/>
      <c r="AB235" s="169"/>
      <c r="AC235" s="72"/>
      <c r="AD235" s="170"/>
      <c r="AE235" s="72"/>
      <c r="AF235" s="170"/>
      <c r="AG235" s="71"/>
      <c r="AH235" s="72"/>
      <c r="AI235" s="170"/>
      <c r="AJ235" s="71"/>
      <c r="AK235" s="72"/>
      <c r="AL235" s="170"/>
      <c r="AM235" s="72"/>
      <c r="AN235" s="111"/>
      <c r="AO235" s="72"/>
      <c r="AP235" s="156"/>
      <c r="AQ235" s="72"/>
      <c r="AR235" s="156"/>
      <c r="AS235" s="72"/>
      <c r="AT235" s="160"/>
      <c r="AU235" s="72"/>
      <c r="AV235" s="156"/>
      <c r="AW235" s="71"/>
      <c r="AX235" s="72"/>
      <c r="AY235" s="111"/>
      <c r="AZ235" s="71"/>
      <c r="BA235" s="72"/>
      <c r="BB235" s="171"/>
      <c r="BC235" s="72"/>
      <c r="BD235" s="75"/>
    </row>
    <row r="236" ht="16.5" customHeight="1" outlineLevel="1">
      <c r="A236" s="75"/>
      <c r="B236" s="105"/>
      <c r="C236" s="106"/>
      <c r="D236" s="72"/>
      <c r="E236" s="107"/>
      <c r="F236" s="71"/>
      <c r="G236" s="107"/>
      <c r="H236" s="71"/>
      <c r="I236" s="107"/>
      <c r="J236" s="71"/>
      <c r="K236" s="71"/>
      <c r="L236" s="71"/>
      <c r="M236" s="72"/>
      <c r="N236" s="246"/>
      <c r="O236" s="72"/>
      <c r="P236" s="109"/>
      <c r="Q236" s="71"/>
      <c r="R236" s="110"/>
      <c r="S236" s="72"/>
      <c r="T236" s="111"/>
      <c r="U236" s="72"/>
      <c r="V236" s="112"/>
      <c r="W236" s="71"/>
      <c r="X236" s="72"/>
      <c r="Y236" s="112"/>
      <c r="Z236" s="72"/>
      <c r="AA236" s="75"/>
      <c r="AB236" s="169"/>
      <c r="AC236" s="72"/>
      <c r="AD236" s="170"/>
      <c r="AE236" s="72"/>
      <c r="AF236" s="170"/>
      <c r="AG236" s="71"/>
      <c r="AH236" s="72"/>
      <c r="AI236" s="170"/>
      <c r="AJ236" s="71"/>
      <c r="AK236" s="72"/>
      <c r="AL236" s="170"/>
      <c r="AM236" s="72"/>
      <c r="AN236" s="111"/>
      <c r="AO236" s="72"/>
      <c r="AP236" s="156"/>
      <c r="AQ236" s="72"/>
      <c r="AR236" s="156"/>
      <c r="AS236" s="72"/>
      <c r="AT236" s="160"/>
      <c r="AU236" s="72"/>
      <c r="AV236" s="156"/>
      <c r="AW236" s="71"/>
      <c r="AX236" s="72"/>
      <c r="AY236" s="111"/>
      <c r="AZ236" s="71"/>
      <c r="BA236" s="72"/>
      <c r="BB236" s="171"/>
      <c r="BC236" s="72"/>
      <c r="BD236" s="75"/>
    </row>
    <row r="237" ht="16.5" customHeight="1" outlineLevel="1">
      <c r="A237" s="75"/>
      <c r="B237" s="105"/>
      <c r="C237" s="106"/>
      <c r="D237" s="72"/>
      <c r="E237" s="107"/>
      <c r="F237" s="71"/>
      <c r="G237" s="107"/>
      <c r="H237" s="71"/>
      <c r="I237" s="107"/>
      <c r="J237" s="71"/>
      <c r="K237" s="71"/>
      <c r="L237" s="71"/>
      <c r="M237" s="72"/>
      <c r="N237" s="246"/>
      <c r="O237" s="72"/>
      <c r="P237" s="109"/>
      <c r="Q237" s="71"/>
      <c r="R237" s="110"/>
      <c r="S237" s="72"/>
      <c r="T237" s="111"/>
      <c r="U237" s="72"/>
      <c r="V237" s="112"/>
      <c r="W237" s="71"/>
      <c r="X237" s="72"/>
      <c r="Y237" s="112"/>
      <c r="Z237" s="72"/>
      <c r="AA237" s="75"/>
      <c r="AB237" s="169"/>
      <c r="AC237" s="72"/>
      <c r="AD237" s="170"/>
      <c r="AE237" s="72"/>
      <c r="AF237" s="170"/>
      <c r="AG237" s="71"/>
      <c r="AH237" s="72"/>
      <c r="AI237" s="170"/>
      <c r="AJ237" s="71"/>
      <c r="AK237" s="72"/>
      <c r="AL237" s="170"/>
      <c r="AM237" s="72"/>
      <c r="AN237" s="111"/>
      <c r="AO237" s="72"/>
      <c r="AP237" s="156"/>
      <c r="AQ237" s="72"/>
      <c r="AR237" s="156"/>
      <c r="AS237" s="72"/>
      <c r="AT237" s="160"/>
      <c r="AU237" s="72"/>
      <c r="AV237" s="156"/>
      <c r="AW237" s="71"/>
      <c r="AX237" s="72"/>
      <c r="AY237" s="111"/>
      <c r="AZ237" s="71"/>
      <c r="BA237" s="72"/>
      <c r="BB237" s="171"/>
      <c r="BC237" s="72"/>
      <c r="BD237" s="75"/>
    </row>
    <row r="238" ht="16.5" customHeight="1" outlineLevel="1">
      <c r="A238" s="75"/>
      <c r="B238" s="105"/>
      <c r="C238" s="106"/>
      <c r="D238" s="72"/>
      <c r="E238" s="107"/>
      <c r="F238" s="71"/>
      <c r="G238" s="107"/>
      <c r="H238" s="71"/>
      <c r="I238" s="107"/>
      <c r="J238" s="71"/>
      <c r="K238" s="71"/>
      <c r="L238" s="71"/>
      <c r="M238" s="72"/>
      <c r="N238" s="246"/>
      <c r="O238" s="72"/>
      <c r="P238" s="109"/>
      <c r="Q238" s="71"/>
      <c r="R238" s="110"/>
      <c r="S238" s="72"/>
      <c r="T238" s="111"/>
      <c r="U238" s="72"/>
      <c r="V238" s="112"/>
      <c r="W238" s="71"/>
      <c r="X238" s="72"/>
      <c r="Y238" s="112"/>
      <c r="Z238" s="72"/>
      <c r="AA238" s="75"/>
      <c r="AB238" s="169"/>
      <c r="AC238" s="72"/>
      <c r="AD238" s="170"/>
      <c r="AE238" s="72"/>
      <c r="AF238" s="170"/>
      <c r="AG238" s="71"/>
      <c r="AH238" s="72"/>
      <c r="AI238" s="170"/>
      <c r="AJ238" s="71"/>
      <c r="AK238" s="72"/>
      <c r="AL238" s="170"/>
      <c r="AM238" s="72"/>
      <c r="AN238" s="111"/>
      <c r="AO238" s="72"/>
      <c r="AP238" s="156"/>
      <c r="AQ238" s="72"/>
      <c r="AR238" s="156"/>
      <c r="AS238" s="72"/>
      <c r="AT238" s="160"/>
      <c r="AU238" s="72"/>
      <c r="AV238" s="156"/>
      <c r="AW238" s="71"/>
      <c r="AX238" s="72"/>
      <c r="AY238" s="111"/>
      <c r="AZ238" s="71"/>
      <c r="BA238" s="72"/>
      <c r="BB238" s="171"/>
      <c r="BC238" s="72"/>
      <c r="BD238" s="75"/>
    </row>
    <row r="239" ht="16.5" customHeight="1" outlineLevel="1">
      <c r="A239" s="75"/>
      <c r="B239" s="105"/>
      <c r="C239" s="106"/>
      <c r="D239" s="72"/>
      <c r="E239" s="107"/>
      <c r="F239" s="71"/>
      <c r="G239" s="107"/>
      <c r="H239" s="71"/>
      <c r="I239" s="107"/>
      <c r="J239" s="71"/>
      <c r="K239" s="71"/>
      <c r="L239" s="71"/>
      <c r="M239" s="72"/>
      <c r="N239" s="246"/>
      <c r="O239" s="72"/>
      <c r="P239" s="109"/>
      <c r="Q239" s="71"/>
      <c r="R239" s="110"/>
      <c r="S239" s="72"/>
      <c r="T239" s="111"/>
      <c r="U239" s="72"/>
      <c r="V239" s="112"/>
      <c r="W239" s="71"/>
      <c r="X239" s="72"/>
      <c r="Y239" s="112"/>
      <c r="Z239" s="72"/>
      <c r="AA239" s="75"/>
      <c r="AB239" s="169"/>
      <c r="AC239" s="72"/>
      <c r="AD239" s="170"/>
      <c r="AE239" s="72"/>
      <c r="AF239" s="170"/>
      <c r="AG239" s="71"/>
      <c r="AH239" s="72"/>
      <c r="AI239" s="170"/>
      <c r="AJ239" s="71"/>
      <c r="AK239" s="72"/>
      <c r="AL239" s="170"/>
      <c r="AM239" s="72"/>
      <c r="AN239" s="111"/>
      <c r="AO239" s="72"/>
      <c r="AP239" s="156"/>
      <c r="AQ239" s="72"/>
      <c r="AR239" s="156"/>
      <c r="AS239" s="72"/>
      <c r="AT239" s="160"/>
      <c r="AU239" s="72"/>
      <c r="AV239" s="156"/>
      <c r="AW239" s="71"/>
      <c r="AX239" s="72"/>
      <c r="AY239" s="111"/>
      <c r="AZ239" s="71"/>
      <c r="BA239" s="72"/>
      <c r="BB239" s="171"/>
      <c r="BC239" s="72"/>
      <c r="BD239" s="75"/>
    </row>
    <row r="240" ht="16.5" customHeight="1" outlineLevel="1">
      <c r="A240" s="75"/>
      <c r="B240" s="105"/>
      <c r="C240" s="106"/>
      <c r="D240" s="72"/>
      <c r="E240" s="107"/>
      <c r="F240" s="71"/>
      <c r="G240" s="107"/>
      <c r="H240" s="71"/>
      <c r="I240" s="107"/>
      <c r="J240" s="71"/>
      <c r="K240" s="71"/>
      <c r="L240" s="71"/>
      <c r="M240" s="72"/>
      <c r="N240" s="246"/>
      <c r="O240" s="72"/>
      <c r="P240" s="109"/>
      <c r="Q240" s="71"/>
      <c r="R240" s="110"/>
      <c r="S240" s="72"/>
      <c r="T240" s="111"/>
      <c r="U240" s="72"/>
      <c r="V240" s="112"/>
      <c r="W240" s="71"/>
      <c r="X240" s="72"/>
      <c r="Y240" s="112"/>
      <c r="Z240" s="72"/>
      <c r="AA240" s="75"/>
      <c r="AB240" s="169"/>
      <c r="AC240" s="72"/>
      <c r="AD240" s="170"/>
      <c r="AE240" s="72"/>
      <c r="AF240" s="170"/>
      <c r="AG240" s="71"/>
      <c r="AH240" s="72"/>
      <c r="AI240" s="170"/>
      <c r="AJ240" s="71"/>
      <c r="AK240" s="72"/>
      <c r="AL240" s="170"/>
      <c r="AM240" s="72"/>
      <c r="AN240" s="111"/>
      <c r="AO240" s="72"/>
      <c r="AP240" s="156"/>
      <c r="AQ240" s="72"/>
      <c r="AR240" s="156"/>
      <c r="AS240" s="72"/>
      <c r="AT240" s="160"/>
      <c r="AU240" s="72"/>
      <c r="AV240" s="156"/>
      <c r="AW240" s="71"/>
      <c r="AX240" s="72"/>
      <c r="AY240" s="111"/>
      <c r="AZ240" s="71"/>
      <c r="BA240" s="72"/>
      <c r="BB240" s="171"/>
      <c r="BC240" s="72"/>
      <c r="BD240" s="75"/>
    </row>
    <row r="241" ht="16.5" customHeight="1" outlineLevel="1">
      <c r="A241" s="75"/>
      <c r="B241" s="105"/>
      <c r="C241" s="106"/>
      <c r="D241" s="72"/>
      <c r="E241" s="107"/>
      <c r="F241" s="71"/>
      <c r="G241" s="107"/>
      <c r="H241" s="71"/>
      <c r="I241" s="107"/>
      <c r="J241" s="71"/>
      <c r="K241" s="71"/>
      <c r="L241" s="71"/>
      <c r="M241" s="72"/>
      <c r="N241" s="246"/>
      <c r="O241" s="72"/>
      <c r="P241" s="109"/>
      <c r="Q241" s="71"/>
      <c r="R241" s="110"/>
      <c r="S241" s="72"/>
      <c r="T241" s="111"/>
      <c r="U241" s="72"/>
      <c r="V241" s="112"/>
      <c r="W241" s="71"/>
      <c r="X241" s="72"/>
      <c r="Y241" s="112"/>
      <c r="Z241" s="72"/>
      <c r="AA241" s="75"/>
      <c r="AB241" s="169"/>
      <c r="AC241" s="72"/>
      <c r="AD241" s="170"/>
      <c r="AE241" s="72"/>
      <c r="AF241" s="170"/>
      <c r="AG241" s="71"/>
      <c r="AH241" s="72"/>
      <c r="AI241" s="170"/>
      <c r="AJ241" s="71"/>
      <c r="AK241" s="72"/>
      <c r="AL241" s="170"/>
      <c r="AM241" s="72"/>
      <c r="AN241" s="111"/>
      <c r="AO241" s="72"/>
      <c r="AP241" s="156"/>
      <c r="AQ241" s="72"/>
      <c r="AR241" s="156"/>
      <c r="AS241" s="72"/>
      <c r="AT241" s="160"/>
      <c r="AU241" s="72"/>
      <c r="AV241" s="156"/>
      <c r="AW241" s="71"/>
      <c r="AX241" s="72"/>
      <c r="AY241" s="111"/>
      <c r="AZ241" s="71"/>
      <c r="BA241" s="72"/>
      <c r="BB241" s="171"/>
      <c r="BC241" s="72"/>
      <c r="BD241" s="75"/>
    </row>
    <row r="242" ht="16.5" customHeight="1" outlineLevel="1">
      <c r="A242" s="75"/>
      <c r="B242" s="105"/>
      <c r="C242" s="106"/>
      <c r="D242" s="72"/>
      <c r="E242" s="107"/>
      <c r="F242" s="71"/>
      <c r="G242" s="107"/>
      <c r="H242" s="71"/>
      <c r="I242" s="107"/>
      <c r="J242" s="71"/>
      <c r="K242" s="71"/>
      <c r="L242" s="71"/>
      <c r="M242" s="72"/>
      <c r="N242" s="246"/>
      <c r="O242" s="72"/>
      <c r="P242" s="109"/>
      <c r="Q242" s="71"/>
      <c r="R242" s="110"/>
      <c r="S242" s="72"/>
      <c r="T242" s="111"/>
      <c r="U242" s="72"/>
      <c r="V242" s="112"/>
      <c r="W242" s="71"/>
      <c r="X242" s="72"/>
      <c r="Y242" s="112"/>
      <c r="Z242" s="72"/>
      <c r="AA242" s="75"/>
      <c r="AB242" s="169"/>
      <c r="AC242" s="72"/>
      <c r="AD242" s="170"/>
      <c r="AE242" s="72"/>
      <c r="AF242" s="170"/>
      <c r="AG242" s="71"/>
      <c r="AH242" s="72"/>
      <c r="AI242" s="170"/>
      <c r="AJ242" s="71"/>
      <c r="AK242" s="72"/>
      <c r="AL242" s="170"/>
      <c r="AM242" s="72"/>
      <c r="AN242" s="111"/>
      <c r="AO242" s="72"/>
      <c r="AP242" s="156"/>
      <c r="AQ242" s="72"/>
      <c r="AR242" s="156"/>
      <c r="AS242" s="72"/>
      <c r="AT242" s="160"/>
      <c r="AU242" s="72"/>
      <c r="AV242" s="156"/>
      <c r="AW242" s="71"/>
      <c r="AX242" s="72"/>
      <c r="AY242" s="111"/>
      <c r="AZ242" s="71"/>
      <c r="BA242" s="72"/>
      <c r="BB242" s="171"/>
      <c r="BC242" s="72"/>
      <c r="BD242" s="75"/>
    </row>
    <row r="243" ht="16.5" customHeight="1" outlineLevel="1">
      <c r="A243" s="75"/>
      <c r="B243" s="105"/>
      <c r="C243" s="106"/>
      <c r="D243" s="72"/>
      <c r="E243" s="107"/>
      <c r="F243" s="71"/>
      <c r="G243" s="107"/>
      <c r="H243" s="71"/>
      <c r="I243" s="107"/>
      <c r="J243" s="71"/>
      <c r="K243" s="71"/>
      <c r="L243" s="71"/>
      <c r="M243" s="72"/>
      <c r="N243" s="246"/>
      <c r="O243" s="72"/>
      <c r="P243" s="109"/>
      <c r="Q243" s="71"/>
      <c r="R243" s="110"/>
      <c r="S243" s="72"/>
      <c r="T243" s="111"/>
      <c r="U243" s="72"/>
      <c r="V243" s="112"/>
      <c r="W243" s="71"/>
      <c r="X243" s="72"/>
      <c r="Y243" s="112"/>
      <c r="Z243" s="72"/>
      <c r="AA243" s="75"/>
      <c r="AB243" s="169"/>
      <c r="AC243" s="72"/>
      <c r="AD243" s="170"/>
      <c r="AE243" s="72"/>
      <c r="AF243" s="170"/>
      <c r="AG243" s="71"/>
      <c r="AH243" s="72"/>
      <c r="AI243" s="170"/>
      <c r="AJ243" s="71"/>
      <c r="AK243" s="72"/>
      <c r="AL243" s="170"/>
      <c r="AM243" s="72"/>
      <c r="AN243" s="111"/>
      <c r="AO243" s="72"/>
      <c r="AP243" s="156"/>
      <c r="AQ243" s="72"/>
      <c r="AR243" s="156"/>
      <c r="AS243" s="72"/>
      <c r="AT243" s="160"/>
      <c r="AU243" s="72"/>
      <c r="AV243" s="156"/>
      <c r="AW243" s="71"/>
      <c r="AX243" s="72"/>
      <c r="AY243" s="111"/>
      <c r="AZ243" s="71"/>
      <c r="BA243" s="72"/>
      <c r="BB243" s="171"/>
      <c r="BC243" s="72"/>
      <c r="BD243" s="75"/>
    </row>
    <row r="244" ht="16.5" customHeight="1" outlineLevel="1">
      <c r="A244" s="75"/>
      <c r="B244" s="105"/>
      <c r="C244" s="106"/>
      <c r="D244" s="72"/>
      <c r="E244" s="107"/>
      <c r="F244" s="71"/>
      <c r="G244" s="107"/>
      <c r="H244" s="71"/>
      <c r="I244" s="107"/>
      <c r="J244" s="71"/>
      <c r="K244" s="71"/>
      <c r="L244" s="71"/>
      <c r="M244" s="72"/>
      <c r="N244" s="246"/>
      <c r="O244" s="72"/>
      <c r="P244" s="109"/>
      <c r="Q244" s="71"/>
      <c r="R244" s="110"/>
      <c r="S244" s="72"/>
      <c r="T244" s="111"/>
      <c r="U244" s="72"/>
      <c r="V244" s="112"/>
      <c r="W244" s="71"/>
      <c r="X244" s="72"/>
      <c r="Y244" s="112"/>
      <c r="Z244" s="72"/>
      <c r="AA244" s="75"/>
      <c r="AB244" s="169"/>
      <c r="AC244" s="72"/>
      <c r="AD244" s="170"/>
      <c r="AE244" s="72"/>
      <c r="AF244" s="170"/>
      <c r="AG244" s="71"/>
      <c r="AH244" s="72"/>
      <c r="AI244" s="170"/>
      <c r="AJ244" s="71"/>
      <c r="AK244" s="72"/>
      <c r="AL244" s="170"/>
      <c r="AM244" s="72"/>
      <c r="AN244" s="111"/>
      <c r="AO244" s="72"/>
      <c r="AP244" s="156"/>
      <c r="AQ244" s="72"/>
      <c r="AR244" s="156"/>
      <c r="AS244" s="72"/>
      <c r="AT244" s="160"/>
      <c r="AU244" s="72"/>
      <c r="AV244" s="156"/>
      <c r="AW244" s="71"/>
      <c r="AX244" s="72"/>
      <c r="AY244" s="111"/>
      <c r="AZ244" s="71"/>
      <c r="BA244" s="72"/>
      <c r="BB244" s="171"/>
      <c r="BC244" s="72"/>
      <c r="BD244" s="75"/>
    </row>
    <row r="245" ht="16.5" customHeight="1" outlineLevel="1">
      <c r="A245" s="75"/>
      <c r="B245" s="105"/>
      <c r="C245" s="106"/>
      <c r="D245" s="72"/>
      <c r="E245" s="107"/>
      <c r="F245" s="71"/>
      <c r="G245" s="107"/>
      <c r="H245" s="71"/>
      <c r="I245" s="107"/>
      <c r="J245" s="71"/>
      <c r="K245" s="71"/>
      <c r="L245" s="71"/>
      <c r="M245" s="72"/>
      <c r="N245" s="246"/>
      <c r="O245" s="72"/>
      <c r="P245" s="109"/>
      <c r="Q245" s="71"/>
      <c r="R245" s="110"/>
      <c r="S245" s="72"/>
      <c r="T245" s="111"/>
      <c r="U245" s="72"/>
      <c r="V245" s="112"/>
      <c r="W245" s="71"/>
      <c r="X245" s="72"/>
      <c r="Y245" s="112"/>
      <c r="Z245" s="72"/>
      <c r="AA245" s="75"/>
      <c r="AB245" s="169"/>
      <c r="AC245" s="72"/>
      <c r="AD245" s="170"/>
      <c r="AE245" s="72"/>
      <c r="AF245" s="170"/>
      <c r="AG245" s="71"/>
      <c r="AH245" s="72"/>
      <c r="AI245" s="170"/>
      <c r="AJ245" s="71"/>
      <c r="AK245" s="72"/>
      <c r="AL245" s="170"/>
      <c r="AM245" s="72"/>
      <c r="AN245" s="111"/>
      <c r="AO245" s="72"/>
      <c r="AP245" s="156"/>
      <c r="AQ245" s="72"/>
      <c r="AR245" s="156"/>
      <c r="AS245" s="72"/>
      <c r="AT245" s="160"/>
      <c r="AU245" s="72"/>
      <c r="AV245" s="156"/>
      <c r="AW245" s="71"/>
      <c r="AX245" s="72"/>
      <c r="AY245" s="111"/>
      <c r="AZ245" s="71"/>
      <c r="BA245" s="72"/>
      <c r="BB245" s="171"/>
      <c r="BC245" s="72"/>
      <c r="BD245" s="75"/>
    </row>
    <row r="246" ht="16.5" customHeight="1" outlineLevel="1">
      <c r="A246" s="75"/>
      <c r="B246" s="105"/>
      <c r="C246" s="106"/>
      <c r="D246" s="72"/>
      <c r="E246" s="107"/>
      <c r="F246" s="71"/>
      <c r="G246" s="107"/>
      <c r="H246" s="71"/>
      <c r="I246" s="107"/>
      <c r="J246" s="71"/>
      <c r="K246" s="71"/>
      <c r="L246" s="71"/>
      <c r="M246" s="72"/>
      <c r="N246" s="246"/>
      <c r="O246" s="72"/>
      <c r="P246" s="109"/>
      <c r="Q246" s="71"/>
      <c r="R246" s="110"/>
      <c r="S246" s="72"/>
      <c r="T246" s="111"/>
      <c r="U246" s="72"/>
      <c r="V246" s="112"/>
      <c r="W246" s="71"/>
      <c r="X246" s="72"/>
      <c r="Y246" s="112"/>
      <c r="Z246" s="72"/>
      <c r="AA246" s="75"/>
      <c r="AB246" s="169"/>
      <c r="AC246" s="72"/>
      <c r="AD246" s="170"/>
      <c r="AE246" s="72"/>
      <c r="AF246" s="170"/>
      <c r="AG246" s="71"/>
      <c r="AH246" s="72"/>
      <c r="AI246" s="170"/>
      <c r="AJ246" s="71"/>
      <c r="AK246" s="72"/>
      <c r="AL246" s="170"/>
      <c r="AM246" s="72"/>
      <c r="AN246" s="111"/>
      <c r="AO246" s="72"/>
      <c r="AP246" s="156"/>
      <c r="AQ246" s="72"/>
      <c r="AR246" s="156"/>
      <c r="AS246" s="72"/>
      <c r="AT246" s="160"/>
      <c r="AU246" s="72"/>
      <c r="AV246" s="156"/>
      <c r="AW246" s="71"/>
      <c r="AX246" s="72"/>
      <c r="AY246" s="111"/>
      <c r="AZ246" s="71"/>
      <c r="BA246" s="72"/>
      <c r="BB246" s="171"/>
      <c r="BC246" s="72"/>
      <c r="BD246" s="75"/>
    </row>
    <row r="247" ht="16.5" customHeight="1" outlineLevel="1">
      <c r="A247" s="75"/>
      <c r="B247" s="105"/>
      <c r="C247" s="106"/>
      <c r="D247" s="72"/>
      <c r="E247" s="107"/>
      <c r="F247" s="71"/>
      <c r="G247" s="107"/>
      <c r="H247" s="71"/>
      <c r="I247" s="107"/>
      <c r="J247" s="71"/>
      <c r="K247" s="71"/>
      <c r="L247" s="71"/>
      <c r="M247" s="72"/>
      <c r="N247" s="246"/>
      <c r="O247" s="72"/>
      <c r="P247" s="109"/>
      <c r="Q247" s="71"/>
      <c r="R247" s="110"/>
      <c r="S247" s="72"/>
      <c r="T247" s="111"/>
      <c r="U247" s="72"/>
      <c r="V247" s="112"/>
      <c r="W247" s="71"/>
      <c r="X247" s="72"/>
      <c r="Y247" s="112"/>
      <c r="Z247" s="72"/>
      <c r="AA247" s="75"/>
      <c r="AB247" s="169"/>
      <c r="AC247" s="72"/>
      <c r="AD247" s="170"/>
      <c r="AE247" s="72"/>
      <c r="AF247" s="170"/>
      <c r="AG247" s="71"/>
      <c r="AH247" s="72"/>
      <c r="AI247" s="170"/>
      <c r="AJ247" s="71"/>
      <c r="AK247" s="72"/>
      <c r="AL247" s="170"/>
      <c r="AM247" s="72"/>
      <c r="AN247" s="111"/>
      <c r="AO247" s="72"/>
      <c r="AP247" s="156"/>
      <c r="AQ247" s="72"/>
      <c r="AR247" s="156"/>
      <c r="AS247" s="72"/>
      <c r="AT247" s="160"/>
      <c r="AU247" s="72"/>
      <c r="AV247" s="156"/>
      <c r="AW247" s="71"/>
      <c r="AX247" s="72"/>
      <c r="AY247" s="111"/>
      <c r="AZ247" s="71"/>
      <c r="BA247" s="72"/>
      <c r="BB247" s="171"/>
      <c r="BC247" s="72"/>
      <c r="BD247" s="75"/>
    </row>
    <row r="248" ht="16.5" customHeight="1" outlineLevel="1">
      <c r="A248" s="75"/>
      <c r="B248" s="105"/>
      <c r="C248" s="106"/>
      <c r="D248" s="72"/>
      <c r="E248" s="107"/>
      <c r="F248" s="71"/>
      <c r="G248" s="107"/>
      <c r="H248" s="71"/>
      <c r="I248" s="107"/>
      <c r="J248" s="71"/>
      <c r="K248" s="71"/>
      <c r="L248" s="71"/>
      <c r="M248" s="72"/>
      <c r="N248" s="246"/>
      <c r="O248" s="72"/>
      <c r="P248" s="109"/>
      <c r="Q248" s="71"/>
      <c r="R248" s="110"/>
      <c r="S248" s="72"/>
      <c r="T248" s="111"/>
      <c r="U248" s="72"/>
      <c r="V248" s="112"/>
      <c r="W248" s="71"/>
      <c r="X248" s="72"/>
      <c r="Y248" s="112"/>
      <c r="Z248" s="72"/>
      <c r="AA248" s="75"/>
      <c r="AB248" s="169"/>
      <c r="AC248" s="72"/>
      <c r="AD248" s="170"/>
      <c r="AE248" s="72"/>
      <c r="AF248" s="170"/>
      <c r="AG248" s="71"/>
      <c r="AH248" s="72"/>
      <c r="AI248" s="170"/>
      <c r="AJ248" s="71"/>
      <c r="AK248" s="72"/>
      <c r="AL248" s="170"/>
      <c r="AM248" s="72"/>
      <c r="AN248" s="111"/>
      <c r="AO248" s="72"/>
      <c r="AP248" s="156"/>
      <c r="AQ248" s="72"/>
      <c r="AR248" s="156"/>
      <c r="AS248" s="72"/>
      <c r="AT248" s="160"/>
      <c r="AU248" s="72"/>
      <c r="AV248" s="156"/>
      <c r="AW248" s="71"/>
      <c r="AX248" s="72"/>
      <c r="AY248" s="111"/>
      <c r="AZ248" s="71"/>
      <c r="BA248" s="72"/>
      <c r="BB248" s="171"/>
      <c r="BC248" s="72"/>
      <c r="BD248" s="75"/>
    </row>
    <row r="249" ht="16.5" customHeight="1" outlineLevel="1">
      <c r="A249" s="75"/>
      <c r="B249" s="105"/>
      <c r="C249" s="106"/>
      <c r="D249" s="72"/>
      <c r="E249" s="107"/>
      <c r="F249" s="71"/>
      <c r="G249" s="107"/>
      <c r="H249" s="71"/>
      <c r="I249" s="107"/>
      <c r="J249" s="71"/>
      <c r="K249" s="71"/>
      <c r="L249" s="71"/>
      <c r="M249" s="72"/>
      <c r="N249" s="246"/>
      <c r="O249" s="72"/>
      <c r="P249" s="109"/>
      <c r="Q249" s="71"/>
      <c r="R249" s="110"/>
      <c r="S249" s="72"/>
      <c r="T249" s="111"/>
      <c r="U249" s="72"/>
      <c r="V249" s="112"/>
      <c r="W249" s="71"/>
      <c r="X249" s="72"/>
      <c r="Y249" s="112"/>
      <c r="Z249" s="72"/>
      <c r="AA249" s="75"/>
      <c r="AB249" s="169"/>
      <c r="AC249" s="72"/>
      <c r="AD249" s="170"/>
      <c r="AE249" s="72"/>
      <c r="AF249" s="170"/>
      <c r="AG249" s="71"/>
      <c r="AH249" s="72"/>
      <c r="AI249" s="170"/>
      <c r="AJ249" s="71"/>
      <c r="AK249" s="72"/>
      <c r="AL249" s="170"/>
      <c r="AM249" s="72"/>
      <c r="AN249" s="111"/>
      <c r="AO249" s="72"/>
      <c r="AP249" s="156"/>
      <c r="AQ249" s="72"/>
      <c r="AR249" s="156"/>
      <c r="AS249" s="72"/>
      <c r="AT249" s="160"/>
      <c r="AU249" s="72"/>
      <c r="AV249" s="156"/>
      <c r="AW249" s="71"/>
      <c r="AX249" s="72"/>
      <c r="AY249" s="111"/>
      <c r="AZ249" s="71"/>
      <c r="BA249" s="72"/>
      <c r="BB249" s="171"/>
      <c r="BC249" s="72"/>
      <c r="BD249" s="75"/>
    </row>
    <row r="250" ht="16.5" customHeight="1" outlineLevel="1">
      <c r="A250" s="75"/>
      <c r="B250" s="105"/>
      <c r="C250" s="106"/>
      <c r="D250" s="72"/>
      <c r="E250" s="107"/>
      <c r="F250" s="71"/>
      <c r="G250" s="107"/>
      <c r="H250" s="71"/>
      <c r="I250" s="107"/>
      <c r="J250" s="71"/>
      <c r="K250" s="71"/>
      <c r="L250" s="71"/>
      <c r="M250" s="72"/>
      <c r="N250" s="246"/>
      <c r="O250" s="72"/>
      <c r="P250" s="109"/>
      <c r="Q250" s="71"/>
      <c r="R250" s="110"/>
      <c r="S250" s="72"/>
      <c r="T250" s="111"/>
      <c r="U250" s="72"/>
      <c r="V250" s="112"/>
      <c r="W250" s="71"/>
      <c r="X250" s="72"/>
      <c r="Y250" s="112"/>
      <c r="Z250" s="72"/>
      <c r="AA250" s="75"/>
      <c r="AB250" s="169"/>
      <c r="AC250" s="72"/>
      <c r="AD250" s="170"/>
      <c r="AE250" s="72"/>
      <c r="AF250" s="170"/>
      <c r="AG250" s="71"/>
      <c r="AH250" s="72"/>
      <c r="AI250" s="170"/>
      <c r="AJ250" s="71"/>
      <c r="AK250" s="72"/>
      <c r="AL250" s="170"/>
      <c r="AM250" s="72"/>
      <c r="AN250" s="111"/>
      <c r="AO250" s="72"/>
      <c r="AP250" s="156"/>
      <c r="AQ250" s="72"/>
      <c r="AR250" s="156"/>
      <c r="AS250" s="72"/>
      <c r="AT250" s="160"/>
      <c r="AU250" s="72"/>
      <c r="AV250" s="156"/>
      <c r="AW250" s="71"/>
      <c r="AX250" s="72"/>
      <c r="AY250" s="111"/>
      <c r="AZ250" s="71"/>
      <c r="BA250" s="72"/>
      <c r="BB250" s="171"/>
      <c r="BC250" s="72"/>
      <c r="BD250" s="75"/>
    </row>
    <row r="251" ht="16.5" customHeight="1" outlineLevel="1">
      <c r="A251" s="75"/>
      <c r="B251" s="105"/>
      <c r="C251" s="106"/>
      <c r="D251" s="72"/>
      <c r="E251" s="107"/>
      <c r="F251" s="71"/>
      <c r="G251" s="107"/>
      <c r="H251" s="71"/>
      <c r="I251" s="107"/>
      <c r="J251" s="71"/>
      <c r="K251" s="71"/>
      <c r="L251" s="71"/>
      <c r="M251" s="72"/>
      <c r="N251" s="246"/>
      <c r="O251" s="72"/>
      <c r="P251" s="109"/>
      <c r="Q251" s="71"/>
      <c r="R251" s="110"/>
      <c r="S251" s="72"/>
      <c r="T251" s="111"/>
      <c r="U251" s="72"/>
      <c r="V251" s="112"/>
      <c r="W251" s="71"/>
      <c r="X251" s="72"/>
      <c r="Y251" s="112"/>
      <c r="Z251" s="72"/>
      <c r="AA251" s="75"/>
      <c r="AB251" s="169"/>
      <c r="AC251" s="72"/>
      <c r="AD251" s="170"/>
      <c r="AE251" s="72"/>
      <c r="AF251" s="170"/>
      <c r="AG251" s="71"/>
      <c r="AH251" s="72"/>
      <c r="AI251" s="170"/>
      <c r="AJ251" s="71"/>
      <c r="AK251" s="72"/>
      <c r="AL251" s="170"/>
      <c r="AM251" s="72"/>
      <c r="AN251" s="111"/>
      <c r="AO251" s="72"/>
      <c r="AP251" s="156"/>
      <c r="AQ251" s="72"/>
      <c r="AR251" s="156"/>
      <c r="AS251" s="72"/>
      <c r="AT251" s="160"/>
      <c r="AU251" s="72"/>
      <c r="AV251" s="156"/>
      <c r="AW251" s="71"/>
      <c r="AX251" s="72"/>
      <c r="AY251" s="111"/>
      <c r="AZ251" s="71"/>
      <c r="BA251" s="72"/>
      <c r="BB251" s="171"/>
      <c r="BC251" s="72"/>
      <c r="BD251" s="75"/>
    </row>
    <row r="252" ht="16.5" customHeight="1" outlineLevel="1">
      <c r="A252" s="75"/>
      <c r="B252" s="105"/>
      <c r="C252" s="106"/>
      <c r="D252" s="72"/>
      <c r="E252" s="107"/>
      <c r="F252" s="71"/>
      <c r="G252" s="107"/>
      <c r="H252" s="71"/>
      <c r="I252" s="107"/>
      <c r="J252" s="71"/>
      <c r="K252" s="71"/>
      <c r="L252" s="71"/>
      <c r="M252" s="72"/>
      <c r="N252" s="246"/>
      <c r="O252" s="72"/>
      <c r="P252" s="109"/>
      <c r="Q252" s="71"/>
      <c r="R252" s="110"/>
      <c r="S252" s="72"/>
      <c r="T252" s="111"/>
      <c r="U252" s="72"/>
      <c r="V252" s="112"/>
      <c r="W252" s="71"/>
      <c r="X252" s="72"/>
      <c r="Y252" s="112"/>
      <c r="Z252" s="72"/>
      <c r="AA252" s="75"/>
      <c r="AB252" s="169"/>
      <c r="AC252" s="72"/>
      <c r="AD252" s="170"/>
      <c r="AE252" s="72"/>
      <c r="AF252" s="170"/>
      <c r="AG252" s="71"/>
      <c r="AH252" s="72"/>
      <c r="AI252" s="170"/>
      <c r="AJ252" s="71"/>
      <c r="AK252" s="72"/>
      <c r="AL252" s="170"/>
      <c r="AM252" s="72"/>
      <c r="AN252" s="111"/>
      <c r="AO252" s="72"/>
      <c r="AP252" s="156"/>
      <c r="AQ252" s="72"/>
      <c r="AR252" s="156"/>
      <c r="AS252" s="72"/>
      <c r="AT252" s="160"/>
      <c r="AU252" s="72"/>
      <c r="AV252" s="156"/>
      <c r="AW252" s="71"/>
      <c r="AX252" s="72"/>
      <c r="AY252" s="111"/>
      <c r="AZ252" s="71"/>
      <c r="BA252" s="72"/>
      <c r="BB252" s="171"/>
      <c r="BC252" s="72"/>
      <c r="BD252" s="75"/>
    </row>
    <row r="253" ht="16.5" customHeight="1" outlineLevel="1">
      <c r="A253" s="75"/>
      <c r="B253" s="105"/>
      <c r="C253" s="106"/>
      <c r="D253" s="72"/>
      <c r="E253" s="107"/>
      <c r="F253" s="71"/>
      <c r="G253" s="107"/>
      <c r="H253" s="71"/>
      <c r="I253" s="107"/>
      <c r="J253" s="71"/>
      <c r="K253" s="71"/>
      <c r="L253" s="71"/>
      <c r="M253" s="72"/>
      <c r="N253" s="246"/>
      <c r="O253" s="72"/>
      <c r="P253" s="109"/>
      <c r="Q253" s="71"/>
      <c r="R253" s="110"/>
      <c r="S253" s="72"/>
      <c r="T253" s="111"/>
      <c r="U253" s="72"/>
      <c r="V253" s="112"/>
      <c r="W253" s="71"/>
      <c r="X253" s="72"/>
      <c r="Y253" s="112"/>
      <c r="Z253" s="72"/>
      <c r="AA253" s="75"/>
      <c r="AB253" s="169"/>
      <c r="AC253" s="72"/>
      <c r="AD253" s="170"/>
      <c r="AE253" s="72"/>
      <c r="AF253" s="170"/>
      <c r="AG253" s="71"/>
      <c r="AH253" s="72"/>
      <c r="AI253" s="170"/>
      <c r="AJ253" s="71"/>
      <c r="AK253" s="72"/>
      <c r="AL253" s="170"/>
      <c r="AM253" s="72"/>
      <c r="AN253" s="111"/>
      <c r="AO253" s="72"/>
      <c r="AP253" s="156"/>
      <c r="AQ253" s="72"/>
      <c r="AR253" s="156"/>
      <c r="AS253" s="72"/>
      <c r="AT253" s="160"/>
      <c r="AU253" s="72"/>
      <c r="AV253" s="156"/>
      <c r="AW253" s="71"/>
      <c r="AX253" s="72"/>
      <c r="AY253" s="111"/>
      <c r="AZ253" s="71"/>
      <c r="BA253" s="72"/>
      <c r="BB253" s="171"/>
      <c r="BC253" s="72"/>
      <c r="BD253" s="75"/>
    </row>
    <row r="254" ht="16.5" customHeight="1" outlineLevel="1">
      <c r="A254" s="75"/>
      <c r="B254" s="105"/>
      <c r="C254" s="106"/>
      <c r="D254" s="72"/>
      <c r="E254" s="107"/>
      <c r="F254" s="71"/>
      <c r="G254" s="107"/>
      <c r="H254" s="71"/>
      <c r="I254" s="107"/>
      <c r="J254" s="71"/>
      <c r="K254" s="71"/>
      <c r="L254" s="71"/>
      <c r="M254" s="72"/>
      <c r="N254" s="246"/>
      <c r="O254" s="72"/>
      <c r="P254" s="109"/>
      <c r="Q254" s="71"/>
      <c r="R254" s="110"/>
      <c r="S254" s="72"/>
      <c r="T254" s="111"/>
      <c r="U254" s="72"/>
      <c r="V254" s="112"/>
      <c r="W254" s="71"/>
      <c r="X254" s="72"/>
      <c r="Y254" s="112"/>
      <c r="Z254" s="72"/>
      <c r="AA254" s="75"/>
      <c r="AB254" s="169"/>
      <c r="AC254" s="72"/>
      <c r="AD254" s="170"/>
      <c r="AE254" s="72"/>
      <c r="AF254" s="170"/>
      <c r="AG254" s="71"/>
      <c r="AH254" s="72"/>
      <c r="AI254" s="170"/>
      <c r="AJ254" s="71"/>
      <c r="AK254" s="72"/>
      <c r="AL254" s="170"/>
      <c r="AM254" s="72"/>
      <c r="AN254" s="111"/>
      <c r="AO254" s="72"/>
      <c r="AP254" s="156"/>
      <c r="AQ254" s="72"/>
      <c r="AR254" s="156"/>
      <c r="AS254" s="72"/>
      <c r="AT254" s="160"/>
      <c r="AU254" s="72"/>
      <c r="AV254" s="156"/>
      <c r="AW254" s="71"/>
      <c r="AX254" s="72"/>
      <c r="AY254" s="111"/>
      <c r="AZ254" s="71"/>
      <c r="BA254" s="72"/>
      <c r="BB254" s="171"/>
      <c r="BC254" s="72"/>
      <c r="BD254" s="75"/>
    </row>
    <row r="255" ht="16.5" customHeight="1" outlineLevel="1">
      <c r="A255" s="75"/>
      <c r="B255" s="105"/>
      <c r="C255" s="106"/>
      <c r="D255" s="72"/>
      <c r="E255" s="107"/>
      <c r="F255" s="71"/>
      <c r="G255" s="107"/>
      <c r="H255" s="71"/>
      <c r="I255" s="107"/>
      <c r="J255" s="71"/>
      <c r="K255" s="71"/>
      <c r="L255" s="71"/>
      <c r="M255" s="72"/>
      <c r="N255" s="246"/>
      <c r="O255" s="72"/>
      <c r="P255" s="109"/>
      <c r="Q255" s="71"/>
      <c r="R255" s="110"/>
      <c r="S255" s="72"/>
      <c r="T255" s="111"/>
      <c r="U255" s="72"/>
      <c r="V255" s="112"/>
      <c r="W255" s="71"/>
      <c r="X255" s="72"/>
      <c r="Y255" s="112"/>
      <c r="Z255" s="72"/>
      <c r="AA255" s="75"/>
      <c r="AB255" s="169"/>
      <c r="AC255" s="72"/>
      <c r="AD255" s="170"/>
      <c r="AE255" s="72"/>
      <c r="AF255" s="170"/>
      <c r="AG255" s="71"/>
      <c r="AH255" s="72"/>
      <c r="AI255" s="170"/>
      <c r="AJ255" s="71"/>
      <c r="AK255" s="72"/>
      <c r="AL255" s="170"/>
      <c r="AM255" s="72"/>
      <c r="AN255" s="111"/>
      <c r="AO255" s="72"/>
      <c r="AP255" s="156"/>
      <c r="AQ255" s="72"/>
      <c r="AR255" s="156"/>
      <c r="AS255" s="72"/>
      <c r="AT255" s="160"/>
      <c r="AU255" s="72"/>
      <c r="AV255" s="156"/>
      <c r="AW255" s="71"/>
      <c r="AX255" s="72"/>
      <c r="AY255" s="111"/>
      <c r="AZ255" s="71"/>
      <c r="BA255" s="72"/>
      <c r="BB255" s="171"/>
      <c r="BC255" s="72"/>
      <c r="BD255" s="75"/>
    </row>
    <row r="256" ht="16.5" customHeight="1" outlineLevel="1">
      <c r="A256" s="75"/>
      <c r="B256" s="105"/>
      <c r="C256" s="106"/>
      <c r="D256" s="72"/>
      <c r="E256" s="107"/>
      <c r="F256" s="71"/>
      <c r="G256" s="107"/>
      <c r="H256" s="71"/>
      <c r="I256" s="107"/>
      <c r="J256" s="71"/>
      <c r="K256" s="71"/>
      <c r="L256" s="71"/>
      <c r="M256" s="72"/>
      <c r="N256" s="246"/>
      <c r="O256" s="72"/>
      <c r="P256" s="109"/>
      <c r="Q256" s="71"/>
      <c r="R256" s="110"/>
      <c r="S256" s="72"/>
      <c r="T256" s="111"/>
      <c r="U256" s="72"/>
      <c r="V256" s="112"/>
      <c r="W256" s="71"/>
      <c r="X256" s="72"/>
      <c r="Y256" s="112"/>
      <c r="Z256" s="72"/>
      <c r="AA256" s="75"/>
      <c r="AB256" s="169"/>
      <c r="AC256" s="72"/>
      <c r="AD256" s="170"/>
      <c r="AE256" s="72"/>
      <c r="AF256" s="170"/>
      <c r="AG256" s="71"/>
      <c r="AH256" s="72"/>
      <c r="AI256" s="170"/>
      <c r="AJ256" s="71"/>
      <c r="AK256" s="72"/>
      <c r="AL256" s="170"/>
      <c r="AM256" s="72"/>
      <c r="AN256" s="111"/>
      <c r="AO256" s="72"/>
      <c r="AP256" s="156"/>
      <c r="AQ256" s="72"/>
      <c r="AR256" s="156"/>
      <c r="AS256" s="72"/>
      <c r="AT256" s="160"/>
      <c r="AU256" s="72"/>
      <c r="AV256" s="156"/>
      <c r="AW256" s="71"/>
      <c r="AX256" s="72"/>
      <c r="AY256" s="111"/>
      <c r="AZ256" s="71"/>
      <c r="BA256" s="72"/>
      <c r="BB256" s="171"/>
      <c r="BC256" s="72"/>
      <c r="BD256" s="75"/>
    </row>
    <row r="257" ht="16.5" customHeight="1" outlineLevel="1">
      <c r="A257" s="75"/>
      <c r="B257" s="105"/>
      <c r="C257" s="106"/>
      <c r="D257" s="72"/>
      <c r="E257" s="107"/>
      <c r="F257" s="71"/>
      <c r="G257" s="107"/>
      <c r="H257" s="71"/>
      <c r="I257" s="107"/>
      <c r="J257" s="71"/>
      <c r="K257" s="71"/>
      <c r="L257" s="71"/>
      <c r="M257" s="72"/>
      <c r="N257" s="246"/>
      <c r="O257" s="72"/>
      <c r="P257" s="109"/>
      <c r="Q257" s="71"/>
      <c r="R257" s="110"/>
      <c r="S257" s="72"/>
      <c r="T257" s="111"/>
      <c r="U257" s="72"/>
      <c r="V257" s="112"/>
      <c r="W257" s="71"/>
      <c r="X257" s="72"/>
      <c r="Y257" s="112"/>
      <c r="Z257" s="72"/>
      <c r="AA257" s="75"/>
      <c r="AB257" s="169"/>
      <c r="AC257" s="72"/>
      <c r="AD257" s="170"/>
      <c r="AE257" s="72"/>
      <c r="AF257" s="170"/>
      <c r="AG257" s="71"/>
      <c r="AH257" s="72"/>
      <c r="AI257" s="170"/>
      <c r="AJ257" s="71"/>
      <c r="AK257" s="72"/>
      <c r="AL257" s="170"/>
      <c r="AM257" s="72"/>
      <c r="AN257" s="111"/>
      <c r="AO257" s="72"/>
      <c r="AP257" s="156"/>
      <c r="AQ257" s="72"/>
      <c r="AR257" s="156"/>
      <c r="AS257" s="72"/>
      <c r="AT257" s="160"/>
      <c r="AU257" s="72"/>
      <c r="AV257" s="156"/>
      <c r="AW257" s="71"/>
      <c r="AX257" s="72"/>
      <c r="AY257" s="111"/>
      <c r="AZ257" s="71"/>
      <c r="BA257" s="72"/>
      <c r="BB257" s="171"/>
      <c r="BC257" s="72"/>
      <c r="BD257" s="75"/>
    </row>
    <row r="258" ht="16.5" customHeight="1" outlineLevel="1">
      <c r="A258" s="75"/>
      <c r="B258" s="105"/>
      <c r="C258" s="106"/>
      <c r="D258" s="72"/>
      <c r="E258" s="107"/>
      <c r="F258" s="71"/>
      <c r="G258" s="107"/>
      <c r="H258" s="71"/>
      <c r="I258" s="107"/>
      <c r="J258" s="71"/>
      <c r="K258" s="71"/>
      <c r="L258" s="71"/>
      <c r="M258" s="72"/>
      <c r="N258" s="246"/>
      <c r="O258" s="72"/>
      <c r="P258" s="109"/>
      <c r="Q258" s="71"/>
      <c r="R258" s="110"/>
      <c r="S258" s="72"/>
      <c r="T258" s="111"/>
      <c r="U258" s="72"/>
      <c r="V258" s="112"/>
      <c r="W258" s="71"/>
      <c r="X258" s="72"/>
      <c r="Y258" s="112"/>
      <c r="Z258" s="72"/>
      <c r="AA258" s="75"/>
      <c r="AB258" s="169"/>
      <c r="AC258" s="72"/>
      <c r="AD258" s="170"/>
      <c r="AE258" s="72"/>
      <c r="AF258" s="170"/>
      <c r="AG258" s="71"/>
      <c r="AH258" s="72"/>
      <c r="AI258" s="170"/>
      <c r="AJ258" s="71"/>
      <c r="AK258" s="72"/>
      <c r="AL258" s="170"/>
      <c r="AM258" s="72"/>
      <c r="AN258" s="111"/>
      <c r="AO258" s="72"/>
      <c r="AP258" s="156"/>
      <c r="AQ258" s="72"/>
      <c r="AR258" s="156"/>
      <c r="AS258" s="72"/>
      <c r="AT258" s="160"/>
      <c r="AU258" s="72"/>
      <c r="AV258" s="156"/>
      <c r="AW258" s="71"/>
      <c r="AX258" s="72"/>
      <c r="AY258" s="111"/>
      <c r="AZ258" s="71"/>
      <c r="BA258" s="72"/>
      <c r="BB258" s="171"/>
      <c r="BC258" s="72"/>
      <c r="BD258" s="75"/>
    </row>
    <row r="259" ht="16.5" customHeight="1" outlineLevel="1">
      <c r="A259" s="75"/>
      <c r="B259" s="105"/>
      <c r="C259" s="106"/>
      <c r="D259" s="72"/>
      <c r="E259" s="107"/>
      <c r="F259" s="71"/>
      <c r="G259" s="107"/>
      <c r="H259" s="71"/>
      <c r="I259" s="107"/>
      <c r="J259" s="71"/>
      <c r="K259" s="71"/>
      <c r="L259" s="71"/>
      <c r="M259" s="72"/>
      <c r="N259" s="246"/>
      <c r="O259" s="72"/>
      <c r="P259" s="109"/>
      <c r="Q259" s="71"/>
      <c r="R259" s="110"/>
      <c r="S259" s="72"/>
      <c r="T259" s="111"/>
      <c r="U259" s="72"/>
      <c r="V259" s="112"/>
      <c r="W259" s="71"/>
      <c r="X259" s="72"/>
      <c r="Y259" s="112"/>
      <c r="Z259" s="72"/>
      <c r="AA259" s="75"/>
      <c r="AB259" s="169"/>
      <c r="AC259" s="72"/>
      <c r="AD259" s="170"/>
      <c r="AE259" s="72"/>
      <c r="AF259" s="170"/>
      <c r="AG259" s="71"/>
      <c r="AH259" s="72"/>
      <c r="AI259" s="170"/>
      <c r="AJ259" s="71"/>
      <c r="AK259" s="72"/>
      <c r="AL259" s="170"/>
      <c r="AM259" s="72"/>
      <c r="AN259" s="111"/>
      <c r="AO259" s="72"/>
      <c r="AP259" s="156"/>
      <c r="AQ259" s="72"/>
      <c r="AR259" s="156"/>
      <c r="AS259" s="72"/>
      <c r="AT259" s="160"/>
      <c r="AU259" s="72"/>
      <c r="AV259" s="156"/>
      <c r="AW259" s="71"/>
      <c r="AX259" s="72"/>
      <c r="AY259" s="111"/>
      <c r="AZ259" s="71"/>
      <c r="BA259" s="72"/>
      <c r="BB259" s="171"/>
      <c r="BC259" s="72"/>
      <c r="BD259" s="75"/>
    </row>
    <row r="260" ht="16.5" customHeight="1" outlineLevel="1">
      <c r="A260" s="75"/>
      <c r="B260" s="105"/>
      <c r="C260" s="106"/>
      <c r="D260" s="72"/>
      <c r="E260" s="107"/>
      <c r="F260" s="71"/>
      <c r="G260" s="107"/>
      <c r="H260" s="71"/>
      <c r="I260" s="107"/>
      <c r="J260" s="71"/>
      <c r="K260" s="71"/>
      <c r="L260" s="71"/>
      <c r="M260" s="72"/>
      <c r="N260" s="246"/>
      <c r="O260" s="72"/>
      <c r="P260" s="109"/>
      <c r="Q260" s="71"/>
      <c r="R260" s="110"/>
      <c r="S260" s="72"/>
      <c r="T260" s="111"/>
      <c r="U260" s="72"/>
      <c r="V260" s="112"/>
      <c r="W260" s="71"/>
      <c r="X260" s="72"/>
      <c r="Y260" s="112"/>
      <c r="Z260" s="72"/>
      <c r="AA260" s="75"/>
      <c r="AB260" s="169"/>
      <c r="AC260" s="72"/>
      <c r="AD260" s="170"/>
      <c r="AE260" s="72"/>
      <c r="AF260" s="170"/>
      <c r="AG260" s="71"/>
      <c r="AH260" s="72"/>
      <c r="AI260" s="170"/>
      <c r="AJ260" s="71"/>
      <c r="AK260" s="72"/>
      <c r="AL260" s="170"/>
      <c r="AM260" s="72"/>
      <c r="AN260" s="111"/>
      <c r="AO260" s="72"/>
      <c r="AP260" s="156"/>
      <c r="AQ260" s="72"/>
      <c r="AR260" s="156"/>
      <c r="AS260" s="72"/>
      <c r="AT260" s="160"/>
      <c r="AU260" s="72"/>
      <c r="AV260" s="156"/>
      <c r="AW260" s="71"/>
      <c r="AX260" s="72"/>
      <c r="AY260" s="111"/>
      <c r="AZ260" s="71"/>
      <c r="BA260" s="72"/>
      <c r="BB260" s="171"/>
      <c r="BC260" s="72"/>
      <c r="BD260" s="75"/>
    </row>
    <row r="261" ht="16.5" customHeight="1" outlineLevel="1">
      <c r="A261" s="75"/>
      <c r="B261" s="105"/>
      <c r="C261" s="106"/>
      <c r="D261" s="72"/>
      <c r="E261" s="107"/>
      <c r="F261" s="71"/>
      <c r="G261" s="107"/>
      <c r="H261" s="71"/>
      <c r="I261" s="107"/>
      <c r="J261" s="71"/>
      <c r="K261" s="71"/>
      <c r="L261" s="71"/>
      <c r="M261" s="72"/>
      <c r="N261" s="246"/>
      <c r="O261" s="72"/>
      <c r="P261" s="109"/>
      <c r="Q261" s="71"/>
      <c r="R261" s="110"/>
      <c r="S261" s="72"/>
      <c r="T261" s="111"/>
      <c r="U261" s="72"/>
      <c r="V261" s="112"/>
      <c r="W261" s="71"/>
      <c r="X261" s="72"/>
      <c r="Y261" s="112"/>
      <c r="Z261" s="72"/>
      <c r="AA261" s="75"/>
      <c r="AB261" s="169"/>
      <c r="AC261" s="72"/>
      <c r="AD261" s="170"/>
      <c r="AE261" s="72"/>
      <c r="AF261" s="170"/>
      <c r="AG261" s="71"/>
      <c r="AH261" s="72"/>
      <c r="AI261" s="170"/>
      <c r="AJ261" s="71"/>
      <c r="AK261" s="72"/>
      <c r="AL261" s="170"/>
      <c r="AM261" s="72"/>
      <c r="AN261" s="111"/>
      <c r="AO261" s="72"/>
      <c r="AP261" s="156"/>
      <c r="AQ261" s="72"/>
      <c r="AR261" s="156"/>
      <c r="AS261" s="72"/>
      <c r="AT261" s="160"/>
      <c r="AU261" s="72"/>
      <c r="AV261" s="156"/>
      <c r="AW261" s="71"/>
      <c r="AX261" s="72"/>
      <c r="AY261" s="111"/>
      <c r="AZ261" s="71"/>
      <c r="BA261" s="72"/>
      <c r="BB261" s="171"/>
      <c r="BC261" s="72"/>
      <c r="BD261" s="75"/>
    </row>
    <row r="262" ht="16.5" customHeight="1" outlineLevel="1">
      <c r="A262" s="75"/>
      <c r="B262" s="105"/>
      <c r="C262" s="106"/>
      <c r="D262" s="72"/>
      <c r="E262" s="107"/>
      <c r="F262" s="71"/>
      <c r="G262" s="107"/>
      <c r="H262" s="71"/>
      <c r="I262" s="107"/>
      <c r="J262" s="71"/>
      <c r="K262" s="71"/>
      <c r="L262" s="71"/>
      <c r="M262" s="72"/>
      <c r="N262" s="246"/>
      <c r="O262" s="72"/>
      <c r="P262" s="109"/>
      <c r="Q262" s="71"/>
      <c r="R262" s="110"/>
      <c r="S262" s="72"/>
      <c r="T262" s="111"/>
      <c r="U262" s="72"/>
      <c r="V262" s="112"/>
      <c r="W262" s="71"/>
      <c r="X262" s="72"/>
      <c r="Y262" s="112"/>
      <c r="Z262" s="72"/>
      <c r="AA262" s="75"/>
      <c r="AB262" s="169"/>
      <c r="AC262" s="72"/>
      <c r="AD262" s="170"/>
      <c r="AE262" s="72"/>
      <c r="AF262" s="170"/>
      <c r="AG262" s="71"/>
      <c r="AH262" s="72"/>
      <c r="AI262" s="170"/>
      <c r="AJ262" s="71"/>
      <c r="AK262" s="72"/>
      <c r="AL262" s="170"/>
      <c r="AM262" s="72"/>
      <c r="AN262" s="111"/>
      <c r="AO262" s="72"/>
      <c r="AP262" s="156"/>
      <c r="AQ262" s="72"/>
      <c r="AR262" s="156"/>
      <c r="AS262" s="72"/>
      <c r="AT262" s="160"/>
      <c r="AU262" s="72"/>
      <c r="AV262" s="156"/>
      <c r="AW262" s="71"/>
      <c r="AX262" s="72"/>
      <c r="AY262" s="111"/>
      <c r="AZ262" s="71"/>
      <c r="BA262" s="72"/>
      <c r="BB262" s="171"/>
      <c r="BC262" s="72"/>
      <c r="BD262" s="75"/>
    </row>
    <row r="263" ht="16.5" customHeight="1" outlineLevel="1">
      <c r="A263" s="75"/>
      <c r="B263" s="105"/>
      <c r="C263" s="106"/>
      <c r="D263" s="72"/>
      <c r="E263" s="107"/>
      <c r="F263" s="71"/>
      <c r="G263" s="107"/>
      <c r="H263" s="71"/>
      <c r="I263" s="107"/>
      <c r="J263" s="71"/>
      <c r="K263" s="71"/>
      <c r="L263" s="71"/>
      <c r="M263" s="72"/>
      <c r="N263" s="246"/>
      <c r="O263" s="72"/>
      <c r="P263" s="109"/>
      <c r="Q263" s="71"/>
      <c r="R263" s="110"/>
      <c r="S263" s="72"/>
      <c r="T263" s="111"/>
      <c r="U263" s="72"/>
      <c r="V263" s="112"/>
      <c r="W263" s="71"/>
      <c r="X263" s="72"/>
      <c r="Y263" s="112"/>
      <c r="Z263" s="72"/>
      <c r="AA263" s="75"/>
      <c r="AB263" s="169"/>
      <c r="AC263" s="72"/>
      <c r="AD263" s="170"/>
      <c r="AE263" s="72"/>
      <c r="AF263" s="170"/>
      <c r="AG263" s="71"/>
      <c r="AH263" s="72"/>
      <c r="AI263" s="170"/>
      <c r="AJ263" s="71"/>
      <c r="AK263" s="72"/>
      <c r="AL263" s="170"/>
      <c r="AM263" s="72"/>
      <c r="AN263" s="111"/>
      <c r="AO263" s="72"/>
      <c r="AP263" s="156"/>
      <c r="AQ263" s="72"/>
      <c r="AR263" s="156"/>
      <c r="AS263" s="72"/>
      <c r="AT263" s="160"/>
      <c r="AU263" s="72"/>
      <c r="AV263" s="156"/>
      <c r="AW263" s="71"/>
      <c r="AX263" s="72"/>
      <c r="AY263" s="111"/>
      <c r="AZ263" s="71"/>
      <c r="BA263" s="72"/>
      <c r="BB263" s="171"/>
      <c r="BC263" s="72"/>
      <c r="BD263" s="75"/>
    </row>
    <row r="264" ht="16.5" customHeight="1" outlineLevel="1">
      <c r="A264" s="75"/>
      <c r="B264" s="105"/>
      <c r="C264" s="106"/>
      <c r="D264" s="72"/>
      <c r="E264" s="107"/>
      <c r="F264" s="71"/>
      <c r="G264" s="107"/>
      <c r="H264" s="71"/>
      <c r="I264" s="107"/>
      <c r="J264" s="71"/>
      <c r="K264" s="71"/>
      <c r="L264" s="71"/>
      <c r="M264" s="72"/>
      <c r="N264" s="246"/>
      <c r="O264" s="72"/>
      <c r="P264" s="109"/>
      <c r="Q264" s="71"/>
      <c r="R264" s="110"/>
      <c r="S264" s="72"/>
      <c r="T264" s="111"/>
      <c r="U264" s="72"/>
      <c r="V264" s="112"/>
      <c r="W264" s="71"/>
      <c r="X264" s="72"/>
      <c r="Y264" s="112"/>
      <c r="Z264" s="72"/>
      <c r="AA264" s="75"/>
      <c r="AB264" s="169"/>
      <c r="AC264" s="72"/>
      <c r="AD264" s="170"/>
      <c r="AE264" s="72"/>
      <c r="AF264" s="170"/>
      <c r="AG264" s="71"/>
      <c r="AH264" s="72"/>
      <c r="AI264" s="170"/>
      <c r="AJ264" s="71"/>
      <c r="AK264" s="72"/>
      <c r="AL264" s="170"/>
      <c r="AM264" s="72"/>
      <c r="AN264" s="111"/>
      <c r="AO264" s="72"/>
      <c r="AP264" s="156"/>
      <c r="AQ264" s="72"/>
      <c r="AR264" s="156"/>
      <c r="AS264" s="72"/>
      <c r="AT264" s="160"/>
      <c r="AU264" s="72"/>
      <c r="AV264" s="156"/>
      <c r="AW264" s="71"/>
      <c r="AX264" s="72"/>
      <c r="AY264" s="111"/>
      <c r="AZ264" s="71"/>
      <c r="BA264" s="72"/>
      <c r="BB264" s="171"/>
      <c r="BC264" s="72"/>
      <c r="BD264" s="75"/>
    </row>
    <row r="265" ht="16.5" customHeight="1" outlineLevel="1">
      <c r="A265" s="75"/>
      <c r="B265" s="105"/>
      <c r="C265" s="106"/>
      <c r="D265" s="72"/>
      <c r="E265" s="107"/>
      <c r="F265" s="71"/>
      <c r="G265" s="107"/>
      <c r="H265" s="71"/>
      <c r="I265" s="107"/>
      <c r="J265" s="71"/>
      <c r="K265" s="71"/>
      <c r="L265" s="71"/>
      <c r="M265" s="72"/>
      <c r="N265" s="246"/>
      <c r="O265" s="72"/>
      <c r="P265" s="109"/>
      <c r="Q265" s="71"/>
      <c r="R265" s="110"/>
      <c r="S265" s="72"/>
      <c r="T265" s="111"/>
      <c r="U265" s="72"/>
      <c r="V265" s="112"/>
      <c r="W265" s="71"/>
      <c r="X265" s="72"/>
      <c r="Y265" s="112"/>
      <c r="Z265" s="72"/>
      <c r="AA265" s="75"/>
      <c r="AB265" s="169"/>
      <c r="AC265" s="72"/>
      <c r="AD265" s="170"/>
      <c r="AE265" s="72"/>
      <c r="AF265" s="170"/>
      <c r="AG265" s="71"/>
      <c r="AH265" s="72"/>
      <c r="AI265" s="170"/>
      <c r="AJ265" s="71"/>
      <c r="AK265" s="72"/>
      <c r="AL265" s="170"/>
      <c r="AM265" s="72"/>
      <c r="AN265" s="111"/>
      <c r="AO265" s="72"/>
      <c r="AP265" s="156"/>
      <c r="AQ265" s="72"/>
      <c r="AR265" s="156"/>
      <c r="AS265" s="72"/>
      <c r="AT265" s="160"/>
      <c r="AU265" s="72"/>
      <c r="AV265" s="156"/>
      <c r="AW265" s="71"/>
      <c r="AX265" s="72"/>
      <c r="AY265" s="111"/>
      <c r="AZ265" s="71"/>
      <c r="BA265" s="72"/>
      <c r="BB265" s="171"/>
      <c r="BC265" s="72"/>
      <c r="BD265" s="75"/>
    </row>
    <row r="266" ht="16.5" customHeight="1" outlineLevel="1">
      <c r="A266" s="75"/>
      <c r="B266" s="105"/>
      <c r="C266" s="106"/>
      <c r="D266" s="72"/>
      <c r="E266" s="107"/>
      <c r="F266" s="71"/>
      <c r="G266" s="107"/>
      <c r="H266" s="71"/>
      <c r="I266" s="107"/>
      <c r="J266" s="71"/>
      <c r="K266" s="71"/>
      <c r="L266" s="71"/>
      <c r="M266" s="72"/>
      <c r="N266" s="246"/>
      <c r="O266" s="72"/>
      <c r="P266" s="109"/>
      <c r="Q266" s="71"/>
      <c r="R266" s="110"/>
      <c r="S266" s="72"/>
      <c r="T266" s="111"/>
      <c r="U266" s="72"/>
      <c r="V266" s="112"/>
      <c r="W266" s="71"/>
      <c r="X266" s="72"/>
      <c r="Y266" s="112"/>
      <c r="Z266" s="72"/>
      <c r="AA266" s="75"/>
      <c r="AB266" s="169"/>
      <c r="AC266" s="72"/>
      <c r="AD266" s="170"/>
      <c r="AE266" s="72"/>
      <c r="AF266" s="170"/>
      <c r="AG266" s="71"/>
      <c r="AH266" s="72"/>
      <c r="AI266" s="170"/>
      <c r="AJ266" s="71"/>
      <c r="AK266" s="72"/>
      <c r="AL266" s="170"/>
      <c r="AM266" s="72"/>
      <c r="AN266" s="111"/>
      <c r="AO266" s="72"/>
      <c r="AP266" s="156"/>
      <c r="AQ266" s="72"/>
      <c r="AR266" s="156"/>
      <c r="AS266" s="72"/>
      <c r="AT266" s="160"/>
      <c r="AU266" s="72"/>
      <c r="AV266" s="156"/>
      <c r="AW266" s="71"/>
      <c r="AX266" s="72"/>
      <c r="AY266" s="111"/>
      <c r="AZ266" s="71"/>
      <c r="BA266" s="72"/>
      <c r="BB266" s="171"/>
      <c r="BC266" s="72"/>
      <c r="BD266" s="75"/>
    </row>
    <row r="267" ht="16.5" customHeight="1" outlineLevel="1">
      <c r="A267" s="75"/>
      <c r="B267" s="105"/>
      <c r="C267" s="106"/>
      <c r="D267" s="72"/>
      <c r="E267" s="107"/>
      <c r="F267" s="71"/>
      <c r="G267" s="107"/>
      <c r="H267" s="71"/>
      <c r="I267" s="107"/>
      <c r="J267" s="71"/>
      <c r="K267" s="71"/>
      <c r="L267" s="71"/>
      <c r="M267" s="72"/>
      <c r="N267" s="246"/>
      <c r="O267" s="72"/>
      <c r="P267" s="109"/>
      <c r="Q267" s="71"/>
      <c r="R267" s="110"/>
      <c r="S267" s="72"/>
      <c r="T267" s="111"/>
      <c r="U267" s="72"/>
      <c r="V267" s="112"/>
      <c r="W267" s="71"/>
      <c r="X267" s="72"/>
      <c r="Y267" s="112"/>
      <c r="Z267" s="72"/>
      <c r="AA267" s="75"/>
      <c r="AB267" s="169"/>
      <c r="AC267" s="72"/>
      <c r="AD267" s="170"/>
      <c r="AE267" s="72"/>
      <c r="AF267" s="170"/>
      <c r="AG267" s="71"/>
      <c r="AH267" s="72"/>
      <c r="AI267" s="170"/>
      <c r="AJ267" s="71"/>
      <c r="AK267" s="72"/>
      <c r="AL267" s="170"/>
      <c r="AM267" s="72"/>
      <c r="AN267" s="111"/>
      <c r="AO267" s="72"/>
      <c r="AP267" s="156"/>
      <c r="AQ267" s="72"/>
      <c r="AR267" s="156"/>
      <c r="AS267" s="72"/>
      <c r="AT267" s="160"/>
      <c r="AU267" s="72"/>
      <c r="AV267" s="156"/>
      <c r="AW267" s="71"/>
      <c r="AX267" s="72"/>
      <c r="AY267" s="111"/>
      <c r="AZ267" s="71"/>
      <c r="BA267" s="72"/>
      <c r="BB267" s="171"/>
      <c r="BC267" s="72"/>
      <c r="BD267" s="75"/>
    </row>
    <row r="268" ht="16.5" customHeight="1" outlineLevel="1">
      <c r="A268" s="75"/>
      <c r="B268" s="105"/>
      <c r="C268" s="106"/>
      <c r="D268" s="72"/>
      <c r="E268" s="107"/>
      <c r="F268" s="71"/>
      <c r="G268" s="107"/>
      <c r="H268" s="71"/>
      <c r="I268" s="107"/>
      <c r="J268" s="71"/>
      <c r="K268" s="71"/>
      <c r="L268" s="71"/>
      <c r="M268" s="72"/>
      <c r="N268" s="246"/>
      <c r="O268" s="72"/>
      <c r="P268" s="109"/>
      <c r="Q268" s="71"/>
      <c r="R268" s="110"/>
      <c r="S268" s="72"/>
      <c r="T268" s="111"/>
      <c r="U268" s="72"/>
      <c r="V268" s="112"/>
      <c r="W268" s="71"/>
      <c r="X268" s="72"/>
      <c r="Y268" s="112"/>
      <c r="Z268" s="72"/>
      <c r="AA268" s="75"/>
      <c r="AB268" s="169"/>
      <c r="AC268" s="72"/>
      <c r="AD268" s="170"/>
      <c r="AE268" s="72"/>
      <c r="AF268" s="170"/>
      <c r="AG268" s="71"/>
      <c r="AH268" s="72"/>
      <c r="AI268" s="170"/>
      <c r="AJ268" s="71"/>
      <c r="AK268" s="72"/>
      <c r="AL268" s="170"/>
      <c r="AM268" s="72"/>
      <c r="AN268" s="111"/>
      <c r="AO268" s="72"/>
      <c r="AP268" s="156"/>
      <c r="AQ268" s="72"/>
      <c r="AR268" s="156"/>
      <c r="AS268" s="72"/>
      <c r="AT268" s="160"/>
      <c r="AU268" s="72"/>
      <c r="AV268" s="156"/>
      <c r="AW268" s="71"/>
      <c r="AX268" s="72"/>
      <c r="AY268" s="111"/>
      <c r="AZ268" s="71"/>
      <c r="BA268" s="72"/>
      <c r="BB268" s="171"/>
      <c r="BC268" s="72"/>
      <c r="BD268" s="75"/>
    </row>
    <row r="269" ht="16.5" customHeight="1" outlineLevel="1">
      <c r="A269" s="75"/>
      <c r="B269" s="105"/>
      <c r="C269" s="106"/>
      <c r="D269" s="72"/>
      <c r="E269" s="107"/>
      <c r="F269" s="71"/>
      <c r="G269" s="107"/>
      <c r="H269" s="71"/>
      <c r="I269" s="107"/>
      <c r="J269" s="71"/>
      <c r="K269" s="71"/>
      <c r="L269" s="71"/>
      <c r="M269" s="72"/>
      <c r="N269" s="246"/>
      <c r="O269" s="72"/>
      <c r="P269" s="109"/>
      <c r="Q269" s="71"/>
      <c r="R269" s="110"/>
      <c r="S269" s="72"/>
      <c r="T269" s="111"/>
      <c r="U269" s="72"/>
      <c r="V269" s="112"/>
      <c r="W269" s="71"/>
      <c r="X269" s="72"/>
      <c r="Y269" s="112"/>
      <c r="Z269" s="72"/>
      <c r="AA269" s="75"/>
      <c r="AB269" s="169"/>
      <c r="AC269" s="72"/>
      <c r="AD269" s="170"/>
      <c r="AE269" s="72"/>
      <c r="AF269" s="170"/>
      <c r="AG269" s="71"/>
      <c r="AH269" s="72"/>
      <c r="AI269" s="170"/>
      <c r="AJ269" s="71"/>
      <c r="AK269" s="72"/>
      <c r="AL269" s="170"/>
      <c r="AM269" s="72"/>
      <c r="AN269" s="111"/>
      <c r="AO269" s="72"/>
      <c r="AP269" s="156"/>
      <c r="AQ269" s="72"/>
      <c r="AR269" s="156"/>
      <c r="AS269" s="72"/>
      <c r="AT269" s="160"/>
      <c r="AU269" s="72"/>
      <c r="AV269" s="156"/>
      <c r="AW269" s="71"/>
      <c r="AX269" s="72"/>
      <c r="AY269" s="111"/>
      <c r="AZ269" s="71"/>
      <c r="BA269" s="72"/>
      <c r="BB269" s="171"/>
      <c r="BC269" s="72"/>
      <c r="BD269" s="75"/>
    </row>
    <row r="270" ht="16.5" customHeight="1" outlineLevel="1">
      <c r="A270" s="75"/>
      <c r="B270" s="105"/>
      <c r="C270" s="106"/>
      <c r="D270" s="72"/>
      <c r="E270" s="107"/>
      <c r="F270" s="71"/>
      <c r="G270" s="107"/>
      <c r="H270" s="71"/>
      <c r="I270" s="107"/>
      <c r="J270" s="71"/>
      <c r="K270" s="71"/>
      <c r="L270" s="71"/>
      <c r="M270" s="72"/>
      <c r="N270" s="246"/>
      <c r="O270" s="72"/>
      <c r="P270" s="109"/>
      <c r="Q270" s="71"/>
      <c r="R270" s="110"/>
      <c r="S270" s="72"/>
      <c r="T270" s="111"/>
      <c r="U270" s="72"/>
      <c r="V270" s="112"/>
      <c r="W270" s="71"/>
      <c r="X270" s="72"/>
      <c r="Y270" s="112"/>
      <c r="Z270" s="72"/>
      <c r="AA270" s="75"/>
      <c r="AB270" s="169"/>
      <c r="AC270" s="72"/>
      <c r="AD270" s="170"/>
      <c r="AE270" s="72"/>
      <c r="AF270" s="170"/>
      <c r="AG270" s="71"/>
      <c r="AH270" s="72"/>
      <c r="AI270" s="170"/>
      <c r="AJ270" s="71"/>
      <c r="AK270" s="72"/>
      <c r="AL270" s="170"/>
      <c r="AM270" s="72"/>
      <c r="AN270" s="111"/>
      <c r="AO270" s="72"/>
      <c r="AP270" s="156"/>
      <c r="AQ270" s="72"/>
      <c r="AR270" s="156"/>
      <c r="AS270" s="72"/>
      <c r="AT270" s="160"/>
      <c r="AU270" s="72"/>
      <c r="AV270" s="156"/>
      <c r="AW270" s="71"/>
      <c r="AX270" s="72"/>
      <c r="AY270" s="111"/>
      <c r="AZ270" s="71"/>
      <c r="BA270" s="72"/>
      <c r="BB270" s="171"/>
      <c r="BC270" s="72"/>
      <c r="BD270" s="75"/>
    </row>
    <row r="271" ht="16.5" customHeight="1" outlineLevel="1">
      <c r="A271" s="75"/>
      <c r="B271" s="105"/>
      <c r="C271" s="106"/>
      <c r="D271" s="72"/>
      <c r="E271" s="107"/>
      <c r="F271" s="71"/>
      <c r="G271" s="107"/>
      <c r="H271" s="71"/>
      <c r="I271" s="107"/>
      <c r="J271" s="71"/>
      <c r="K271" s="71"/>
      <c r="L271" s="71"/>
      <c r="M271" s="72"/>
      <c r="N271" s="246"/>
      <c r="O271" s="72"/>
      <c r="P271" s="109"/>
      <c r="Q271" s="71"/>
      <c r="R271" s="110"/>
      <c r="S271" s="72"/>
      <c r="T271" s="111"/>
      <c r="U271" s="72"/>
      <c r="V271" s="112"/>
      <c r="W271" s="71"/>
      <c r="X271" s="72"/>
      <c r="Y271" s="112"/>
      <c r="Z271" s="72"/>
      <c r="AA271" s="75"/>
      <c r="AB271" s="169"/>
      <c r="AC271" s="72"/>
      <c r="AD271" s="170"/>
      <c r="AE271" s="72"/>
      <c r="AF271" s="170"/>
      <c r="AG271" s="71"/>
      <c r="AH271" s="72"/>
      <c r="AI271" s="170"/>
      <c r="AJ271" s="71"/>
      <c r="AK271" s="72"/>
      <c r="AL271" s="170"/>
      <c r="AM271" s="72"/>
      <c r="AN271" s="111"/>
      <c r="AO271" s="72"/>
      <c r="AP271" s="156"/>
      <c r="AQ271" s="72"/>
      <c r="AR271" s="156"/>
      <c r="AS271" s="72"/>
      <c r="AT271" s="160"/>
      <c r="AU271" s="72"/>
      <c r="AV271" s="156"/>
      <c r="AW271" s="71"/>
      <c r="AX271" s="72"/>
      <c r="AY271" s="111"/>
      <c r="AZ271" s="71"/>
      <c r="BA271" s="72"/>
      <c r="BB271" s="171"/>
      <c r="BC271" s="72"/>
      <c r="BD271" s="75"/>
    </row>
    <row r="272" ht="16.5" customHeight="1" outlineLevel="1">
      <c r="A272" s="75"/>
      <c r="B272" s="105"/>
      <c r="C272" s="106"/>
      <c r="D272" s="72"/>
      <c r="E272" s="107"/>
      <c r="F272" s="71"/>
      <c r="G272" s="107"/>
      <c r="H272" s="71"/>
      <c r="I272" s="107"/>
      <c r="J272" s="71"/>
      <c r="K272" s="71"/>
      <c r="L272" s="71"/>
      <c r="M272" s="72"/>
      <c r="N272" s="246"/>
      <c r="O272" s="72"/>
      <c r="P272" s="109"/>
      <c r="Q272" s="71"/>
      <c r="R272" s="110"/>
      <c r="S272" s="72"/>
      <c r="T272" s="111"/>
      <c r="U272" s="72"/>
      <c r="V272" s="112"/>
      <c r="W272" s="71"/>
      <c r="X272" s="72"/>
      <c r="Y272" s="112"/>
      <c r="Z272" s="72"/>
      <c r="AA272" s="75"/>
      <c r="AB272" s="169"/>
      <c r="AC272" s="72"/>
      <c r="AD272" s="170"/>
      <c r="AE272" s="72"/>
      <c r="AF272" s="170"/>
      <c r="AG272" s="71"/>
      <c r="AH272" s="72"/>
      <c r="AI272" s="170"/>
      <c r="AJ272" s="71"/>
      <c r="AK272" s="72"/>
      <c r="AL272" s="170"/>
      <c r="AM272" s="72"/>
      <c r="AN272" s="111"/>
      <c r="AO272" s="72"/>
      <c r="AP272" s="156"/>
      <c r="AQ272" s="72"/>
      <c r="AR272" s="156"/>
      <c r="AS272" s="72"/>
      <c r="AT272" s="160"/>
      <c r="AU272" s="72"/>
      <c r="AV272" s="156"/>
      <c r="AW272" s="71"/>
      <c r="AX272" s="72"/>
      <c r="AY272" s="111"/>
      <c r="AZ272" s="71"/>
      <c r="BA272" s="72"/>
      <c r="BB272" s="171"/>
      <c r="BC272" s="72"/>
      <c r="BD272" s="75"/>
    </row>
    <row r="273" ht="16.5" customHeight="1" outlineLevel="1">
      <c r="A273" s="75"/>
      <c r="B273" s="105"/>
      <c r="C273" s="106"/>
      <c r="D273" s="72"/>
      <c r="E273" s="107"/>
      <c r="F273" s="71"/>
      <c r="G273" s="107"/>
      <c r="H273" s="71"/>
      <c r="I273" s="107"/>
      <c r="J273" s="71"/>
      <c r="K273" s="71"/>
      <c r="L273" s="71"/>
      <c r="M273" s="72"/>
      <c r="N273" s="246"/>
      <c r="O273" s="72"/>
      <c r="P273" s="109"/>
      <c r="Q273" s="71"/>
      <c r="R273" s="110"/>
      <c r="S273" s="72"/>
      <c r="T273" s="111"/>
      <c r="U273" s="72"/>
      <c r="V273" s="112"/>
      <c r="W273" s="71"/>
      <c r="X273" s="72"/>
      <c r="Y273" s="112"/>
      <c r="Z273" s="72"/>
      <c r="AA273" s="75"/>
      <c r="AB273" s="169"/>
      <c r="AC273" s="72"/>
      <c r="AD273" s="170"/>
      <c r="AE273" s="72"/>
      <c r="AF273" s="170"/>
      <c r="AG273" s="71"/>
      <c r="AH273" s="72"/>
      <c r="AI273" s="170"/>
      <c r="AJ273" s="71"/>
      <c r="AK273" s="72"/>
      <c r="AL273" s="170"/>
      <c r="AM273" s="72"/>
      <c r="AN273" s="111"/>
      <c r="AO273" s="72"/>
      <c r="AP273" s="156"/>
      <c r="AQ273" s="72"/>
      <c r="AR273" s="156"/>
      <c r="AS273" s="72"/>
      <c r="AT273" s="160"/>
      <c r="AU273" s="72"/>
      <c r="AV273" s="156"/>
      <c r="AW273" s="71"/>
      <c r="AX273" s="72"/>
      <c r="AY273" s="111"/>
      <c r="AZ273" s="71"/>
      <c r="BA273" s="72"/>
      <c r="BB273" s="171"/>
      <c r="BC273" s="72"/>
      <c r="BD273" s="75"/>
    </row>
    <row r="274" ht="16.5" customHeight="1" outlineLevel="1">
      <c r="A274" s="75"/>
      <c r="B274" s="105"/>
      <c r="C274" s="106"/>
      <c r="D274" s="72"/>
      <c r="E274" s="107"/>
      <c r="F274" s="71"/>
      <c r="G274" s="107"/>
      <c r="H274" s="71"/>
      <c r="I274" s="107"/>
      <c r="J274" s="71"/>
      <c r="K274" s="71"/>
      <c r="L274" s="71"/>
      <c r="M274" s="72"/>
      <c r="N274" s="246"/>
      <c r="O274" s="72"/>
      <c r="P274" s="109"/>
      <c r="Q274" s="71"/>
      <c r="R274" s="110"/>
      <c r="S274" s="72"/>
      <c r="T274" s="111"/>
      <c r="U274" s="72"/>
      <c r="V274" s="112"/>
      <c r="W274" s="71"/>
      <c r="X274" s="72"/>
      <c r="Y274" s="112"/>
      <c r="Z274" s="72"/>
      <c r="AA274" s="75"/>
      <c r="AB274" s="169"/>
      <c r="AC274" s="72"/>
      <c r="AD274" s="170"/>
      <c r="AE274" s="72"/>
      <c r="AF274" s="170"/>
      <c r="AG274" s="71"/>
      <c r="AH274" s="72"/>
      <c r="AI274" s="170"/>
      <c r="AJ274" s="71"/>
      <c r="AK274" s="72"/>
      <c r="AL274" s="170"/>
      <c r="AM274" s="72"/>
      <c r="AN274" s="111"/>
      <c r="AO274" s="72"/>
      <c r="AP274" s="156"/>
      <c r="AQ274" s="72"/>
      <c r="AR274" s="156"/>
      <c r="AS274" s="72"/>
      <c r="AT274" s="160"/>
      <c r="AU274" s="72"/>
      <c r="AV274" s="156"/>
      <c r="AW274" s="71"/>
      <c r="AX274" s="72"/>
      <c r="AY274" s="111"/>
      <c r="AZ274" s="71"/>
      <c r="BA274" s="72"/>
      <c r="BB274" s="171"/>
      <c r="BC274" s="72"/>
      <c r="BD274" s="75"/>
    </row>
    <row r="275" ht="16.5" customHeight="1" outlineLevel="1">
      <c r="A275" s="75"/>
      <c r="B275" s="105"/>
      <c r="C275" s="106"/>
      <c r="D275" s="72"/>
      <c r="E275" s="107"/>
      <c r="F275" s="71"/>
      <c r="G275" s="107"/>
      <c r="H275" s="71"/>
      <c r="I275" s="107"/>
      <c r="J275" s="71"/>
      <c r="K275" s="71"/>
      <c r="L275" s="71"/>
      <c r="M275" s="72"/>
      <c r="N275" s="246"/>
      <c r="O275" s="72"/>
      <c r="P275" s="109"/>
      <c r="Q275" s="71"/>
      <c r="R275" s="110"/>
      <c r="S275" s="72"/>
      <c r="T275" s="111"/>
      <c r="U275" s="72"/>
      <c r="V275" s="112"/>
      <c r="W275" s="71"/>
      <c r="X275" s="72"/>
      <c r="Y275" s="112"/>
      <c r="Z275" s="72"/>
      <c r="AA275" s="75"/>
      <c r="AB275" s="169"/>
      <c r="AC275" s="72"/>
      <c r="AD275" s="170"/>
      <c r="AE275" s="72"/>
      <c r="AF275" s="170"/>
      <c r="AG275" s="71"/>
      <c r="AH275" s="72"/>
      <c r="AI275" s="170"/>
      <c r="AJ275" s="71"/>
      <c r="AK275" s="72"/>
      <c r="AL275" s="170"/>
      <c r="AM275" s="72"/>
      <c r="AN275" s="111"/>
      <c r="AO275" s="72"/>
      <c r="AP275" s="156"/>
      <c r="AQ275" s="72"/>
      <c r="AR275" s="156"/>
      <c r="AS275" s="72"/>
      <c r="AT275" s="160"/>
      <c r="AU275" s="72"/>
      <c r="AV275" s="156"/>
      <c r="AW275" s="71"/>
      <c r="AX275" s="72"/>
      <c r="AY275" s="111"/>
      <c r="AZ275" s="71"/>
      <c r="BA275" s="72"/>
      <c r="BB275" s="171"/>
      <c r="BC275" s="72"/>
      <c r="BD275" s="75"/>
    </row>
    <row r="276" ht="16.5" customHeight="1" outlineLevel="1">
      <c r="A276" s="75"/>
      <c r="B276" s="105"/>
      <c r="C276" s="106"/>
      <c r="D276" s="72"/>
      <c r="E276" s="107"/>
      <c r="F276" s="71"/>
      <c r="G276" s="107"/>
      <c r="H276" s="71"/>
      <c r="I276" s="107"/>
      <c r="J276" s="71"/>
      <c r="K276" s="71"/>
      <c r="L276" s="71"/>
      <c r="M276" s="72"/>
      <c r="N276" s="246"/>
      <c r="O276" s="72"/>
      <c r="P276" s="109"/>
      <c r="Q276" s="71"/>
      <c r="R276" s="110"/>
      <c r="S276" s="72"/>
      <c r="T276" s="111"/>
      <c r="U276" s="72"/>
      <c r="V276" s="112"/>
      <c r="W276" s="71"/>
      <c r="X276" s="72"/>
      <c r="Y276" s="112"/>
      <c r="Z276" s="72"/>
      <c r="AA276" s="75"/>
      <c r="AB276" s="169"/>
      <c r="AC276" s="72"/>
      <c r="AD276" s="170"/>
      <c r="AE276" s="72"/>
      <c r="AF276" s="170"/>
      <c r="AG276" s="71"/>
      <c r="AH276" s="72"/>
      <c r="AI276" s="170"/>
      <c r="AJ276" s="71"/>
      <c r="AK276" s="72"/>
      <c r="AL276" s="170"/>
      <c r="AM276" s="72"/>
      <c r="AN276" s="111"/>
      <c r="AO276" s="72"/>
      <c r="AP276" s="156"/>
      <c r="AQ276" s="72"/>
      <c r="AR276" s="156"/>
      <c r="AS276" s="72"/>
      <c r="AT276" s="160"/>
      <c r="AU276" s="72"/>
      <c r="AV276" s="156"/>
      <c r="AW276" s="71"/>
      <c r="AX276" s="72"/>
      <c r="AY276" s="111"/>
      <c r="AZ276" s="71"/>
      <c r="BA276" s="72"/>
      <c r="BB276" s="171"/>
      <c r="BC276" s="72"/>
      <c r="BD276" s="75"/>
    </row>
    <row r="277" ht="16.5" customHeight="1" outlineLevel="1">
      <c r="A277" s="75"/>
      <c r="B277" s="105"/>
      <c r="C277" s="106"/>
      <c r="D277" s="72"/>
      <c r="E277" s="107"/>
      <c r="F277" s="71"/>
      <c r="G277" s="107"/>
      <c r="H277" s="71"/>
      <c r="I277" s="107"/>
      <c r="J277" s="71"/>
      <c r="K277" s="71"/>
      <c r="L277" s="71"/>
      <c r="M277" s="72"/>
      <c r="N277" s="246"/>
      <c r="O277" s="72"/>
      <c r="P277" s="109"/>
      <c r="Q277" s="71"/>
      <c r="R277" s="110"/>
      <c r="S277" s="72"/>
      <c r="T277" s="111"/>
      <c r="U277" s="72"/>
      <c r="V277" s="112"/>
      <c r="W277" s="71"/>
      <c r="X277" s="72"/>
      <c r="Y277" s="112"/>
      <c r="Z277" s="72"/>
      <c r="AA277" s="75"/>
      <c r="AB277" s="169"/>
      <c r="AC277" s="72"/>
      <c r="AD277" s="170"/>
      <c r="AE277" s="72"/>
      <c r="AF277" s="170"/>
      <c r="AG277" s="71"/>
      <c r="AH277" s="72"/>
      <c r="AI277" s="170"/>
      <c r="AJ277" s="71"/>
      <c r="AK277" s="72"/>
      <c r="AL277" s="170"/>
      <c r="AM277" s="72"/>
      <c r="AN277" s="111"/>
      <c r="AO277" s="72"/>
      <c r="AP277" s="156"/>
      <c r="AQ277" s="72"/>
      <c r="AR277" s="156"/>
      <c r="AS277" s="72"/>
      <c r="AT277" s="160"/>
      <c r="AU277" s="72"/>
      <c r="AV277" s="156"/>
      <c r="AW277" s="71"/>
      <c r="AX277" s="72"/>
      <c r="AY277" s="111"/>
      <c r="AZ277" s="71"/>
      <c r="BA277" s="72"/>
      <c r="BB277" s="171"/>
      <c r="BC277" s="72"/>
      <c r="BD277" s="75"/>
    </row>
    <row r="278" ht="16.5" customHeight="1" outlineLevel="1">
      <c r="A278" s="75"/>
      <c r="B278" s="105"/>
      <c r="C278" s="106"/>
      <c r="D278" s="72"/>
      <c r="E278" s="107"/>
      <c r="F278" s="71"/>
      <c r="G278" s="107"/>
      <c r="H278" s="71"/>
      <c r="I278" s="107"/>
      <c r="J278" s="71"/>
      <c r="K278" s="71"/>
      <c r="L278" s="71"/>
      <c r="M278" s="72"/>
      <c r="N278" s="246"/>
      <c r="O278" s="72"/>
      <c r="P278" s="109"/>
      <c r="Q278" s="71"/>
      <c r="R278" s="110"/>
      <c r="S278" s="72"/>
      <c r="T278" s="111"/>
      <c r="U278" s="72"/>
      <c r="V278" s="112"/>
      <c r="W278" s="71"/>
      <c r="X278" s="72"/>
      <c r="Y278" s="112"/>
      <c r="Z278" s="72"/>
      <c r="AA278" s="75"/>
      <c r="AB278" s="169"/>
      <c r="AC278" s="72"/>
      <c r="AD278" s="170"/>
      <c r="AE278" s="72"/>
      <c r="AF278" s="170"/>
      <c r="AG278" s="71"/>
      <c r="AH278" s="72"/>
      <c r="AI278" s="170"/>
      <c r="AJ278" s="71"/>
      <c r="AK278" s="72"/>
      <c r="AL278" s="170"/>
      <c r="AM278" s="72"/>
      <c r="AN278" s="111"/>
      <c r="AO278" s="72"/>
      <c r="AP278" s="156"/>
      <c r="AQ278" s="72"/>
      <c r="AR278" s="156"/>
      <c r="AS278" s="72"/>
      <c r="AT278" s="160"/>
      <c r="AU278" s="72"/>
      <c r="AV278" s="156"/>
      <c r="AW278" s="71"/>
      <c r="AX278" s="72"/>
      <c r="AY278" s="111"/>
      <c r="AZ278" s="71"/>
      <c r="BA278" s="72"/>
      <c r="BB278" s="171"/>
      <c r="BC278" s="72"/>
      <c r="BD278" s="75"/>
    </row>
    <row r="279" ht="16.5" customHeight="1" outlineLevel="1">
      <c r="A279" s="75"/>
      <c r="B279" s="105"/>
      <c r="C279" s="106"/>
      <c r="D279" s="72"/>
      <c r="E279" s="107"/>
      <c r="F279" s="71"/>
      <c r="G279" s="107"/>
      <c r="H279" s="71"/>
      <c r="I279" s="107"/>
      <c r="J279" s="71"/>
      <c r="K279" s="71"/>
      <c r="L279" s="71"/>
      <c r="M279" s="72"/>
      <c r="N279" s="246"/>
      <c r="O279" s="72"/>
      <c r="P279" s="109"/>
      <c r="Q279" s="71"/>
      <c r="R279" s="110"/>
      <c r="S279" s="72"/>
      <c r="T279" s="111"/>
      <c r="U279" s="72"/>
      <c r="V279" s="112"/>
      <c r="W279" s="71"/>
      <c r="X279" s="72"/>
      <c r="Y279" s="112"/>
      <c r="Z279" s="72"/>
      <c r="AA279" s="75"/>
      <c r="AB279" s="169"/>
      <c r="AC279" s="72"/>
      <c r="AD279" s="170"/>
      <c r="AE279" s="72"/>
      <c r="AF279" s="170"/>
      <c r="AG279" s="71"/>
      <c r="AH279" s="72"/>
      <c r="AI279" s="170"/>
      <c r="AJ279" s="71"/>
      <c r="AK279" s="72"/>
      <c r="AL279" s="170"/>
      <c r="AM279" s="72"/>
      <c r="AN279" s="111"/>
      <c r="AO279" s="72"/>
      <c r="AP279" s="156"/>
      <c r="AQ279" s="72"/>
      <c r="AR279" s="156"/>
      <c r="AS279" s="72"/>
      <c r="AT279" s="160"/>
      <c r="AU279" s="72"/>
      <c r="AV279" s="156"/>
      <c r="AW279" s="71"/>
      <c r="AX279" s="72"/>
      <c r="AY279" s="111"/>
      <c r="AZ279" s="71"/>
      <c r="BA279" s="72"/>
      <c r="BB279" s="171"/>
      <c r="BC279" s="72"/>
      <c r="BD279" s="75"/>
    </row>
    <row r="280" ht="16.5" customHeight="1" outlineLevel="1">
      <c r="A280" s="75"/>
      <c r="B280" s="105"/>
      <c r="C280" s="106"/>
      <c r="D280" s="72"/>
      <c r="E280" s="107"/>
      <c r="F280" s="71"/>
      <c r="G280" s="107"/>
      <c r="H280" s="71"/>
      <c r="I280" s="107"/>
      <c r="J280" s="71"/>
      <c r="K280" s="71"/>
      <c r="L280" s="71"/>
      <c r="M280" s="72"/>
      <c r="N280" s="246"/>
      <c r="O280" s="72"/>
      <c r="P280" s="109"/>
      <c r="Q280" s="71"/>
      <c r="R280" s="110"/>
      <c r="S280" s="72"/>
      <c r="T280" s="111"/>
      <c r="U280" s="72"/>
      <c r="V280" s="112"/>
      <c r="W280" s="71"/>
      <c r="X280" s="72"/>
      <c r="Y280" s="112"/>
      <c r="Z280" s="72"/>
      <c r="AA280" s="75"/>
      <c r="AB280" s="169"/>
      <c r="AC280" s="72"/>
      <c r="AD280" s="170"/>
      <c r="AE280" s="72"/>
      <c r="AF280" s="170"/>
      <c r="AG280" s="71"/>
      <c r="AH280" s="72"/>
      <c r="AI280" s="170"/>
      <c r="AJ280" s="71"/>
      <c r="AK280" s="72"/>
      <c r="AL280" s="170"/>
      <c r="AM280" s="72"/>
      <c r="AN280" s="111"/>
      <c r="AO280" s="72"/>
      <c r="AP280" s="156"/>
      <c r="AQ280" s="72"/>
      <c r="AR280" s="156"/>
      <c r="AS280" s="72"/>
      <c r="AT280" s="160"/>
      <c r="AU280" s="72"/>
      <c r="AV280" s="156"/>
      <c r="AW280" s="71"/>
      <c r="AX280" s="72"/>
      <c r="AY280" s="111"/>
      <c r="AZ280" s="71"/>
      <c r="BA280" s="72"/>
      <c r="BB280" s="171"/>
      <c r="BC280" s="72"/>
      <c r="BD280" s="75"/>
    </row>
    <row r="281" ht="16.5" customHeight="1" outlineLevel="1">
      <c r="A281" s="75"/>
      <c r="B281" s="105"/>
      <c r="C281" s="106"/>
      <c r="D281" s="72"/>
      <c r="E281" s="107"/>
      <c r="F281" s="71"/>
      <c r="G281" s="107"/>
      <c r="H281" s="71"/>
      <c r="I281" s="107"/>
      <c r="J281" s="71"/>
      <c r="K281" s="71"/>
      <c r="L281" s="71"/>
      <c r="M281" s="72"/>
      <c r="N281" s="246"/>
      <c r="O281" s="72"/>
      <c r="P281" s="109"/>
      <c r="Q281" s="71"/>
      <c r="R281" s="110"/>
      <c r="S281" s="72"/>
      <c r="T281" s="111"/>
      <c r="U281" s="72"/>
      <c r="V281" s="112"/>
      <c r="W281" s="71"/>
      <c r="X281" s="72"/>
      <c r="Y281" s="112"/>
      <c r="Z281" s="72"/>
      <c r="AA281" s="75"/>
      <c r="AB281" s="169"/>
      <c r="AC281" s="72"/>
      <c r="AD281" s="170"/>
      <c r="AE281" s="72"/>
      <c r="AF281" s="170"/>
      <c r="AG281" s="71"/>
      <c r="AH281" s="72"/>
      <c r="AI281" s="170"/>
      <c r="AJ281" s="71"/>
      <c r="AK281" s="72"/>
      <c r="AL281" s="170"/>
      <c r="AM281" s="72"/>
      <c r="AN281" s="111"/>
      <c r="AO281" s="72"/>
      <c r="AP281" s="156"/>
      <c r="AQ281" s="72"/>
      <c r="AR281" s="156"/>
      <c r="AS281" s="72"/>
      <c r="AT281" s="160"/>
      <c r="AU281" s="72"/>
      <c r="AV281" s="156"/>
      <c r="AW281" s="71"/>
      <c r="AX281" s="72"/>
      <c r="AY281" s="111"/>
      <c r="AZ281" s="71"/>
      <c r="BA281" s="72"/>
      <c r="BB281" s="171"/>
      <c r="BC281" s="72"/>
      <c r="BD281" s="75"/>
    </row>
    <row r="282" ht="16.5" customHeight="1" outlineLevel="1">
      <c r="A282" s="75"/>
      <c r="B282" s="105"/>
      <c r="C282" s="106"/>
      <c r="D282" s="72"/>
      <c r="E282" s="107"/>
      <c r="F282" s="71"/>
      <c r="G282" s="107"/>
      <c r="H282" s="71"/>
      <c r="I282" s="107"/>
      <c r="J282" s="71"/>
      <c r="K282" s="71"/>
      <c r="L282" s="71"/>
      <c r="M282" s="72"/>
      <c r="N282" s="246"/>
      <c r="O282" s="72"/>
      <c r="P282" s="109"/>
      <c r="Q282" s="71"/>
      <c r="R282" s="110"/>
      <c r="S282" s="72"/>
      <c r="T282" s="111"/>
      <c r="U282" s="72"/>
      <c r="V282" s="112"/>
      <c r="W282" s="71"/>
      <c r="X282" s="72"/>
      <c r="Y282" s="112"/>
      <c r="Z282" s="72"/>
      <c r="AA282" s="75"/>
      <c r="AB282" s="169"/>
      <c r="AC282" s="72"/>
      <c r="AD282" s="170"/>
      <c r="AE282" s="72"/>
      <c r="AF282" s="170"/>
      <c r="AG282" s="71"/>
      <c r="AH282" s="72"/>
      <c r="AI282" s="170"/>
      <c r="AJ282" s="71"/>
      <c r="AK282" s="72"/>
      <c r="AL282" s="170"/>
      <c r="AM282" s="72"/>
      <c r="AN282" s="111"/>
      <c r="AO282" s="72"/>
      <c r="AP282" s="156"/>
      <c r="AQ282" s="72"/>
      <c r="AR282" s="156"/>
      <c r="AS282" s="72"/>
      <c r="AT282" s="160"/>
      <c r="AU282" s="72"/>
      <c r="AV282" s="156"/>
      <c r="AW282" s="71"/>
      <c r="AX282" s="72"/>
      <c r="AY282" s="111"/>
      <c r="AZ282" s="71"/>
      <c r="BA282" s="72"/>
      <c r="BB282" s="171"/>
      <c r="BC282" s="72"/>
      <c r="BD282" s="75"/>
    </row>
    <row r="283" ht="16.5" customHeight="1" outlineLevel="1">
      <c r="A283" s="75"/>
      <c r="B283" s="105"/>
      <c r="C283" s="106"/>
      <c r="D283" s="72"/>
      <c r="E283" s="107"/>
      <c r="F283" s="71"/>
      <c r="G283" s="107"/>
      <c r="H283" s="71"/>
      <c r="I283" s="107"/>
      <c r="J283" s="71"/>
      <c r="K283" s="71"/>
      <c r="L283" s="71"/>
      <c r="M283" s="72"/>
      <c r="N283" s="246"/>
      <c r="O283" s="72"/>
      <c r="P283" s="109"/>
      <c r="Q283" s="71"/>
      <c r="R283" s="110"/>
      <c r="S283" s="72"/>
      <c r="T283" s="111"/>
      <c r="U283" s="72"/>
      <c r="V283" s="112"/>
      <c r="W283" s="71"/>
      <c r="X283" s="72"/>
      <c r="Y283" s="112"/>
      <c r="Z283" s="72"/>
      <c r="AA283" s="75"/>
      <c r="AB283" s="169"/>
      <c r="AC283" s="72"/>
      <c r="AD283" s="170"/>
      <c r="AE283" s="72"/>
      <c r="AF283" s="170"/>
      <c r="AG283" s="71"/>
      <c r="AH283" s="72"/>
      <c r="AI283" s="170"/>
      <c r="AJ283" s="71"/>
      <c r="AK283" s="72"/>
      <c r="AL283" s="170"/>
      <c r="AM283" s="72"/>
      <c r="AN283" s="111"/>
      <c r="AO283" s="72"/>
      <c r="AP283" s="156"/>
      <c r="AQ283" s="72"/>
      <c r="AR283" s="156"/>
      <c r="AS283" s="72"/>
      <c r="AT283" s="160"/>
      <c r="AU283" s="72"/>
      <c r="AV283" s="156"/>
      <c r="AW283" s="71"/>
      <c r="AX283" s="72"/>
      <c r="AY283" s="111"/>
      <c r="AZ283" s="71"/>
      <c r="BA283" s="72"/>
      <c r="BB283" s="171"/>
      <c r="BC283" s="72"/>
      <c r="BD283" s="75"/>
    </row>
    <row r="284" ht="16.5" customHeight="1" outlineLevel="1">
      <c r="A284" s="75"/>
      <c r="B284" s="105"/>
      <c r="C284" s="106"/>
      <c r="D284" s="72"/>
      <c r="E284" s="107"/>
      <c r="F284" s="71"/>
      <c r="G284" s="107"/>
      <c r="H284" s="71"/>
      <c r="I284" s="107"/>
      <c r="J284" s="71"/>
      <c r="K284" s="71"/>
      <c r="L284" s="71"/>
      <c r="M284" s="72"/>
      <c r="N284" s="246"/>
      <c r="O284" s="72"/>
      <c r="P284" s="109"/>
      <c r="Q284" s="71"/>
      <c r="R284" s="110"/>
      <c r="S284" s="72"/>
      <c r="T284" s="111"/>
      <c r="U284" s="72"/>
      <c r="V284" s="112"/>
      <c r="W284" s="71"/>
      <c r="X284" s="72"/>
      <c r="Y284" s="112"/>
      <c r="Z284" s="72"/>
      <c r="AA284" s="75"/>
      <c r="AB284" s="169"/>
      <c r="AC284" s="72"/>
      <c r="AD284" s="170"/>
      <c r="AE284" s="72"/>
      <c r="AF284" s="170"/>
      <c r="AG284" s="71"/>
      <c r="AH284" s="72"/>
      <c r="AI284" s="170"/>
      <c r="AJ284" s="71"/>
      <c r="AK284" s="72"/>
      <c r="AL284" s="170"/>
      <c r="AM284" s="72"/>
      <c r="AN284" s="111"/>
      <c r="AO284" s="72"/>
      <c r="AP284" s="156"/>
      <c r="AQ284" s="72"/>
      <c r="AR284" s="156"/>
      <c r="AS284" s="72"/>
      <c r="AT284" s="160"/>
      <c r="AU284" s="72"/>
      <c r="AV284" s="156"/>
      <c r="AW284" s="71"/>
      <c r="AX284" s="72"/>
      <c r="AY284" s="111"/>
      <c r="AZ284" s="71"/>
      <c r="BA284" s="72"/>
      <c r="BB284" s="171"/>
      <c r="BC284" s="72"/>
      <c r="BD284" s="75"/>
    </row>
    <row r="285" ht="16.5" customHeight="1" outlineLevel="1">
      <c r="A285" s="75"/>
      <c r="B285" s="105"/>
      <c r="C285" s="106"/>
      <c r="D285" s="72"/>
      <c r="E285" s="107"/>
      <c r="F285" s="71"/>
      <c r="G285" s="107"/>
      <c r="H285" s="71"/>
      <c r="I285" s="107"/>
      <c r="J285" s="71"/>
      <c r="K285" s="71"/>
      <c r="L285" s="71"/>
      <c r="M285" s="72"/>
      <c r="N285" s="246"/>
      <c r="O285" s="72"/>
      <c r="P285" s="109"/>
      <c r="Q285" s="71"/>
      <c r="R285" s="110"/>
      <c r="S285" s="72"/>
      <c r="T285" s="111"/>
      <c r="U285" s="72"/>
      <c r="V285" s="112"/>
      <c r="W285" s="71"/>
      <c r="X285" s="72"/>
      <c r="Y285" s="112"/>
      <c r="Z285" s="72"/>
      <c r="AA285" s="75"/>
      <c r="AB285" s="169"/>
      <c r="AC285" s="72"/>
      <c r="AD285" s="170"/>
      <c r="AE285" s="72"/>
      <c r="AF285" s="170"/>
      <c r="AG285" s="71"/>
      <c r="AH285" s="72"/>
      <c r="AI285" s="170"/>
      <c r="AJ285" s="71"/>
      <c r="AK285" s="72"/>
      <c r="AL285" s="170"/>
      <c r="AM285" s="72"/>
      <c r="AN285" s="111"/>
      <c r="AO285" s="72"/>
      <c r="AP285" s="156"/>
      <c r="AQ285" s="72"/>
      <c r="AR285" s="156"/>
      <c r="AS285" s="72"/>
      <c r="AT285" s="160"/>
      <c r="AU285" s="72"/>
      <c r="AV285" s="156"/>
      <c r="AW285" s="71"/>
      <c r="AX285" s="72"/>
      <c r="AY285" s="111"/>
      <c r="AZ285" s="71"/>
      <c r="BA285" s="72"/>
      <c r="BB285" s="171"/>
      <c r="BC285" s="72"/>
      <c r="BD285" s="75"/>
    </row>
    <row r="286" ht="16.5" customHeight="1" outlineLevel="1">
      <c r="A286" s="75"/>
      <c r="B286" s="105"/>
      <c r="C286" s="106"/>
      <c r="D286" s="72"/>
      <c r="E286" s="107"/>
      <c r="F286" s="71"/>
      <c r="G286" s="107"/>
      <c r="H286" s="71"/>
      <c r="I286" s="107"/>
      <c r="J286" s="71"/>
      <c r="K286" s="71"/>
      <c r="L286" s="71"/>
      <c r="M286" s="72"/>
      <c r="N286" s="246"/>
      <c r="O286" s="72"/>
      <c r="P286" s="109"/>
      <c r="Q286" s="71"/>
      <c r="R286" s="110"/>
      <c r="S286" s="72"/>
      <c r="T286" s="111"/>
      <c r="U286" s="72"/>
      <c r="V286" s="112"/>
      <c r="W286" s="71"/>
      <c r="X286" s="72"/>
      <c r="Y286" s="112"/>
      <c r="Z286" s="72"/>
      <c r="AA286" s="75"/>
      <c r="AB286" s="169"/>
      <c r="AC286" s="72"/>
      <c r="AD286" s="170"/>
      <c r="AE286" s="72"/>
      <c r="AF286" s="170"/>
      <c r="AG286" s="71"/>
      <c r="AH286" s="72"/>
      <c r="AI286" s="170"/>
      <c r="AJ286" s="71"/>
      <c r="AK286" s="72"/>
      <c r="AL286" s="170"/>
      <c r="AM286" s="72"/>
      <c r="AN286" s="111"/>
      <c r="AO286" s="72"/>
      <c r="AP286" s="156"/>
      <c r="AQ286" s="72"/>
      <c r="AR286" s="156"/>
      <c r="AS286" s="72"/>
      <c r="AT286" s="160"/>
      <c r="AU286" s="72"/>
      <c r="AV286" s="156"/>
      <c r="AW286" s="71"/>
      <c r="AX286" s="72"/>
      <c r="AY286" s="111"/>
      <c r="AZ286" s="71"/>
      <c r="BA286" s="72"/>
      <c r="BB286" s="171"/>
      <c r="BC286" s="72"/>
      <c r="BD286" s="75"/>
    </row>
    <row r="287" ht="16.5" customHeight="1" outlineLevel="1">
      <c r="A287" s="75"/>
      <c r="B287" s="105"/>
      <c r="C287" s="106"/>
      <c r="D287" s="72"/>
      <c r="E287" s="107"/>
      <c r="F287" s="71"/>
      <c r="G287" s="107"/>
      <c r="H287" s="71"/>
      <c r="I287" s="107"/>
      <c r="J287" s="71"/>
      <c r="K287" s="71"/>
      <c r="L287" s="71"/>
      <c r="M287" s="72"/>
      <c r="N287" s="246"/>
      <c r="O287" s="72"/>
      <c r="P287" s="109"/>
      <c r="Q287" s="71"/>
      <c r="R287" s="110"/>
      <c r="S287" s="72"/>
      <c r="T287" s="111"/>
      <c r="U287" s="72"/>
      <c r="V287" s="112"/>
      <c r="W287" s="71"/>
      <c r="X287" s="72"/>
      <c r="Y287" s="112"/>
      <c r="Z287" s="72"/>
      <c r="AA287" s="75"/>
      <c r="AB287" s="169"/>
      <c r="AC287" s="72"/>
      <c r="AD287" s="170"/>
      <c r="AE287" s="72"/>
      <c r="AF287" s="170"/>
      <c r="AG287" s="71"/>
      <c r="AH287" s="72"/>
      <c r="AI287" s="170"/>
      <c r="AJ287" s="71"/>
      <c r="AK287" s="72"/>
      <c r="AL287" s="170"/>
      <c r="AM287" s="72"/>
      <c r="AN287" s="111"/>
      <c r="AO287" s="72"/>
      <c r="AP287" s="156"/>
      <c r="AQ287" s="72"/>
      <c r="AR287" s="156"/>
      <c r="AS287" s="72"/>
      <c r="AT287" s="160"/>
      <c r="AU287" s="72"/>
      <c r="AV287" s="156"/>
      <c r="AW287" s="71"/>
      <c r="AX287" s="72"/>
      <c r="AY287" s="111"/>
      <c r="AZ287" s="71"/>
      <c r="BA287" s="72"/>
      <c r="BB287" s="171"/>
      <c r="BC287" s="72"/>
      <c r="BD287" s="75"/>
    </row>
    <row r="288" ht="16.5" customHeight="1" outlineLevel="1">
      <c r="A288" s="75"/>
      <c r="B288" s="105"/>
      <c r="C288" s="106"/>
      <c r="D288" s="72"/>
      <c r="E288" s="107"/>
      <c r="F288" s="71"/>
      <c r="G288" s="107"/>
      <c r="H288" s="71"/>
      <c r="I288" s="107"/>
      <c r="J288" s="71"/>
      <c r="K288" s="71"/>
      <c r="L288" s="71"/>
      <c r="M288" s="72"/>
      <c r="N288" s="246"/>
      <c r="O288" s="72"/>
      <c r="P288" s="109"/>
      <c r="Q288" s="71"/>
      <c r="R288" s="110"/>
      <c r="S288" s="72"/>
      <c r="T288" s="111"/>
      <c r="U288" s="72"/>
      <c r="V288" s="112"/>
      <c r="W288" s="71"/>
      <c r="X288" s="72"/>
      <c r="Y288" s="112"/>
      <c r="Z288" s="72"/>
      <c r="AA288" s="75"/>
      <c r="AB288" s="169"/>
      <c r="AC288" s="72"/>
      <c r="AD288" s="170"/>
      <c r="AE288" s="72"/>
      <c r="AF288" s="170"/>
      <c r="AG288" s="71"/>
      <c r="AH288" s="72"/>
      <c r="AI288" s="170"/>
      <c r="AJ288" s="71"/>
      <c r="AK288" s="72"/>
      <c r="AL288" s="170"/>
      <c r="AM288" s="72"/>
      <c r="AN288" s="111"/>
      <c r="AO288" s="72"/>
      <c r="AP288" s="156"/>
      <c r="AQ288" s="72"/>
      <c r="AR288" s="156"/>
      <c r="AS288" s="72"/>
      <c r="AT288" s="160"/>
      <c r="AU288" s="72"/>
      <c r="AV288" s="156"/>
      <c r="AW288" s="71"/>
      <c r="AX288" s="72"/>
      <c r="AY288" s="111"/>
      <c r="AZ288" s="71"/>
      <c r="BA288" s="72"/>
      <c r="BB288" s="171"/>
      <c r="BC288" s="72"/>
      <c r="BD288" s="75"/>
    </row>
    <row r="289" ht="16.5" customHeight="1" outlineLevel="1">
      <c r="A289" s="75"/>
      <c r="B289" s="105"/>
      <c r="C289" s="106"/>
      <c r="D289" s="72"/>
      <c r="E289" s="107"/>
      <c r="F289" s="71"/>
      <c r="G289" s="107"/>
      <c r="H289" s="71"/>
      <c r="I289" s="107"/>
      <c r="J289" s="71"/>
      <c r="K289" s="71"/>
      <c r="L289" s="71"/>
      <c r="M289" s="72"/>
      <c r="N289" s="246"/>
      <c r="O289" s="72"/>
      <c r="P289" s="109"/>
      <c r="Q289" s="71"/>
      <c r="R289" s="110"/>
      <c r="S289" s="72"/>
      <c r="T289" s="111"/>
      <c r="U289" s="72"/>
      <c r="V289" s="112"/>
      <c r="W289" s="71"/>
      <c r="X289" s="72"/>
      <c r="Y289" s="112"/>
      <c r="Z289" s="72"/>
      <c r="AA289" s="75"/>
      <c r="AB289" s="169"/>
      <c r="AC289" s="72"/>
      <c r="AD289" s="170"/>
      <c r="AE289" s="72"/>
      <c r="AF289" s="170"/>
      <c r="AG289" s="71"/>
      <c r="AH289" s="72"/>
      <c r="AI289" s="170"/>
      <c r="AJ289" s="71"/>
      <c r="AK289" s="72"/>
      <c r="AL289" s="170"/>
      <c r="AM289" s="72"/>
      <c r="AN289" s="111"/>
      <c r="AO289" s="72"/>
      <c r="AP289" s="156"/>
      <c r="AQ289" s="72"/>
      <c r="AR289" s="156"/>
      <c r="AS289" s="72"/>
      <c r="AT289" s="160"/>
      <c r="AU289" s="72"/>
      <c r="AV289" s="156"/>
      <c r="AW289" s="71"/>
      <c r="AX289" s="72"/>
      <c r="AY289" s="111"/>
      <c r="AZ289" s="71"/>
      <c r="BA289" s="72"/>
      <c r="BB289" s="171"/>
      <c r="BC289" s="72"/>
      <c r="BD289" s="75"/>
    </row>
    <row r="290" ht="16.5" customHeight="1" outlineLevel="1">
      <c r="A290" s="75"/>
      <c r="B290" s="105"/>
      <c r="C290" s="106"/>
      <c r="D290" s="72"/>
      <c r="E290" s="107"/>
      <c r="F290" s="71"/>
      <c r="G290" s="107"/>
      <c r="H290" s="71"/>
      <c r="I290" s="107"/>
      <c r="J290" s="71"/>
      <c r="K290" s="71"/>
      <c r="L290" s="71"/>
      <c r="M290" s="72"/>
      <c r="N290" s="246"/>
      <c r="O290" s="72"/>
      <c r="P290" s="109"/>
      <c r="Q290" s="71"/>
      <c r="R290" s="110"/>
      <c r="S290" s="72"/>
      <c r="T290" s="111"/>
      <c r="U290" s="72"/>
      <c r="V290" s="112"/>
      <c r="W290" s="71"/>
      <c r="X290" s="72"/>
      <c r="Y290" s="112"/>
      <c r="Z290" s="72"/>
      <c r="AA290" s="75"/>
      <c r="AB290" s="169"/>
      <c r="AC290" s="72"/>
      <c r="AD290" s="170"/>
      <c r="AE290" s="72"/>
      <c r="AF290" s="170"/>
      <c r="AG290" s="71"/>
      <c r="AH290" s="72"/>
      <c r="AI290" s="170"/>
      <c r="AJ290" s="71"/>
      <c r="AK290" s="72"/>
      <c r="AL290" s="170"/>
      <c r="AM290" s="72"/>
      <c r="AN290" s="111"/>
      <c r="AO290" s="72"/>
      <c r="AP290" s="156"/>
      <c r="AQ290" s="72"/>
      <c r="AR290" s="156"/>
      <c r="AS290" s="72"/>
      <c r="AT290" s="160"/>
      <c r="AU290" s="72"/>
      <c r="AV290" s="156"/>
      <c r="AW290" s="71"/>
      <c r="AX290" s="72"/>
      <c r="AY290" s="111"/>
      <c r="AZ290" s="71"/>
      <c r="BA290" s="72"/>
      <c r="BB290" s="171"/>
      <c r="BC290" s="72"/>
      <c r="BD290" s="75"/>
    </row>
    <row r="291" ht="16.5" customHeight="1" outlineLevel="1">
      <c r="A291" s="75"/>
      <c r="B291" s="105"/>
      <c r="C291" s="106"/>
      <c r="D291" s="72"/>
      <c r="E291" s="107"/>
      <c r="F291" s="71"/>
      <c r="G291" s="107"/>
      <c r="H291" s="71"/>
      <c r="I291" s="107"/>
      <c r="J291" s="71"/>
      <c r="K291" s="71"/>
      <c r="L291" s="71"/>
      <c r="M291" s="72"/>
      <c r="N291" s="246"/>
      <c r="O291" s="72"/>
      <c r="P291" s="109"/>
      <c r="Q291" s="71"/>
      <c r="R291" s="110"/>
      <c r="S291" s="72"/>
      <c r="T291" s="111"/>
      <c r="U291" s="72"/>
      <c r="V291" s="112"/>
      <c r="W291" s="71"/>
      <c r="X291" s="72"/>
      <c r="Y291" s="112"/>
      <c r="Z291" s="72"/>
      <c r="AA291" s="75"/>
      <c r="AB291" s="169"/>
      <c r="AC291" s="72"/>
      <c r="AD291" s="170"/>
      <c r="AE291" s="72"/>
      <c r="AF291" s="170"/>
      <c r="AG291" s="71"/>
      <c r="AH291" s="72"/>
      <c r="AI291" s="170"/>
      <c r="AJ291" s="71"/>
      <c r="AK291" s="72"/>
      <c r="AL291" s="170"/>
      <c r="AM291" s="72"/>
      <c r="AN291" s="111"/>
      <c r="AO291" s="72"/>
      <c r="AP291" s="156"/>
      <c r="AQ291" s="72"/>
      <c r="AR291" s="156"/>
      <c r="AS291" s="72"/>
      <c r="AT291" s="160"/>
      <c r="AU291" s="72"/>
      <c r="AV291" s="156"/>
      <c r="AW291" s="71"/>
      <c r="AX291" s="72"/>
      <c r="AY291" s="111"/>
      <c r="AZ291" s="71"/>
      <c r="BA291" s="72"/>
      <c r="BB291" s="171"/>
      <c r="BC291" s="72"/>
      <c r="BD291" s="75"/>
    </row>
    <row r="292" ht="16.5" customHeight="1" outlineLevel="1">
      <c r="A292" s="75"/>
      <c r="B292" s="105"/>
      <c r="C292" s="106"/>
      <c r="D292" s="72"/>
      <c r="E292" s="107"/>
      <c r="F292" s="71"/>
      <c r="G292" s="107"/>
      <c r="H292" s="71"/>
      <c r="I292" s="107"/>
      <c r="J292" s="71"/>
      <c r="K292" s="71"/>
      <c r="L292" s="71"/>
      <c r="M292" s="72"/>
      <c r="N292" s="246"/>
      <c r="O292" s="72"/>
      <c r="P292" s="109"/>
      <c r="Q292" s="71"/>
      <c r="R292" s="110"/>
      <c r="S292" s="72"/>
      <c r="T292" s="111"/>
      <c r="U292" s="72"/>
      <c r="V292" s="112"/>
      <c r="W292" s="71"/>
      <c r="X292" s="72"/>
      <c r="Y292" s="112"/>
      <c r="Z292" s="72"/>
      <c r="AA292" s="75"/>
      <c r="AB292" s="169"/>
      <c r="AC292" s="72"/>
      <c r="AD292" s="170"/>
      <c r="AE292" s="72"/>
      <c r="AF292" s="170"/>
      <c r="AG292" s="71"/>
      <c r="AH292" s="72"/>
      <c r="AI292" s="170"/>
      <c r="AJ292" s="71"/>
      <c r="AK292" s="72"/>
      <c r="AL292" s="170"/>
      <c r="AM292" s="72"/>
      <c r="AN292" s="111"/>
      <c r="AO292" s="72"/>
      <c r="AP292" s="156"/>
      <c r="AQ292" s="72"/>
      <c r="AR292" s="156"/>
      <c r="AS292" s="72"/>
      <c r="AT292" s="160"/>
      <c r="AU292" s="72"/>
      <c r="AV292" s="156"/>
      <c r="AW292" s="71"/>
      <c r="AX292" s="72"/>
      <c r="AY292" s="111"/>
      <c r="AZ292" s="71"/>
      <c r="BA292" s="72"/>
      <c r="BB292" s="171"/>
      <c r="BC292" s="72"/>
      <c r="BD292" s="75"/>
    </row>
    <row r="293" ht="16.5" customHeight="1" outlineLevel="1">
      <c r="A293" s="75"/>
      <c r="B293" s="105"/>
      <c r="C293" s="106"/>
      <c r="D293" s="72"/>
      <c r="E293" s="107"/>
      <c r="F293" s="71"/>
      <c r="G293" s="107"/>
      <c r="H293" s="71"/>
      <c r="I293" s="107"/>
      <c r="J293" s="71"/>
      <c r="K293" s="71"/>
      <c r="L293" s="71"/>
      <c r="M293" s="72"/>
      <c r="N293" s="246"/>
      <c r="O293" s="72"/>
      <c r="P293" s="109"/>
      <c r="Q293" s="71"/>
      <c r="R293" s="110"/>
      <c r="S293" s="72"/>
      <c r="T293" s="111"/>
      <c r="U293" s="72"/>
      <c r="V293" s="112"/>
      <c r="W293" s="71"/>
      <c r="X293" s="72"/>
      <c r="Y293" s="112"/>
      <c r="Z293" s="72"/>
      <c r="AA293" s="75"/>
      <c r="AB293" s="169"/>
      <c r="AC293" s="72"/>
      <c r="AD293" s="170"/>
      <c r="AE293" s="72"/>
      <c r="AF293" s="170"/>
      <c r="AG293" s="71"/>
      <c r="AH293" s="72"/>
      <c r="AI293" s="170"/>
      <c r="AJ293" s="71"/>
      <c r="AK293" s="72"/>
      <c r="AL293" s="170"/>
      <c r="AM293" s="72"/>
      <c r="AN293" s="111"/>
      <c r="AO293" s="72"/>
      <c r="AP293" s="156"/>
      <c r="AQ293" s="72"/>
      <c r="AR293" s="156"/>
      <c r="AS293" s="72"/>
      <c r="AT293" s="160"/>
      <c r="AU293" s="72"/>
      <c r="AV293" s="156"/>
      <c r="AW293" s="71"/>
      <c r="AX293" s="72"/>
      <c r="AY293" s="111"/>
      <c r="AZ293" s="71"/>
      <c r="BA293" s="72"/>
      <c r="BB293" s="171"/>
      <c r="BC293" s="72"/>
      <c r="BD293" s="75"/>
    </row>
    <row r="294" ht="16.5" customHeight="1" outlineLevel="1">
      <c r="A294" s="75"/>
      <c r="B294" s="105"/>
      <c r="C294" s="106"/>
      <c r="D294" s="72"/>
      <c r="E294" s="107"/>
      <c r="F294" s="71"/>
      <c r="G294" s="107"/>
      <c r="H294" s="71"/>
      <c r="I294" s="107"/>
      <c r="J294" s="71"/>
      <c r="K294" s="71"/>
      <c r="L294" s="71"/>
      <c r="M294" s="72"/>
      <c r="N294" s="246"/>
      <c r="O294" s="72"/>
      <c r="P294" s="109"/>
      <c r="Q294" s="71"/>
      <c r="R294" s="110"/>
      <c r="S294" s="72"/>
      <c r="T294" s="111"/>
      <c r="U294" s="72"/>
      <c r="V294" s="112"/>
      <c r="W294" s="71"/>
      <c r="X294" s="72"/>
      <c r="Y294" s="112"/>
      <c r="Z294" s="72"/>
      <c r="AA294" s="75"/>
      <c r="AB294" s="169"/>
      <c r="AC294" s="72"/>
      <c r="AD294" s="170"/>
      <c r="AE294" s="72"/>
      <c r="AF294" s="170"/>
      <c r="AG294" s="71"/>
      <c r="AH294" s="72"/>
      <c r="AI294" s="170"/>
      <c r="AJ294" s="71"/>
      <c r="AK294" s="72"/>
      <c r="AL294" s="170"/>
      <c r="AM294" s="72"/>
      <c r="AN294" s="111"/>
      <c r="AO294" s="72"/>
      <c r="AP294" s="156"/>
      <c r="AQ294" s="72"/>
      <c r="AR294" s="156"/>
      <c r="AS294" s="72"/>
      <c r="AT294" s="160"/>
      <c r="AU294" s="72"/>
      <c r="AV294" s="156"/>
      <c r="AW294" s="71"/>
      <c r="AX294" s="72"/>
      <c r="AY294" s="111"/>
      <c r="AZ294" s="71"/>
      <c r="BA294" s="72"/>
      <c r="BB294" s="171"/>
      <c r="BC294" s="72"/>
      <c r="BD294" s="75"/>
    </row>
    <row r="295" ht="16.5" customHeight="1" outlineLevel="1">
      <c r="A295" s="75"/>
      <c r="B295" s="105"/>
      <c r="C295" s="106"/>
      <c r="D295" s="72"/>
      <c r="E295" s="107"/>
      <c r="F295" s="71"/>
      <c r="G295" s="107"/>
      <c r="H295" s="71"/>
      <c r="I295" s="107"/>
      <c r="J295" s="71"/>
      <c r="K295" s="71"/>
      <c r="L295" s="71"/>
      <c r="M295" s="72"/>
      <c r="N295" s="246"/>
      <c r="O295" s="72"/>
      <c r="P295" s="109"/>
      <c r="Q295" s="71"/>
      <c r="R295" s="110"/>
      <c r="S295" s="72"/>
      <c r="T295" s="111"/>
      <c r="U295" s="72"/>
      <c r="V295" s="112"/>
      <c r="W295" s="71"/>
      <c r="X295" s="72"/>
      <c r="Y295" s="112"/>
      <c r="Z295" s="72"/>
      <c r="AA295" s="75"/>
      <c r="AB295" s="169"/>
      <c r="AC295" s="72"/>
      <c r="AD295" s="170"/>
      <c r="AE295" s="72"/>
      <c r="AF295" s="170"/>
      <c r="AG295" s="71"/>
      <c r="AH295" s="72"/>
      <c r="AI295" s="170"/>
      <c r="AJ295" s="71"/>
      <c r="AK295" s="72"/>
      <c r="AL295" s="170"/>
      <c r="AM295" s="72"/>
      <c r="AN295" s="111"/>
      <c r="AO295" s="72"/>
      <c r="AP295" s="156"/>
      <c r="AQ295" s="72"/>
      <c r="AR295" s="156"/>
      <c r="AS295" s="72"/>
      <c r="AT295" s="160"/>
      <c r="AU295" s="72"/>
      <c r="AV295" s="156"/>
      <c r="AW295" s="71"/>
      <c r="AX295" s="72"/>
      <c r="AY295" s="111"/>
      <c r="AZ295" s="71"/>
      <c r="BA295" s="72"/>
      <c r="BB295" s="171"/>
      <c r="BC295" s="72"/>
      <c r="BD295" s="75"/>
    </row>
    <row r="296" ht="16.5" customHeight="1" outlineLevel="1">
      <c r="A296" s="75"/>
      <c r="B296" s="105"/>
      <c r="C296" s="106"/>
      <c r="D296" s="72"/>
      <c r="E296" s="107"/>
      <c r="F296" s="71"/>
      <c r="G296" s="107"/>
      <c r="H296" s="71"/>
      <c r="I296" s="107"/>
      <c r="J296" s="71"/>
      <c r="K296" s="71"/>
      <c r="L296" s="71"/>
      <c r="M296" s="72"/>
      <c r="N296" s="246"/>
      <c r="O296" s="72"/>
      <c r="P296" s="109"/>
      <c r="Q296" s="71"/>
      <c r="R296" s="110"/>
      <c r="S296" s="72"/>
      <c r="T296" s="111"/>
      <c r="U296" s="72"/>
      <c r="V296" s="112"/>
      <c r="W296" s="71"/>
      <c r="X296" s="72"/>
      <c r="Y296" s="112"/>
      <c r="Z296" s="72"/>
      <c r="AA296" s="75"/>
      <c r="AB296" s="169"/>
      <c r="AC296" s="72"/>
      <c r="AD296" s="170"/>
      <c r="AE296" s="72"/>
      <c r="AF296" s="170"/>
      <c r="AG296" s="71"/>
      <c r="AH296" s="72"/>
      <c r="AI296" s="170"/>
      <c r="AJ296" s="71"/>
      <c r="AK296" s="72"/>
      <c r="AL296" s="170"/>
      <c r="AM296" s="72"/>
      <c r="AN296" s="111"/>
      <c r="AO296" s="72"/>
      <c r="AP296" s="156"/>
      <c r="AQ296" s="72"/>
      <c r="AR296" s="156"/>
      <c r="AS296" s="72"/>
      <c r="AT296" s="160"/>
      <c r="AU296" s="72"/>
      <c r="AV296" s="156"/>
      <c r="AW296" s="71"/>
      <c r="AX296" s="72"/>
      <c r="AY296" s="111"/>
      <c r="AZ296" s="71"/>
      <c r="BA296" s="72"/>
      <c r="BB296" s="171"/>
      <c r="BC296" s="72"/>
      <c r="BD296" s="75"/>
    </row>
    <row r="297" ht="16.5" customHeight="1" outlineLevel="1">
      <c r="A297" s="75"/>
      <c r="B297" s="105"/>
      <c r="C297" s="106"/>
      <c r="D297" s="72"/>
      <c r="E297" s="107"/>
      <c r="F297" s="71"/>
      <c r="G297" s="107"/>
      <c r="H297" s="71"/>
      <c r="I297" s="107"/>
      <c r="J297" s="71"/>
      <c r="K297" s="71"/>
      <c r="L297" s="71"/>
      <c r="M297" s="72"/>
      <c r="N297" s="246"/>
      <c r="O297" s="72"/>
      <c r="P297" s="109"/>
      <c r="Q297" s="71"/>
      <c r="R297" s="110"/>
      <c r="S297" s="72"/>
      <c r="T297" s="111"/>
      <c r="U297" s="72"/>
      <c r="V297" s="112"/>
      <c r="W297" s="71"/>
      <c r="X297" s="72"/>
      <c r="Y297" s="112"/>
      <c r="Z297" s="72"/>
      <c r="AA297" s="75"/>
      <c r="AB297" s="169"/>
      <c r="AC297" s="72"/>
      <c r="AD297" s="170"/>
      <c r="AE297" s="72"/>
      <c r="AF297" s="170"/>
      <c r="AG297" s="71"/>
      <c r="AH297" s="72"/>
      <c r="AI297" s="170"/>
      <c r="AJ297" s="71"/>
      <c r="AK297" s="72"/>
      <c r="AL297" s="170"/>
      <c r="AM297" s="72"/>
      <c r="AN297" s="111"/>
      <c r="AO297" s="72"/>
      <c r="AP297" s="156"/>
      <c r="AQ297" s="72"/>
      <c r="AR297" s="156"/>
      <c r="AS297" s="72"/>
      <c r="AT297" s="160"/>
      <c r="AU297" s="72"/>
      <c r="AV297" s="156"/>
      <c r="AW297" s="71"/>
      <c r="AX297" s="72"/>
      <c r="AY297" s="111"/>
      <c r="AZ297" s="71"/>
      <c r="BA297" s="72"/>
      <c r="BB297" s="171"/>
      <c r="BC297" s="72"/>
      <c r="BD297" s="75"/>
    </row>
    <row r="298" ht="16.5" customHeight="1" outlineLevel="1">
      <c r="A298" s="75"/>
      <c r="B298" s="105"/>
      <c r="C298" s="106"/>
      <c r="D298" s="72"/>
      <c r="E298" s="107"/>
      <c r="F298" s="71"/>
      <c r="G298" s="107"/>
      <c r="H298" s="71"/>
      <c r="I298" s="107"/>
      <c r="J298" s="71"/>
      <c r="K298" s="71"/>
      <c r="L298" s="71"/>
      <c r="M298" s="72"/>
      <c r="N298" s="246"/>
      <c r="O298" s="72"/>
      <c r="P298" s="109"/>
      <c r="Q298" s="71"/>
      <c r="R298" s="110"/>
      <c r="S298" s="72"/>
      <c r="T298" s="111"/>
      <c r="U298" s="72"/>
      <c r="V298" s="112"/>
      <c r="W298" s="71"/>
      <c r="X298" s="72"/>
      <c r="Y298" s="112"/>
      <c r="Z298" s="72"/>
      <c r="AA298" s="75"/>
      <c r="AB298" s="169"/>
      <c r="AC298" s="72"/>
      <c r="AD298" s="170"/>
      <c r="AE298" s="72"/>
      <c r="AF298" s="170"/>
      <c r="AG298" s="71"/>
      <c r="AH298" s="72"/>
      <c r="AI298" s="170"/>
      <c r="AJ298" s="71"/>
      <c r="AK298" s="72"/>
      <c r="AL298" s="170"/>
      <c r="AM298" s="72"/>
      <c r="AN298" s="111"/>
      <c r="AO298" s="72"/>
      <c r="AP298" s="156"/>
      <c r="AQ298" s="72"/>
      <c r="AR298" s="156"/>
      <c r="AS298" s="72"/>
      <c r="AT298" s="160"/>
      <c r="AU298" s="72"/>
      <c r="AV298" s="156"/>
      <c r="AW298" s="71"/>
      <c r="AX298" s="72"/>
      <c r="AY298" s="111"/>
      <c r="AZ298" s="71"/>
      <c r="BA298" s="72"/>
      <c r="BB298" s="171"/>
      <c r="BC298" s="72"/>
      <c r="BD298" s="75"/>
    </row>
    <row r="299" ht="16.5" customHeight="1" outlineLevel="1">
      <c r="A299" s="75"/>
      <c r="B299" s="105"/>
      <c r="C299" s="106"/>
      <c r="D299" s="72"/>
      <c r="E299" s="107"/>
      <c r="F299" s="71"/>
      <c r="G299" s="107"/>
      <c r="H299" s="71"/>
      <c r="I299" s="107"/>
      <c r="J299" s="71"/>
      <c r="K299" s="71"/>
      <c r="L299" s="71"/>
      <c r="M299" s="72"/>
      <c r="N299" s="246"/>
      <c r="O299" s="72"/>
      <c r="P299" s="109"/>
      <c r="Q299" s="71"/>
      <c r="R299" s="110"/>
      <c r="S299" s="72"/>
      <c r="T299" s="111"/>
      <c r="U299" s="72"/>
      <c r="V299" s="112"/>
      <c r="W299" s="71"/>
      <c r="X299" s="72"/>
      <c r="Y299" s="112"/>
      <c r="Z299" s="72"/>
      <c r="AA299" s="75"/>
      <c r="AB299" s="169"/>
      <c r="AC299" s="72"/>
      <c r="AD299" s="170"/>
      <c r="AE299" s="72"/>
      <c r="AF299" s="170"/>
      <c r="AG299" s="71"/>
      <c r="AH299" s="72"/>
      <c r="AI299" s="170"/>
      <c r="AJ299" s="71"/>
      <c r="AK299" s="72"/>
      <c r="AL299" s="170"/>
      <c r="AM299" s="72"/>
      <c r="AN299" s="111"/>
      <c r="AO299" s="72"/>
      <c r="AP299" s="156"/>
      <c r="AQ299" s="72"/>
      <c r="AR299" s="156"/>
      <c r="AS299" s="72"/>
      <c r="AT299" s="160"/>
      <c r="AU299" s="72"/>
      <c r="AV299" s="156"/>
      <c r="AW299" s="71"/>
      <c r="AX299" s="72"/>
      <c r="AY299" s="111"/>
      <c r="AZ299" s="71"/>
      <c r="BA299" s="72"/>
      <c r="BB299" s="171"/>
      <c r="BC299" s="72"/>
      <c r="BD299" s="75"/>
    </row>
    <row r="300" ht="16.5" customHeight="1" outlineLevel="1">
      <c r="A300" s="75"/>
      <c r="B300" s="105"/>
      <c r="C300" s="106"/>
      <c r="D300" s="72"/>
      <c r="E300" s="107"/>
      <c r="F300" s="71"/>
      <c r="G300" s="107"/>
      <c r="H300" s="71"/>
      <c r="I300" s="107"/>
      <c r="J300" s="71"/>
      <c r="K300" s="71"/>
      <c r="L300" s="71"/>
      <c r="M300" s="72"/>
      <c r="N300" s="246"/>
      <c r="O300" s="72"/>
      <c r="P300" s="109"/>
      <c r="Q300" s="71"/>
      <c r="R300" s="110"/>
      <c r="S300" s="72"/>
      <c r="T300" s="111"/>
      <c r="U300" s="72"/>
      <c r="V300" s="112"/>
      <c r="W300" s="71"/>
      <c r="X300" s="72"/>
      <c r="Y300" s="112"/>
      <c r="Z300" s="72"/>
      <c r="AA300" s="75"/>
      <c r="AB300" s="169"/>
      <c r="AC300" s="72"/>
      <c r="AD300" s="170"/>
      <c r="AE300" s="72"/>
      <c r="AF300" s="170"/>
      <c r="AG300" s="71"/>
      <c r="AH300" s="72"/>
      <c r="AI300" s="170"/>
      <c r="AJ300" s="71"/>
      <c r="AK300" s="72"/>
      <c r="AL300" s="170"/>
      <c r="AM300" s="72"/>
      <c r="AN300" s="111"/>
      <c r="AO300" s="72"/>
      <c r="AP300" s="156"/>
      <c r="AQ300" s="72"/>
      <c r="AR300" s="156"/>
      <c r="AS300" s="72"/>
      <c r="AT300" s="160"/>
      <c r="AU300" s="72"/>
      <c r="AV300" s="156"/>
      <c r="AW300" s="71"/>
      <c r="AX300" s="72"/>
      <c r="AY300" s="111"/>
      <c r="AZ300" s="71"/>
      <c r="BA300" s="72"/>
      <c r="BB300" s="171"/>
      <c r="BC300" s="72"/>
      <c r="BD300" s="75"/>
    </row>
    <row r="301" ht="16.5" customHeight="1" outlineLevel="1">
      <c r="A301" s="75"/>
      <c r="B301" s="105"/>
      <c r="C301" s="106"/>
      <c r="D301" s="72"/>
      <c r="E301" s="107"/>
      <c r="F301" s="71"/>
      <c r="G301" s="107"/>
      <c r="H301" s="71"/>
      <c r="I301" s="107"/>
      <c r="J301" s="71"/>
      <c r="K301" s="71"/>
      <c r="L301" s="71"/>
      <c r="M301" s="72"/>
      <c r="N301" s="246"/>
      <c r="O301" s="72"/>
      <c r="P301" s="109"/>
      <c r="Q301" s="71"/>
      <c r="R301" s="110"/>
      <c r="S301" s="72"/>
      <c r="T301" s="111"/>
      <c r="U301" s="72"/>
      <c r="V301" s="112"/>
      <c r="W301" s="71"/>
      <c r="X301" s="72"/>
      <c r="Y301" s="112"/>
      <c r="Z301" s="72"/>
      <c r="AA301" s="75"/>
      <c r="AB301" s="169"/>
      <c r="AC301" s="72"/>
      <c r="AD301" s="170"/>
      <c r="AE301" s="72"/>
      <c r="AF301" s="170"/>
      <c r="AG301" s="71"/>
      <c r="AH301" s="72"/>
      <c r="AI301" s="170"/>
      <c r="AJ301" s="71"/>
      <c r="AK301" s="72"/>
      <c r="AL301" s="170"/>
      <c r="AM301" s="72"/>
      <c r="AN301" s="111"/>
      <c r="AO301" s="72"/>
      <c r="AP301" s="156"/>
      <c r="AQ301" s="72"/>
      <c r="AR301" s="156"/>
      <c r="AS301" s="72"/>
      <c r="AT301" s="160"/>
      <c r="AU301" s="72"/>
      <c r="AV301" s="156"/>
      <c r="AW301" s="71"/>
      <c r="AX301" s="72"/>
      <c r="AY301" s="111"/>
      <c r="AZ301" s="71"/>
      <c r="BA301" s="72"/>
      <c r="BB301" s="171"/>
      <c r="BC301" s="72"/>
      <c r="BD301" s="75"/>
    </row>
    <row r="302" ht="16.5" customHeight="1" outlineLevel="1">
      <c r="A302" s="75"/>
      <c r="B302" s="105"/>
      <c r="C302" s="106"/>
      <c r="D302" s="72"/>
      <c r="E302" s="107"/>
      <c r="F302" s="71"/>
      <c r="G302" s="107"/>
      <c r="H302" s="71"/>
      <c r="I302" s="107"/>
      <c r="J302" s="71"/>
      <c r="K302" s="71"/>
      <c r="L302" s="71"/>
      <c r="M302" s="72"/>
      <c r="N302" s="246"/>
      <c r="O302" s="72"/>
      <c r="P302" s="109"/>
      <c r="Q302" s="71"/>
      <c r="R302" s="110"/>
      <c r="S302" s="72"/>
      <c r="T302" s="111"/>
      <c r="U302" s="72"/>
      <c r="V302" s="112"/>
      <c r="W302" s="71"/>
      <c r="X302" s="72"/>
      <c r="Y302" s="112"/>
      <c r="Z302" s="72"/>
      <c r="AA302" s="75"/>
      <c r="AB302" s="169"/>
      <c r="AC302" s="72"/>
      <c r="AD302" s="170"/>
      <c r="AE302" s="72"/>
      <c r="AF302" s="170"/>
      <c r="AG302" s="71"/>
      <c r="AH302" s="72"/>
      <c r="AI302" s="170"/>
      <c r="AJ302" s="71"/>
      <c r="AK302" s="72"/>
      <c r="AL302" s="170"/>
      <c r="AM302" s="72"/>
      <c r="AN302" s="111"/>
      <c r="AO302" s="72"/>
      <c r="AP302" s="156"/>
      <c r="AQ302" s="72"/>
      <c r="AR302" s="156"/>
      <c r="AS302" s="72"/>
      <c r="AT302" s="160"/>
      <c r="AU302" s="72"/>
      <c r="AV302" s="156"/>
      <c r="AW302" s="71"/>
      <c r="AX302" s="72"/>
      <c r="AY302" s="111"/>
      <c r="AZ302" s="71"/>
      <c r="BA302" s="72"/>
      <c r="BB302" s="171"/>
      <c r="BC302" s="72"/>
      <c r="BD302" s="75"/>
    </row>
    <row r="303" ht="16.5" customHeight="1" outlineLevel="1">
      <c r="A303" s="75"/>
      <c r="B303" s="105"/>
      <c r="C303" s="106"/>
      <c r="D303" s="72"/>
      <c r="E303" s="107"/>
      <c r="F303" s="71"/>
      <c r="G303" s="107"/>
      <c r="H303" s="71"/>
      <c r="I303" s="107"/>
      <c r="J303" s="71"/>
      <c r="K303" s="71"/>
      <c r="L303" s="71"/>
      <c r="M303" s="72"/>
      <c r="N303" s="246"/>
      <c r="O303" s="72"/>
      <c r="P303" s="109"/>
      <c r="Q303" s="71"/>
      <c r="R303" s="110"/>
      <c r="S303" s="72"/>
      <c r="T303" s="111"/>
      <c r="U303" s="72"/>
      <c r="V303" s="112"/>
      <c r="W303" s="71"/>
      <c r="X303" s="72"/>
      <c r="Y303" s="112"/>
      <c r="Z303" s="72"/>
      <c r="AA303" s="75"/>
      <c r="AB303" s="169"/>
      <c r="AC303" s="72"/>
      <c r="AD303" s="170"/>
      <c r="AE303" s="72"/>
      <c r="AF303" s="170"/>
      <c r="AG303" s="71"/>
      <c r="AH303" s="72"/>
      <c r="AI303" s="170"/>
      <c r="AJ303" s="71"/>
      <c r="AK303" s="72"/>
      <c r="AL303" s="170"/>
      <c r="AM303" s="72"/>
      <c r="AN303" s="111"/>
      <c r="AO303" s="72"/>
      <c r="AP303" s="156"/>
      <c r="AQ303" s="72"/>
      <c r="AR303" s="156"/>
      <c r="AS303" s="72"/>
      <c r="AT303" s="160"/>
      <c r="AU303" s="72"/>
      <c r="AV303" s="156"/>
      <c r="AW303" s="71"/>
      <c r="AX303" s="72"/>
      <c r="AY303" s="111"/>
      <c r="AZ303" s="71"/>
      <c r="BA303" s="72"/>
      <c r="BB303" s="171"/>
      <c r="BC303" s="72"/>
      <c r="BD303" s="75"/>
    </row>
    <row r="304" ht="16.5" customHeight="1" outlineLevel="1">
      <c r="A304" s="75"/>
      <c r="B304" s="105"/>
      <c r="C304" s="106"/>
      <c r="D304" s="72"/>
      <c r="E304" s="107"/>
      <c r="F304" s="71"/>
      <c r="G304" s="107"/>
      <c r="H304" s="71"/>
      <c r="I304" s="107"/>
      <c r="J304" s="71"/>
      <c r="K304" s="71"/>
      <c r="L304" s="71"/>
      <c r="M304" s="72"/>
      <c r="N304" s="246"/>
      <c r="O304" s="72"/>
      <c r="P304" s="109"/>
      <c r="Q304" s="71"/>
      <c r="R304" s="110"/>
      <c r="S304" s="72"/>
      <c r="T304" s="111"/>
      <c r="U304" s="72"/>
      <c r="V304" s="112"/>
      <c r="W304" s="71"/>
      <c r="X304" s="72"/>
      <c r="Y304" s="112"/>
      <c r="Z304" s="72"/>
      <c r="AA304" s="75"/>
      <c r="AB304" s="169"/>
      <c r="AC304" s="72"/>
      <c r="AD304" s="170"/>
      <c r="AE304" s="72"/>
      <c r="AF304" s="170"/>
      <c r="AG304" s="71"/>
      <c r="AH304" s="72"/>
      <c r="AI304" s="170"/>
      <c r="AJ304" s="71"/>
      <c r="AK304" s="72"/>
      <c r="AL304" s="170"/>
      <c r="AM304" s="72"/>
      <c r="AN304" s="111"/>
      <c r="AO304" s="72"/>
      <c r="AP304" s="156"/>
      <c r="AQ304" s="72"/>
      <c r="AR304" s="156"/>
      <c r="AS304" s="72"/>
      <c r="AT304" s="160"/>
      <c r="AU304" s="72"/>
      <c r="AV304" s="156"/>
      <c r="AW304" s="71"/>
      <c r="AX304" s="72"/>
      <c r="AY304" s="111"/>
      <c r="AZ304" s="71"/>
      <c r="BA304" s="72"/>
      <c r="BB304" s="171"/>
      <c r="BC304" s="72"/>
      <c r="BD304" s="75"/>
    </row>
    <row r="305" ht="16.5" customHeight="1" outlineLevel="1">
      <c r="A305" s="75"/>
      <c r="B305" s="105"/>
      <c r="C305" s="106"/>
      <c r="D305" s="72"/>
      <c r="E305" s="107"/>
      <c r="F305" s="71"/>
      <c r="G305" s="107"/>
      <c r="H305" s="71"/>
      <c r="I305" s="107"/>
      <c r="J305" s="71"/>
      <c r="K305" s="71"/>
      <c r="L305" s="71"/>
      <c r="M305" s="72"/>
      <c r="N305" s="246"/>
      <c r="O305" s="72"/>
      <c r="P305" s="109"/>
      <c r="Q305" s="71"/>
      <c r="R305" s="110"/>
      <c r="S305" s="72"/>
      <c r="T305" s="111"/>
      <c r="U305" s="72"/>
      <c r="V305" s="112"/>
      <c r="W305" s="71"/>
      <c r="X305" s="72"/>
      <c r="Y305" s="112"/>
      <c r="Z305" s="72"/>
      <c r="AA305" s="75"/>
      <c r="AB305" s="169"/>
      <c r="AC305" s="72"/>
      <c r="AD305" s="170"/>
      <c r="AE305" s="72"/>
      <c r="AF305" s="170"/>
      <c r="AG305" s="71"/>
      <c r="AH305" s="72"/>
      <c r="AI305" s="170"/>
      <c r="AJ305" s="71"/>
      <c r="AK305" s="72"/>
      <c r="AL305" s="170"/>
      <c r="AM305" s="72"/>
      <c r="AN305" s="111"/>
      <c r="AO305" s="72"/>
      <c r="AP305" s="156"/>
      <c r="AQ305" s="72"/>
      <c r="AR305" s="156"/>
      <c r="AS305" s="72"/>
      <c r="AT305" s="160"/>
      <c r="AU305" s="72"/>
      <c r="AV305" s="156"/>
      <c r="AW305" s="71"/>
      <c r="AX305" s="72"/>
      <c r="AY305" s="111"/>
      <c r="AZ305" s="71"/>
      <c r="BA305" s="72"/>
      <c r="BB305" s="171"/>
      <c r="BC305" s="72"/>
      <c r="BD305" s="75"/>
    </row>
    <row r="306" ht="16.5" customHeight="1" outlineLevel="1">
      <c r="A306" s="75"/>
      <c r="B306" s="105"/>
      <c r="C306" s="106"/>
      <c r="D306" s="72"/>
      <c r="E306" s="107"/>
      <c r="F306" s="71"/>
      <c r="G306" s="107"/>
      <c r="H306" s="71"/>
      <c r="I306" s="107"/>
      <c r="J306" s="71"/>
      <c r="K306" s="71"/>
      <c r="L306" s="71"/>
      <c r="M306" s="72"/>
      <c r="N306" s="246"/>
      <c r="O306" s="72"/>
      <c r="P306" s="109"/>
      <c r="Q306" s="71"/>
      <c r="R306" s="110"/>
      <c r="S306" s="72"/>
      <c r="T306" s="111"/>
      <c r="U306" s="72"/>
      <c r="V306" s="112"/>
      <c r="W306" s="71"/>
      <c r="X306" s="72"/>
      <c r="Y306" s="112"/>
      <c r="Z306" s="72"/>
      <c r="AA306" s="75"/>
      <c r="AB306" s="169"/>
      <c r="AC306" s="72"/>
      <c r="AD306" s="170"/>
      <c r="AE306" s="72"/>
      <c r="AF306" s="170"/>
      <c r="AG306" s="71"/>
      <c r="AH306" s="72"/>
      <c r="AI306" s="170"/>
      <c r="AJ306" s="71"/>
      <c r="AK306" s="72"/>
      <c r="AL306" s="170"/>
      <c r="AM306" s="72"/>
      <c r="AN306" s="111"/>
      <c r="AO306" s="72"/>
      <c r="AP306" s="156"/>
      <c r="AQ306" s="72"/>
      <c r="AR306" s="156"/>
      <c r="AS306" s="72"/>
      <c r="AT306" s="160"/>
      <c r="AU306" s="72"/>
      <c r="AV306" s="156"/>
      <c r="AW306" s="71"/>
      <c r="AX306" s="72"/>
      <c r="AY306" s="111"/>
      <c r="AZ306" s="71"/>
      <c r="BA306" s="72"/>
      <c r="BB306" s="171"/>
      <c r="BC306" s="72"/>
      <c r="BD306" s="75"/>
    </row>
    <row r="307" ht="16.5" customHeight="1" outlineLevel="1">
      <c r="A307" s="75"/>
      <c r="B307" s="105"/>
      <c r="C307" s="106"/>
      <c r="D307" s="72"/>
      <c r="E307" s="107"/>
      <c r="F307" s="71"/>
      <c r="G307" s="107"/>
      <c r="H307" s="71"/>
      <c r="I307" s="107"/>
      <c r="J307" s="71"/>
      <c r="K307" s="71"/>
      <c r="L307" s="71"/>
      <c r="M307" s="72"/>
      <c r="N307" s="246"/>
      <c r="O307" s="72"/>
      <c r="P307" s="109"/>
      <c r="Q307" s="71"/>
      <c r="R307" s="110"/>
      <c r="S307" s="72"/>
      <c r="T307" s="111"/>
      <c r="U307" s="72"/>
      <c r="V307" s="112"/>
      <c r="W307" s="71"/>
      <c r="X307" s="72"/>
      <c r="Y307" s="112"/>
      <c r="Z307" s="72"/>
      <c r="AA307" s="75"/>
      <c r="AB307" s="169"/>
      <c r="AC307" s="72"/>
      <c r="AD307" s="170"/>
      <c r="AE307" s="72"/>
      <c r="AF307" s="170"/>
      <c r="AG307" s="71"/>
      <c r="AH307" s="72"/>
      <c r="AI307" s="170"/>
      <c r="AJ307" s="71"/>
      <c r="AK307" s="72"/>
      <c r="AL307" s="170"/>
      <c r="AM307" s="72"/>
      <c r="AN307" s="111"/>
      <c r="AO307" s="72"/>
      <c r="AP307" s="156"/>
      <c r="AQ307" s="72"/>
      <c r="AR307" s="156"/>
      <c r="AS307" s="72"/>
      <c r="AT307" s="160"/>
      <c r="AU307" s="72"/>
      <c r="AV307" s="156"/>
      <c r="AW307" s="71"/>
      <c r="AX307" s="72"/>
      <c r="AY307" s="111"/>
      <c r="AZ307" s="71"/>
      <c r="BA307" s="72"/>
      <c r="BB307" s="171"/>
      <c r="BC307" s="72"/>
      <c r="BD307" s="75"/>
    </row>
    <row r="308" ht="16.5" customHeight="1" outlineLevel="1">
      <c r="A308" s="75"/>
      <c r="B308" s="105"/>
      <c r="C308" s="106"/>
      <c r="D308" s="72"/>
      <c r="E308" s="107"/>
      <c r="F308" s="71"/>
      <c r="G308" s="107"/>
      <c r="H308" s="71"/>
      <c r="I308" s="107"/>
      <c r="J308" s="71"/>
      <c r="K308" s="71"/>
      <c r="L308" s="71"/>
      <c r="M308" s="72"/>
      <c r="N308" s="246"/>
      <c r="O308" s="72"/>
      <c r="P308" s="109"/>
      <c r="Q308" s="71"/>
      <c r="R308" s="110"/>
      <c r="S308" s="72"/>
      <c r="T308" s="111"/>
      <c r="U308" s="72"/>
      <c r="V308" s="112"/>
      <c r="W308" s="71"/>
      <c r="X308" s="72"/>
      <c r="Y308" s="112"/>
      <c r="Z308" s="72"/>
      <c r="AA308" s="75"/>
      <c r="AB308" s="169"/>
      <c r="AC308" s="72"/>
      <c r="AD308" s="170"/>
      <c r="AE308" s="72"/>
      <c r="AF308" s="170"/>
      <c r="AG308" s="71"/>
      <c r="AH308" s="72"/>
      <c r="AI308" s="170"/>
      <c r="AJ308" s="71"/>
      <c r="AK308" s="72"/>
      <c r="AL308" s="170"/>
      <c r="AM308" s="72"/>
      <c r="AN308" s="111"/>
      <c r="AO308" s="72"/>
      <c r="AP308" s="156"/>
      <c r="AQ308" s="72"/>
      <c r="AR308" s="156"/>
      <c r="AS308" s="72"/>
      <c r="AT308" s="160"/>
      <c r="AU308" s="72"/>
      <c r="AV308" s="156"/>
      <c r="AW308" s="71"/>
      <c r="AX308" s="72"/>
      <c r="AY308" s="111"/>
      <c r="AZ308" s="71"/>
      <c r="BA308" s="72"/>
      <c r="BB308" s="171"/>
      <c r="BC308" s="72"/>
      <c r="BD308" s="75"/>
    </row>
    <row r="309" ht="16.5" customHeight="1" outlineLevel="1">
      <c r="A309" s="75"/>
      <c r="B309" s="105"/>
      <c r="C309" s="106"/>
      <c r="D309" s="72"/>
      <c r="E309" s="107"/>
      <c r="F309" s="71"/>
      <c r="G309" s="107"/>
      <c r="H309" s="71"/>
      <c r="I309" s="107"/>
      <c r="J309" s="71"/>
      <c r="K309" s="71"/>
      <c r="L309" s="71"/>
      <c r="M309" s="72"/>
      <c r="N309" s="246"/>
      <c r="O309" s="72"/>
      <c r="P309" s="109"/>
      <c r="Q309" s="71"/>
      <c r="R309" s="110"/>
      <c r="S309" s="72"/>
      <c r="T309" s="111"/>
      <c r="U309" s="72"/>
      <c r="V309" s="112"/>
      <c r="W309" s="71"/>
      <c r="X309" s="72"/>
      <c r="Y309" s="112"/>
      <c r="Z309" s="72"/>
      <c r="AA309" s="75"/>
      <c r="AB309" s="169"/>
      <c r="AC309" s="72"/>
      <c r="AD309" s="170"/>
      <c r="AE309" s="72"/>
      <c r="AF309" s="170"/>
      <c r="AG309" s="71"/>
      <c r="AH309" s="72"/>
      <c r="AI309" s="170"/>
      <c r="AJ309" s="71"/>
      <c r="AK309" s="72"/>
      <c r="AL309" s="170"/>
      <c r="AM309" s="72"/>
      <c r="AN309" s="111"/>
      <c r="AO309" s="72"/>
      <c r="AP309" s="156"/>
      <c r="AQ309" s="72"/>
      <c r="AR309" s="156"/>
      <c r="AS309" s="72"/>
      <c r="AT309" s="160"/>
      <c r="AU309" s="72"/>
      <c r="AV309" s="156"/>
      <c r="AW309" s="71"/>
      <c r="AX309" s="72"/>
      <c r="AY309" s="111"/>
      <c r="AZ309" s="71"/>
      <c r="BA309" s="72"/>
      <c r="BB309" s="171"/>
      <c r="BC309" s="72"/>
      <c r="BD309" s="75"/>
    </row>
    <row r="310" ht="16.5" customHeight="1" outlineLevel="1">
      <c r="A310" s="75"/>
      <c r="B310" s="105"/>
      <c r="C310" s="106"/>
      <c r="D310" s="72"/>
      <c r="E310" s="107"/>
      <c r="F310" s="71"/>
      <c r="G310" s="107"/>
      <c r="H310" s="71"/>
      <c r="I310" s="107"/>
      <c r="J310" s="71"/>
      <c r="K310" s="71"/>
      <c r="L310" s="71"/>
      <c r="M310" s="72"/>
      <c r="N310" s="246"/>
      <c r="O310" s="72"/>
      <c r="P310" s="109"/>
      <c r="Q310" s="71"/>
      <c r="R310" s="110"/>
      <c r="S310" s="72"/>
      <c r="T310" s="111"/>
      <c r="U310" s="72"/>
      <c r="V310" s="112"/>
      <c r="W310" s="71"/>
      <c r="X310" s="72"/>
      <c r="Y310" s="112"/>
      <c r="Z310" s="72"/>
      <c r="AA310" s="75"/>
      <c r="AB310" s="169"/>
      <c r="AC310" s="72"/>
      <c r="AD310" s="170"/>
      <c r="AE310" s="72"/>
      <c r="AF310" s="170"/>
      <c r="AG310" s="71"/>
      <c r="AH310" s="72"/>
      <c r="AI310" s="170"/>
      <c r="AJ310" s="71"/>
      <c r="AK310" s="72"/>
      <c r="AL310" s="170"/>
      <c r="AM310" s="72"/>
      <c r="AN310" s="111"/>
      <c r="AO310" s="72"/>
      <c r="AP310" s="156"/>
      <c r="AQ310" s="72"/>
      <c r="AR310" s="156"/>
      <c r="AS310" s="72"/>
      <c r="AT310" s="160"/>
      <c r="AU310" s="72"/>
      <c r="AV310" s="156"/>
      <c r="AW310" s="71"/>
      <c r="AX310" s="72"/>
      <c r="AY310" s="111"/>
      <c r="AZ310" s="71"/>
      <c r="BA310" s="72"/>
      <c r="BB310" s="171"/>
      <c r="BC310" s="72"/>
      <c r="BD310" s="75"/>
    </row>
    <row r="311" ht="16.5" customHeight="1" outlineLevel="1">
      <c r="A311" s="75"/>
      <c r="B311" s="105"/>
      <c r="C311" s="106"/>
      <c r="D311" s="72"/>
      <c r="E311" s="107"/>
      <c r="F311" s="71"/>
      <c r="G311" s="107"/>
      <c r="H311" s="71"/>
      <c r="I311" s="107"/>
      <c r="J311" s="71"/>
      <c r="K311" s="71"/>
      <c r="L311" s="71"/>
      <c r="M311" s="72"/>
      <c r="N311" s="246"/>
      <c r="O311" s="72"/>
      <c r="P311" s="109"/>
      <c r="Q311" s="71"/>
      <c r="R311" s="110"/>
      <c r="S311" s="72"/>
      <c r="T311" s="111"/>
      <c r="U311" s="72"/>
      <c r="V311" s="112"/>
      <c r="W311" s="71"/>
      <c r="X311" s="72"/>
      <c r="Y311" s="112"/>
      <c r="Z311" s="72"/>
      <c r="AA311" s="75"/>
      <c r="AB311" s="169"/>
      <c r="AC311" s="72"/>
      <c r="AD311" s="170"/>
      <c r="AE311" s="72"/>
      <c r="AF311" s="170"/>
      <c r="AG311" s="71"/>
      <c r="AH311" s="72"/>
      <c r="AI311" s="170"/>
      <c r="AJ311" s="71"/>
      <c r="AK311" s="72"/>
      <c r="AL311" s="170"/>
      <c r="AM311" s="72"/>
      <c r="AN311" s="111"/>
      <c r="AO311" s="72"/>
      <c r="AP311" s="156"/>
      <c r="AQ311" s="72"/>
      <c r="AR311" s="156"/>
      <c r="AS311" s="72"/>
      <c r="AT311" s="160"/>
      <c r="AU311" s="72"/>
      <c r="AV311" s="156"/>
      <c r="AW311" s="71"/>
      <c r="AX311" s="72"/>
      <c r="AY311" s="111"/>
      <c r="AZ311" s="71"/>
      <c r="BA311" s="72"/>
      <c r="BB311" s="171"/>
      <c r="BC311" s="72"/>
      <c r="BD311" s="75"/>
    </row>
    <row r="312" ht="16.5" customHeight="1" outlineLevel="1">
      <c r="A312" s="75"/>
      <c r="B312" s="105"/>
      <c r="C312" s="106"/>
      <c r="D312" s="72"/>
      <c r="E312" s="107"/>
      <c r="F312" s="71"/>
      <c r="G312" s="107"/>
      <c r="H312" s="71"/>
      <c r="I312" s="107"/>
      <c r="J312" s="71"/>
      <c r="K312" s="71"/>
      <c r="L312" s="71"/>
      <c r="M312" s="72"/>
      <c r="N312" s="246"/>
      <c r="O312" s="72"/>
      <c r="P312" s="109"/>
      <c r="Q312" s="71"/>
      <c r="R312" s="110"/>
      <c r="S312" s="72"/>
      <c r="T312" s="111"/>
      <c r="U312" s="72"/>
      <c r="V312" s="112"/>
      <c r="W312" s="71"/>
      <c r="X312" s="72"/>
      <c r="Y312" s="112"/>
      <c r="Z312" s="72"/>
      <c r="AA312" s="75"/>
      <c r="AB312" s="169"/>
      <c r="AC312" s="72"/>
      <c r="AD312" s="170"/>
      <c r="AE312" s="72"/>
      <c r="AF312" s="170"/>
      <c r="AG312" s="71"/>
      <c r="AH312" s="72"/>
      <c r="AI312" s="170"/>
      <c r="AJ312" s="71"/>
      <c r="AK312" s="72"/>
      <c r="AL312" s="170"/>
      <c r="AM312" s="72"/>
      <c r="AN312" s="111"/>
      <c r="AO312" s="72"/>
      <c r="AP312" s="156"/>
      <c r="AQ312" s="72"/>
      <c r="AR312" s="156"/>
      <c r="AS312" s="72"/>
      <c r="AT312" s="160"/>
      <c r="AU312" s="72"/>
      <c r="AV312" s="156"/>
      <c r="AW312" s="71"/>
      <c r="AX312" s="72"/>
      <c r="AY312" s="111"/>
      <c r="AZ312" s="71"/>
      <c r="BA312" s="72"/>
      <c r="BB312" s="171"/>
      <c r="BC312" s="72"/>
      <c r="BD312" s="75"/>
    </row>
    <row r="313" ht="16.5" customHeight="1" outlineLevel="1">
      <c r="A313" s="75"/>
      <c r="B313" s="105"/>
      <c r="C313" s="106"/>
      <c r="D313" s="72"/>
      <c r="E313" s="107"/>
      <c r="F313" s="71"/>
      <c r="G313" s="107"/>
      <c r="H313" s="71"/>
      <c r="I313" s="107"/>
      <c r="J313" s="71"/>
      <c r="K313" s="71"/>
      <c r="L313" s="71"/>
      <c r="M313" s="72"/>
      <c r="N313" s="246"/>
      <c r="O313" s="72"/>
      <c r="P313" s="109"/>
      <c r="Q313" s="71"/>
      <c r="R313" s="110"/>
      <c r="S313" s="72"/>
      <c r="T313" s="111"/>
      <c r="U313" s="72"/>
      <c r="V313" s="112"/>
      <c r="W313" s="71"/>
      <c r="X313" s="72"/>
      <c r="Y313" s="112"/>
      <c r="Z313" s="72"/>
      <c r="AA313" s="75"/>
      <c r="AB313" s="169"/>
      <c r="AC313" s="72"/>
      <c r="AD313" s="170"/>
      <c r="AE313" s="72"/>
      <c r="AF313" s="170"/>
      <c r="AG313" s="71"/>
      <c r="AH313" s="72"/>
      <c r="AI313" s="170"/>
      <c r="AJ313" s="71"/>
      <c r="AK313" s="72"/>
      <c r="AL313" s="170"/>
      <c r="AM313" s="72"/>
      <c r="AN313" s="111"/>
      <c r="AO313" s="72"/>
      <c r="AP313" s="156"/>
      <c r="AQ313" s="72"/>
      <c r="AR313" s="156"/>
      <c r="AS313" s="72"/>
      <c r="AT313" s="160"/>
      <c r="AU313" s="72"/>
      <c r="AV313" s="156"/>
      <c r="AW313" s="71"/>
      <c r="AX313" s="72"/>
      <c r="AY313" s="111"/>
      <c r="AZ313" s="71"/>
      <c r="BA313" s="72"/>
      <c r="BB313" s="171"/>
      <c r="BC313" s="72"/>
      <c r="BD313" s="75"/>
    </row>
    <row r="314" ht="16.5" customHeight="1" outlineLevel="1">
      <c r="A314" s="75"/>
      <c r="B314" s="105"/>
      <c r="C314" s="106"/>
      <c r="D314" s="72"/>
      <c r="E314" s="107"/>
      <c r="F314" s="71"/>
      <c r="G314" s="107"/>
      <c r="H314" s="71"/>
      <c r="I314" s="107"/>
      <c r="J314" s="71"/>
      <c r="K314" s="71"/>
      <c r="L314" s="71"/>
      <c r="M314" s="72"/>
      <c r="N314" s="246"/>
      <c r="O314" s="72"/>
      <c r="P314" s="109"/>
      <c r="Q314" s="71"/>
      <c r="R314" s="110"/>
      <c r="S314" s="72"/>
      <c r="T314" s="111"/>
      <c r="U314" s="72"/>
      <c r="V314" s="112"/>
      <c r="W314" s="71"/>
      <c r="X314" s="72"/>
      <c r="Y314" s="112"/>
      <c r="Z314" s="72"/>
      <c r="AA314" s="75"/>
      <c r="AB314" s="169"/>
      <c r="AC314" s="72"/>
      <c r="AD314" s="170"/>
      <c r="AE314" s="72"/>
      <c r="AF314" s="170"/>
      <c r="AG314" s="71"/>
      <c r="AH314" s="72"/>
      <c r="AI314" s="170"/>
      <c r="AJ314" s="71"/>
      <c r="AK314" s="72"/>
      <c r="AL314" s="170"/>
      <c r="AM314" s="72"/>
      <c r="AN314" s="111"/>
      <c r="AO314" s="72"/>
      <c r="AP314" s="156"/>
      <c r="AQ314" s="72"/>
      <c r="AR314" s="156"/>
      <c r="AS314" s="72"/>
      <c r="AT314" s="160"/>
      <c r="AU314" s="72"/>
      <c r="AV314" s="156"/>
      <c r="AW314" s="71"/>
      <c r="AX314" s="72"/>
      <c r="AY314" s="111"/>
      <c r="AZ314" s="71"/>
      <c r="BA314" s="72"/>
      <c r="BB314" s="171"/>
      <c r="BC314" s="72"/>
      <c r="BD314" s="75"/>
    </row>
    <row r="315" ht="16.5" customHeight="1" outlineLevel="1">
      <c r="A315" s="75"/>
      <c r="B315" s="105"/>
      <c r="C315" s="106"/>
      <c r="D315" s="72"/>
      <c r="E315" s="107"/>
      <c r="F315" s="71"/>
      <c r="G315" s="107"/>
      <c r="H315" s="71"/>
      <c r="I315" s="107"/>
      <c r="J315" s="71"/>
      <c r="K315" s="71"/>
      <c r="L315" s="71"/>
      <c r="M315" s="72"/>
      <c r="N315" s="246"/>
      <c r="O315" s="72"/>
      <c r="P315" s="109"/>
      <c r="Q315" s="71"/>
      <c r="R315" s="110"/>
      <c r="S315" s="72"/>
      <c r="T315" s="111"/>
      <c r="U315" s="72"/>
      <c r="V315" s="112"/>
      <c r="W315" s="71"/>
      <c r="X315" s="72"/>
      <c r="Y315" s="112"/>
      <c r="Z315" s="72"/>
      <c r="AA315" s="75"/>
      <c r="AB315" s="169"/>
      <c r="AC315" s="72"/>
      <c r="AD315" s="170"/>
      <c r="AE315" s="72"/>
      <c r="AF315" s="170"/>
      <c r="AG315" s="71"/>
      <c r="AH315" s="72"/>
      <c r="AI315" s="170"/>
      <c r="AJ315" s="71"/>
      <c r="AK315" s="72"/>
      <c r="AL315" s="170"/>
      <c r="AM315" s="72"/>
      <c r="AN315" s="111"/>
      <c r="AO315" s="72"/>
      <c r="AP315" s="156"/>
      <c r="AQ315" s="72"/>
      <c r="AR315" s="156"/>
      <c r="AS315" s="72"/>
      <c r="AT315" s="160"/>
      <c r="AU315" s="72"/>
      <c r="AV315" s="156"/>
      <c r="AW315" s="71"/>
      <c r="AX315" s="72"/>
      <c r="AY315" s="111"/>
      <c r="AZ315" s="71"/>
      <c r="BA315" s="72"/>
      <c r="BB315" s="171"/>
      <c r="BC315" s="72"/>
      <c r="BD315" s="75"/>
    </row>
    <row r="316" ht="16.5" customHeight="1" outlineLevel="1">
      <c r="A316" s="75"/>
      <c r="B316" s="105"/>
      <c r="C316" s="106"/>
      <c r="D316" s="72"/>
      <c r="E316" s="107"/>
      <c r="F316" s="71"/>
      <c r="G316" s="107"/>
      <c r="H316" s="71"/>
      <c r="I316" s="107"/>
      <c r="J316" s="71"/>
      <c r="K316" s="71"/>
      <c r="L316" s="71"/>
      <c r="M316" s="72"/>
      <c r="N316" s="246"/>
      <c r="O316" s="72"/>
      <c r="P316" s="109"/>
      <c r="Q316" s="71"/>
      <c r="R316" s="110"/>
      <c r="S316" s="72"/>
      <c r="T316" s="111"/>
      <c r="U316" s="72"/>
      <c r="V316" s="112"/>
      <c r="W316" s="71"/>
      <c r="X316" s="72"/>
      <c r="Y316" s="112"/>
      <c r="Z316" s="72"/>
      <c r="AA316" s="75"/>
      <c r="AB316" s="169"/>
      <c r="AC316" s="72"/>
      <c r="AD316" s="170"/>
      <c r="AE316" s="72"/>
      <c r="AF316" s="170"/>
      <c r="AG316" s="71"/>
      <c r="AH316" s="72"/>
      <c r="AI316" s="170"/>
      <c r="AJ316" s="71"/>
      <c r="AK316" s="72"/>
      <c r="AL316" s="170"/>
      <c r="AM316" s="72"/>
      <c r="AN316" s="111"/>
      <c r="AO316" s="72"/>
      <c r="AP316" s="156"/>
      <c r="AQ316" s="72"/>
      <c r="AR316" s="156"/>
      <c r="AS316" s="72"/>
      <c r="AT316" s="160"/>
      <c r="AU316" s="72"/>
      <c r="AV316" s="156"/>
      <c r="AW316" s="71"/>
      <c r="AX316" s="72"/>
      <c r="AY316" s="111"/>
      <c r="AZ316" s="71"/>
      <c r="BA316" s="72"/>
      <c r="BB316" s="171"/>
      <c r="BC316" s="72"/>
      <c r="BD316" s="75"/>
    </row>
    <row r="317" ht="16.5" customHeight="1" outlineLevel="1">
      <c r="A317" s="75"/>
      <c r="B317" s="105"/>
      <c r="C317" s="106"/>
      <c r="D317" s="72"/>
      <c r="E317" s="107"/>
      <c r="F317" s="71"/>
      <c r="G317" s="107"/>
      <c r="H317" s="71"/>
      <c r="I317" s="107"/>
      <c r="J317" s="71"/>
      <c r="K317" s="71"/>
      <c r="L317" s="71"/>
      <c r="M317" s="72"/>
      <c r="N317" s="246"/>
      <c r="O317" s="72"/>
      <c r="P317" s="109"/>
      <c r="Q317" s="71"/>
      <c r="R317" s="110"/>
      <c r="S317" s="72"/>
      <c r="T317" s="111"/>
      <c r="U317" s="72"/>
      <c r="V317" s="112"/>
      <c r="W317" s="71"/>
      <c r="X317" s="72"/>
      <c r="Y317" s="112"/>
      <c r="Z317" s="72"/>
      <c r="AA317" s="75"/>
      <c r="AB317" s="169"/>
      <c r="AC317" s="72"/>
      <c r="AD317" s="170"/>
      <c r="AE317" s="72"/>
      <c r="AF317" s="170"/>
      <c r="AG317" s="71"/>
      <c r="AH317" s="72"/>
      <c r="AI317" s="170"/>
      <c r="AJ317" s="71"/>
      <c r="AK317" s="72"/>
      <c r="AL317" s="170"/>
      <c r="AM317" s="72"/>
      <c r="AN317" s="111"/>
      <c r="AO317" s="72"/>
      <c r="AP317" s="156"/>
      <c r="AQ317" s="72"/>
      <c r="AR317" s="156"/>
      <c r="AS317" s="72"/>
      <c r="AT317" s="160"/>
      <c r="AU317" s="72"/>
      <c r="AV317" s="156"/>
      <c r="AW317" s="71"/>
      <c r="AX317" s="72"/>
      <c r="AY317" s="111"/>
      <c r="AZ317" s="71"/>
      <c r="BA317" s="72"/>
      <c r="BB317" s="171"/>
      <c r="BC317" s="72"/>
      <c r="BD317" s="75"/>
    </row>
    <row r="318" ht="16.5" customHeight="1" outlineLevel="1">
      <c r="A318" s="75"/>
      <c r="B318" s="105"/>
      <c r="C318" s="106"/>
      <c r="D318" s="72"/>
      <c r="E318" s="107"/>
      <c r="F318" s="71"/>
      <c r="G318" s="107"/>
      <c r="H318" s="71"/>
      <c r="I318" s="107"/>
      <c r="J318" s="71"/>
      <c r="K318" s="71"/>
      <c r="L318" s="71"/>
      <c r="M318" s="72"/>
      <c r="N318" s="246"/>
      <c r="O318" s="72"/>
      <c r="P318" s="109"/>
      <c r="Q318" s="71"/>
      <c r="R318" s="110"/>
      <c r="S318" s="72"/>
      <c r="T318" s="111"/>
      <c r="U318" s="72"/>
      <c r="V318" s="112"/>
      <c r="W318" s="71"/>
      <c r="X318" s="72"/>
      <c r="Y318" s="112"/>
      <c r="Z318" s="72"/>
      <c r="AA318" s="75"/>
      <c r="AB318" s="169"/>
      <c r="AC318" s="72"/>
      <c r="AD318" s="170"/>
      <c r="AE318" s="72"/>
      <c r="AF318" s="170"/>
      <c r="AG318" s="71"/>
      <c r="AH318" s="72"/>
      <c r="AI318" s="170"/>
      <c r="AJ318" s="71"/>
      <c r="AK318" s="72"/>
      <c r="AL318" s="170"/>
      <c r="AM318" s="72"/>
      <c r="AN318" s="111"/>
      <c r="AO318" s="72"/>
      <c r="AP318" s="156"/>
      <c r="AQ318" s="72"/>
      <c r="AR318" s="156"/>
      <c r="AS318" s="72"/>
      <c r="AT318" s="160"/>
      <c r="AU318" s="72"/>
      <c r="AV318" s="156"/>
      <c r="AW318" s="71"/>
      <c r="AX318" s="72"/>
      <c r="AY318" s="111"/>
      <c r="AZ318" s="71"/>
      <c r="BA318" s="72"/>
      <c r="BB318" s="171"/>
      <c r="BC318" s="72"/>
      <c r="BD318" s="75"/>
    </row>
    <row r="319" ht="16.5" customHeight="1" outlineLevel="1">
      <c r="A319" s="75"/>
      <c r="B319" s="105"/>
      <c r="C319" s="106"/>
      <c r="D319" s="72"/>
      <c r="E319" s="107"/>
      <c r="F319" s="71"/>
      <c r="G319" s="107"/>
      <c r="H319" s="71"/>
      <c r="I319" s="107"/>
      <c r="J319" s="71"/>
      <c r="K319" s="71"/>
      <c r="L319" s="71"/>
      <c r="M319" s="72"/>
      <c r="N319" s="246"/>
      <c r="O319" s="72"/>
      <c r="P319" s="109"/>
      <c r="Q319" s="71"/>
      <c r="R319" s="110"/>
      <c r="S319" s="72"/>
      <c r="T319" s="111"/>
      <c r="U319" s="72"/>
      <c r="V319" s="112"/>
      <c r="W319" s="71"/>
      <c r="X319" s="72"/>
      <c r="Y319" s="112"/>
      <c r="Z319" s="72"/>
      <c r="AA319" s="75"/>
      <c r="AB319" s="169"/>
      <c r="AC319" s="72"/>
      <c r="AD319" s="170"/>
      <c r="AE319" s="72"/>
      <c r="AF319" s="170"/>
      <c r="AG319" s="71"/>
      <c r="AH319" s="72"/>
      <c r="AI319" s="170"/>
      <c r="AJ319" s="71"/>
      <c r="AK319" s="72"/>
      <c r="AL319" s="170"/>
      <c r="AM319" s="72"/>
      <c r="AN319" s="111"/>
      <c r="AO319" s="72"/>
      <c r="AP319" s="156"/>
      <c r="AQ319" s="72"/>
      <c r="AR319" s="156"/>
      <c r="AS319" s="72"/>
      <c r="AT319" s="160"/>
      <c r="AU319" s="72"/>
      <c r="AV319" s="156"/>
      <c r="AW319" s="71"/>
      <c r="AX319" s="72"/>
      <c r="AY319" s="111"/>
      <c r="AZ319" s="71"/>
      <c r="BA319" s="72"/>
      <c r="BB319" s="171"/>
      <c r="BC319" s="72"/>
      <c r="BD319" s="75"/>
    </row>
    <row r="320" ht="16.5" customHeight="1" outlineLevel="1">
      <c r="A320" s="75"/>
      <c r="B320" s="105"/>
      <c r="C320" s="106"/>
      <c r="D320" s="72"/>
      <c r="E320" s="107"/>
      <c r="F320" s="71"/>
      <c r="G320" s="107"/>
      <c r="H320" s="71"/>
      <c r="I320" s="107"/>
      <c r="J320" s="71"/>
      <c r="K320" s="71"/>
      <c r="L320" s="71"/>
      <c r="M320" s="72"/>
      <c r="N320" s="246"/>
      <c r="O320" s="72"/>
      <c r="P320" s="109"/>
      <c r="Q320" s="71"/>
      <c r="R320" s="110"/>
      <c r="S320" s="72"/>
      <c r="T320" s="111"/>
      <c r="U320" s="72"/>
      <c r="V320" s="112"/>
      <c r="W320" s="71"/>
      <c r="X320" s="72"/>
      <c r="Y320" s="112"/>
      <c r="Z320" s="72"/>
      <c r="AA320" s="75"/>
      <c r="AB320" s="169"/>
      <c r="AC320" s="72"/>
      <c r="AD320" s="170"/>
      <c r="AE320" s="72"/>
      <c r="AF320" s="170"/>
      <c r="AG320" s="71"/>
      <c r="AH320" s="72"/>
      <c r="AI320" s="170"/>
      <c r="AJ320" s="71"/>
      <c r="AK320" s="72"/>
      <c r="AL320" s="170"/>
      <c r="AM320" s="72"/>
      <c r="AN320" s="111"/>
      <c r="AO320" s="72"/>
      <c r="AP320" s="156"/>
      <c r="AQ320" s="72"/>
      <c r="AR320" s="156"/>
      <c r="AS320" s="72"/>
      <c r="AT320" s="160"/>
      <c r="AU320" s="72"/>
      <c r="AV320" s="156"/>
      <c r="AW320" s="71"/>
      <c r="AX320" s="72"/>
      <c r="AY320" s="111"/>
      <c r="AZ320" s="71"/>
      <c r="BA320" s="72"/>
      <c r="BB320" s="171"/>
      <c r="BC320" s="72"/>
      <c r="BD320" s="75"/>
    </row>
    <row r="321" ht="16.5" customHeight="1" outlineLevel="1">
      <c r="A321" s="75"/>
      <c r="B321" s="105"/>
      <c r="C321" s="106"/>
      <c r="D321" s="72"/>
      <c r="E321" s="107"/>
      <c r="F321" s="71"/>
      <c r="G321" s="107"/>
      <c r="H321" s="71"/>
      <c r="I321" s="107"/>
      <c r="J321" s="71"/>
      <c r="K321" s="71"/>
      <c r="L321" s="71"/>
      <c r="M321" s="72"/>
      <c r="N321" s="246"/>
      <c r="O321" s="72"/>
      <c r="P321" s="109"/>
      <c r="Q321" s="71"/>
      <c r="R321" s="110"/>
      <c r="S321" s="72"/>
      <c r="T321" s="111"/>
      <c r="U321" s="72"/>
      <c r="V321" s="112"/>
      <c r="W321" s="71"/>
      <c r="X321" s="72"/>
      <c r="Y321" s="112"/>
      <c r="Z321" s="72"/>
      <c r="AA321" s="75"/>
      <c r="AB321" s="169"/>
      <c r="AC321" s="72"/>
      <c r="AD321" s="170"/>
      <c r="AE321" s="72"/>
      <c r="AF321" s="170"/>
      <c r="AG321" s="71"/>
      <c r="AH321" s="72"/>
      <c r="AI321" s="170"/>
      <c r="AJ321" s="71"/>
      <c r="AK321" s="72"/>
      <c r="AL321" s="170"/>
      <c r="AM321" s="72"/>
      <c r="AN321" s="111"/>
      <c r="AO321" s="72"/>
      <c r="AP321" s="156"/>
      <c r="AQ321" s="72"/>
      <c r="AR321" s="156"/>
      <c r="AS321" s="72"/>
      <c r="AT321" s="160"/>
      <c r="AU321" s="72"/>
      <c r="AV321" s="156"/>
      <c r="AW321" s="71"/>
      <c r="AX321" s="72"/>
      <c r="AY321" s="111"/>
      <c r="AZ321" s="71"/>
      <c r="BA321" s="72"/>
      <c r="BB321" s="171"/>
      <c r="BC321" s="72"/>
      <c r="BD321" s="75"/>
    </row>
    <row r="322" ht="16.5" customHeight="1" outlineLevel="1">
      <c r="A322" s="75"/>
      <c r="B322" s="105"/>
      <c r="C322" s="106"/>
      <c r="D322" s="72"/>
      <c r="E322" s="107"/>
      <c r="F322" s="71"/>
      <c r="G322" s="107"/>
      <c r="H322" s="71"/>
      <c r="I322" s="107"/>
      <c r="J322" s="71"/>
      <c r="K322" s="71"/>
      <c r="L322" s="71"/>
      <c r="M322" s="72"/>
      <c r="N322" s="246"/>
      <c r="O322" s="72"/>
      <c r="P322" s="109"/>
      <c r="Q322" s="71"/>
      <c r="R322" s="110"/>
      <c r="S322" s="72"/>
      <c r="T322" s="111"/>
      <c r="U322" s="72"/>
      <c r="V322" s="112"/>
      <c r="W322" s="71"/>
      <c r="X322" s="72"/>
      <c r="Y322" s="112"/>
      <c r="Z322" s="72"/>
      <c r="AA322" s="75"/>
      <c r="AB322" s="169"/>
      <c r="AC322" s="72"/>
      <c r="AD322" s="170"/>
      <c r="AE322" s="72"/>
      <c r="AF322" s="170"/>
      <c r="AG322" s="71"/>
      <c r="AH322" s="72"/>
      <c r="AI322" s="170"/>
      <c r="AJ322" s="71"/>
      <c r="AK322" s="72"/>
      <c r="AL322" s="170"/>
      <c r="AM322" s="72"/>
      <c r="AN322" s="111"/>
      <c r="AO322" s="72"/>
      <c r="AP322" s="156"/>
      <c r="AQ322" s="72"/>
      <c r="AR322" s="156"/>
      <c r="AS322" s="72"/>
      <c r="AT322" s="160"/>
      <c r="AU322" s="72"/>
      <c r="AV322" s="156"/>
      <c r="AW322" s="71"/>
      <c r="AX322" s="72"/>
      <c r="AY322" s="111"/>
      <c r="AZ322" s="71"/>
      <c r="BA322" s="72"/>
      <c r="BB322" s="171"/>
      <c r="BC322" s="72"/>
      <c r="BD322" s="75"/>
    </row>
    <row r="323" ht="16.5" customHeight="1" outlineLevel="1">
      <c r="A323" s="75"/>
      <c r="B323" s="105"/>
      <c r="C323" s="106"/>
      <c r="D323" s="72"/>
      <c r="E323" s="107"/>
      <c r="F323" s="71"/>
      <c r="G323" s="107"/>
      <c r="H323" s="71"/>
      <c r="I323" s="107"/>
      <c r="J323" s="71"/>
      <c r="K323" s="71"/>
      <c r="L323" s="71"/>
      <c r="M323" s="72"/>
      <c r="N323" s="246"/>
      <c r="O323" s="72"/>
      <c r="P323" s="109"/>
      <c r="Q323" s="71"/>
      <c r="R323" s="110"/>
      <c r="S323" s="72"/>
      <c r="T323" s="111"/>
      <c r="U323" s="72"/>
      <c r="V323" s="112"/>
      <c r="W323" s="71"/>
      <c r="X323" s="72"/>
      <c r="Y323" s="112"/>
      <c r="Z323" s="72"/>
      <c r="AA323" s="75"/>
      <c r="AB323" s="169"/>
      <c r="AC323" s="72"/>
      <c r="AD323" s="170"/>
      <c r="AE323" s="72"/>
      <c r="AF323" s="170"/>
      <c r="AG323" s="71"/>
      <c r="AH323" s="72"/>
      <c r="AI323" s="170"/>
      <c r="AJ323" s="71"/>
      <c r="AK323" s="72"/>
      <c r="AL323" s="170"/>
      <c r="AM323" s="72"/>
      <c r="AN323" s="111"/>
      <c r="AO323" s="72"/>
      <c r="AP323" s="156"/>
      <c r="AQ323" s="72"/>
      <c r="AR323" s="156"/>
      <c r="AS323" s="72"/>
      <c r="AT323" s="160"/>
      <c r="AU323" s="72"/>
      <c r="AV323" s="156"/>
      <c r="AW323" s="71"/>
      <c r="AX323" s="72"/>
      <c r="AY323" s="111"/>
      <c r="AZ323" s="71"/>
      <c r="BA323" s="72"/>
      <c r="BB323" s="171"/>
      <c r="BC323" s="72"/>
      <c r="BD323" s="75"/>
    </row>
    <row r="324" ht="16.5" customHeight="1" outlineLevel="1">
      <c r="A324" s="75"/>
      <c r="B324" s="105"/>
      <c r="C324" s="106"/>
      <c r="D324" s="72"/>
      <c r="E324" s="107"/>
      <c r="F324" s="71"/>
      <c r="G324" s="107"/>
      <c r="H324" s="71"/>
      <c r="I324" s="107"/>
      <c r="J324" s="71"/>
      <c r="K324" s="71"/>
      <c r="L324" s="71"/>
      <c r="M324" s="72"/>
      <c r="N324" s="246"/>
      <c r="O324" s="72"/>
      <c r="P324" s="109"/>
      <c r="Q324" s="71"/>
      <c r="R324" s="110"/>
      <c r="S324" s="72"/>
      <c r="T324" s="111"/>
      <c r="U324" s="72"/>
      <c r="V324" s="112"/>
      <c r="W324" s="71"/>
      <c r="X324" s="72"/>
      <c r="Y324" s="112"/>
      <c r="Z324" s="72"/>
      <c r="AA324" s="75"/>
      <c r="AB324" s="169"/>
      <c r="AC324" s="72"/>
      <c r="AD324" s="170"/>
      <c r="AE324" s="72"/>
      <c r="AF324" s="170"/>
      <c r="AG324" s="71"/>
      <c r="AH324" s="72"/>
      <c r="AI324" s="170"/>
      <c r="AJ324" s="71"/>
      <c r="AK324" s="72"/>
      <c r="AL324" s="170"/>
      <c r="AM324" s="72"/>
      <c r="AN324" s="111"/>
      <c r="AO324" s="72"/>
      <c r="AP324" s="156"/>
      <c r="AQ324" s="72"/>
      <c r="AR324" s="156"/>
      <c r="AS324" s="72"/>
      <c r="AT324" s="160"/>
      <c r="AU324" s="72"/>
      <c r="AV324" s="156"/>
      <c r="AW324" s="71"/>
      <c r="AX324" s="72"/>
      <c r="AY324" s="111"/>
      <c r="AZ324" s="71"/>
      <c r="BA324" s="72"/>
      <c r="BB324" s="171"/>
      <c r="BC324" s="72"/>
      <c r="BD324" s="75"/>
    </row>
    <row r="325" ht="16.5" customHeight="1" outlineLevel="1">
      <c r="A325" s="75"/>
      <c r="B325" s="105"/>
      <c r="C325" s="106"/>
      <c r="D325" s="72"/>
      <c r="E325" s="107"/>
      <c r="F325" s="71"/>
      <c r="G325" s="107"/>
      <c r="H325" s="71"/>
      <c r="I325" s="107"/>
      <c r="J325" s="71"/>
      <c r="K325" s="71"/>
      <c r="L325" s="71"/>
      <c r="M325" s="72"/>
      <c r="N325" s="246"/>
      <c r="O325" s="72"/>
      <c r="P325" s="109"/>
      <c r="Q325" s="71"/>
      <c r="R325" s="110"/>
      <c r="S325" s="72"/>
      <c r="T325" s="111"/>
      <c r="U325" s="72"/>
      <c r="V325" s="112"/>
      <c r="W325" s="71"/>
      <c r="X325" s="72"/>
      <c r="Y325" s="112"/>
      <c r="Z325" s="72"/>
      <c r="AA325" s="75"/>
      <c r="AB325" s="169"/>
      <c r="AC325" s="72"/>
      <c r="AD325" s="170"/>
      <c r="AE325" s="72"/>
      <c r="AF325" s="170"/>
      <c r="AG325" s="71"/>
      <c r="AH325" s="72"/>
      <c r="AI325" s="170"/>
      <c r="AJ325" s="71"/>
      <c r="AK325" s="72"/>
      <c r="AL325" s="170"/>
      <c r="AM325" s="72"/>
      <c r="AN325" s="111"/>
      <c r="AO325" s="72"/>
      <c r="AP325" s="156"/>
      <c r="AQ325" s="72"/>
      <c r="AR325" s="156"/>
      <c r="AS325" s="72"/>
      <c r="AT325" s="160"/>
      <c r="AU325" s="72"/>
      <c r="AV325" s="156"/>
      <c r="AW325" s="71"/>
      <c r="AX325" s="72"/>
      <c r="AY325" s="111"/>
      <c r="AZ325" s="71"/>
      <c r="BA325" s="72"/>
      <c r="BB325" s="171"/>
      <c r="BC325" s="72"/>
      <c r="BD325" s="75"/>
    </row>
    <row r="326" ht="16.5" customHeight="1" outlineLevel="1">
      <c r="A326" s="75"/>
      <c r="B326" s="105"/>
      <c r="C326" s="106"/>
      <c r="D326" s="72"/>
      <c r="E326" s="107"/>
      <c r="F326" s="71"/>
      <c r="G326" s="107"/>
      <c r="H326" s="71"/>
      <c r="I326" s="107"/>
      <c r="J326" s="71"/>
      <c r="K326" s="71"/>
      <c r="L326" s="71"/>
      <c r="M326" s="72"/>
      <c r="N326" s="246"/>
      <c r="O326" s="72"/>
      <c r="P326" s="109"/>
      <c r="Q326" s="71"/>
      <c r="R326" s="110"/>
      <c r="S326" s="72"/>
      <c r="T326" s="111"/>
      <c r="U326" s="72"/>
      <c r="V326" s="112"/>
      <c r="W326" s="71"/>
      <c r="X326" s="72"/>
      <c r="Y326" s="112"/>
      <c r="Z326" s="72"/>
      <c r="AA326" s="75"/>
      <c r="AB326" s="169"/>
      <c r="AC326" s="72"/>
      <c r="AD326" s="170"/>
      <c r="AE326" s="72"/>
      <c r="AF326" s="170"/>
      <c r="AG326" s="71"/>
      <c r="AH326" s="72"/>
      <c r="AI326" s="170"/>
      <c r="AJ326" s="71"/>
      <c r="AK326" s="72"/>
      <c r="AL326" s="170"/>
      <c r="AM326" s="72"/>
      <c r="AN326" s="111"/>
      <c r="AO326" s="72"/>
      <c r="AP326" s="156"/>
      <c r="AQ326" s="72"/>
      <c r="AR326" s="156"/>
      <c r="AS326" s="72"/>
      <c r="AT326" s="160"/>
      <c r="AU326" s="72"/>
      <c r="AV326" s="156"/>
      <c r="AW326" s="71"/>
      <c r="AX326" s="72"/>
      <c r="AY326" s="111"/>
      <c r="AZ326" s="71"/>
      <c r="BA326" s="72"/>
      <c r="BB326" s="171"/>
      <c r="BC326" s="72"/>
      <c r="BD326" s="75"/>
    </row>
    <row r="327" ht="16.5" customHeight="1" outlineLevel="1">
      <c r="A327" s="75"/>
      <c r="B327" s="105"/>
      <c r="C327" s="106"/>
      <c r="D327" s="72"/>
      <c r="E327" s="107"/>
      <c r="F327" s="71"/>
      <c r="G327" s="107"/>
      <c r="H327" s="71"/>
      <c r="I327" s="107"/>
      <c r="J327" s="71"/>
      <c r="K327" s="71"/>
      <c r="L327" s="71"/>
      <c r="M327" s="72"/>
      <c r="N327" s="246"/>
      <c r="O327" s="72"/>
      <c r="P327" s="109"/>
      <c r="Q327" s="71"/>
      <c r="R327" s="110"/>
      <c r="S327" s="72"/>
      <c r="T327" s="111"/>
      <c r="U327" s="72"/>
      <c r="V327" s="112"/>
      <c r="W327" s="71"/>
      <c r="X327" s="72"/>
      <c r="Y327" s="112"/>
      <c r="Z327" s="72"/>
      <c r="AA327" s="75"/>
      <c r="AB327" s="169"/>
      <c r="AC327" s="72"/>
      <c r="AD327" s="170"/>
      <c r="AE327" s="72"/>
      <c r="AF327" s="170"/>
      <c r="AG327" s="71"/>
      <c r="AH327" s="72"/>
      <c r="AI327" s="170"/>
      <c r="AJ327" s="71"/>
      <c r="AK327" s="72"/>
      <c r="AL327" s="170"/>
      <c r="AM327" s="72"/>
      <c r="AN327" s="111"/>
      <c r="AO327" s="72"/>
      <c r="AP327" s="156"/>
      <c r="AQ327" s="72"/>
      <c r="AR327" s="156"/>
      <c r="AS327" s="72"/>
      <c r="AT327" s="160"/>
      <c r="AU327" s="72"/>
      <c r="AV327" s="156"/>
      <c r="AW327" s="71"/>
      <c r="AX327" s="72"/>
      <c r="AY327" s="111"/>
      <c r="AZ327" s="71"/>
      <c r="BA327" s="72"/>
      <c r="BB327" s="171"/>
      <c r="BC327" s="72"/>
      <c r="BD327" s="75"/>
    </row>
    <row r="328" ht="16.5" customHeight="1" outlineLevel="1">
      <c r="A328" s="75"/>
      <c r="B328" s="105"/>
      <c r="C328" s="106"/>
      <c r="D328" s="72"/>
      <c r="E328" s="107"/>
      <c r="F328" s="71"/>
      <c r="G328" s="107"/>
      <c r="H328" s="71"/>
      <c r="I328" s="107"/>
      <c r="J328" s="71"/>
      <c r="K328" s="71"/>
      <c r="L328" s="71"/>
      <c r="M328" s="72"/>
      <c r="N328" s="246"/>
      <c r="O328" s="72"/>
      <c r="P328" s="109"/>
      <c r="Q328" s="71"/>
      <c r="R328" s="110"/>
      <c r="S328" s="72"/>
      <c r="T328" s="111"/>
      <c r="U328" s="72"/>
      <c r="V328" s="112"/>
      <c r="W328" s="71"/>
      <c r="X328" s="72"/>
      <c r="Y328" s="112"/>
      <c r="Z328" s="72"/>
      <c r="AA328" s="75"/>
      <c r="AB328" s="169"/>
      <c r="AC328" s="72"/>
      <c r="AD328" s="170"/>
      <c r="AE328" s="72"/>
      <c r="AF328" s="170"/>
      <c r="AG328" s="71"/>
      <c r="AH328" s="72"/>
      <c r="AI328" s="170"/>
      <c r="AJ328" s="71"/>
      <c r="AK328" s="72"/>
      <c r="AL328" s="170"/>
      <c r="AM328" s="72"/>
      <c r="AN328" s="111"/>
      <c r="AO328" s="72"/>
      <c r="AP328" s="156"/>
      <c r="AQ328" s="72"/>
      <c r="AR328" s="156"/>
      <c r="AS328" s="72"/>
      <c r="AT328" s="160"/>
      <c r="AU328" s="72"/>
      <c r="AV328" s="156"/>
      <c r="AW328" s="71"/>
      <c r="AX328" s="72"/>
      <c r="AY328" s="111"/>
      <c r="AZ328" s="71"/>
      <c r="BA328" s="72"/>
      <c r="BB328" s="171"/>
      <c r="BC328" s="72"/>
      <c r="BD328" s="75"/>
    </row>
    <row r="329" ht="16.5" customHeight="1" outlineLevel="1">
      <c r="A329" s="75"/>
      <c r="B329" s="105"/>
      <c r="C329" s="106"/>
      <c r="D329" s="72"/>
      <c r="E329" s="107"/>
      <c r="F329" s="71"/>
      <c r="G329" s="107"/>
      <c r="H329" s="71"/>
      <c r="I329" s="107"/>
      <c r="J329" s="71"/>
      <c r="K329" s="71"/>
      <c r="L329" s="71"/>
      <c r="M329" s="72"/>
      <c r="N329" s="246"/>
      <c r="O329" s="72"/>
      <c r="P329" s="109"/>
      <c r="Q329" s="71"/>
      <c r="R329" s="110"/>
      <c r="S329" s="72"/>
      <c r="T329" s="111"/>
      <c r="U329" s="72"/>
      <c r="V329" s="112"/>
      <c r="W329" s="71"/>
      <c r="X329" s="72"/>
      <c r="Y329" s="112"/>
      <c r="Z329" s="72"/>
      <c r="AA329" s="75"/>
      <c r="AB329" s="169"/>
      <c r="AC329" s="72"/>
      <c r="AD329" s="170"/>
      <c r="AE329" s="72"/>
      <c r="AF329" s="170"/>
      <c r="AG329" s="71"/>
      <c r="AH329" s="72"/>
      <c r="AI329" s="170"/>
      <c r="AJ329" s="71"/>
      <c r="AK329" s="72"/>
      <c r="AL329" s="170"/>
      <c r="AM329" s="72"/>
      <c r="AN329" s="111"/>
      <c r="AO329" s="72"/>
      <c r="AP329" s="156"/>
      <c r="AQ329" s="72"/>
      <c r="AR329" s="156"/>
      <c r="AS329" s="72"/>
      <c r="AT329" s="160"/>
      <c r="AU329" s="72"/>
      <c r="AV329" s="156"/>
      <c r="AW329" s="71"/>
      <c r="AX329" s="72"/>
      <c r="AY329" s="111"/>
      <c r="AZ329" s="71"/>
      <c r="BA329" s="72"/>
      <c r="BB329" s="171"/>
      <c r="BC329" s="72"/>
      <c r="BD329" s="75"/>
    </row>
    <row r="330" ht="16.5" customHeight="1" outlineLevel="1">
      <c r="A330" s="75"/>
      <c r="B330" s="105"/>
      <c r="C330" s="106"/>
      <c r="D330" s="72"/>
      <c r="E330" s="107"/>
      <c r="F330" s="71"/>
      <c r="G330" s="107"/>
      <c r="H330" s="71"/>
      <c r="I330" s="107"/>
      <c r="J330" s="71"/>
      <c r="K330" s="71"/>
      <c r="L330" s="71"/>
      <c r="M330" s="72"/>
      <c r="N330" s="246"/>
      <c r="O330" s="72"/>
      <c r="P330" s="109"/>
      <c r="Q330" s="71"/>
      <c r="R330" s="110"/>
      <c r="S330" s="72"/>
      <c r="T330" s="111"/>
      <c r="U330" s="72"/>
      <c r="V330" s="112"/>
      <c r="W330" s="71"/>
      <c r="X330" s="72"/>
      <c r="Y330" s="112"/>
      <c r="Z330" s="72"/>
      <c r="AA330" s="75"/>
      <c r="AB330" s="169"/>
      <c r="AC330" s="72"/>
      <c r="AD330" s="170"/>
      <c r="AE330" s="72"/>
      <c r="AF330" s="170"/>
      <c r="AG330" s="71"/>
      <c r="AH330" s="72"/>
      <c r="AI330" s="170"/>
      <c r="AJ330" s="71"/>
      <c r="AK330" s="72"/>
      <c r="AL330" s="170"/>
      <c r="AM330" s="72"/>
      <c r="AN330" s="111"/>
      <c r="AO330" s="72"/>
      <c r="AP330" s="156"/>
      <c r="AQ330" s="72"/>
      <c r="AR330" s="156"/>
      <c r="AS330" s="72"/>
      <c r="AT330" s="160"/>
      <c r="AU330" s="72"/>
      <c r="AV330" s="156"/>
      <c r="AW330" s="71"/>
      <c r="AX330" s="72"/>
      <c r="AY330" s="111"/>
      <c r="AZ330" s="71"/>
      <c r="BA330" s="72"/>
      <c r="BB330" s="171"/>
      <c r="BC330" s="72"/>
      <c r="BD330" s="75"/>
    </row>
    <row r="331" ht="16.5" customHeight="1" outlineLevel="1">
      <c r="A331" s="75"/>
      <c r="B331" s="105"/>
      <c r="C331" s="106"/>
      <c r="D331" s="72"/>
      <c r="E331" s="107"/>
      <c r="F331" s="71"/>
      <c r="G331" s="107"/>
      <c r="H331" s="71"/>
      <c r="I331" s="107"/>
      <c r="J331" s="71"/>
      <c r="K331" s="71"/>
      <c r="L331" s="71"/>
      <c r="M331" s="72"/>
      <c r="N331" s="246"/>
      <c r="O331" s="72"/>
      <c r="P331" s="109"/>
      <c r="Q331" s="71"/>
      <c r="R331" s="110"/>
      <c r="S331" s="72"/>
      <c r="T331" s="111"/>
      <c r="U331" s="72"/>
      <c r="V331" s="112"/>
      <c r="W331" s="71"/>
      <c r="X331" s="72"/>
      <c r="Y331" s="112"/>
      <c r="Z331" s="72"/>
      <c r="AA331" s="75"/>
      <c r="AB331" s="169"/>
      <c r="AC331" s="72"/>
      <c r="AD331" s="170"/>
      <c r="AE331" s="72"/>
      <c r="AF331" s="170"/>
      <c r="AG331" s="71"/>
      <c r="AH331" s="72"/>
      <c r="AI331" s="170"/>
      <c r="AJ331" s="71"/>
      <c r="AK331" s="72"/>
      <c r="AL331" s="170"/>
      <c r="AM331" s="72"/>
      <c r="AN331" s="111"/>
      <c r="AO331" s="72"/>
      <c r="AP331" s="156"/>
      <c r="AQ331" s="72"/>
      <c r="AR331" s="156"/>
      <c r="AS331" s="72"/>
      <c r="AT331" s="160"/>
      <c r="AU331" s="72"/>
      <c r="AV331" s="156"/>
      <c r="AW331" s="71"/>
      <c r="AX331" s="72"/>
      <c r="AY331" s="111"/>
      <c r="AZ331" s="71"/>
      <c r="BA331" s="72"/>
      <c r="BB331" s="171"/>
      <c r="BC331" s="72"/>
      <c r="BD331" s="75"/>
    </row>
    <row r="332" ht="16.5" customHeight="1" outlineLevel="1">
      <c r="A332" s="75"/>
      <c r="B332" s="105"/>
      <c r="C332" s="106"/>
      <c r="D332" s="72"/>
      <c r="E332" s="107"/>
      <c r="F332" s="71"/>
      <c r="G332" s="107"/>
      <c r="H332" s="71"/>
      <c r="I332" s="107"/>
      <c r="J332" s="71"/>
      <c r="K332" s="71"/>
      <c r="L332" s="71"/>
      <c r="M332" s="72"/>
      <c r="N332" s="246"/>
      <c r="O332" s="72"/>
      <c r="P332" s="109"/>
      <c r="Q332" s="71"/>
      <c r="R332" s="110"/>
      <c r="S332" s="72"/>
      <c r="T332" s="111"/>
      <c r="U332" s="72"/>
      <c r="V332" s="112"/>
      <c r="W332" s="71"/>
      <c r="X332" s="72"/>
      <c r="Y332" s="112"/>
      <c r="Z332" s="72"/>
      <c r="AA332" s="75"/>
      <c r="AB332" s="169"/>
      <c r="AC332" s="72"/>
      <c r="AD332" s="170"/>
      <c r="AE332" s="72"/>
      <c r="AF332" s="170"/>
      <c r="AG332" s="71"/>
      <c r="AH332" s="72"/>
      <c r="AI332" s="170"/>
      <c r="AJ332" s="71"/>
      <c r="AK332" s="72"/>
      <c r="AL332" s="170"/>
      <c r="AM332" s="72"/>
      <c r="AN332" s="111"/>
      <c r="AO332" s="72"/>
      <c r="AP332" s="156"/>
      <c r="AQ332" s="72"/>
      <c r="AR332" s="156"/>
      <c r="AS332" s="72"/>
      <c r="AT332" s="160"/>
      <c r="AU332" s="72"/>
      <c r="AV332" s="156"/>
      <c r="AW332" s="71"/>
      <c r="AX332" s="72"/>
      <c r="AY332" s="111"/>
      <c r="AZ332" s="71"/>
      <c r="BA332" s="72"/>
      <c r="BB332" s="171"/>
      <c r="BC332" s="72"/>
      <c r="BD332" s="75"/>
    </row>
    <row r="333" ht="16.5" customHeight="1" outlineLevel="1">
      <c r="A333" s="75"/>
      <c r="B333" s="105"/>
      <c r="C333" s="106"/>
      <c r="D333" s="72"/>
      <c r="E333" s="107"/>
      <c r="F333" s="71"/>
      <c r="G333" s="107"/>
      <c r="H333" s="71"/>
      <c r="I333" s="107"/>
      <c r="J333" s="71"/>
      <c r="K333" s="71"/>
      <c r="L333" s="71"/>
      <c r="M333" s="72"/>
      <c r="N333" s="246"/>
      <c r="O333" s="72"/>
      <c r="P333" s="109"/>
      <c r="Q333" s="71"/>
      <c r="R333" s="110"/>
      <c r="S333" s="72"/>
      <c r="T333" s="111"/>
      <c r="U333" s="72"/>
      <c r="V333" s="112"/>
      <c r="W333" s="71"/>
      <c r="X333" s="72"/>
      <c r="Y333" s="112"/>
      <c r="Z333" s="72"/>
      <c r="AA333" s="75"/>
      <c r="AB333" s="169"/>
      <c r="AC333" s="72"/>
      <c r="AD333" s="170"/>
      <c r="AE333" s="72"/>
      <c r="AF333" s="170"/>
      <c r="AG333" s="71"/>
      <c r="AH333" s="72"/>
      <c r="AI333" s="170"/>
      <c r="AJ333" s="71"/>
      <c r="AK333" s="72"/>
      <c r="AL333" s="170"/>
      <c r="AM333" s="72"/>
      <c r="AN333" s="111"/>
      <c r="AO333" s="72"/>
      <c r="AP333" s="156"/>
      <c r="AQ333" s="72"/>
      <c r="AR333" s="156"/>
      <c r="AS333" s="72"/>
      <c r="AT333" s="160"/>
      <c r="AU333" s="72"/>
      <c r="AV333" s="156"/>
      <c r="AW333" s="71"/>
      <c r="AX333" s="72"/>
      <c r="AY333" s="111"/>
      <c r="AZ333" s="71"/>
      <c r="BA333" s="72"/>
      <c r="BB333" s="171"/>
      <c r="BC333" s="72"/>
      <c r="BD333" s="75"/>
    </row>
    <row r="334" ht="16.5" customHeight="1" outlineLevel="1">
      <c r="A334" s="75"/>
      <c r="B334" s="105"/>
      <c r="C334" s="106"/>
      <c r="D334" s="72"/>
      <c r="E334" s="107"/>
      <c r="F334" s="71"/>
      <c r="G334" s="107"/>
      <c r="H334" s="71"/>
      <c r="I334" s="107"/>
      <c r="J334" s="71"/>
      <c r="K334" s="71"/>
      <c r="L334" s="71"/>
      <c r="M334" s="72"/>
      <c r="N334" s="246"/>
      <c r="O334" s="72"/>
      <c r="P334" s="109"/>
      <c r="Q334" s="71"/>
      <c r="R334" s="110"/>
      <c r="S334" s="72"/>
      <c r="T334" s="111"/>
      <c r="U334" s="72"/>
      <c r="V334" s="112"/>
      <c r="W334" s="71"/>
      <c r="X334" s="72"/>
      <c r="Y334" s="112"/>
      <c r="Z334" s="72"/>
      <c r="AA334" s="75"/>
      <c r="AB334" s="169"/>
      <c r="AC334" s="72"/>
      <c r="AD334" s="170"/>
      <c r="AE334" s="72"/>
      <c r="AF334" s="170"/>
      <c r="AG334" s="71"/>
      <c r="AH334" s="72"/>
      <c r="AI334" s="170"/>
      <c r="AJ334" s="71"/>
      <c r="AK334" s="72"/>
      <c r="AL334" s="170"/>
      <c r="AM334" s="72"/>
      <c r="AN334" s="111"/>
      <c r="AO334" s="72"/>
      <c r="AP334" s="156"/>
      <c r="AQ334" s="72"/>
      <c r="AR334" s="156"/>
      <c r="AS334" s="72"/>
      <c r="AT334" s="160"/>
      <c r="AU334" s="72"/>
      <c r="AV334" s="156"/>
      <c r="AW334" s="71"/>
      <c r="AX334" s="72"/>
      <c r="AY334" s="111"/>
      <c r="AZ334" s="71"/>
      <c r="BA334" s="72"/>
      <c r="BB334" s="171"/>
      <c r="BC334" s="72"/>
      <c r="BD334" s="75"/>
    </row>
    <row r="335" ht="16.5" customHeight="1" outlineLevel="1">
      <c r="A335" s="75"/>
      <c r="B335" s="105"/>
      <c r="C335" s="106"/>
      <c r="D335" s="72"/>
      <c r="E335" s="107"/>
      <c r="F335" s="71"/>
      <c r="G335" s="107"/>
      <c r="H335" s="71"/>
      <c r="I335" s="107"/>
      <c r="J335" s="71"/>
      <c r="K335" s="71"/>
      <c r="L335" s="71"/>
      <c r="M335" s="72"/>
      <c r="N335" s="246"/>
      <c r="O335" s="72"/>
      <c r="P335" s="109"/>
      <c r="Q335" s="71"/>
      <c r="R335" s="110"/>
      <c r="S335" s="72"/>
      <c r="T335" s="111"/>
      <c r="U335" s="72"/>
      <c r="V335" s="112"/>
      <c r="W335" s="71"/>
      <c r="X335" s="72"/>
      <c r="Y335" s="112"/>
      <c r="Z335" s="72"/>
      <c r="AA335" s="75"/>
      <c r="AB335" s="169"/>
      <c r="AC335" s="72"/>
      <c r="AD335" s="170"/>
      <c r="AE335" s="72"/>
      <c r="AF335" s="170"/>
      <c r="AG335" s="71"/>
      <c r="AH335" s="72"/>
      <c r="AI335" s="170"/>
      <c r="AJ335" s="71"/>
      <c r="AK335" s="72"/>
      <c r="AL335" s="170"/>
      <c r="AM335" s="72"/>
      <c r="AN335" s="111"/>
      <c r="AO335" s="72"/>
      <c r="AP335" s="156"/>
      <c r="AQ335" s="72"/>
      <c r="AR335" s="156"/>
      <c r="AS335" s="72"/>
      <c r="AT335" s="160"/>
      <c r="AU335" s="72"/>
      <c r="AV335" s="156"/>
      <c r="AW335" s="71"/>
      <c r="AX335" s="72"/>
      <c r="AY335" s="111"/>
      <c r="AZ335" s="71"/>
      <c r="BA335" s="72"/>
      <c r="BB335" s="171"/>
      <c r="BC335" s="72"/>
      <c r="BD335" s="75"/>
    </row>
    <row r="336" ht="16.5" customHeight="1" outlineLevel="1">
      <c r="A336" s="75"/>
      <c r="B336" s="105"/>
      <c r="C336" s="106"/>
      <c r="D336" s="72"/>
      <c r="E336" s="107"/>
      <c r="F336" s="71"/>
      <c r="G336" s="107"/>
      <c r="H336" s="71"/>
      <c r="I336" s="107"/>
      <c r="J336" s="71"/>
      <c r="K336" s="71"/>
      <c r="L336" s="71"/>
      <c r="M336" s="72"/>
      <c r="N336" s="246"/>
      <c r="O336" s="72"/>
      <c r="P336" s="109"/>
      <c r="Q336" s="71"/>
      <c r="R336" s="110"/>
      <c r="S336" s="72"/>
      <c r="T336" s="111"/>
      <c r="U336" s="72"/>
      <c r="V336" s="112"/>
      <c r="W336" s="71"/>
      <c r="X336" s="72"/>
      <c r="Y336" s="112"/>
      <c r="Z336" s="72"/>
      <c r="AA336" s="75"/>
      <c r="AB336" s="169"/>
      <c r="AC336" s="72"/>
      <c r="AD336" s="170"/>
      <c r="AE336" s="72"/>
      <c r="AF336" s="170"/>
      <c r="AG336" s="71"/>
      <c r="AH336" s="72"/>
      <c r="AI336" s="170"/>
      <c r="AJ336" s="71"/>
      <c r="AK336" s="72"/>
      <c r="AL336" s="170"/>
      <c r="AM336" s="72"/>
      <c r="AN336" s="111"/>
      <c r="AO336" s="72"/>
      <c r="AP336" s="156"/>
      <c r="AQ336" s="72"/>
      <c r="AR336" s="156"/>
      <c r="AS336" s="72"/>
      <c r="AT336" s="160"/>
      <c r="AU336" s="72"/>
      <c r="AV336" s="156"/>
      <c r="AW336" s="71"/>
      <c r="AX336" s="72"/>
      <c r="AY336" s="111"/>
      <c r="AZ336" s="71"/>
      <c r="BA336" s="72"/>
      <c r="BB336" s="171"/>
      <c r="BC336" s="72"/>
      <c r="BD336" s="75"/>
    </row>
    <row r="337" ht="16.5" customHeight="1" outlineLevel="1">
      <c r="A337" s="75"/>
      <c r="B337" s="105"/>
      <c r="C337" s="106"/>
      <c r="D337" s="72"/>
      <c r="E337" s="107"/>
      <c r="F337" s="71"/>
      <c r="G337" s="107"/>
      <c r="H337" s="71"/>
      <c r="I337" s="107"/>
      <c r="J337" s="71"/>
      <c r="K337" s="71"/>
      <c r="L337" s="71"/>
      <c r="M337" s="72"/>
      <c r="N337" s="246"/>
      <c r="O337" s="72"/>
      <c r="P337" s="109"/>
      <c r="Q337" s="71"/>
      <c r="R337" s="110"/>
      <c r="S337" s="72"/>
      <c r="T337" s="111"/>
      <c r="U337" s="72"/>
      <c r="V337" s="112"/>
      <c r="W337" s="71"/>
      <c r="X337" s="72"/>
      <c r="Y337" s="112"/>
      <c r="Z337" s="72"/>
      <c r="AA337" s="75"/>
      <c r="AB337" s="169"/>
      <c r="AC337" s="72"/>
      <c r="AD337" s="170"/>
      <c r="AE337" s="72"/>
      <c r="AF337" s="170"/>
      <c r="AG337" s="71"/>
      <c r="AH337" s="72"/>
      <c r="AI337" s="170"/>
      <c r="AJ337" s="71"/>
      <c r="AK337" s="72"/>
      <c r="AL337" s="170"/>
      <c r="AM337" s="72"/>
      <c r="AN337" s="111"/>
      <c r="AO337" s="72"/>
      <c r="AP337" s="156"/>
      <c r="AQ337" s="72"/>
      <c r="AR337" s="156"/>
      <c r="AS337" s="72"/>
      <c r="AT337" s="160"/>
      <c r="AU337" s="72"/>
      <c r="AV337" s="156"/>
      <c r="AW337" s="71"/>
      <c r="AX337" s="72"/>
      <c r="AY337" s="111"/>
      <c r="AZ337" s="71"/>
      <c r="BA337" s="72"/>
      <c r="BB337" s="171"/>
      <c r="BC337" s="72"/>
      <c r="BD337" s="75"/>
    </row>
    <row r="338" ht="16.5" customHeight="1" outlineLevel="1">
      <c r="A338" s="75"/>
      <c r="B338" s="105"/>
      <c r="C338" s="106"/>
      <c r="D338" s="72"/>
      <c r="E338" s="107"/>
      <c r="F338" s="71"/>
      <c r="G338" s="107"/>
      <c r="H338" s="71"/>
      <c r="I338" s="107"/>
      <c r="J338" s="71"/>
      <c r="K338" s="71"/>
      <c r="L338" s="71"/>
      <c r="M338" s="72"/>
      <c r="N338" s="246"/>
      <c r="O338" s="72"/>
      <c r="P338" s="109"/>
      <c r="Q338" s="71"/>
      <c r="R338" s="110"/>
      <c r="S338" s="72"/>
      <c r="T338" s="111"/>
      <c r="U338" s="72"/>
      <c r="V338" s="112"/>
      <c r="W338" s="71"/>
      <c r="X338" s="72"/>
      <c r="Y338" s="112"/>
      <c r="Z338" s="72"/>
      <c r="AA338" s="75"/>
      <c r="AB338" s="169"/>
      <c r="AC338" s="72"/>
      <c r="AD338" s="170"/>
      <c r="AE338" s="72"/>
      <c r="AF338" s="170"/>
      <c r="AG338" s="71"/>
      <c r="AH338" s="72"/>
      <c r="AI338" s="170"/>
      <c r="AJ338" s="71"/>
      <c r="AK338" s="72"/>
      <c r="AL338" s="170"/>
      <c r="AM338" s="72"/>
      <c r="AN338" s="111"/>
      <c r="AO338" s="72"/>
      <c r="AP338" s="156"/>
      <c r="AQ338" s="72"/>
      <c r="AR338" s="156"/>
      <c r="AS338" s="72"/>
      <c r="AT338" s="160"/>
      <c r="AU338" s="72"/>
      <c r="AV338" s="156"/>
      <c r="AW338" s="71"/>
      <c r="AX338" s="72"/>
      <c r="AY338" s="111"/>
      <c r="AZ338" s="71"/>
      <c r="BA338" s="72"/>
      <c r="BB338" s="171"/>
      <c r="BC338" s="72"/>
      <c r="BD338" s="75"/>
    </row>
    <row r="339" ht="16.5" customHeight="1" outlineLevel="1">
      <c r="A339" s="75"/>
      <c r="B339" s="105"/>
      <c r="C339" s="106"/>
      <c r="D339" s="72"/>
      <c r="E339" s="107"/>
      <c r="F339" s="71"/>
      <c r="G339" s="107"/>
      <c r="H339" s="71"/>
      <c r="I339" s="107"/>
      <c r="J339" s="71"/>
      <c r="K339" s="71"/>
      <c r="L339" s="71"/>
      <c r="M339" s="72"/>
      <c r="N339" s="246"/>
      <c r="O339" s="72"/>
      <c r="P339" s="109"/>
      <c r="Q339" s="71"/>
      <c r="R339" s="110"/>
      <c r="S339" s="72"/>
      <c r="T339" s="111"/>
      <c r="U339" s="72"/>
      <c r="V339" s="112"/>
      <c r="W339" s="71"/>
      <c r="X339" s="72"/>
      <c r="Y339" s="112"/>
      <c r="Z339" s="72"/>
      <c r="AA339" s="75"/>
      <c r="AB339" s="169"/>
      <c r="AC339" s="72"/>
      <c r="AD339" s="170"/>
      <c r="AE339" s="72"/>
      <c r="AF339" s="170"/>
      <c r="AG339" s="71"/>
      <c r="AH339" s="72"/>
      <c r="AI339" s="170"/>
      <c r="AJ339" s="71"/>
      <c r="AK339" s="72"/>
      <c r="AL339" s="170"/>
      <c r="AM339" s="72"/>
      <c r="AN339" s="111"/>
      <c r="AO339" s="72"/>
      <c r="AP339" s="156"/>
      <c r="AQ339" s="72"/>
      <c r="AR339" s="156"/>
      <c r="AS339" s="72"/>
      <c r="AT339" s="160"/>
      <c r="AU339" s="72"/>
      <c r="AV339" s="156"/>
      <c r="AW339" s="71"/>
      <c r="AX339" s="72"/>
      <c r="AY339" s="111"/>
      <c r="AZ339" s="71"/>
      <c r="BA339" s="72"/>
      <c r="BB339" s="171"/>
      <c r="BC339" s="72"/>
      <c r="BD339" s="75"/>
    </row>
    <row r="340" ht="16.5" customHeight="1" outlineLevel="1">
      <c r="A340" s="75"/>
      <c r="B340" s="105"/>
      <c r="C340" s="106"/>
      <c r="D340" s="72"/>
      <c r="E340" s="107"/>
      <c r="F340" s="71"/>
      <c r="G340" s="107"/>
      <c r="H340" s="71"/>
      <c r="I340" s="107"/>
      <c r="J340" s="71"/>
      <c r="K340" s="71"/>
      <c r="L340" s="71"/>
      <c r="M340" s="72"/>
      <c r="N340" s="246"/>
      <c r="O340" s="72"/>
      <c r="P340" s="109"/>
      <c r="Q340" s="71"/>
      <c r="R340" s="110"/>
      <c r="S340" s="72"/>
      <c r="T340" s="111"/>
      <c r="U340" s="72"/>
      <c r="V340" s="112"/>
      <c r="W340" s="71"/>
      <c r="X340" s="72"/>
      <c r="Y340" s="112"/>
      <c r="Z340" s="72"/>
      <c r="AA340" s="75"/>
      <c r="AB340" s="169"/>
      <c r="AC340" s="72"/>
      <c r="AD340" s="170"/>
      <c r="AE340" s="72"/>
      <c r="AF340" s="170"/>
      <c r="AG340" s="71"/>
      <c r="AH340" s="72"/>
      <c r="AI340" s="170"/>
      <c r="AJ340" s="71"/>
      <c r="AK340" s="72"/>
      <c r="AL340" s="170"/>
      <c r="AM340" s="72"/>
      <c r="AN340" s="111"/>
      <c r="AO340" s="72"/>
      <c r="AP340" s="156"/>
      <c r="AQ340" s="72"/>
      <c r="AR340" s="156"/>
      <c r="AS340" s="72"/>
      <c r="AT340" s="160"/>
      <c r="AU340" s="72"/>
      <c r="AV340" s="156"/>
      <c r="AW340" s="71"/>
      <c r="AX340" s="72"/>
      <c r="AY340" s="111"/>
      <c r="AZ340" s="71"/>
      <c r="BA340" s="72"/>
      <c r="BB340" s="171"/>
      <c r="BC340" s="72"/>
      <c r="BD340" s="75"/>
    </row>
    <row r="341" ht="16.5" customHeight="1" outlineLevel="1">
      <c r="A341" s="75"/>
      <c r="B341" s="105"/>
      <c r="C341" s="106"/>
      <c r="D341" s="72"/>
      <c r="E341" s="107"/>
      <c r="F341" s="71"/>
      <c r="G341" s="107"/>
      <c r="H341" s="71"/>
      <c r="I341" s="107"/>
      <c r="J341" s="71"/>
      <c r="K341" s="71"/>
      <c r="L341" s="71"/>
      <c r="M341" s="72"/>
      <c r="N341" s="246"/>
      <c r="O341" s="72"/>
      <c r="P341" s="109"/>
      <c r="Q341" s="71"/>
      <c r="R341" s="110"/>
      <c r="S341" s="72"/>
      <c r="T341" s="111"/>
      <c r="U341" s="72"/>
      <c r="V341" s="112"/>
      <c r="W341" s="71"/>
      <c r="X341" s="72"/>
      <c r="Y341" s="112"/>
      <c r="Z341" s="72"/>
      <c r="AA341" s="75"/>
      <c r="AB341" s="169"/>
      <c r="AC341" s="72"/>
      <c r="AD341" s="170"/>
      <c r="AE341" s="72"/>
      <c r="AF341" s="170"/>
      <c r="AG341" s="71"/>
      <c r="AH341" s="72"/>
      <c r="AI341" s="170"/>
      <c r="AJ341" s="71"/>
      <c r="AK341" s="72"/>
      <c r="AL341" s="170"/>
      <c r="AM341" s="72"/>
      <c r="AN341" s="111"/>
      <c r="AO341" s="72"/>
      <c r="AP341" s="156"/>
      <c r="AQ341" s="72"/>
      <c r="AR341" s="156"/>
      <c r="AS341" s="72"/>
      <c r="AT341" s="160"/>
      <c r="AU341" s="72"/>
      <c r="AV341" s="156"/>
      <c r="AW341" s="71"/>
      <c r="AX341" s="72"/>
      <c r="AY341" s="111"/>
      <c r="AZ341" s="71"/>
      <c r="BA341" s="72"/>
      <c r="BB341" s="171"/>
      <c r="BC341" s="72"/>
      <c r="BD341" s="75"/>
    </row>
    <row r="342" ht="16.5" customHeight="1" outlineLevel="1">
      <c r="A342" s="75"/>
      <c r="B342" s="105"/>
      <c r="C342" s="106"/>
      <c r="D342" s="72"/>
      <c r="E342" s="107"/>
      <c r="F342" s="71"/>
      <c r="G342" s="107"/>
      <c r="H342" s="71"/>
      <c r="I342" s="107"/>
      <c r="J342" s="71"/>
      <c r="K342" s="71"/>
      <c r="L342" s="71"/>
      <c r="M342" s="72"/>
      <c r="N342" s="246"/>
      <c r="O342" s="72"/>
      <c r="P342" s="109"/>
      <c r="Q342" s="71"/>
      <c r="R342" s="110"/>
      <c r="S342" s="72"/>
      <c r="T342" s="111"/>
      <c r="U342" s="72"/>
      <c r="V342" s="112"/>
      <c r="W342" s="71"/>
      <c r="X342" s="72"/>
      <c r="Y342" s="112"/>
      <c r="Z342" s="72"/>
      <c r="AA342" s="75"/>
      <c r="AB342" s="169"/>
      <c r="AC342" s="72"/>
      <c r="AD342" s="170"/>
      <c r="AE342" s="72"/>
      <c r="AF342" s="170"/>
      <c r="AG342" s="71"/>
      <c r="AH342" s="72"/>
      <c r="AI342" s="170"/>
      <c r="AJ342" s="71"/>
      <c r="AK342" s="72"/>
      <c r="AL342" s="170"/>
      <c r="AM342" s="72"/>
      <c r="AN342" s="111"/>
      <c r="AO342" s="72"/>
      <c r="AP342" s="156"/>
      <c r="AQ342" s="72"/>
      <c r="AR342" s="156"/>
      <c r="AS342" s="72"/>
      <c r="AT342" s="160"/>
      <c r="AU342" s="72"/>
      <c r="AV342" s="156"/>
      <c r="AW342" s="71"/>
      <c r="AX342" s="72"/>
      <c r="AY342" s="111"/>
      <c r="AZ342" s="71"/>
      <c r="BA342" s="72"/>
      <c r="BB342" s="171"/>
      <c r="BC342" s="72"/>
      <c r="BD342" s="75"/>
    </row>
    <row r="343" ht="16.5" customHeight="1" outlineLevel="1">
      <c r="A343" s="75"/>
      <c r="B343" s="105"/>
      <c r="C343" s="106"/>
      <c r="D343" s="72"/>
      <c r="E343" s="107"/>
      <c r="F343" s="71"/>
      <c r="G343" s="107"/>
      <c r="H343" s="71"/>
      <c r="I343" s="107"/>
      <c r="J343" s="71"/>
      <c r="K343" s="71"/>
      <c r="L343" s="71"/>
      <c r="M343" s="72"/>
      <c r="N343" s="246"/>
      <c r="O343" s="72"/>
      <c r="P343" s="109"/>
      <c r="Q343" s="71"/>
      <c r="R343" s="110"/>
      <c r="S343" s="72"/>
      <c r="T343" s="111"/>
      <c r="U343" s="72"/>
      <c r="V343" s="112"/>
      <c r="W343" s="71"/>
      <c r="X343" s="72"/>
      <c r="Y343" s="112"/>
      <c r="Z343" s="72"/>
      <c r="AA343" s="75"/>
      <c r="AB343" s="169"/>
      <c r="AC343" s="72"/>
      <c r="AD343" s="170"/>
      <c r="AE343" s="72"/>
      <c r="AF343" s="170"/>
      <c r="AG343" s="71"/>
      <c r="AH343" s="72"/>
      <c r="AI343" s="170"/>
      <c r="AJ343" s="71"/>
      <c r="AK343" s="72"/>
      <c r="AL343" s="170"/>
      <c r="AM343" s="72"/>
      <c r="AN343" s="111"/>
      <c r="AO343" s="72"/>
      <c r="AP343" s="156"/>
      <c r="AQ343" s="72"/>
      <c r="AR343" s="156"/>
      <c r="AS343" s="72"/>
      <c r="AT343" s="160"/>
      <c r="AU343" s="72"/>
      <c r="AV343" s="156"/>
      <c r="AW343" s="71"/>
      <c r="AX343" s="72"/>
      <c r="AY343" s="111"/>
      <c r="AZ343" s="71"/>
      <c r="BA343" s="72"/>
      <c r="BB343" s="171"/>
      <c r="BC343" s="72"/>
      <c r="BD343" s="75"/>
    </row>
    <row r="344" ht="16.5" customHeight="1" outlineLevel="1">
      <c r="A344" s="75"/>
      <c r="B344" s="105"/>
      <c r="C344" s="106"/>
      <c r="D344" s="72"/>
      <c r="E344" s="107"/>
      <c r="F344" s="71"/>
      <c r="G344" s="107"/>
      <c r="H344" s="71"/>
      <c r="I344" s="107"/>
      <c r="J344" s="71"/>
      <c r="K344" s="71"/>
      <c r="L344" s="71"/>
      <c r="M344" s="72"/>
      <c r="N344" s="246"/>
      <c r="O344" s="72"/>
      <c r="P344" s="109"/>
      <c r="Q344" s="71"/>
      <c r="R344" s="110"/>
      <c r="S344" s="72"/>
      <c r="T344" s="111"/>
      <c r="U344" s="72"/>
      <c r="V344" s="112"/>
      <c r="W344" s="71"/>
      <c r="X344" s="72"/>
      <c r="Y344" s="112"/>
      <c r="Z344" s="72"/>
      <c r="AA344" s="75"/>
      <c r="AB344" s="169"/>
      <c r="AC344" s="72"/>
      <c r="AD344" s="170"/>
      <c r="AE344" s="72"/>
      <c r="AF344" s="170"/>
      <c r="AG344" s="71"/>
      <c r="AH344" s="72"/>
      <c r="AI344" s="170"/>
      <c r="AJ344" s="71"/>
      <c r="AK344" s="72"/>
      <c r="AL344" s="170"/>
      <c r="AM344" s="72"/>
      <c r="AN344" s="111"/>
      <c r="AO344" s="72"/>
      <c r="AP344" s="156"/>
      <c r="AQ344" s="72"/>
      <c r="AR344" s="156"/>
      <c r="AS344" s="72"/>
      <c r="AT344" s="160"/>
      <c r="AU344" s="72"/>
      <c r="AV344" s="156"/>
      <c r="AW344" s="71"/>
      <c r="AX344" s="72"/>
      <c r="AY344" s="111"/>
      <c r="AZ344" s="71"/>
      <c r="BA344" s="72"/>
      <c r="BB344" s="171"/>
      <c r="BC344" s="72"/>
      <c r="BD344" s="75"/>
    </row>
    <row r="345" ht="16.5" customHeight="1" outlineLevel="1">
      <c r="A345" s="75"/>
      <c r="B345" s="105"/>
      <c r="C345" s="106"/>
      <c r="D345" s="72"/>
      <c r="E345" s="107"/>
      <c r="F345" s="71"/>
      <c r="G345" s="107"/>
      <c r="H345" s="71"/>
      <c r="I345" s="107"/>
      <c r="J345" s="71"/>
      <c r="K345" s="71"/>
      <c r="L345" s="71"/>
      <c r="M345" s="72"/>
      <c r="N345" s="246"/>
      <c r="O345" s="72"/>
      <c r="P345" s="109"/>
      <c r="Q345" s="71"/>
      <c r="R345" s="110"/>
      <c r="S345" s="72"/>
      <c r="T345" s="111"/>
      <c r="U345" s="72"/>
      <c r="V345" s="112"/>
      <c r="W345" s="71"/>
      <c r="X345" s="72"/>
      <c r="Y345" s="112"/>
      <c r="Z345" s="72"/>
      <c r="AA345" s="75"/>
      <c r="AB345" s="169"/>
      <c r="AC345" s="72"/>
      <c r="AD345" s="170"/>
      <c r="AE345" s="72"/>
      <c r="AF345" s="170"/>
      <c r="AG345" s="71"/>
      <c r="AH345" s="72"/>
      <c r="AI345" s="170"/>
      <c r="AJ345" s="71"/>
      <c r="AK345" s="72"/>
      <c r="AL345" s="170"/>
      <c r="AM345" s="72"/>
      <c r="AN345" s="111"/>
      <c r="AO345" s="72"/>
      <c r="AP345" s="156"/>
      <c r="AQ345" s="72"/>
      <c r="AR345" s="156"/>
      <c r="AS345" s="72"/>
      <c r="AT345" s="160"/>
      <c r="AU345" s="72"/>
      <c r="AV345" s="156"/>
      <c r="AW345" s="71"/>
      <c r="AX345" s="72"/>
      <c r="AY345" s="111"/>
      <c r="AZ345" s="71"/>
      <c r="BA345" s="72"/>
      <c r="BB345" s="171"/>
      <c r="BC345" s="72"/>
      <c r="BD345" s="75"/>
    </row>
    <row r="346" ht="16.5" customHeight="1" outlineLevel="1">
      <c r="A346" s="75"/>
      <c r="B346" s="105"/>
      <c r="C346" s="106"/>
      <c r="D346" s="72"/>
      <c r="E346" s="107"/>
      <c r="F346" s="71"/>
      <c r="G346" s="107"/>
      <c r="H346" s="71"/>
      <c r="I346" s="107"/>
      <c r="J346" s="71"/>
      <c r="K346" s="71"/>
      <c r="L346" s="71"/>
      <c r="M346" s="72"/>
      <c r="N346" s="246"/>
      <c r="O346" s="72"/>
      <c r="P346" s="109"/>
      <c r="Q346" s="71"/>
      <c r="R346" s="110"/>
      <c r="S346" s="72"/>
      <c r="T346" s="111"/>
      <c r="U346" s="72"/>
      <c r="V346" s="112"/>
      <c r="W346" s="71"/>
      <c r="X346" s="72"/>
      <c r="Y346" s="112"/>
      <c r="Z346" s="72"/>
      <c r="AA346" s="75"/>
      <c r="AB346" s="169"/>
      <c r="AC346" s="72"/>
      <c r="AD346" s="170"/>
      <c r="AE346" s="72"/>
      <c r="AF346" s="170"/>
      <c r="AG346" s="71"/>
      <c r="AH346" s="72"/>
      <c r="AI346" s="170"/>
      <c r="AJ346" s="71"/>
      <c r="AK346" s="72"/>
      <c r="AL346" s="170"/>
      <c r="AM346" s="72"/>
      <c r="AN346" s="111"/>
      <c r="AO346" s="72"/>
      <c r="AP346" s="156"/>
      <c r="AQ346" s="72"/>
      <c r="AR346" s="156"/>
      <c r="AS346" s="72"/>
      <c r="AT346" s="160"/>
      <c r="AU346" s="72"/>
      <c r="AV346" s="156"/>
      <c r="AW346" s="71"/>
      <c r="AX346" s="72"/>
      <c r="AY346" s="111"/>
      <c r="AZ346" s="71"/>
      <c r="BA346" s="72"/>
      <c r="BB346" s="171"/>
      <c r="BC346" s="72"/>
      <c r="BD346" s="75"/>
    </row>
    <row r="347" ht="16.5" customHeight="1" outlineLevel="1">
      <c r="A347" s="75"/>
      <c r="B347" s="105"/>
      <c r="C347" s="106"/>
      <c r="D347" s="72"/>
      <c r="E347" s="107"/>
      <c r="F347" s="71"/>
      <c r="G347" s="107"/>
      <c r="H347" s="71"/>
      <c r="I347" s="107"/>
      <c r="J347" s="71"/>
      <c r="K347" s="71"/>
      <c r="L347" s="71"/>
      <c r="M347" s="72"/>
      <c r="N347" s="246"/>
      <c r="O347" s="72"/>
      <c r="P347" s="109"/>
      <c r="Q347" s="71"/>
      <c r="R347" s="110"/>
      <c r="S347" s="72"/>
      <c r="T347" s="111"/>
      <c r="U347" s="72"/>
      <c r="V347" s="112"/>
      <c r="W347" s="71"/>
      <c r="X347" s="72"/>
      <c r="Y347" s="112"/>
      <c r="Z347" s="72"/>
      <c r="AA347" s="75"/>
      <c r="AB347" s="169"/>
      <c r="AC347" s="72"/>
      <c r="AD347" s="170"/>
      <c r="AE347" s="72"/>
      <c r="AF347" s="170"/>
      <c r="AG347" s="71"/>
      <c r="AH347" s="72"/>
      <c r="AI347" s="170"/>
      <c r="AJ347" s="71"/>
      <c r="AK347" s="72"/>
      <c r="AL347" s="170"/>
      <c r="AM347" s="72"/>
      <c r="AN347" s="111"/>
      <c r="AO347" s="72"/>
      <c r="AP347" s="156"/>
      <c r="AQ347" s="72"/>
      <c r="AR347" s="156"/>
      <c r="AS347" s="72"/>
      <c r="AT347" s="160"/>
      <c r="AU347" s="72"/>
      <c r="AV347" s="156"/>
      <c r="AW347" s="71"/>
      <c r="AX347" s="72"/>
      <c r="AY347" s="111"/>
      <c r="AZ347" s="71"/>
      <c r="BA347" s="72"/>
      <c r="BB347" s="171"/>
      <c r="BC347" s="72"/>
      <c r="BD347" s="75"/>
    </row>
    <row r="348" ht="16.5" customHeight="1" outlineLevel="1">
      <c r="A348" s="75"/>
      <c r="B348" s="105"/>
      <c r="C348" s="106"/>
      <c r="D348" s="72"/>
      <c r="E348" s="107"/>
      <c r="F348" s="71"/>
      <c r="G348" s="107"/>
      <c r="H348" s="71"/>
      <c r="I348" s="107"/>
      <c r="J348" s="71"/>
      <c r="K348" s="71"/>
      <c r="L348" s="71"/>
      <c r="M348" s="72"/>
      <c r="N348" s="246"/>
      <c r="O348" s="72"/>
      <c r="P348" s="109"/>
      <c r="Q348" s="71"/>
      <c r="R348" s="110"/>
      <c r="S348" s="72"/>
      <c r="T348" s="111"/>
      <c r="U348" s="72"/>
      <c r="V348" s="112"/>
      <c r="W348" s="71"/>
      <c r="X348" s="72"/>
      <c r="Y348" s="112"/>
      <c r="Z348" s="72"/>
      <c r="AA348" s="75"/>
      <c r="AB348" s="169"/>
      <c r="AC348" s="72"/>
      <c r="AD348" s="170"/>
      <c r="AE348" s="72"/>
      <c r="AF348" s="170"/>
      <c r="AG348" s="71"/>
      <c r="AH348" s="72"/>
      <c r="AI348" s="170"/>
      <c r="AJ348" s="71"/>
      <c r="AK348" s="72"/>
      <c r="AL348" s="170"/>
      <c r="AM348" s="72"/>
      <c r="AN348" s="111"/>
      <c r="AO348" s="72"/>
      <c r="AP348" s="156"/>
      <c r="AQ348" s="72"/>
      <c r="AR348" s="156"/>
      <c r="AS348" s="72"/>
      <c r="AT348" s="160"/>
      <c r="AU348" s="72"/>
      <c r="AV348" s="156"/>
      <c r="AW348" s="71"/>
      <c r="AX348" s="72"/>
      <c r="AY348" s="111"/>
      <c r="AZ348" s="71"/>
      <c r="BA348" s="72"/>
      <c r="BB348" s="171"/>
      <c r="BC348" s="72"/>
      <c r="BD348" s="75"/>
    </row>
    <row r="349" ht="16.5" customHeight="1" outlineLevel="1">
      <c r="A349" s="75"/>
      <c r="B349" s="105"/>
      <c r="C349" s="106"/>
      <c r="D349" s="72"/>
      <c r="E349" s="107"/>
      <c r="F349" s="71"/>
      <c r="G349" s="107"/>
      <c r="H349" s="71"/>
      <c r="I349" s="107"/>
      <c r="J349" s="71"/>
      <c r="K349" s="71"/>
      <c r="L349" s="71"/>
      <c r="M349" s="72"/>
      <c r="N349" s="246"/>
      <c r="O349" s="72"/>
      <c r="P349" s="109"/>
      <c r="Q349" s="71"/>
      <c r="R349" s="110"/>
      <c r="S349" s="72"/>
      <c r="T349" s="111"/>
      <c r="U349" s="72"/>
      <c r="V349" s="112"/>
      <c r="W349" s="71"/>
      <c r="X349" s="72"/>
      <c r="Y349" s="112"/>
      <c r="Z349" s="72"/>
      <c r="AA349" s="75"/>
      <c r="AB349" s="169"/>
      <c r="AC349" s="72"/>
      <c r="AD349" s="170"/>
      <c r="AE349" s="72"/>
      <c r="AF349" s="170"/>
      <c r="AG349" s="71"/>
      <c r="AH349" s="72"/>
      <c r="AI349" s="170"/>
      <c r="AJ349" s="71"/>
      <c r="AK349" s="72"/>
      <c r="AL349" s="170"/>
      <c r="AM349" s="72"/>
      <c r="AN349" s="111"/>
      <c r="AO349" s="72"/>
      <c r="AP349" s="156"/>
      <c r="AQ349" s="72"/>
      <c r="AR349" s="156"/>
      <c r="AS349" s="72"/>
      <c r="AT349" s="160"/>
      <c r="AU349" s="72"/>
      <c r="AV349" s="156"/>
      <c r="AW349" s="71"/>
      <c r="AX349" s="72"/>
      <c r="AY349" s="111"/>
      <c r="AZ349" s="71"/>
      <c r="BA349" s="72"/>
      <c r="BB349" s="171"/>
      <c r="BC349" s="72"/>
      <c r="BD349" s="75"/>
    </row>
    <row r="350" ht="16.5" customHeight="1" outlineLevel="1">
      <c r="A350" s="75"/>
      <c r="B350" s="105"/>
      <c r="C350" s="106"/>
      <c r="D350" s="72"/>
      <c r="E350" s="107"/>
      <c r="F350" s="71"/>
      <c r="G350" s="107"/>
      <c r="H350" s="71"/>
      <c r="I350" s="107"/>
      <c r="J350" s="71"/>
      <c r="K350" s="71"/>
      <c r="L350" s="71"/>
      <c r="M350" s="72"/>
      <c r="N350" s="246"/>
      <c r="O350" s="72"/>
      <c r="P350" s="109"/>
      <c r="Q350" s="71"/>
      <c r="R350" s="110"/>
      <c r="S350" s="72"/>
      <c r="T350" s="111"/>
      <c r="U350" s="72"/>
      <c r="V350" s="112"/>
      <c r="W350" s="71"/>
      <c r="X350" s="72"/>
      <c r="Y350" s="112"/>
      <c r="Z350" s="72"/>
      <c r="AA350" s="75"/>
      <c r="AB350" s="169"/>
      <c r="AC350" s="72"/>
      <c r="AD350" s="170"/>
      <c r="AE350" s="72"/>
      <c r="AF350" s="170"/>
      <c r="AG350" s="71"/>
      <c r="AH350" s="72"/>
      <c r="AI350" s="170"/>
      <c r="AJ350" s="71"/>
      <c r="AK350" s="72"/>
      <c r="AL350" s="170"/>
      <c r="AM350" s="72"/>
      <c r="AN350" s="111"/>
      <c r="AO350" s="72"/>
      <c r="AP350" s="156"/>
      <c r="AQ350" s="72"/>
      <c r="AR350" s="156"/>
      <c r="AS350" s="72"/>
      <c r="AT350" s="160"/>
      <c r="AU350" s="72"/>
      <c r="AV350" s="156"/>
      <c r="AW350" s="71"/>
      <c r="AX350" s="72"/>
      <c r="AY350" s="111"/>
      <c r="AZ350" s="71"/>
      <c r="BA350" s="72"/>
      <c r="BB350" s="171"/>
      <c r="BC350" s="72"/>
      <c r="BD350" s="75"/>
    </row>
    <row r="351" ht="16.5" customHeight="1" outlineLevel="1">
      <c r="A351" s="75"/>
      <c r="B351" s="105"/>
      <c r="C351" s="106"/>
      <c r="D351" s="72"/>
      <c r="E351" s="107"/>
      <c r="F351" s="71"/>
      <c r="G351" s="107"/>
      <c r="H351" s="71"/>
      <c r="I351" s="107"/>
      <c r="J351" s="71"/>
      <c r="K351" s="71"/>
      <c r="L351" s="71"/>
      <c r="M351" s="72"/>
      <c r="N351" s="246"/>
      <c r="O351" s="72"/>
      <c r="P351" s="109"/>
      <c r="Q351" s="71"/>
      <c r="R351" s="110"/>
      <c r="S351" s="72"/>
      <c r="T351" s="111"/>
      <c r="U351" s="72"/>
      <c r="V351" s="112"/>
      <c r="W351" s="71"/>
      <c r="X351" s="72"/>
      <c r="Y351" s="112"/>
      <c r="Z351" s="72"/>
      <c r="AA351" s="75"/>
      <c r="AB351" s="169"/>
      <c r="AC351" s="72"/>
      <c r="AD351" s="170"/>
      <c r="AE351" s="72"/>
      <c r="AF351" s="170"/>
      <c r="AG351" s="71"/>
      <c r="AH351" s="72"/>
      <c r="AI351" s="170"/>
      <c r="AJ351" s="71"/>
      <c r="AK351" s="72"/>
      <c r="AL351" s="170"/>
      <c r="AM351" s="72"/>
      <c r="AN351" s="111"/>
      <c r="AO351" s="72"/>
      <c r="AP351" s="156"/>
      <c r="AQ351" s="72"/>
      <c r="AR351" s="156"/>
      <c r="AS351" s="72"/>
      <c r="AT351" s="160"/>
      <c r="AU351" s="72"/>
      <c r="AV351" s="156"/>
      <c r="AW351" s="71"/>
      <c r="AX351" s="72"/>
      <c r="AY351" s="111"/>
      <c r="AZ351" s="71"/>
      <c r="BA351" s="72"/>
      <c r="BB351" s="171"/>
      <c r="BC351" s="72"/>
      <c r="BD351" s="75"/>
    </row>
    <row r="352" ht="16.5" customHeight="1" outlineLevel="1">
      <c r="A352" s="75"/>
      <c r="B352" s="105"/>
      <c r="C352" s="106"/>
      <c r="D352" s="72"/>
      <c r="E352" s="107"/>
      <c r="F352" s="71"/>
      <c r="G352" s="107"/>
      <c r="H352" s="71"/>
      <c r="I352" s="107"/>
      <c r="J352" s="71"/>
      <c r="K352" s="71"/>
      <c r="L352" s="71"/>
      <c r="M352" s="72"/>
      <c r="N352" s="246"/>
      <c r="O352" s="72"/>
      <c r="P352" s="109"/>
      <c r="Q352" s="71"/>
      <c r="R352" s="110"/>
      <c r="S352" s="72"/>
      <c r="T352" s="111"/>
      <c r="U352" s="72"/>
      <c r="V352" s="112"/>
      <c r="W352" s="71"/>
      <c r="X352" s="72"/>
      <c r="Y352" s="112"/>
      <c r="Z352" s="72"/>
      <c r="AA352" s="75"/>
      <c r="AB352" s="169"/>
      <c r="AC352" s="72"/>
      <c r="AD352" s="170"/>
      <c r="AE352" s="72"/>
      <c r="AF352" s="170"/>
      <c r="AG352" s="71"/>
      <c r="AH352" s="72"/>
      <c r="AI352" s="170"/>
      <c r="AJ352" s="71"/>
      <c r="AK352" s="72"/>
      <c r="AL352" s="170"/>
      <c r="AM352" s="72"/>
      <c r="AN352" s="111"/>
      <c r="AO352" s="72"/>
      <c r="AP352" s="156"/>
      <c r="AQ352" s="72"/>
      <c r="AR352" s="156"/>
      <c r="AS352" s="72"/>
      <c r="AT352" s="160"/>
      <c r="AU352" s="72"/>
      <c r="AV352" s="156"/>
      <c r="AW352" s="71"/>
      <c r="AX352" s="72"/>
      <c r="AY352" s="111"/>
      <c r="AZ352" s="71"/>
      <c r="BA352" s="72"/>
      <c r="BB352" s="171"/>
      <c r="BC352" s="72"/>
      <c r="BD352" s="75"/>
    </row>
    <row r="353" ht="16.5" customHeight="1" outlineLevel="1">
      <c r="A353" s="75"/>
      <c r="B353" s="105"/>
      <c r="C353" s="106"/>
      <c r="D353" s="72"/>
      <c r="E353" s="107"/>
      <c r="F353" s="71"/>
      <c r="G353" s="107"/>
      <c r="H353" s="71"/>
      <c r="I353" s="107"/>
      <c r="J353" s="71"/>
      <c r="K353" s="71"/>
      <c r="L353" s="71"/>
      <c r="M353" s="72"/>
      <c r="N353" s="246"/>
      <c r="O353" s="72"/>
      <c r="P353" s="109"/>
      <c r="Q353" s="71"/>
      <c r="R353" s="110"/>
      <c r="S353" s="72"/>
      <c r="T353" s="111"/>
      <c r="U353" s="72"/>
      <c r="V353" s="112"/>
      <c r="W353" s="71"/>
      <c r="X353" s="72"/>
      <c r="Y353" s="112"/>
      <c r="Z353" s="72"/>
      <c r="AA353" s="75"/>
      <c r="AB353" s="169"/>
      <c r="AC353" s="72"/>
      <c r="AD353" s="170"/>
      <c r="AE353" s="72"/>
      <c r="AF353" s="170"/>
      <c r="AG353" s="71"/>
      <c r="AH353" s="72"/>
      <c r="AI353" s="170"/>
      <c r="AJ353" s="71"/>
      <c r="AK353" s="72"/>
      <c r="AL353" s="170"/>
      <c r="AM353" s="72"/>
      <c r="AN353" s="111"/>
      <c r="AO353" s="72"/>
      <c r="AP353" s="156"/>
      <c r="AQ353" s="72"/>
      <c r="AR353" s="156"/>
      <c r="AS353" s="72"/>
      <c r="AT353" s="160"/>
      <c r="AU353" s="72"/>
      <c r="AV353" s="156"/>
      <c r="AW353" s="71"/>
      <c r="AX353" s="72"/>
      <c r="AY353" s="111"/>
      <c r="AZ353" s="71"/>
      <c r="BA353" s="72"/>
      <c r="BB353" s="171"/>
      <c r="BC353" s="72"/>
      <c r="BD353" s="75"/>
    </row>
    <row r="354" ht="16.5" customHeight="1" outlineLevel="1">
      <c r="A354" s="75"/>
      <c r="B354" s="105"/>
      <c r="C354" s="106"/>
      <c r="D354" s="72"/>
      <c r="E354" s="107"/>
      <c r="F354" s="71"/>
      <c r="G354" s="107"/>
      <c r="H354" s="71"/>
      <c r="I354" s="107"/>
      <c r="J354" s="71"/>
      <c r="K354" s="71"/>
      <c r="L354" s="71"/>
      <c r="M354" s="72"/>
      <c r="N354" s="246"/>
      <c r="O354" s="72"/>
      <c r="P354" s="109"/>
      <c r="Q354" s="71"/>
      <c r="R354" s="110"/>
      <c r="S354" s="72"/>
      <c r="T354" s="111"/>
      <c r="U354" s="72"/>
      <c r="V354" s="112"/>
      <c r="W354" s="71"/>
      <c r="X354" s="72"/>
      <c r="Y354" s="112"/>
      <c r="Z354" s="72"/>
      <c r="AA354" s="75"/>
      <c r="AB354" s="169"/>
      <c r="AC354" s="72"/>
      <c r="AD354" s="170"/>
      <c r="AE354" s="72"/>
      <c r="AF354" s="170"/>
      <c r="AG354" s="71"/>
      <c r="AH354" s="72"/>
      <c r="AI354" s="170"/>
      <c r="AJ354" s="71"/>
      <c r="AK354" s="72"/>
      <c r="AL354" s="170"/>
      <c r="AM354" s="72"/>
      <c r="AN354" s="111"/>
      <c r="AO354" s="72"/>
      <c r="AP354" s="156"/>
      <c r="AQ354" s="72"/>
      <c r="AR354" s="156"/>
      <c r="AS354" s="72"/>
      <c r="AT354" s="160"/>
      <c r="AU354" s="72"/>
      <c r="AV354" s="156"/>
      <c r="AW354" s="71"/>
      <c r="AX354" s="72"/>
      <c r="AY354" s="111"/>
      <c r="AZ354" s="71"/>
      <c r="BA354" s="72"/>
      <c r="BB354" s="171"/>
      <c r="BC354" s="72"/>
      <c r="BD354" s="75"/>
    </row>
    <row r="355" ht="16.5" customHeight="1" outlineLevel="1">
      <c r="A355" s="75"/>
      <c r="B355" s="105"/>
      <c r="C355" s="106"/>
      <c r="D355" s="72"/>
      <c r="E355" s="107"/>
      <c r="F355" s="71"/>
      <c r="G355" s="107"/>
      <c r="H355" s="71"/>
      <c r="I355" s="107"/>
      <c r="J355" s="71"/>
      <c r="K355" s="71"/>
      <c r="L355" s="71"/>
      <c r="M355" s="72"/>
      <c r="N355" s="246"/>
      <c r="O355" s="72"/>
      <c r="P355" s="109"/>
      <c r="Q355" s="71"/>
      <c r="R355" s="110"/>
      <c r="S355" s="72"/>
      <c r="T355" s="111"/>
      <c r="U355" s="72"/>
      <c r="V355" s="112"/>
      <c r="W355" s="71"/>
      <c r="X355" s="72"/>
      <c r="Y355" s="112"/>
      <c r="Z355" s="72"/>
      <c r="AA355" s="75"/>
      <c r="AB355" s="169"/>
      <c r="AC355" s="72"/>
      <c r="AD355" s="170"/>
      <c r="AE355" s="72"/>
      <c r="AF355" s="170"/>
      <c r="AG355" s="71"/>
      <c r="AH355" s="72"/>
      <c r="AI355" s="170"/>
      <c r="AJ355" s="71"/>
      <c r="AK355" s="72"/>
      <c r="AL355" s="170"/>
      <c r="AM355" s="72"/>
      <c r="AN355" s="111"/>
      <c r="AO355" s="72"/>
      <c r="AP355" s="156"/>
      <c r="AQ355" s="72"/>
      <c r="AR355" s="156"/>
      <c r="AS355" s="72"/>
      <c r="AT355" s="160"/>
      <c r="AU355" s="72"/>
      <c r="AV355" s="156"/>
      <c r="AW355" s="71"/>
      <c r="AX355" s="72"/>
      <c r="AY355" s="111"/>
      <c r="AZ355" s="71"/>
      <c r="BA355" s="72"/>
      <c r="BB355" s="171"/>
      <c r="BC355" s="72"/>
      <c r="BD355" s="75"/>
    </row>
    <row r="356" ht="16.5" customHeight="1" outlineLevel="1">
      <c r="A356" s="75"/>
      <c r="B356" s="105"/>
      <c r="C356" s="106"/>
      <c r="D356" s="72"/>
      <c r="E356" s="107"/>
      <c r="F356" s="71"/>
      <c r="G356" s="107"/>
      <c r="H356" s="71"/>
      <c r="I356" s="107"/>
      <c r="J356" s="71"/>
      <c r="K356" s="71"/>
      <c r="L356" s="71"/>
      <c r="M356" s="72"/>
      <c r="N356" s="246"/>
      <c r="O356" s="72"/>
      <c r="P356" s="109"/>
      <c r="Q356" s="71"/>
      <c r="R356" s="110"/>
      <c r="S356" s="72"/>
      <c r="T356" s="111"/>
      <c r="U356" s="72"/>
      <c r="V356" s="112"/>
      <c r="W356" s="71"/>
      <c r="X356" s="72"/>
      <c r="Y356" s="112"/>
      <c r="Z356" s="72"/>
      <c r="AA356" s="75"/>
      <c r="AB356" s="169"/>
      <c r="AC356" s="72"/>
      <c r="AD356" s="170"/>
      <c r="AE356" s="72"/>
      <c r="AF356" s="170"/>
      <c r="AG356" s="71"/>
      <c r="AH356" s="72"/>
      <c r="AI356" s="170"/>
      <c r="AJ356" s="71"/>
      <c r="AK356" s="72"/>
      <c r="AL356" s="170"/>
      <c r="AM356" s="72"/>
      <c r="AN356" s="111"/>
      <c r="AO356" s="72"/>
      <c r="AP356" s="156"/>
      <c r="AQ356" s="72"/>
      <c r="AR356" s="156"/>
      <c r="AS356" s="72"/>
      <c r="AT356" s="160"/>
      <c r="AU356" s="72"/>
      <c r="AV356" s="156"/>
      <c r="AW356" s="71"/>
      <c r="AX356" s="72"/>
      <c r="AY356" s="111"/>
      <c r="AZ356" s="71"/>
      <c r="BA356" s="72"/>
      <c r="BB356" s="171"/>
      <c r="BC356" s="72"/>
      <c r="BD356" s="75"/>
    </row>
    <row r="357" ht="16.5" customHeight="1" outlineLevel="1">
      <c r="A357" s="75"/>
      <c r="B357" s="105"/>
      <c r="C357" s="106"/>
      <c r="D357" s="72"/>
      <c r="E357" s="107"/>
      <c r="F357" s="71"/>
      <c r="G357" s="107"/>
      <c r="H357" s="71"/>
      <c r="I357" s="107"/>
      <c r="J357" s="71"/>
      <c r="K357" s="71"/>
      <c r="L357" s="71"/>
      <c r="M357" s="72"/>
      <c r="N357" s="246"/>
      <c r="O357" s="72"/>
      <c r="P357" s="109"/>
      <c r="Q357" s="71"/>
      <c r="R357" s="110"/>
      <c r="S357" s="72"/>
      <c r="T357" s="111"/>
      <c r="U357" s="72"/>
      <c r="V357" s="112"/>
      <c r="W357" s="71"/>
      <c r="X357" s="72"/>
      <c r="Y357" s="112"/>
      <c r="Z357" s="72"/>
      <c r="AA357" s="75"/>
      <c r="AB357" s="169"/>
      <c r="AC357" s="72"/>
      <c r="AD357" s="170"/>
      <c r="AE357" s="72"/>
      <c r="AF357" s="170"/>
      <c r="AG357" s="71"/>
      <c r="AH357" s="72"/>
      <c r="AI357" s="170"/>
      <c r="AJ357" s="71"/>
      <c r="AK357" s="72"/>
      <c r="AL357" s="170"/>
      <c r="AM357" s="72"/>
      <c r="AN357" s="111"/>
      <c r="AO357" s="72"/>
      <c r="AP357" s="156"/>
      <c r="AQ357" s="72"/>
      <c r="AR357" s="156"/>
      <c r="AS357" s="72"/>
      <c r="AT357" s="160"/>
      <c r="AU357" s="72"/>
      <c r="AV357" s="156"/>
      <c r="AW357" s="71"/>
      <c r="AX357" s="72"/>
      <c r="AY357" s="111"/>
      <c r="AZ357" s="71"/>
      <c r="BA357" s="72"/>
      <c r="BB357" s="171"/>
      <c r="BC357" s="72"/>
      <c r="BD357" s="75"/>
    </row>
    <row r="358" ht="16.5" customHeight="1" outlineLevel="1">
      <c r="A358" s="75"/>
      <c r="B358" s="105"/>
      <c r="C358" s="106"/>
      <c r="D358" s="72"/>
      <c r="E358" s="107"/>
      <c r="F358" s="71"/>
      <c r="G358" s="107"/>
      <c r="H358" s="71"/>
      <c r="I358" s="107"/>
      <c r="J358" s="71"/>
      <c r="K358" s="71"/>
      <c r="L358" s="71"/>
      <c r="M358" s="72"/>
      <c r="N358" s="246"/>
      <c r="O358" s="72"/>
      <c r="P358" s="109"/>
      <c r="Q358" s="71"/>
      <c r="R358" s="110"/>
      <c r="S358" s="72"/>
      <c r="T358" s="111"/>
      <c r="U358" s="72"/>
      <c r="V358" s="112"/>
      <c r="W358" s="71"/>
      <c r="X358" s="72"/>
      <c r="Y358" s="112"/>
      <c r="Z358" s="72"/>
      <c r="AA358" s="75"/>
      <c r="AB358" s="169"/>
      <c r="AC358" s="72"/>
      <c r="AD358" s="170"/>
      <c r="AE358" s="72"/>
      <c r="AF358" s="170"/>
      <c r="AG358" s="71"/>
      <c r="AH358" s="72"/>
      <c r="AI358" s="170"/>
      <c r="AJ358" s="71"/>
      <c r="AK358" s="72"/>
      <c r="AL358" s="170"/>
      <c r="AM358" s="72"/>
      <c r="AN358" s="111"/>
      <c r="AO358" s="72"/>
      <c r="AP358" s="156"/>
      <c r="AQ358" s="72"/>
      <c r="AR358" s="156"/>
      <c r="AS358" s="72"/>
      <c r="AT358" s="160"/>
      <c r="AU358" s="72"/>
      <c r="AV358" s="156"/>
      <c r="AW358" s="71"/>
      <c r="AX358" s="72"/>
      <c r="AY358" s="111"/>
      <c r="AZ358" s="71"/>
      <c r="BA358" s="72"/>
      <c r="BB358" s="171"/>
      <c r="BC358" s="72"/>
      <c r="BD358" s="75"/>
    </row>
    <row r="359" ht="16.5" customHeight="1" outlineLevel="1">
      <c r="A359" s="75"/>
      <c r="B359" s="105"/>
      <c r="C359" s="106"/>
      <c r="D359" s="72"/>
      <c r="E359" s="107"/>
      <c r="F359" s="71"/>
      <c r="G359" s="107"/>
      <c r="H359" s="71"/>
      <c r="I359" s="107"/>
      <c r="J359" s="71"/>
      <c r="K359" s="71"/>
      <c r="L359" s="71"/>
      <c r="M359" s="72"/>
      <c r="N359" s="246"/>
      <c r="O359" s="72"/>
      <c r="P359" s="109"/>
      <c r="Q359" s="71"/>
      <c r="R359" s="110"/>
      <c r="S359" s="72"/>
      <c r="T359" s="111"/>
      <c r="U359" s="72"/>
      <c r="V359" s="112"/>
      <c r="W359" s="71"/>
      <c r="X359" s="72"/>
      <c r="Y359" s="112"/>
      <c r="Z359" s="72"/>
      <c r="AA359" s="75"/>
      <c r="AB359" s="169"/>
      <c r="AC359" s="72"/>
      <c r="AD359" s="170"/>
      <c r="AE359" s="72"/>
      <c r="AF359" s="170"/>
      <c r="AG359" s="71"/>
      <c r="AH359" s="72"/>
      <c r="AI359" s="170"/>
      <c r="AJ359" s="71"/>
      <c r="AK359" s="72"/>
      <c r="AL359" s="170"/>
      <c r="AM359" s="72"/>
      <c r="AN359" s="111"/>
      <c r="AO359" s="72"/>
      <c r="AP359" s="156"/>
      <c r="AQ359" s="72"/>
      <c r="AR359" s="156"/>
      <c r="AS359" s="72"/>
      <c r="AT359" s="160"/>
      <c r="AU359" s="72"/>
      <c r="AV359" s="156"/>
      <c r="AW359" s="71"/>
      <c r="AX359" s="72"/>
      <c r="AY359" s="111"/>
      <c r="AZ359" s="71"/>
      <c r="BA359" s="72"/>
      <c r="BB359" s="171"/>
      <c r="BC359" s="72"/>
      <c r="BD359" s="75"/>
    </row>
    <row r="360" ht="16.5" customHeight="1" outlineLevel="1">
      <c r="A360" s="75"/>
      <c r="B360" s="105"/>
      <c r="C360" s="106"/>
      <c r="D360" s="72"/>
      <c r="E360" s="107"/>
      <c r="F360" s="71"/>
      <c r="G360" s="107"/>
      <c r="H360" s="71"/>
      <c r="I360" s="107"/>
      <c r="J360" s="71"/>
      <c r="K360" s="71"/>
      <c r="L360" s="71"/>
      <c r="M360" s="72"/>
      <c r="N360" s="246"/>
      <c r="O360" s="72"/>
      <c r="P360" s="109"/>
      <c r="Q360" s="71"/>
      <c r="R360" s="110"/>
      <c r="S360" s="72"/>
      <c r="T360" s="111"/>
      <c r="U360" s="72"/>
      <c r="V360" s="112"/>
      <c r="W360" s="71"/>
      <c r="X360" s="72"/>
      <c r="Y360" s="112"/>
      <c r="Z360" s="72"/>
      <c r="AA360" s="75"/>
      <c r="AB360" s="169"/>
      <c r="AC360" s="72"/>
      <c r="AD360" s="170"/>
      <c r="AE360" s="72"/>
      <c r="AF360" s="170"/>
      <c r="AG360" s="71"/>
      <c r="AH360" s="72"/>
      <c r="AI360" s="170"/>
      <c r="AJ360" s="71"/>
      <c r="AK360" s="72"/>
      <c r="AL360" s="170"/>
      <c r="AM360" s="72"/>
      <c r="AN360" s="111"/>
      <c r="AO360" s="72"/>
      <c r="AP360" s="156"/>
      <c r="AQ360" s="72"/>
      <c r="AR360" s="156"/>
      <c r="AS360" s="72"/>
      <c r="AT360" s="160"/>
      <c r="AU360" s="72"/>
      <c r="AV360" s="156"/>
      <c r="AW360" s="71"/>
      <c r="AX360" s="72"/>
      <c r="AY360" s="111"/>
      <c r="AZ360" s="71"/>
      <c r="BA360" s="72"/>
      <c r="BB360" s="171"/>
      <c r="BC360" s="72"/>
      <c r="BD360" s="75"/>
    </row>
    <row r="361" ht="16.5" customHeight="1" outlineLevel="1">
      <c r="A361" s="75"/>
      <c r="B361" s="105"/>
      <c r="C361" s="106"/>
      <c r="D361" s="72"/>
      <c r="E361" s="107"/>
      <c r="F361" s="71"/>
      <c r="G361" s="107"/>
      <c r="H361" s="71"/>
      <c r="I361" s="107"/>
      <c r="J361" s="71"/>
      <c r="K361" s="71"/>
      <c r="L361" s="71"/>
      <c r="M361" s="72"/>
      <c r="N361" s="246"/>
      <c r="O361" s="72"/>
      <c r="P361" s="109"/>
      <c r="Q361" s="71"/>
      <c r="R361" s="110"/>
      <c r="S361" s="72"/>
      <c r="T361" s="111"/>
      <c r="U361" s="72"/>
      <c r="V361" s="112"/>
      <c r="W361" s="71"/>
      <c r="X361" s="72"/>
      <c r="Y361" s="112"/>
      <c r="Z361" s="72"/>
      <c r="AA361" s="75"/>
      <c r="AB361" s="169"/>
      <c r="AC361" s="72"/>
      <c r="AD361" s="170"/>
      <c r="AE361" s="72"/>
      <c r="AF361" s="170"/>
      <c r="AG361" s="71"/>
      <c r="AH361" s="72"/>
      <c r="AI361" s="170"/>
      <c r="AJ361" s="71"/>
      <c r="AK361" s="72"/>
      <c r="AL361" s="170"/>
      <c r="AM361" s="72"/>
      <c r="AN361" s="111"/>
      <c r="AO361" s="72"/>
      <c r="AP361" s="156"/>
      <c r="AQ361" s="72"/>
      <c r="AR361" s="156"/>
      <c r="AS361" s="72"/>
      <c r="AT361" s="160"/>
      <c r="AU361" s="72"/>
      <c r="AV361" s="156"/>
      <c r="AW361" s="71"/>
      <c r="AX361" s="72"/>
      <c r="AY361" s="111"/>
      <c r="AZ361" s="71"/>
      <c r="BA361" s="72"/>
      <c r="BB361" s="171"/>
      <c r="BC361" s="72"/>
      <c r="BD361" s="75"/>
    </row>
    <row r="362" ht="16.5" customHeight="1" outlineLevel="1">
      <c r="A362" s="75"/>
      <c r="B362" s="105"/>
      <c r="C362" s="106"/>
      <c r="D362" s="72"/>
      <c r="E362" s="107"/>
      <c r="F362" s="71"/>
      <c r="G362" s="107"/>
      <c r="H362" s="71"/>
      <c r="I362" s="107"/>
      <c r="J362" s="71"/>
      <c r="K362" s="71"/>
      <c r="L362" s="71"/>
      <c r="M362" s="72"/>
      <c r="N362" s="246"/>
      <c r="O362" s="72"/>
      <c r="P362" s="109"/>
      <c r="Q362" s="71"/>
      <c r="R362" s="110"/>
      <c r="S362" s="72"/>
      <c r="T362" s="111"/>
      <c r="U362" s="72"/>
      <c r="V362" s="112"/>
      <c r="W362" s="71"/>
      <c r="X362" s="72"/>
      <c r="Y362" s="112"/>
      <c r="Z362" s="72"/>
      <c r="AA362" s="75"/>
      <c r="AB362" s="169"/>
      <c r="AC362" s="72"/>
      <c r="AD362" s="170"/>
      <c r="AE362" s="72"/>
      <c r="AF362" s="170"/>
      <c r="AG362" s="71"/>
      <c r="AH362" s="72"/>
      <c r="AI362" s="170"/>
      <c r="AJ362" s="71"/>
      <c r="AK362" s="72"/>
      <c r="AL362" s="170"/>
      <c r="AM362" s="72"/>
      <c r="AN362" s="111"/>
      <c r="AO362" s="72"/>
      <c r="AP362" s="156"/>
      <c r="AQ362" s="72"/>
      <c r="AR362" s="156"/>
      <c r="AS362" s="72"/>
      <c r="AT362" s="160"/>
      <c r="AU362" s="72"/>
      <c r="AV362" s="156"/>
      <c r="AW362" s="71"/>
      <c r="AX362" s="72"/>
      <c r="AY362" s="111"/>
      <c r="AZ362" s="71"/>
      <c r="BA362" s="72"/>
      <c r="BB362" s="171"/>
      <c r="BC362" s="72"/>
      <c r="BD362" s="75"/>
    </row>
    <row r="363" ht="16.5" customHeight="1" outlineLevel="1">
      <c r="A363" s="75"/>
      <c r="B363" s="105"/>
      <c r="C363" s="106"/>
      <c r="D363" s="72"/>
      <c r="E363" s="107"/>
      <c r="F363" s="71"/>
      <c r="G363" s="107"/>
      <c r="H363" s="71"/>
      <c r="I363" s="107"/>
      <c r="J363" s="71"/>
      <c r="K363" s="71"/>
      <c r="L363" s="71"/>
      <c r="M363" s="72"/>
      <c r="N363" s="246"/>
      <c r="O363" s="72"/>
      <c r="P363" s="109"/>
      <c r="Q363" s="71"/>
      <c r="R363" s="110"/>
      <c r="S363" s="72"/>
      <c r="T363" s="111"/>
      <c r="U363" s="72"/>
      <c r="V363" s="112"/>
      <c r="W363" s="71"/>
      <c r="X363" s="72"/>
      <c r="Y363" s="112"/>
      <c r="Z363" s="72"/>
      <c r="AA363" s="75"/>
      <c r="AB363" s="169"/>
      <c r="AC363" s="72"/>
      <c r="AD363" s="170"/>
      <c r="AE363" s="72"/>
      <c r="AF363" s="170"/>
      <c r="AG363" s="71"/>
      <c r="AH363" s="72"/>
      <c r="AI363" s="170"/>
      <c r="AJ363" s="71"/>
      <c r="AK363" s="72"/>
      <c r="AL363" s="170"/>
      <c r="AM363" s="72"/>
      <c r="AN363" s="111"/>
      <c r="AO363" s="72"/>
      <c r="AP363" s="156"/>
      <c r="AQ363" s="72"/>
      <c r="AR363" s="156"/>
      <c r="AS363" s="72"/>
      <c r="AT363" s="160"/>
      <c r="AU363" s="72"/>
      <c r="AV363" s="156"/>
      <c r="AW363" s="71"/>
      <c r="AX363" s="72"/>
      <c r="AY363" s="111"/>
      <c r="AZ363" s="71"/>
      <c r="BA363" s="72"/>
      <c r="BB363" s="171"/>
      <c r="BC363" s="72"/>
      <c r="BD363" s="75"/>
    </row>
    <row r="364" ht="16.5" customHeight="1" outlineLevel="1">
      <c r="A364" s="75"/>
      <c r="B364" s="105"/>
      <c r="C364" s="106"/>
      <c r="D364" s="72"/>
      <c r="E364" s="107"/>
      <c r="F364" s="71"/>
      <c r="G364" s="107"/>
      <c r="H364" s="71"/>
      <c r="I364" s="107"/>
      <c r="J364" s="71"/>
      <c r="K364" s="71"/>
      <c r="L364" s="71"/>
      <c r="M364" s="72"/>
      <c r="N364" s="246"/>
      <c r="O364" s="72"/>
      <c r="P364" s="109"/>
      <c r="Q364" s="71"/>
      <c r="R364" s="110"/>
      <c r="S364" s="72"/>
      <c r="T364" s="111"/>
      <c r="U364" s="72"/>
      <c r="V364" s="112"/>
      <c r="W364" s="71"/>
      <c r="X364" s="72"/>
      <c r="Y364" s="112"/>
      <c r="Z364" s="72"/>
      <c r="AA364" s="75"/>
      <c r="AB364" s="169"/>
      <c r="AC364" s="72"/>
      <c r="AD364" s="170"/>
      <c r="AE364" s="72"/>
      <c r="AF364" s="170"/>
      <c r="AG364" s="71"/>
      <c r="AH364" s="72"/>
      <c r="AI364" s="170"/>
      <c r="AJ364" s="71"/>
      <c r="AK364" s="72"/>
      <c r="AL364" s="170"/>
      <c r="AM364" s="72"/>
      <c r="AN364" s="111"/>
      <c r="AO364" s="72"/>
      <c r="AP364" s="156"/>
      <c r="AQ364" s="72"/>
      <c r="AR364" s="156"/>
      <c r="AS364" s="72"/>
      <c r="AT364" s="160"/>
      <c r="AU364" s="72"/>
      <c r="AV364" s="156"/>
      <c r="AW364" s="71"/>
      <c r="AX364" s="72"/>
      <c r="AY364" s="111"/>
      <c r="AZ364" s="71"/>
      <c r="BA364" s="72"/>
      <c r="BB364" s="171"/>
      <c r="BC364" s="72"/>
      <c r="BD364" s="75"/>
    </row>
    <row r="365" ht="16.5" customHeight="1" outlineLevel="1">
      <c r="A365" s="75"/>
      <c r="B365" s="105"/>
      <c r="C365" s="106"/>
      <c r="D365" s="72"/>
      <c r="E365" s="107"/>
      <c r="F365" s="71"/>
      <c r="G365" s="107"/>
      <c r="H365" s="71"/>
      <c r="I365" s="107"/>
      <c r="J365" s="71"/>
      <c r="K365" s="71"/>
      <c r="L365" s="71"/>
      <c r="M365" s="72"/>
      <c r="N365" s="246"/>
      <c r="O365" s="72"/>
      <c r="P365" s="109"/>
      <c r="Q365" s="71"/>
      <c r="R365" s="110"/>
      <c r="S365" s="72"/>
      <c r="T365" s="111"/>
      <c r="U365" s="72"/>
      <c r="V365" s="112"/>
      <c r="W365" s="71"/>
      <c r="X365" s="72"/>
      <c r="Y365" s="112"/>
      <c r="Z365" s="72"/>
      <c r="AA365" s="75"/>
      <c r="AB365" s="169"/>
      <c r="AC365" s="72"/>
      <c r="AD365" s="170"/>
      <c r="AE365" s="72"/>
      <c r="AF365" s="170"/>
      <c r="AG365" s="71"/>
      <c r="AH365" s="72"/>
      <c r="AI365" s="170"/>
      <c r="AJ365" s="71"/>
      <c r="AK365" s="72"/>
      <c r="AL365" s="170"/>
      <c r="AM365" s="72"/>
      <c r="AN365" s="111"/>
      <c r="AO365" s="72"/>
      <c r="AP365" s="156"/>
      <c r="AQ365" s="72"/>
      <c r="AR365" s="156"/>
      <c r="AS365" s="72"/>
      <c r="AT365" s="160"/>
      <c r="AU365" s="72"/>
      <c r="AV365" s="156"/>
      <c r="AW365" s="71"/>
      <c r="AX365" s="72"/>
      <c r="AY365" s="111"/>
      <c r="AZ365" s="71"/>
      <c r="BA365" s="72"/>
      <c r="BB365" s="171"/>
      <c r="BC365" s="72"/>
      <c r="BD365" s="75"/>
    </row>
    <row r="366" ht="16.5" customHeight="1" outlineLevel="1">
      <c r="A366" s="75"/>
      <c r="B366" s="105"/>
      <c r="C366" s="106"/>
      <c r="D366" s="72"/>
      <c r="E366" s="107"/>
      <c r="F366" s="71"/>
      <c r="G366" s="107"/>
      <c r="H366" s="71"/>
      <c r="I366" s="107"/>
      <c r="J366" s="71"/>
      <c r="K366" s="71"/>
      <c r="L366" s="71"/>
      <c r="M366" s="72"/>
      <c r="N366" s="246"/>
      <c r="O366" s="72"/>
      <c r="P366" s="109"/>
      <c r="Q366" s="71"/>
      <c r="R366" s="110"/>
      <c r="S366" s="72"/>
      <c r="T366" s="111"/>
      <c r="U366" s="72"/>
      <c r="V366" s="112"/>
      <c r="W366" s="71"/>
      <c r="X366" s="72"/>
      <c r="Y366" s="112"/>
      <c r="Z366" s="72"/>
      <c r="AA366" s="75"/>
      <c r="AB366" s="169"/>
      <c r="AC366" s="72"/>
      <c r="AD366" s="170"/>
      <c r="AE366" s="72"/>
      <c r="AF366" s="170"/>
      <c r="AG366" s="71"/>
      <c r="AH366" s="72"/>
      <c r="AI366" s="170"/>
      <c r="AJ366" s="71"/>
      <c r="AK366" s="72"/>
      <c r="AL366" s="170"/>
      <c r="AM366" s="72"/>
      <c r="AN366" s="111"/>
      <c r="AO366" s="72"/>
      <c r="AP366" s="156"/>
      <c r="AQ366" s="72"/>
      <c r="AR366" s="156"/>
      <c r="AS366" s="72"/>
      <c r="AT366" s="160"/>
      <c r="AU366" s="72"/>
      <c r="AV366" s="156"/>
      <c r="AW366" s="71"/>
      <c r="AX366" s="72"/>
      <c r="AY366" s="111"/>
      <c r="AZ366" s="71"/>
      <c r="BA366" s="72"/>
      <c r="BB366" s="171"/>
      <c r="BC366" s="72"/>
      <c r="BD366" s="75"/>
    </row>
    <row r="367" ht="16.5" customHeight="1" outlineLevel="1">
      <c r="A367" s="75"/>
      <c r="B367" s="105"/>
      <c r="C367" s="106"/>
      <c r="D367" s="72"/>
      <c r="E367" s="107"/>
      <c r="F367" s="71"/>
      <c r="G367" s="107"/>
      <c r="H367" s="71"/>
      <c r="I367" s="107"/>
      <c r="J367" s="71"/>
      <c r="K367" s="71"/>
      <c r="L367" s="71"/>
      <c r="M367" s="72"/>
      <c r="N367" s="246"/>
      <c r="O367" s="72"/>
      <c r="P367" s="109"/>
      <c r="Q367" s="71"/>
      <c r="R367" s="110"/>
      <c r="S367" s="72"/>
      <c r="T367" s="111"/>
      <c r="U367" s="72"/>
      <c r="V367" s="112"/>
      <c r="W367" s="71"/>
      <c r="X367" s="72"/>
      <c r="Y367" s="112"/>
      <c r="Z367" s="72"/>
      <c r="AA367" s="75"/>
      <c r="AB367" s="169"/>
      <c r="AC367" s="72"/>
      <c r="AD367" s="170"/>
      <c r="AE367" s="72"/>
      <c r="AF367" s="170"/>
      <c r="AG367" s="71"/>
      <c r="AH367" s="72"/>
      <c r="AI367" s="170"/>
      <c r="AJ367" s="71"/>
      <c r="AK367" s="72"/>
      <c r="AL367" s="170"/>
      <c r="AM367" s="72"/>
      <c r="AN367" s="111"/>
      <c r="AO367" s="72"/>
      <c r="AP367" s="156"/>
      <c r="AQ367" s="72"/>
      <c r="AR367" s="156"/>
      <c r="AS367" s="72"/>
      <c r="AT367" s="160"/>
      <c r="AU367" s="72"/>
      <c r="AV367" s="156"/>
      <c r="AW367" s="71"/>
      <c r="AX367" s="72"/>
      <c r="AY367" s="111"/>
      <c r="AZ367" s="71"/>
      <c r="BA367" s="72"/>
      <c r="BB367" s="171"/>
      <c r="BC367" s="72"/>
      <c r="BD367" s="75"/>
    </row>
    <row r="368" ht="16.5" customHeight="1" outlineLevel="1">
      <c r="A368" s="75"/>
      <c r="B368" s="105"/>
      <c r="C368" s="106"/>
      <c r="D368" s="72"/>
      <c r="E368" s="107"/>
      <c r="F368" s="71"/>
      <c r="G368" s="107"/>
      <c r="H368" s="71"/>
      <c r="I368" s="107"/>
      <c r="J368" s="71"/>
      <c r="K368" s="71"/>
      <c r="L368" s="71"/>
      <c r="M368" s="72"/>
      <c r="N368" s="246"/>
      <c r="O368" s="72"/>
      <c r="P368" s="109"/>
      <c r="Q368" s="71"/>
      <c r="R368" s="110"/>
      <c r="S368" s="72"/>
      <c r="T368" s="111"/>
      <c r="U368" s="72"/>
      <c r="V368" s="112"/>
      <c r="W368" s="71"/>
      <c r="X368" s="72"/>
      <c r="Y368" s="112"/>
      <c r="Z368" s="72"/>
      <c r="AA368" s="75"/>
      <c r="AB368" s="169"/>
      <c r="AC368" s="72"/>
      <c r="AD368" s="170"/>
      <c r="AE368" s="72"/>
      <c r="AF368" s="170"/>
      <c r="AG368" s="71"/>
      <c r="AH368" s="72"/>
      <c r="AI368" s="170"/>
      <c r="AJ368" s="71"/>
      <c r="AK368" s="72"/>
      <c r="AL368" s="170"/>
      <c r="AM368" s="72"/>
      <c r="AN368" s="111"/>
      <c r="AO368" s="72"/>
      <c r="AP368" s="156"/>
      <c r="AQ368" s="72"/>
      <c r="AR368" s="156"/>
      <c r="AS368" s="72"/>
      <c r="AT368" s="160"/>
      <c r="AU368" s="72"/>
      <c r="AV368" s="156"/>
      <c r="AW368" s="71"/>
      <c r="AX368" s="72"/>
      <c r="AY368" s="111"/>
      <c r="AZ368" s="71"/>
      <c r="BA368" s="72"/>
      <c r="BB368" s="171"/>
      <c r="BC368" s="72"/>
      <c r="BD368" s="75"/>
    </row>
    <row r="369" ht="16.5" customHeight="1" outlineLevel="1">
      <c r="A369" s="75"/>
      <c r="B369" s="105"/>
      <c r="C369" s="106"/>
      <c r="D369" s="72"/>
      <c r="E369" s="107"/>
      <c r="F369" s="71"/>
      <c r="G369" s="107"/>
      <c r="H369" s="71"/>
      <c r="I369" s="107"/>
      <c r="J369" s="71"/>
      <c r="K369" s="71"/>
      <c r="L369" s="71"/>
      <c r="M369" s="72"/>
      <c r="N369" s="246"/>
      <c r="O369" s="72"/>
      <c r="P369" s="109"/>
      <c r="Q369" s="71"/>
      <c r="R369" s="110"/>
      <c r="S369" s="72"/>
      <c r="T369" s="111"/>
      <c r="U369" s="72"/>
      <c r="V369" s="112"/>
      <c r="W369" s="71"/>
      <c r="X369" s="72"/>
      <c r="Y369" s="112"/>
      <c r="Z369" s="72"/>
      <c r="AA369" s="75"/>
      <c r="AB369" s="169"/>
      <c r="AC369" s="72"/>
      <c r="AD369" s="170"/>
      <c r="AE369" s="72"/>
      <c r="AF369" s="170"/>
      <c r="AG369" s="71"/>
      <c r="AH369" s="72"/>
      <c r="AI369" s="170"/>
      <c r="AJ369" s="71"/>
      <c r="AK369" s="72"/>
      <c r="AL369" s="170"/>
      <c r="AM369" s="72"/>
      <c r="AN369" s="111"/>
      <c r="AO369" s="72"/>
      <c r="AP369" s="156"/>
      <c r="AQ369" s="72"/>
      <c r="AR369" s="156"/>
      <c r="AS369" s="72"/>
      <c r="AT369" s="160"/>
      <c r="AU369" s="72"/>
      <c r="AV369" s="156"/>
      <c r="AW369" s="71"/>
      <c r="AX369" s="72"/>
      <c r="AY369" s="111"/>
      <c r="AZ369" s="71"/>
      <c r="BA369" s="72"/>
      <c r="BB369" s="171"/>
      <c r="BC369" s="72"/>
      <c r="BD369" s="75"/>
    </row>
    <row r="370" ht="16.5" customHeight="1" outlineLevel="1">
      <c r="A370" s="75"/>
      <c r="B370" s="105"/>
      <c r="C370" s="106"/>
      <c r="D370" s="72"/>
      <c r="E370" s="107"/>
      <c r="F370" s="71"/>
      <c r="G370" s="107"/>
      <c r="H370" s="71"/>
      <c r="I370" s="107"/>
      <c r="J370" s="71"/>
      <c r="K370" s="71"/>
      <c r="L370" s="71"/>
      <c r="M370" s="72"/>
      <c r="N370" s="246"/>
      <c r="O370" s="72"/>
      <c r="P370" s="109"/>
      <c r="Q370" s="71"/>
      <c r="R370" s="110"/>
      <c r="S370" s="72"/>
      <c r="T370" s="111"/>
      <c r="U370" s="72"/>
      <c r="V370" s="112"/>
      <c r="W370" s="71"/>
      <c r="X370" s="72"/>
      <c r="Y370" s="112"/>
      <c r="Z370" s="72"/>
      <c r="AA370" s="75"/>
      <c r="AB370" s="169"/>
      <c r="AC370" s="72"/>
      <c r="AD370" s="170"/>
      <c r="AE370" s="72"/>
      <c r="AF370" s="170"/>
      <c r="AG370" s="71"/>
      <c r="AH370" s="72"/>
      <c r="AI370" s="170"/>
      <c r="AJ370" s="71"/>
      <c r="AK370" s="72"/>
      <c r="AL370" s="170"/>
      <c r="AM370" s="72"/>
      <c r="AN370" s="111"/>
      <c r="AO370" s="72"/>
      <c r="AP370" s="156"/>
      <c r="AQ370" s="72"/>
      <c r="AR370" s="156"/>
      <c r="AS370" s="72"/>
      <c r="AT370" s="160"/>
      <c r="AU370" s="72"/>
      <c r="AV370" s="156"/>
      <c r="AW370" s="71"/>
      <c r="AX370" s="72"/>
      <c r="AY370" s="111"/>
      <c r="AZ370" s="71"/>
      <c r="BA370" s="72"/>
      <c r="BB370" s="171"/>
      <c r="BC370" s="72"/>
      <c r="BD370" s="75"/>
    </row>
    <row r="371" ht="16.5" customHeight="1" outlineLevel="1">
      <c r="A371" s="75"/>
      <c r="B371" s="105"/>
      <c r="C371" s="106"/>
      <c r="D371" s="72"/>
      <c r="E371" s="107"/>
      <c r="F371" s="71"/>
      <c r="G371" s="107"/>
      <c r="H371" s="71"/>
      <c r="I371" s="107"/>
      <c r="J371" s="71"/>
      <c r="K371" s="71"/>
      <c r="L371" s="71"/>
      <c r="M371" s="72"/>
      <c r="N371" s="246"/>
      <c r="O371" s="72"/>
      <c r="P371" s="109"/>
      <c r="Q371" s="71"/>
      <c r="R371" s="110"/>
      <c r="S371" s="72"/>
      <c r="T371" s="111"/>
      <c r="U371" s="72"/>
      <c r="V371" s="112"/>
      <c r="W371" s="71"/>
      <c r="X371" s="72"/>
      <c r="Y371" s="112"/>
      <c r="Z371" s="72"/>
      <c r="AA371" s="75"/>
      <c r="AB371" s="169"/>
      <c r="AC371" s="72"/>
      <c r="AD371" s="170"/>
      <c r="AE371" s="72"/>
      <c r="AF371" s="170"/>
      <c r="AG371" s="71"/>
      <c r="AH371" s="72"/>
      <c r="AI371" s="170"/>
      <c r="AJ371" s="71"/>
      <c r="AK371" s="72"/>
      <c r="AL371" s="170"/>
      <c r="AM371" s="72"/>
      <c r="AN371" s="111"/>
      <c r="AO371" s="72"/>
      <c r="AP371" s="156"/>
      <c r="AQ371" s="72"/>
      <c r="AR371" s="156"/>
      <c r="AS371" s="72"/>
      <c r="AT371" s="160"/>
      <c r="AU371" s="72"/>
      <c r="AV371" s="156"/>
      <c r="AW371" s="71"/>
      <c r="AX371" s="72"/>
      <c r="AY371" s="111"/>
      <c r="AZ371" s="71"/>
      <c r="BA371" s="72"/>
      <c r="BB371" s="171"/>
      <c r="BC371" s="72"/>
      <c r="BD371" s="75"/>
    </row>
    <row r="372" ht="16.5" customHeight="1" outlineLevel="1">
      <c r="A372" s="75"/>
      <c r="B372" s="105"/>
      <c r="C372" s="106"/>
      <c r="D372" s="72"/>
      <c r="E372" s="107"/>
      <c r="F372" s="71"/>
      <c r="G372" s="107"/>
      <c r="H372" s="71"/>
      <c r="I372" s="107"/>
      <c r="J372" s="71"/>
      <c r="K372" s="71"/>
      <c r="L372" s="71"/>
      <c r="M372" s="72"/>
      <c r="N372" s="246"/>
      <c r="O372" s="72"/>
      <c r="P372" s="109"/>
      <c r="Q372" s="71"/>
      <c r="R372" s="110"/>
      <c r="S372" s="72"/>
      <c r="T372" s="111"/>
      <c r="U372" s="72"/>
      <c r="V372" s="112"/>
      <c r="W372" s="71"/>
      <c r="X372" s="72"/>
      <c r="Y372" s="112"/>
      <c r="Z372" s="72"/>
      <c r="AA372" s="75"/>
      <c r="AB372" s="169"/>
      <c r="AC372" s="72"/>
      <c r="AD372" s="170"/>
      <c r="AE372" s="72"/>
      <c r="AF372" s="170"/>
      <c r="AG372" s="71"/>
      <c r="AH372" s="72"/>
      <c r="AI372" s="170"/>
      <c r="AJ372" s="71"/>
      <c r="AK372" s="72"/>
      <c r="AL372" s="170"/>
      <c r="AM372" s="72"/>
      <c r="AN372" s="111"/>
      <c r="AO372" s="72"/>
      <c r="AP372" s="156"/>
      <c r="AQ372" s="72"/>
      <c r="AR372" s="156"/>
      <c r="AS372" s="72"/>
      <c r="AT372" s="160"/>
      <c r="AU372" s="72"/>
      <c r="AV372" s="156"/>
      <c r="AW372" s="71"/>
      <c r="AX372" s="72"/>
      <c r="AY372" s="111"/>
      <c r="AZ372" s="71"/>
      <c r="BA372" s="72"/>
      <c r="BB372" s="171"/>
      <c r="BC372" s="72"/>
      <c r="BD372" s="75"/>
    </row>
    <row r="373" ht="16.5" customHeight="1" outlineLevel="1">
      <c r="A373" s="75"/>
      <c r="B373" s="105"/>
      <c r="C373" s="106"/>
      <c r="D373" s="72"/>
      <c r="E373" s="107"/>
      <c r="F373" s="71"/>
      <c r="G373" s="107"/>
      <c r="H373" s="71"/>
      <c r="I373" s="107"/>
      <c r="J373" s="71"/>
      <c r="K373" s="71"/>
      <c r="L373" s="71"/>
      <c r="M373" s="72"/>
      <c r="N373" s="246"/>
      <c r="O373" s="72"/>
      <c r="P373" s="109"/>
      <c r="Q373" s="71"/>
      <c r="R373" s="110"/>
      <c r="S373" s="72"/>
      <c r="T373" s="111"/>
      <c r="U373" s="72"/>
      <c r="V373" s="112"/>
      <c r="W373" s="71"/>
      <c r="X373" s="72"/>
      <c r="Y373" s="112"/>
      <c r="Z373" s="72"/>
      <c r="AA373" s="75"/>
      <c r="AB373" s="169"/>
      <c r="AC373" s="72"/>
      <c r="AD373" s="170"/>
      <c r="AE373" s="72"/>
      <c r="AF373" s="170"/>
      <c r="AG373" s="71"/>
      <c r="AH373" s="72"/>
      <c r="AI373" s="170"/>
      <c r="AJ373" s="71"/>
      <c r="AK373" s="72"/>
      <c r="AL373" s="170"/>
      <c r="AM373" s="72"/>
      <c r="AN373" s="111"/>
      <c r="AO373" s="72"/>
      <c r="AP373" s="156"/>
      <c r="AQ373" s="72"/>
      <c r="AR373" s="156"/>
      <c r="AS373" s="72"/>
      <c r="AT373" s="160"/>
      <c r="AU373" s="72"/>
      <c r="AV373" s="156"/>
      <c r="AW373" s="71"/>
      <c r="AX373" s="72"/>
      <c r="AY373" s="111"/>
      <c r="AZ373" s="71"/>
      <c r="BA373" s="72"/>
      <c r="BB373" s="171"/>
      <c r="BC373" s="72"/>
      <c r="BD373" s="75"/>
    </row>
    <row r="374" ht="16.5" customHeight="1" outlineLevel="1">
      <c r="A374" s="75"/>
      <c r="B374" s="105"/>
      <c r="C374" s="106"/>
      <c r="D374" s="72"/>
      <c r="E374" s="107"/>
      <c r="F374" s="71"/>
      <c r="G374" s="107"/>
      <c r="H374" s="71"/>
      <c r="I374" s="107"/>
      <c r="J374" s="71"/>
      <c r="K374" s="71"/>
      <c r="L374" s="71"/>
      <c r="M374" s="72"/>
      <c r="N374" s="246"/>
      <c r="O374" s="72"/>
      <c r="P374" s="109"/>
      <c r="Q374" s="71"/>
      <c r="R374" s="110"/>
      <c r="S374" s="72"/>
      <c r="T374" s="111"/>
      <c r="U374" s="72"/>
      <c r="V374" s="112"/>
      <c r="W374" s="71"/>
      <c r="X374" s="72"/>
      <c r="Y374" s="112"/>
      <c r="Z374" s="72"/>
      <c r="AA374" s="75"/>
      <c r="AB374" s="169"/>
      <c r="AC374" s="72"/>
      <c r="AD374" s="170"/>
      <c r="AE374" s="72"/>
      <c r="AF374" s="170"/>
      <c r="AG374" s="71"/>
      <c r="AH374" s="72"/>
      <c r="AI374" s="170"/>
      <c r="AJ374" s="71"/>
      <c r="AK374" s="72"/>
      <c r="AL374" s="170"/>
      <c r="AM374" s="72"/>
      <c r="AN374" s="111"/>
      <c r="AO374" s="72"/>
      <c r="AP374" s="156"/>
      <c r="AQ374" s="72"/>
      <c r="AR374" s="156"/>
      <c r="AS374" s="72"/>
      <c r="AT374" s="160"/>
      <c r="AU374" s="72"/>
      <c r="AV374" s="156"/>
      <c r="AW374" s="71"/>
      <c r="AX374" s="72"/>
      <c r="AY374" s="111"/>
      <c r="AZ374" s="71"/>
      <c r="BA374" s="72"/>
      <c r="BB374" s="171"/>
      <c r="BC374" s="72"/>
      <c r="BD374" s="75"/>
    </row>
    <row r="375" ht="16.5" customHeight="1" outlineLevel="1">
      <c r="A375" s="75"/>
      <c r="B375" s="105"/>
      <c r="C375" s="106"/>
      <c r="D375" s="72"/>
      <c r="E375" s="107"/>
      <c r="F375" s="71"/>
      <c r="G375" s="107"/>
      <c r="H375" s="71"/>
      <c r="I375" s="107"/>
      <c r="J375" s="71"/>
      <c r="K375" s="71"/>
      <c r="L375" s="71"/>
      <c r="M375" s="72"/>
      <c r="N375" s="246"/>
      <c r="O375" s="72"/>
      <c r="P375" s="109"/>
      <c r="Q375" s="71"/>
      <c r="R375" s="110"/>
      <c r="S375" s="72"/>
      <c r="T375" s="111"/>
      <c r="U375" s="72"/>
      <c r="V375" s="112"/>
      <c r="W375" s="71"/>
      <c r="X375" s="72"/>
      <c r="Y375" s="112"/>
      <c r="Z375" s="72"/>
      <c r="AA375" s="75"/>
      <c r="AB375" s="169"/>
      <c r="AC375" s="72"/>
      <c r="AD375" s="170"/>
      <c r="AE375" s="72"/>
      <c r="AF375" s="170"/>
      <c r="AG375" s="71"/>
      <c r="AH375" s="72"/>
      <c r="AI375" s="170"/>
      <c r="AJ375" s="71"/>
      <c r="AK375" s="72"/>
      <c r="AL375" s="170"/>
      <c r="AM375" s="72"/>
      <c r="AN375" s="111"/>
      <c r="AO375" s="72"/>
      <c r="AP375" s="156"/>
      <c r="AQ375" s="72"/>
      <c r="AR375" s="156"/>
      <c r="AS375" s="72"/>
      <c r="AT375" s="160"/>
      <c r="AU375" s="72"/>
      <c r="AV375" s="156"/>
      <c r="AW375" s="71"/>
      <c r="AX375" s="72"/>
      <c r="AY375" s="111"/>
      <c r="AZ375" s="71"/>
      <c r="BA375" s="72"/>
      <c r="BB375" s="171"/>
      <c r="BC375" s="72"/>
      <c r="BD375" s="75"/>
    </row>
    <row r="376" ht="16.5" customHeight="1" outlineLevel="1">
      <c r="A376" s="75"/>
      <c r="B376" s="105"/>
      <c r="C376" s="106"/>
      <c r="D376" s="72"/>
      <c r="E376" s="107"/>
      <c r="F376" s="71"/>
      <c r="G376" s="107"/>
      <c r="H376" s="71"/>
      <c r="I376" s="107"/>
      <c r="J376" s="71"/>
      <c r="K376" s="71"/>
      <c r="L376" s="71"/>
      <c r="M376" s="72"/>
      <c r="N376" s="246"/>
      <c r="O376" s="72"/>
      <c r="P376" s="109"/>
      <c r="Q376" s="71"/>
      <c r="R376" s="110"/>
      <c r="S376" s="72"/>
      <c r="T376" s="111"/>
      <c r="U376" s="72"/>
      <c r="V376" s="112"/>
      <c r="W376" s="71"/>
      <c r="X376" s="72"/>
      <c r="Y376" s="112"/>
      <c r="Z376" s="72"/>
      <c r="AA376" s="75"/>
      <c r="AB376" s="169"/>
      <c r="AC376" s="72"/>
      <c r="AD376" s="170"/>
      <c r="AE376" s="72"/>
      <c r="AF376" s="170"/>
      <c r="AG376" s="71"/>
      <c r="AH376" s="72"/>
      <c r="AI376" s="170"/>
      <c r="AJ376" s="71"/>
      <c r="AK376" s="72"/>
      <c r="AL376" s="170"/>
      <c r="AM376" s="72"/>
      <c r="AN376" s="111"/>
      <c r="AO376" s="72"/>
      <c r="AP376" s="156"/>
      <c r="AQ376" s="72"/>
      <c r="AR376" s="156"/>
      <c r="AS376" s="72"/>
      <c r="AT376" s="160"/>
      <c r="AU376" s="72"/>
      <c r="AV376" s="156"/>
      <c r="AW376" s="71"/>
      <c r="AX376" s="72"/>
      <c r="AY376" s="111"/>
      <c r="AZ376" s="71"/>
      <c r="BA376" s="72"/>
      <c r="BB376" s="171"/>
      <c r="BC376" s="72"/>
      <c r="BD376" s="75"/>
    </row>
    <row r="377" ht="16.5" customHeight="1" outlineLevel="1">
      <c r="A377" s="75"/>
      <c r="B377" s="105"/>
      <c r="C377" s="106"/>
      <c r="D377" s="72"/>
      <c r="E377" s="107"/>
      <c r="F377" s="71"/>
      <c r="G377" s="107"/>
      <c r="H377" s="71"/>
      <c r="I377" s="107"/>
      <c r="J377" s="71"/>
      <c r="K377" s="71"/>
      <c r="L377" s="71"/>
      <c r="M377" s="72"/>
      <c r="N377" s="246"/>
      <c r="O377" s="72"/>
      <c r="P377" s="109"/>
      <c r="Q377" s="71"/>
      <c r="R377" s="110"/>
      <c r="S377" s="72"/>
      <c r="T377" s="111"/>
      <c r="U377" s="72"/>
      <c r="V377" s="112"/>
      <c r="W377" s="71"/>
      <c r="X377" s="72"/>
      <c r="Y377" s="112"/>
      <c r="Z377" s="72"/>
      <c r="AA377" s="75"/>
      <c r="AB377" s="169"/>
      <c r="AC377" s="72"/>
      <c r="AD377" s="170"/>
      <c r="AE377" s="72"/>
      <c r="AF377" s="170"/>
      <c r="AG377" s="71"/>
      <c r="AH377" s="72"/>
      <c r="AI377" s="170"/>
      <c r="AJ377" s="71"/>
      <c r="AK377" s="72"/>
      <c r="AL377" s="170"/>
      <c r="AM377" s="72"/>
      <c r="AN377" s="111"/>
      <c r="AO377" s="72"/>
      <c r="AP377" s="156"/>
      <c r="AQ377" s="72"/>
      <c r="AR377" s="156"/>
      <c r="AS377" s="72"/>
      <c r="AT377" s="160"/>
      <c r="AU377" s="72"/>
      <c r="AV377" s="156"/>
      <c r="AW377" s="71"/>
      <c r="AX377" s="72"/>
      <c r="AY377" s="111"/>
      <c r="AZ377" s="71"/>
      <c r="BA377" s="72"/>
      <c r="BB377" s="171"/>
      <c r="BC377" s="72"/>
      <c r="BD377" s="75"/>
    </row>
    <row r="378" ht="16.5" customHeight="1" outlineLevel="1">
      <c r="A378" s="75"/>
      <c r="B378" s="105"/>
      <c r="C378" s="106"/>
      <c r="D378" s="72"/>
      <c r="E378" s="107"/>
      <c r="F378" s="71"/>
      <c r="G378" s="107"/>
      <c r="H378" s="71"/>
      <c r="I378" s="107"/>
      <c r="J378" s="71"/>
      <c r="K378" s="71"/>
      <c r="L378" s="71"/>
      <c r="M378" s="72"/>
      <c r="N378" s="246"/>
      <c r="O378" s="72"/>
      <c r="P378" s="109"/>
      <c r="Q378" s="71"/>
      <c r="R378" s="110"/>
      <c r="S378" s="72"/>
      <c r="T378" s="111"/>
      <c r="U378" s="72"/>
      <c r="V378" s="112"/>
      <c r="W378" s="71"/>
      <c r="X378" s="72"/>
      <c r="Y378" s="112"/>
      <c r="Z378" s="72"/>
      <c r="AA378" s="75"/>
      <c r="AB378" s="169"/>
      <c r="AC378" s="72"/>
      <c r="AD378" s="170"/>
      <c r="AE378" s="72"/>
      <c r="AF378" s="170"/>
      <c r="AG378" s="71"/>
      <c r="AH378" s="72"/>
      <c r="AI378" s="170"/>
      <c r="AJ378" s="71"/>
      <c r="AK378" s="72"/>
      <c r="AL378" s="170"/>
      <c r="AM378" s="72"/>
      <c r="AN378" s="111"/>
      <c r="AO378" s="72"/>
      <c r="AP378" s="156"/>
      <c r="AQ378" s="72"/>
      <c r="AR378" s="156"/>
      <c r="AS378" s="72"/>
      <c r="AT378" s="160"/>
      <c r="AU378" s="72"/>
      <c r="AV378" s="156"/>
      <c r="AW378" s="71"/>
      <c r="AX378" s="72"/>
      <c r="AY378" s="111"/>
      <c r="AZ378" s="71"/>
      <c r="BA378" s="72"/>
      <c r="BB378" s="171"/>
      <c r="BC378" s="72"/>
      <c r="BD378" s="75"/>
    </row>
    <row r="379" ht="16.5" customHeight="1" outlineLevel="1">
      <c r="A379" s="75"/>
      <c r="B379" s="105"/>
      <c r="C379" s="106"/>
      <c r="D379" s="72"/>
      <c r="E379" s="107"/>
      <c r="F379" s="71"/>
      <c r="G379" s="107"/>
      <c r="H379" s="71"/>
      <c r="I379" s="107"/>
      <c r="J379" s="71"/>
      <c r="K379" s="71"/>
      <c r="L379" s="71"/>
      <c r="M379" s="72"/>
      <c r="N379" s="246"/>
      <c r="O379" s="72"/>
      <c r="P379" s="109"/>
      <c r="Q379" s="71"/>
      <c r="R379" s="110"/>
      <c r="S379" s="72"/>
      <c r="T379" s="111"/>
      <c r="U379" s="72"/>
      <c r="V379" s="112"/>
      <c r="W379" s="71"/>
      <c r="X379" s="72"/>
      <c r="Y379" s="112"/>
      <c r="Z379" s="72"/>
      <c r="AA379" s="75"/>
      <c r="AB379" s="169"/>
      <c r="AC379" s="72"/>
      <c r="AD379" s="170"/>
      <c r="AE379" s="72"/>
      <c r="AF379" s="170"/>
      <c r="AG379" s="71"/>
      <c r="AH379" s="72"/>
      <c r="AI379" s="170"/>
      <c r="AJ379" s="71"/>
      <c r="AK379" s="72"/>
      <c r="AL379" s="170"/>
      <c r="AM379" s="72"/>
      <c r="AN379" s="111"/>
      <c r="AO379" s="72"/>
      <c r="AP379" s="156"/>
      <c r="AQ379" s="72"/>
      <c r="AR379" s="156"/>
      <c r="AS379" s="72"/>
      <c r="AT379" s="160"/>
      <c r="AU379" s="72"/>
      <c r="AV379" s="156"/>
      <c r="AW379" s="71"/>
      <c r="AX379" s="72"/>
      <c r="AY379" s="111"/>
      <c r="AZ379" s="71"/>
      <c r="BA379" s="72"/>
      <c r="BB379" s="171"/>
      <c r="BC379" s="72"/>
      <c r="BD379" s="75"/>
    </row>
    <row r="380" ht="16.5" customHeight="1" outlineLevel="1">
      <c r="A380" s="75"/>
      <c r="B380" s="105"/>
      <c r="C380" s="106"/>
      <c r="D380" s="72"/>
      <c r="E380" s="107"/>
      <c r="F380" s="71"/>
      <c r="G380" s="107"/>
      <c r="H380" s="71"/>
      <c r="I380" s="107"/>
      <c r="J380" s="71"/>
      <c r="K380" s="71"/>
      <c r="L380" s="71"/>
      <c r="M380" s="72"/>
      <c r="N380" s="246"/>
      <c r="O380" s="72"/>
      <c r="P380" s="109"/>
      <c r="Q380" s="71"/>
      <c r="R380" s="110"/>
      <c r="S380" s="72"/>
      <c r="T380" s="111"/>
      <c r="U380" s="72"/>
      <c r="V380" s="112"/>
      <c r="W380" s="71"/>
      <c r="X380" s="72"/>
      <c r="Y380" s="112"/>
      <c r="Z380" s="72"/>
      <c r="AA380" s="75"/>
      <c r="AB380" s="169"/>
      <c r="AC380" s="72"/>
      <c r="AD380" s="170"/>
      <c r="AE380" s="72"/>
      <c r="AF380" s="170"/>
      <c r="AG380" s="71"/>
      <c r="AH380" s="72"/>
      <c r="AI380" s="170"/>
      <c r="AJ380" s="71"/>
      <c r="AK380" s="72"/>
      <c r="AL380" s="170"/>
      <c r="AM380" s="72"/>
      <c r="AN380" s="111"/>
      <c r="AO380" s="72"/>
      <c r="AP380" s="156"/>
      <c r="AQ380" s="72"/>
      <c r="AR380" s="156"/>
      <c r="AS380" s="72"/>
      <c r="AT380" s="160"/>
      <c r="AU380" s="72"/>
      <c r="AV380" s="156"/>
      <c r="AW380" s="71"/>
      <c r="AX380" s="72"/>
      <c r="AY380" s="111"/>
      <c r="AZ380" s="71"/>
      <c r="BA380" s="72"/>
      <c r="BB380" s="171"/>
      <c r="BC380" s="72"/>
      <c r="BD380" s="75"/>
    </row>
    <row r="381" ht="16.5" customHeight="1" outlineLevel="1">
      <c r="A381" s="75"/>
      <c r="B381" s="105"/>
      <c r="C381" s="106"/>
      <c r="D381" s="72"/>
      <c r="E381" s="107"/>
      <c r="F381" s="71"/>
      <c r="G381" s="107"/>
      <c r="H381" s="71"/>
      <c r="I381" s="107"/>
      <c r="J381" s="71"/>
      <c r="K381" s="71"/>
      <c r="L381" s="71"/>
      <c r="M381" s="72"/>
      <c r="N381" s="246"/>
      <c r="O381" s="72"/>
      <c r="P381" s="109"/>
      <c r="Q381" s="71"/>
      <c r="R381" s="110"/>
      <c r="S381" s="72"/>
      <c r="T381" s="111"/>
      <c r="U381" s="72"/>
      <c r="V381" s="112"/>
      <c r="W381" s="71"/>
      <c r="X381" s="72"/>
      <c r="Y381" s="112"/>
      <c r="Z381" s="72"/>
      <c r="AA381" s="75"/>
      <c r="AB381" s="169"/>
      <c r="AC381" s="72"/>
      <c r="AD381" s="170"/>
      <c r="AE381" s="72"/>
      <c r="AF381" s="170"/>
      <c r="AG381" s="71"/>
      <c r="AH381" s="72"/>
      <c r="AI381" s="170"/>
      <c r="AJ381" s="71"/>
      <c r="AK381" s="72"/>
      <c r="AL381" s="170"/>
      <c r="AM381" s="72"/>
      <c r="AN381" s="111"/>
      <c r="AO381" s="72"/>
      <c r="AP381" s="156"/>
      <c r="AQ381" s="72"/>
      <c r="AR381" s="156"/>
      <c r="AS381" s="72"/>
      <c r="AT381" s="160"/>
      <c r="AU381" s="72"/>
      <c r="AV381" s="156"/>
      <c r="AW381" s="71"/>
      <c r="AX381" s="72"/>
      <c r="AY381" s="111"/>
      <c r="AZ381" s="71"/>
      <c r="BA381" s="72"/>
      <c r="BB381" s="171"/>
      <c r="BC381" s="72"/>
      <c r="BD381" s="75"/>
    </row>
    <row r="382" ht="16.5" customHeight="1" outlineLevel="1">
      <c r="A382" s="75"/>
      <c r="B382" s="105"/>
      <c r="C382" s="106"/>
      <c r="D382" s="72"/>
      <c r="E382" s="107"/>
      <c r="F382" s="71"/>
      <c r="G382" s="107"/>
      <c r="H382" s="71"/>
      <c r="I382" s="107"/>
      <c r="J382" s="71"/>
      <c r="K382" s="71"/>
      <c r="L382" s="71"/>
      <c r="M382" s="72"/>
      <c r="N382" s="246"/>
      <c r="O382" s="72"/>
      <c r="P382" s="109"/>
      <c r="Q382" s="71"/>
      <c r="R382" s="110"/>
      <c r="S382" s="72"/>
      <c r="T382" s="111"/>
      <c r="U382" s="72"/>
      <c r="V382" s="112"/>
      <c r="W382" s="71"/>
      <c r="X382" s="72"/>
      <c r="Y382" s="112"/>
      <c r="Z382" s="72"/>
      <c r="AA382" s="75"/>
      <c r="AB382" s="169"/>
      <c r="AC382" s="72"/>
      <c r="AD382" s="170"/>
      <c r="AE382" s="72"/>
      <c r="AF382" s="170"/>
      <c r="AG382" s="71"/>
      <c r="AH382" s="72"/>
      <c r="AI382" s="170"/>
      <c r="AJ382" s="71"/>
      <c r="AK382" s="72"/>
      <c r="AL382" s="170"/>
      <c r="AM382" s="72"/>
      <c r="AN382" s="111"/>
      <c r="AO382" s="72"/>
      <c r="AP382" s="156"/>
      <c r="AQ382" s="72"/>
      <c r="AR382" s="156"/>
      <c r="AS382" s="72"/>
      <c r="AT382" s="160"/>
      <c r="AU382" s="72"/>
      <c r="AV382" s="156"/>
      <c r="AW382" s="71"/>
      <c r="AX382" s="72"/>
      <c r="AY382" s="111"/>
      <c r="AZ382" s="71"/>
      <c r="BA382" s="72"/>
      <c r="BB382" s="171"/>
      <c r="BC382" s="72"/>
      <c r="BD382" s="75"/>
    </row>
    <row r="383" ht="16.5" customHeight="1" outlineLevel="1">
      <c r="A383" s="75"/>
      <c r="B383" s="105"/>
      <c r="C383" s="106"/>
      <c r="D383" s="72"/>
      <c r="E383" s="107"/>
      <c r="F383" s="71"/>
      <c r="G383" s="107"/>
      <c r="H383" s="71"/>
      <c r="I383" s="107"/>
      <c r="J383" s="71"/>
      <c r="K383" s="71"/>
      <c r="L383" s="71"/>
      <c r="M383" s="72"/>
      <c r="N383" s="246"/>
      <c r="O383" s="72"/>
      <c r="P383" s="109"/>
      <c r="Q383" s="71"/>
      <c r="R383" s="110"/>
      <c r="S383" s="72"/>
      <c r="T383" s="111"/>
      <c r="U383" s="72"/>
      <c r="V383" s="112"/>
      <c r="W383" s="71"/>
      <c r="X383" s="72"/>
      <c r="Y383" s="112"/>
      <c r="Z383" s="72"/>
      <c r="AA383" s="75"/>
      <c r="AB383" s="169"/>
      <c r="AC383" s="72"/>
      <c r="AD383" s="170"/>
      <c r="AE383" s="72"/>
      <c r="AF383" s="170"/>
      <c r="AG383" s="71"/>
      <c r="AH383" s="72"/>
      <c r="AI383" s="170"/>
      <c r="AJ383" s="71"/>
      <c r="AK383" s="72"/>
      <c r="AL383" s="170"/>
      <c r="AM383" s="72"/>
      <c r="AN383" s="111"/>
      <c r="AO383" s="72"/>
      <c r="AP383" s="156"/>
      <c r="AQ383" s="72"/>
      <c r="AR383" s="156"/>
      <c r="AS383" s="72"/>
      <c r="AT383" s="160"/>
      <c r="AU383" s="72"/>
      <c r="AV383" s="156"/>
      <c r="AW383" s="71"/>
      <c r="AX383" s="72"/>
      <c r="AY383" s="111"/>
      <c r="AZ383" s="71"/>
      <c r="BA383" s="72"/>
      <c r="BB383" s="171"/>
      <c r="BC383" s="72"/>
      <c r="BD383" s="75"/>
    </row>
    <row r="384" ht="16.5" customHeight="1" outlineLevel="1">
      <c r="A384" s="75"/>
      <c r="B384" s="105"/>
      <c r="C384" s="106"/>
      <c r="D384" s="72"/>
      <c r="E384" s="107"/>
      <c r="F384" s="71"/>
      <c r="G384" s="107"/>
      <c r="H384" s="71"/>
      <c r="I384" s="107"/>
      <c r="J384" s="71"/>
      <c r="K384" s="71"/>
      <c r="L384" s="71"/>
      <c r="M384" s="72"/>
      <c r="N384" s="246"/>
      <c r="O384" s="72"/>
      <c r="P384" s="109"/>
      <c r="Q384" s="71"/>
      <c r="R384" s="110"/>
      <c r="S384" s="72"/>
      <c r="T384" s="111"/>
      <c r="U384" s="72"/>
      <c r="V384" s="112"/>
      <c r="W384" s="71"/>
      <c r="X384" s="72"/>
      <c r="Y384" s="112"/>
      <c r="Z384" s="72"/>
      <c r="AA384" s="75"/>
      <c r="AB384" s="169"/>
      <c r="AC384" s="72"/>
      <c r="AD384" s="170"/>
      <c r="AE384" s="72"/>
      <c r="AF384" s="170"/>
      <c r="AG384" s="71"/>
      <c r="AH384" s="72"/>
      <c r="AI384" s="170"/>
      <c r="AJ384" s="71"/>
      <c r="AK384" s="72"/>
      <c r="AL384" s="170"/>
      <c r="AM384" s="72"/>
      <c r="AN384" s="111"/>
      <c r="AO384" s="72"/>
      <c r="AP384" s="156"/>
      <c r="AQ384" s="72"/>
      <c r="AR384" s="156"/>
      <c r="AS384" s="72"/>
      <c r="AT384" s="160"/>
      <c r="AU384" s="72"/>
      <c r="AV384" s="156"/>
      <c r="AW384" s="71"/>
      <c r="AX384" s="72"/>
      <c r="AY384" s="111"/>
      <c r="AZ384" s="71"/>
      <c r="BA384" s="72"/>
      <c r="BB384" s="171"/>
      <c r="BC384" s="72"/>
      <c r="BD384" s="75"/>
    </row>
    <row r="385" ht="16.5" customHeight="1" outlineLevel="1">
      <c r="A385" s="75"/>
      <c r="B385" s="105"/>
      <c r="C385" s="106"/>
      <c r="D385" s="72"/>
      <c r="E385" s="107"/>
      <c r="F385" s="71"/>
      <c r="G385" s="107"/>
      <c r="H385" s="71"/>
      <c r="I385" s="107"/>
      <c r="J385" s="71"/>
      <c r="K385" s="71"/>
      <c r="L385" s="71"/>
      <c r="M385" s="72"/>
      <c r="N385" s="246"/>
      <c r="O385" s="72"/>
      <c r="P385" s="109"/>
      <c r="Q385" s="71"/>
      <c r="R385" s="110"/>
      <c r="S385" s="72"/>
      <c r="T385" s="111"/>
      <c r="U385" s="72"/>
      <c r="V385" s="112"/>
      <c r="W385" s="71"/>
      <c r="X385" s="72"/>
      <c r="Y385" s="112"/>
      <c r="Z385" s="72"/>
      <c r="AA385" s="75"/>
      <c r="AB385" s="169"/>
      <c r="AC385" s="72"/>
      <c r="AD385" s="170"/>
      <c r="AE385" s="72"/>
      <c r="AF385" s="170"/>
      <c r="AG385" s="71"/>
      <c r="AH385" s="72"/>
      <c r="AI385" s="170"/>
      <c r="AJ385" s="71"/>
      <c r="AK385" s="72"/>
      <c r="AL385" s="170"/>
      <c r="AM385" s="72"/>
      <c r="AN385" s="111"/>
      <c r="AO385" s="72"/>
      <c r="AP385" s="156"/>
      <c r="AQ385" s="72"/>
      <c r="AR385" s="156"/>
      <c r="AS385" s="72"/>
      <c r="AT385" s="160"/>
      <c r="AU385" s="72"/>
      <c r="AV385" s="156"/>
      <c r="AW385" s="71"/>
      <c r="AX385" s="72"/>
      <c r="AY385" s="111"/>
      <c r="AZ385" s="71"/>
      <c r="BA385" s="72"/>
      <c r="BB385" s="171"/>
      <c r="BC385" s="72"/>
      <c r="BD385" s="75"/>
    </row>
    <row r="386" ht="16.5" customHeight="1" outlineLevel="1">
      <c r="A386" s="75"/>
      <c r="B386" s="105"/>
      <c r="C386" s="106"/>
      <c r="D386" s="72"/>
      <c r="E386" s="107"/>
      <c r="F386" s="71"/>
      <c r="G386" s="107"/>
      <c r="H386" s="71"/>
      <c r="I386" s="107"/>
      <c r="J386" s="71"/>
      <c r="K386" s="71"/>
      <c r="L386" s="71"/>
      <c r="M386" s="72"/>
      <c r="N386" s="246"/>
      <c r="O386" s="72"/>
      <c r="P386" s="109"/>
      <c r="Q386" s="71"/>
      <c r="R386" s="110"/>
      <c r="S386" s="72"/>
      <c r="T386" s="111"/>
      <c r="U386" s="72"/>
      <c r="V386" s="112"/>
      <c r="W386" s="71"/>
      <c r="X386" s="72"/>
      <c r="Y386" s="112"/>
      <c r="Z386" s="72"/>
      <c r="AA386" s="75"/>
      <c r="AB386" s="169"/>
      <c r="AC386" s="72"/>
      <c r="AD386" s="170"/>
      <c r="AE386" s="72"/>
      <c r="AF386" s="170"/>
      <c r="AG386" s="71"/>
      <c r="AH386" s="72"/>
      <c r="AI386" s="170"/>
      <c r="AJ386" s="71"/>
      <c r="AK386" s="72"/>
      <c r="AL386" s="170"/>
      <c r="AM386" s="72"/>
      <c r="AN386" s="111"/>
      <c r="AO386" s="72"/>
      <c r="AP386" s="156"/>
      <c r="AQ386" s="72"/>
      <c r="AR386" s="156"/>
      <c r="AS386" s="72"/>
      <c r="AT386" s="160"/>
      <c r="AU386" s="72"/>
      <c r="AV386" s="156"/>
      <c r="AW386" s="71"/>
      <c r="AX386" s="72"/>
      <c r="AY386" s="111"/>
      <c r="AZ386" s="71"/>
      <c r="BA386" s="72"/>
      <c r="BB386" s="171"/>
      <c r="BC386" s="72"/>
      <c r="BD386" s="75"/>
    </row>
    <row r="387" ht="16.5" customHeight="1" outlineLevel="1">
      <c r="A387" s="75"/>
      <c r="B387" s="105"/>
      <c r="C387" s="106"/>
      <c r="D387" s="72"/>
      <c r="E387" s="107"/>
      <c r="F387" s="71"/>
      <c r="G387" s="107"/>
      <c r="H387" s="71"/>
      <c r="I387" s="107"/>
      <c r="J387" s="71"/>
      <c r="K387" s="71"/>
      <c r="L387" s="71"/>
      <c r="M387" s="72"/>
      <c r="N387" s="246"/>
      <c r="O387" s="72"/>
      <c r="P387" s="109"/>
      <c r="Q387" s="71"/>
      <c r="R387" s="110"/>
      <c r="S387" s="72"/>
      <c r="T387" s="111"/>
      <c r="U387" s="72"/>
      <c r="V387" s="112"/>
      <c r="W387" s="71"/>
      <c r="X387" s="72"/>
      <c r="Y387" s="112"/>
      <c r="Z387" s="72"/>
      <c r="AA387" s="75"/>
      <c r="AB387" s="169"/>
      <c r="AC387" s="72"/>
      <c r="AD387" s="170"/>
      <c r="AE387" s="72"/>
      <c r="AF387" s="170"/>
      <c r="AG387" s="71"/>
      <c r="AH387" s="72"/>
      <c r="AI387" s="170"/>
      <c r="AJ387" s="71"/>
      <c r="AK387" s="72"/>
      <c r="AL387" s="170"/>
      <c r="AM387" s="72"/>
      <c r="AN387" s="111"/>
      <c r="AO387" s="72"/>
      <c r="AP387" s="156"/>
      <c r="AQ387" s="72"/>
      <c r="AR387" s="156"/>
      <c r="AS387" s="72"/>
      <c r="AT387" s="160"/>
      <c r="AU387" s="72"/>
      <c r="AV387" s="156"/>
      <c r="AW387" s="71"/>
      <c r="AX387" s="72"/>
      <c r="AY387" s="111"/>
      <c r="AZ387" s="71"/>
      <c r="BA387" s="72"/>
      <c r="BB387" s="171"/>
      <c r="BC387" s="72"/>
      <c r="BD387" s="75"/>
    </row>
    <row r="388" ht="16.5" customHeight="1" outlineLevel="1">
      <c r="A388" s="75"/>
      <c r="B388" s="105"/>
      <c r="C388" s="106"/>
      <c r="D388" s="72"/>
      <c r="E388" s="107"/>
      <c r="F388" s="71"/>
      <c r="G388" s="107"/>
      <c r="H388" s="71"/>
      <c r="I388" s="107"/>
      <c r="J388" s="71"/>
      <c r="K388" s="71"/>
      <c r="L388" s="71"/>
      <c r="M388" s="72"/>
      <c r="N388" s="246"/>
      <c r="O388" s="72"/>
      <c r="P388" s="109"/>
      <c r="Q388" s="71"/>
      <c r="R388" s="110"/>
      <c r="S388" s="72"/>
      <c r="T388" s="111"/>
      <c r="U388" s="72"/>
      <c r="V388" s="112"/>
      <c r="W388" s="71"/>
      <c r="X388" s="72"/>
      <c r="Y388" s="112"/>
      <c r="Z388" s="72"/>
      <c r="AA388" s="75"/>
      <c r="AB388" s="169"/>
      <c r="AC388" s="72"/>
      <c r="AD388" s="170"/>
      <c r="AE388" s="72"/>
      <c r="AF388" s="170"/>
      <c r="AG388" s="71"/>
      <c r="AH388" s="72"/>
      <c r="AI388" s="170"/>
      <c r="AJ388" s="71"/>
      <c r="AK388" s="72"/>
      <c r="AL388" s="170"/>
      <c r="AM388" s="72"/>
      <c r="AN388" s="111"/>
      <c r="AO388" s="72"/>
      <c r="AP388" s="156"/>
      <c r="AQ388" s="72"/>
      <c r="AR388" s="156"/>
      <c r="AS388" s="72"/>
      <c r="AT388" s="160"/>
      <c r="AU388" s="72"/>
      <c r="AV388" s="156"/>
      <c r="AW388" s="71"/>
      <c r="AX388" s="72"/>
      <c r="AY388" s="111"/>
      <c r="AZ388" s="71"/>
      <c r="BA388" s="72"/>
      <c r="BB388" s="171"/>
      <c r="BC388" s="72"/>
      <c r="BD388" s="75"/>
    </row>
    <row r="389" ht="16.5" customHeight="1" outlineLevel="1">
      <c r="A389" s="75"/>
      <c r="B389" s="105"/>
      <c r="C389" s="106"/>
      <c r="D389" s="72"/>
      <c r="E389" s="107"/>
      <c r="F389" s="71"/>
      <c r="G389" s="107"/>
      <c r="H389" s="71"/>
      <c r="I389" s="107"/>
      <c r="J389" s="71"/>
      <c r="K389" s="71"/>
      <c r="L389" s="71"/>
      <c r="M389" s="72"/>
      <c r="N389" s="246"/>
      <c r="O389" s="72"/>
      <c r="P389" s="109"/>
      <c r="Q389" s="71"/>
      <c r="R389" s="110"/>
      <c r="S389" s="72"/>
      <c r="T389" s="111"/>
      <c r="U389" s="72"/>
      <c r="V389" s="112"/>
      <c r="W389" s="71"/>
      <c r="X389" s="72"/>
      <c r="Y389" s="112"/>
      <c r="Z389" s="72"/>
      <c r="AA389" s="75"/>
      <c r="AB389" s="169"/>
      <c r="AC389" s="72"/>
      <c r="AD389" s="170"/>
      <c r="AE389" s="72"/>
      <c r="AF389" s="170"/>
      <c r="AG389" s="71"/>
      <c r="AH389" s="72"/>
      <c r="AI389" s="170"/>
      <c r="AJ389" s="71"/>
      <c r="AK389" s="72"/>
      <c r="AL389" s="170"/>
      <c r="AM389" s="72"/>
      <c r="AN389" s="111"/>
      <c r="AO389" s="72"/>
      <c r="AP389" s="156"/>
      <c r="AQ389" s="72"/>
      <c r="AR389" s="156"/>
      <c r="AS389" s="72"/>
      <c r="AT389" s="160"/>
      <c r="AU389" s="72"/>
      <c r="AV389" s="156"/>
      <c r="AW389" s="71"/>
      <c r="AX389" s="72"/>
      <c r="AY389" s="111"/>
      <c r="AZ389" s="71"/>
      <c r="BA389" s="72"/>
      <c r="BB389" s="171"/>
      <c r="BC389" s="72"/>
      <c r="BD389" s="75"/>
    </row>
    <row r="390" ht="16.5" customHeight="1" outlineLevel="1">
      <c r="A390" s="75"/>
      <c r="B390" s="105"/>
      <c r="C390" s="106"/>
      <c r="D390" s="72"/>
      <c r="E390" s="107"/>
      <c r="F390" s="71"/>
      <c r="G390" s="107"/>
      <c r="H390" s="71"/>
      <c r="I390" s="107"/>
      <c r="J390" s="71"/>
      <c r="K390" s="71"/>
      <c r="L390" s="71"/>
      <c r="M390" s="72"/>
      <c r="N390" s="246"/>
      <c r="O390" s="72"/>
      <c r="P390" s="109"/>
      <c r="Q390" s="71"/>
      <c r="R390" s="110"/>
      <c r="S390" s="72"/>
      <c r="T390" s="111"/>
      <c r="U390" s="72"/>
      <c r="V390" s="112"/>
      <c r="W390" s="71"/>
      <c r="X390" s="72"/>
      <c r="Y390" s="112"/>
      <c r="Z390" s="72"/>
      <c r="AA390" s="75"/>
      <c r="AB390" s="169"/>
      <c r="AC390" s="72"/>
      <c r="AD390" s="170"/>
      <c r="AE390" s="72"/>
      <c r="AF390" s="170"/>
      <c r="AG390" s="71"/>
      <c r="AH390" s="72"/>
      <c r="AI390" s="170"/>
      <c r="AJ390" s="71"/>
      <c r="AK390" s="72"/>
      <c r="AL390" s="170"/>
      <c r="AM390" s="72"/>
      <c r="AN390" s="111"/>
      <c r="AO390" s="72"/>
      <c r="AP390" s="156"/>
      <c r="AQ390" s="72"/>
      <c r="AR390" s="156"/>
      <c r="AS390" s="72"/>
      <c r="AT390" s="160"/>
      <c r="AU390" s="72"/>
      <c r="AV390" s="156"/>
      <c r="AW390" s="71"/>
      <c r="AX390" s="72"/>
      <c r="AY390" s="111"/>
      <c r="AZ390" s="71"/>
      <c r="BA390" s="72"/>
      <c r="BB390" s="171"/>
      <c r="BC390" s="72"/>
      <c r="BD390" s="75"/>
    </row>
    <row r="391" ht="16.5" customHeight="1" outlineLevel="1">
      <c r="A391" s="75"/>
      <c r="B391" s="105"/>
      <c r="C391" s="106"/>
      <c r="D391" s="72"/>
      <c r="E391" s="107"/>
      <c r="F391" s="71"/>
      <c r="G391" s="107"/>
      <c r="H391" s="71"/>
      <c r="I391" s="107"/>
      <c r="J391" s="71"/>
      <c r="K391" s="71"/>
      <c r="L391" s="71"/>
      <c r="M391" s="72"/>
      <c r="N391" s="246"/>
      <c r="O391" s="72"/>
      <c r="P391" s="109"/>
      <c r="Q391" s="71"/>
      <c r="R391" s="110"/>
      <c r="S391" s="72"/>
      <c r="T391" s="111"/>
      <c r="U391" s="72"/>
      <c r="V391" s="112"/>
      <c r="W391" s="71"/>
      <c r="X391" s="72"/>
      <c r="Y391" s="112"/>
      <c r="Z391" s="72"/>
      <c r="AA391" s="75"/>
      <c r="AB391" s="169"/>
      <c r="AC391" s="72"/>
      <c r="AD391" s="170"/>
      <c r="AE391" s="72"/>
      <c r="AF391" s="170"/>
      <c r="AG391" s="71"/>
      <c r="AH391" s="72"/>
      <c r="AI391" s="170"/>
      <c r="AJ391" s="71"/>
      <c r="AK391" s="72"/>
      <c r="AL391" s="170"/>
      <c r="AM391" s="72"/>
      <c r="AN391" s="111"/>
      <c r="AO391" s="72"/>
      <c r="AP391" s="156"/>
      <c r="AQ391" s="72"/>
      <c r="AR391" s="156"/>
      <c r="AS391" s="72"/>
      <c r="AT391" s="160"/>
      <c r="AU391" s="72"/>
      <c r="AV391" s="156"/>
      <c r="AW391" s="71"/>
      <c r="AX391" s="72"/>
      <c r="AY391" s="111"/>
      <c r="AZ391" s="71"/>
      <c r="BA391" s="72"/>
      <c r="BB391" s="171"/>
      <c r="BC391" s="72"/>
      <c r="BD391" s="75"/>
    </row>
    <row r="392" ht="16.5" customHeight="1" outlineLevel="1">
      <c r="A392" s="75"/>
      <c r="B392" s="105"/>
      <c r="C392" s="106"/>
      <c r="D392" s="72"/>
      <c r="E392" s="107"/>
      <c r="F392" s="71"/>
      <c r="G392" s="107"/>
      <c r="H392" s="71"/>
      <c r="I392" s="107"/>
      <c r="J392" s="71"/>
      <c r="K392" s="71"/>
      <c r="L392" s="71"/>
      <c r="M392" s="72"/>
      <c r="N392" s="246"/>
      <c r="O392" s="72"/>
      <c r="P392" s="109"/>
      <c r="Q392" s="71"/>
      <c r="R392" s="110"/>
      <c r="S392" s="72"/>
      <c r="T392" s="111"/>
      <c r="U392" s="72"/>
      <c r="V392" s="112"/>
      <c r="W392" s="71"/>
      <c r="X392" s="72"/>
      <c r="Y392" s="112"/>
      <c r="Z392" s="72"/>
      <c r="AA392" s="75"/>
      <c r="AB392" s="169"/>
      <c r="AC392" s="72"/>
      <c r="AD392" s="170"/>
      <c r="AE392" s="72"/>
      <c r="AF392" s="170"/>
      <c r="AG392" s="71"/>
      <c r="AH392" s="72"/>
      <c r="AI392" s="170"/>
      <c r="AJ392" s="71"/>
      <c r="AK392" s="72"/>
      <c r="AL392" s="170"/>
      <c r="AM392" s="72"/>
      <c r="AN392" s="111"/>
      <c r="AO392" s="72"/>
      <c r="AP392" s="156"/>
      <c r="AQ392" s="72"/>
      <c r="AR392" s="156"/>
      <c r="AS392" s="72"/>
      <c r="AT392" s="160"/>
      <c r="AU392" s="72"/>
      <c r="AV392" s="156"/>
      <c r="AW392" s="71"/>
      <c r="AX392" s="72"/>
      <c r="AY392" s="111"/>
      <c r="AZ392" s="71"/>
      <c r="BA392" s="72"/>
      <c r="BB392" s="171"/>
      <c r="BC392" s="72"/>
      <c r="BD392" s="75"/>
    </row>
    <row r="393" ht="16.5" customHeight="1" outlineLevel="1">
      <c r="A393" s="75"/>
      <c r="B393" s="105"/>
      <c r="C393" s="106"/>
      <c r="D393" s="72"/>
      <c r="E393" s="107"/>
      <c r="F393" s="71"/>
      <c r="G393" s="107"/>
      <c r="H393" s="71"/>
      <c r="I393" s="107"/>
      <c r="J393" s="71"/>
      <c r="K393" s="71"/>
      <c r="L393" s="71"/>
      <c r="M393" s="72"/>
      <c r="N393" s="246"/>
      <c r="O393" s="72"/>
      <c r="P393" s="109"/>
      <c r="Q393" s="71"/>
      <c r="R393" s="110"/>
      <c r="S393" s="72"/>
      <c r="T393" s="111"/>
      <c r="U393" s="72"/>
      <c r="V393" s="112"/>
      <c r="W393" s="71"/>
      <c r="X393" s="72"/>
      <c r="Y393" s="112"/>
      <c r="Z393" s="72"/>
      <c r="AA393" s="75"/>
      <c r="AB393" s="169"/>
      <c r="AC393" s="72"/>
      <c r="AD393" s="170"/>
      <c r="AE393" s="72"/>
      <c r="AF393" s="170"/>
      <c r="AG393" s="71"/>
      <c r="AH393" s="72"/>
      <c r="AI393" s="170"/>
      <c r="AJ393" s="71"/>
      <c r="AK393" s="72"/>
      <c r="AL393" s="170"/>
      <c r="AM393" s="72"/>
      <c r="AN393" s="111"/>
      <c r="AO393" s="72"/>
      <c r="AP393" s="156"/>
      <c r="AQ393" s="72"/>
      <c r="AR393" s="156"/>
      <c r="AS393" s="72"/>
      <c r="AT393" s="160"/>
      <c r="AU393" s="72"/>
      <c r="AV393" s="156"/>
      <c r="AW393" s="71"/>
      <c r="AX393" s="72"/>
      <c r="AY393" s="111"/>
      <c r="AZ393" s="71"/>
      <c r="BA393" s="72"/>
      <c r="BB393" s="171"/>
      <c r="BC393" s="72"/>
      <c r="BD393" s="75"/>
    </row>
    <row r="394" ht="16.5" customHeight="1" outlineLevel="1">
      <c r="A394" s="75"/>
      <c r="B394" s="105"/>
      <c r="C394" s="106"/>
      <c r="D394" s="72"/>
      <c r="E394" s="107"/>
      <c r="F394" s="71"/>
      <c r="G394" s="107"/>
      <c r="H394" s="71"/>
      <c r="I394" s="107"/>
      <c r="J394" s="71"/>
      <c r="K394" s="71"/>
      <c r="L394" s="71"/>
      <c r="M394" s="72"/>
      <c r="N394" s="246"/>
      <c r="O394" s="72"/>
      <c r="P394" s="109"/>
      <c r="Q394" s="71"/>
      <c r="R394" s="110"/>
      <c r="S394" s="72"/>
      <c r="T394" s="111"/>
      <c r="U394" s="72"/>
      <c r="V394" s="112"/>
      <c r="W394" s="71"/>
      <c r="X394" s="72"/>
      <c r="Y394" s="112"/>
      <c r="Z394" s="72"/>
      <c r="AA394" s="75"/>
      <c r="AB394" s="169"/>
      <c r="AC394" s="72"/>
      <c r="AD394" s="170"/>
      <c r="AE394" s="72"/>
      <c r="AF394" s="170"/>
      <c r="AG394" s="71"/>
      <c r="AH394" s="72"/>
      <c r="AI394" s="170"/>
      <c r="AJ394" s="71"/>
      <c r="AK394" s="72"/>
      <c r="AL394" s="170"/>
      <c r="AM394" s="72"/>
      <c r="AN394" s="111"/>
      <c r="AO394" s="72"/>
      <c r="AP394" s="156"/>
      <c r="AQ394" s="72"/>
      <c r="AR394" s="156"/>
      <c r="AS394" s="72"/>
      <c r="AT394" s="160"/>
      <c r="AU394" s="72"/>
      <c r="AV394" s="156"/>
      <c r="AW394" s="71"/>
      <c r="AX394" s="72"/>
      <c r="AY394" s="111"/>
      <c r="AZ394" s="71"/>
      <c r="BA394" s="72"/>
      <c r="BB394" s="171"/>
      <c r="BC394" s="72"/>
      <c r="BD394" s="75"/>
    </row>
    <row r="395" ht="16.5" customHeight="1" outlineLevel="1">
      <c r="A395" s="75"/>
      <c r="B395" s="105"/>
      <c r="C395" s="106"/>
      <c r="D395" s="72"/>
      <c r="E395" s="107"/>
      <c r="F395" s="71"/>
      <c r="G395" s="107"/>
      <c r="H395" s="71"/>
      <c r="I395" s="107"/>
      <c r="J395" s="71"/>
      <c r="K395" s="71"/>
      <c r="L395" s="71"/>
      <c r="M395" s="72"/>
      <c r="N395" s="246"/>
      <c r="O395" s="72"/>
      <c r="P395" s="109"/>
      <c r="Q395" s="71"/>
      <c r="R395" s="110"/>
      <c r="S395" s="72"/>
      <c r="T395" s="111"/>
      <c r="U395" s="72"/>
      <c r="V395" s="112"/>
      <c r="W395" s="71"/>
      <c r="X395" s="72"/>
      <c r="Y395" s="112"/>
      <c r="Z395" s="72"/>
      <c r="AA395" s="75"/>
      <c r="AB395" s="169"/>
      <c r="AC395" s="72"/>
      <c r="AD395" s="170"/>
      <c r="AE395" s="72"/>
      <c r="AF395" s="170"/>
      <c r="AG395" s="71"/>
      <c r="AH395" s="72"/>
      <c r="AI395" s="170"/>
      <c r="AJ395" s="71"/>
      <c r="AK395" s="72"/>
      <c r="AL395" s="170"/>
      <c r="AM395" s="72"/>
      <c r="AN395" s="111"/>
      <c r="AO395" s="72"/>
      <c r="AP395" s="156"/>
      <c r="AQ395" s="72"/>
      <c r="AR395" s="156"/>
      <c r="AS395" s="72"/>
      <c r="AT395" s="160"/>
      <c r="AU395" s="72"/>
      <c r="AV395" s="156"/>
      <c r="AW395" s="71"/>
      <c r="AX395" s="72"/>
      <c r="AY395" s="111"/>
      <c r="AZ395" s="71"/>
      <c r="BA395" s="72"/>
      <c r="BB395" s="171"/>
      <c r="BC395" s="72"/>
      <c r="BD395" s="75"/>
    </row>
    <row r="396" ht="16.5" customHeight="1" outlineLevel="1">
      <c r="A396" s="75"/>
      <c r="B396" s="105"/>
      <c r="C396" s="106"/>
      <c r="D396" s="72"/>
      <c r="E396" s="107"/>
      <c r="F396" s="71"/>
      <c r="G396" s="107"/>
      <c r="H396" s="71"/>
      <c r="I396" s="107"/>
      <c r="J396" s="71"/>
      <c r="K396" s="71"/>
      <c r="L396" s="71"/>
      <c r="M396" s="72"/>
      <c r="N396" s="246"/>
      <c r="O396" s="72"/>
      <c r="P396" s="109"/>
      <c r="Q396" s="71"/>
      <c r="R396" s="110"/>
      <c r="S396" s="72"/>
      <c r="T396" s="111"/>
      <c r="U396" s="72"/>
      <c r="V396" s="112"/>
      <c r="W396" s="71"/>
      <c r="X396" s="72"/>
      <c r="Y396" s="112"/>
      <c r="Z396" s="72"/>
      <c r="AA396" s="75"/>
      <c r="AB396" s="169"/>
      <c r="AC396" s="72"/>
      <c r="AD396" s="170"/>
      <c r="AE396" s="72"/>
      <c r="AF396" s="170"/>
      <c r="AG396" s="71"/>
      <c r="AH396" s="72"/>
      <c r="AI396" s="170"/>
      <c r="AJ396" s="71"/>
      <c r="AK396" s="72"/>
      <c r="AL396" s="170"/>
      <c r="AM396" s="72"/>
      <c r="AN396" s="111"/>
      <c r="AO396" s="72"/>
      <c r="AP396" s="156"/>
      <c r="AQ396" s="72"/>
      <c r="AR396" s="156"/>
      <c r="AS396" s="72"/>
      <c r="AT396" s="160"/>
      <c r="AU396" s="72"/>
      <c r="AV396" s="156"/>
      <c r="AW396" s="71"/>
      <c r="AX396" s="72"/>
      <c r="AY396" s="111"/>
      <c r="AZ396" s="71"/>
      <c r="BA396" s="72"/>
      <c r="BB396" s="171"/>
      <c r="BC396" s="72"/>
      <c r="BD396" s="75"/>
    </row>
    <row r="397" ht="16.5" customHeight="1" outlineLevel="1">
      <c r="A397" s="75"/>
      <c r="B397" s="105"/>
      <c r="C397" s="106"/>
      <c r="D397" s="72"/>
      <c r="E397" s="107"/>
      <c r="F397" s="71"/>
      <c r="G397" s="107"/>
      <c r="H397" s="71"/>
      <c r="I397" s="107"/>
      <c r="J397" s="71"/>
      <c r="K397" s="71"/>
      <c r="L397" s="71"/>
      <c r="M397" s="72"/>
      <c r="N397" s="246"/>
      <c r="O397" s="72"/>
      <c r="P397" s="109"/>
      <c r="Q397" s="71"/>
      <c r="R397" s="110"/>
      <c r="S397" s="72"/>
      <c r="T397" s="111"/>
      <c r="U397" s="72"/>
      <c r="V397" s="112"/>
      <c r="W397" s="71"/>
      <c r="X397" s="72"/>
      <c r="Y397" s="112"/>
      <c r="Z397" s="72"/>
      <c r="AA397" s="75"/>
      <c r="AB397" s="169"/>
      <c r="AC397" s="72"/>
      <c r="AD397" s="170"/>
      <c r="AE397" s="72"/>
      <c r="AF397" s="170"/>
      <c r="AG397" s="71"/>
      <c r="AH397" s="72"/>
      <c r="AI397" s="170"/>
      <c r="AJ397" s="71"/>
      <c r="AK397" s="72"/>
      <c r="AL397" s="170"/>
      <c r="AM397" s="72"/>
      <c r="AN397" s="111"/>
      <c r="AO397" s="72"/>
      <c r="AP397" s="156"/>
      <c r="AQ397" s="72"/>
      <c r="AR397" s="156"/>
      <c r="AS397" s="72"/>
      <c r="AT397" s="160"/>
      <c r="AU397" s="72"/>
      <c r="AV397" s="156"/>
      <c r="AW397" s="71"/>
      <c r="AX397" s="72"/>
      <c r="AY397" s="111"/>
      <c r="AZ397" s="71"/>
      <c r="BA397" s="72"/>
      <c r="BB397" s="171"/>
      <c r="BC397" s="72"/>
      <c r="BD397" s="75"/>
    </row>
    <row r="398" ht="16.5" customHeight="1" outlineLevel="1">
      <c r="A398" s="75"/>
      <c r="B398" s="105"/>
      <c r="C398" s="106"/>
      <c r="D398" s="72"/>
      <c r="E398" s="107"/>
      <c r="F398" s="71"/>
      <c r="G398" s="107"/>
      <c r="H398" s="71"/>
      <c r="I398" s="107"/>
      <c r="J398" s="71"/>
      <c r="K398" s="71"/>
      <c r="L398" s="71"/>
      <c r="M398" s="72"/>
      <c r="N398" s="246"/>
      <c r="O398" s="72"/>
      <c r="P398" s="109"/>
      <c r="Q398" s="71"/>
      <c r="R398" s="110"/>
      <c r="S398" s="72"/>
      <c r="T398" s="111"/>
      <c r="U398" s="72"/>
      <c r="V398" s="112"/>
      <c r="W398" s="71"/>
      <c r="X398" s="72"/>
      <c r="Y398" s="112"/>
      <c r="Z398" s="72"/>
      <c r="AA398" s="75"/>
      <c r="AB398" s="169"/>
      <c r="AC398" s="72"/>
      <c r="AD398" s="170"/>
      <c r="AE398" s="72"/>
      <c r="AF398" s="170"/>
      <c r="AG398" s="71"/>
      <c r="AH398" s="72"/>
      <c r="AI398" s="170"/>
      <c r="AJ398" s="71"/>
      <c r="AK398" s="72"/>
      <c r="AL398" s="170"/>
      <c r="AM398" s="72"/>
      <c r="AN398" s="111"/>
      <c r="AO398" s="72"/>
      <c r="AP398" s="156"/>
      <c r="AQ398" s="72"/>
      <c r="AR398" s="156"/>
      <c r="AS398" s="72"/>
      <c r="AT398" s="160"/>
      <c r="AU398" s="72"/>
      <c r="AV398" s="156"/>
      <c r="AW398" s="71"/>
      <c r="AX398" s="72"/>
      <c r="AY398" s="111"/>
      <c r="AZ398" s="71"/>
      <c r="BA398" s="72"/>
      <c r="BB398" s="171"/>
      <c r="BC398" s="72"/>
      <c r="BD398" s="75"/>
    </row>
    <row r="399" ht="16.5" customHeight="1" outlineLevel="1">
      <c r="A399" s="75"/>
      <c r="B399" s="105"/>
      <c r="C399" s="106"/>
      <c r="D399" s="72"/>
      <c r="E399" s="107"/>
      <c r="F399" s="71"/>
      <c r="G399" s="107"/>
      <c r="H399" s="71"/>
      <c r="I399" s="107"/>
      <c r="J399" s="71"/>
      <c r="K399" s="71"/>
      <c r="L399" s="71"/>
      <c r="M399" s="72"/>
      <c r="N399" s="246"/>
      <c r="O399" s="72"/>
      <c r="P399" s="109"/>
      <c r="Q399" s="71"/>
      <c r="R399" s="110"/>
      <c r="S399" s="72"/>
      <c r="T399" s="111"/>
      <c r="U399" s="72"/>
      <c r="V399" s="112"/>
      <c r="W399" s="71"/>
      <c r="X399" s="72"/>
      <c r="Y399" s="112"/>
      <c r="Z399" s="72"/>
      <c r="AA399" s="75"/>
      <c r="AB399" s="169"/>
      <c r="AC399" s="72"/>
      <c r="AD399" s="170"/>
      <c r="AE399" s="72"/>
      <c r="AF399" s="170"/>
      <c r="AG399" s="71"/>
      <c r="AH399" s="72"/>
      <c r="AI399" s="170"/>
      <c r="AJ399" s="71"/>
      <c r="AK399" s="72"/>
      <c r="AL399" s="170"/>
      <c r="AM399" s="72"/>
      <c r="AN399" s="111"/>
      <c r="AO399" s="72"/>
      <c r="AP399" s="156"/>
      <c r="AQ399" s="72"/>
      <c r="AR399" s="156"/>
      <c r="AS399" s="72"/>
      <c r="AT399" s="160"/>
      <c r="AU399" s="72"/>
      <c r="AV399" s="156"/>
      <c r="AW399" s="71"/>
      <c r="AX399" s="72"/>
      <c r="AY399" s="111"/>
      <c r="AZ399" s="71"/>
      <c r="BA399" s="72"/>
      <c r="BB399" s="171"/>
      <c r="BC399" s="72"/>
      <c r="BD399" s="75"/>
    </row>
    <row r="400" ht="16.5" customHeight="1" outlineLevel="1">
      <c r="A400" s="75"/>
      <c r="B400" s="105"/>
      <c r="C400" s="106"/>
      <c r="D400" s="72"/>
      <c r="E400" s="107"/>
      <c r="F400" s="71"/>
      <c r="G400" s="107"/>
      <c r="H400" s="71"/>
      <c r="I400" s="107"/>
      <c r="J400" s="71"/>
      <c r="K400" s="71"/>
      <c r="L400" s="71"/>
      <c r="M400" s="72"/>
      <c r="N400" s="246"/>
      <c r="O400" s="72"/>
      <c r="P400" s="109"/>
      <c r="Q400" s="71"/>
      <c r="R400" s="110"/>
      <c r="S400" s="72"/>
      <c r="T400" s="111"/>
      <c r="U400" s="72"/>
      <c r="V400" s="112"/>
      <c r="W400" s="71"/>
      <c r="X400" s="72"/>
      <c r="Y400" s="112"/>
      <c r="Z400" s="72"/>
      <c r="AA400" s="75"/>
      <c r="AB400" s="169"/>
      <c r="AC400" s="72"/>
      <c r="AD400" s="170"/>
      <c r="AE400" s="72"/>
      <c r="AF400" s="170"/>
      <c r="AG400" s="71"/>
      <c r="AH400" s="72"/>
      <c r="AI400" s="170"/>
      <c r="AJ400" s="71"/>
      <c r="AK400" s="72"/>
      <c r="AL400" s="170"/>
      <c r="AM400" s="72"/>
      <c r="AN400" s="111"/>
      <c r="AO400" s="72"/>
      <c r="AP400" s="156"/>
      <c r="AQ400" s="72"/>
      <c r="AR400" s="156"/>
      <c r="AS400" s="72"/>
      <c r="AT400" s="160"/>
      <c r="AU400" s="72"/>
      <c r="AV400" s="156"/>
      <c r="AW400" s="71"/>
      <c r="AX400" s="72"/>
      <c r="AY400" s="111"/>
      <c r="AZ400" s="71"/>
      <c r="BA400" s="72"/>
      <c r="BB400" s="171"/>
      <c r="BC400" s="72"/>
      <c r="BD400" s="75"/>
    </row>
    <row r="401" ht="16.5" customHeight="1" outlineLevel="1">
      <c r="A401" s="75"/>
      <c r="B401" s="105"/>
      <c r="C401" s="106"/>
      <c r="D401" s="72"/>
      <c r="E401" s="107"/>
      <c r="F401" s="71"/>
      <c r="G401" s="107"/>
      <c r="H401" s="71"/>
      <c r="I401" s="107"/>
      <c r="J401" s="71"/>
      <c r="K401" s="71"/>
      <c r="L401" s="71"/>
      <c r="M401" s="72"/>
      <c r="N401" s="246"/>
      <c r="O401" s="72"/>
      <c r="P401" s="109"/>
      <c r="Q401" s="71"/>
      <c r="R401" s="110"/>
      <c r="S401" s="72"/>
      <c r="T401" s="111"/>
      <c r="U401" s="72"/>
      <c r="V401" s="112"/>
      <c r="W401" s="71"/>
      <c r="X401" s="72"/>
      <c r="Y401" s="112"/>
      <c r="Z401" s="72"/>
      <c r="AA401" s="75"/>
      <c r="AB401" s="169"/>
      <c r="AC401" s="72"/>
      <c r="AD401" s="170"/>
      <c r="AE401" s="72"/>
      <c r="AF401" s="170"/>
      <c r="AG401" s="71"/>
      <c r="AH401" s="72"/>
      <c r="AI401" s="170"/>
      <c r="AJ401" s="71"/>
      <c r="AK401" s="72"/>
      <c r="AL401" s="170"/>
      <c r="AM401" s="72"/>
      <c r="AN401" s="111"/>
      <c r="AO401" s="72"/>
      <c r="AP401" s="156"/>
      <c r="AQ401" s="72"/>
      <c r="AR401" s="156"/>
      <c r="AS401" s="72"/>
      <c r="AT401" s="160"/>
      <c r="AU401" s="72"/>
      <c r="AV401" s="156"/>
      <c r="AW401" s="71"/>
      <c r="AX401" s="72"/>
      <c r="AY401" s="111"/>
      <c r="AZ401" s="71"/>
      <c r="BA401" s="72"/>
      <c r="BB401" s="171"/>
      <c r="BC401" s="72"/>
      <c r="BD401" s="75"/>
    </row>
    <row r="402" ht="16.5" customHeight="1" outlineLevel="1">
      <c r="A402" s="75"/>
      <c r="B402" s="105"/>
      <c r="C402" s="106"/>
      <c r="D402" s="72"/>
      <c r="E402" s="107"/>
      <c r="F402" s="71"/>
      <c r="G402" s="107"/>
      <c r="H402" s="71"/>
      <c r="I402" s="107"/>
      <c r="J402" s="71"/>
      <c r="K402" s="71"/>
      <c r="L402" s="71"/>
      <c r="M402" s="72"/>
      <c r="N402" s="246"/>
      <c r="O402" s="72"/>
      <c r="P402" s="109"/>
      <c r="Q402" s="71"/>
      <c r="R402" s="110"/>
      <c r="S402" s="72"/>
      <c r="T402" s="111"/>
      <c r="U402" s="72"/>
      <c r="V402" s="112"/>
      <c r="W402" s="71"/>
      <c r="X402" s="72"/>
      <c r="Y402" s="112"/>
      <c r="Z402" s="72"/>
      <c r="AA402" s="75"/>
      <c r="AB402" s="169"/>
      <c r="AC402" s="72"/>
      <c r="AD402" s="170"/>
      <c r="AE402" s="72"/>
      <c r="AF402" s="170"/>
      <c r="AG402" s="71"/>
      <c r="AH402" s="72"/>
      <c r="AI402" s="170"/>
      <c r="AJ402" s="71"/>
      <c r="AK402" s="72"/>
      <c r="AL402" s="170"/>
      <c r="AM402" s="72"/>
      <c r="AN402" s="111"/>
      <c r="AO402" s="72"/>
      <c r="AP402" s="156"/>
      <c r="AQ402" s="72"/>
      <c r="AR402" s="156"/>
      <c r="AS402" s="72"/>
      <c r="AT402" s="160"/>
      <c r="AU402" s="72"/>
      <c r="AV402" s="156"/>
      <c r="AW402" s="71"/>
      <c r="AX402" s="72"/>
      <c r="AY402" s="111"/>
      <c r="AZ402" s="71"/>
      <c r="BA402" s="72"/>
      <c r="BB402" s="171"/>
      <c r="BC402" s="72"/>
      <c r="BD402" s="75"/>
    </row>
    <row r="403" ht="16.5" customHeight="1" outlineLevel="1">
      <c r="A403" s="75"/>
      <c r="B403" s="105"/>
      <c r="C403" s="106"/>
      <c r="D403" s="72"/>
      <c r="E403" s="107"/>
      <c r="F403" s="71"/>
      <c r="G403" s="107"/>
      <c r="H403" s="71"/>
      <c r="I403" s="107"/>
      <c r="J403" s="71"/>
      <c r="K403" s="71"/>
      <c r="L403" s="71"/>
      <c r="M403" s="72"/>
      <c r="N403" s="246"/>
      <c r="O403" s="72"/>
      <c r="P403" s="109"/>
      <c r="Q403" s="71"/>
      <c r="R403" s="110"/>
      <c r="S403" s="72"/>
      <c r="T403" s="111"/>
      <c r="U403" s="72"/>
      <c r="V403" s="112"/>
      <c r="W403" s="71"/>
      <c r="X403" s="72"/>
      <c r="Y403" s="112"/>
      <c r="Z403" s="72"/>
      <c r="AA403" s="75"/>
      <c r="AB403" s="169"/>
      <c r="AC403" s="72"/>
      <c r="AD403" s="170"/>
      <c r="AE403" s="72"/>
      <c r="AF403" s="170"/>
      <c r="AG403" s="71"/>
      <c r="AH403" s="72"/>
      <c r="AI403" s="170"/>
      <c r="AJ403" s="71"/>
      <c r="AK403" s="72"/>
      <c r="AL403" s="170"/>
      <c r="AM403" s="72"/>
      <c r="AN403" s="111"/>
      <c r="AO403" s="72"/>
      <c r="AP403" s="156"/>
      <c r="AQ403" s="72"/>
      <c r="AR403" s="156"/>
      <c r="AS403" s="72"/>
      <c r="AT403" s="160"/>
      <c r="AU403" s="72"/>
      <c r="AV403" s="156"/>
      <c r="AW403" s="71"/>
      <c r="AX403" s="72"/>
      <c r="AY403" s="111"/>
      <c r="AZ403" s="71"/>
      <c r="BA403" s="72"/>
      <c r="BB403" s="171"/>
      <c r="BC403" s="72"/>
      <c r="BD403" s="75"/>
    </row>
    <row r="404" ht="16.5" customHeight="1" outlineLevel="1">
      <c r="A404" s="75"/>
      <c r="B404" s="105"/>
      <c r="C404" s="106"/>
      <c r="D404" s="72"/>
      <c r="E404" s="107"/>
      <c r="F404" s="71"/>
      <c r="G404" s="107"/>
      <c r="H404" s="71"/>
      <c r="I404" s="107"/>
      <c r="J404" s="71"/>
      <c r="K404" s="71"/>
      <c r="L404" s="71"/>
      <c r="M404" s="72"/>
      <c r="N404" s="246"/>
      <c r="O404" s="72"/>
      <c r="P404" s="109"/>
      <c r="Q404" s="71"/>
      <c r="R404" s="110"/>
      <c r="S404" s="72"/>
      <c r="T404" s="111"/>
      <c r="U404" s="72"/>
      <c r="V404" s="112"/>
      <c r="W404" s="71"/>
      <c r="X404" s="72"/>
      <c r="Y404" s="112"/>
      <c r="Z404" s="72"/>
      <c r="AA404" s="75"/>
      <c r="AB404" s="169"/>
      <c r="AC404" s="72"/>
      <c r="AD404" s="170"/>
      <c r="AE404" s="72"/>
      <c r="AF404" s="170"/>
      <c r="AG404" s="71"/>
      <c r="AH404" s="72"/>
      <c r="AI404" s="170"/>
      <c r="AJ404" s="71"/>
      <c r="AK404" s="72"/>
      <c r="AL404" s="170"/>
      <c r="AM404" s="72"/>
      <c r="AN404" s="111"/>
      <c r="AO404" s="72"/>
      <c r="AP404" s="156"/>
      <c r="AQ404" s="72"/>
      <c r="AR404" s="156"/>
      <c r="AS404" s="72"/>
      <c r="AT404" s="160"/>
      <c r="AU404" s="72"/>
      <c r="AV404" s="156"/>
      <c r="AW404" s="71"/>
      <c r="AX404" s="72"/>
      <c r="AY404" s="111"/>
      <c r="AZ404" s="71"/>
      <c r="BA404" s="72"/>
      <c r="BB404" s="171"/>
      <c r="BC404" s="72"/>
      <c r="BD404" s="75"/>
    </row>
    <row r="405" ht="16.5" customHeight="1" outlineLevel="1">
      <c r="A405" s="75"/>
      <c r="B405" s="105"/>
      <c r="C405" s="106"/>
      <c r="D405" s="72"/>
      <c r="E405" s="107"/>
      <c r="F405" s="71"/>
      <c r="G405" s="107"/>
      <c r="H405" s="71"/>
      <c r="I405" s="107"/>
      <c r="J405" s="71"/>
      <c r="K405" s="71"/>
      <c r="L405" s="71"/>
      <c r="M405" s="72"/>
      <c r="N405" s="246"/>
      <c r="O405" s="72"/>
      <c r="P405" s="109"/>
      <c r="Q405" s="71"/>
      <c r="R405" s="110"/>
      <c r="S405" s="72"/>
      <c r="T405" s="111"/>
      <c r="U405" s="72"/>
      <c r="V405" s="112"/>
      <c r="W405" s="71"/>
      <c r="X405" s="72"/>
      <c r="Y405" s="112"/>
      <c r="Z405" s="72"/>
      <c r="AA405" s="75"/>
      <c r="AB405" s="169"/>
      <c r="AC405" s="72"/>
      <c r="AD405" s="170"/>
      <c r="AE405" s="72"/>
      <c r="AF405" s="170"/>
      <c r="AG405" s="71"/>
      <c r="AH405" s="72"/>
      <c r="AI405" s="170"/>
      <c r="AJ405" s="71"/>
      <c r="AK405" s="72"/>
      <c r="AL405" s="170"/>
      <c r="AM405" s="72"/>
      <c r="AN405" s="111"/>
      <c r="AO405" s="72"/>
      <c r="AP405" s="156"/>
      <c r="AQ405" s="72"/>
      <c r="AR405" s="156"/>
      <c r="AS405" s="72"/>
      <c r="AT405" s="160"/>
      <c r="AU405" s="72"/>
      <c r="AV405" s="156"/>
      <c r="AW405" s="71"/>
      <c r="AX405" s="72"/>
      <c r="AY405" s="111"/>
      <c r="AZ405" s="71"/>
      <c r="BA405" s="72"/>
      <c r="BB405" s="171"/>
      <c r="BC405" s="72"/>
      <c r="BD405" s="75"/>
    </row>
    <row r="406" ht="16.5" customHeight="1" outlineLevel="1">
      <c r="A406" s="75"/>
      <c r="B406" s="105"/>
      <c r="C406" s="106"/>
      <c r="D406" s="72"/>
      <c r="E406" s="107"/>
      <c r="F406" s="71"/>
      <c r="G406" s="107"/>
      <c r="H406" s="71"/>
      <c r="I406" s="107"/>
      <c r="J406" s="71"/>
      <c r="K406" s="71"/>
      <c r="L406" s="71"/>
      <c r="M406" s="72"/>
      <c r="N406" s="246"/>
      <c r="O406" s="72"/>
      <c r="P406" s="109"/>
      <c r="Q406" s="71"/>
      <c r="R406" s="110"/>
      <c r="S406" s="72"/>
      <c r="T406" s="111"/>
      <c r="U406" s="72"/>
      <c r="V406" s="112"/>
      <c r="W406" s="71"/>
      <c r="X406" s="72"/>
      <c r="Y406" s="112"/>
      <c r="Z406" s="72"/>
      <c r="AA406" s="75"/>
      <c r="AB406" s="169"/>
      <c r="AC406" s="72"/>
      <c r="AD406" s="170"/>
      <c r="AE406" s="72"/>
      <c r="AF406" s="170"/>
      <c r="AG406" s="71"/>
      <c r="AH406" s="72"/>
      <c r="AI406" s="170"/>
      <c r="AJ406" s="71"/>
      <c r="AK406" s="72"/>
      <c r="AL406" s="170"/>
      <c r="AM406" s="72"/>
      <c r="AN406" s="111"/>
      <c r="AO406" s="72"/>
      <c r="AP406" s="156"/>
      <c r="AQ406" s="72"/>
      <c r="AR406" s="156"/>
      <c r="AS406" s="72"/>
      <c r="AT406" s="160"/>
      <c r="AU406" s="72"/>
      <c r="AV406" s="156"/>
      <c r="AW406" s="71"/>
      <c r="AX406" s="72"/>
      <c r="AY406" s="111"/>
      <c r="AZ406" s="71"/>
      <c r="BA406" s="72"/>
      <c r="BB406" s="171"/>
      <c r="BC406" s="72"/>
      <c r="BD406" s="75"/>
    </row>
    <row r="407" ht="16.5" customHeight="1" outlineLevel="1">
      <c r="A407" s="75"/>
      <c r="B407" s="105"/>
      <c r="C407" s="106"/>
      <c r="D407" s="72"/>
      <c r="E407" s="107"/>
      <c r="F407" s="71"/>
      <c r="G407" s="107"/>
      <c r="H407" s="71"/>
      <c r="I407" s="107"/>
      <c r="J407" s="71"/>
      <c r="K407" s="71"/>
      <c r="L407" s="71"/>
      <c r="M407" s="72"/>
      <c r="N407" s="246"/>
      <c r="O407" s="72"/>
      <c r="P407" s="109"/>
      <c r="Q407" s="71"/>
      <c r="R407" s="110"/>
      <c r="S407" s="72"/>
      <c r="T407" s="111"/>
      <c r="U407" s="72"/>
      <c r="V407" s="112"/>
      <c r="W407" s="71"/>
      <c r="X407" s="72"/>
      <c r="Y407" s="112"/>
      <c r="Z407" s="72"/>
      <c r="AA407" s="75"/>
      <c r="AB407" s="169"/>
      <c r="AC407" s="72"/>
      <c r="AD407" s="170"/>
      <c r="AE407" s="72"/>
      <c r="AF407" s="170"/>
      <c r="AG407" s="71"/>
      <c r="AH407" s="72"/>
      <c r="AI407" s="170"/>
      <c r="AJ407" s="71"/>
      <c r="AK407" s="72"/>
      <c r="AL407" s="170"/>
      <c r="AM407" s="72"/>
      <c r="AN407" s="111"/>
      <c r="AO407" s="72"/>
      <c r="AP407" s="156"/>
      <c r="AQ407" s="72"/>
      <c r="AR407" s="156"/>
      <c r="AS407" s="72"/>
      <c r="AT407" s="160"/>
      <c r="AU407" s="72"/>
      <c r="AV407" s="156"/>
      <c r="AW407" s="71"/>
      <c r="AX407" s="72"/>
      <c r="AY407" s="111"/>
      <c r="AZ407" s="71"/>
      <c r="BA407" s="72"/>
      <c r="BB407" s="171"/>
      <c r="BC407" s="72"/>
      <c r="BD407" s="75"/>
    </row>
    <row r="408" ht="16.5" customHeight="1" outlineLevel="1">
      <c r="A408" s="75"/>
      <c r="B408" s="105"/>
      <c r="C408" s="106"/>
      <c r="D408" s="72"/>
      <c r="E408" s="107"/>
      <c r="F408" s="71"/>
      <c r="G408" s="107"/>
      <c r="H408" s="71"/>
      <c r="I408" s="107"/>
      <c r="J408" s="71"/>
      <c r="K408" s="71"/>
      <c r="L408" s="71"/>
      <c r="M408" s="72"/>
      <c r="N408" s="246"/>
      <c r="O408" s="72"/>
      <c r="P408" s="109"/>
      <c r="Q408" s="71"/>
      <c r="R408" s="110"/>
      <c r="S408" s="72"/>
      <c r="T408" s="111"/>
      <c r="U408" s="72"/>
      <c r="V408" s="112"/>
      <c r="W408" s="71"/>
      <c r="X408" s="72"/>
      <c r="Y408" s="112"/>
      <c r="Z408" s="72"/>
      <c r="AA408" s="75"/>
      <c r="AB408" s="169"/>
      <c r="AC408" s="72"/>
      <c r="AD408" s="170"/>
      <c r="AE408" s="72"/>
      <c r="AF408" s="170"/>
      <c r="AG408" s="71"/>
      <c r="AH408" s="72"/>
      <c r="AI408" s="170"/>
      <c r="AJ408" s="71"/>
      <c r="AK408" s="72"/>
      <c r="AL408" s="170"/>
      <c r="AM408" s="72"/>
      <c r="AN408" s="111"/>
      <c r="AO408" s="72"/>
      <c r="AP408" s="156"/>
      <c r="AQ408" s="72"/>
      <c r="AR408" s="156"/>
      <c r="AS408" s="72"/>
      <c r="AT408" s="160"/>
      <c r="AU408" s="72"/>
      <c r="AV408" s="156"/>
      <c r="AW408" s="71"/>
      <c r="AX408" s="72"/>
      <c r="AY408" s="111"/>
      <c r="AZ408" s="71"/>
      <c r="BA408" s="72"/>
      <c r="BB408" s="171"/>
      <c r="BC408" s="72"/>
      <c r="BD408" s="75"/>
    </row>
    <row r="409" ht="16.5" customHeight="1" outlineLevel="1">
      <c r="A409" s="75"/>
      <c r="B409" s="105"/>
      <c r="C409" s="106"/>
      <c r="D409" s="72"/>
      <c r="E409" s="107"/>
      <c r="F409" s="71"/>
      <c r="G409" s="107"/>
      <c r="H409" s="71"/>
      <c r="I409" s="107"/>
      <c r="J409" s="71"/>
      <c r="K409" s="71"/>
      <c r="L409" s="71"/>
      <c r="M409" s="72"/>
      <c r="N409" s="246"/>
      <c r="O409" s="72"/>
      <c r="P409" s="109"/>
      <c r="Q409" s="71"/>
      <c r="R409" s="110"/>
      <c r="S409" s="72"/>
      <c r="T409" s="111"/>
      <c r="U409" s="72"/>
      <c r="V409" s="112"/>
      <c r="W409" s="71"/>
      <c r="X409" s="72"/>
      <c r="Y409" s="112"/>
      <c r="Z409" s="72"/>
      <c r="AA409" s="75"/>
      <c r="AB409" s="169"/>
      <c r="AC409" s="72"/>
      <c r="AD409" s="170"/>
      <c r="AE409" s="72"/>
      <c r="AF409" s="170"/>
      <c r="AG409" s="71"/>
      <c r="AH409" s="72"/>
      <c r="AI409" s="170"/>
      <c r="AJ409" s="71"/>
      <c r="AK409" s="72"/>
      <c r="AL409" s="170"/>
      <c r="AM409" s="72"/>
      <c r="AN409" s="111"/>
      <c r="AO409" s="72"/>
      <c r="AP409" s="156"/>
      <c r="AQ409" s="72"/>
      <c r="AR409" s="156"/>
      <c r="AS409" s="72"/>
      <c r="AT409" s="160"/>
      <c r="AU409" s="72"/>
      <c r="AV409" s="156"/>
      <c r="AW409" s="71"/>
      <c r="AX409" s="72"/>
      <c r="AY409" s="111"/>
      <c r="AZ409" s="71"/>
      <c r="BA409" s="72"/>
      <c r="BB409" s="171"/>
      <c r="BC409" s="72"/>
      <c r="BD409" s="75"/>
    </row>
    <row r="410" ht="16.5" customHeight="1" outlineLevel="1">
      <c r="A410" s="75"/>
      <c r="B410" s="105"/>
      <c r="C410" s="106"/>
      <c r="D410" s="72"/>
      <c r="E410" s="107"/>
      <c r="F410" s="71"/>
      <c r="G410" s="107"/>
      <c r="H410" s="71"/>
      <c r="I410" s="107"/>
      <c r="J410" s="71"/>
      <c r="K410" s="71"/>
      <c r="L410" s="71"/>
      <c r="M410" s="72"/>
      <c r="N410" s="246"/>
      <c r="O410" s="72"/>
      <c r="P410" s="109"/>
      <c r="Q410" s="71"/>
      <c r="R410" s="110"/>
      <c r="S410" s="72"/>
      <c r="T410" s="111"/>
      <c r="U410" s="72"/>
      <c r="V410" s="112"/>
      <c r="W410" s="71"/>
      <c r="X410" s="72"/>
      <c r="Y410" s="112"/>
      <c r="Z410" s="72"/>
      <c r="AA410" s="75"/>
      <c r="AB410" s="169"/>
      <c r="AC410" s="72"/>
      <c r="AD410" s="170"/>
      <c r="AE410" s="72"/>
      <c r="AF410" s="170"/>
      <c r="AG410" s="71"/>
      <c r="AH410" s="72"/>
      <c r="AI410" s="170"/>
      <c r="AJ410" s="71"/>
      <c r="AK410" s="72"/>
      <c r="AL410" s="170"/>
      <c r="AM410" s="72"/>
      <c r="AN410" s="111"/>
      <c r="AO410" s="72"/>
      <c r="AP410" s="156"/>
      <c r="AQ410" s="72"/>
      <c r="AR410" s="156"/>
      <c r="AS410" s="72"/>
      <c r="AT410" s="160"/>
      <c r="AU410" s="72"/>
      <c r="AV410" s="156"/>
      <c r="AW410" s="71"/>
      <c r="AX410" s="72"/>
      <c r="AY410" s="111"/>
      <c r="AZ410" s="71"/>
      <c r="BA410" s="72"/>
      <c r="BB410" s="171"/>
      <c r="BC410" s="72"/>
      <c r="BD410" s="75"/>
    </row>
    <row r="411" ht="16.5" customHeight="1" outlineLevel="1">
      <c r="A411" s="75"/>
      <c r="B411" s="105"/>
      <c r="C411" s="106"/>
      <c r="D411" s="72"/>
      <c r="E411" s="107"/>
      <c r="F411" s="71"/>
      <c r="G411" s="107"/>
      <c r="H411" s="71"/>
      <c r="I411" s="107"/>
      <c r="J411" s="71"/>
      <c r="K411" s="71"/>
      <c r="L411" s="71"/>
      <c r="M411" s="72"/>
      <c r="N411" s="246"/>
      <c r="O411" s="72"/>
      <c r="P411" s="109"/>
      <c r="Q411" s="71"/>
      <c r="R411" s="110"/>
      <c r="S411" s="72"/>
      <c r="T411" s="111"/>
      <c r="U411" s="72"/>
      <c r="V411" s="112"/>
      <c r="W411" s="71"/>
      <c r="X411" s="72"/>
      <c r="Y411" s="112"/>
      <c r="Z411" s="72"/>
      <c r="AA411" s="75"/>
      <c r="AB411" s="169"/>
      <c r="AC411" s="72"/>
      <c r="AD411" s="170"/>
      <c r="AE411" s="72"/>
      <c r="AF411" s="170"/>
      <c r="AG411" s="71"/>
      <c r="AH411" s="72"/>
      <c r="AI411" s="170"/>
      <c r="AJ411" s="71"/>
      <c r="AK411" s="72"/>
      <c r="AL411" s="170"/>
      <c r="AM411" s="72"/>
      <c r="AN411" s="111"/>
      <c r="AO411" s="72"/>
      <c r="AP411" s="156"/>
      <c r="AQ411" s="72"/>
      <c r="AR411" s="156"/>
      <c r="AS411" s="72"/>
      <c r="AT411" s="160"/>
      <c r="AU411" s="72"/>
      <c r="AV411" s="156"/>
      <c r="AW411" s="71"/>
      <c r="AX411" s="72"/>
      <c r="AY411" s="111"/>
      <c r="AZ411" s="71"/>
      <c r="BA411" s="72"/>
      <c r="BB411" s="171"/>
      <c r="BC411" s="72"/>
      <c r="BD411" s="75"/>
    </row>
    <row r="412" ht="16.5" customHeight="1" outlineLevel="1">
      <c r="A412" s="75"/>
      <c r="B412" s="105"/>
      <c r="C412" s="106"/>
      <c r="D412" s="72"/>
      <c r="E412" s="107"/>
      <c r="F412" s="71"/>
      <c r="G412" s="107"/>
      <c r="H412" s="71"/>
      <c r="I412" s="107"/>
      <c r="J412" s="71"/>
      <c r="K412" s="71"/>
      <c r="L412" s="71"/>
      <c r="M412" s="72"/>
      <c r="N412" s="246"/>
      <c r="O412" s="72"/>
      <c r="P412" s="109"/>
      <c r="Q412" s="71"/>
      <c r="R412" s="110"/>
      <c r="S412" s="72"/>
      <c r="T412" s="111"/>
      <c r="U412" s="72"/>
      <c r="V412" s="112"/>
      <c r="W412" s="71"/>
      <c r="X412" s="72"/>
      <c r="Y412" s="112"/>
      <c r="Z412" s="72"/>
      <c r="AA412" s="75"/>
      <c r="AB412" s="169"/>
      <c r="AC412" s="72"/>
      <c r="AD412" s="170"/>
      <c r="AE412" s="72"/>
      <c r="AF412" s="170"/>
      <c r="AG412" s="71"/>
      <c r="AH412" s="72"/>
      <c r="AI412" s="170"/>
      <c r="AJ412" s="71"/>
      <c r="AK412" s="72"/>
      <c r="AL412" s="170"/>
      <c r="AM412" s="72"/>
      <c r="AN412" s="111"/>
      <c r="AO412" s="72"/>
      <c r="AP412" s="156"/>
      <c r="AQ412" s="72"/>
      <c r="AR412" s="156"/>
      <c r="AS412" s="72"/>
      <c r="AT412" s="160"/>
      <c r="AU412" s="72"/>
      <c r="AV412" s="156"/>
      <c r="AW412" s="71"/>
      <c r="AX412" s="72"/>
      <c r="AY412" s="111"/>
      <c r="AZ412" s="71"/>
      <c r="BA412" s="72"/>
      <c r="BB412" s="171"/>
      <c r="BC412" s="72"/>
      <c r="BD412" s="75"/>
    </row>
    <row r="413" ht="16.5" customHeight="1" outlineLevel="1">
      <c r="A413" s="75"/>
      <c r="B413" s="105"/>
      <c r="C413" s="106"/>
      <c r="D413" s="72"/>
      <c r="E413" s="107"/>
      <c r="F413" s="71"/>
      <c r="G413" s="107"/>
      <c r="H413" s="71"/>
      <c r="I413" s="107"/>
      <c r="J413" s="71"/>
      <c r="K413" s="71"/>
      <c r="L413" s="71"/>
      <c r="M413" s="72"/>
      <c r="N413" s="246"/>
      <c r="O413" s="72"/>
      <c r="P413" s="109"/>
      <c r="Q413" s="71"/>
      <c r="R413" s="110"/>
      <c r="S413" s="72"/>
      <c r="T413" s="111"/>
      <c r="U413" s="72"/>
      <c r="V413" s="112"/>
      <c r="W413" s="71"/>
      <c r="X413" s="72"/>
      <c r="Y413" s="112"/>
      <c r="Z413" s="72"/>
      <c r="AA413" s="75"/>
      <c r="AB413" s="169"/>
      <c r="AC413" s="72"/>
      <c r="AD413" s="170"/>
      <c r="AE413" s="72"/>
      <c r="AF413" s="170"/>
      <c r="AG413" s="71"/>
      <c r="AH413" s="72"/>
      <c r="AI413" s="170"/>
      <c r="AJ413" s="71"/>
      <c r="AK413" s="72"/>
      <c r="AL413" s="170"/>
      <c r="AM413" s="72"/>
      <c r="AN413" s="111"/>
      <c r="AO413" s="72"/>
      <c r="AP413" s="156"/>
      <c r="AQ413" s="72"/>
      <c r="AR413" s="156"/>
      <c r="AS413" s="72"/>
      <c r="AT413" s="160"/>
      <c r="AU413" s="72"/>
      <c r="AV413" s="156"/>
      <c r="AW413" s="71"/>
      <c r="AX413" s="72"/>
      <c r="AY413" s="111"/>
      <c r="AZ413" s="71"/>
      <c r="BA413" s="72"/>
      <c r="BB413" s="171"/>
      <c r="BC413" s="72"/>
      <c r="BD413" s="75"/>
    </row>
    <row r="414" ht="16.5" customHeight="1" outlineLevel="1">
      <c r="A414" s="75"/>
      <c r="B414" s="105"/>
      <c r="C414" s="106"/>
      <c r="D414" s="72"/>
      <c r="E414" s="107"/>
      <c r="F414" s="71"/>
      <c r="G414" s="107"/>
      <c r="H414" s="71"/>
      <c r="I414" s="107"/>
      <c r="J414" s="71"/>
      <c r="K414" s="71"/>
      <c r="L414" s="71"/>
      <c r="M414" s="72"/>
      <c r="N414" s="246"/>
      <c r="O414" s="72"/>
      <c r="P414" s="109"/>
      <c r="Q414" s="71"/>
      <c r="R414" s="110"/>
      <c r="S414" s="72"/>
      <c r="T414" s="111"/>
      <c r="U414" s="72"/>
      <c r="V414" s="112"/>
      <c r="W414" s="71"/>
      <c r="X414" s="72"/>
      <c r="Y414" s="112"/>
      <c r="Z414" s="72"/>
      <c r="AA414" s="75"/>
      <c r="AB414" s="169"/>
      <c r="AC414" s="72"/>
      <c r="AD414" s="170"/>
      <c r="AE414" s="72"/>
      <c r="AF414" s="170"/>
      <c r="AG414" s="71"/>
      <c r="AH414" s="72"/>
      <c r="AI414" s="170"/>
      <c r="AJ414" s="71"/>
      <c r="AK414" s="72"/>
      <c r="AL414" s="170"/>
      <c r="AM414" s="72"/>
      <c r="AN414" s="111"/>
      <c r="AO414" s="72"/>
      <c r="AP414" s="156"/>
      <c r="AQ414" s="72"/>
      <c r="AR414" s="156"/>
      <c r="AS414" s="72"/>
      <c r="AT414" s="160"/>
      <c r="AU414" s="72"/>
      <c r="AV414" s="156"/>
      <c r="AW414" s="71"/>
      <c r="AX414" s="72"/>
      <c r="AY414" s="111"/>
      <c r="AZ414" s="71"/>
      <c r="BA414" s="72"/>
      <c r="BB414" s="171"/>
      <c r="BC414" s="72"/>
      <c r="BD414" s="75"/>
    </row>
    <row r="415" ht="16.5" customHeight="1" outlineLevel="1">
      <c r="A415" s="75"/>
      <c r="B415" s="105"/>
      <c r="C415" s="106"/>
      <c r="D415" s="72"/>
      <c r="E415" s="107"/>
      <c r="F415" s="71"/>
      <c r="G415" s="107"/>
      <c r="H415" s="71"/>
      <c r="I415" s="107"/>
      <c r="J415" s="71"/>
      <c r="K415" s="71"/>
      <c r="L415" s="71"/>
      <c r="M415" s="72"/>
      <c r="N415" s="246"/>
      <c r="O415" s="72"/>
      <c r="P415" s="109"/>
      <c r="Q415" s="71"/>
      <c r="R415" s="110"/>
      <c r="S415" s="72"/>
      <c r="T415" s="111"/>
      <c r="U415" s="72"/>
      <c r="V415" s="112"/>
      <c r="W415" s="71"/>
      <c r="X415" s="72"/>
      <c r="Y415" s="112"/>
      <c r="Z415" s="72"/>
      <c r="AA415" s="75"/>
      <c r="AB415" s="169"/>
      <c r="AC415" s="72"/>
      <c r="AD415" s="170"/>
      <c r="AE415" s="72"/>
      <c r="AF415" s="170"/>
      <c r="AG415" s="71"/>
      <c r="AH415" s="72"/>
      <c r="AI415" s="170"/>
      <c r="AJ415" s="71"/>
      <c r="AK415" s="72"/>
      <c r="AL415" s="170"/>
      <c r="AM415" s="72"/>
      <c r="AN415" s="111"/>
      <c r="AO415" s="72"/>
      <c r="AP415" s="156"/>
      <c r="AQ415" s="72"/>
      <c r="AR415" s="156"/>
      <c r="AS415" s="72"/>
      <c r="AT415" s="160"/>
      <c r="AU415" s="72"/>
      <c r="AV415" s="156"/>
      <c r="AW415" s="71"/>
      <c r="AX415" s="72"/>
      <c r="AY415" s="111"/>
      <c r="AZ415" s="71"/>
      <c r="BA415" s="72"/>
      <c r="BB415" s="171"/>
      <c r="BC415" s="72"/>
      <c r="BD415" s="75"/>
    </row>
    <row r="416" ht="16.5" customHeight="1" outlineLevel="1">
      <c r="A416" s="75"/>
      <c r="B416" s="105"/>
      <c r="C416" s="106"/>
      <c r="D416" s="72"/>
      <c r="E416" s="107"/>
      <c r="F416" s="71"/>
      <c r="G416" s="107"/>
      <c r="H416" s="71"/>
      <c r="I416" s="107"/>
      <c r="J416" s="71"/>
      <c r="K416" s="71"/>
      <c r="L416" s="71"/>
      <c r="M416" s="72"/>
      <c r="N416" s="246"/>
      <c r="O416" s="72"/>
      <c r="P416" s="109"/>
      <c r="Q416" s="71"/>
      <c r="R416" s="110"/>
      <c r="S416" s="72"/>
      <c r="T416" s="111"/>
      <c r="U416" s="72"/>
      <c r="V416" s="112"/>
      <c r="W416" s="71"/>
      <c r="X416" s="72"/>
      <c r="Y416" s="112"/>
      <c r="Z416" s="72"/>
      <c r="AA416" s="75"/>
      <c r="AB416" s="169"/>
      <c r="AC416" s="72"/>
      <c r="AD416" s="170"/>
      <c r="AE416" s="72"/>
      <c r="AF416" s="170"/>
      <c r="AG416" s="71"/>
      <c r="AH416" s="72"/>
      <c r="AI416" s="170"/>
      <c r="AJ416" s="71"/>
      <c r="AK416" s="72"/>
      <c r="AL416" s="170"/>
      <c r="AM416" s="72"/>
      <c r="AN416" s="111"/>
      <c r="AO416" s="72"/>
      <c r="AP416" s="156"/>
      <c r="AQ416" s="72"/>
      <c r="AR416" s="156"/>
      <c r="AS416" s="72"/>
      <c r="AT416" s="160"/>
      <c r="AU416" s="72"/>
      <c r="AV416" s="156"/>
      <c r="AW416" s="71"/>
      <c r="AX416" s="72"/>
      <c r="AY416" s="111"/>
      <c r="AZ416" s="71"/>
      <c r="BA416" s="72"/>
      <c r="BB416" s="171"/>
      <c r="BC416" s="72"/>
      <c r="BD416" s="75"/>
    </row>
    <row r="417" ht="16.5" customHeight="1" outlineLevel="1">
      <c r="A417" s="75"/>
      <c r="B417" s="105"/>
      <c r="C417" s="106"/>
      <c r="D417" s="72"/>
      <c r="E417" s="107"/>
      <c r="F417" s="71"/>
      <c r="G417" s="107"/>
      <c r="H417" s="71"/>
      <c r="I417" s="107"/>
      <c r="J417" s="71"/>
      <c r="K417" s="71"/>
      <c r="L417" s="71"/>
      <c r="M417" s="72"/>
      <c r="N417" s="246"/>
      <c r="O417" s="72"/>
      <c r="P417" s="109"/>
      <c r="Q417" s="71"/>
      <c r="R417" s="110"/>
      <c r="S417" s="72"/>
      <c r="T417" s="111"/>
      <c r="U417" s="72"/>
      <c r="V417" s="112"/>
      <c r="W417" s="71"/>
      <c r="X417" s="72"/>
      <c r="Y417" s="112"/>
      <c r="Z417" s="72"/>
      <c r="AA417" s="75"/>
      <c r="AB417" s="169"/>
      <c r="AC417" s="72"/>
      <c r="AD417" s="170"/>
      <c r="AE417" s="72"/>
      <c r="AF417" s="170"/>
      <c r="AG417" s="71"/>
      <c r="AH417" s="72"/>
      <c r="AI417" s="170"/>
      <c r="AJ417" s="71"/>
      <c r="AK417" s="72"/>
      <c r="AL417" s="170"/>
      <c r="AM417" s="72"/>
      <c r="AN417" s="111"/>
      <c r="AO417" s="72"/>
      <c r="AP417" s="156"/>
      <c r="AQ417" s="72"/>
      <c r="AR417" s="156"/>
      <c r="AS417" s="72"/>
      <c r="AT417" s="160"/>
      <c r="AU417" s="72"/>
      <c r="AV417" s="156"/>
      <c r="AW417" s="71"/>
      <c r="AX417" s="72"/>
      <c r="AY417" s="111"/>
      <c r="AZ417" s="71"/>
      <c r="BA417" s="72"/>
      <c r="BB417" s="171"/>
      <c r="BC417" s="72"/>
      <c r="BD417" s="75"/>
    </row>
    <row r="418" ht="16.5" customHeight="1" outlineLevel="1">
      <c r="A418" s="75"/>
      <c r="B418" s="105"/>
      <c r="C418" s="106"/>
      <c r="D418" s="72"/>
      <c r="E418" s="107"/>
      <c r="F418" s="71"/>
      <c r="G418" s="107"/>
      <c r="H418" s="71"/>
      <c r="I418" s="107"/>
      <c r="J418" s="71"/>
      <c r="K418" s="71"/>
      <c r="L418" s="71"/>
      <c r="M418" s="72"/>
      <c r="N418" s="246"/>
      <c r="O418" s="72"/>
      <c r="P418" s="109"/>
      <c r="Q418" s="71"/>
      <c r="R418" s="110"/>
      <c r="S418" s="72"/>
      <c r="T418" s="111"/>
      <c r="U418" s="72"/>
      <c r="V418" s="112"/>
      <c r="W418" s="71"/>
      <c r="X418" s="72"/>
      <c r="Y418" s="112"/>
      <c r="Z418" s="72"/>
      <c r="AA418" s="75"/>
      <c r="AB418" s="169"/>
      <c r="AC418" s="72"/>
      <c r="AD418" s="170"/>
      <c r="AE418" s="72"/>
      <c r="AF418" s="170"/>
      <c r="AG418" s="71"/>
      <c r="AH418" s="72"/>
      <c r="AI418" s="170"/>
      <c r="AJ418" s="71"/>
      <c r="AK418" s="72"/>
      <c r="AL418" s="170"/>
      <c r="AM418" s="72"/>
      <c r="AN418" s="111"/>
      <c r="AO418" s="72"/>
      <c r="AP418" s="156"/>
      <c r="AQ418" s="72"/>
      <c r="AR418" s="156"/>
      <c r="AS418" s="72"/>
      <c r="AT418" s="160"/>
      <c r="AU418" s="72"/>
      <c r="AV418" s="156"/>
      <c r="AW418" s="71"/>
      <c r="AX418" s="72"/>
      <c r="AY418" s="111"/>
      <c r="AZ418" s="71"/>
      <c r="BA418" s="72"/>
      <c r="BB418" s="171"/>
      <c r="BC418" s="72"/>
      <c r="BD418" s="75"/>
    </row>
    <row r="419" ht="16.5" customHeight="1" outlineLevel="1">
      <c r="A419" s="75"/>
      <c r="B419" s="105"/>
      <c r="C419" s="106"/>
      <c r="D419" s="72"/>
      <c r="E419" s="107"/>
      <c r="F419" s="71"/>
      <c r="G419" s="107"/>
      <c r="H419" s="71"/>
      <c r="I419" s="107"/>
      <c r="J419" s="71"/>
      <c r="K419" s="71"/>
      <c r="L419" s="71"/>
      <c r="M419" s="72"/>
      <c r="N419" s="246"/>
      <c r="O419" s="72"/>
      <c r="P419" s="109"/>
      <c r="Q419" s="71"/>
      <c r="R419" s="110"/>
      <c r="S419" s="72"/>
      <c r="T419" s="111"/>
      <c r="U419" s="72"/>
      <c r="V419" s="112"/>
      <c r="W419" s="71"/>
      <c r="X419" s="72"/>
      <c r="Y419" s="112"/>
      <c r="Z419" s="72"/>
      <c r="AA419" s="75"/>
      <c r="AB419" s="169"/>
      <c r="AC419" s="72"/>
      <c r="AD419" s="170"/>
      <c r="AE419" s="72"/>
      <c r="AF419" s="170"/>
      <c r="AG419" s="71"/>
      <c r="AH419" s="72"/>
      <c r="AI419" s="170"/>
      <c r="AJ419" s="71"/>
      <c r="AK419" s="72"/>
      <c r="AL419" s="170"/>
      <c r="AM419" s="72"/>
      <c r="AN419" s="111"/>
      <c r="AO419" s="72"/>
      <c r="AP419" s="156"/>
      <c r="AQ419" s="72"/>
      <c r="AR419" s="156"/>
      <c r="AS419" s="72"/>
      <c r="AT419" s="160"/>
      <c r="AU419" s="72"/>
      <c r="AV419" s="156"/>
      <c r="AW419" s="71"/>
      <c r="AX419" s="72"/>
      <c r="AY419" s="111"/>
      <c r="AZ419" s="71"/>
      <c r="BA419" s="72"/>
      <c r="BB419" s="171"/>
      <c r="BC419" s="72"/>
      <c r="BD419" s="75"/>
    </row>
    <row r="420" ht="16.5" customHeight="1" outlineLevel="1">
      <c r="A420" s="75"/>
      <c r="B420" s="105"/>
      <c r="C420" s="106"/>
      <c r="D420" s="72"/>
      <c r="E420" s="107"/>
      <c r="F420" s="71"/>
      <c r="G420" s="107"/>
      <c r="H420" s="71"/>
      <c r="I420" s="107"/>
      <c r="J420" s="71"/>
      <c r="K420" s="71"/>
      <c r="L420" s="71"/>
      <c r="M420" s="72"/>
      <c r="N420" s="246"/>
      <c r="O420" s="72"/>
      <c r="P420" s="109"/>
      <c r="Q420" s="71"/>
      <c r="R420" s="110"/>
      <c r="S420" s="72"/>
      <c r="T420" s="111"/>
      <c r="U420" s="72"/>
      <c r="V420" s="112"/>
      <c r="W420" s="71"/>
      <c r="X420" s="72"/>
      <c r="Y420" s="112"/>
      <c r="Z420" s="72"/>
      <c r="AA420" s="75"/>
      <c r="AB420" s="169"/>
      <c r="AC420" s="72"/>
      <c r="AD420" s="170"/>
      <c r="AE420" s="72"/>
      <c r="AF420" s="170"/>
      <c r="AG420" s="71"/>
      <c r="AH420" s="72"/>
      <c r="AI420" s="170"/>
      <c r="AJ420" s="71"/>
      <c r="AK420" s="72"/>
      <c r="AL420" s="170"/>
      <c r="AM420" s="72"/>
      <c r="AN420" s="111"/>
      <c r="AO420" s="72"/>
      <c r="AP420" s="156"/>
      <c r="AQ420" s="72"/>
      <c r="AR420" s="156"/>
      <c r="AS420" s="72"/>
      <c r="AT420" s="160"/>
      <c r="AU420" s="72"/>
      <c r="AV420" s="156"/>
      <c r="AW420" s="71"/>
      <c r="AX420" s="72"/>
      <c r="AY420" s="111"/>
      <c r="AZ420" s="71"/>
      <c r="BA420" s="72"/>
      <c r="BB420" s="171"/>
      <c r="BC420" s="72"/>
      <c r="BD420" s="75"/>
    </row>
    <row r="421" ht="16.5" customHeight="1" outlineLevel="1">
      <c r="A421" s="75"/>
      <c r="B421" s="105"/>
      <c r="C421" s="106"/>
      <c r="D421" s="72"/>
      <c r="E421" s="107"/>
      <c r="F421" s="71"/>
      <c r="G421" s="107"/>
      <c r="H421" s="71"/>
      <c r="I421" s="107"/>
      <c r="J421" s="71"/>
      <c r="K421" s="71"/>
      <c r="L421" s="71"/>
      <c r="M421" s="72"/>
      <c r="N421" s="246"/>
      <c r="O421" s="72"/>
      <c r="P421" s="109"/>
      <c r="Q421" s="71"/>
      <c r="R421" s="110"/>
      <c r="S421" s="72"/>
      <c r="T421" s="111"/>
      <c r="U421" s="72"/>
      <c r="V421" s="112"/>
      <c r="W421" s="71"/>
      <c r="X421" s="72"/>
      <c r="Y421" s="112"/>
      <c r="Z421" s="72"/>
      <c r="AA421" s="75"/>
      <c r="AB421" s="169"/>
      <c r="AC421" s="72"/>
      <c r="AD421" s="170"/>
      <c r="AE421" s="72"/>
      <c r="AF421" s="170"/>
      <c r="AG421" s="71"/>
      <c r="AH421" s="72"/>
      <c r="AI421" s="170"/>
      <c r="AJ421" s="71"/>
      <c r="AK421" s="72"/>
      <c r="AL421" s="170"/>
      <c r="AM421" s="72"/>
      <c r="AN421" s="111"/>
      <c r="AO421" s="72"/>
      <c r="AP421" s="156"/>
      <c r="AQ421" s="72"/>
      <c r="AR421" s="156"/>
      <c r="AS421" s="72"/>
      <c r="AT421" s="160"/>
      <c r="AU421" s="72"/>
      <c r="AV421" s="156"/>
      <c r="AW421" s="71"/>
      <c r="AX421" s="72"/>
      <c r="AY421" s="111"/>
      <c r="AZ421" s="71"/>
      <c r="BA421" s="72"/>
      <c r="BB421" s="171"/>
      <c r="BC421" s="72"/>
      <c r="BD421" s="75"/>
    </row>
    <row r="422" ht="16.5" customHeight="1" outlineLevel="1">
      <c r="A422" s="75"/>
      <c r="B422" s="105"/>
      <c r="C422" s="106"/>
      <c r="D422" s="72"/>
      <c r="E422" s="107"/>
      <c r="F422" s="71"/>
      <c r="G422" s="107"/>
      <c r="H422" s="71"/>
      <c r="I422" s="107"/>
      <c r="J422" s="71"/>
      <c r="K422" s="71"/>
      <c r="L422" s="71"/>
      <c r="M422" s="72"/>
      <c r="N422" s="246"/>
      <c r="O422" s="72"/>
      <c r="P422" s="109"/>
      <c r="Q422" s="71"/>
      <c r="R422" s="110"/>
      <c r="S422" s="72"/>
      <c r="T422" s="111"/>
      <c r="U422" s="72"/>
      <c r="V422" s="112"/>
      <c r="W422" s="71"/>
      <c r="X422" s="72"/>
      <c r="Y422" s="112"/>
      <c r="Z422" s="72"/>
      <c r="AA422" s="75"/>
      <c r="AB422" s="169"/>
      <c r="AC422" s="72"/>
      <c r="AD422" s="170"/>
      <c r="AE422" s="72"/>
      <c r="AF422" s="170"/>
      <c r="AG422" s="71"/>
      <c r="AH422" s="72"/>
      <c r="AI422" s="170"/>
      <c r="AJ422" s="71"/>
      <c r="AK422" s="72"/>
      <c r="AL422" s="170"/>
      <c r="AM422" s="72"/>
      <c r="AN422" s="111"/>
      <c r="AO422" s="72"/>
      <c r="AP422" s="156"/>
      <c r="AQ422" s="72"/>
      <c r="AR422" s="156"/>
      <c r="AS422" s="72"/>
      <c r="AT422" s="160"/>
      <c r="AU422" s="72"/>
      <c r="AV422" s="156"/>
      <c r="AW422" s="71"/>
      <c r="AX422" s="72"/>
      <c r="AY422" s="111"/>
      <c r="AZ422" s="71"/>
      <c r="BA422" s="72"/>
      <c r="BB422" s="171"/>
      <c r="BC422" s="72"/>
      <c r="BD422" s="75"/>
    </row>
    <row r="423" ht="16.5" customHeight="1" outlineLevel="1">
      <c r="A423" s="75"/>
      <c r="B423" s="105"/>
      <c r="C423" s="106"/>
      <c r="D423" s="72"/>
      <c r="E423" s="107"/>
      <c r="F423" s="71"/>
      <c r="G423" s="107"/>
      <c r="H423" s="71"/>
      <c r="I423" s="107"/>
      <c r="J423" s="71"/>
      <c r="K423" s="71"/>
      <c r="L423" s="71"/>
      <c r="M423" s="72"/>
      <c r="N423" s="246"/>
      <c r="O423" s="72"/>
      <c r="P423" s="109"/>
      <c r="Q423" s="71"/>
      <c r="R423" s="110"/>
      <c r="S423" s="72"/>
      <c r="T423" s="111"/>
      <c r="U423" s="72"/>
      <c r="V423" s="112"/>
      <c r="W423" s="71"/>
      <c r="X423" s="72"/>
      <c r="Y423" s="112"/>
      <c r="Z423" s="72"/>
      <c r="AA423" s="75"/>
      <c r="AB423" s="169"/>
      <c r="AC423" s="72"/>
      <c r="AD423" s="170"/>
      <c r="AE423" s="72"/>
      <c r="AF423" s="170"/>
      <c r="AG423" s="71"/>
      <c r="AH423" s="72"/>
      <c r="AI423" s="170"/>
      <c r="AJ423" s="71"/>
      <c r="AK423" s="72"/>
      <c r="AL423" s="170"/>
      <c r="AM423" s="72"/>
      <c r="AN423" s="111"/>
      <c r="AO423" s="72"/>
      <c r="AP423" s="156"/>
      <c r="AQ423" s="72"/>
      <c r="AR423" s="156"/>
      <c r="AS423" s="72"/>
      <c r="AT423" s="160"/>
      <c r="AU423" s="72"/>
      <c r="AV423" s="156"/>
      <c r="AW423" s="71"/>
      <c r="AX423" s="72"/>
      <c r="AY423" s="111"/>
      <c r="AZ423" s="71"/>
      <c r="BA423" s="72"/>
      <c r="BB423" s="171"/>
      <c r="BC423" s="72"/>
      <c r="BD423" s="75"/>
    </row>
    <row r="424" ht="16.5" customHeight="1" outlineLevel="1">
      <c r="A424" s="75"/>
      <c r="B424" s="105"/>
      <c r="C424" s="106"/>
      <c r="D424" s="72"/>
      <c r="E424" s="107"/>
      <c r="F424" s="71"/>
      <c r="G424" s="107"/>
      <c r="H424" s="71"/>
      <c r="I424" s="107"/>
      <c r="J424" s="71"/>
      <c r="K424" s="71"/>
      <c r="L424" s="71"/>
      <c r="M424" s="72"/>
      <c r="N424" s="246"/>
      <c r="O424" s="72"/>
      <c r="P424" s="109"/>
      <c r="Q424" s="71"/>
      <c r="R424" s="110"/>
      <c r="S424" s="72"/>
      <c r="T424" s="111"/>
      <c r="U424" s="72"/>
      <c r="V424" s="112"/>
      <c r="W424" s="71"/>
      <c r="X424" s="72"/>
      <c r="Y424" s="112"/>
      <c r="Z424" s="72"/>
      <c r="AA424" s="75"/>
      <c r="AB424" s="169"/>
      <c r="AC424" s="72"/>
      <c r="AD424" s="170"/>
      <c r="AE424" s="72"/>
      <c r="AF424" s="170"/>
      <c r="AG424" s="71"/>
      <c r="AH424" s="72"/>
      <c r="AI424" s="170"/>
      <c r="AJ424" s="71"/>
      <c r="AK424" s="72"/>
      <c r="AL424" s="170"/>
      <c r="AM424" s="72"/>
      <c r="AN424" s="111"/>
      <c r="AO424" s="72"/>
      <c r="AP424" s="156"/>
      <c r="AQ424" s="72"/>
      <c r="AR424" s="156"/>
      <c r="AS424" s="72"/>
      <c r="AT424" s="160"/>
      <c r="AU424" s="72"/>
      <c r="AV424" s="156"/>
      <c r="AW424" s="71"/>
      <c r="AX424" s="72"/>
      <c r="AY424" s="111"/>
      <c r="AZ424" s="71"/>
      <c r="BA424" s="72"/>
      <c r="BB424" s="171"/>
      <c r="BC424" s="72"/>
      <c r="BD424" s="75"/>
    </row>
    <row r="425" ht="16.5" customHeight="1" outlineLevel="1">
      <c r="A425" s="75"/>
      <c r="B425" s="105"/>
      <c r="C425" s="106"/>
      <c r="D425" s="72"/>
      <c r="E425" s="107"/>
      <c r="F425" s="71"/>
      <c r="G425" s="107"/>
      <c r="H425" s="71"/>
      <c r="I425" s="107"/>
      <c r="J425" s="71"/>
      <c r="K425" s="71"/>
      <c r="L425" s="71"/>
      <c r="M425" s="72"/>
      <c r="N425" s="246"/>
      <c r="O425" s="72"/>
      <c r="P425" s="109"/>
      <c r="Q425" s="71"/>
      <c r="R425" s="110"/>
      <c r="S425" s="72"/>
      <c r="T425" s="111"/>
      <c r="U425" s="72"/>
      <c r="V425" s="112"/>
      <c r="W425" s="71"/>
      <c r="X425" s="72"/>
      <c r="Y425" s="112"/>
      <c r="Z425" s="72"/>
      <c r="AA425" s="75"/>
      <c r="AB425" s="169"/>
      <c r="AC425" s="72"/>
      <c r="AD425" s="170"/>
      <c r="AE425" s="72"/>
      <c r="AF425" s="170"/>
      <c r="AG425" s="71"/>
      <c r="AH425" s="72"/>
      <c r="AI425" s="170"/>
      <c r="AJ425" s="71"/>
      <c r="AK425" s="72"/>
      <c r="AL425" s="170"/>
      <c r="AM425" s="72"/>
      <c r="AN425" s="111"/>
      <c r="AO425" s="72"/>
      <c r="AP425" s="156"/>
      <c r="AQ425" s="72"/>
      <c r="AR425" s="156"/>
      <c r="AS425" s="72"/>
      <c r="AT425" s="160"/>
      <c r="AU425" s="72"/>
      <c r="AV425" s="156"/>
      <c r="AW425" s="71"/>
      <c r="AX425" s="72"/>
      <c r="AY425" s="111"/>
      <c r="AZ425" s="71"/>
      <c r="BA425" s="72"/>
      <c r="BB425" s="171"/>
      <c r="BC425" s="72"/>
      <c r="BD425" s="75"/>
    </row>
    <row r="426" ht="16.5" customHeight="1" outlineLevel="1">
      <c r="A426" s="75"/>
      <c r="B426" s="105"/>
      <c r="C426" s="106"/>
      <c r="D426" s="72"/>
      <c r="E426" s="107"/>
      <c r="F426" s="71"/>
      <c r="G426" s="107"/>
      <c r="H426" s="71"/>
      <c r="I426" s="107"/>
      <c r="J426" s="71"/>
      <c r="K426" s="71"/>
      <c r="L426" s="71"/>
      <c r="M426" s="72"/>
      <c r="N426" s="246"/>
      <c r="O426" s="72"/>
      <c r="P426" s="109"/>
      <c r="Q426" s="71"/>
      <c r="R426" s="110"/>
      <c r="S426" s="72"/>
      <c r="T426" s="111"/>
      <c r="U426" s="72"/>
      <c r="V426" s="112"/>
      <c r="W426" s="71"/>
      <c r="X426" s="72"/>
      <c r="Y426" s="112"/>
      <c r="Z426" s="72"/>
      <c r="AA426" s="75"/>
      <c r="AB426" s="169"/>
      <c r="AC426" s="72"/>
      <c r="AD426" s="170"/>
      <c r="AE426" s="72"/>
      <c r="AF426" s="170"/>
      <c r="AG426" s="71"/>
      <c r="AH426" s="72"/>
      <c r="AI426" s="170"/>
      <c r="AJ426" s="71"/>
      <c r="AK426" s="72"/>
      <c r="AL426" s="170"/>
      <c r="AM426" s="72"/>
      <c r="AN426" s="111"/>
      <c r="AO426" s="72"/>
      <c r="AP426" s="156"/>
      <c r="AQ426" s="72"/>
      <c r="AR426" s="156"/>
      <c r="AS426" s="72"/>
      <c r="AT426" s="160"/>
      <c r="AU426" s="72"/>
      <c r="AV426" s="156"/>
      <c r="AW426" s="71"/>
      <c r="AX426" s="72"/>
      <c r="AY426" s="111"/>
      <c r="AZ426" s="71"/>
      <c r="BA426" s="72"/>
      <c r="BB426" s="171"/>
      <c r="BC426" s="72"/>
      <c r="BD426" s="75"/>
    </row>
    <row r="427" ht="16.5" customHeight="1" outlineLevel="1">
      <c r="A427" s="75"/>
      <c r="B427" s="105"/>
      <c r="C427" s="106"/>
      <c r="D427" s="72"/>
      <c r="E427" s="107"/>
      <c r="F427" s="71"/>
      <c r="G427" s="107"/>
      <c r="H427" s="71"/>
      <c r="I427" s="107"/>
      <c r="J427" s="71"/>
      <c r="K427" s="71"/>
      <c r="L427" s="71"/>
      <c r="M427" s="72"/>
      <c r="N427" s="246"/>
      <c r="O427" s="72"/>
      <c r="P427" s="109"/>
      <c r="Q427" s="71"/>
      <c r="R427" s="110"/>
      <c r="S427" s="72"/>
      <c r="T427" s="111"/>
      <c r="U427" s="72"/>
      <c r="V427" s="112"/>
      <c r="W427" s="71"/>
      <c r="X427" s="72"/>
      <c r="Y427" s="112"/>
      <c r="Z427" s="72"/>
      <c r="AA427" s="75"/>
      <c r="AB427" s="169"/>
      <c r="AC427" s="72"/>
      <c r="AD427" s="170"/>
      <c r="AE427" s="72"/>
      <c r="AF427" s="170"/>
      <c r="AG427" s="71"/>
      <c r="AH427" s="72"/>
      <c r="AI427" s="170"/>
      <c r="AJ427" s="71"/>
      <c r="AK427" s="72"/>
      <c r="AL427" s="170"/>
      <c r="AM427" s="72"/>
      <c r="AN427" s="111"/>
      <c r="AO427" s="72"/>
      <c r="AP427" s="156"/>
      <c r="AQ427" s="72"/>
      <c r="AR427" s="156"/>
      <c r="AS427" s="72"/>
      <c r="AT427" s="160"/>
      <c r="AU427" s="72"/>
      <c r="AV427" s="156"/>
      <c r="AW427" s="71"/>
      <c r="AX427" s="72"/>
      <c r="AY427" s="111"/>
      <c r="AZ427" s="71"/>
      <c r="BA427" s="72"/>
      <c r="BB427" s="171"/>
      <c r="BC427" s="72"/>
      <c r="BD427" s="75"/>
    </row>
    <row r="428" ht="16.5" customHeight="1" outlineLevel="1">
      <c r="A428" s="75"/>
      <c r="B428" s="105"/>
      <c r="C428" s="106"/>
      <c r="D428" s="72"/>
      <c r="E428" s="107"/>
      <c r="F428" s="71"/>
      <c r="G428" s="107"/>
      <c r="H428" s="71"/>
      <c r="I428" s="107"/>
      <c r="J428" s="71"/>
      <c r="K428" s="71"/>
      <c r="L428" s="71"/>
      <c r="M428" s="72"/>
      <c r="N428" s="246"/>
      <c r="O428" s="72"/>
      <c r="P428" s="109"/>
      <c r="Q428" s="71"/>
      <c r="R428" s="110"/>
      <c r="S428" s="72"/>
      <c r="T428" s="111"/>
      <c r="U428" s="72"/>
      <c r="V428" s="112"/>
      <c r="W428" s="71"/>
      <c r="X428" s="72"/>
      <c r="Y428" s="112"/>
      <c r="Z428" s="72"/>
      <c r="AA428" s="75"/>
      <c r="AB428" s="169"/>
      <c r="AC428" s="72"/>
      <c r="AD428" s="170"/>
      <c r="AE428" s="72"/>
      <c r="AF428" s="170"/>
      <c r="AG428" s="71"/>
      <c r="AH428" s="72"/>
      <c r="AI428" s="170"/>
      <c r="AJ428" s="71"/>
      <c r="AK428" s="72"/>
      <c r="AL428" s="170"/>
      <c r="AM428" s="72"/>
      <c r="AN428" s="111"/>
      <c r="AO428" s="72"/>
      <c r="AP428" s="156"/>
      <c r="AQ428" s="72"/>
      <c r="AR428" s="156"/>
      <c r="AS428" s="72"/>
      <c r="AT428" s="160"/>
      <c r="AU428" s="72"/>
      <c r="AV428" s="156"/>
      <c r="AW428" s="71"/>
      <c r="AX428" s="72"/>
      <c r="AY428" s="111"/>
      <c r="AZ428" s="71"/>
      <c r="BA428" s="72"/>
      <c r="BB428" s="171"/>
      <c r="BC428" s="72"/>
      <c r="BD428" s="75"/>
    </row>
    <row r="429" ht="16.5" customHeight="1" outlineLevel="1">
      <c r="A429" s="75"/>
      <c r="B429" s="105"/>
      <c r="C429" s="106"/>
      <c r="D429" s="72"/>
      <c r="E429" s="107"/>
      <c r="F429" s="71"/>
      <c r="G429" s="107"/>
      <c r="H429" s="71"/>
      <c r="I429" s="107"/>
      <c r="J429" s="71"/>
      <c r="K429" s="71"/>
      <c r="L429" s="71"/>
      <c r="M429" s="72"/>
      <c r="N429" s="246"/>
      <c r="O429" s="72"/>
      <c r="P429" s="109"/>
      <c r="Q429" s="71"/>
      <c r="R429" s="110"/>
      <c r="S429" s="72"/>
      <c r="T429" s="111"/>
      <c r="U429" s="72"/>
      <c r="V429" s="112"/>
      <c r="W429" s="71"/>
      <c r="X429" s="72"/>
      <c r="Y429" s="112"/>
      <c r="Z429" s="72"/>
      <c r="AA429" s="75"/>
      <c r="AB429" s="169"/>
      <c r="AC429" s="72"/>
      <c r="AD429" s="170"/>
      <c r="AE429" s="72"/>
      <c r="AF429" s="170"/>
      <c r="AG429" s="71"/>
      <c r="AH429" s="72"/>
      <c r="AI429" s="170"/>
      <c r="AJ429" s="71"/>
      <c r="AK429" s="72"/>
      <c r="AL429" s="170"/>
      <c r="AM429" s="72"/>
      <c r="AN429" s="111"/>
      <c r="AO429" s="72"/>
      <c r="AP429" s="156"/>
      <c r="AQ429" s="72"/>
      <c r="AR429" s="156"/>
      <c r="AS429" s="72"/>
      <c r="AT429" s="160"/>
      <c r="AU429" s="72"/>
      <c r="AV429" s="156"/>
      <c r="AW429" s="71"/>
      <c r="AX429" s="72"/>
      <c r="AY429" s="111"/>
      <c r="AZ429" s="71"/>
      <c r="BA429" s="72"/>
      <c r="BB429" s="171"/>
      <c r="BC429" s="72"/>
      <c r="BD429" s="75"/>
    </row>
    <row r="430" ht="16.5" customHeight="1" outlineLevel="1">
      <c r="A430" s="75"/>
      <c r="B430" s="105"/>
      <c r="C430" s="106"/>
      <c r="D430" s="72"/>
      <c r="E430" s="107"/>
      <c r="F430" s="71"/>
      <c r="G430" s="107"/>
      <c r="H430" s="71"/>
      <c r="I430" s="107"/>
      <c r="J430" s="71"/>
      <c r="K430" s="71"/>
      <c r="L430" s="71"/>
      <c r="M430" s="72"/>
      <c r="N430" s="246"/>
      <c r="O430" s="72"/>
      <c r="P430" s="109"/>
      <c r="Q430" s="71"/>
      <c r="R430" s="110"/>
      <c r="S430" s="72"/>
      <c r="T430" s="111"/>
      <c r="U430" s="72"/>
      <c r="V430" s="112"/>
      <c r="W430" s="71"/>
      <c r="X430" s="72"/>
      <c r="Y430" s="112"/>
      <c r="Z430" s="72"/>
      <c r="AA430" s="75"/>
      <c r="AB430" s="169"/>
      <c r="AC430" s="72"/>
      <c r="AD430" s="170"/>
      <c r="AE430" s="72"/>
      <c r="AF430" s="170"/>
      <c r="AG430" s="71"/>
      <c r="AH430" s="72"/>
      <c r="AI430" s="170"/>
      <c r="AJ430" s="71"/>
      <c r="AK430" s="72"/>
      <c r="AL430" s="170"/>
      <c r="AM430" s="72"/>
      <c r="AN430" s="111"/>
      <c r="AO430" s="72"/>
      <c r="AP430" s="156"/>
      <c r="AQ430" s="72"/>
      <c r="AR430" s="156"/>
      <c r="AS430" s="72"/>
      <c r="AT430" s="160"/>
      <c r="AU430" s="72"/>
      <c r="AV430" s="156"/>
      <c r="AW430" s="71"/>
      <c r="AX430" s="72"/>
      <c r="AY430" s="111"/>
      <c r="AZ430" s="71"/>
      <c r="BA430" s="72"/>
      <c r="BB430" s="171"/>
      <c r="BC430" s="72"/>
      <c r="BD430" s="75"/>
    </row>
    <row r="431" ht="16.5" customHeight="1" outlineLevel="1">
      <c r="A431" s="75"/>
      <c r="B431" s="105"/>
      <c r="C431" s="106"/>
      <c r="D431" s="72"/>
      <c r="E431" s="107"/>
      <c r="F431" s="71"/>
      <c r="G431" s="107"/>
      <c r="H431" s="71"/>
      <c r="I431" s="107"/>
      <c r="J431" s="71"/>
      <c r="K431" s="71"/>
      <c r="L431" s="71"/>
      <c r="M431" s="72"/>
      <c r="N431" s="246"/>
      <c r="O431" s="72"/>
      <c r="P431" s="109"/>
      <c r="Q431" s="71"/>
      <c r="R431" s="110"/>
      <c r="S431" s="72"/>
      <c r="T431" s="111"/>
      <c r="U431" s="72"/>
      <c r="V431" s="112"/>
      <c r="W431" s="71"/>
      <c r="X431" s="72"/>
      <c r="Y431" s="112"/>
      <c r="Z431" s="72"/>
      <c r="AA431" s="75"/>
      <c r="AB431" s="169"/>
      <c r="AC431" s="72"/>
      <c r="AD431" s="170"/>
      <c r="AE431" s="72"/>
      <c r="AF431" s="170"/>
      <c r="AG431" s="71"/>
      <c r="AH431" s="72"/>
      <c r="AI431" s="170"/>
      <c r="AJ431" s="71"/>
      <c r="AK431" s="72"/>
      <c r="AL431" s="170"/>
      <c r="AM431" s="72"/>
      <c r="AN431" s="111"/>
      <c r="AO431" s="72"/>
      <c r="AP431" s="156"/>
      <c r="AQ431" s="72"/>
      <c r="AR431" s="156"/>
      <c r="AS431" s="72"/>
      <c r="AT431" s="160"/>
      <c r="AU431" s="72"/>
      <c r="AV431" s="156"/>
      <c r="AW431" s="71"/>
      <c r="AX431" s="72"/>
      <c r="AY431" s="111"/>
      <c r="AZ431" s="71"/>
      <c r="BA431" s="72"/>
      <c r="BB431" s="171"/>
      <c r="BC431" s="72"/>
      <c r="BD431" s="75"/>
    </row>
    <row r="432" ht="16.5" customHeight="1" outlineLevel="1">
      <c r="A432" s="75"/>
      <c r="B432" s="105"/>
      <c r="C432" s="106"/>
      <c r="D432" s="72"/>
      <c r="E432" s="107"/>
      <c r="F432" s="71"/>
      <c r="G432" s="107"/>
      <c r="H432" s="71"/>
      <c r="I432" s="107"/>
      <c r="J432" s="71"/>
      <c r="K432" s="71"/>
      <c r="L432" s="71"/>
      <c r="M432" s="72"/>
      <c r="N432" s="246"/>
      <c r="O432" s="72"/>
      <c r="P432" s="109"/>
      <c r="Q432" s="71"/>
      <c r="R432" s="110"/>
      <c r="S432" s="72"/>
      <c r="T432" s="111"/>
      <c r="U432" s="72"/>
      <c r="V432" s="112"/>
      <c r="W432" s="71"/>
      <c r="X432" s="72"/>
      <c r="Y432" s="112"/>
      <c r="Z432" s="72"/>
      <c r="AA432" s="75"/>
      <c r="AB432" s="169"/>
      <c r="AC432" s="72"/>
      <c r="AD432" s="170"/>
      <c r="AE432" s="72"/>
      <c r="AF432" s="170"/>
      <c r="AG432" s="71"/>
      <c r="AH432" s="72"/>
      <c r="AI432" s="170"/>
      <c r="AJ432" s="71"/>
      <c r="AK432" s="72"/>
      <c r="AL432" s="170"/>
      <c r="AM432" s="72"/>
      <c r="AN432" s="111"/>
      <c r="AO432" s="72"/>
      <c r="AP432" s="156"/>
      <c r="AQ432" s="72"/>
      <c r="AR432" s="156"/>
      <c r="AS432" s="72"/>
      <c r="AT432" s="160"/>
      <c r="AU432" s="72"/>
      <c r="AV432" s="156"/>
      <c r="AW432" s="71"/>
      <c r="AX432" s="72"/>
      <c r="AY432" s="111"/>
      <c r="AZ432" s="71"/>
      <c r="BA432" s="72"/>
      <c r="BB432" s="171"/>
      <c r="BC432" s="72"/>
      <c r="BD432" s="75"/>
    </row>
    <row r="433" ht="16.5" customHeight="1" outlineLevel="1">
      <c r="A433" s="75"/>
      <c r="B433" s="105"/>
      <c r="C433" s="106"/>
      <c r="D433" s="72"/>
      <c r="E433" s="107"/>
      <c r="F433" s="71"/>
      <c r="G433" s="107"/>
      <c r="H433" s="71"/>
      <c r="I433" s="107"/>
      <c r="J433" s="71"/>
      <c r="K433" s="71"/>
      <c r="L433" s="71"/>
      <c r="M433" s="72"/>
      <c r="N433" s="246"/>
      <c r="O433" s="72"/>
      <c r="P433" s="109"/>
      <c r="Q433" s="71"/>
      <c r="R433" s="110"/>
      <c r="S433" s="72"/>
      <c r="T433" s="111"/>
      <c r="U433" s="72"/>
      <c r="V433" s="112"/>
      <c r="W433" s="71"/>
      <c r="X433" s="72"/>
      <c r="Y433" s="112"/>
      <c r="Z433" s="72"/>
      <c r="AA433" s="75"/>
      <c r="AB433" s="169"/>
      <c r="AC433" s="72"/>
      <c r="AD433" s="170"/>
      <c r="AE433" s="72"/>
      <c r="AF433" s="170"/>
      <c r="AG433" s="71"/>
      <c r="AH433" s="72"/>
      <c r="AI433" s="170"/>
      <c r="AJ433" s="71"/>
      <c r="AK433" s="72"/>
      <c r="AL433" s="170"/>
      <c r="AM433" s="72"/>
      <c r="AN433" s="111"/>
      <c r="AO433" s="72"/>
      <c r="AP433" s="156"/>
      <c r="AQ433" s="72"/>
      <c r="AR433" s="156"/>
      <c r="AS433" s="72"/>
      <c r="AT433" s="160"/>
      <c r="AU433" s="72"/>
      <c r="AV433" s="156"/>
      <c r="AW433" s="71"/>
      <c r="AX433" s="72"/>
      <c r="AY433" s="111"/>
      <c r="AZ433" s="71"/>
      <c r="BA433" s="72"/>
      <c r="BB433" s="171"/>
      <c r="BC433" s="72"/>
      <c r="BD433" s="75"/>
    </row>
    <row r="434" ht="16.5" customHeight="1" outlineLevel="1">
      <c r="A434" s="75"/>
      <c r="B434" s="105"/>
      <c r="C434" s="106"/>
      <c r="D434" s="72"/>
      <c r="E434" s="107"/>
      <c r="F434" s="71"/>
      <c r="G434" s="107"/>
      <c r="H434" s="71"/>
      <c r="I434" s="107"/>
      <c r="J434" s="71"/>
      <c r="K434" s="71"/>
      <c r="L434" s="71"/>
      <c r="M434" s="72"/>
      <c r="N434" s="246"/>
      <c r="O434" s="72"/>
      <c r="P434" s="109"/>
      <c r="Q434" s="71"/>
      <c r="R434" s="110"/>
      <c r="S434" s="72"/>
      <c r="T434" s="111"/>
      <c r="U434" s="72"/>
      <c r="V434" s="112"/>
      <c r="W434" s="71"/>
      <c r="X434" s="72"/>
      <c r="Y434" s="112"/>
      <c r="Z434" s="72"/>
      <c r="AA434" s="75"/>
      <c r="AB434" s="169"/>
      <c r="AC434" s="72"/>
      <c r="AD434" s="170"/>
      <c r="AE434" s="72"/>
      <c r="AF434" s="170"/>
      <c r="AG434" s="71"/>
      <c r="AH434" s="72"/>
      <c r="AI434" s="170"/>
      <c r="AJ434" s="71"/>
      <c r="AK434" s="72"/>
      <c r="AL434" s="170"/>
      <c r="AM434" s="72"/>
      <c r="AN434" s="111"/>
      <c r="AO434" s="72"/>
      <c r="AP434" s="156"/>
      <c r="AQ434" s="72"/>
      <c r="AR434" s="156"/>
      <c r="AS434" s="72"/>
      <c r="AT434" s="160"/>
      <c r="AU434" s="72"/>
      <c r="AV434" s="156"/>
      <c r="AW434" s="71"/>
      <c r="AX434" s="72"/>
      <c r="AY434" s="111"/>
      <c r="AZ434" s="71"/>
      <c r="BA434" s="72"/>
      <c r="BB434" s="171"/>
      <c r="BC434" s="72"/>
      <c r="BD434" s="75"/>
    </row>
    <row r="435" ht="16.5" customHeight="1" outlineLevel="1">
      <c r="A435" s="75"/>
      <c r="B435" s="105"/>
      <c r="C435" s="106"/>
      <c r="D435" s="72"/>
      <c r="E435" s="107"/>
      <c r="F435" s="71"/>
      <c r="G435" s="107"/>
      <c r="H435" s="71"/>
      <c r="I435" s="107"/>
      <c r="J435" s="71"/>
      <c r="K435" s="71"/>
      <c r="L435" s="71"/>
      <c r="M435" s="72"/>
      <c r="N435" s="246"/>
      <c r="O435" s="72"/>
      <c r="P435" s="109"/>
      <c r="Q435" s="71"/>
      <c r="R435" s="110"/>
      <c r="S435" s="72"/>
      <c r="T435" s="111"/>
      <c r="U435" s="72"/>
      <c r="V435" s="112"/>
      <c r="W435" s="71"/>
      <c r="X435" s="72"/>
      <c r="Y435" s="112"/>
      <c r="Z435" s="72"/>
      <c r="AA435" s="75"/>
      <c r="AB435" s="169"/>
      <c r="AC435" s="72"/>
      <c r="AD435" s="170"/>
      <c r="AE435" s="72"/>
      <c r="AF435" s="170"/>
      <c r="AG435" s="71"/>
      <c r="AH435" s="72"/>
      <c r="AI435" s="170"/>
      <c r="AJ435" s="71"/>
      <c r="AK435" s="72"/>
      <c r="AL435" s="170"/>
      <c r="AM435" s="72"/>
      <c r="AN435" s="111"/>
      <c r="AO435" s="72"/>
      <c r="AP435" s="156"/>
      <c r="AQ435" s="72"/>
      <c r="AR435" s="156"/>
      <c r="AS435" s="72"/>
      <c r="AT435" s="160"/>
      <c r="AU435" s="72"/>
      <c r="AV435" s="156"/>
      <c r="AW435" s="71"/>
      <c r="AX435" s="72"/>
      <c r="AY435" s="111"/>
      <c r="AZ435" s="71"/>
      <c r="BA435" s="72"/>
      <c r="BB435" s="171"/>
      <c r="BC435" s="72"/>
      <c r="BD435" s="75"/>
    </row>
    <row r="436" ht="16.5" customHeight="1" outlineLevel="1">
      <c r="A436" s="75"/>
      <c r="B436" s="105"/>
      <c r="C436" s="106"/>
      <c r="D436" s="72"/>
      <c r="E436" s="107"/>
      <c r="F436" s="71"/>
      <c r="G436" s="107"/>
      <c r="H436" s="71"/>
      <c r="I436" s="107"/>
      <c r="J436" s="71"/>
      <c r="K436" s="71"/>
      <c r="L436" s="71"/>
      <c r="M436" s="72"/>
      <c r="N436" s="246"/>
      <c r="O436" s="72"/>
      <c r="P436" s="109"/>
      <c r="Q436" s="71"/>
      <c r="R436" s="110"/>
      <c r="S436" s="72"/>
      <c r="T436" s="111"/>
      <c r="U436" s="72"/>
      <c r="V436" s="112"/>
      <c r="W436" s="71"/>
      <c r="X436" s="72"/>
      <c r="Y436" s="112"/>
      <c r="Z436" s="72"/>
      <c r="AA436" s="75"/>
      <c r="AB436" s="169"/>
      <c r="AC436" s="72"/>
      <c r="AD436" s="170"/>
      <c r="AE436" s="72"/>
      <c r="AF436" s="170"/>
      <c r="AG436" s="71"/>
      <c r="AH436" s="72"/>
      <c r="AI436" s="170"/>
      <c r="AJ436" s="71"/>
      <c r="AK436" s="72"/>
      <c r="AL436" s="170"/>
      <c r="AM436" s="72"/>
      <c r="AN436" s="111"/>
      <c r="AO436" s="72"/>
      <c r="AP436" s="156"/>
      <c r="AQ436" s="72"/>
      <c r="AR436" s="156"/>
      <c r="AS436" s="72"/>
      <c r="AT436" s="160"/>
      <c r="AU436" s="72"/>
      <c r="AV436" s="156"/>
      <c r="AW436" s="71"/>
      <c r="AX436" s="72"/>
      <c r="AY436" s="111"/>
      <c r="AZ436" s="71"/>
      <c r="BA436" s="72"/>
      <c r="BB436" s="171"/>
      <c r="BC436" s="72"/>
      <c r="BD436" s="75"/>
    </row>
    <row r="437" ht="16.5" customHeight="1" outlineLevel="1">
      <c r="A437" s="75"/>
      <c r="B437" s="105"/>
      <c r="C437" s="106"/>
      <c r="D437" s="72"/>
      <c r="E437" s="107"/>
      <c r="F437" s="71"/>
      <c r="G437" s="107"/>
      <c r="H437" s="71"/>
      <c r="I437" s="107"/>
      <c r="J437" s="71"/>
      <c r="K437" s="71"/>
      <c r="L437" s="71"/>
      <c r="M437" s="72"/>
      <c r="N437" s="246"/>
      <c r="O437" s="72"/>
      <c r="P437" s="109"/>
      <c r="Q437" s="71"/>
      <c r="R437" s="110"/>
      <c r="S437" s="72"/>
      <c r="T437" s="111"/>
      <c r="U437" s="72"/>
      <c r="V437" s="112"/>
      <c r="W437" s="71"/>
      <c r="X437" s="72"/>
      <c r="Y437" s="112"/>
      <c r="Z437" s="72"/>
      <c r="AA437" s="75"/>
      <c r="AB437" s="169"/>
      <c r="AC437" s="72"/>
      <c r="AD437" s="170"/>
      <c r="AE437" s="72"/>
      <c r="AF437" s="170"/>
      <c r="AG437" s="71"/>
      <c r="AH437" s="72"/>
      <c r="AI437" s="170"/>
      <c r="AJ437" s="71"/>
      <c r="AK437" s="72"/>
      <c r="AL437" s="170"/>
      <c r="AM437" s="72"/>
      <c r="AN437" s="111"/>
      <c r="AO437" s="72"/>
      <c r="AP437" s="156"/>
      <c r="AQ437" s="72"/>
      <c r="AR437" s="156"/>
      <c r="AS437" s="72"/>
      <c r="AT437" s="160"/>
      <c r="AU437" s="72"/>
      <c r="AV437" s="156"/>
      <c r="AW437" s="71"/>
      <c r="AX437" s="72"/>
      <c r="AY437" s="111"/>
      <c r="AZ437" s="71"/>
      <c r="BA437" s="72"/>
      <c r="BB437" s="171"/>
      <c r="BC437" s="72"/>
      <c r="BD437" s="75"/>
    </row>
    <row r="438" ht="16.5" customHeight="1" outlineLevel="1">
      <c r="A438" s="75"/>
      <c r="B438" s="105"/>
      <c r="C438" s="106"/>
      <c r="D438" s="72"/>
      <c r="E438" s="107"/>
      <c r="F438" s="71"/>
      <c r="G438" s="107"/>
      <c r="H438" s="71"/>
      <c r="I438" s="107"/>
      <c r="J438" s="71"/>
      <c r="K438" s="71"/>
      <c r="L438" s="71"/>
      <c r="M438" s="72"/>
      <c r="N438" s="246"/>
      <c r="O438" s="72"/>
      <c r="P438" s="109"/>
      <c r="Q438" s="71"/>
      <c r="R438" s="110"/>
      <c r="S438" s="72"/>
      <c r="T438" s="111"/>
      <c r="U438" s="72"/>
      <c r="V438" s="112"/>
      <c r="W438" s="71"/>
      <c r="X438" s="72"/>
      <c r="Y438" s="112"/>
      <c r="Z438" s="72"/>
      <c r="AA438" s="75"/>
      <c r="AB438" s="169"/>
      <c r="AC438" s="72"/>
      <c r="AD438" s="170"/>
      <c r="AE438" s="72"/>
      <c r="AF438" s="170"/>
      <c r="AG438" s="71"/>
      <c r="AH438" s="72"/>
      <c r="AI438" s="170"/>
      <c r="AJ438" s="71"/>
      <c r="AK438" s="72"/>
      <c r="AL438" s="170"/>
      <c r="AM438" s="72"/>
      <c r="AN438" s="111"/>
      <c r="AO438" s="72"/>
      <c r="AP438" s="156"/>
      <c r="AQ438" s="72"/>
      <c r="AR438" s="156"/>
      <c r="AS438" s="72"/>
      <c r="AT438" s="160"/>
      <c r="AU438" s="72"/>
      <c r="AV438" s="156"/>
      <c r="AW438" s="71"/>
      <c r="AX438" s="72"/>
      <c r="AY438" s="111"/>
      <c r="AZ438" s="71"/>
      <c r="BA438" s="72"/>
      <c r="BB438" s="171"/>
      <c r="BC438" s="72"/>
      <c r="BD438" s="75"/>
    </row>
    <row r="439" ht="16.5" customHeight="1" outlineLevel="1">
      <c r="A439" s="75"/>
      <c r="B439" s="105"/>
      <c r="C439" s="106"/>
      <c r="D439" s="72"/>
      <c r="E439" s="107"/>
      <c r="F439" s="71"/>
      <c r="G439" s="107"/>
      <c r="H439" s="71"/>
      <c r="I439" s="107"/>
      <c r="J439" s="71"/>
      <c r="K439" s="71"/>
      <c r="L439" s="71"/>
      <c r="M439" s="72"/>
      <c r="N439" s="246"/>
      <c r="O439" s="72"/>
      <c r="P439" s="109"/>
      <c r="Q439" s="71"/>
      <c r="R439" s="110"/>
      <c r="S439" s="72"/>
      <c r="T439" s="111"/>
      <c r="U439" s="72"/>
      <c r="V439" s="112"/>
      <c r="W439" s="71"/>
      <c r="X439" s="72"/>
      <c r="Y439" s="112"/>
      <c r="Z439" s="72"/>
      <c r="AA439" s="75"/>
      <c r="AB439" s="169"/>
      <c r="AC439" s="72"/>
      <c r="AD439" s="170"/>
      <c r="AE439" s="72"/>
      <c r="AF439" s="170"/>
      <c r="AG439" s="71"/>
      <c r="AH439" s="72"/>
      <c r="AI439" s="170"/>
      <c r="AJ439" s="71"/>
      <c r="AK439" s="72"/>
      <c r="AL439" s="170"/>
      <c r="AM439" s="72"/>
      <c r="AN439" s="111"/>
      <c r="AO439" s="72"/>
      <c r="AP439" s="156"/>
      <c r="AQ439" s="72"/>
      <c r="AR439" s="156"/>
      <c r="AS439" s="72"/>
      <c r="AT439" s="160"/>
      <c r="AU439" s="72"/>
      <c r="AV439" s="156"/>
      <c r="AW439" s="71"/>
      <c r="AX439" s="72"/>
      <c r="AY439" s="111"/>
      <c r="AZ439" s="71"/>
      <c r="BA439" s="72"/>
      <c r="BB439" s="171"/>
      <c r="BC439" s="72"/>
      <c r="BD439" s="75"/>
    </row>
    <row r="440" ht="16.5" customHeight="1" outlineLevel="1">
      <c r="A440" s="75"/>
      <c r="B440" s="105"/>
      <c r="C440" s="106"/>
      <c r="D440" s="72"/>
      <c r="E440" s="107"/>
      <c r="F440" s="71"/>
      <c r="G440" s="107"/>
      <c r="H440" s="71"/>
      <c r="I440" s="107"/>
      <c r="J440" s="71"/>
      <c r="K440" s="71"/>
      <c r="L440" s="71"/>
      <c r="M440" s="72"/>
      <c r="N440" s="246"/>
      <c r="O440" s="72"/>
      <c r="P440" s="109"/>
      <c r="Q440" s="71"/>
      <c r="R440" s="110"/>
      <c r="S440" s="72"/>
      <c r="T440" s="111"/>
      <c r="U440" s="72"/>
      <c r="V440" s="112"/>
      <c r="W440" s="71"/>
      <c r="X440" s="72"/>
      <c r="Y440" s="112"/>
      <c r="Z440" s="72"/>
      <c r="AA440" s="75"/>
      <c r="AB440" s="169"/>
      <c r="AC440" s="72"/>
      <c r="AD440" s="170"/>
      <c r="AE440" s="72"/>
      <c r="AF440" s="170"/>
      <c r="AG440" s="71"/>
      <c r="AH440" s="72"/>
      <c r="AI440" s="170"/>
      <c r="AJ440" s="71"/>
      <c r="AK440" s="72"/>
      <c r="AL440" s="170"/>
      <c r="AM440" s="72"/>
      <c r="AN440" s="111"/>
      <c r="AO440" s="72"/>
      <c r="AP440" s="156"/>
      <c r="AQ440" s="72"/>
      <c r="AR440" s="156"/>
      <c r="AS440" s="72"/>
      <c r="AT440" s="160"/>
      <c r="AU440" s="72"/>
      <c r="AV440" s="156"/>
      <c r="AW440" s="71"/>
      <c r="AX440" s="72"/>
      <c r="AY440" s="111"/>
      <c r="AZ440" s="71"/>
      <c r="BA440" s="72"/>
      <c r="BB440" s="171"/>
      <c r="BC440" s="72"/>
      <c r="BD440" s="75"/>
    </row>
    <row r="441" ht="16.5" customHeight="1" outlineLevel="1">
      <c r="A441" s="75"/>
      <c r="B441" s="105"/>
      <c r="C441" s="106"/>
      <c r="D441" s="72"/>
      <c r="E441" s="107"/>
      <c r="F441" s="71"/>
      <c r="G441" s="107"/>
      <c r="H441" s="71"/>
      <c r="I441" s="107"/>
      <c r="J441" s="71"/>
      <c r="K441" s="71"/>
      <c r="L441" s="71"/>
      <c r="M441" s="72"/>
      <c r="N441" s="246"/>
      <c r="O441" s="72"/>
      <c r="P441" s="109"/>
      <c r="Q441" s="71"/>
      <c r="R441" s="110"/>
      <c r="S441" s="72"/>
      <c r="T441" s="111"/>
      <c r="U441" s="72"/>
      <c r="V441" s="112"/>
      <c r="W441" s="71"/>
      <c r="X441" s="72"/>
      <c r="Y441" s="112"/>
      <c r="Z441" s="72"/>
      <c r="AA441" s="75"/>
      <c r="AB441" s="169"/>
      <c r="AC441" s="72"/>
      <c r="AD441" s="170"/>
      <c r="AE441" s="72"/>
      <c r="AF441" s="170"/>
      <c r="AG441" s="71"/>
      <c r="AH441" s="72"/>
      <c r="AI441" s="170"/>
      <c r="AJ441" s="71"/>
      <c r="AK441" s="72"/>
      <c r="AL441" s="170"/>
      <c r="AM441" s="72"/>
      <c r="AN441" s="111"/>
      <c r="AO441" s="72"/>
      <c r="AP441" s="156"/>
      <c r="AQ441" s="72"/>
      <c r="AR441" s="156"/>
      <c r="AS441" s="72"/>
      <c r="AT441" s="160"/>
      <c r="AU441" s="72"/>
      <c r="AV441" s="156"/>
      <c r="AW441" s="71"/>
      <c r="AX441" s="72"/>
      <c r="AY441" s="111"/>
      <c r="AZ441" s="71"/>
      <c r="BA441" s="72"/>
      <c r="BB441" s="171"/>
      <c r="BC441" s="72"/>
      <c r="BD441" s="75"/>
    </row>
    <row r="442" ht="16.5" customHeight="1" outlineLevel="1">
      <c r="A442" s="75"/>
      <c r="B442" s="105"/>
      <c r="C442" s="106"/>
      <c r="D442" s="72"/>
      <c r="E442" s="107"/>
      <c r="F442" s="71"/>
      <c r="G442" s="107"/>
      <c r="H442" s="71"/>
      <c r="I442" s="107"/>
      <c r="J442" s="71"/>
      <c r="K442" s="71"/>
      <c r="L442" s="71"/>
      <c r="M442" s="72"/>
      <c r="N442" s="246"/>
      <c r="O442" s="72"/>
      <c r="P442" s="109"/>
      <c r="Q442" s="71"/>
      <c r="R442" s="110"/>
      <c r="S442" s="72"/>
      <c r="T442" s="111"/>
      <c r="U442" s="72"/>
      <c r="V442" s="112"/>
      <c r="W442" s="71"/>
      <c r="X442" s="72"/>
      <c r="Y442" s="112"/>
      <c r="Z442" s="72"/>
      <c r="AA442" s="75"/>
      <c r="AB442" s="169"/>
      <c r="AC442" s="72"/>
      <c r="AD442" s="170"/>
      <c r="AE442" s="72"/>
      <c r="AF442" s="170"/>
      <c r="AG442" s="71"/>
      <c r="AH442" s="72"/>
      <c r="AI442" s="170"/>
      <c r="AJ442" s="71"/>
      <c r="AK442" s="72"/>
      <c r="AL442" s="170"/>
      <c r="AM442" s="72"/>
      <c r="AN442" s="111"/>
      <c r="AO442" s="72"/>
      <c r="AP442" s="156"/>
      <c r="AQ442" s="72"/>
      <c r="AR442" s="156"/>
      <c r="AS442" s="72"/>
      <c r="AT442" s="160"/>
      <c r="AU442" s="72"/>
      <c r="AV442" s="156"/>
      <c r="AW442" s="71"/>
      <c r="AX442" s="72"/>
      <c r="AY442" s="111"/>
      <c r="AZ442" s="71"/>
      <c r="BA442" s="72"/>
      <c r="BB442" s="171"/>
      <c r="BC442" s="72"/>
      <c r="BD442" s="75"/>
    </row>
    <row r="443" ht="16.5" customHeight="1" outlineLevel="1">
      <c r="A443" s="75"/>
      <c r="B443" s="105"/>
      <c r="C443" s="106"/>
      <c r="D443" s="72"/>
      <c r="E443" s="107"/>
      <c r="F443" s="71"/>
      <c r="G443" s="107"/>
      <c r="H443" s="71"/>
      <c r="I443" s="107"/>
      <c r="J443" s="71"/>
      <c r="K443" s="71"/>
      <c r="L443" s="71"/>
      <c r="M443" s="72"/>
      <c r="N443" s="246"/>
      <c r="O443" s="72"/>
      <c r="P443" s="109"/>
      <c r="Q443" s="71"/>
      <c r="R443" s="110"/>
      <c r="S443" s="72"/>
      <c r="T443" s="111"/>
      <c r="U443" s="72"/>
      <c r="V443" s="112"/>
      <c r="W443" s="71"/>
      <c r="X443" s="72"/>
      <c r="Y443" s="112"/>
      <c r="Z443" s="72"/>
      <c r="AA443" s="75"/>
      <c r="AB443" s="169"/>
      <c r="AC443" s="72"/>
      <c r="AD443" s="170"/>
      <c r="AE443" s="72"/>
      <c r="AF443" s="170"/>
      <c r="AG443" s="71"/>
      <c r="AH443" s="72"/>
      <c r="AI443" s="170"/>
      <c r="AJ443" s="71"/>
      <c r="AK443" s="72"/>
      <c r="AL443" s="170"/>
      <c r="AM443" s="72"/>
      <c r="AN443" s="111"/>
      <c r="AO443" s="72"/>
      <c r="AP443" s="156"/>
      <c r="AQ443" s="72"/>
      <c r="AR443" s="156"/>
      <c r="AS443" s="72"/>
      <c r="AT443" s="160"/>
      <c r="AU443" s="72"/>
      <c r="AV443" s="156"/>
      <c r="AW443" s="71"/>
      <c r="AX443" s="72"/>
      <c r="AY443" s="111"/>
      <c r="AZ443" s="71"/>
      <c r="BA443" s="72"/>
      <c r="BB443" s="171"/>
      <c r="BC443" s="72"/>
      <c r="BD443" s="75"/>
    </row>
    <row r="444" ht="16.5" customHeight="1" outlineLevel="1">
      <c r="A444" s="75"/>
      <c r="B444" s="105"/>
      <c r="C444" s="106"/>
      <c r="D444" s="72"/>
      <c r="E444" s="107"/>
      <c r="F444" s="71"/>
      <c r="G444" s="107"/>
      <c r="H444" s="71"/>
      <c r="I444" s="107"/>
      <c r="J444" s="71"/>
      <c r="K444" s="71"/>
      <c r="L444" s="71"/>
      <c r="M444" s="72"/>
      <c r="N444" s="246"/>
      <c r="O444" s="72"/>
      <c r="P444" s="109"/>
      <c r="Q444" s="71"/>
      <c r="R444" s="110"/>
      <c r="S444" s="72"/>
      <c r="T444" s="111"/>
      <c r="U444" s="72"/>
      <c r="V444" s="112"/>
      <c r="W444" s="71"/>
      <c r="X444" s="72"/>
      <c r="Y444" s="112"/>
      <c r="Z444" s="72"/>
      <c r="AA444" s="75"/>
      <c r="AB444" s="169"/>
      <c r="AC444" s="72"/>
      <c r="AD444" s="170"/>
      <c r="AE444" s="72"/>
      <c r="AF444" s="170"/>
      <c r="AG444" s="71"/>
      <c r="AH444" s="72"/>
      <c r="AI444" s="170"/>
      <c r="AJ444" s="71"/>
      <c r="AK444" s="72"/>
      <c r="AL444" s="170"/>
      <c r="AM444" s="72"/>
      <c r="AN444" s="111"/>
      <c r="AO444" s="72"/>
      <c r="AP444" s="156"/>
      <c r="AQ444" s="72"/>
      <c r="AR444" s="156"/>
      <c r="AS444" s="72"/>
      <c r="AT444" s="160"/>
      <c r="AU444" s="72"/>
      <c r="AV444" s="156"/>
      <c r="AW444" s="71"/>
      <c r="AX444" s="72"/>
      <c r="AY444" s="111"/>
      <c r="AZ444" s="71"/>
      <c r="BA444" s="72"/>
      <c r="BB444" s="171"/>
      <c r="BC444" s="72"/>
      <c r="BD444" s="75"/>
    </row>
    <row r="445" ht="16.5" customHeight="1" outlineLevel="1">
      <c r="A445" s="75"/>
      <c r="B445" s="105"/>
      <c r="C445" s="106"/>
      <c r="D445" s="72"/>
      <c r="E445" s="107"/>
      <c r="F445" s="71"/>
      <c r="G445" s="107"/>
      <c r="H445" s="71"/>
      <c r="I445" s="107"/>
      <c r="J445" s="71"/>
      <c r="K445" s="71"/>
      <c r="L445" s="71"/>
      <c r="M445" s="72"/>
      <c r="N445" s="246"/>
      <c r="O445" s="72"/>
      <c r="P445" s="109"/>
      <c r="Q445" s="71"/>
      <c r="R445" s="110"/>
      <c r="S445" s="72"/>
      <c r="T445" s="111"/>
      <c r="U445" s="72"/>
      <c r="V445" s="112"/>
      <c r="W445" s="71"/>
      <c r="X445" s="72"/>
      <c r="Y445" s="112"/>
      <c r="Z445" s="72"/>
      <c r="AA445" s="75"/>
      <c r="AB445" s="169"/>
      <c r="AC445" s="72"/>
      <c r="AD445" s="170"/>
      <c r="AE445" s="72"/>
      <c r="AF445" s="170"/>
      <c r="AG445" s="71"/>
      <c r="AH445" s="72"/>
      <c r="AI445" s="170"/>
      <c r="AJ445" s="71"/>
      <c r="AK445" s="72"/>
      <c r="AL445" s="170"/>
      <c r="AM445" s="72"/>
      <c r="AN445" s="111"/>
      <c r="AO445" s="72"/>
      <c r="AP445" s="156"/>
      <c r="AQ445" s="72"/>
      <c r="AR445" s="156"/>
      <c r="AS445" s="72"/>
      <c r="AT445" s="160"/>
      <c r="AU445" s="72"/>
      <c r="AV445" s="156"/>
      <c r="AW445" s="71"/>
      <c r="AX445" s="72"/>
      <c r="AY445" s="111"/>
      <c r="AZ445" s="71"/>
      <c r="BA445" s="72"/>
      <c r="BB445" s="171"/>
      <c r="BC445" s="72"/>
      <c r="BD445" s="75"/>
    </row>
    <row r="446" ht="16.5" customHeight="1" outlineLevel="1">
      <c r="A446" s="75"/>
      <c r="B446" s="105"/>
      <c r="C446" s="106"/>
      <c r="D446" s="72"/>
      <c r="E446" s="107"/>
      <c r="F446" s="71"/>
      <c r="G446" s="107"/>
      <c r="H446" s="71"/>
      <c r="I446" s="107"/>
      <c r="J446" s="71"/>
      <c r="K446" s="71"/>
      <c r="L446" s="71"/>
      <c r="M446" s="72"/>
      <c r="N446" s="246"/>
      <c r="O446" s="72"/>
      <c r="P446" s="109"/>
      <c r="Q446" s="71"/>
      <c r="R446" s="110"/>
      <c r="S446" s="72"/>
      <c r="T446" s="111"/>
      <c r="U446" s="72"/>
      <c r="V446" s="112"/>
      <c r="W446" s="71"/>
      <c r="X446" s="72"/>
      <c r="Y446" s="112"/>
      <c r="Z446" s="72"/>
      <c r="AA446" s="75"/>
      <c r="AB446" s="169"/>
      <c r="AC446" s="72"/>
      <c r="AD446" s="170"/>
      <c r="AE446" s="72"/>
      <c r="AF446" s="170"/>
      <c r="AG446" s="71"/>
      <c r="AH446" s="72"/>
      <c r="AI446" s="170"/>
      <c r="AJ446" s="71"/>
      <c r="AK446" s="72"/>
      <c r="AL446" s="170"/>
      <c r="AM446" s="72"/>
      <c r="AN446" s="111"/>
      <c r="AO446" s="72"/>
      <c r="AP446" s="156"/>
      <c r="AQ446" s="72"/>
      <c r="AR446" s="156"/>
      <c r="AS446" s="72"/>
      <c r="AT446" s="160"/>
      <c r="AU446" s="72"/>
      <c r="AV446" s="156"/>
      <c r="AW446" s="71"/>
      <c r="AX446" s="72"/>
      <c r="AY446" s="111"/>
      <c r="AZ446" s="71"/>
      <c r="BA446" s="72"/>
      <c r="BB446" s="171"/>
      <c r="BC446" s="72"/>
      <c r="BD446" s="75"/>
    </row>
    <row r="447" ht="16.5" customHeight="1" outlineLevel="1">
      <c r="A447" s="75"/>
      <c r="B447" s="105"/>
      <c r="C447" s="106"/>
      <c r="D447" s="72"/>
      <c r="E447" s="107"/>
      <c r="F447" s="71"/>
      <c r="G447" s="107"/>
      <c r="H447" s="71"/>
      <c r="I447" s="107"/>
      <c r="J447" s="71"/>
      <c r="K447" s="71"/>
      <c r="L447" s="71"/>
      <c r="M447" s="72"/>
      <c r="N447" s="246"/>
      <c r="O447" s="72"/>
      <c r="P447" s="109"/>
      <c r="Q447" s="71"/>
      <c r="R447" s="110"/>
      <c r="S447" s="72"/>
      <c r="T447" s="111"/>
      <c r="U447" s="72"/>
      <c r="V447" s="112"/>
      <c r="W447" s="71"/>
      <c r="X447" s="72"/>
      <c r="Y447" s="112"/>
      <c r="Z447" s="72"/>
      <c r="AA447" s="75"/>
      <c r="AB447" s="169"/>
      <c r="AC447" s="72"/>
      <c r="AD447" s="170"/>
      <c r="AE447" s="72"/>
      <c r="AF447" s="170"/>
      <c r="AG447" s="71"/>
      <c r="AH447" s="72"/>
      <c r="AI447" s="170"/>
      <c r="AJ447" s="71"/>
      <c r="AK447" s="72"/>
      <c r="AL447" s="170"/>
      <c r="AM447" s="72"/>
      <c r="AN447" s="111"/>
      <c r="AO447" s="72"/>
      <c r="AP447" s="156"/>
      <c r="AQ447" s="72"/>
      <c r="AR447" s="156"/>
      <c r="AS447" s="72"/>
      <c r="AT447" s="160"/>
      <c r="AU447" s="72"/>
      <c r="AV447" s="156"/>
      <c r="AW447" s="71"/>
      <c r="AX447" s="72"/>
      <c r="AY447" s="111"/>
      <c r="AZ447" s="71"/>
      <c r="BA447" s="72"/>
      <c r="BB447" s="171"/>
      <c r="BC447" s="72"/>
      <c r="BD447" s="75"/>
    </row>
    <row r="448" ht="16.5" customHeight="1" outlineLevel="1">
      <c r="A448" s="75"/>
      <c r="B448" s="105"/>
      <c r="C448" s="106"/>
      <c r="D448" s="72"/>
      <c r="E448" s="107"/>
      <c r="F448" s="71"/>
      <c r="G448" s="107"/>
      <c r="H448" s="71"/>
      <c r="I448" s="107"/>
      <c r="J448" s="71"/>
      <c r="K448" s="71"/>
      <c r="L448" s="71"/>
      <c r="M448" s="72"/>
      <c r="N448" s="246"/>
      <c r="O448" s="72"/>
      <c r="P448" s="109"/>
      <c r="Q448" s="71"/>
      <c r="R448" s="110"/>
      <c r="S448" s="72"/>
      <c r="T448" s="111"/>
      <c r="U448" s="72"/>
      <c r="V448" s="112"/>
      <c r="W448" s="71"/>
      <c r="X448" s="72"/>
      <c r="Y448" s="112"/>
      <c r="Z448" s="72"/>
      <c r="AA448" s="75"/>
      <c r="AB448" s="169"/>
      <c r="AC448" s="72"/>
      <c r="AD448" s="170"/>
      <c r="AE448" s="72"/>
      <c r="AF448" s="170"/>
      <c r="AG448" s="71"/>
      <c r="AH448" s="72"/>
      <c r="AI448" s="170"/>
      <c r="AJ448" s="71"/>
      <c r="AK448" s="72"/>
      <c r="AL448" s="170"/>
      <c r="AM448" s="72"/>
      <c r="AN448" s="111"/>
      <c r="AO448" s="72"/>
      <c r="AP448" s="156"/>
      <c r="AQ448" s="72"/>
      <c r="AR448" s="156"/>
      <c r="AS448" s="72"/>
      <c r="AT448" s="160"/>
      <c r="AU448" s="72"/>
      <c r="AV448" s="156"/>
      <c r="AW448" s="71"/>
      <c r="AX448" s="72"/>
      <c r="AY448" s="111"/>
      <c r="AZ448" s="71"/>
      <c r="BA448" s="72"/>
      <c r="BB448" s="171"/>
      <c r="BC448" s="72"/>
      <c r="BD448" s="75"/>
    </row>
    <row r="449" ht="16.5" customHeight="1" outlineLevel="1">
      <c r="A449" s="75"/>
      <c r="B449" s="105"/>
      <c r="C449" s="106"/>
      <c r="D449" s="72"/>
      <c r="E449" s="107"/>
      <c r="F449" s="71"/>
      <c r="G449" s="107"/>
      <c r="H449" s="71"/>
      <c r="I449" s="107"/>
      <c r="J449" s="71"/>
      <c r="K449" s="71"/>
      <c r="L449" s="71"/>
      <c r="M449" s="72"/>
      <c r="N449" s="246"/>
      <c r="O449" s="72"/>
      <c r="P449" s="109"/>
      <c r="Q449" s="71"/>
      <c r="R449" s="110"/>
      <c r="S449" s="72"/>
      <c r="T449" s="111"/>
      <c r="U449" s="72"/>
      <c r="V449" s="112"/>
      <c r="W449" s="71"/>
      <c r="X449" s="72"/>
      <c r="Y449" s="112"/>
      <c r="Z449" s="72"/>
      <c r="AA449" s="75"/>
      <c r="AB449" s="169"/>
      <c r="AC449" s="72"/>
      <c r="AD449" s="170"/>
      <c r="AE449" s="72"/>
      <c r="AF449" s="170"/>
      <c r="AG449" s="71"/>
      <c r="AH449" s="72"/>
      <c r="AI449" s="170"/>
      <c r="AJ449" s="71"/>
      <c r="AK449" s="72"/>
      <c r="AL449" s="170"/>
      <c r="AM449" s="72"/>
      <c r="AN449" s="111"/>
      <c r="AO449" s="72"/>
      <c r="AP449" s="156"/>
      <c r="AQ449" s="72"/>
      <c r="AR449" s="156"/>
      <c r="AS449" s="72"/>
      <c r="AT449" s="160"/>
      <c r="AU449" s="72"/>
      <c r="AV449" s="156"/>
      <c r="AW449" s="71"/>
      <c r="AX449" s="72"/>
      <c r="AY449" s="111"/>
      <c r="AZ449" s="71"/>
      <c r="BA449" s="72"/>
      <c r="BB449" s="171"/>
      <c r="BC449" s="72"/>
      <c r="BD449" s="75"/>
    </row>
    <row r="450" ht="16.5" customHeight="1" outlineLevel="1">
      <c r="A450" s="75"/>
      <c r="B450" s="105"/>
      <c r="C450" s="106"/>
      <c r="D450" s="72"/>
      <c r="E450" s="107"/>
      <c r="F450" s="71"/>
      <c r="G450" s="107"/>
      <c r="H450" s="71"/>
      <c r="I450" s="107"/>
      <c r="J450" s="71"/>
      <c r="K450" s="71"/>
      <c r="L450" s="71"/>
      <c r="M450" s="72"/>
      <c r="N450" s="246"/>
      <c r="O450" s="72"/>
      <c r="P450" s="109"/>
      <c r="Q450" s="71"/>
      <c r="R450" s="110"/>
      <c r="S450" s="72"/>
      <c r="T450" s="111"/>
      <c r="U450" s="72"/>
      <c r="V450" s="112"/>
      <c r="W450" s="71"/>
      <c r="X450" s="72"/>
      <c r="Y450" s="112"/>
      <c r="Z450" s="72"/>
      <c r="AA450" s="75"/>
      <c r="AB450" s="169"/>
      <c r="AC450" s="72"/>
      <c r="AD450" s="170"/>
      <c r="AE450" s="72"/>
      <c r="AF450" s="170"/>
      <c r="AG450" s="71"/>
      <c r="AH450" s="72"/>
      <c r="AI450" s="170"/>
      <c r="AJ450" s="71"/>
      <c r="AK450" s="72"/>
      <c r="AL450" s="170"/>
      <c r="AM450" s="72"/>
      <c r="AN450" s="111"/>
      <c r="AO450" s="72"/>
      <c r="AP450" s="156"/>
      <c r="AQ450" s="72"/>
      <c r="AR450" s="156"/>
      <c r="AS450" s="72"/>
      <c r="AT450" s="160"/>
      <c r="AU450" s="72"/>
      <c r="AV450" s="156"/>
      <c r="AW450" s="71"/>
      <c r="AX450" s="72"/>
      <c r="AY450" s="111"/>
      <c r="AZ450" s="71"/>
      <c r="BA450" s="72"/>
      <c r="BB450" s="171"/>
      <c r="BC450" s="72"/>
      <c r="BD450" s="75"/>
    </row>
    <row r="451" ht="16.5" customHeight="1" outlineLevel="1">
      <c r="A451" s="75"/>
      <c r="B451" s="105"/>
      <c r="C451" s="106"/>
      <c r="D451" s="72"/>
      <c r="E451" s="107"/>
      <c r="F451" s="71"/>
      <c r="G451" s="107"/>
      <c r="H451" s="71"/>
      <c r="I451" s="107"/>
      <c r="J451" s="71"/>
      <c r="K451" s="71"/>
      <c r="L451" s="71"/>
      <c r="M451" s="72"/>
      <c r="N451" s="246"/>
      <c r="O451" s="72"/>
      <c r="P451" s="109"/>
      <c r="Q451" s="71"/>
      <c r="R451" s="110"/>
      <c r="S451" s="72"/>
      <c r="T451" s="111"/>
      <c r="U451" s="72"/>
      <c r="V451" s="112"/>
      <c r="W451" s="71"/>
      <c r="X451" s="72"/>
      <c r="Y451" s="112"/>
      <c r="Z451" s="72"/>
      <c r="AA451" s="75"/>
      <c r="AB451" s="169"/>
      <c r="AC451" s="72"/>
      <c r="AD451" s="170"/>
      <c r="AE451" s="72"/>
      <c r="AF451" s="170"/>
      <c r="AG451" s="71"/>
      <c r="AH451" s="72"/>
      <c r="AI451" s="170"/>
      <c r="AJ451" s="71"/>
      <c r="AK451" s="72"/>
      <c r="AL451" s="170"/>
      <c r="AM451" s="72"/>
      <c r="AN451" s="111"/>
      <c r="AO451" s="72"/>
      <c r="AP451" s="156"/>
      <c r="AQ451" s="72"/>
      <c r="AR451" s="156"/>
      <c r="AS451" s="72"/>
      <c r="AT451" s="160"/>
      <c r="AU451" s="72"/>
      <c r="AV451" s="156"/>
      <c r="AW451" s="71"/>
      <c r="AX451" s="72"/>
      <c r="AY451" s="111"/>
      <c r="AZ451" s="71"/>
      <c r="BA451" s="72"/>
      <c r="BB451" s="171"/>
      <c r="BC451" s="72"/>
      <c r="BD451" s="75"/>
    </row>
    <row r="452" ht="16.5" customHeight="1" outlineLevel="1">
      <c r="A452" s="75"/>
      <c r="B452" s="105"/>
      <c r="C452" s="106"/>
      <c r="D452" s="72"/>
      <c r="E452" s="107"/>
      <c r="F452" s="71"/>
      <c r="G452" s="107"/>
      <c r="H452" s="71"/>
      <c r="I452" s="107"/>
      <c r="J452" s="71"/>
      <c r="K452" s="71"/>
      <c r="L452" s="71"/>
      <c r="M452" s="72"/>
      <c r="N452" s="246"/>
      <c r="O452" s="72"/>
      <c r="P452" s="109"/>
      <c r="Q452" s="71"/>
      <c r="R452" s="110"/>
      <c r="S452" s="72"/>
      <c r="T452" s="111"/>
      <c r="U452" s="72"/>
      <c r="V452" s="112"/>
      <c r="W452" s="71"/>
      <c r="X452" s="72"/>
      <c r="Y452" s="112"/>
      <c r="Z452" s="72"/>
      <c r="AA452" s="75"/>
      <c r="AB452" s="169"/>
      <c r="AC452" s="72"/>
      <c r="AD452" s="170"/>
      <c r="AE452" s="72"/>
      <c r="AF452" s="170"/>
      <c r="AG452" s="71"/>
      <c r="AH452" s="72"/>
      <c r="AI452" s="170"/>
      <c r="AJ452" s="71"/>
      <c r="AK452" s="72"/>
      <c r="AL452" s="170"/>
      <c r="AM452" s="72"/>
      <c r="AN452" s="111"/>
      <c r="AO452" s="72"/>
      <c r="AP452" s="156"/>
      <c r="AQ452" s="72"/>
      <c r="AR452" s="156"/>
      <c r="AS452" s="72"/>
      <c r="AT452" s="160"/>
      <c r="AU452" s="72"/>
      <c r="AV452" s="156"/>
      <c r="AW452" s="71"/>
      <c r="AX452" s="72"/>
      <c r="AY452" s="111"/>
      <c r="AZ452" s="71"/>
      <c r="BA452" s="72"/>
      <c r="BB452" s="171"/>
      <c r="BC452" s="72"/>
      <c r="BD452" s="75"/>
    </row>
    <row r="453" ht="16.5" customHeight="1" outlineLevel="1">
      <c r="A453" s="75"/>
      <c r="B453" s="105"/>
      <c r="C453" s="106"/>
      <c r="D453" s="72"/>
      <c r="E453" s="107"/>
      <c r="F453" s="71"/>
      <c r="G453" s="107"/>
      <c r="H453" s="71"/>
      <c r="I453" s="107"/>
      <c r="J453" s="71"/>
      <c r="K453" s="71"/>
      <c r="L453" s="71"/>
      <c r="M453" s="72"/>
      <c r="N453" s="246"/>
      <c r="O453" s="72"/>
      <c r="P453" s="109"/>
      <c r="Q453" s="71"/>
      <c r="R453" s="110"/>
      <c r="S453" s="72"/>
      <c r="T453" s="111"/>
      <c r="U453" s="72"/>
      <c r="V453" s="112"/>
      <c r="W453" s="71"/>
      <c r="X453" s="72"/>
      <c r="Y453" s="112"/>
      <c r="Z453" s="72"/>
      <c r="AA453" s="75"/>
      <c r="AB453" s="169"/>
      <c r="AC453" s="72"/>
      <c r="AD453" s="170"/>
      <c r="AE453" s="72"/>
      <c r="AF453" s="170"/>
      <c r="AG453" s="71"/>
      <c r="AH453" s="72"/>
      <c r="AI453" s="170"/>
      <c r="AJ453" s="71"/>
      <c r="AK453" s="72"/>
      <c r="AL453" s="170"/>
      <c r="AM453" s="72"/>
      <c r="AN453" s="111"/>
      <c r="AO453" s="72"/>
      <c r="AP453" s="156"/>
      <c r="AQ453" s="72"/>
      <c r="AR453" s="156"/>
      <c r="AS453" s="72"/>
      <c r="AT453" s="160"/>
      <c r="AU453" s="72"/>
      <c r="AV453" s="156"/>
      <c r="AW453" s="71"/>
      <c r="AX453" s="72"/>
      <c r="AY453" s="111"/>
      <c r="AZ453" s="71"/>
      <c r="BA453" s="72"/>
      <c r="BB453" s="171"/>
      <c r="BC453" s="72"/>
      <c r="BD453" s="75"/>
    </row>
    <row r="454" ht="16.5" customHeight="1" outlineLevel="1">
      <c r="A454" s="75"/>
      <c r="B454" s="105"/>
      <c r="C454" s="106"/>
      <c r="D454" s="72"/>
      <c r="E454" s="107"/>
      <c r="F454" s="71"/>
      <c r="G454" s="107"/>
      <c r="H454" s="71"/>
      <c r="I454" s="107"/>
      <c r="J454" s="71"/>
      <c r="K454" s="71"/>
      <c r="L454" s="71"/>
      <c r="M454" s="72"/>
      <c r="N454" s="246"/>
      <c r="O454" s="72"/>
      <c r="P454" s="109"/>
      <c r="Q454" s="71"/>
      <c r="R454" s="110"/>
      <c r="S454" s="72"/>
      <c r="T454" s="111"/>
      <c r="U454" s="72"/>
      <c r="V454" s="112"/>
      <c r="W454" s="71"/>
      <c r="X454" s="72"/>
      <c r="Y454" s="112"/>
      <c r="Z454" s="72"/>
      <c r="AA454" s="75"/>
      <c r="AB454" s="169"/>
      <c r="AC454" s="72"/>
      <c r="AD454" s="170"/>
      <c r="AE454" s="72"/>
      <c r="AF454" s="170"/>
      <c r="AG454" s="71"/>
      <c r="AH454" s="72"/>
      <c r="AI454" s="170"/>
      <c r="AJ454" s="71"/>
      <c r="AK454" s="72"/>
      <c r="AL454" s="170"/>
      <c r="AM454" s="72"/>
      <c r="AN454" s="111"/>
      <c r="AO454" s="72"/>
      <c r="AP454" s="156"/>
      <c r="AQ454" s="72"/>
      <c r="AR454" s="156"/>
      <c r="AS454" s="72"/>
      <c r="AT454" s="160"/>
      <c r="AU454" s="72"/>
      <c r="AV454" s="156"/>
      <c r="AW454" s="71"/>
      <c r="AX454" s="72"/>
      <c r="AY454" s="111"/>
      <c r="AZ454" s="71"/>
      <c r="BA454" s="72"/>
      <c r="BB454" s="171"/>
      <c r="BC454" s="72"/>
      <c r="BD454" s="75"/>
    </row>
    <row r="455" ht="16.5" customHeight="1" outlineLevel="1">
      <c r="A455" s="75"/>
      <c r="B455" s="105"/>
      <c r="C455" s="106"/>
      <c r="D455" s="72"/>
      <c r="E455" s="107"/>
      <c r="F455" s="71"/>
      <c r="G455" s="107"/>
      <c r="H455" s="71"/>
      <c r="I455" s="107"/>
      <c r="J455" s="71"/>
      <c r="K455" s="71"/>
      <c r="L455" s="71"/>
      <c r="M455" s="72"/>
      <c r="N455" s="246"/>
      <c r="O455" s="72"/>
      <c r="P455" s="109"/>
      <c r="Q455" s="71"/>
      <c r="R455" s="110"/>
      <c r="S455" s="72"/>
      <c r="T455" s="111"/>
      <c r="U455" s="72"/>
      <c r="V455" s="112"/>
      <c r="W455" s="71"/>
      <c r="X455" s="72"/>
      <c r="Y455" s="112"/>
      <c r="Z455" s="72"/>
      <c r="AA455" s="75"/>
      <c r="AB455" s="169"/>
      <c r="AC455" s="72"/>
      <c r="AD455" s="170"/>
      <c r="AE455" s="72"/>
      <c r="AF455" s="170"/>
      <c r="AG455" s="71"/>
      <c r="AH455" s="72"/>
      <c r="AI455" s="170"/>
      <c r="AJ455" s="71"/>
      <c r="AK455" s="72"/>
      <c r="AL455" s="170"/>
      <c r="AM455" s="72"/>
      <c r="AN455" s="111"/>
      <c r="AO455" s="72"/>
      <c r="AP455" s="156"/>
      <c r="AQ455" s="72"/>
      <c r="AR455" s="156"/>
      <c r="AS455" s="72"/>
      <c r="AT455" s="160"/>
      <c r="AU455" s="72"/>
      <c r="AV455" s="156"/>
      <c r="AW455" s="71"/>
      <c r="AX455" s="72"/>
      <c r="AY455" s="111"/>
      <c r="AZ455" s="71"/>
      <c r="BA455" s="72"/>
      <c r="BB455" s="171"/>
      <c r="BC455" s="72"/>
      <c r="BD455" s="75"/>
    </row>
    <row r="456" ht="16.5" customHeight="1" outlineLevel="1">
      <c r="A456" s="75"/>
      <c r="B456" s="105"/>
      <c r="C456" s="106"/>
      <c r="D456" s="72"/>
      <c r="E456" s="107"/>
      <c r="F456" s="71"/>
      <c r="G456" s="107"/>
      <c r="H456" s="71"/>
      <c r="I456" s="107"/>
      <c r="J456" s="71"/>
      <c r="K456" s="71"/>
      <c r="L456" s="71"/>
      <c r="M456" s="72"/>
      <c r="N456" s="246"/>
      <c r="O456" s="72"/>
      <c r="P456" s="109"/>
      <c r="Q456" s="71"/>
      <c r="R456" s="110"/>
      <c r="S456" s="72"/>
      <c r="T456" s="111"/>
      <c r="U456" s="72"/>
      <c r="V456" s="112"/>
      <c r="W456" s="71"/>
      <c r="X456" s="72"/>
      <c r="Y456" s="112"/>
      <c r="Z456" s="72"/>
      <c r="AA456" s="75"/>
      <c r="AB456" s="169"/>
      <c r="AC456" s="72"/>
      <c r="AD456" s="170"/>
      <c r="AE456" s="72"/>
      <c r="AF456" s="170"/>
      <c r="AG456" s="71"/>
      <c r="AH456" s="72"/>
      <c r="AI456" s="170"/>
      <c r="AJ456" s="71"/>
      <c r="AK456" s="72"/>
      <c r="AL456" s="170"/>
      <c r="AM456" s="72"/>
      <c r="AN456" s="111"/>
      <c r="AO456" s="72"/>
      <c r="AP456" s="156"/>
      <c r="AQ456" s="72"/>
      <c r="AR456" s="156"/>
      <c r="AS456" s="72"/>
      <c r="AT456" s="160"/>
      <c r="AU456" s="72"/>
      <c r="AV456" s="156"/>
      <c r="AW456" s="71"/>
      <c r="AX456" s="72"/>
      <c r="AY456" s="111"/>
      <c r="AZ456" s="71"/>
      <c r="BA456" s="72"/>
      <c r="BB456" s="171"/>
      <c r="BC456" s="72"/>
      <c r="BD456" s="75"/>
    </row>
    <row r="457" ht="16.5" customHeight="1" outlineLevel="1">
      <c r="A457" s="75"/>
      <c r="B457" s="105"/>
      <c r="C457" s="106"/>
      <c r="D457" s="72"/>
      <c r="E457" s="107"/>
      <c r="F457" s="71"/>
      <c r="G457" s="107"/>
      <c r="H457" s="71"/>
      <c r="I457" s="107"/>
      <c r="J457" s="71"/>
      <c r="K457" s="71"/>
      <c r="L457" s="71"/>
      <c r="M457" s="72"/>
      <c r="N457" s="246"/>
      <c r="O457" s="72"/>
      <c r="P457" s="109"/>
      <c r="Q457" s="71"/>
      <c r="R457" s="110"/>
      <c r="S457" s="72"/>
      <c r="T457" s="111"/>
      <c r="U457" s="72"/>
      <c r="V457" s="112"/>
      <c r="W457" s="71"/>
      <c r="X457" s="72"/>
      <c r="Y457" s="112"/>
      <c r="Z457" s="72"/>
      <c r="AA457" s="75"/>
      <c r="AB457" s="169"/>
      <c r="AC457" s="72"/>
      <c r="AD457" s="170"/>
      <c r="AE457" s="72"/>
      <c r="AF457" s="170"/>
      <c r="AG457" s="71"/>
      <c r="AH457" s="72"/>
      <c r="AI457" s="170"/>
      <c r="AJ457" s="71"/>
      <c r="AK457" s="72"/>
      <c r="AL457" s="170"/>
      <c r="AM457" s="72"/>
      <c r="AN457" s="111"/>
      <c r="AO457" s="72"/>
      <c r="AP457" s="156"/>
      <c r="AQ457" s="72"/>
      <c r="AR457" s="156"/>
      <c r="AS457" s="72"/>
      <c r="AT457" s="160"/>
      <c r="AU457" s="72"/>
      <c r="AV457" s="156"/>
      <c r="AW457" s="71"/>
      <c r="AX457" s="72"/>
      <c r="AY457" s="111"/>
      <c r="AZ457" s="71"/>
      <c r="BA457" s="72"/>
      <c r="BB457" s="171"/>
      <c r="BC457" s="72"/>
      <c r="BD457" s="75"/>
    </row>
    <row r="458" ht="16.5" customHeight="1" outlineLevel="1">
      <c r="A458" s="75"/>
      <c r="B458" s="105"/>
      <c r="C458" s="106"/>
      <c r="D458" s="72"/>
      <c r="E458" s="107"/>
      <c r="F458" s="71"/>
      <c r="G458" s="107"/>
      <c r="H458" s="71"/>
      <c r="I458" s="107"/>
      <c r="J458" s="71"/>
      <c r="K458" s="71"/>
      <c r="L458" s="71"/>
      <c r="M458" s="72"/>
      <c r="N458" s="246"/>
      <c r="O458" s="72"/>
      <c r="P458" s="109"/>
      <c r="Q458" s="71"/>
      <c r="R458" s="110"/>
      <c r="S458" s="72"/>
      <c r="T458" s="111"/>
      <c r="U458" s="72"/>
      <c r="V458" s="112"/>
      <c r="W458" s="71"/>
      <c r="X458" s="72"/>
      <c r="Y458" s="112"/>
      <c r="Z458" s="72"/>
      <c r="AA458" s="75"/>
      <c r="AB458" s="169"/>
      <c r="AC458" s="72"/>
      <c r="AD458" s="170"/>
      <c r="AE458" s="72"/>
      <c r="AF458" s="170"/>
      <c r="AG458" s="71"/>
      <c r="AH458" s="72"/>
      <c r="AI458" s="170"/>
      <c r="AJ458" s="71"/>
      <c r="AK458" s="72"/>
      <c r="AL458" s="170"/>
      <c r="AM458" s="72"/>
      <c r="AN458" s="111"/>
      <c r="AO458" s="72"/>
      <c r="AP458" s="156"/>
      <c r="AQ458" s="72"/>
      <c r="AR458" s="156"/>
      <c r="AS458" s="72"/>
      <c r="AT458" s="160"/>
      <c r="AU458" s="72"/>
      <c r="AV458" s="156"/>
      <c r="AW458" s="71"/>
      <c r="AX458" s="72"/>
      <c r="AY458" s="111"/>
      <c r="AZ458" s="71"/>
      <c r="BA458" s="72"/>
      <c r="BB458" s="171"/>
      <c r="BC458" s="72"/>
      <c r="BD458" s="75"/>
    </row>
    <row r="459" ht="16.5" customHeight="1" outlineLevel="1">
      <c r="A459" s="75"/>
      <c r="B459" s="105"/>
      <c r="C459" s="106"/>
      <c r="D459" s="72"/>
      <c r="E459" s="107"/>
      <c r="F459" s="71"/>
      <c r="G459" s="107"/>
      <c r="H459" s="71"/>
      <c r="I459" s="107"/>
      <c r="J459" s="71"/>
      <c r="K459" s="71"/>
      <c r="L459" s="71"/>
      <c r="M459" s="72"/>
      <c r="N459" s="246"/>
      <c r="O459" s="72"/>
      <c r="P459" s="109"/>
      <c r="Q459" s="71"/>
      <c r="R459" s="110"/>
      <c r="S459" s="72"/>
      <c r="T459" s="111"/>
      <c r="U459" s="72"/>
      <c r="V459" s="112"/>
      <c r="W459" s="71"/>
      <c r="X459" s="72"/>
      <c r="Y459" s="112"/>
      <c r="Z459" s="72"/>
      <c r="AA459" s="75"/>
      <c r="AB459" s="169"/>
      <c r="AC459" s="72"/>
      <c r="AD459" s="170"/>
      <c r="AE459" s="72"/>
      <c r="AF459" s="170"/>
      <c r="AG459" s="71"/>
      <c r="AH459" s="72"/>
      <c r="AI459" s="170"/>
      <c r="AJ459" s="71"/>
      <c r="AK459" s="72"/>
      <c r="AL459" s="170"/>
      <c r="AM459" s="72"/>
      <c r="AN459" s="111"/>
      <c r="AO459" s="72"/>
      <c r="AP459" s="156"/>
      <c r="AQ459" s="72"/>
      <c r="AR459" s="156"/>
      <c r="AS459" s="72"/>
      <c r="AT459" s="160"/>
      <c r="AU459" s="72"/>
      <c r="AV459" s="156"/>
      <c r="AW459" s="71"/>
      <c r="AX459" s="72"/>
      <c r="AY459" s="111"/>
      <c r="AZ459" s="71"/>
      <c r="BA459" s="72"/>
      <c r="BB459" s="171"/>
      <c r="BC459" s="72"/>
      <c r="BD459" s="75"/>
    </row>
    <row r="460" ht="16.5" customHeight="1" outlineLevel="1">
      <c r="A460" s="75"/>
      <c r="B460" s="105"/>
      <c r="C460" s="106"/>
      <c r="D460" s="72"/>
      <c r="E460" s="107"/>
      <c r="F460" s="71"/>
      <c r="G460" s="107"/>
      <c r="H460" s="71"/>
      <c r="I460" s="107"/>
      <c r="J460" s="71"/>
      <c r="K460" s="71"/>
      <c r="L460" s="71"/>
      <c r="M460" s="72"/>
      <c r="N460" s="246"/>
      <c r="O460" s="72"/>
      <c r="P460" s="109"/>
      <c r="Q460" s="71"/>
      <c r="R460" s="110"/>
      <c r="S460" s="72"/>
      <c r="T460" s="111"/>
      <c r="U460" s="72"/>
      <c r="V460" s="112"/>
      <c r="W460" s="71"/>
      <c r="X460" s="72"/>
      <c r="Y460" s="112"/>
      <c r="Z460" s="72"/>
      <c r="AA460" s="75"/>
      <c r="AB460" s="169"/>
      <c r="AC460" s="72"/>
      <c r="AD460" s="170"/>
      <c r="AE460" s="72"/>
      <c r="AF460" s="170"/>
      <c r="AG460" s="71"/>
      <c r="AH460" s="72"/>
      <c r="AI460" s="170"/>
      <c r="AJ460" s="71"/>
      <c r="AK460" s="72"/>
      <c r="AL460" s="170"/>
      <c r="AM460" s="72"/>
      <c r="AN460" s="111"/>
      <c r="AO460" s="72"/>
      <c r="AP460" s="156"/>
      <c r="AQ460" s="72"/>
      <c r="AR460" s="156"/>
      <c r="AS460" s="72"/>
      <c r="AT460" s="160"/>
      <c r="AU460" s="72"/>
      <c r="AV460" s="156"/>
      <c r="AW460" s="71"/>
      <c r="AX460" s="72"/>
      <c r="AY460" s="111"/>
      <c r="AZ460" s="71"/>
      <c r="BA460" s="72"/>
      <c r="BB460" s="171"/>
      <c r="BC460" s="72"/>
      <c r="BD460" s="75"/>
    </row>
    <row r="461" ht="16.5" customHeight="1" outlineLevel="1">
      <c r="A461" s="75"/>
      <c r="B461" s="105"/>
      <c r="C461" s="106"/>
      <c r="D461" s="72"/>
      <c r="E461" s="107"/>
      <c r="F461" s="71"/>
      <c r="G461" s="107"/>
      <c r="H461" s="71"/>
      <c r="I461" s="107"/>
      <c r="J461" s="71"/>
      <c r="K461" s="71"/>
      <c r="L461" s="71"/>
      <c r="M461" s="72"/>
      <c r="N461" s="246"/>
      <c r="O461" s="72"/>
      <c r="P461" s="109"/>
      <c r="Q461" s="71"/>
      <c r="R461" s="110"/>
      <c r="S461" s="72"/>
      <c r="T461" s="111"/>
      <c r="U461" s="72"/>
      <c r="V461" s="112"/>
      <c r="W461" s="71"/>
      <c r="X461" s="72"/>
      <c r="Y461" s="112"/>
      <c r="Z461" s="72"/>
      <c r="AA461" s="75"/>
      <c r="AB461" s="169"/>
      <c r="AC461" s="72"/>
      <c r="AD461" s="170"/>
      <c r="AE461" s="72"/>
      <c r="AF461" s="170"/>
      <c r="AG461" s="71"/>
      <c r="AH461" s="72"/>
      <c r="AI461" s="170"/>
      <c r="AJ461" s="71"/>
      <c r="AK461" s="72"/>
      <c r="AL461" s="170"/>
      <c r="AM461" s="72"/>
      <c r="AN461" s="111"/>
      <c r="AO461" s="72"/>
      <c r="AP461" s="156"/>
      <c r="AQ461" s="72"/>
      <c r="AR461" s="156"/>
      <c r="AS461" s="72"/>
      <c r="AT461" s="160"/>
      <c r="AU461" s="72"/>
      <c r="AV461" s="156"/>
      <c r="AW461" s="71"/>
      <c r="AX461" s="72"/>
      <c r="AY461" s="111"/>
      <c r="AZ461" s="71"/>
      <c r="BA461" s="72"/>
      <c r="BB461" s="171"/>
      <c r="BC461" s="72"/>
      <c r="BD461" s="75"/>
    </row>
    <row r="462" ht="16.5" customHeight="1" outlineLevel="1">
      <c r="A462" s="75"/>
      <c r="B462" s="105"/>
      <c r="C462" s="106"/>
      <c r="D462" s="72"/>
      <c r="E462" s="107"/>
      <c r="F462" s="71"/>
      <c r="G462" s="107"/>
      <c r="H462" s="71"/>
      <c r="I462" s="107"/>
      <c r="J462" s="71"/>
      <c r="K462" s="71"/>
      <c r="L462" s="71"/>
      <c r="M462" s="72"/>
      <c r="N462" s="246"/>
      <c r="O462" s="72"/>
      <c r="P462" s="109"/>
      <c r="Q462" s="71"/>
      <c r="R462" s="110"/>
      <c r="S462" s="72"/>
      <c r="T462" s="111"/>
      <c r="U462" s="72"/>
      <c r="V462" s="112"/>
      <c r="W462" s="71"/>
      <c r="X462" s="72"/>
      <c r="Y462" s="112"/>
      <c r="Z462" s="72"/>
      <c r="AA462" s="75"/>
      <c r="AB462" s="169"/>
      <c r="AC462" s="72"/>
      <c r="AD462" s="170"/>
      <c r="AE462" s="72"/>
      <c r="AF462" s="170"/>
      <c r="AG462" s="71"/>
      <c r="AH462" s="72"/>
      <c r="AI462" s="170"/>
      <c r="AJ462" s="71"/>
      <c r="AK462" s="72"/>
      <c r="AL462" s="170"/>
      <c r="AM462" s="72"/>
      <c r="AN462" s="111"/>
      <c r="AO462" s="72"/>
      <c r="AP462" s="156"/>
      <c r="AQ462" s="72"/>
      <c r="AR462" s="156"/>
      <c r="AS462" s="72"/>
      <c r="AT462" s="160"/>
      <c r="AU462" s="72"/>
      <c r="AV462" s="156"/>
      <c r="AW462" s="71"/>
      <c r="AX462" s="72"/>
      <c r="AY462" s="111"/>
      <c r="AZ462" s="71"/>
      <c r="BA462" s="72"/>
      <c r="BB462" s="171"/>
      <c r="BC462" s="72"/>
      <c r="BD462" s="75"/>
    </row>
    <row r="463" ht="16.5" customHeight="1" outlineLevel="1">
      <c r="A463" s="75"/>
      <c r="B463" s="105"/>
      <c r="C463" s="106"/>
      <c r="D463" s="72"/>
      <c r="E463" s="107"/>
      <c r="F463" s="71"/>
      <c r="G463" s="107"/>
      <c r="H463" s="71"/>
      <c r="I463" s="107"/>
      <c r="J463" s="71"/>
      <c r="K463" s="71"/>
      <c r="L463" s="71"/>
      <c r="M463" s="72"/>
      <c r="N463" s="246"/>
      <c r="O463" s="72"/>
      <c r="P463" s="109"/>
      <c r="Q463" s="71"/>
      <c r="R463" s="110"/>
      <c r="S463" s="72"/>
      <c r="T463" s="111"/>
      <c r="U463" s="72"/>
      <c r="V463" s="112"/>
      <c r="W463" s="71"/>
      <c r="X463" s="72"/>
      <c r="Y463" s="112"/>
      <c r="Z463" s="72"/>
      <c r="AA463" s="75"/>
      <c r="AB463" s="169"/>
      <c r="AC463" s="72"/>
      <c r="AD463" s="170"/>
      <c r="AE463" s="72"/>
      <c r="AF463" s="170"/>
      <c r="AG463" s="71"/>
      <c r="AH463" s="72"/>
      <c r="AI463" s="170"/>
      <c r="AJ463" s="71"/>
      <c r="AK463" s="72"/>
      <c r="AL463" s="170"/>
      <c r="AM463" s="72"/>
      <c r="AN463" s="111"/>
      <c r="AO463" s="72"/>
      <c r="AP463" s="156"/>
      <c r="AQ463" s="72"/>
      <c r="AR463" s="156"/>
      <c r="AS463" s="72"/>
      <c r="AT463" s="160"/>
      <c r="AU463" s="72"/>
      <c r="AV463" s="156"/>
      <c r="AW463" s="71"/>
      <c r="AX463" s="72"/>
      <c r="AY463" s="111"/>
      <c r="AZ463" s="71"/>
      <c r="BA463" s="72"/>
      <c r="BB463" s="171"/>
      <c r="BC463" s="72"/>
      <c r="BD463" s="75"/>
    </row>
    <row r="464" ht="16.5" customHeight="1" outlineLevel="1">
      <c r="A464" s="75"/>
      <c r="B464" s="105"/>
      <c r="C464" s="106"/>
      <c r="D464" s="72"/>
      <c r="E464" s="107"/>
      <c r="F464" s="71"/>
      <c r="G464" s="107"/>
      <c r="H464" s="71"/>
      <c r="I464" s="107"/>
      <c r="J464" s="71"/>
      <c r="K464" s="71"/>
      <c r="L464" s="71"/>
      <c r="M464" s="72"/>
      <c r="N464" s="246"/>
      <c r="O464" s="72"/>
      <c r="P464" s="109"/>
      <c r="Q464" s="71"/>
      <c r="R464" s="110"/>
      <c r="S464" s="72"/>
      <c r="T464" s="111"/>
      <c r="U464" s="72"/>
      <c r="V464" s="112"/>
      <c r="W464" s="71"/>
      <c r="X464" s="72"/>
      <c r="Y464" s="112"/>
      <c r="Z464" s="72"/>
      <c r="AA464" s="75"/>
      <c r="AB464" s="169"/>
      <c r="AC464" s="72"/>
      <c r="AD464" s="170"/>
      <c r="AE464" s="72"/>
      <c r="AF464" s="170"/>
      <c r="AG464" s="71"/>
      <c r="AH464" s="72"/>
      <c r="AI464" s="170"/>
      <c r="AJ464" s="71"/>
      <c r="AK464" s="72"/>
      <c r="AL464" s="170"/>
      <c r="AM464" s="72"/>
      <c r="AN464" s="111"/>
      <c r="AO464" s="72"/>
      <c r="AP464" s="156"/>
      <c r="AQ464" s="72"/>
      <c r="AR464" s="156"/>
      <c r="AS464" s="72"/>
      <c r="AT464" s="160"/>
      <c r="AU464" s="72"/>
      <c r="AV464" s="156"/>
      <c r="AW464" s="71"/>
      <c r="AX464" s="72"/>
      <c r="AY464" s="111"/>
      <c r="AZ464" s="71"/>
      <c r="BA464" s="72"/>
      <c r="BB464" s="171"/>
      <c r="BC464" s="72"/>
      <c r="BD464" s="75"/>
    </row>
    <row r="465" ht="16.5" customHeight="1" outlineLevel="1">
      <c r="A465" s="75"/>
      <c r="B465" s="105"/>
      <c r="C465" s="106"/>
      <c r="D465" s="72"/>
      <c r="E465" s="107"/>
      <c r="F465" s="71"/>
      <c r="G465" s="107"/>
      <c r="H465" s="71"/>
      <c r="I465" s="107"/>
      <c r="J465" s="71"/>
      <c r="K465" s="71"/>
      <c r="L465" s="71"/>
      <c r="M465" s="72"/>
      <c r="N465" s="246"/>
      <c r="O465" s="72"/>
      <c r="P465" s="109"/>
      <c r="Q465" s="71"/>
      <c r="R465" s="110"/>
      <c r="S465" s="72"/>
      <c r="T465" s="111"/>
      <c r="U465" s="72"/>
      <c r="V465" s="112"/>
      <c r="W465" s="71"/>
      <c r="X465" s="72"/>
      <c r="Y465" s="112"/>
      <c r="Z465" s="72"/>
      <c r="AA465" s="75"/>
      <c r="AB465" s="169"/>
      <c r="AC465" s="72"/>
      <c r="AD465" s="170"/>
      <c r="AE465" s="72"/>
      <c r="AF465" s="170"/>
      <c r="AG465" s="71"/>
      <c r="AH465" s="72"/>
      <c r="AI465" s="170"/>
      <c r="AJ465" s="71"/>
      <c r="AK465" s="72"/>
      <c r="AL465" s="170"/>
      <c r="AM465" s="72"/>
      <c r="AN465" s="111"/>
      <c r="AO465" s="72"/>
      <c r="AP465" s="156"/>
      <c r="AQ465" s="72"/>
      <c r="AR465" s="156"/>
      <c r="AS465" s="72"/>
      <c r="AT465" s="160"/>
      <c r="AU465" s="72"/>
      <c r="AV465" s="156"/>
      <c r="AW465" s="71"/>
      <c r="AX465" s="72"/>
      <c r="AY465" s="111"/>
      <c r="AZ465" s="71"/>
      <c r="BA465" s="72"/>
      <c r="BB465" s="171"/>
      <c r="BC465" s="72"/>
      <c r="BD465" s="75"/>
    </row>
    <row r="466" ht="16.5" customHeight="1" outlineLevel="1">
      <c r="A466" s="75"/>
      <c r="B466" s="105"/>
      <c r="C466" s="106"/>
      <c r="D466" s="72"/>
      <c r="E466" s="107"/>
      <c r="F466" s="71"/>
      <c r="G466" s="107"/>
      <c r="H466" s="71"/>
      <c r="I466" s="107"/>
      <c r="J466" s="71"/>
      <c r="K466" s="71"/>
      <c r="L466" s="71"/>
      <c r="M466" s="72"/>
      <c r="N466" s="246"/>
      <c r="O466" s="72"/>
      <c r="P466" s="109"/>
      <c r="Q466" s="71"/>
      <c r="R466" s="110"/>
      <c r="S466" s="72"/>
      <c r="T466" s="111"/>
      <c r="U466" s="72"/>
      <c r="V466" s="112"/>
      <c r="W466" s="71"/>
      <c r="X466" s="72"/>
      <c r="Y466" s="112"/>
      <c r="Z466" s="72"/>
      <c r="AA466" s="75"/>
      <c r="AB466" s="169"/>
      <c r="AC466" s="72"/>
      <c r="AD466" s="170"/>
      <c r="AE466" s="72"/>
      <c r="AF466" s="170"/>
      <c r="AG466" s="71"/>
      <c r="AH466" s="72"/>
      <c r="AI466" s="170"/>
      <c r="AJ466" s="71"/>
      <c r="AK466" s="72"/>
      <c r="AL466" s="170"/>
      <c r="AM466" s="72"/>
      <c r="AN466" s="111"/>
      <c r="AO466" s="72"/>
      <c r="AP466" s="156"/>
      <c r="AQ466" s="72"/>
      <c r="AR466" s="156"/>
      <c r="AS466" s="72"/>
      <c r="AT466" s="160"/>
      <c r="AU466" s="72"/>
      <c r="AV466" s="156"/>
      <c r="AW466" s="71"/>
      <c r="AX466" s="72"/>
      <c r="AY466" s="111"/>
      <c r="AZ466" s="71"/>
      <c r="BA466" s="72"/>
      <c r="BB466" s="171"/>
      <c r="BC466" s="72"/>
      <c r="BD466" s="75"/>
    </row>
    <row r="467" ht="16.5" customHeight="1" outlineLevel="1">
      <c r="A467" s="75"/>
      <c r="B467" s="105"/>
      <c r="C467" s="106"/>
      <c r="D467" s="72"/>
      <c r="E467" s="107"/>
      <c r="F467" s="71"/>
      <c r="G467" s="107"/>
      <c r="H467" s="71"/>
      <c r="I467" s="107"/>
      <c r="J467" s="71"/>
      <c r="K467" s="71"/>
      <c r="L467" s="71"/>
      <c r="M467" s="72"/>
      <c r="N467" s="246"/>
      <c r="O467" s="72"/>
      <c r="P467" s="109"/>
      <c r="Q467" s="71"/>
      <c r="R467" s="110"/>
      <c r="S467" s="72"/>
      <c r="T467" s="111"/>
      <c r="U467" s="72"/>
      <c r="V467" s="112"/>
      <c r="W467" s="71"/>
      <c r="X467" s="72"/>
      <c r="Y467" s="112"/>
      <c r="Z467" s="72"/>
      <c r="AA467" s="75"/>
      <c r="AB467" s="169"/>
      <c r="AC467" s="72"/>
      <c r="AD467" s="170"/>
      <c r="AE467" s="72"/>
      <c r="AF467" s="170"/>
      <c r="AG467" s="71"/>
      <c r="AH467" s="72"/>
      <c r="AI467" s="170"/>
      <c r="AJ467" s="71"/>
      <c r="AK467" s="72"/>
      <c r="AL467" s="170"/>
      <c r="AM467" s="72"/>
      <c r="AN467" s="111"/>
      <c r="AO467" s="72"/>
      <c r="AP467" s="156"/>
      <c r="AQ467" s="72"/>
      <c r="AR467" s="156"/>
      <c r="AS467" s="72"/>
      <c r="AT467" s="160"/>
      <c r="AU467" s="72"/>
      <c r="AV467" s="156"/>
      <c r="AW467" s="71"/>
      <c r="AX467" s="72"/>
      <c r="AY467" s="111"/>
      <c r="AZ467" s="71"/>
      <c r="BA467" s="72"/>
      <c r="BB467" s="171"/>
      <c r="BC467" s="72"/>
      <c r="BD467" s="75"/>
    </row>
    <row r="468" ht="16.5" customHeight="1" outlineLevel="1">
      <c r="A468" s="75"/>
      <c r="B468" s="105"/>
      <c r="C468" s="106"/>
      <c r="D468" s="72"/>
      <c r="E468" s="107"/>
      <c r="F468" s="71"/>
      <c r="G468" s="107"/>
      <c r="H468" s="71"/>
      <c r="I468" s="107"/>
      <c r="J468" s="71"/>
      <c r="K468" s="71"/>
      <c r="L468" s="71"/>
      <c r="M468" s="72"/>
      <c r="N468" s="246"/>
      <c r="O468" s="72"/>
      <c r="P468" s="109"/>
      <c r="Q468" s="71"/>
      <c r="R468" s="110"/>
      <c r="S468" s="72"/>
      <c r="T468" s="111"/>
      <c r="U468" s="72"/>
      <c r="V468" s="112"/>
      <c r="W468" s="71"/>
      <c r="X468" s="72"/>
      <c r="Y468" s="112"/>
      <c r="Z468" s="72"/>
      <c r="AA468" s="75"/>
      <c r="AB468" s="169"/>
      <c r="AC468" s="72"/>
      <c r="AD468" s="170"/>
      <c r="AE468" s="72"/>
      <c r="AF468" s="170"/>
      <c r="AG468" s="71"/>
      <c r="AH468" s="72"/>
      <c r="AI468" s="170"/>
      <c r="AJ468" s="71"/>
      <c r="AK468" s="72"/>
      <c r="AL468" s="170"/>
      <c r="AM468" s="72"/>
      <c r="AN468" s="111"/>
      <c r="AO468" s="72"/>
      <c r="AP468" s="156"/>
      <c r="AQ468" s="72"/>
      <c r="AR468" s="156"/>
      <c r="AS468" s="72"/>
      <c r="AT468" s="160"/>
      <c r="AU468" s="72"/>
      <c r="AV468" s="156"/>
      <c r="AW468" s="71"/>
      <c r="AX468" s="72"/>
      <c r="AY468" s="111"/>
      <c r="AZ468" s="71"/>
      <c r="BA468" s="72"/>
      <c r="BB468" s="171"/>
      <c r="BC468" s="72"/>
      <c r="BD468" s="75"/>
    </row>
    <row r="469" ht="16.5" customHeight="1" outlineLevel="1">
      <c r="A469" s="75"/>
      <c r="B469" s="105"/>
      <c r="C469" s="106"/>
      <c r="D469" s="72"/>
      <c r="E469" s="107"/>
      <c r="F469" s="71"/>
      <c r="G469" s="107"/>
      <c r="H469" s="71"/>
      <c r="I469" s="107"/>
      <c r="J469" s="71"/>
      <c r="K469" s="71"/>
      <c r="L469" s="71"/>
      <c r="M469" s="72"/>
      <c r="N469" s="246"/>
      <c r="O469" s="72"/>
      <c r="P469" s="109"/>
      <c r="Q469" s="71"/>
      <c r="R469" s="110"/>
      <c r="S469" s="72"/>
      <c r="T469" s="111"/>
      <c r="U469" s="72"/>
      <c r="V469" s="112"/>
      <c r="W469" s="71"/>
      <c r="X469" s="72"/>
      <c r="Y469" s="112"/>
      <c r="Z469" s="72"/>
      <c r="AA469" s="75"/>
      <c r="AB469" s="169"/>
      <c r="AC469" s="72"/>
      <c r="AD469" s="170"/>
      <c r="AE469" s="72"/>
      <c r="AF469" s="170"/>
      <c r="AG469" s="71"/>
      <c r="AH469" s="72"/>
      <c r="AI469" s="170"/>
      <c r="AJ469" s="71"/>
      <c r="AK469" s="72"/>
      <c r="AL469" s="170"/>
      <c r="AM469" s="72"/>
      <c r="AN469" s="111"/>
      <c r="AO469" s="72"/>
      <c r="AP469" s="156"/>
      <c r="AQ469" s="72"/>
      <c r="AR469" s="156"/>
      <c r="AS469" s="72"/>
      <c r="AT469" s="160"/>
      <c r="AU469" s="72"/>
      <c r="AV469" s="156"/>
      <c r="AW469" s="71"/>
      <c r="AX469" s="72"/>
      <c r="AY469" s="111"/>
      <c r="AZ469" s="71"/>
      <c r="BA469" s="72"/>
      <c r="BB469" s="171"/>
      <c r="BC469" s="72"/>
      <c r="BD469" s="75"/>
    </row>
    <row r="470" ht="16.5" customHeight="1" outlineLevel="1">
      <c r="A470" s="75"/>
      <c r="B470" s="105"/>
      <c r="C470" s="106"/>
      <c r="D470" s="72"/>
      <c r="E470" s="107"/>
      <c r="F470" s="71"/>
      <c r="G470" s="107"/>
      <c r="H470" s="71"/>
      <c r="I470" s="107"/>
      <c r="J470" s="71"/>
      <c r="K470" s="71"/>
      <c r="L470" s="71"/>
      <c r="M470" s="72"/>
      <c r="N470" s="246"/>
      <c r="O470" s="72"/>
      <c r="P470" s="109"/>
      <c r="Q470" s="71"/>
      <c r="R470" s="110"/>
      <c r="S470" s="72"/>
      <c r="T470" s="111"/>
      <c r="U470" s="72"/>
      <c r="V470" s="112"/>
      <c r="W470" s="71"/>
      <c r="X470" s="72"/>
      <c r="Y470" s="112"/>
      <c r="Z470" s="72"/>
      <c r="AA470" s="75"/>
      <c r="AB470" s="169"/>
      <c r="AC470" s="72"/>
      <c r="AD470" s="170"/>
      <c r="AE470" s="72"/>
      <c r="AF470" s="170"/>
      <c r="AG470" s="71"/>
      <c r="AH470" s="72"/>
      <c r="AI470" s="170"/>
      <c r="AJ470" s="71"/>
      <c r="AK470" s="72"/>
      <c r="AL470" s="170"/>
      <c r="AM470" s="72"/>
      <c r="AN470" s="111"/>
      <c r="AO470" s="72"/>
      <c r="AP470" s="156"/>
      <c r="AQ470" s="72"/>
      <c r="AR470" s="156"/>
      <c r="AS470" s="72"/>
      <c r="AT470" s="160"/>
      <c r="AU470" s="72"/>
      <c r="AV470" s="156"/>
      <c r="AW470" s="71"/>
      <c r="AX470" s="72"/>
      <c r="AY470" s="111"/>
      <c r="AZ470" s="71"/>
      <c r="BA470" s="72"/>
      <c r="BB470" s="171"/>
      <c r="BC470" s="72"/>
      <c r="BD470" s="75"/>
    </row>
    <row r="471" ht="16.5" customHeight="1" outlineLevel="1">
      <c r="A471" s="75"/>
      <c r="B471" s="105"/>
      <c r="C471" s="106"/>
      <c r="D471" s="72"/>
      <c r="E471" s="107"/>
      <c r="F471" s="71"/>
      <c r="G471" s="107"/>
      <c r="H471" s="71"/>
      <c r="I471" s="107"/>
      <c r="J471" s="71"/>
      <c r="K471" s="71"/>
      <c r="L471" s="71"/>
      <c r="M471" s="72"/>
      <c r="N471" s="246"/>
      <c r="O471" s="72"/>
      <c r="P471" s="109"/>
      <c r="Q471" s="71"/>
      <c r="R471" s="110"/>
      <c r="S471" s="72"/>
      <c r="T471" s="111"/>
      <c r="U471" s="72"/>
      <c r="V471" s="112"/>
      <c r="W471" s="71"/>
      <c r="X471" s="72"/>
      <c r="Y471" s="112"/>
      <c r="Z471" s="72"/>
      <c r="AA471" s="75"/>
      <c r="AB471" s="169"/>
      <c r="AC471" s="72"/>
      <c r="AD471" s="170"/>
      <c r="AE471" s="72"/>
      <c r="AF471" s="170"/>
      <c r="AG471" s="71"/>
      <c r="AH471" s="72"/>
      <c r="AI471" s="170"/>
      <c r="AJ471" s="71"/>
      <c r="AK471" s="72"/>
      <c r="AL471" s="170"/>
      <c r="AM471" s="72"/>
      <c r="AN471" s="111"/>
      <c r="AO471" s="72"/>
      <c r="AP471" s="156"/>
      <c r="AQ471" s="72"/>
      <c r="AR471" s="156"/>
      <c r="AS471" s="72"/>
      <c r="AT471" s="160"/>
      <c r="AU471" s="72"/>
      <c r="AV471" s="156"/>
      <c r="AW471" s="71"/>
      <c r="AX471" s="72"/>
      <c r="AY471" s="111"/>
      <c r="AZ471" s="71"/>
      <c r="BA471" s="72"/>
      <c r="BB471" s="171"/>
      <c r="BC471" s="72"/>
      <c r="BD471" s="75"/>
    </row>
    <row r="472" ht="16.5" customHeight="1" outlineLevel="1">
      <c r="A472" s="75"/>
      <c r="B472" s="105"/>
      <c r="C472" s="106"/>
      <c r="D472" s="72"/>
      <c r="E472" s="107"/>
      <c r="F472" s="71"/>
      <c r="G472" s="107"/>
      <c r="H472" s="71"/>
      <c r="I472" s="107"/>
      <c r="J472" s="71"/>
      <c r="K472" s="71"/>
      <c r="L472" s="71"/>
      <c r="M472" s="72"/>
      <c r="N472" s="246"/>
      <c r="O472" s="72"/>
      <c r="P472" s="109"/>
      <c r="Q472" s="71"/>
      <c r="R472" s="110"/>
      <c r="S472" s="72"/>
      <c r="T472" s="111"/>
      <c r="U472" s="72"/>
      <c r="V472" s="112"/>
      <c r="W472" s="71"/>
      <c r="X472" s="72"/>
      <c r="Y472" s="112"/>
      <c r="Z472" s="72"/>
      <c r="AA472" s="75"/>
      <c r="AB472" s="169"/>
      <c r="AC472" s="72"/>
      <c r="AD472" s="170"/>
      <c r="AE472" s="72"/>
      <c r="AF472" s="170"/>
      <c r="AG472" s="71"/>
      <c r="AH472" s="72"/>
      <c r="AI472" s="170"/>
      <c r="AJ472" s="71"/>
      <c r="AK472" s="72"/>
      <c r="AL472" s="170"/>
      <c r="AM472" s="72"/>
      <c r="AN472" s="111"/>
      <c r="AO472" s="72"/>
      <c r="AP472" s="156"/>
      <c r="AQ472" s="72"/>
      <c r="AR472" s="156"/>
      <c r="AS472" s="72"/>
      <c r="AT472" s="160"/>
      <c r="AU472" s="72"/>
      <c r="AV472" s="156"/>
      <c r="AW472" s="71"/>
      <c r="AX472" s="72"/>
      <c r="AY472" s="111"/>
      <c r="AZ472" s="71"/>
      <c r="BA472" s="72"/>
      <c r="BB472" s="171"/>
      <c r="BC472" s="72"/>
      <c r="BD472" s="75"/>
    </row>
    <row r="473" ht="16.5" customHeight="1" outlineLevel="1">
      <c r="A473" s="75"/>
      <c r="B473" s="105"/>
      <c r="C473" s="106"/>
      <c r="D473" s="72"/>
      <c r="E473" s="107"/>
      <c r="F473" s="71"/>
      <c r="G473" s="107"/>
      <c r="H473" s="71"/>
      <c r="I473" s="107"/>
      <c r="J473" s="71"/>
      <c r="K473" s="71"/>
      <c r="L473" s="71"/>
      <c r="M473" s="72"/>
      <c r="N473" s="246"/>
      <c r="O473" s="72"/>
      <c r="P473" s="109"/>
      <c r="Q473" s="71"/>
      <c r="R473" s="110"/>
      <c r="S473" s="72"/>
      <c r="T473" s="111"/>
      <c r="U473" s="72"/>
      <c r="V473" s="112"/>
      <c r="W473" s="71"/>
      <c r="X473" s="72"/>
      <c r="Y473" s="112"/>
      <c r="Z473" s="72"/>
      <c r="AA473" s="75"/>
      <c r="AB473" s="169"/>
      <c r="AC473" s="72"/>
      <c r="AD473" s="170"/>
      <c r="AE473" s="72"/>
      <c r="AF473" s="170"/>
      <c r="AG473" s="71"/>
      <c r="AH473" s="72"/>
      <c r="AI473" s="170"/>
      <c r="AJ473" s="71"/>
      <c r="AK473" s="72"/>
      <c r="AL473" s="170"/>
      <c r="AM473" s="72"/>
      <c r="AN473" s="111"/>
      <c r="AO473" s="72"/>
      <c r="AP473" s="156"/>
      <c r="AQ473" s="72"/>
      <c r="AR473" s="156"/>
      <c r="AS473" s="72"/>
      <c r="AT473" s="160"/>
      <c r="AU473" s="72"/>
      <c r="AV473" s="156"/>
      <c r="AW473" s="71"/>
      <c r="AX473" s="72"/>
      <c r="AY473" s="111"/>
      <c r="AZ473" s="71"/>
      <c r="BA473" s="72"/>
      <c r="BB473" s="171"/>
      <c r="BC473" s="72"/>
      <c r="BD473" s="75"/>
    </row>
    <row r="474" ht="16.5" customHeight="1" outlineLevel="1">
      <c r="A474" s="75"/>
      <c r="B474" s="105"/>
      <c r="C474" s="106"/>
      <c r="D474" s="72"/>
      <c r="E474" s="107"/>
      <c r="F474" s="71"/>
      <c r="G474" s="107"/>
      <c r="H474" s="71"/>
      <c r="I474" s="107"/>
      <c r="J474" s="71"/>
      <c r="K474" s="71"/>
      <c r="L474" s="71"/>
      <c r="M474" s="72"/>
      <c r="N474" s="246"/>
      <c r="O474" s="72"/>
      <c r="P474" s="109"/>
      <c r="Q474" s="71"/>
      <c r="R474" s="110"/>
      <c r="S474" s="72"/>
      <c r="T474" s="111"/>
      <c r="U474" s="72"/>
      <c r="V474" s="112"/>
      <c r="W474" s="71"/>
      <c r="X474" s="72"/>
      <c r="Y474" s="112"/>
      <c r="Z474" s="72"/>
      <c r="AA474" s="75"/>
      <c r="AB474" s="169"/>
      <c r="AC474" s="72"/>
      <c r="AD474" s="170"/>
      <c r="AE474" s="72"/>
      <c r="AF474" s="170"/>
      <c r="AG474" s="71"/>
      <c r="AH474" s="72"/>
      <c r="AI474" s="170"/>
      <c r="AJ474" s="71"/>
      <c r="AK474" s="72"/>
      <c r="AL474" s="170"/>
      <c r="AM474" s="72"/>
      <c r="AN474" s="111"/>
      <c r="AO474" s="72"/>
      <c r="AP474" s="156"/>
      <c r="AQ474" s="72"/>
      <c r="AR474" s="156"/>
      <c r="AS474" s="72"/>
      <c r="AT474" s="160"/>
      <c r="AU474" s="72"/>
      <c r="AV474" s="156"/>
      <c r="AW474" s="71"/>
      <c r="AX474" s="72"/>
      <c r="AY474" s="111"/>
      <c r="AZ474" s="71"/>
      <c r="BA474" s="72"/>
      <c r="BB474" s="171"/>
      <c r="BC474" s="72"/>
      <c r="BD474" s="75"/>
    </row>
    <row r="475" ht="16.5" customHeight="1" outlineLevel="1">
      <c r="A475" s="75"/>
      <c r="B475" s="105"/>
      <c r="C475" s="106"/>
      <c r="D475" s="72"/>
      <c r="E475" s="107"/>
      <c r="F475" s="71"/>
      <c r="G475" s="107"/>
      <c r="H475" s="71"/>
      <c r="I475" s="107"/>
      <c r="J475" s="71"/>
      <c r="K475" s="71"/>
      <c r="L475" s="71"/>
      <c r="M475" s="72"/>
      <c r="N475" s="246"/>
      <c r="O475" s="72"/>
      <c r="P475" s="109"/>
      <c r="Q475" s="71"/>
      <c r="R475" s="110"/>
      <c r="S475" s="72"/>
      <c r="T475" s="111"/>
      <c r="U475" s="72"/>
      <c r="V475" s="112"/>
      <c r="W475" s="71"/>
      <c r="X475" s="72"/>
      <c r="Y475" s="112"/>
      <c r="Z475" s="72"/>
      <c r="AA475" s="75"/>
      <c r="AB475" s="169"/>
      <c r="AC475" s="72"/>
      <c r="AD475" s="170"/>
      <c r="AE475" s="72"/>
      <c r="AF475" s="170"/>
      <c r="AG475" s="71"/>
      <c r="AH475" s="72"/>
      <c r="AI475" s="170"/>
      <c r="AJ475" s="71"/>
      <c r="AK475" s="72"/>
      <c r="AL475" s="170"/>
      <c r="AM475" s="72"/>
      <c r="AN475" s="111"/>
      <c r="AO475" s="72"/>
      <c r="AP475" s="156"/>
      <c r="AQ475" s="72"/>
      <c r="AR475" s="156"/>
      <c r="AS475" s="72"/>
      <c r="AT475" s="160"/>
      <c r="AU475" s="72"/>
      <c r="AV475" s="156"/>
      <c r="AW475" s="71"/>
      <c r="AX475" s="72"/>
      <c r="AY475" s="111"/>
      <c r="AZ475" s="71"/>
      <c r="BA475" s="72"/>
      <c r="BB475" s="171"/>
      <c r="BC475" s="72"/>
      <c r="BD475" s="75"/>
    </row>
    <row r="476" ht="16.5" customHeight="1" outlineLevel="1">
      <c r="A476" s="75"/>
      <c r="B476" s="105"/>
      <c r="C476" s="106"/>
      <c r="D476" s="72"/>
      <c r="E476" s="107"/>
      <c r="F476" s="71"/>
      <c r="G476" s="107"/>
      <c r="H476" s="71"/>
      <c r="I476" s="107"/>
      <c r="J476" s="71"/>
      <c r="K476" s="71"/>
      <c r="L476" s="71"/>
      <c r="M476" s="72"/>
      <c r="N476" s="246"/>
      <c r="O476" s="72"/>
      <c r="P476" s="109"/>
      <c r="Q476" s="71"/>
      <c r="R476" s="110"/>
      <c r="S476" s="72"/>
      <c r="T476" s="111"/>
      <c r="U476" s="72"/>
      <c r="V476" s="112"/>
      <c r="W476" s="71"/>
      <c r="X476" s="72"/>
      <c r="Y476" s="112"/>
      <c r="Z476" s="72"/>
      <c r="AA476" s="75"/>
      <c r="AB476" s="169"/>
      <c r="AC476" s="72"/>
      <c r="AD476" s="170"/>
      <c r="AE476" s="72"/>
      <c r="AF476" s="170"/>
      <c r="AG476" s="71"/>
      <c r="AH476" s="72"/>
      <c r="AI476" s="170"/>
      <c r="AJ476" s="71"/>
      <c r="AK476" s="72"/>
      <c r="AL476" s="170"/>
      <c r="AM476" s="72"/>
      <c r="AN476" s="111"/>
      <c r="AO476" s="72"/>
      <c r="AP476" s="156"/>
      <c r="AQ476" s="72"/>
      <c r="AR476" s="156"/>
      <c r="AS476" s="72"/>
      <c r="AT476" s="160"/>
      <c r="AU476" s="72"/>
      <c r="AV476" s="156"/>
      <c r="AW476" s="71"/>
      <c r="AX476" s="72"/>
      <c r="AY476" s="111"/>
      <c r="AZ476" s="71"/>
      <c r="BA476" s="72"/>
      <c r="BB476" s="171"/>
      <c r="BC476" s="72"/>
      <c r="BD476" s="75"/>
    </row>
    <row r="477" ht="16.5" customHeight="1" outlineLevel="1">
      <c r="A477" s="75"/>
      <c r="B477" s="105"/>
      <c r="C477" s="106"/>
      <c r="D477" s="72"/>
      <c r="E477" s="107"/>
      <c r="F477" s="71"/>
      <c r="G477" s="107"/>
      <c r="H477" s="71"/>
      <c r="I477" s="107"/>
      <c r="J477" s="71"/>
      <c r="K477" s="71"/>
      <c r="L477" s="71"/>
      <c r="M477" s="72"/>
      <c r="N477" s="246"/>
      <c r="O477" s="72"/>
      <c r="P477" s="109"/>
      <c r="Q477" s="71"/>
      <c r="R477" s="110"/>
      <c r="S477" s="72"/>
      <c r="T477" s="111"/>
      <c r="U477" s="72"/>
      <c r="V477" s="112"/>
      <c r="W477" s="71"/>
      <c r="X477" s="72"/>
      <c r="Y477" s="112"/>
      <c r="Z477" s="72"/>
      <c r="AA477" s="75"/>
      <c r="AB477" s="169"/>
      <c r="AC477" s="72"/>
      <c r="AD477" s="170"/>
      <c r="AE477" s="72"/>
      <c r="AF477" s="170"/>
      <c r="AG477" s="71"/>
      <c r="AH477" s="72"/>
      <c r="AI477" s="170"/>
      <c r="AJ477" s="71"/>
      <c r="AK477" s="72"/>
      <c r="AL477" s="170"/>
      <c r="AM477" s="72"/>
      <c r="AN477" s="111"/>
      <c r="AO477" s="72"/>
      <c r="AP477" s="156"/>
      <c r="AQ477" s="72"/>
      <c r="AR477" s="156"/>
      <c r="AS477" s="72"/>
      <c r="AT477" s="160"/>
      <c r="AU477" s="72"/>
      <c r="AV477" s="156"/>
      <c r="AW477" s="71"/>
      <c r="AX477" s="72"/>
      <c r="AY477" s="111"/>
      <c r="AZ477" s="71"/>
      <c r="BA477" s="72"/>
      <c r="BB477" s="171"/>
      <c r="BC477" s="72"/>
      <c r="BD477" s="75"/>
    </row>
    <row r="478" ht="16.5" customHeight="1" outlineLevel="1">
      <c r="A478" s="75"/>
      <c r="B478" s="105"/>
      <c r="C478" s="106"/>
      <c r="D478" s="72"/>
      <c r="E478" s="107"/>
      <c r="F478" s="71"/>
      <c r="G478" s="107"/>
      <c r="H478" s="71"/>
      <c r="I478" s="107"/>
      <c r="J478" s="71"/>
      <c r="K478" s="71"/>
      <c r="L478" s="71"/>
      <c r="M478" s="72"/>
      <c r="N478" s="246"/>
      <c r="O478" s="72"/>
      <c r="P478" s="109"/>
      <c r="Q478" s="71"/>
      <c r="R478" s="110"/>
      <c r="S478" s="72"/>
      <c r="T478" s="111"/>
      <c r="U478" s="72"/>
      <c r="V478" s="112"/>
      <c r="W478" s="71"/>
      <c r="X478" s="72"/>
      <c r="Y478" s="112"/>
      <c r="Z478" s="72"/>
      <c r="AA478" s="75"/>
      <c r="AB478" s="169"/>
      <c r="AC478" s="72"/>
      <c r="AD478" s="170"/>
      <c r="AE478" s="72"/>
      <c r="AF478" s="170"/>
      <c r="AG478" s="71"/>
      <c r="AH478" s="72"/>
      <c r="AI478" s="170"/>
      <c r="AJ478" s="71"/>
      <c r="AK478" s="72"/>
      <c r="AL478" s="170"/>
      <c r="AM478" s="72"/>
      <c r="AN478" s="111"/>
      <c r="AO478" s="72"/>
      <c r="AP478" s="156"/>
      <c r="AQ478" s="72"/>
      <c r="AR478" s="156"/>
      <c r="AS478" s="72"/>
      <c r="AT478" s="160"/>
      <c r="AU478" s="72"/>
      <c r="AV478" s="156"/>
      <c r="AW478" s="71"/>
      <c r="AX478" s="72"/>
      <c r="AY478" s="111"/>
      <c r="AZ478" s="71"/>
      <c r="BA478" s="72"/>
      <c r="BB478" s="171"/>
      <c r="BC478" s="72"/>
      <c r="BD478" s="75"/>
    </row>
    <row r="479" ht="16.5" customHeight="1" outlineLevel="1">
      <c r="A479" s="75"/>
      <c r="B479" s="105"/>
      <c r="C479" s="106"/>
      <c r="D479" s="72"/>
      <c r="E479" s="107"/>
      <c r="F479" s="71"/>
      <c r="G479" s="107"/>
      <c r="H479" s="71"/>
      <c r="I479" s="107"/>
      <c r="J479" s="71"/>
      <c r="K479" s="71"/>
      <c r="L479" s="71"/>
      <c r="M479" s="72"/>
      <c r="N479" s="246"/>
      <c r="O479" s="72"/>
      <c r="P479" s="109"/>
      <c r="Q479" s="71"/>
      <c r="R479" s="110"/>
      <c r="S479" s="72"/>
      <c r="T479" s="111"/>
      <c r="U479" s="72"/>
      <c r="V479" s="112"/>
      <c r="W479" s="71"/>
      <c r="X479" s="72"/>
      <c r="Y479" s="112"/>
      <c r="Z479" s="72"/>
      <c r="AA479" s="75"/>
      <c r="AB479" s="169"/>
      <c r="AC479" s="72"/>
      <c r="AD479" s="170"/>
      <c r="AE479" s="72"/>
      <c r="AF479" s="170"/>
      <c r="AG479" s="71"/>
      <c r="AH479" s="72"/>
      <c r="AI479" s="170"/>
      <c r="AJ479" s="71"/>
      <c r="AK479" s="72"/>
      <c r="AL479" s="170"/>
      <c r="AM479" s="72"/>
      <c r="AN479" s="111"/>
      <c r="AO479" s="72"/>
      <c r="AP479" s="156"/>
      <c r="AQ479" s="72"/>
      <c r="AR479" s="156"/>
      <c r="AS479" s="72"/>
      <c r="AT479" s="160"/>
      <c r="AU479" s="72"/>
      <c r="AV479" s="156"/>
      <c r="AW479" s="71"/>
      <c r="AX479" s="72"/>
      <c r="AY479" s="111"/>
      <c r="AZ479" s="71"/>
      <c r="BA479" s="72"/>
      <c r="BB479" s="171"/>
      <c r="BC479" s="72"/>
      <c r="BD479" s="75"/>
    </row>
    <row r="480" ht="16.5" customHeight="1" outlineLevel="1">
      <c r="A480" s="75"/>
      <c r="B480" s="105"/>
      <c r="C480" s="106"/>
      <c r="D480" s="72"/>
      <c r="E480" s="107"/>
      <c r="F480" s="71"/>
      <c r="G480" s="107"/>
      <c r="H480" s="71"/>
      <c r="I480" s="107"/>
      <c r="J480" s="71"/>
      <c r="K480" s="71"/>
      <c r="L480" s="71"/>
      <c r="M480" s="72"/>
      <c r="N480" s="246"/>
      <c r="O480" s="72"/>
      <c r="P480" s="109"/>
      <c r="Q480" s="71"/>
      <c r="R480" s="110"/>
      <c r="S480" s="72"/>
      <c r="T480" s="111"/>
      <c r="U480" s="72"/>
      <c r="V480" s="112"/>
      <c r="W480" s="71"/>
      <c r="X480" s="72"/>
      <c r="Y480" s="112"/>
      <c r="Z480" s="72"/>
      <c r="AA480" s="75"/>
      <c r="AB480" s="169"/>
      <c r="AC480" s="72"/>
      <c r="AD480" s="170"/>
      <c r="AE480" s="72"/>
      <c r="AF480" s="170"/>
      <c r="AG480" s="71"/>
      <c r="AH480" s="72"/>
      <c r="AI480" s="170"/>
      <c r="AJ480" s="71"/>
      <c r="AK480" s="72"/>
      <c r="AL480" s="170"/>
      <c r="AM480" s="72"/>
      <c r="AN480" s="111"/>
      <c r="AO480" s="72"/>
      <c r="AP480" s="156"/>
      <c r="AQ480" s="72"/>
      <c r="AR480" s="156"/>
      <c r="AS480" s="72"/>
      <c r="AT480" s="160"/>
      <c r="AU480" s="72"/>
      <c r="AV480" s="156"/>
      <c r="AW480" s="71"/>
      <c r="AX480" s="72"/>
      <c r="AY480" s="111"/>
      <c r="AZ480" s="71"/>
      <c r="BA480" s="72"/>
      <c r="BB480" s="171"/>
      <c r="BC480" s="72"/>
      <c r="BD480" s="75"/>
    </row>
    <row r="481" ht="16.5" customHeight="1" outlineLevel="1">
      <c r="A481" s="75"/>
      <c r="B481" s="105"/>
      <c r="C481" s="106"/>
      <c r="D481" s="72"/>
      <c r="E481" s="107"/>
      <c r="F481" s="71"/>
      <c r="G481" s="107"/>
      <c r="H481" s="71"/>
      <c r="I481" s="107"/>
      <c r="J481" s="71"/>
      <c r="K481" s="71"/>
      <c r="L481" s="71"/>
      <c r="M481" s="72"/>
      <c r="N481" s="246"/>
      <c r="O481" s="72"/>
      <c r="P481" s="109"/>
      <c r="Q481" s="71"/>
      <c r="R481" s="110"/>
      <c r="S481" s="72"/>
      <c r="T481" s="111"/>
      <c r="U481" s="72"/>
      <c r="V481" s="112"/>
      <c r="W481" s="71"/>
      <c r="X481" s="72"/>
      <c r="Y481" s="112"/>
      <c r="Z481" s="72"/>
      <c r="AA481" s="75"/>
      <c r="AB481" s="169"/>
      <c r="AC481" s="72"/>
      <c r="AD481" s="170"/>
      <c r="AE481" s="72"/>
      <c r="AF481" s="170"/>
      <c r="AG481" s="71"/>
      <c r="AH481" s="72"/>
      <c r="AI481" s="170"/>
      <c r="AJ481" s="71"/>
      <c r="AK481" s="72"/>
      <c r="AL481" s="170"/>
      <c r="AM481" s="72"/>
      <c r="AN481" s="111"/>
      <c r="AO481" s="72"/>
      <c r="AP481" s="156"/>
      <c r="AQ481" s="72"/>
      <c r="AR481" s="156"/>
      <c r="AS481" s="72"/>
      <c r="AT481" s="160"/>
      <c r="AU481" s="72"/>
      <c r="AV481" s="156"/>
      <c r="AW481" s="71"/>
      <c r="AX481" s="72"/>
      <c r="AY481" s="111"/>
      <c r="AZ481" s="71"/>
      <c r="BA481" s="72"/>
      <c r="BB481" s="171"/>
      <c r="BC481" s="72"/>
      <c r="BD481" s="75"/>
    </row>
    <row r="482" ht="16.5" customHeight="1" outlineLevel="1">
      <c r="A482" s="75"/>
      <c r="B482" s="105"/>
      <c r="C482" s="106"/>
      <c r="D482" s="72"/>
      <c r="E482" s="107"/>
      <c r="F482" s="71"/>
      <c r="G482" s="107"/>
      <c r="H482" s="71"/>
      <c r="I482" s="107"/>
      <c r="J482" s="71"/>
      <c r="K482" s="71"/>
      <c r="L482" s="71"/>
      <c r="M482" s="72"/>
      <c r="N482" s="246"/>
      <c r="O482" s="72"/>
      <c r="P482" s="109"/>
      <c r="Q482" s="71"/>
      <c r="R482" s="110"/>
      <c r="S482" s="72"/>
      <c r="T482" s="111"/>
      <c r="U482" s="72"/>
      <c r="V482" s="112"/>
      <c r="W482" s="71"/>
      <c r="X482" s="72"/>
      <c r="Y482" s="112"/>
      <c r="Z482" s="72"/>
      <c r="AA482" s="75"/>
      <c r="AB482" s="169"/>
      <c r="AC482" s="72"/>
      <c r="AD482" s="170"/>
      <c r="AE482" s="72"/>
      <c r="AF482" s="170"/>
      <c r="AG482" s="71"/>
      <c r="AH482" s="72"/>
      <c r="AI482" s="170"/>
      <c r="AJ482" s="71"/>
      <c r="AK482" s="72"/>
      <c r="AL482" s="170"/>
      <c r="AM482" s="72"/>
      <c r="AN482" s="111"/>
      <c r="AO482" s="72"/>
      <c r="AP482" s="156"/>
      <c r="AQ482" s="72"/>
      <c r="AR482" s="156"/>
      <c r="AS482" s="72"/>
      <c r="AT482" s="160"/>
      <c r="AU482" s="72"/>
      <c r="AV482" s="156"/>
      <c r="AW482" s="71"/>
      <c r="AX482" s="72"/>
      <c r="AY482" s="111"/>
      <c r="AZ482" s="71"/>
      <c r="BA482" s="72"/>
      <c r="BB482" s="171"/>
      <c r="BC482" s="72"/>
      <c r="BD482" s="75"/>
    </row>
    <row r="483" ht="16.5" customHeight="1" outlineLevel="1">
      <c r="A483" s="75"/>
      <c r="B483" s="105"/>
      <c r="C483" s="106"/>
      <c r="D483" s="72"/>
      <c r="E483" s="107"/>
      <c r="F483" s="71"/>
      <c r="G483" s="107"/>
      <c r="H483" s="71"/>
      <c r="I483" s="107"/>
      <c r="J483" s="71"/>
      <c r="K483" s="71"/>
      <c r="L483" s="71"/>
      <c r="M483" s="72"/>
      <c r="N483" s="246"/>
      <c r="O483" s="72"/>
      <c r="P483" s="109"/>
      <c r="Q483" s="71"/>
      <c r="R483" s="110"/>
      <c r="S483" s="72"/>
      <c r="T483" s="111"/>
      <c r="U483" s="72"/>
      <c r="V483" s="112"/>
      <c r="W483" s="71"/>
      <c r="X483" s="72"/>
      <c r="Y483" s="112"/>
      <c r="Z483" s="72"/>
      <c r="AA483" s="75"/>
      <c r="AB483" s="169"/>
      <c r="AC483" s="72"/>
      <c r="AD483" s="170"/>
      <c r="AE483" s="72"/>
      <c r="AF483" s="170"/>
      <c r="AG483" s="71"/>
      <c r="AH483" s="72"/>
      <c r="AI483" s="170"/>
      <c r="AJ483" s="71"/>
      <c r="AK483" s="72"/>
      <c r="AL483" s="170"/>
      <c r="AM483" s="72"/>
      <c r="AN483" s="111"/>
      <c r="AO483" s="72"/>
      <c r="AP483" s="156"/>
      <c r="AQ483" s="72"/>
      <c r="AR483" s="156"/>
      <c r="AS483" s="72"/>
      <c r="AT483" s="160"/>
      <c r="AU483" s="72"/>
      <c r="AV483" s="156"/>
      <c r="AW483" s="71"/>
      <c r="AX483" s="72"/>
      <c r="AY483" s="111"/>
      <c r="AZ483" s="71"/>
      <c r="BA483" s="72"/>
      <c r="BB483" s="171"/>
      <c r="BC483" s="72"/>
      <c r="BD483" s="75"/>
    </row>
    <row r="484" ht="16.5" customHeight="1" outlineLevel="1">
      <c r="A484" s="75"/>
      <c r="B484" s="105"/>
      <c r="C484" s="106"/>
      <c r="D484" s="72"/>
      <c r="E484" s="107"/>
      <c r="F484" s="71"/>
      <c r="G484" s="107"/>
      <c r="H484" s="71"/>
      <c r="I484" s="107"/>
      <c r="J484" s="71"/>
      <c r="K484" s="71"/>
      <c r="L484" s="71"/>
      <c r="M484" s="72"/>
      <c r="N484" s="246"/>
      <c r="O484" s="72"/>
      <c r="P484" s="109"/>
      <c r="Q484" s="71"/>
      <c r="R484" s="110"/>
      <c r="S484" s="72"/>
      <c r="T484" s="111"/>
      <c r="U484" s="72"/>
      <c r="V484" s="112"/>
      <c r="W484" s="71"/>
      <c r="X484" s="72"/>
      <c r="Y484" s="112"/>
      <c r="Z484" s="72"/>
      <c r="AA484" s="75"/>
      <c r="AB484" s="169"/>
      <c r="AC484" s="72"/>
      <c r="AD484" s="170"/>
      <c r="AE484" s="72"/>
      <c r="AF484" s="170"/>
      <c r="AG484" s="71"/>
      <c r="AH484" s="72"/>
      <c r="AI484" s="170"/>
      <c r="AJ484" s="71"/>
      <c r="AK484" s="72"/>
      <c r="AL484" s="170"/>
      <c r="AM484" s="72"/>
      <c r="AN484" s="111"/>
      <c r="AO484" s="72"/>
      <c r="AP484" s="156"/>
      <c r="AQ484" s="72"/>
      <c r="AR484" s="156"/>
      <c r="AS484" s="72"/>
      <c r="AT484" s="160"/>
      <c r="AU484" s="72"/>
      <c r="AV484" s="156"/>
      <c r="AW484" s="71"/>
      <c r="AX484" s="72"/>
      <c r="AY484" s="111"/>
      <c r="AZ484" s="71"/>
      <c r="BA484" s="72"/>
      <c r="BB484" s="171"/>
      <c r="BC484" s="72"/>
      <c r="BD484" s="75"/>
    </row>
    <row r="485" ht="16.5" customHeight="1" outlineLevel="1">
      <c r="A485" s="75"/>
      <c r="B485" s="105"/>
      <c r="C485" s="106"/>
      <c r="D485" s="72"/>
      <c r="E485" s="107"/>
      <c r="F485" s="71"/>
      <c r="G485" s="107"/>
      <c r="H485" s="71"/>
      <c r="I485" s="107"/>
      <c r="J485" s="71"/>
      <c r="K485" s="71"/>
      <c r="L485" s="71"/>
      <c r="M485" s="72"/>
      <c r="N485" s="246"/>
      <c r="O485" s="72"/>
      <c r="P485" s="109"/>
      <c r="Q485" s="71"/>
      <c r="R485" s="110"/>
      <c r="S485" s="72"/>
      <c r="T485" s="111"/>
      <c r="U485" s="72"/>
      <c r="V485" s="112"/>
      <c r="W485" s="71"/>
      <c r="X485" s="72"/>
      <c r="Y485" s="112"/>
      <c r="Z485" s="72"/>
      <c r="AA485" s="75"/>
      <c r="AB485" s="169"/>
      <c r="AC485" s="72"/>
      <c r="AD485" s="170"/>
      <c r="AE485" s="72"/>
      <c r="AF485" s="170"/>
      <c r="AG485" s="71"/>
      <c r="AH485" s="72"/>
      <c r="AI485" s="170"/>
      <c r="AJ485" s="71"/>
      <c r="AK485" s="72"/>
      <c r="AL485" s="170"/>
      <c r="AM485" s="72"/>
      <c r="AN485" s="111"/>
      <c r="AO485" s="72"/>
      <c r="AP485" s="156"/>
      <c r="AQ485" s="72"/>
      <c r="AR485" s="156"/>
      <c r="AS485" s="72"/>
      <c r="AT485" s="160"/>
      <c r="AU485" s="72"/>
      <c r="AV485" s="156"/>
      <c r="AW485" s="71"/>
      <c r="AX485" s="72"/>
      <c r="AY485" s="111"/>
      <c r="AZ485" s="71"/>
      <c r="BA485" s="72"/>
      <c r="BB485" s="171"/>
      <c r="BC485" s="72"/>
      <c r="BD485" s="75"/>
    </row>
    <row r="486" ht="16.5" customHeight="1" outlineLevel="1">
      <c r="A486" s="75"/>
      <c r="B486" s="105"/>
      <c r="C486" s="106"/>
      <c r="D486" s="72"/>
      <c r="E486" s="107"/>
      <c r="F486" s="71"/>
      <c r="G486" s="107"/>
      <c r="H486" s="71"/>
      <c r="I486" s="107"/>
      <c r="J486" s="71"/>
      <c r="K486" s="71"/>
      <c r="L486" s="71"/>
      <c r="M486" s="72"/>
      <c r="N486" s="246"/>
      <c r="O486" s="72"/>
      <c r="P486" s="109"/>
      <c r="Q486" s="71"/>
      <c r="R486" s="110"/>
      <c r="S486" s="72"/>
      <c r="T486" s="111"/>
      <c r="U486" s="72"/>
      <c r="V486" s="112"/>
      <c r="W486" s="71"/>
      <c r="X486" s="72"/>
      <c r="Y486" s="112"/>
      <c r="Z486" s="72"/>
      <c r="AA486" s="75"/>
      <c r="AB486" s="169"/>
      <c r="AC486" s="72"/>
      <c r="AD486" s="170"/>
      <c r="AE486" s="72"/>
      <c r="AF486" s="170"/>
      <c r="AG486" s="71"/>
      <c r="AH486" s="72"/>
      <c r="AI486" s="170"/>
      <c r="AJ486" s="71"/>
      <c r="AK486" s="72"/>
      <c r="AL486" s="170"/>
      <c r="AM486" s="72"/>
      <c r="AN486" s="111"/>
      <c r="AO486" s="72"/>
      <c r="AP486" s="156"/>
      <c r="AQ486" s="72"/>
      <c r="AR486" s="156"/>
      <c r="AS486" s="72"/>
      <c r="AT486" s="160"/>
      <c r="AU486" s="72"/>
      <c r="AV486" s="156"/>
      <c r="AW486" s="71"/>
      <c r="AX486" s="72"/>
      <c r="AY486" s="111"/>
      <c r="AZ486" s="71"/>
      <c r="BA486" s="72"/>
      <c r="BB486" s="171"/>
      <c r="BC486" s="72"/>
      <c r="BD486" s="75"/>
    </row>
    <row r="487" ht="16.5" customHeight="1" outlineLevel="1">
      <c r="A487" s="75"/>
      <c r="B487" s="105"/>
      <c r="C487" s="106"/>
      <c r="D487" s="72"/>
      <c r="E487" s="107"/>
      <c r="F487" s="71"/>
      <c r="G487" s="107"/>
      <c r="H487" s="71"/>
      <c r="I487" s="107"/>
      <c r="J487" s="71"/>
      <c r="K487" s="71"/>
      <c r="L487" s="71"/>
      <c r="M487" s="72"/>
      <c r="N487" s="246"/>
      <c r="O487" s="72"/>
      <c r="P487" s="109"/>
      <c r="Q487" s="71"/>
      <c r="R487" s="110"/>
      <c r="S487" s="72"/>
      <c r="T487" s="111"/>
      <c r="U487" s="72"/>
      <c r="V487" s="112"/>
      <c r="W487" s="71"/>
      <c r="X487" s="72"/>
      <c r="Y487" s="112"/>
      <c r="Z487" s="72"/>
      <c r="AA487" s="75"/>
      <c r="AB487" s="169"/>
      <c r="AC487" s="72"/>
      <c r="AD487" s="170"/>
      <c r="AE487" s="72"/>
      <c r="AF487" s="170"/>
      <c r="AG487" s="71"/>
      <c r="AH487" s="72"/>
      <c r="AI487" s="170"/>
      <c r="AJ487" s="71"/>
      <c r="AK487" s="72"/>
      <c r="AL487" s="170"/>
      <c r="AM487" s="72"/>
      <c r="AN487" s="111"/>
      <c r="AO487" s="72"/>
      <c r="AP487" s="156"/>
      <c r="AQ487" s="72"/>
      <c r="AR487" s="156"/>
      <c r="AS487" s="72"/>
      <c r="AT487" s="160"/>
      <c r="AU487" s="72"/>
      <c r="AV487" s="156"/>
      <c r="AW487" s="71"/>
      <c r="AX487" s="72"/>
      <c r="AY487" s="111"/>
      <c r="AZ487" s="71"/>
      <c r="BA487" s="72"/>
      <c r="BB487" s="171"/>
      <c r="BC487" s="72"/>
      <c r="BD487" s="75"/>
    </row>
    <row r="488" ht="16.5" customHeight="1" outlineLevel="1">
      <c r="A488" s="75"/>
      <c r="B488" s="105"/>
      <c r="C488" s="106"/>
      <c r="D488" s="72"/>
      <c r="E488" s="107"/>
      <c r="F488" s="71"/>
      <c r="G488" s="107"/>
      <c r="H488" s="71"/>
      <c r="I488" s="107"/>
      <c r="J488" s="71"/>
      <c r="K488" s="71"/>
      <c r="L488" s="71"/>
      <c r="M488" s="72"/>
      <c r="N488" s="246"/>
      <c r="O488" s="72"/>
      <c r="P488" s="109"/>
      <c r="Q488" s="71"/>
      <c r="R488" s="110"/>
      <c r="S488" s="72"/>
      <c r="T488" s="111"/>
      <c r="U488" s="72"/>
      <c r="V488" s="112"/>
      <c r="W488" s="71"/>
      <c r="X488" s="72"/>
      <c r="Y488" s="112"/>
      <c r="Z488" s="72"/>
      <c r="AA488" s="75"/>
      <c r="AB488" s="169"/>
      <c r="AC488" s="72"/>
      <c r="AD488" s="170"/>
      <c r="AE488" s="72"/>
      <c r="AF488" s="170"/>
      <c r="AG488" s="71"/>
      <c r="AH488" s="72"/>
      <c r="AI488" s="170"/>
      <c r="AJ488" s="71"/>
      <c r="AK488" s="72"/>
      <c r="AL488" s="170"/>
      <c r="AM488" s="72"/>
      <c r="AN488" s="111"/>
      <c r="AO488" s="72"/>
      <c r="AP488" s="156"/>
      <c r="AQ488" s="72"/>
      <c r="AR488" s="156"/>
      <c r="AS488" s="72"/>
      <c r="AT488" s="160"/>
      <c r="AU488" s="72"/>
      <c r="AV488" s="156"/>
      <c r="AW488" s="71"/>
      <c r="AX488" s="72"/>
      <c r="AY488" s="111"/>
      <c r="AZ488" s="71"/>
      <c r="BA488" s="72"/>
      <c r="BB488" s="171"/>
      <c r="BC488" s="72"/>
      <c r="BD488" s="75"/>
    </row>
    <row r="489" ht="16.5" customHeight="1" outlineLevel="1">
      <c r="A489" s="75"/>
      <c r="B489" s="105"/>
      <c r="C489" s="106"/>
      <c r="D489" s="72"/>
      <c r="E489" s="107"/>
      <c r="F489" s="71"/>
      <c r="G489" s="107"/>
      <c r="H489" s="71"/>
      <c r="I489" s="107"/>
      <c r="J489" s="71"/>
      <c r="K489" s="71"/>
      <c r="L489" s="71"/>
      <c r="M489" s="72"/>
      <c r="N489" s="246"/>
      <c r="O489" s="72"/>
      <c r="P489" s="109"/>
      <c r="Q489" s="71"/>
      <c r="R489" s="110"/>
      <c r="S489" s="72"/>
      <c r="T489" s="111"/>
      <c r="U489" s="72"/>
      <c r="V489" s="112"/>
      <c r="W489" s="71"/>
      <c r="X489" s="72"/>
      <c r="Y489" s="112"/>
      <c r="Z489" s="72"/>
      <c r="AA489" s="75"/>
      <c r="AB489" s="169"/>
      <c r="AC489" s="72"/>
      <c r="AD489" s="170"/>
      <c r="AE489" s="72"/>
      <c r="AF489" s="170"/>
      <c r="AG489" s="71"/>
      <c r="AH489" s="72"/>
      <c r="AI489" s="170"/>
      <c r="AJ489" s="71"/>
      <c r="AK489" s="72"/>
      <c r="AL489" s="170"/>
      <c r="AM489" s="72"/>
      <c r="AN489" s="111"/>
      <c r="AO489" s="72"/>
      <c r="AP489" s="156"/>
      <c r="AQ489" s="72"/>
      <c r="AR489" s="156"/>
      <c r="AS489" s="72"/>
      <c r="AT489" s="160"/>
      <c r="AU489" s="72"/>
      <c r="AV489" s="156"/>
      <c r="AW489" s="71"/>
      <c r="AX489" s="72"/>
      <c r="AY489" s="111"/>
      <c r="AZ489" s="71"/>
      <c r="BA489" s="72"/>
      <c r="BB489" s="171"/>
      <c r="BC489" s="72"/>
      <c r="BD489" s="75"/>
    </row>
    <row r="490" ht="16.5" customHeight="1" outlineLevel="1">
      <c r="A490" s="75"/>
      <c r="B490" s="105"/>
      <c r="C490" s="106"/>
      <c r="D490" s="72"/>
      <c r="E490" s="107"/>
      <c r="F490" s="71"/>
      <c r="G490" s="107"/>
      <c r="H490" s="71"/>
      <c r="I490" s="107"/>
      <c r="J490" s="71"/>
      <c r="K490" s="71"/>
      <c r="L490" s="71"/>
      <c r="M490" s="72"/>
      <c r="N490" s="246"/>
      <c r="O490" s="72"/>
      <c r="P490" s="109"/>
      <c r="Q490" s="71"/>
      <c r="R490" s="110"/>
      <c r="S490" s="72"/>
      <c r="T490" s="111"/>
      <c r="U490" s="72"/>
      <c r="V490" s="112"/>
      <c r="W490" s="71"/>
      <c r="X490" s="72"/>
      <c r="Y490" s="112"/>
      <c r="Z490" s="72"/>
      <c r="AA490" s="75"/>
      <c r="AB490" s="169"/>
      <c r="AC490" s="72"/>
      <c r="AD490" s="170"/>
      <c r="AE490" s="72"/>
      <c r="AF490" s="170"/>
      <c r="AG490" s="71"/>
      <c r="AH490" s="72"/>
      <c r="AI490" s="170"/>
      <c r="AJ490" s="71"/>
      <c r="AK490" s="72"/>
      <c r="AL490" s="170"/>
      <c r="AM490" s="72"/>
      <c r="AN490" s="111"/>
      <c r="AO490" s="72"/>
      <c r="AP490" s="156"/>
      <c r="AQ490" s="72"/>
      <c r="AR490" s="156"/>
      <c r="AS490" s="72"/>
      <c r="AT490" s="160"/>
      <c r="AU490" s="72"/>
      <c r="AV490" s="156"/>
      <c r="AW490" s="71"/>
      <c r="AX490" s="72"/>
      <c r="AY490" s="111"/>
      <c r="AZ490" s="71"/>
      <c r="BA490" s="72"/>
      <c r="BB490" s="171"/>
      <c r="BC490" s="72"/>
      <c r="BD490" s="75"/>
    </row>
    <row r="491" ht="16.5" customHeight="1" outlineLevel="1">
      <c r="A491" s="75"/>
      <c r="B491" s="105"/>
      <c r="C491" s="106"/>
      <c r="D491" s="72"/>
      <c r="E491" s="107"/>
      <c r="F491" s="71"/>
      <c r="G491" s="107"/>
      <c r="H491" s="71"/>
      <c r="I491" s="107"/>
      <c r="J491" s="71"/>
      <c r="K491" s="71"/>
      <c r="L491" s="71"/>
      <c r="M491" s="72"/>
      <c r="N491" s="246"/>
      <c r="O491" s="72"/>
      <c r="P491" s="109"/>
      <c r="Q491" s="71"/>
      <c r="R491" s="110"/>
      <c r="S491" s="72"/>
      <c r="T491" s="111"/>
      <c r="U491" s="72"/>
      <c r="V491" s="112"/>
      <c r="W491" s="71"/>
      <c r="X491" s="72"/>
      <c r="Y491" s="112"/>
      <c r="Z491" s="72"/>
      <c r="AA491" s="75"/>
      <c r="AB491" s="169"/>
      <c r="AC491" s="72"/>
      <c r="AD491" s="170"/>
      <c r="AE491" s="72"/>
      <c r="AF491" s="170"/>
      <c r="AG491" s="71"/>
      <c r="AH491" s="72"/>
      <c r="AI491" s="170"/>
      <c r="AJ491" s="71"/>
      <c r="AK491" s="72"/>
      <c r="AL491" s="170"/>
      <c r="AM491" s="72"/>
      <c r="AN491" s="111"/>
      <c r="AO491" s="72"/>
      <c r="AP491" s="156"/>
      <c r="AQ491" s="72"/>
      <c r="AR491" s="156"/>
      <c r="AS491" s="72"/>
      <c r="AT491" s="160"/>
      <c r="AU491" s="72"/>
      <c r="AV491" s="156"/>
      <c r="AW491" s="71"/>
      <c r="AX491" s="72"/>
      <c r="AY491" s="111"/>
      <c r="AZ491" s="71"/>
      <c r="BA491" s="72"/>
      <c r="BB491" s="171"/>
      <c r="BC491" s="72"/>
      <c r="BD491" s="75"/>
    </row>
    <row r="492" ht="16.5" customHeight="1" outlineLevel="1">
      <c r="A492" s="75"/>
      <c r="B492" s="105"/>
      <c r="C492" s="106"/>
      <c r="D492" s="72"/>
      <c r="E492" s="107"/>
      <c r="F492" s="71"/>
      <c r="G492" s="107"/>
      <c r="H492" s="71"/>
      <c r="I492" s="107"/>
      <c r="J492" s="71"/>
      <c r="K492" s="71"/>
      <c r="L492" s="71"/>
      <c r="M492" s="72"/>
      <c r="N492" s="246"/>
      <c r="O492" s="72"/>
      <c r="P492" s="109"/>
      <c r="Q492" s="71"/>
      <c r="R492" s="110"/>
      <c r="S492" s="72"/>
      <c r="T492" s="111"/>
      <c r="U492" s="72"/>
      <c r="V492" s="112"/>
      <c r="W492" s="71"/>
      <c r="X492" s="72"/>
      <c r="Y492" s="112"/>
      <c r="Z492" s="72"/>
      <c r="AA492" s="75"/>
      <c r="AB492" s="169"/>
      <c r="AC492" s="72"/>
      <c r="AD492" s="170"/>
      <c r="AE492" s="72"/>
      <c r="AF492" s="170"/>
      <c r="AG492" s="71"/>
      <c r="AH492" s="72"/>
      <c r="AI492" s="170"/>
      <c r="AJ492" s="71"/>
      <c r="AK492" s="72"/>
      <c r="AL492" s="170"/>
      <c r="AM492" s="72"/>
      <c r="AN492" s="111"/>
      <c r="AO492" s="72"/>
      <c r="AP492" s="156"/>
      <c r="AQ492" s="72"/>
      <c r="AR492" s="156"/>
      <c r="AS492" s="72"/>
      <c r="AT492" s="160"/>
      <c r="AU492" s="72"/>
      <c r="AV492" s="156"/>
      <c r="AW492" s="71"/>
      <c r="AX492" s="72"/>
      <c r="AY492" s="111"/>
      <c r="AZ492" s="71"/>
      <c r="BA492" s="72"/>
      <c r="BB492" s="171"/>
      <c r="BC492" s="72"/>
      <c r="BD492" s="75"/>
    </row>
    <row r="493" ht="16.5" customHeight="1" outlineLevel="1">
      <c r="A493" s="75"/>
      <c r="B493" s="105"/>
      <c r="C493" s="106"/>
      <c r="D493" s="72"/>
      <c r="E493" s="107"/>
      <c r="F493" s="71"/>
      <c r="G493" s="107"/>
      <c r="H493" s="71"/>
      <c r="I493" s="107"/>
      <c r="J493" s="71"/>
      <c r="K493" s="71"/>
      <c r="L493" s="71"/>
      <c r="M493" s="72"/>
      <c r="N493" s="246"/>
      <c r="O493" s="72"/>
      <c r="P493" s="109"/>
      <c r="Q493" s="71"/>
      <c r="R493" s="110"/>
      <c r="S493" s="72"/>
      <c r="T493" s="111"/>
      <c r="U493" s="72"/>
      <c r="V493" s="112"/>
      <c r="W493" s="71"/>
      <c r="X493" s="72"/>
      <c r="Y493" s="112"/>
      <c r="Z493" s="72"/>
      <c r="AA493" s="75"/>
      <c r="AB493" s="169"/>
      <c r="AC493" s="72"/>
      <c r="AD493" s="170"/>
      <c r="AE493" s="72"/>
      <c r="AF493" s="170"/>
      <c r="AG493" s="71"/>
      <c r="AH493" s="72"/>
      <c r="AI493" s="170"/>
      <c r="AJ493" s="71"/>
      <c r="AK493" s="72"/>
      <c r="AL493" s="170"/>
      <c r="AM493" s="72"/>
      <c r="AN493" s="111"/>
      <c r="AO493" s="72"/>
      <c r="AP493" s="156"/>
      <c r="AQ493" s="72"/>
      <c r="AR493" s="156"/>
      <c r="AS493" s="72"/>
      <c r="AT493" s="160"/>
      <c r="AU493" s="72"/>
      <c r="AV493" s="156"/>
      <c r="AW493" s="71"/>
      <c r="AX493" s="72"/>
      <c r="AY493" s="111"/>
      <c r="AZ493" s="71"/>
      <c r="BA493" s="72"/>
      <c r="BB493" s="171"/>
      <c r="BC493" s="72"/>
      <c r="BD493" s="75"/>
    </row>
    <row r="494" ht="16.5" customHeight="1" outlineLevel="1">
      <c r="A494" s="75"/>
      <c r="B494" s="105"/>
      <c r="C494" s="106"/>
      <c r="D494" s="72"/>
      <c r="E494" s="107"/>
      <c r="F494" s="71"/>
      <c r="G494" s="107"/>
      <c r="H494" s="71"/>
      <c r="I494" s="107"/>
      <c r="J494" s="71"/>
      <c r="K494" s="71"/>
      <c r="L494" s="71"/>
      <c r="M494" s="72"/>
      <c r="N494" s="246"/>
      <c r="O494" s="72"/>
      <c r="P494" s="109"/>
      <c r="Q494" s="71"/>
      <c r="R494" s="110"/>
      <c r="S494" s="72"/>
      <c r="T494" s="111"/>
      <c r="U494" s="72"/>
      <c r="V494" s="112"/>
      <c r="W494" s="71"/>
      <c r="X494" s="72"/>
      <c r="Y494" s="112"/>
      <c r="Z494" s="72"/>
      <c r="AA494" s="75"/>
      <c r="AB494" s="169"/>
      <c r="AC494" s="72"/>
      <c r="AD494" s="170"/>
      <c r="AE494" s="72"/>
      <c r="AF494" s="170"/>
      <c r="AG494" s="71"/>
      <c r="AH494" s="72"/>
      <c r="AI494" s="170"/>
      <c r="AJ494" s="71"/>
      <c r="AK494" s="72"/>
      <c r="AL494" s="170"/>
      <c r="AM494" s="72"/>
      <c r="AN494" s="111"/>
      <c r="AO494" s="72"/>
      <c r="AP494" s="156"/>
      <c r="AQ494" s="72"/>
      <c r="AR494" s="156"/>
      <c r="AS494" s="72"/>
      <c r="AT494" s="160"/>
      <c r="AU494" s="72"/>
      <c r="AV494" s="156"/>
      <c r="AW494" s="71"/>
      <c r="AX494" s="72"/>
      <c r="AY494" s="111"/>
      <c r="AZ494" s="71"/>
      <c r="BA494" s="72"/>
      <c r="BB494" s="171"/>
      <c r="BC494" s="72"/>
      <c r="BD494" s="75"/>
    </row>
    <row r="495" ht="16.5" customHeight="1" outlineLevel="1">
      <c r="A495" s="75"/>
      <c r="B495" s="105"/>
      <c r="C495" s="106"/>
      <c r="D495" s="72"/>
      <c r="E495" s="107"/>
      <c r="F495" s="71"/>
      <c r="G495" s="107"/>
      <c r="H495" s="71"/>
      <c r="I495" s="107"/>
      <c r="J495" s="71"/>
      <c r="K495" s="71"/>
      <c r="L495" s="71"/>
      <c r="M495" s="72"/>
      <c r="N495" s="246"/>
      <c r="O495" s="72"/>
      <c r="P495" s="109"/>
      <c r="Q495" s="71"/>
      <c r="R495" s="110"/>
      <c r="S495" s="72"/>
      <c r="T495" s="111"/>
      <c r="U495" s="72"/>
      <c r="V495" s="112"/>
      <c r="W495" s="71"/>
      <c r="X495" s="72"/>
      <c r="Y495" s="112"/>
      <c r="Z495" s="72"/>
      <c r="AA495" s="75"/>
      <c r="AB495" s="169"/>
      <c r="AC495" s="72"/>
      <c r="AD495" s="170"/>
      <c r="AE495" s="72"/>
      <c r="AF495" s="170"/>
      <c r="AG495" s="71"/>
      <c r="AH495" s="72"/>
      <c r="AI495" s="170"/>
      <c r="AJ495" s="71"/>
      <c r="AK495" s="72"/>
      <c r="AL495" s="170"/>
      <c r="AM495" s="72"/>
      <c r="AN495" s="111"/>
      <c r="AO495" s="72"/>
      <c r="AP495" s="156"/>
      <c r="AQ495" s="72"/>
      <c r="AR495" s="156"/>
      <c r="AS495" s="72"/>
      <c r="AT495" s="160"/>
      <c r="AU495" s="72"/>
      <c r="AV495" s="156"/>
      <c r="AW495" s="71"/>
      <c r="AX495" s="72"/>
      <c r="AY495" s="111"/>
      <c r="AZ495" s="71"/>
      <c r="BA495" s="72"/>
      <c r="BB495" s="171"/>
      <c r="BC495" s="72"/>
      <c r="BD495" s="75"/>
    </row>
    <row r="496" ht="16.5" customHeight="1" outlineLevel="1">
      <c r="A496" s="75"/>
      <c r="B496" s="105"/>
      <c r="C496" s="106"/>
      <c r="D496" s="72"/>
      <c r="E496" s="107"/>
      <c r="F496" s="71"/>
      <c r="G496" s="107"/>
      <c r="H496" s="71"/>
      <c r="I496" s="107"/>
      <c r="J496" s="71"/>
      <c r="K496" s="71"/>
      <c r="L496" s="71"/>
      <c r="M496" s="72"/>
      <c r="N496" s="246"/>
      <c r="O496" s="72"/>
      <c r="P496" s="109"/>
      <c r="Q496" s="71"/>
      <c r="R496" s="110"/>
      <c r="S496" s="72"/>
      <c r="T496" s="111"/>
      <c r="U496" s="72"/>
      <c r="V496" s="112"/>
      <c r="W496" s="71"/>
      <c r="X496" s="72"/>
      <c r="Y496" s="112"/>
      <c r="Z496" s="72"/>
      <c r="AA496" s="75"/>
      <c r="AB496" s="169"/>
      <c r="AC496" s="72"/>
      <c r="AD496" s="170"/>
      <c r="AE496" s="72"/>
      <c r="AF496" s="170"/>
      <c r="AG496" s="71"/>
      <c r="AH496" s="72"/>
      <c r="AI496" s="170"/>
      <c r="AJ496" s="71"/>
      <c r="AK496" s="72"/>
      <c r="AL496" s="170"/>
      <c r="AM496" s="72"/>
      <c r="AN496" s="111"/>
      <c r="AO496" s="72"/>
      <c r="AP496" s="156"/>
      <c r="AQ496" s="72"/>
      <c r="AR496" s="156"/>
      <c r="AS496" s="72"/>
      <c r="AT496" s="160"/>
      <c r="AU496" s="72"/>
      <c r="AV496" s="156"/>
      <c r="AW496" s="71"/>
      <c r="AX496" s="72"/>
      <c r="AY496" s="111"/>
      <c r="AZ496" s="71"/>
      <c r="BA496" s="72"/>
      <c r="BB496" s="171"/>
      <c r="BC496" s="72"/>
      <c r="BD496" s="75"/>
    </row>
    <row r="497" ht="16.5" customHeight="1" outlineLevel="1">
      <c r="A497" s="75"/>
      <c r="B497" s="105"/>
      <c r="C497" s="106"/>
      <c r="D497" s="72"/>
      <c r="E497" s="107"/>
      <c r="F497" s="71"/>
      <c r="G497" s="107"/>
      <c r="H497" s="71"/>
      <c r="I497" s="107"/>
      <c r="J497" s="71"/>
      <c r="K497" s="71"/>
      <c r="L497" s="71"/>
      <c r="M497" s="72"/>
      <c r="N497" s="246"/>
      <c r="O497" s="72"/>
      <c r="P497" s="109"/>
      <c r="Q497" s="71"/>
      <c r="R497" s="110"/>
      <c r="S497" s="72"/>
      <c r="T497" s="111"/>
      <c r="U497" s="72"/>
      <c r="V497" s="112"/>
      <c r="W497" s="71"/>
      <c r="X497" s="72"/>
      <c r="Y497" s="112"/>
      <c r="Z497" s="72"/>
      <c r="AA497" s="75"/>
      <c r="AB497" s="169"/>
      <c r="AC497" s="72"/>
      <c r="AD497" s="170"/>
      <c r="AE497" s="72"/>
      <c r="AF497" s="170"/>
      <c r="AG497" s="71"/>
      <c r="AH497" s="72"/>
      <c r="AI497" s="170"/>
      <c r="AJ497" s="71"/>
      <c r="AK497" s="72"/>
      <c r="AL497" s="170"/>
      <c r="AM497" s="72"/>
      <c r="AN497" s="111"/>
      <c r="AO497" s="72"/>
      <c r="AP497" s="156"/>
      <c r="AQ497" s="72"/>
      <c r="AR497" s="156"/>
      <c r="AS497" s="72"/>
      <c r="AT497" s="160"/>
      <c r="AU497" s="72"/>
      <c r="AV497" s="156"/>
      <c r="AW497" s="71"/>
      <c r="AX497" s="72"/>
      <c r="AY497" s="111"/>
      <c r="AZ497" s="71"/>
      <c r="BA497" s="72"/>
      <c r="BB497" s="171"/>
      <c r="BC497" s="72"/>
      <c r="BD497" s="75"/>
    </row>
    <row r="498" ht="16.5" customHeight="1" outlineLevel="1">
      <c r="A498" s="75"/>
      <c r="B498" s="105"/>
      <c r="C498" s="106"/>
      <c r="D498" s="72"/>
      <c r="E498" s="107"/>
      <c r="F498" s="71"/>
      <c r="G498" s="107"/>
      <c r="H498" s="71"/>
      <c r="I498" s="107"/>
      <c r="J498" s="71"/>
      <c r="K498" s="71"/>
      <c r="L498" s="71"/>
      <c r="M498" s="72"/>
      <c r="N498" s="246"/>
      <c r="O498" s="72"/>
      <c r="P498" s="109"/>
      <c r="Q498" s="71"/>
      <c r="R498" s="110"/>
      <c r="S498" s="72"/>
      <c r="T498" s="111"/>
      <c r="U498" s="72"/>
      <c r="V498" s="112"/>
      <c r="W498" s="71"/>
      <c r="X498" s="72"/>
      <c r="Y498" s="112"/>
      <c r="Z498" s="72"/>
      <c r="AA498" s="75"/>
      <c r="AB498" s="169"/>
      <c r="AC498" s="72"/>
      <c r="AD498" s="170"/>
      <c r="AE498" s="72"/>
      <c r="AF498" s="170"/>
      <c r="AG498" s="71"/>
      <c r="AH498" s="72"/>
      <c r="AI498" s="170"/>
      <c r="AJ498" s="71"/>
      <c r="AK498" s="72"/>
      <c r="AL498" s="170"/>
      <c r="AM498" s="72"/>
      <c r="AN498" s="111"/>
      <c r="AO498" s="72"/>
      <c r="AP498" s="156"/>
      <c r="AQ498" s="72"/>
      <c r="AR498" s="156"/>
      <c r="AS498" s="72"/>
      <c r="AT498" s="160"/>
      <c r="AU498" s="72"/>
      <c r="AV498" s="156"/>
      <c r="AW498" s="71"/>
      <c r="AX498" s="72"/>
      <c r="AY498" s="111"/>
      <c r="AZ498" s="71"/>
      <c r="BA498" s="72"/>
      <c r="BB498" s="171"/>
      <c r="BC498" s="72"/>
      <c r="BD498" s="75"/>
    </row>
    <row r="499" ht="16.5" customHeight="1" outlineLevel="1">
      <c r="A499" s="75"/>
      <c r="B499" s="105"/>
      <c r="C499" s="106"/>
      <c r="D499" s="72"/>
      <c r="E499" s="107"/>
      <c r="F499" s="71"/>
      <c r="G499" s="107"/>
      <c r="H499" s="71"/>
      <c r="I499" s="107"/>
      <c r="J499" s="71"/>
      <c r="K499" s="71"/>
      <c r="L499" s="71"/>
      <c r="M499" s="72"/>
      <c r="N499" s="246"/>
      <c r="O499" s="72"/>
      <c r="P499" s="109"/>
      <c r="Q499" s="71"/>
      <c r="R499" s="110"/>
      <c r="S499" s="72"/>
      <c r="T499" s="111"/>
      <c r="U499" s="72"/>
      <c r="V499" s="112"/>
      <c r="W499" s="71"/>
      <c r="X499" s="72"/>
      <c r="Y499" s="112"/>
      <c r="Z499" s="72"/>
      <c r="AA499" s="75"/>
      <c r="AB499" s="169"/>
      <c r="AC499" s="72"/>
      <c r="AD499" s="170"/>
      <c r="AE499" s="72"/>
      <c r="AF499" s="170"/>
      <c r="AG499" s="71"/>
      <c r="AH499" s="72"/>
      <c r="AI499" s="170"/>
      <c r="AJ499" s="71"/>
      <c r="AK499" s="72"/>
      <c r="AL499" s="170"/>
      <c r="AM499" s="72"/>
      <c r="AN499" s="111"/>
      <c r="AO499" s="72"/>
      <c r="AP499" s="156"/>
      <c r="AQ499" s="72"/>
      <c r="AR499" s="156"/>
      <c r="AS499" s="72"/>
      <c r="AT499" s="160"/>
      <c r="AU499" s="72"/>
      <c r="AV499" s="156"/>
      <c r="AW499" s="71"/>
      <c r="AX499" s="72"/>
      <c r="AY499" s="111"/>
      <c r="AZ499" s="71"/>
      <c r="BA499" s="72"/>
      <c r="BB499" s="171"/>
      <c r="BC499" s="72"/>
      <c r="BD499" s="75"/>
    </row>
    <row r="500" ht="16.5" customHeight="1" outlineLevel="1">
      <c r="A500" s="75"/>
      <c r="B500" s="105"/>
      <c r="C500" s="106"/>
      <c r="D500" s="72"/>
      <c r="E500" s="107"/>
      <c r="F500" s="71"/>
      <c r="G500" s="107"/>
      <c r="H500" s="71"/>
      <c r="I500" s="107"/>
      <c r="J500" s="71"/>
      <c r="K500" s="71"/>
      <c r="L500" s="71"/>
      <c r="M500" s="72"/>
      <c r="N500" s="246"/>
      <c r="O500" s="72"/>
      <c r="P500" s="109"/>
      <c r="Q500" s="71"/>
      <c r="R500" s="110"/>
      <c r="S500" s="72"/>
      <c r="T500" s="111"/>
      <c r="U500" s="72"/>
      <c r="V500" s="112"/>
      <c r="W500" s="71"/>
      <c r="X500" s="72"/>
      <c r="Y500" s="112"/>
      <c r="Z500" s="72"/>
      <c r="AA500" s="75"/>
      <c r="AB500" s="169"/>
      <c r="AC500" s="72"/>
      <c r="AD500" s="170"/>
      <c r="AE500" s="72"/>
      <c r="AF500" s="170"/>
      <c r="AG500" s="71"/>
      <c r="AH500" s="72"/>
      <c r="AI500" s="170"/>
      <c r="AJ500" s="71"/>
      <c r="AK500" s="72"/>
      <c r="AL500" s="170"/>
      <c r="AM500" s="72"/>
      <c r="AN500" s="111"/>
      <c r="AO500" s="72"/>
      <c r="AP500" s="156"/>
      <c r="AQ500" s="72"/>
      <c r="AR500" s="156"/>
      <c r="AS500" s="72"/>
      <c r="AT500" s="160"/>
      <c r="AU500" s="72"/>
      <c r="AV500" s="156"/>
      <c r="AW500" s="71"/>
      <c r="AX500" s="72"/>
      <c r="AY500" s="111"/>
      <c r="AZ500" s="71"/>
      <c r="BA500" s="72"/>
      <c r="BB500" s="171"/>
      <c r="BC500" s="72"/>
      <c r="BD500" s="75"/>
    </row>
    <row r="501" ht="16.5" customHeight="1" outlineLevel="1">
      <c r="A501" s="75"/>
      <c r="B501" s="105"/>
      <c r="C501" s="106"/>
      <c r="D501" s="72"/>
      <c r="E501" s="107"/>
      <c r="F501" s="71"/>
      <c r="G501" s="107"/>
      <c r="H501" s="71"/>
      <c r="I501" s="107"/>
      <c r="J501" s="71"/>
      <c r="K501" s="71"/>
      <c r="L501" s="71"/>
      <c r="M501" s="72"/>
      <c r="N501" s="246"/>
      <c r="O501" s="72"/>
      <c r="P501" s="109"/>
      <c r="Q501" s="71"/>
      <c r="R501" s="110"/>
      <c r="S501" s="72"/>
      <c r="T501" s="111"/>
      <c r="U501" s="72"/>
      <c r="V501" s="112"/>
      <c r="W501" s="71"/>
      <c r="X501" s="72"/>
      <c r="Y501" s="112"/>
      <c r="Z501" s="72"/>
      <c r="AA501" s="75"/>
      <c r="AB501" s="169"/>
      <c r="AC501" s="72"/>
      <c r="AD501" s="170"/>
      <c r="AE501" s="72"/>
      <c r="AF501" s="170"/>
      <c r="AG501" s="71"/>
      <c r="AH501" s="72"/>
      <c r="AI501" s="170"/>
      <c r="AJ501" s="71"/>
      <c r="AK501" s="72"/>
      <c r="AL501" s="170"/>
      <c r="AM501" s="72"/>
      <c r="AN501" s="111"/>
      <c r="AO501" s="72"/>
      <c r="AP501" s="156"/>
      <c r="AQ501" s="72"/>
      <c r="AR501" s="156"/>
      <c r="AS501" s="72"/>
      <c r="AT501" s="160"/>
      <c r="AU501" s="72"/>
      <c r="AV501" s="156"/>
      <c r="AW501" s="71"/>
      <c r="AX501" s="72"/>
      <c r="AY501" s="111"/>
      <c r="AZ501" s="71"/>
      <c r="BA501" s="72"/>
      <c r="BB501" s="171"/>
      <c r="BC501" s="72"/>
      <c r="BD501" s="75"/>
    </row>
    <row r="502" ht="16.5" customHeight="1" outlineLevel="1">
      <c r="A502" s="75"/>
      <c r="B502" s="105"/>
      <c r="C502" s="106"/>
      <c r="D502" s="72"/>
      <c r="E502" s="107"/>
      <c r="F502" s="71"/>
      <c r="G502" s="107"/>
      <c r="H502" s="71"/>
      <c r="I502" s="107"/>
      <c r="J502" s="71"/>
      <c r="K502" s="71"/>
      <c r="L502" s="71"/>
      <c r="M502" s="72"/>
      <c r="N502" s="246"/>
      <c r="O502" s="72"/>
      <c r="P502" s="109"/>
      <c r="Q502" s="71"/>
      <c r="R502" s="110"/>
      <c r="S502" s="72"/>
      <c r="T502" s="111"/>
      <c r="U502" s="72"/>
      <c r="V502" s="112"/>
      <c r="W502" s="71"/>
      <c r="X502" s="72"/>
      <c r="Y502" s="112"/>
      <c r="Z502" s="72"/>
      <c r="AA502" s="75"/>
      <c r="AB502" s="169"/>
      <c r="AC502" s="72"/>
      <c r="AD502" s="170"/>
      <c r="AE502" s="72"/>
      <c r="AF502" s="170"/>
      <c r="AG502" s="71"/>
      <c r="AH502" s="72"/>
      <c r="AI502" s="170"/>
      <c r="AJ502" s="71"/>
      <c r="AK502" s="72"/>
      <c r="AL502" s="170"/>
      <c r="AM502" s="72"/>
      <c r="AN502" s="111"/>
      <c r="AO502" s="72"/>
      <c r="AP502" s="156"/>
      <c r="AQ502" s="72"/>
      <c r="AR502" s="156"/>
      <c r="AS502" s="72"/>
      <c r="AT502" s="160"/>
      <c r="AU502" s="72"/>
      <c r="AV502" s="156"/>
      <c r="AW502" s="71"/>
      <c r="AX502" s="72"/>
      <c r="AY502" s="111"/>
      <c r="AZ502" s="71"/>
      <c r="BA502" s="72"/>
      <c r="BB502" s="171"/>
      <c r="BC502" s="72"/>
      <c r="BD502" s="75"/>
    </row>
    <row r="503" ht="16.5" customHeight="1" outlineLevel="1">
      <c r="A503" s="75"/>
      <c r="B503" s="105"/>
      <c r="C503" s="106"/>
      <c r="D503" s="72"/>
      <c r="E503" s="107"/>
      <c r="F503" s="71"/>
      <c r="G503" s="107"/>
      <c r="H503" s="71"/>
      <c r="I503" s="107"/>
      <c r="J503" s="71"/>
      <c r="K503" s="71"/>
      <c r="L503" s="71"/>
      <c r="M503" s="72"/>
      <c r="N503" s="246"/>
      <c r="O503" s="72"/>
      <c r="P503" s="109"/>
      <c r="Q503" s="71"/>
      <c r="R503" s="110"/>
      <c r="S503" s="72"/>
      <c r="T503" s="111"/>
      <c r="U503" s="72"/>
      <c r="V503" s="112"/>
      <c r="W503" s="71"/>
      <c r="X503" s="72"/>
      <c r="Y503" s="112"/>
      <c r="Z503" s="72"/>
      <c r="AA503" s="75"/>
      <c r="AB503" s="169"/>
      <c r="AC503" s="72"/>
      <c r="AD503" s="170"/>
      <c r="AE503" s="72"/>
      <c r="AF503" s="170"/>
      <c r="AG503" s="71"/>
      <c r="AH503" s="72"/>
      <c r="AI503" s="170"/>
      <c r="AJ503" s="71"/>
      <c r="AK503" s="72"/>
      <c r="AL503" s="170"/>
      <c r="AM503" s="72"/>
      <c r="AN503" s="111"/>
      <c r="AO503" s="72"/>
      <c r="AP503" s="156"/>
      <c r="AQ503" s="72"/>
      <c r="AR503" s="156"/>
      <c r="AS503" s="72"/>
      <c r="AT503" s="160"/>
      <c r="AU503" s="72"/>
      <c r="AV503" s="156"/>
      <c r="AW503" s="71"/>
      <c r="AX503" s="72"/>
      <c r="AY503" s="111"/>
      <c r="AZ503" s="71"/>
      <c r="BA503" s="72"/>
      <c r="BB503" s="171"/>
      <c r="BC503" s="72"/>
      <c r="BD503" s="75"/>
    </row>
    <row r="504" ht="16.5" customHeight="1" outlineLevel="1">
      <c r="A504" s="75"/>
      <c r="B504" s="105"/>
      <c r="C504" s="106"/>
      <c r="D504" s="72"/>
      <c r="E504" s="107"/>
      <c r="F504" s="71"/>
      <c r="G504" s="107"/>
      <c r="H504" s="71"/>
      <c r="I504" s="107"/>
      <c r="J504" s="71"/>
      <c r="K504" s="71"/>
      <c r="L504" s="71"/>
      <c r="M504" s="72"/>
      <c r="N504" s="246"/>
      <c r="O504" s="72"/>
      <c r="P504" s="109"/>
      <c r="Q504" s="71"/>
      <c r="R504" s="110"/>
      <c r="S504" s="72"/>
      <c r="T504" s="111"/>
      <c r="U504" s="72"/>
      <c r="V504" s="112"/>
      <c r="W504" s="71"/>
      <c r="X504" s="72"/>
      <c r="Y504" s="112"/>
      <c r="Z504" s="72"/>
      <c r="AA504" s="75"/>
      <c r="AB504" s="169"/>
      <c r="AC504" s="72"/>
      <c r="AD504" s="170"/>
      <c r="AE504" s="72"/>
      <c r="AF504" s="170"/>
      <c r="AG504" s="71"/>
      <c r="AH504" s="72"/>
      <c r="AI504" s="170"/>
      <c r="AJ504" s="71"/>
      <c r="AK504" s="72"/>
      <c r="AL504" s="170"/>
      <c r="AM504" s="72"/>
      <c r="AN504" s="111"/>
      <c r="AO504" s="72"/>
      <c r="AP504" s="156"/>
      <c r="AQ504" s="72"/>
      <c r="AR504" s="156"/>
      <c r="AS504" s="72"/>
      <c r="AT504" s="160"/>
      <c r="AU504" s="72"/>
      <c r="AV504" s="156"/>
      <c r="AW504" s="71"/>
      <c r="AX504" s="72"/>
      <c r="AY504" s="111"/>
      <c r="AZ504" s="71"/>
      <c r="BA504" s="72"/>
      <c r="BB504" s="171"/>
      <c r="BC504" s="72"/>
      <c r="BD504" s="75"/>
    </row>
    <row r="505" ht="16.5" customHeight="1" outlineLevel="1">
      <c r="A505" s="75"/>
      <c r="B505" s="105"/>
      <c r="C505" s="106"/>
      <c r="D505" s="72"/>
      <c r="E505" s="107"/>
      <c r="F505" s="71"/>
      <c r="G505" s="107"/>
      <c r="H505" s="71"/>
      <c r="I505" s="107"/>
      <c r="J505" s="71"/>
      <c r="K505" s="71"/>
      <c r="L505" s="71"/>
      <c r="M505" s="72"/>
      <c r="N505" s="246"/>
      <c r="O505" s="72"/>
      <c r="P505" s="109"/>
      <c r="Q505" s="71"/>
      <c r="R505" s="110"/>
      <c r="S505" s="72"/>
      <c r="T505" s="111"/>
      <c r="U505" s="72"/>
      <c r="V505" s="112"/>
      <c r="W505" s="71"/>
      <c r="X505" s="72"/>
      <c r="Y505" s="112"/>
      <c r="Z505" s="72"/>
      <c r="AA505" s="75"/>
      <c r="AB505" s="169"/>
      <c r="AC505" s="72"/>
      <c r="AD505" s="170"/>
      <c r="AE505" s="72"/>
      <c r="AF505" s="170"/>
      <c r="AG505" s="71"/>
      <c r="AH505" s="72"/>
      <c r="AI505" s="170"/>
      <c r="AJ505" s="71"/>
      <c r="AK505" s="72"/>
      <c r="AL505" s="170"/>
      <c r="AM505" s="72"/>
      <c r="AN505" s="111"/>
      <c r="AO505" s="72"/>
      <c r="AP505" s="156"/>
      <c r="AQ505" s="72"/>
      <c r="AR505" s="156"/>
      <c r="AS505" s="72"/>
      <c r="AT505" s="160"/>
      <c r="AU505" s="72"/>
      <c r="AV505" s="156"/>
      <c r="AW505" s="71"/>
      <c r="AX505" s="72"/>
      <c r="AY505" s="111"/>
      <c r="AZ505" s="71"/>
      <c r="BA505" s="72"/>
      <c r="BB505" s="171"/>
      <c r="BC505" s="72"/>
      <c r="BD505" s="75"/>
    </row>
    <row r="506" ht="16.5" customHeight="1" outlineLevel="1">
      <c r="A506" s="75"/>
      <c r="B506" s="105"/>
      <c r="C506" s="106"/>
      <c r="D506" s="72"/>
      <c r="E506" s="107"/>
      <c r="F506" s="71"/>
      <c r="G506" s="107"/>
      <c r="H506" s="71"/>
      <c r="I506" s="107"/>
      <c r="J506" s="71"/>
      <c r="K506" s="71"/>
      <c r="L506" s="71"/>
      <c r="M506" s="72"/>
      <c r="N506" s="246"/>
      <c r="O506" s="72"/>
      <c r="P506" s="109"/>
      <c r="Q506" s="71"/>
      <c r="R506" s="110"/>
      <c r="S506" s="72"/>
      <c r="T506" s="111"/>
      <c r="U506" s="72"/>
      <c r="V506" s="112"/>
      <c r="W506" s="71"/>
      <c r="X506" s="72"/>
      <c r="Y506" s="112"/>
      <c r="Z506" s="72"/>
      <c r="AA506" s="75"/>
      <c r="AB506" s="169"/>
      <c r="AC506" s="72"/>
      <c r="AD506" s="170"/>
      <c r="AE506" s="72"/>
      <c r="AF506" s="170"/>
      <c r="AG506" s="71"/>
      <c r="AH506" s="72"/>
      <c r="AI506" s="170"/>
      <c r="AJ506" s="71"/>
      <c r="AK506" s="72"/>
      <c r="AL506" s="170"/>
      <c r="AM506" s="72"/>
      <c r="AN506" s="111"/>
      <c r="AO506" s="72"/>
      <c r="AP506" s="156"/>
      <c r="AQ506" s="72"/>
      <c r="AR506" s="156"/>
      <c r="AS506" s="72"/>
      <c r="AT506" s="160"/>
      <c r="AU506" s="72"/>
      <c r="AV506" s="156"/>
      <c r="AW506" s="71"/>
      <c r="AX506" s="72"/>
      <c r="AY506" s="111"/>
      <c r="AZ506" s="71"/>
      <c r="BA506" s="72"/>
      <c r="BB506" s="171"/>
      <c r="BC506" s="72"/>
      <c r="BD506" s="75"/>
    </row>
    <row r="507" ht="16.5" customHeight="1" outlineLevel="1">
      <c r="A507" s="75"/>
      <c r="B507" s="105"/>
      <c r="C507" s="106"/>
      <c r="D507" s="72"/>
      <c r="E507" s="107"/>
      <c r="F507" s="71"/>
      <c r="G507" s="107"/>
      <c r="H507" s="71"/>
      <c r="I507" s="107"/>
      <c r="J507" s="71"/>
      <c r="K507" s="71"/>
      <c r="L507" s="71"/>
      <c r="M507" s="72"/>
      <c r="N507" s="246"/>
      <c r="O507" s="72"/>
      <c r="P507" s="109"/>
      <c r="Q507" s="71"/>
      <c r="R507" s="110"/>
      <c r="S507" s="72"/>
      <c r="T507" s="111"/>
      <c r="U507" s="72"/>
      <c r="V507" s="112"/>
      <c r="W507" s="71"/>
      <c r="X507" s="72"/>
      <c r="Y507" s="112"/>
      <c r="Z507" s="72"/>
      <c r="AA507" s="75"/>
      <c r="AB507" s="169"/>
      <c r="AC507" s="72"/>
      <c r="AD507" s="170"/>
      <c r="AE507" s="72"/>
      <c r="AF507" s="170"/>
      <c r="AG507" s="71"/>
      <c r="AH507" s="72"/>
      <c r="AI507" s="170"/>
      <c r="AJ507" s="71"/>
      <c r="AK507" s="72"/>
      <c r="AL507" s="170"/>
      <c r="AM507" s="72"/>
      <c r="AN507" s="111"/>
      <c r="AO507" s="72"/>
      <c r="AP507" s="156"/>
      <c r="AQ507" s="72"/>
      <c r="AR507" s="156"/>
      <c r="AS507" s="72"/>
      <c r="AT507" s="160"/>
      <c r="AU507" s="72"/>
      <c r="AV507" s="156"/>
      <c r="AW507" s="71"/>
      <c r="AX507" s="72"/>
      <c r="AY507" s="111"/>
      <c r="AZ507" s="71"/>
      <c r="BA507" s="72"/>
      <c r="BB507" s="171"/>
      <c r="BC507" s="72"/>
      <c r="BD507" s="75"/>
    </row>
    <row r="508" ht="16.5" customHeight="1" outlineLevel="1">
      <c r="A508" s="75"/>
      <c r="B508" s="105"/>
      <c r="C508" s="106"/>
      <c r="D508" s="72"/>
      <c r="E508" s="107"/>
      <c r="F508" s="71"/>
      <c r="G508" s="107"/>
      <c r="H508" s="71"/>
      <c r="I508" s="107"/>
      <c r="J508" s="71"/>
      <c r="K508" s="71"/>
      <c r="L508" s="71"/>
      <c r="M508" s="72"/>
      <c r="N508" s="246"/>
      <c r="O508" s="72"/>
      <c r="P508" s="109"/>
      <c r="Q508" s="71"/>
      <c r="R508" s="110"/>
      <c r="S508" s="72"/>
      <c r="T508" s="111"/>
      <c r="U508" s="72"/>
      <c r="V508" s="112"/>
      <c r="W508" s="71"/>
      <c r="X508" s="72"/>
      <c r="Y508" s="112"/>
      <c r="Z508" s="72"/>
      <c r="AA508" s="75"/>
      <c r="AB508" s="169"/>
      <c r="AC508" s="72"/>
      <c r="AD508" s="170"/>
      <c r="AE508" s="72"/>
      <c r="AF508" s="170"/>
      <c r="AG508" s="71"/>
      <c r="AH508" s="72"/>
      <c r="AI508" s="170"/>
      <c r="AJ508" s="71"/>
      <c r="AK508" s="72"/>
      <c r="AL508" s="170"/>
      <c r="AM508" s="72"/>
      <c r="AN508" s="111"/>
      <c r="AO508" s="72"/>
      <c r="AP508" s="156"/>
      <c r="AQ508" s="72"/>
      <c r="AR508" s="156"/>
      <c r="AS508" s="72"/>
      <c r="AT508" s="160"/>
      <c r="AU508" s="72"/>
      <c r="AV508" s="156"/>
      <c r="AW508" s="71"/>
      <c r="AX508" s="72"/>
      <c r="AY508" s="111"/>
      <c r="AZ508" s="71"/>
      <c r="BA508" s="72"/>
      <c r="BB508" s="171"/>
      <c r="BC508" s="72"/>
      <c r="BD508" s="75"/>
    </row>
    <row r="509" ht="16.5" customHeight="1" outlineLevel="1">
      <c r="A509" s="75"/>
      <c r="B509" s="105"/>
      <c r="C509" s="106"/>
      <c r="D509" s="72"/>
      <c r="E509" s="107"/>
      <c r="F509" s="71"/>
      <c r="G509" s="107"/>
      <c r="H509" s="71"/>
      <c r="I509" s="107"/>
      <c r="J509" s="71"/>
      <c r="K509" s="71"/>
      <c r="L509" s="71"/>
      <c r="M509" s="72"/>
      <c r="N509" s="246"/>
      <c r="O509" s="72"/>
      <c r="P509" s="109"/>
      <c r="Q509" s="71"/>
      <c r="R509" s="110"/>
      <c r="S509" s="72"/>
      <c r="T509" s="111"/>
      <c r="U509" s="72"/>
      <c r="V509" s="112"/>
      <c r="W509" s="71"/>
      <c r="X509" s="72"/>
      <c r="Y509" s="112"/>
      <c r="Z509" s="72"/>
      <c r="AA509" s="75"/>
      <c r="AB509" s="169"/>
      <c r="AC509" s="72"/>
      <c r="AD509" s="170"/>
      <c r="AE509" s="72"/>
      <c r="AF509" s="170"/>
      <c r="AG509" s="71"/>
      <c r="AH509" s="72"/>
      <c r="AI509" s="170"/>
      <c r="AJ509" s="71"/>
      <c r="AK509" s="72"/>
      <c r="AL509" s="170"/>
      <c r="AM509" s="72"/>
      <c r="AN509" s="111"/>
      <c r="AO509" s="72"/>
      <c r="AP509" s="156"/>
      <c r="AQ509" s="72"/>
      <c r="AR509" s="156"/>
      <c r="AS509" s="72"/>
      <c r="AT509" s="160"/>
      <c r="AU509" s="72"/>
      <c r="AV509" s="156"/>
      <c r="AW509" s="71"/>
      <c r="AX509" s="72"/>
      <c r="AY509" s="111"/>
      <c r="AZ509" s="71"/>
      <c r="BA509" s="72"/>
      <c r="BB509" s="171"/>
      <c r="BC509" s="72"/>
      <c r="BD509" s="75"/>
    </row>
    <row r="510" ht="16.5" customHeight="1" outlineLevel="1">
      <c r="A510" s="75"/>
      <c r="B510" s="105"/>
      <c r="C510" s="106"/>
      <c r="D510" s="72"/>
      <c r="E510" s="107"/>
      <c r="F510" s="71"/>
      <c r="G510" s="107"/>
      <c r="H510" s="71"/>
      <c r="I510" s="107"/>
      <c r="J510" s="71"/>
      <c r="K510" s="71"/>
      <c r="L510" s="71"/>
      <c r="M510" s="72"/>
      <c r="N510" s="246"/>
      <c r="O510" s="72"/>
      <c r="P510" s="109"/>
      <c r="Q510" s="71"/>
      <c r="R510" s="110"/>
      <c r="S510" s="72"/>
      <c r="T510" s="111"/>
      <c r="U510" s="72"/>
      <c r="V510" s="112"/>
      <c r="W510" s="71"/>
      <c r="X510" s="72"/>
      <c r="Y510" s="112"/>
      <c r="Z510" s="72"/>
      <c r="AA510" s="75"/>
      <c r="AB510" s="169"/>
      <c r="AC510" s="72"/>
      <c r="AD510" s="170"/>
      <c r="AE510" s="72"/>
      <c r="AF510" s="170"/>
      <c r="AG510" s="71"/>
      <c r="AH510" s="72"/>
      <c r="AI510" s="170"/>
      <c r="AJ510" s="71"/>
      <c r="AK510" s="72"/>
      <c r="AL510" s="170"/>
      <c r="AM510" s="72"/>
      <c r="AN510" s="111"/>
      <c r="AO510" s="72"/>
      <c r="AP510" s="156"/>
      <c r="AQ510" s="72"/>
      <c r="AR510" s="156"/>
      <c r="AS510" s="72"/>
      <c r="AT510" s="160"/>
      <c r="AU510" s="72"/>
      <c r="AV510" s="156"/>
      <c r="AW510" s="71"/>
      <c r="AX510" s="72"/>
      <c r="AY510" s="111"/>
      <c r="AZ510" s="71"/>
      <c r="BA510" s="72"/>
      <c r="BB510" s="171"/>
      <c r="BC510" s="72"/>
      <c r="BD510" s="75"/>
    </row>
    <row r="511" ht="16.5" customHeight="1" outlineLevel="1">
      <c r="A511" s="75"/>
      <c r="B511" s="105"/>
      <c r="C511" s="106"/>
      <c r="D511" s="72"/>
      <c r="E511" s="107"/>
      <c r="F511" s="71"/>
      <c r="G511" s="107"/>
      <c r="H511" s="71"/>
      <c r="I511" s="107"/>
      <c r="J511" s="71"/>
      <c r="K511" s="71"/>
      <c r="L511" s="71"/>
      <c r="M511" s="72"/>
      <c r="N511" s="246"/>
      <c r="O511" s="72"/>
      <c r="P511" s="109"/>
      <c r="Q511" s="71"/>
      <c r="R511" s="110"/>
      <c r="S511" s="72"/>
      <c r="T511" s="111"/>
      <c r="U511" s="72"/>
      <c r="V511" s="112"/>
      <c r="W511" s="71"/>
      <c r="X511" s="72"/>
      <c r="Y511" s="112"/>
      <c r="Z511" s="72"/>
      <c r="AA511" s="75"/>
      <c r="AB511" s="169"/>
      <c r="AC511" s="72"/>
      <c r="AD511" s="170"/>
      <c r="AE511" s="72"/>
      <c r="AF511" s="170"/>
      <c r="AG511" s="71"/>
      <c r="AH511" s="72"/>
      <c r="AI511" s="170"/>
      <c r="AJ511" s="71"/>
      <c r="AK511" s="72"/>
      <c r="AL511" s="170"/>
      <c r="AM511" s="72"/>
      <c r="AN511" s="111"/>
      <c r="AO511" s="72"/>
      <c r="AP511" s="156"/>
      <c r="AQ511" s="72"/>
      <c r="AR511" s="156"/>
      <c r="AS511" s="72"/>
      <c r="AT511" s="160"/>
      <c r="AU511" s="72"/>
      <c r="AV511" s="156"/>
      <c r="AW511" s="71"/>
      <c r="AX511" s="72"/>
      <c r="AY511" s="111"/>
      <c r="AZ511" s="71"/>
      <c r="BA511" s="72"/>
      <c r="BB511" s="171"/>
      <c r="BC511" s="72"/>
      <c r="BD511" s="75"/>
    </row>
    <row r="512" ht="16.5" customHeight="1" outlineLevel="1">
      <c r="A512" s="75"/>
      <c r="B512" s="105"/>
      <c r="C512" s="106"/>
      <c r="D512" s="72"/>
      <c r="E512" s="107"/>
      <c r="F512" s="71"/>
      <c r="G512" s="107"/>
      <c r="H512" s="71"/>
      <c r="I512" s="107"/>
      <c r="J512" s="71"/>
      <c r="K512" s="71"/>
      <c r="L512" s="71"/>
      <c r="M512" s="72"/>
      <c r="N512" s="246"/>
      <c r="O512" s="72"/>
      <c r="P512" s="109"/>
      <c r="Q512" s="71"/>
      <c r="R512" s="110"/>
      <c r="S512" s="72"/>
      <c r="T512" s="111"/>
      <c r="U512" s="72"/>
      <c r="V512" s="112"/>
      <c r="W512" s="71"/>
      <c r="X512" s="72"/>
      <c r="Y512" s="112"/>
      <c r="Z512" s="72"/>
      <c r="AA512" s="75"/>
      <c r="AB512" s="169"/>
      <c r="AC512" s="72"/>
      <c r="AD512" s="170"/>
      <c r="AE512" s="72"/>
      <c r="AF512" s="170"/>
      <c r="AG512" s="71"/>
      <c r="AH512" s="72"/>
      <c r="AI512" s="170"/>
      <c r="AJ512" s="71"/>
      <c r="AK512" s="72"/>
      <c r="AL512" s="170"/>
      <c r="AM512" s="72"/>
      <c r="AN512" s="111"/>
      <c r="AO512" s="72"/>
      <c r="AP512" s="156"/>
      <c r="AQ512" s="72"/>
      <c r="AR512" s="156"/>
      <c r="AS512" s="72"/>
      <c r="AT512" s="160"/>
      <c r="AU512" s="72"/>
      <c r="AV512" s="156"/>
      <c r="AW512" s="71"/>
      <c r="AX512" s="72"/>
      <c r="AY512" s="111"/>
      <c r="AZ512" s="71"/>
      <c r="BA512" s="72"/>
      <c r="BB512" s="171"/>
      <c r="BC512" s="72"/>
      <c r="BD512" s="75"/>
    </row>
    <row r="513" ht="16.5" customHeight="1" outlineLevel="1">
      <c r="A513" s="75"/>
      <c r="B513" s="105"/>
      <c r="C513" s="106"/>
      <c r="D513" s="72"/>
      <c r="E513" s="107"/>
      <c r="F513" s="71"/>
      <c r="G513" s="107"/>
      <c r="H513" s="71"/>
      <c r="I513" s="107"/>
      <c r="J513" s="71"/>
      <c r="K513" s="71"/>
      <c r="L513" s="71"/>
      <c r="M513" s="72"/>
      <c r="N513" s="246"/>
      <c r="O513" s="72"/>
      <c r="P513" s="109"/>
      <c r="Q513" s="71"/>
      <c r="R513" s="110"/>
      <c r="S513" s="72"/>
      <c r="T513" s="111"/>
      <c r="U513" s="72"/>
      <c r="V513" s="112"/>
      <c r="W513" s="71"/>
      <c r="X513" s="72"/>
      <c r="Y513" s="112"/>
      <c r="Z513" s="72"/>
      <c r="AA513" s="75"/>
      <c r="AB513" s="169"/>
      <c r="AC513" s="72"/>
      <c r="AD513" s="170"/>
      <c r="AE513" s="72"/>
      <c r="AF513" s="170"/>
      <c r="AG513" s="71"/>
      <c r="AH513" s="72"/>
      <c r="AI513" s="170"/>
      <c r="AJ513" s="71"/>
      <c r="AK513" s="72"/>
      <c r="AL513" s="170"/>
      <c r="AM513" s="72"/>
      <c r="AN513" s="111"/>
      <c r="AO513" s="72"/>
      <c r="AP513" s="156"/>
      <c r="AQ513" s="72"/>
      <c r="AR513" s="156"/>
      <c r="AS513" s="72"/>
      <c r="AT513" s="160"/>
      <c r="AU513" s="72"/>
      <c r="AV513" s="156"/>
      <c r="AW513" s="71"/>
      <c r="AX513" s="72"/>
      <c r="AY513" s="111"/>
      <c r="AZ513" s="71"/>
      <c r="BA513" s="72"/>
      <c r="BB513" s="171"/>
      <c r="BC513" s="72"/>
      <c r="BD513" s="75"/>
    </row>
    <row r="514" ht="16.5" customHeight="1" outlineLevel="1">
      <c r="A514" s="75"/>
      <c r="B514" s="105"/>
      <c r="C514" s="106"/>
      <c r="D514" s="72"/>
      <c r="E514" s="107"/>
      <c r="F514" s="71"/>
      <c r="G514" s="107"/>
      <c r="H514" s="71"/>
      <c r="I514" s="107"/>
      <c r="J514" s="71"/>
      <c r="K514" s="71"/>
      <c r="L514" s="71"/>
      <c r="M514" s="72"/>
      <c r="N514" s="246"/>
      <c r="O514" s="72"/>
      <c r="P514" s="109"/>
      <c r="Q514" s="71"/>
      <c r="R514" s="110"/>
      <c r="S514" s="72"/>
      <c r="T514" s="111"/>
      <c r="U514" s="72"/>
      <c r="V514" s="112"/>
      <c r="W514" s="71"/>
      <c r="X514" s="72"/>
      <c r="Y514" s="112"/>
      <c r="Z514" s="72"/>
      <c r="AA514" s="75"/>
      <c r="AB514" s="169"/>
      <c r="AC514" s="72"/>
      <c r="AD514" s="170"/>
      <c r="AE514" s="72"/>
      <c r="AF514" s="170"/>
      <c r="AG514" s="71"/>
      <c r="AH514" s="72"/>
      <c r="AI514" s="170"/>
      <c r="AJ514" s="71"/>
      <c r="AK514" s="72"/>
      <c r="AL514" s="170"/>
      <c r="AM514" s="72"/>
      <c r="AN514" s="111"/>
      <c r="AO514" s="72"/>
      <c r="AP514" s="156"/>
      <c r="AQ514" s="72"/>
      <c r="AR514" s="156"/>
      <c r="AS514" s="72"/>
      <c r="AT514" s="160"/>
      <c r="AU514" s="72"/>
      <c r="AV514" s="156"/>
      <c r="AW514" s="71"/>
      <c r="AX514" s="72"/>
      <c r="AY514" s="111"/>
      <c r="AZ514" s="71"/>
      <c r="BA514" s="72"/>
      <c r="BB514" s="171"/>
      <c r="BC514" s="72"/>
      <c r="BD514" s="75"/>
    </row>
    <row r="515" ht="16.5" customHeight="1" outlineLevel="1">
      <c r="A515" s="75"/>
      <c r="B515" s="105"/>
      <c r="C515" s="106"/>
      <c r="D515" s="72"/>
      <c r="E515" s="107"/>
      <c r="F515" s="71"/>
      <c r="G515" s="107"/>
      <c r="H515" s="71"/>
      <c r="I515" s="107"/>
      <c r="J515" s="71"/>
      <c r="K515" s="71"/>
      <c r="L515" s="71"/>
      <c r="M515" s="72"/>
      <c r="N515" s="246"/>
      <c r="O515" s="72"/>
      <c r="P515" s="109"/>
      <c r="Q515" s="71"/>
      <c r="R515" s="110"/>
      <c r="S515" s="72"/>
      <c r="T515" s="111"/>
      <c r="U515" s="72"/>
      <c r="V515" s="112"/>
      <c r="W515" s="71"/>
      <c r="X515" s="72"/>
      <c r="Y515" s="112"/>
      <c r="Z515" s="72"/>
      <c r="AA515" s="75"/>
      <c r="AB515" s="169"/>
      <c r="AC515" s="72"/>
      <c r="AD515" s="170"/>
      <c r="AE515" s="72"/>
      <c r="AF515" s="170"/>
      <c r="AG515" s="71"/>
      <c r="AH515" s="72"/>
      <c r="AI515" s="170"/>
      <c r="AJ515" s="71"/>
      <c r="AK515" s="72"/>
      <c r="AL515" s="170"/>
      <c r="AM515" s="72"/>
      <c r="AN515" s="111"/>
      <c r="AO515" s="72"/>
      <c r="AP515" s="156"/>
      <c r="AQ515" s="72"/>
      <c r="AR515" s="156"/>
      <c r="AS515" s="72"/>
      <c r="AT515" s="160"/>
      <c r="AU515" s="72"/>
      <c r="AV515" s="156"/>
      <c r="AW515" s="71"/>
      <c r="AX515" s="72"/>
      <c r="AY515" s="111"/>
      <c r="AZ515" s="71"/>
      <c r="BA515" s="72"/>
      <c r="BB515" s="171"/>
      <c r="BC515" s="72"/>
      <c r="BD515" s="75"/>
    </row>
    <row r="516" ht="16.5" customHeight="1" outlineLevel="1">
      <c r="A516" s="75"/>
      <c r="B516" s="105"/>
      <c r="C516" s="106"/>
      <c r="D516" s="72"/>
      <c r="E516" s="107"/>
      <c r="F516" s="71"/>
      <c r="G516" s="107"/>
      <c r="H516" s="71"/>
      <c r="I516" s="107"/>
      <c r="J516" s="71"/>
      <c r="K516" s="71"/>
      <c r="L516" s="71"/>
      <c r="M516" s="72"/>
      <c r="N516" s="246"/>
      <c r="O516" s="72"/>
      <c r="P516" s="109"/>
      <c r="Q516" s="71"/>
      <c r="R516" s="110"/>
      <c r="S516" s="72"/>
      <c r="T516" s="111"/>
      <c r="U516" s="72"/>
      <c r="V516" s="112"/>
      <c r="W516" s="71"/>
      <c r="X516" s="72"/>
      <c r="Y516" s="112"/>
      <c r="Z516" s="72"/>
      <c r="AA516" s="75"/>
      <c r="AB516" s="169"/>
      <c r="AC516" s="72"/>
      <c r="AD516" s="170"/>
      <c r="AE516" s="72"/>
      <c r="AF516" s="170"/>
      <c r="AG516" s="71"/>
      <c r="AH516" s="72"/>
      <c r="AI516" s="170"/>
      <c r="AJ516" s="71"/>
      <c r="AK516" s="72"/>
      <c r="AL516" s="170"/>
      <c r="AM516" s="72"/>
      <c r="AN516" s="111"/>
      <c r="AO516" s="72"/>
      <c r="AP516" s="156"/>
      <c r="AQ516" s="72"/>
      <c r="AR516" s="156"/>
      <c r="AS516" s="72"/>
      <c r="AT516" s="160"/>
      <c r="AU516" s="72"/>
      <c r="AV516" s="156"/>
      <c r="AW516" s="71"/>
      <c r="AX516" s="72"/>
      <c r="AY516" s="111"/>
      <c r="AZ516" s="71"/>
      <c r="BA516" s="72"/>
      <c r="BB516" s="171"/>
      <c r="BC516" s="72"/>
      <c r="BD516" s="75"/>
    </row>
    <row r="517" ht="16.5" customHeight="1" outlineLevel="1">
      <c r="A517" s="75"/>
      <c r="B517" s="105"/>
      <c r="C517" s="106"/>
      <c r="D517" s="72"/>
      <c r="E517" s="107"/>
      <c r="F517" s="71"/>
      <c r="G517" s="107"/>
      <c r="H517" s="71"/>
      <c r="I517" s="107"/>
      <c r="J517" s="71"/>
      <c r="K517" s="71"/>
      <c r="L517" s="71"/>
      <c r="M517" s="72"/>
      <c r="N517" s="246"/>
      <c r="O517" s="72"/>
      <c r="P517" s="109"/>
      <c r="Q517" s="71"/>
      <c r="R517" s="110"/>
      <c r="S517" s="72"/>
      <c r="T517" s="111"/>
      <c r="U517" s="72"/>
      <c r="V517" s="112"/>
      <c r="W517" s="71"/>
      <c r="X517" s="72"/>
      <c r="Y517" s="112"/>
      <c r="Z517" s="72"/>
      <c r="AA517" s="75"/>
      <c r="AB517" s="169"/>
      <c r="AC517" s="72"/>
      <c r="AD517" s="170"/>
      <c r="AE517" s="72"/>
      <c r="AF517" s="170"/>
      <c r="AG517" s="71"/>
      <c r="AH517" s="72"/>
      <c r="AI517" s="170"/>
      <c r="AJ517" s="71"/>
      <c r="AK517" s="72"/>
      <c r="AL517" s="170"/>
      <c r="AM517" s="72"/>
      <c r="AN517" s="111"/>
      <c r="AO517" s="72"/>
      <c r="AP517" s="156"/>
      <c r="AQ517" s="72"/>
      <c r="AR517" s="156"/>
      <c r="AS517" s="72"/>
      <c r="AT517" s="160"/>
      <c r="AU517" s="72"/>
      <c r="AV517" s="156"/>
      <c r="AW517" s="71"/>
      <c r="AX517" s="72"/>
      <c r="AY517" s="111"/>
      <c r="AZ517" s="71"/>
      <c r="BA517" s="72"/>
      <c r="BB517" s="171"/>
      <c r="BC517" s="72"/>
      <c r="BD517" s="75"/>
    </row>
    <row r="518" ht="16.5" customHeight="1" outlineLevel="1">
      <c r="A518" s="75"/>
      <c r="B518" s="105"/>
      <c r="C518" s="106"/>
      <c r="D518" s="72"/>
      <c r="E518" s="107"/>
      <c r="F518" s="71"/>
      <c r="G518" s="107"/>
      <c r="H518" s="71"/>
      <c r="I518" s="107"/>
      <c r="J518" s="71"/>
      <c r="K518" s="71"/>
      <c r="L518" s="71"/>
      <c r="M518" s="72"/>
      <c r="N518" s="246"/>
      <c r="O518" s="72"/>
      <c r="P518" s="109"/>
      <c r="Q518" s="71"/>
      <c r="R518" s="110"/>
      <c r="S518" s="72"/>
      <c r="T518" s="111"/>
      <c r="U518" s="72"/>
      <c r="V518" s="112"/>
      <c r="W518" s="71"/>
      <c r="X518" s="72"/>
      <c r="Y518" s="112"/>
      <c r="Z518" s="72"/>
      <c r="AA518" s="75"/>
      <c r="AB518" s="169"/>
      <c r="AC518" s="72"/>
      <c r="AD518" s="170"/>
      <c r="AE518" s="72"/>
      <c r="AF518" s="170"/>
      <c r="AG518" s="71"/>
      <c r="AH518" s="72"/>
      <c r="AI518" s="170"/>
      <c r="AJ518" s="71"/>
      <c r="AK518" s="72"/>
      <c r="AL518" s="170"/>
      <c r="AM518" s="72"/>
      <c r="AN518" s="111"/>
      <c r="AO518" s="72"/>
      <c r="AP518" s="156"/>
      <c r="AQ518" s="72"/>
      <c r="AR518" s="156"/>
      <c r="AS518" s="72"/>
      <c r="AT518" s="160"/>
      <c r="AU518" s="72"/>
      <c r="AV518" s="156"/>
      <c r="AW518" s="71"/>
      <c r="AX518" s="72"/>
      <c r="AY518" s="111"/>
      <c r="AZ518" s="71"/>
      <c r="BA518" s="72"/>
      <c r="BB518" s="171"/>
      <c r="BC518" s="72"/>
      <c r="BD518" s="75"/>
    </row>
    <row r="519" ht="16.5" customHeight="1" outlineLevel="1">
      <c r="A519" s="75"/>
      <c r="B519" s="105"/>
      <c r="C519" s="106"/>
      <c r="D519" s="72"/>
      <c r="E519" s="107"/>
      <c r="F519" s="71"/>
      <c r="G519" s="107"/>
      <c r="H519" s="71"/>
      <c r="I519" s="107"/>
      <c r="J519" s="71"/>
      <c r="K519" s="71"/>
      <c r="L519" s="71"/>
      <c r="M519" s="72"/>
      <c r="N519" s="246"/>
      <c r="O519" s="72"/>
      <c r="P519" s="109"/>
      <c r="Q519" s="71"/>
      <c r="R519" s="110"/>
      <c r="S519" s="72"/>
      <c r="T519" s="111"/>
      <c r="U519" s="72"/>
      <c r="V519" s="112"/>
      <c r="W519" s="71"/>
      <c r="X519" s="72"/>
      <c r="Y519" s="112"/>
      <c r="Z519" s="72"/>
      <c r="AA519" s="75"/>
      <c r="AB519" s="169"/>
      <c r="AC519" s="72"/>
      <c r="AD519" s="170"/>
      <c r="AE519" s="72"/>
      <c r="AF519" s="170"/>
      <c r="AG519" s="71"/>
      <c r="AH519" s="72"/>
      <c r="AI519" s="170"/>
      <c r="AJ519" s="71"/>
      <c r="AK519" s="72"/>
      <c r="AL519" s="170"/>
      <c r="AM519" s="72"/>
      <c r="AN519" s="111"/>
      <c r="AO519" s="72"/>
      <c r="AP519" s="156"/>
      <c r="AQ519" s="72"/>
      <c r="AR519" s="156"/>
      <c r="AS519" s="72"/>
      <c r="AT519" s="160"/>
      <c r="AU519" s="72"/>
      <c r="AV519" s="156"/>
      <c r="AW519" s="71"/>
      <c r="AX519" s="72"/>
      <c r="AY519" s="111"/>
      <c r="AZ519" s="71"/>
      <c r="BA519" s="72"/>
      <c r="BB519" s="171"/>
      <c r="BC519" s="72"/>
      <c r="BD519" s="75"/>
    </row>
    <row r="520" ht="16.5" customHeight="1" outlineLevel="1">
      <c r="A520" s="75"/>
      <c r="B520" s="105"/>
      <c r="C520" s="106"/>
      <c r="D520" s="72"/>
      <c r="E520" s="107"/>
      <c r="F520" s="71"/>
      <c r="G520" s="107"/>
      <c r="H520" s="71"/>
      <c r="I520" s="107"/>
      <c r="J520" s="71"/>
      <c r="K520" s="71"/>
      <c r="L520" s="71"/>
      <c r="M520" s="72"/>
      <c r="N520" s="246"/>
      <c r="O520" s="72"/>
      <c r="P520" s="109"/>
      <c r="Q520" s="71"/>
      <c r="R520" s="110"/>
      <c r="S520" s="72"/>
      <c r="T520" s="111"/>
      <c r="U520" s="72"/>
      <c r="V520" s="112"/>
      <c r="W520" s="71"/>
      <c r="X520" s="72"/>
      <c r="Y520" s="112"/>
      <c r="Z520" s="72"/>
      <c r="AA520" s="75"/>
      <c r="AB520" s="169"/>
      <c r="AC520" s="72"/>
      <c r="AD520" s="170"/>
      <c r="AE520" s="72"/>
      <c r="AF520" s="170"/>
      <c r="AG520" s="71"/>
      <c r="AH520" s="72"/>
      <c r="AI520" s="170"/>
      <c r="AJ520" s="71"/>
      <c r="AK520" s="72"/>
      <c r="AL520" s="170"/>
      <c r="AM520" s="72"/>
      <c r="AN520" s="111"/>
      <c r="AO520" s="72"/>
      <c r="AP520" s="156"/>
      <c r="AQ520" s="72"/>
      <c r="AR520" s="156"/>
      <c r="AS520" s="72"/>
      <c r="AT520" s="160"/>
      <c r="AU520" s="72"/>
      <c r="AV520" s="156"/>
      <c r="AW520" s="71"/>
      <c r="AX520" s="72"/>
      <c r="AY520" s="111"/>
      <c r="AZ520" s="71"/>
      <c r="BA520" s="72"/>
      <c r="BB520" s="171"/>
      <c r="BC520" s="72"/>
      <c r="BD520" s="75"/>
    </row>
    <row r="521" ht="16.5" customHeight="1" outlineLevel="1">
      <c r="A521" s="75"/>
      <c r="B521" s="105"/>
      <c r="C521" s="106"/>
      <c r="D521" s="72"/>
      <c r="E521" s="107"/>
      <c r="F521" s="71"/>
      <c r="G521" s="107"/>
      <c r="H521" s="71"/>
      <c r="I521" s="107"/>
      <c r="J521" s="71"/>
      <c r="K521" s="71"/>
      <c r="L521" s="71"/>
      <c r="M521" s="72"/>
      <c r="N521" s="246"/>
      <c r="O521" s="72"/>
      <c r="P521" s="109"/>
      <c r="Q521" s="71"/>
      <c r="R521" s="110"/>
      <c r="S521" s="72"/>
      <c r="T521" s="111"/>
      <c r="U521" s="72"/>
      <c r="V521" s="112"/>
      <c r="W521" s="71"/>
      <c r="X521" s="72"/>
      <c r="Y521" s="112"/>
      <c r="Z521" s="72"/>
      <c r="AA521" s="75"/>
      <c r="AB521" s="169"/>
      <c r="AC521" s="72"/>
      <c r="AD521" s="170"/>
      <c r="AE521" s="72"/>
      <c r="AF521" s="170"/>
      <c r="AG521" s="71"/>
      <c r="AH521" s="72"/>
      <c r="AI521" s="170"/>
      <c r="AJ521" s="71"/>
      <c r="AK521" s="72"/>
      <c r="AL521" s="170"/>
      <c r="AM521" s="72"/>
      <c r="AN521" s="111"/>
      <c r="AO521" s="72"/>
      <c r="AP521" s="156"/>
      <c r="AQ521" s="72"/>
      <c r="AR521" s="156"/>
      <c r="AS521" s="72"/>
      <c r="AT521" s="160"/>
      <c r="AU521" s="72"/>
      <c r="AV521" s="156"/>
      <c r="AW521" s="71"/>
      <c r="AX521" s="72"/>
      <c r="AY521" s="111"/>
      <c r="AZ521" s="71"/>
      <c r="BA521" s="72"/>
      <c r="BB521" s="171"/>
      <c r="BC521" s="72"/>
      <c r="BD521" s="75"/>
    </row>
    <row r="522" ht="16.5" customHeight="1" outlineLevel="1">
      <c r="A522" s="75"/>
      <c r="B522" s="105"/>
      <c r="C522" s="106"/>
      <c r="D522" s="72"/>
      <c r="E522" s="107"/>
      <c r="F522" s="71"/>
      <c r="G522" s="107"/>
      <c r="H522" s="71"/>
      <c r="I522" s="107"/>
      <c r="J522" s="71"/>
      <c r="K522" s="71"/>
      <c r="L522" s="71"/>
      <c r="M522" s="72"/>
      <c r="N522" s="246"/>
      <c r="O522" s="72"/>
      <c r="P522" s="109"/>
      <c r="Q522" s="71"/>
      <c r="R522" s="110"/>
      <c r="S522" s="72"/>
      <c r="T522" s="111"/>
      <c r="U522" s="72"/>
      <c r="V522" s="112"/>
      <c r="W522" s="71"/>
      <c r="X522" s="72"/>
      <c r="Y522" s="112"/>
      <c r="Z522" s="72"/>
      <c r="AA522" s="75"/>
      <c r="AB522" s="169"/>
      <c r="AC522" s="72"/>
      <c r="AD522" s="170"/>
      <c r="AE522" s="72"/>
      <c r="AF522" s="170"/>
      <c r="AG522" s="71"/>
      <c r="AH522" s="72"/>
      <c r="AI522" s="170"/>
      <c r="AJ522" s="71"/>
      <c r="AK522" s="72"/>
      <c r="AL522" s="170"/>
      <c r="AM522" s="72"/>
      <c r="AN522" s="111"/>
      <c r="AO522" s="72"/>
      <c r="AP522" s="156"/>
      <c r="AQ522" s="72"/>
      <c r="AR522" s="156"/>
      <c r="AS522" s="72"/>
      <c r="AT522" s="160"/>
      <c r="AU522" s="72"/>
      <c r="AV522" s="156"/>
      <c r="AW522" s="71"/>
      <c r="AX522" s="72"/>
      <c r="AY522" s="111"/>
      <c r="AZ522" s="71"/>
      <c r="BA522" s="72"/>
      <c r="BB522" s="171"/>
      <c r="BC522" s="72"/>
      <c r="BD522" s="75"/>
    </row>
    <row r="523" ht="16.5" customHeight="1" outlineLevel="1">
      <c r="A523" s="75"/>
      <c r="B523" s="105"/>
      <c r="C523" s="106"/>
      <c r="D523" s="72"/>
      <c r="E523" s="107"/>
      <c r="F523" s="71"/>
      <c r="G523" s="107"/>
      <c r="H523" s="71"/>
      <c r="I523" s="107"/>
      <c r="J523" s="71"/>
      <c r="K523" s="71"/>
      <c r="L523" s="71"/>
      <c r="M523" s="72"/>
      <c r="N523" s="246"/>
      <c r="O523" s="72"/>
      <c r="P523" s="109"/>
      <c r="Q523" s="71"/>
      <c r="R523" s="110"/>
      <c r="S523" s="72"/>
      <c r="T523" s="111"/>
      <c r="U523" s="72"/>
      <c r="V523" s="112"/>
      <c r="W523" s="71"/>
      <c r="X523" s="72"/>
      <c r="Y523" s="112"/>
      <c r="Z523" s="72"/>
      <c r="AA523" s="75"/>
      <c r="AB523" s="169"/>
      <c r="AC523" s="72"/>
      <c r="AD523" s="170"/>
      <c r="AE523" s="72"/>
      <c r="AF523" s="170"/>
      <c r="AG523" s="71"/>
      <c r="AH523" s="72"/>
      <c r="AI523" s="170"/>
      <c r="AJ523" s="71"/>
      <c r="AK523" s="72"/>
      <c r="AL523" s="170"/>
      <c r="AM523" s="72"/>
      <c r="AN523" s="111"/>
      <c r="AO523" s="72"/>
      <c r="AP523" s="156"/>
      <c r="AQ523" s="72"/>
      <c r="AR523" s="156"/>
      <c r="AS523" s="72"/>
      <c r="AT523" s="160"/>
      <c r="AU523" s="72"/>
      <c r="AV523" s="156"/>
      <c r="AW523" s="71"/>
      <c r="AX523" s="72"/>
      <c r="AY523" s="111"/>
      <c r="AZ523" s="71"/>
      <c r="BA523" s="72"/>
      <c r="BB523" s="171"/>
      <c r="BC523" s="72"/>
      <c r="BD523" s="75"/>
    </row>
    <row r="524" ht="16.5" customHeight="1" outlineLevel="1">
      <c r="A524" s="75"/>
      <c r="B524" s="105"/>
      <c r="C524" s="106"/>
      <c r="D524" s="72"/>
      <c r="E524" s="107"/>
      <c r="F524" s="71"/>
      <c r="G524" s="107"/>
      <c r="H524" s="71"/>
      <c r="I524" s="107"/>
      <c r="J524" s="71"/>
      <c r="K524" s="71"/>
      <c r="L524" s="71"/>
      <c r="M524" s="72"/>
      <c r="N524" s="246"/>
      <c r="O524" s="72"/>
      <c r="P524" s="109"/>
      <c r="Q524" s="71"/>
      <c r="R524" s="110"/>
      <c r="S524" s="72"/>
      <c r="T524" s="111"/>
      <c r="U524" s="72"/>
      <c r="V524" s="112"/>
      <c r="W524" s="71"/>
      <c r="X524" s="72"/>
      <c r="Y524" s="112"/>
      <c r="Z524" s="72"/>
      <c r="AA524" s="75"/>
      <c r="AB524" s="169"/>
      <c r="AC524" s="72"/>
      <c r="AD524" s="170"/>
      <c r="AE524" s="72"/>
      <c r="AF524" s="170"/>
      <c r="AG524" s="71"/>
      <c r="AH524" s="72"/>
      <c r="AI524" s="170"/>
      <c r="AJ524" s="71"/>
      <c r="AK524" s="72"/>
      <c r="AL524" s="170"/>
      <c r="AM524" s="72"/>
      <c r="AN524" s="111"/>
      <c r="AO524" s="72"/>
      <c r="AP524" s="156"/>
      <c r="AQ524" s="72"/>
      <c r="AR524" s="156"/>
      <c r="AS524" s="72"/>
      <c r="AT524" s="160"/>
      <c r="AU524" s="72"/>
      <c r="AV524" s="156"/>
      <c r="AW524" s="71"/>
      <c r="AX524" s="72"/>
      <c r="AY524" s="111"/>
      <c r="AZ524" s="71"/>
      <c r="BA524" s="72"/>
      <c r="BB524" s="171"/>
      <c r="BC524" s="72"/>
      <c r="BD524" s="75"/>
    </row>
    <row r="525" ht="16.5" customHeight="1" outlineLevel="1">
      <c r="A525" s="75"/>
      <c r="B525" s="105"/>
      <c r="C525" s="106"/>
      <c r="D525" s="72"/>
      <c r="E525" s="107"/>
      <c r="F525" s="71"/>
      <c r="G525" s="107"/>
      <c r="H525" s="71"/>
      <c r="I525" s="107"/>
      <c r="J525" s="71"/>
      <c r="K525" s="71"/>
      <c r="L525" s="71"/>
      <c r="M525" s="72"/>
      <c r="N525" s="246"/>
      <c r="O525" s="72"/>
      <c r="P525" s="109"/>
      <c r="Q525" s="71"/>
      <c r="R525" s="110"/>
      <c r="S525" s="72"/>
      <c r="T525" s="111"/>
      <c r="U525" s="72"/>
      <c r="V525" s="112"/>
      <c r="W525" s="71"/>
      <c r="X525" s="72"/>
      <c r="Y525" s="112"/>
      <c r="Z525" s="72"/>
      <c r="AA525" s="75"/>
      <c r="AB525" s="169"/>
      <c r="AC525" s="72"/>
      <c r="AD525" s="170"/>
      <c r="AE525" s="72"/>
      <c r="AF525" s="170"/>
      <c r="AG525" s="71"/>
      <c r="AH525" s="72"/>
      <c r="AI525" s="170"/>
      <c r="AJ525" s="71"/>
      <c r="AK525" s="72"/>
      <c r="AL525" s="170"/>
      <c r="AM525" s="72"/>
      <c r="AN525" s="111"/>
      <c r="AO525" s="72"/>
      <c r="AP525" s="156"/>
      <c r="AQ525" s="72"/>
      <c r="AR525" s="156"/>
      <c r="AS525" s="72"/>
      <c r="AT525" s="160"/>
      <c r="AU525" s="72"/>
      <c r="AV525" s="156"/>
      <c r="AW525" s="71"/>
      <c r="AX525" s="72"/>
      <c r="AY525" s="111"/>
      <c r="AZ525" s="71"/>
      <c r="BA525" s="72"/>
      <c r="BB525" s="171"/>
      <c r="BC525" s="72"/>
      <c r="BD525" s="75"/>
    </row>
    <row r="526" ht="16.5" customHeight="1" outlineLevel="1">
      <c r="A526" s="75"/>
      <c r="B526" s="105"/>
      <c r="C526" s="106"/>
      <c r="D526" s="72"/>
      <c r="E526" s="107"/>
      <c r="F526" s="71"/>
      <c r="G526" s="107"/>
      <c r="H526" s="71"/>
      <c r="I526" s="107"/>
      <c r="J526" s="71"/>
      <c r="K526" s="71"/>
      <c r="L526" s="71"/>
      <c r="M526" s="72"/>
      <c r="N526" s="246"/>
      <c r="O526" s="72"/>
      <c r="P526" s="109"/>
      <c r="Q526" s="71"/>
      <c r="R526" s="110"/>
      <c r="S526" s="72"/>
      <c r="T526" s="111"/>
      <c r="U526" s="72"/>
      <c r="V526" s="112"/>
      <c r="W526" s="71"/>
      <c r="X526" s="72"/>
      <c r="Y526" s="112"/>
      <c r="Z526" s="72"/>
      <c r="AA526" s="75"/>
      <c r="AB526" s="169"/>
      <c r="AC526" s="72"/>
      <c r="AD526" s="170"/>
      <c r="AE526" s="72"/>
      <c r="AF526" s="170"/>
      <c r="AG526" s="71"/>
      <c r="AH526" s="72"/>
      <c r="AI526" s="170"/>
      <c r="AJ526" s="71"/>
      <c r="AK526" s="72"/>
      <c r="AL526" s="170"/>
      <c r="AM526" s="72"/>
      <c r="AN526" s="111"/>
      <c r="AO526" s="72"/>
      <c r="AP526" s="156"/>
      <c r="AQ526" s="72"/>
      <c r="AR526" s="156"/>
      <c r="AS526" s="72"/>
      <c r="AT526" s="160"/>
      <c r="AU526" s="72"/>
      <c r="AV526" s="156"/>
      <c r="AW526" s="71"/>
      <c r="AX526" s="72"/>
      <c r="AY526" s="111"/>
      <c r="AZ526" s="71"/>
      <c r="BA526" s="72"/>
      <c r="BB526" s="171"/>
      <c r="BC526" s="72"/>
      <c r="BD526" s="75"/>
    </row>
    <row r="527" ht="16.5" customHeight="1" outlineLevel="1">
      <c r="A527" s="75"/>
      <c r="B527" s="105"/>
      <c r="C527" s="106"/>
      <c r="D527" s="72"/>
      <c r="E527" s="107"/>
      <c r="F527" s="71"/>
      <c r="G527" s="107"/>
      <c r="H527" s="71"/>
      <c r="I527" s="107"/>
      <c r="J527" s="71"/>
      <c r="K527" s="71"/>
      <c r="L527" s="71"/>
      <c r="M527" s="72"/>
      <c r="N527" s="246"/>
      <c r="O527" s="72"/>
      <c r="P527" s="109"/>
      <c r="Q527" s="71"/>
      <c r="R527" s="110"/>
      <c r="S527" s="72"/>
      <c r="T527" s="111"/>
      <c r="U527" s="72"/>
      <c r="V527" s="112"/>
      <c r="W527" s="71"/>
      <c r="X527" s="72"/>
      <c r="Y527" s="112"/>
      <c r="Z527" s="72"/>
      <c r="AA527" s="75"/>
      <c r="AB527" s="169"/>
      <c r="AC527" s="72"/>
      <c r="AD527" s="170"/>
      <c r="AE527" s="72"/>
      <c r="AF527" s="170"/>
      <c r="AG527" s="71"/>
      <c r="AH527" s="72"/>
      <c r="AI527" s="170"/>
      <c r="AJ527" s="71"/>
      <c r="AK527" s="72"/>
      <c r="AL527" s="170"/>
      <c r="AM527" s="72"/>
      <c r="AN527" s="111"/>
      <c r="AO527" s="72"/>
      <c r="AP527" s="156"/>
      <c r="AQ527" s="72"/>
      <c r="AR527" s="156"/>
      <c r="AS527" s="72"/>
      <c r="AT527" s="160"/>
      <c r="AU527" s="72"/>
      <c r="AV527" s="156"/>
      <c r="AW527" s="71"/>
      <c r="AX527" s="72"/>
      <c r="AY527" s="111"/>
      <c r="AZ527" s="71"/>
      <c r="BA527" s="72"/>
      <c r="BB527" s="171"/>
      <c r="BC527" s="72"/>
      <c r="BD527" s="75"/>
    </row>
    <row r="528" ht="16.5" customHeight="1" outlineLevel="1">
      <c r="A528" s="75"/>
      <c r="B528" s="105"/>
      <c r="C528" s="106"/>
      <c r="D528" s="72"/>
      <c r="E528" s="107"/>
      <c r="F528" s="71"/>
      <c r="G528" s="107"/>
      <c r="H528" s="71"/>
      <c r="I528" s="107"/>
      <c r="J528" s="71"/>
      <c r="K528" s="71"/>
      <c r="L528" s="71"/>
      <c r="M528" s="72"/>
      <c r="N528" s="246"/>
      <c r="O528" s="72"/>
      <c r="P528" s="109"/>
      <c r="Q528" s="71"/>
      <c r="R528" s="110"/>
      <c r="S528" s="72"/>
      <c r="T528" s="111"/>
      <c r="U528" s="72"/>
      <c r="V528" s="112"/>
      <c r="W528" s="71"/>
      <c r="X528" s="72"/>
      <c r="Y528" s="112"/>
      <c r="Z528" s="72"/>
      <c r="AA528" s="75"/>
      <c r="AB528" s="169"/>
      <c r="AC528" s="72"/>
      <c r="AD528" s="170"/>
      <c r="AE528" s="72"/>
      <c r="AF528" s="170"/>
      <c r="AG528" s="71"/>
      <c r="AH528" s="72"/>
      <c r="AI528" s="170"/>
      <c r="AJ528" s="71"/>
      <c r="AK528" s="72"/>
      <c r="AL528" s="170"/>
      <c r="AM528" s="72"/>
      <c r="AN528" s="111"/>
      <c r="AO528" s="72"/>
      <c r="AP528" s="156"/>
      <c r="AQ528" s="72"/>
      <c r="AR528" s="156"/>
      <c r="AS528" s="72"/>
      <c r="AT528" s="160"/>
      <c r="AU528" s="72"/>
      <c r="AV528" s="156"/>
      <c r="AW528" s="71"/>
      <c r="AX528" s="72"/>
      <c r="AY528" s="111"/>
      <c r="AZ528" s="71"/>
      <c r="BA528" s="72"/>
      <c r="BB528" s="171"/>
      <c r="BC528" s="72"/>
      <c r="BD528" s="75"/>
    </row>
    <row r="529" ht="16.5" customHeight="1" outlineLevel="1">
      <c r="A529" s="75"/>
      <c r="B529" s="105"/>
      <c r="C529" s="106"/>
      <c r="D529" s="72"/>
      <c r="E529" s="107"/>
      <c r="F529" s="71"/>
      <c r="G529" s="107"/>
      <c r="H529" s="71"/>
      <c r="I529" s="107"/>
      <c r="J529" s="71"/>
      <c r="K529" s="71"/>
      <c r="L529" s="71"/>
      <c r="M529" s="72"/>
      <c r="N529" s="246"/>
      <c r="O529" s="72"/>
      <c r="P529" s="109"/>
      <c r="Q529" s="71"/>
      <c r="R529" s="110"/>
      <c r="S529" s="72"/>
      <c r="T529" s="111"/>
      <c r="U529" s="72"/>
      <c r="V529" s="112"/>
      <c r="W529" s="71"/>
      <c r="X529" s="72"/>
      <c r="Y529" s="112"/>
      <c r="Z529" s="72"/>
      <c r="AA529" s="75"/>
      <c r="AB529" s="169"/>
      <c r="AC529" s="72"/>
      <c r="AD529" s="170"/>
      <c r="AE529" s="72"/>
      <c r="AF529" s="170"/>
      <c r="AG529" s="71"/>
      <c r="AH529" s="72"/>
      <c r="AI529" s="170"/>
      <c r="AJ529" s="71"/>
      <c r="AK529" s="72"/>
      <c r="AL529" s="170"/>
      <c r="AM529" s="72"/>
      <c r="AN529" s="111"/>
      <c r="AO529" s="72"/>
      <c r="AP529" s="156"/>
      <c r="AQ529" s="72"/>
      <c r="AR529" s="156"/>
      <c r="AS529" s="72"/>
      <c r="AT529" s="160"/>
      <c r="AU529" s="72"/>
      <c r="AV529" s="156"/>
      <c r="AW529" s="71"/>
      <c r="AX529" s="72"/>
      <c r="AY529" s="111"/>
      <c r="AZ529" s="71"/>
      <c r="BA529" s="72"/>
      <c r="BB529" s="171"/>
      <c r="BC529" s="72"/>
      <c r="BD529" s="75"/>
    </row>
    <row r="530" ht="16.5" customHeight="1" outlineLevel="1">
      <c r="A530" s="75"/>
      <c r="B530" s="105"/>
      <c r="C530" s="106"/>
      <c r="D530" s="72"/>
      <c r="E530" s="107"/>
      <c r="F530" s="71"/>
      <c r="G530" s="107"/>
      <c r="H530" s="71"/>
      <c r="I530" s="107"/>
      <c r="J530" s="71"/>
      <c r="K530" s="71"/>
      <c r="L530" s="71"/>
      <c r="M530" s="72"/>
      <c r="N530" s="246"/>
      <c r="O530" s="72"/>
      <c r="P530" s="109"/>
      <c r="Q530" s="71"/>
      <c r="R530" s="110"/>
      <c r="S530" s="72"/>
      <c r="T530" s="111"/>
      <c r="U530" s="72"/>
      <c r="V530" s="112"/>
      <c r="W530" s="71"/>
      <c r="X530" s="72"/>
      <c r="Y530" s="112"/>
      <c r="Z530" s="72"/>
      <c r="AA530" s="75"/>
      <c r="AB530" s="169"/>
      <c r="AC530" s="72"/>
      <c r="AD530" s="170"/>
      <c r="AE530" s="72"/>
      <c r="AF530" s="170"/>
      <c r="AG530" s="71"/>
      <c r="AH530" s="72"/>
      <c r="AI530" s="170"/>
      <c r="AJ530" s="71"/>
      <c r="AK530" s="72"/>
      <c r="AL530" s="170"/>
      <c r="AM530" s="72"/>
      <c r="AN530" s="111"/>
      <c r="AO530" s="72"/>
      <c r="AP530" s="156"/>
      <c r="AQ530" s="72"/>
      <c r="AR530" s="156"/>
      <c r="AS530" s="72"/>
      <c r="AT530" s="160"/>
      <c r="AU530" s="72"/>
      <c r="AV530" s="156"/>
      <c r="AW530" s="71"/>
      <c r="AX530" s="72"/>
      <c r="AY530" s="111"/>
      <c r="AZ530" s="71"/>
      <c r="BA530" s="72"/>
      <c r="BB530" s="171"/>
      <c r="BC530" s="72"/>
      <c r="BD530" s="75"/>
    </row>
    <row r="531" ht="16.5" customHeight="1" outlineLevel="1">
      <c r="A531" s="75"/>
      <c r="B531" s="105"/>
      <c r="C531" s="106"/>
      <c r="D531" s="72"/>
      <c r="E531" s="107"/>
      <c r="F531" s="71"/>
      <c r="G531" s="107"/>
      <c r="H531" s="71"/>
      <c r="I531" s="107"/>
      <c r="J531" s="71"/>
      <c r="K531" s="71"/>
      <c r="L531" s="71"/>
      <c r="M531" s="72"/>
      <c r="N531" s="246"/>
      <c r="O531" s="72"/>
      <c r="P531" s="109"/>
      <c r="Q531" s="71"/>
      <c r="R531" s="110"/>
      <c r="S531" s="72"/>
      <c r="T531" s="111"/>
      <c r="U531" s="72"/>
      <c r="V531" s="112"/>
      <c r="W531" s="71"/>
      <c r="X531" s="72"/>
      <c r="Y531" s="112"/>
      <c r="Z531" s="72"/>
      <c r="AA531" s="75"/>
      <c r="AB531" s="169"/>
      <c r="AC531" s="72"/>
      <c r="AD531" s="170"/>
      <c r="AE531" s="72"/>
      <c r="AF531" s="170"/>
      <c r="AG531" s="71"/>
      <c r="AH531" s="72"/>
      <c r="AI531" s="170"/>
      <c r="AJ531" s="71"/>
      <c r="AK531" s="72"/>
      <c r="AL531" s="170"/>
      <c r="AM531" s="72"/>
      <c r="AN531" s="111"/>
      <c r="AO531" s="72"/>
      <c r="AP531" s="156"/>
      <c r="AQ531" s="72"/>
      <c r="AR531" s="156"/>
      <c r="AS531" s="72"/>
      <c r="AT531" s="160"/>
      <c r="AU531" s="72"/>
      <c r="AV531" s="156"/>
      <c r="AW531" s="71"/>
      <c r="AX531" s="72"/>
      <c r="AY531" s="111"/>
      <c r="AZ531" s="71"/>
      <c r="BA531" s="72"/>
      <c r="BB531" s="171"/>
      <c r="BC531" s="72"/>
      <c r="BD531" s="75"/>
    </row>
    <row r="532" ht="16.5" customHeight="1" outlineLevel="1">
      <c r="A532" s="75"/>
      <c r="B532" s="105"/>
      <c r="C532" s="106"/>
      <c r="D532" s="72"/>
      <c r="E532" s="107"/>
      <c r="F532" s="71"/>
      <c r="G532" s="107"/>
      <c r="H532" s="71"/>
      <c r="I532" s="107"/>
      <c r="J532" s="71"/>
      <c r="K532" s="71"/>
      <c r="L532" s="71"/>
      <c r="M532" s="72"/>
      <c r="N532" s="246"/>
      <c r="O532" s="72"/>
      <c r="P532" s="109"/>
      <c r="Q532" s="71"/>
      <c r="R532" s="110"/>
      <c r="S532" s="72"/>
      <c r="T532" s="111"/>
      <c r="U532" s="72"/>
      <c r="V532" s="112"/>
      <c r="W532" s="71"/>
      <c r="X532" s="72"/>
      <c r="Y532" s="112"/>
      <c r="Z532" s="72"/>
      <c r="AA532" s="75"/>
      <c r="AB532" s="169"/>
      <c r="AC532" s="72"/>
      <c r="AD532" s="170"/>
      <c r="AE532" s="72"/>
      <c r="AF532" s="170"/>
      <c r="AG532" s="71"/>
      <c r="AH532" s="72"/>
      <c r="AI532" s="170"/>
      <c r="AJ532" s="71"/>
      <c r="AK532" s="72"/>
      <c r="AL532" s="170"/>
      <c r="AM532" s="72"/>
      <c r="AN532" s="111"/>
      <c r="AO532" s="72"/>
      <c r="AP532" s="156"/>
      <c r="AQ532" s="72"/>
      <c r="AR532" s="156"/>
      <c r="AS532" s="72"/>
      <c r="AT532" s="160"/>
      <c r="AU532" s="72"/>
      <c r="AV532" s="156"/>
      <c r="AW532" s="71"/>
      <c r="AX532" s="72"/>
      <c r="AY532" s="111"/>
      <c r="AZ532" s="71"/>
      <c r="BA532" s="72"/>
      <c r="BB532" s="171"/>
      <c r="BC532" s="72"/>
      <c r="BD532" s="75"/>
    </row>
    <row r="533" ht="16.5" customHeight="1" outlineLevel="1">
      <c r="A533" s="75"/>
      <c r="B533" s="105"/>
      <c r="C533" s="106"/>
      <c r="D533" s="72"/>
      <c r="E533" s="107"/>
      <c r="F533" s="71"/>
      <c r="G533" s="107"/>
      <c r="H533" s="71"/>
      <c r="I533" s="107"/>
      <c r="J533" s="71"/>
      <c r="K533" s="71"/>
      <c r="L533" s="71"/>
      <c r="M533" s="72"/>
      <c r="N533" s="246"/>
      <c r="O533" s="72"/>
      <c r="P533" s="109"/>
      <c r="Q533" s="71"/>
      <c r="R533" s="110"/>
      <c r="S533" s="72"/>
      <c r="T533" s="111"/>
      <c r="U533" s="72"/>
      <c r="V533" s="112"/>
      <c r="W533" s="71"/>
      <c r="X533" s="72"/>
      <c r="Y533" s="112"/>
      <c r="Z533" s="72"/>
      <c r="AA533" s="75"/>
      <c r="AB533" s="169"/>
      <c r="AC533" s="72"/>
      <c r="AD533" s="170"/>
      <c r="AE533" s="72"/>
      <c r="AF533" s="170"/>
      <c r="AG533" s="71"/>
      <c r="AH533" s="72"/>
      <c r="AI533" s="170"/>
      <c r="AJ533" s="71"/>
      <c r="AK533" s="72"/>
      <c r="AL533" s="170"/>
      <c r="AM533" s="72"/>
      <c r="AN533" s="111"/>
      <c r="AO533" s="72"/>
      <c r="AP533" s="156"/>
      <c r="AQ533" s="72"/>
      <c r="AR533" s="156"/>
      <c r="AS533" s="72"/>
      <c r="AT533" s="160"/>
      <c r="AU533" s="72"/>
      <c r="AV533" s="156"/>
      <c r="AW533" s="71"/>
      <c r="AX533" s="72"/>
      <c r="AY533" s="111"/>
      <c r="AZ533" s="71"/>
      <c r="BA533" s="72"/>
      <c r="BB533" s="171"/>
      <c r="BC533" s="72"/>
      <c r="BD533" s="75"/>
    </row>
    <row r="534" ht="16.5" customHeight="1" outlineLevel="1">
      <c r="A534" s="75"/>
      <c r="B534" s="105"/>
      <c r="C534" s="106"/>
      <c r="D534" s="72"/>
      <c r="E534" s="107"/>
      <c r="F534" s="71"/>
      <c r="G534" s="107"/>
      <c r="H534" s="71"/>
      <c r="I534" s="107"/>
      <c r="J534" s="71"/>
      <c r="K534" s="71"/>
      <c r="L534" s="71"/>
      <c r="M534" s="72"/>
      <c r="N534" s="246"/>
      <c r="O534" s="72"/>
      <c r="P534" s="109"/>
      <c r="Q534" s="71"/>
      <c r="R534" s="110"/>
      <c r="S534" s="72"/>
      <c r="T534" s="111"/>
      <c r="U534" s="72"/>
      <c r="V534" s="112"/>
      <c r="W534" s="71"/>
      <c r="X534" s="72"/>
      <c r="Y534" s="112"/>
      <c r="Z534" s="72"/>
      <c r="AA534" s="75"/>
      <c r="AB534" s="169"/>
      <c r="AC534" s="72"/>
      <c r="AD534" s="170"/>
      <c r="AE534" s="72"/>
      <c r="AF534" s="170"/>
      <c r="AG534" s="71"/>
      <c r="AH534" s="72"/>
      <c r="AI534" s="170"/>
      <c r="AJ534" s="71"/>
      <c r="AK534" s="72"/>
      <c r="AL534" s="170"/>
      <c r="AM534" s="72"/>
      <c r="AN534" s="111"/>
      <c r="AO534" s="72"/>
      <c r="AP534" s="156"/>
      <c r="AQ534" s="72"/>
      <c r="AR534" s="156"/>
      <c r="AS534" s="72"/>
      <c r="AT534" s="160"/>
      <c r="AU534" s="72"/>
      <c r="AV534" s="156"/>
      <c r="AW534" s="71"/>
      <c r="AX534" s="72"/>
      <c r="AY534" s="111"/>
      <c r="AZ534" s="71"/>
      <c r="BA534" s="72"/>
      <c r="BB534" s="171"/>
      <c r="BC534" s="72"/>
      <c r="BD534" s="75"/>
    </row>
    <row r="535" ht="16.5" customHeight="1" outlineLevel="1">
      <c r="A535" s="75"/>
      <c r="B535" s="105"/>
      <c r="C535" s="106"/>
      <c r="D535" s="72"/>
      <c r="E535" s="107"/>
      <c r="F535" s="71"/>
      <c r="G535" s="107"/>
      <c r="H535" s="71"/>
      <c r="I535" s="107"/>
      <c r="J535" s="71"/>
      <c r="K535" s="71"/>
      <c r="L535" s="71"/>
      <c r="M535" s="72"/>
      <c r="N535" s="246"/>
      <c r="O535" s="72"/>
      <c r="P535" s="109"/>
      <c r="Q535" s="71"/>
      <c r="R535" s="110"/>
      <c r="S535" s="72"/>
      <c r="T535" s="111"/>
      <c r="U535" s="72"/>
      <c r="V535" s="112"/>
      <c r="W535" s="71"/>
      <c r="X535" s="72"/>
      <c r="Y535" s="112"/>
      <c r="Z535" s="72"/>
      <c r="AA535" s="75"/>
      <c r="AB535" s="169"/>
      <c r="AC535" s="72"/>
      <c r="AD535" s="170"/>
      <c r="AE535" s="72"/>
      <c r="AF535" s="170"/>
      <c r="AG535" s="71"/>
      <c r="AH535" s="72"/>
      <c r="AI535" s="170"/>
      <c r="AJ535" s="71"/>
      <c r="AK535" s="72"/>
      <c r="AL535" s="170"/>
      <c r="AM535" s="72"/>
      <c r="AN535" s="111"/>
      <c r="AO535" s="72"/>
      <c r="AP535" s="156"/>
      <c r="AQ535" s="72"/>
      <c r="AR535" s="156"/>
      <c r="AS535" s="72"/>
      <c r="AT535" s="160"/>
      <c r="AU535" s="72"/>
      <c r="AV535" s="156"/>
      <c r="AW535" s="71"/>
      <c r="AX535" s="72"/>
      <c r="AY535" s="111"/>
      <c r="AZ535" s="71"/>
      <c r="BA535" s="72"/>
      <c r="BB535" s="171"/>
      <c r="BC535" s="72"/>
      <c r="BD535" s="75"/>
    </row>
    <row r="536" ht="16.5" customHeight="1" outlineLevel="1">
      <c r="A536" s="75"/>
      <c r="B536" s="105"/>
      <c r="C536" s="106"/>
      <c r="D536" s="72"/>
      <c r="E536" s="107"/>
      <c r="F536" s="71"/>
      <c r="G536" s="107"/>
      <c r="H536" s="71"/>
      <c r="I536" s="107"/>
      <c r="J536" s="71"/>
      <c r="K536" s="71"/>
      <c r="L536" s="71"/>
      <c r="M536" s="72"/>
      <c r="N536" s="246"/>
      <c r="O536" s="72"/>
      <c r="P536" s="109"/>
      <c r="Q536" s="71"/>
      <c r="R536" s="110"/>
      <c r="S536" s="72"/>
      <c r="T536" s="111"/>
      <c r="U536" s="72"/>
      <c r="V536" s="112"/>
      <c r="W536" s="71"/>
      <c r="X536" s="72"/>
      <c r="Y536" s="112"/>
      <c r="Z536" s="72"/>
      <c r="AA536" s="75"/>
      <c r="AB536" s="169"/>
      <c r="AC536" s="72"/>
      <c r="AD536" s="170"/>
      <c r="AE536" s="72"/>
      <c r="AF536" s="170"/>
      <c r="AG536" s="71"/>
      <c r="AH536" s="72"/>
      <c r="AI536" s="170"/>
      <c r="AJ536" s="71"/>
      <c r="AK536" s="72"/>
      <c r="AL536" s="170"/>
      <c r="AM536" s="72"/>
      <c r="AN536" s="111"/>
      <c r="AO536" s="72"/>
      <c r="AP536" s="156"/>
      <c r="AQ536" s="72"/>
      <c r="AR536" s="156"/>
      <c r="AS536" s="72"/>
      <c r="AT536" s="160"/>
      <c r="AU536" s="72"/>
      <c r="AV536" s="156"/>
      <c r="AW536" s="71"/>
      <c r="AX536" s="72"/>
      <c r="AY536" s="111"/>
      <c r="AZ536" s="71"/>
      <c r="BA536" s="72"/>
      <c r="BB536" s="171"/>
      <c r="BC536" s="72"/>
      <c r="BD536" s="75"/>
    </row>
    <row r="537" ht="16.5" customHeight="1" outlineLevel="1">
      <c r="A537" s="75"/>
      <c r="B537" s="105"/>
      <c r="C537" s="106"/>
      <c r="D537" s="72"/>
      <c r="E537" s="107"/>
      <c r="F537" s="71"/>
      <c r="G537" s="107"/>
      <c r="H537" s="71"/>
      <c r="I537" s="107"/>
      <c r="J537" s="71"/>
      <c r="K537" s="71"/>
      <c r="L537" s="71"/>
      <c r="M537" s="72"/>
      <c r="N537" s="246"/>
      <c r="O537" s="72"/>
      <c r="P537" s="109"/>
      <c r="Q537" s="71"/>
      <c r="R537" s="110"/>
      <c r="S537" s="72"/>
      <c r="T537" s="111"/>
      <c r="U537" s="72"/>
      <c r="V537" s="112"/>
      <c r="W537" s="71"/>
      <c r="X537" s="72"/>
      <c r="Y537" s="112"/>
      <c r="Z537" s="72"/>
      <c r="AA537" s="75"/>
      <c r="AB537" s="169"/>
      <c r="AC537" s="72"/>
      <c r="AD537" s="170"/>
      <c r="AE537" s="72"/>
      <c r="AF537" s="170"/>
      <c r="AG537" s="71"/>
      <c r="AH537" s="72"/>
      <c r="AI537" s="170"/>
      <c r="AJ537" s="71"/>
      <c r="AK537" s="72"/>
      <c r="AL537" s="170"/>
      <c r="AM537" s="72"/>
      <c r="AN537" s="111"/>
      <c r="AO537" s="72"/>
      <c r="AP537" s="156"/>
      <c r="AQ537" s="72"/>
      <c r="AR537" s="156"/>
      <c r="AS537" s="72"/>
      <c r="AT537" s="160"/>
      <c r="AU537" s="72"/>
      <c r="AV537" s="156"/>
      <c r="AW537" s="71"/>
      <c r="AX537" s="72"/>
      <c r="AY537" s="111"/>
      <c r="AZ537" s="71"/>
      <c r="BA537" s="72"/>
      <c r="BB537" s="171"/>
      <c r="BC537" s="72"/>
      <c r="BD537" s="75"/>
    </row>
    <row r="538" ht="16.5" customHeight="1" outlineLevel="1">
      <c r="A538" s="75"/>
      <c r="B538" s="105"/>
      <c r="C538" s="106"/>
      <c r="D538" s="72"/>
      <c r="E538" s="107"/>
      <c r="F538" s="71"/>
      <c r="G538" s="107"/>
      <c r="H538" s="71"/>
      <c r="I538" s="107"/>
      <c r="J538" s="71"/>
      <c r="K538" s="71"/>
      <c r="L538" s="71"/>
      <c r="M538" s="72"/>
      <c r="N538" s="246"/>
      <c r="O538" s="72"/>
      <c r="P538" s="109"/>
      <c r="Q538" s="71"/>
      <c r="R538" s="110"/>
      <c r="S538" s="72"/>
      <c r="T538" s="111"/>
      <c r="U538" s="72"/>
      <c r="V538" s="112"/>
      <c r="W538" s="71"/>
      <c r="X538" s="72"/>
      <c r="Y538" s="112"/>
      <c r="Z538" s="72"/>
      <c r="AA538" s="75"/>
      <c r="AB538" s="169"/>
      <c r="AC538" s="72"/>
      <c r="AD538" s="170"/>
      <c r="AE538" s="72"/>
      <c r="AF538" s="170"/>
      <c r="AG538" s="71"/>
      <c r="AH538" s="72"/>
      <c r="AI538" s="170"/>
      <c r="AJ538" s="71"/>
      <c r="AK538" s="72"/>
      <c r="AL538" s="170"/>
      <c r="AM538" s="72"/>
      <c r="AN538" s="111"/>
      <c r="AO538" s="72"/>
      <c r="AP538" s="156"/>
      <c r="AQ538" s="72"/>
      <c r="AR538" s="156"/>
      <c r="AS538" s="72"/>
      <c r="AT538" s="160"/>
      <c r="AU538" s="72"/>
      <c r="AV538" s="156"/>
      <c r="AW538" s="71"/>
      <c r="AX538" s="72"/>
      <c r="AY538" s="111"/>
      <c r="AZ538" s="71"/>
      <c r="BA538" s="72"/>
      <c r="BB538" s="171"/>
      <c r="BC538" s="72"/>
      <c r="BD538" s="75"/>
    </row>
    <row r="539" ht="16.5" customHeight="1" outlineLevel="1">
      <c r="A539" s="75"/>
      <c r="B539" s="105"/>
      <c r="C539" s="106"/>
      <c r="D539" s="72"/>
      <c r="E539" s="107"/>
      <c r="F539" s="71"/>
      <c r="G539" s="107"/>
      <c r="H539" s="71"/>
      <c r="I539" s="107"/>
      <c r="J539" s="71"/>
      <c r="K539" s="71"/>
      <c r="L539" s="71"/>
      <c r="M539" s="72"/>
      <c r="N539" s="246"/>
      <c r="O539" s="72"/>
      <c r="P539" s="109"/>
      <c r="Q539" s="71"/>
      <c r="R539" s="110"/>
      <c r="S539" s="72"/>
      <c r="T539" s="111"/>
      <c r="U539" s="72"/>
      <c r="V539" s="112"/>
      <c r="W539" s="71"/>
      <c r="X539" s="72"/>
      <c r="Y539" s="112"/>
      <c r="Z539" s="72"/>
      <c r="AA539" s="75"/>
      <c r="AB539" s="169"/>
      <c r="AC539" s="72"/>
      <c r="AD539" s="170"/>
      <c r="AE539" s="72"/>
      <c r="AF539" s="170"/>
      <c r="AG539" s="71"/>
      <c r="AH539" s="72"/>
      <c r="AI539" s="170"/>
      <c r="AJ539" s="71"/>
      <c r="AK539" s="72"/>
      <c r="AL539" s="170"/>
      <c r="AM539" s="72"/>
      <c r="AN539" s="111"/>
      <c r="AO539" s="72"/>
      <c r="AP539" s="156"/>
      <c r="AQ539" s="72"/>
      <c r="AR539" s="156"/>
      <c r="AS539" s="72"/>
      <c r="AT539" s="160"/>
      <c r="AU539" s="72"/>
      <c r="AV539" s="156"/>
      <c r="AW539" s="71"/>
      <c r="AX539" s="72"/>
      <c r="AY539" s="111"/>
      <c r="AZ539" s="71"/>
      <c r="BA539" s="72"/>
      <c r="BB539" s="171"/>
      <c r="BC539" s="72"/>
      <c r="BD539" s="75"/>
    </row>
    <row r="540" ht="16.5" customHeight="1" outlineLevel="1">
      <c r="A540" s="75"/>
      <c r="B540" s="105"/>
      <c r="C540" s="106"/>
      <c r="D540" s="72"/>
      <c r="E540" s="107"/>
      <c r="F540" s="71"/>
      <c r="G540" s="107"/>
      <c r="H540" s="71"/>
      <c r="I540" s="107"/>
      <c r="J540" s="71"/>
      <c r="K540" s="71"/>
      <c r="L540" s="71"/>
      <c r="M540" s="72"/>
      <c r="N540" s="246"/>
      <c r="O540" s="72"/>
      <c r="P540" s="109"/>
      <c r="Q540" s="71"/>
      <c r="R540" s="110"/>
      <c r="S540" s="72"/>
      <c r="T540" s="111"/>
      <c r="U540" s="72"/>
      <c r="V540" s="112"/>
      <c r="W540" s="71"/>
      <c r="X540" s="72"/>
      <c r="Y540" s="112"/>
      <c r="Z540" s="72"/>
      <c r="AA540" s="75"/>
      <c r="AB540" s="169"/>
      <c r="AC540" s="72"/>
      <c r="AD540" s="170"/>
      <c r="AE540" s="72"/>
      <c r="AF540" s="170"/>
      <c r="AG540" s="71"/>
      <c r="AH540" s="72"/>
      <c r="AI540" s="170"/>
      <c r="AJ540" s="71"/>
      <c r="AK540" s="72"/>
      <c r="AL540" s="170"/>
      <c r="AM540" s="72"/>
      <c r="AN540" s="111"/>
      <c r="AO540" s="72"/>
      <c r="AP540" s="156"/>
      <c r="AQ540" s="72"/>
      <c r="AR540" s="156"/>
      <c r="AS540" s="72"/>
      <c r="AT540" s="160"/>
      <c r="AU540" s="72"/>
      <c r="AV540" s="156"/>
      <c r="AW540" s="71"/>
      <c r="AX540" s="72"/>
      <c r="AY540" s="111"/>
      <c r="AZ540" s="71"/>
      <c r="BA540" s="72"/>
      <c r="BB540" s="171"/>
      <c r="BC540" s="72"/>
      <c r="BD540" s="75"/>
    </row>
    <row r="541" ht="16.5" customHeight="1" outlineLevel="1">
      <c r="A541" s="75"/>
      <c r="B541" s="105"/>
      <c r="C541" s="106"/>
      <c r="D541" s="72"/>
      <c r="E541" s="107"/>
      <c r="F541" s="71"/>
      <c r="G541" s="107"/>
      <c r="H541" s="71"/>
      <c r="I541" s="107"/>
      <c r="J541" s="71"/>
      <c r="K541" s="71"/>
      <c r="L541" s="71"/>
      <c r="M541" s="72"/>
      <c r="N541" s="246"/>
      <c r="O541" s="72"/>
      <c r="P541" s="109"/>
      <c r="Q541" s="71"/>
      <c r="R541" s="110"/>
      <c r="S541" s="72"/>
      <c r="T541" s="111"/>
      <c r="U541" s="72"/>
      <c r="V541" s="112"/>
      <c r="W541" s="71"/>
      <c r="X541" s="72"/>
      <c r="Y541" s="112"/>
      <c r="Z541" s="72"/>
      <c r="AA541" s="75"/>
      <c r="AB541" s="169"/>
      <c r="AC541" s="72"/>
      <c r="AD541" s="170"/>
      <c r="AE541" s="72"/>
      <c r="AF541" s="170"/>
      <c r="AG541" s="71"/>
      <c r="AH541" s="72"/>
      <c r="AI541" s="170"/>
      <c r="AJ541" s="71"/>
      <c r="AK541" s="72"/>
      <c r="AL541" s="170"/>
      <c r="AM541" s="72"/>
      <c r="AN541" s="111"/>
      <c r="AO541" s="72"/>
      <c r="AP541" s="156"/>
      <c r="AQ541" s="72"/>
      <c r="AR541" s="156"/>
      <c r="AS541" s="72"/>
      <c r="AT541" s="160"/>
      <c r="AU541" s="72"/>
      <c r="AV541" s="156"/>
      <c r="AW541" s="71"/>
      <c r="AX541" s="72"/>
      <c r="AY541" s="111"/>
      <c r="AZ541" s="71"/>
      <c r="BA541" s="72"/>
      <c r="BB541" s="171"/>
      <c r="BC541" s="72"/>
      <c r="BD541" s="75"/>
    </row>
    <row r="542" ht="16.5" customHeight="1" outlineLevel="1">
      <c r="A542" s="75"/>
      <c r="B542" s="105"/>
      <c r="C542" s="106"/>
      <c r="D542" s="72"/>
      <c r="E542" s="107"/>
      <c r="F542" s="71"/>
      <c r="G542" s="107"/>
      <c r="H542" s="71"/>
      <c r="I542" s="107"/>
      <c r="J542" s="71"/>
      <c r="K542" s="71"/>
      <c r="L542" s="71"/>
      <c r="M542" s="72"/>
      <c r="N542" s="246"/>
      <c r="O542" s="72"/>
      <c r="P542" s="109"/>
      <c r="Q542" s="71"/>
      <c r="R542" s="110"/>
      <c r="S542" s="72"/>
      <c r="T542" s="111"/>
      <c r="U542" s="72"/>
      <c r="V542" s="112"/>
      <c r="W542" s="71"/>
      <c r="X542" s="72"/>
      <c r="Y542" s="112"/>
      <c r="Z542" s="72"/>
      <c r="AA542" s="75"/>
      <c r="AB542" s="169"/>
      <c r="AC542" s="72"/>
      <c r="AD542" s="170"/>
      <c r="AE542" s="72"/>
      <c r="AF542" s="170"/>
      <c r="AG542" s="71"/>
      <c r="AH542" s="72"/>
      <c r="AI542" s="170"/>
      <c r="AJ542" s="71"/>
      <c r="AK542" s="72"/>
      <c r="AL542" s="170"/>
      <c r="AM542" s="72"/>
      <c r="AN542" s="111"/>
      <c r="AO542" s="72"/>
      <c r="AP542" s="156"/>
      <c r="AQ542" s="72"/>
      <c r="AR542" s="156"/>
      <c r="AS542" s="72"/>
      <c r="AT542" s="160"/>
      <c r="AU542" s="72"/>
      <c r="AV542" s="156"/>
      <c r="AW542" s="71"/>
      <c r="AX542" s="72"/>
      <c r="AY542" s="111"/>
      <c r="AZ542" s="71"/>
      <c r="BA542" s="72"/>
      <c r="BB542" s="171"/>
      <c r="BC542" s="72"/>
      <c r="BD542" s="75"/>
    </row>
    <row r="543" ht="16.5" customHeight="1" outlineLevel="1">
      <c r="A543" s="75"/>
      <c r="B543" s="105"/>
      <c r="C543" s="106"/>
      <c r="D543" s="72"/>
      <c r="E543" s="107"/>
      <c r="F543" s="71"/>
      <c r="G543" s="107"/>
      <c r="H543" s="71"/>
      <c r="I543" s="107"/>
      <c r="J543" s="71"/>
      <c r="K543" s="71"/>
      <c r="L543" s="71"/>
      <c r="M543" s="72"/>
      <c r="N543" s="246"/>
      <c r="O543" s="72"/>
      <c r="P543" s="109"/>
      <c r="Q543" s="71"/>
      <c r="R543" s="110"/>
      <c r="S543" s="72"/>
      <c r="T543" s="111"/>
      <c r="U543" s="72"/>
      <c r="V543" s="112"/>
      <c r="W543" s="71"/>
      <c r="X543" s="72"/>
      <c r="Y543" s="112"/>
      <c r="Z543" s="72"/>
      <c r="AA543" s="75"/>
      <c r="AB543" s="169"/>
      <c r="AC543" s="72"/>
      <c r="AD543" s="170"/>
      <c r="AE543" s="72"/>
      <c r="AF543" s="170"/>
      <c r="AG543" s="71"/>
      <c r="AH543" s="72"/>
      <c r="AI543" s="170"/>
      <c r="AJ543" s="71"/>
      <c r="AK543" s="72"/>
      <c r="AL543" s="170"/>
      <c r="AM543" s="72"/>
      <c r="AN543" s="111"/>
      <c r="AO543" s="72"/>
      <c r="AP543" s="156"/>
      <c r="AQ543" s="72"/>
      <c r="AR543" s="156"/>
      <c r="AS543" s="72"/>
      <c r="AT543" s="160"/>
      <c r="AU543" s="72"/>
      <c r="AV543" s="156"/>
      <c r="AW543" s="71"/>
      <c r="AX543" s="72"/>
      <c r="AY543" s="111"/>
      <c r="AZ543" s="71"/>
      <c r="BA543" s="72"/>
      <c r="BB543" s="171"/>
      <c r="BC543" s="72"/>
      <c r="BD543" s="75"/>
    </row>
    <row r="544" ht="16.5" customHeight="1" outlineLevel="1">
      <c r="A544" s="75"/>
      <c r="B544" s="105"/>
      <c r="C544" s="106"/>
      <c r="D544" s="72"/>
      <c r="E544" s="107"/>
      <c r="F544" s="71"/>
      <c r="G544" s="107"/>
      <c r="H544" s="71"/>
      <c r="I544" s="107"/>
      <c r="J544" s="71"/>
      <c r="K544" s="71"/>
      <c r="L544" s="71"/>
      <c r="M544" s="72"/>
      <c r="N544" s="246"/>
      <c r="O544" s="72"/>
      <c r="P544" s="109"/>
      <c r="Q544" s="71"/>
      <c r="R544" s="110"/>
      <c r="S544" s="72"/>
      <c r="T544" s="111"/>
      <c r="U544" s="72"/>
      <c r="V544" s="112"/>
      <c r="W544" s="71"/>
      <c r="X544" s="72"/>
      <c r="Y544" s="112"/>
      <c r="Z544" s="72"/>
      <c r="AA544" s="75"/>
      <c r="AB544" s="169"/>
      <c r="AC544" s="72"/>
      <c r="AD544" s="170"/>
      <c r="AE544" s="72"/>
      <c r="AF544" s="170"/>
      <c r="AG544" s="71"/>
      <c r="AH544" s="72"/>
      <c r="AI544" s="170"/>
      <c r="AJ544" s="71"/>
      <c r="AK544" s="72"/>
      <c r="AL544" s="170"/>
      <c r="AM544" s="72"/>
      <c r="AN544" s="111"/>
      <c r="AO544" s="72"/>
      <c r="AP544" s="156"/>
      <c r="AQ544" s="72"/>
      <c r="AR544" s="156"/>
      <c r="AS544" s="72"/>
      <c r="AT544" s="160"/>
      <c r="AU544" s="72"/>
      <c r="AV544" s="156"/>
      <c r="AW544" s="71"/>
      <c r="AX544" s="72"/>
      <c r="AY544" s="111"/>
      <c r="AZ544" s="71"/>
      <c r="BA544" s="72"/>
      <c r="BB544" s="171"/>
      <c r="BC544" s="72"/>
      <c r="BD544" s="75"/>
    </row>
    <row r="545" ht="16.5" customHeight="1" outlineLevel="1">
      <c r="A545" s="75"/>
      <c r="B545" s="105"/>
      <c r="C545" s="106"/>
      <c r="D545" s="72"/>
      <c r="E545" s="107"/>
      <c r="F545" s="71"/>
      <c r="G545" s="107"/>
      <c r="H545" s="71"/>
      <c r="I545" s="107"/>
      <c r="J545" s="71"/>
      <c r="K545" s="71"/>
      <c r="L545" s="71"/>
      <c r="M545" s="72"/>
      <c r="N545" s="246"/>
      <c r="O545" s="72"/>
      <c r="P545" s="109"/>
      <c r="Q545" s="71"/>
      <c r="R545" s="110"/>
      <c r="S545" s="72"/>
      <c r="T545" s="111"/>
      <c r="U545" s="72"/>
      <c r="V545" s="112"/>
      <c r="W545" s="71"/>
      <c r="X545" s="72"/>
      <c r="Y545" s="112"/>
      <c r="Z545" s="72"/>
      <c r="AA545" s="75"/>
      <c r="AB545" s="169"/>
      <c r="AC545" s="72"/>
      <c r="AD545" s="170"/>
      <c r="AE545" s="72"/>
      <c r="AF545" s="170"/>
      <c r="AG545" s="71"/>
      <c r="AH545" s="72"/>
      <c r="AI545" s="170"/>
      <c r="AJ545" s="71"/>
      <c r="AK545" s="72"/>
      <c r="AL545" s="170"/>
      <c r="AM545" s="72"/>
      <c r="AN545" s="111"/>
      <c r="AO545" s="72"/>
      <c r="AP545" s="156"/>
      <c r="AQ545" s="72"/>
      <c r="AR545" s="156"/>
      <c r="AS545" s="72"/>
      <c r="AT545" s="160"/>
      <c r="AU545" s="72"/>
      <c r="AV545" s="156"/>
      <c r="AW545" s="71"/>
      <c r="AX545" s="72"/>
      <c r="AY545" s="111"/>
      <c r="AZ545" s="71"/>
      <c r="BA545" s="72"/>
      <c r="BB545" s="171"/>
      <c r="BC545" s="72"/>
      <c r="BD545" s="75"/>
    </row>
    <row r="546" ht="16.5" customHeight="1" outlineLevel="1">
      <c r="A546" s="75"/>
      <c r="B546" s="105"/>
      <c r="C546" s="106"/>
      <c r="D546" s="72"/>
      <c r="E546" s="107"/>
      <c r="F546" s="71"/>
      <c r="G546" s="107"/>
      <c r="H546" s="71"/>
      <c r="I546" s="107"/>
      <c r="J546" s="71"/>
      <c r="K546" s="71"/>
      <c r="L546" s="71"/>
      <c r="M546" s="72"/>
      <c r="N546" s="246"/>
      <c r="O546" s="72"/>
      <c r="P546" s="109"/>
      <c r="Q546" s="71"/>
      <c r="R546" s="110"/>
      <c r="S546" s="72"/>
      <c r="T546" s="111"/>
      <c r="U546" s="72"/>
      <c r="V546" s="112"/>
      <c r="W546" s="71"/>
      <c r="X546" s="72"/>
      <c r="Y546" s="112"/>
      <c r="Z546" s="72"/>
      <c r="AA546" s="75"/>
      <c r="AB546" s="169"/>
      <c r="AC546" s="72"/>
      <c r="AD546" s="170"/>
      <c r="AE546" s="72"/>
      <c r="AF546" s="170"/>
      <c r="AG546" s="71"/>
      <c r="AH546" s="72"/>
      <c r="AI546" s="170"/>
      <c r="AJ546" s="71"/>
      <c r="AK546" s="72"/>
      <c r="AL546" s="170"/>
      <c r="AM546" s="72"/>
      <c r="AN546" s="111"/>
      <c r="AO546" s="72"/>
      <c r="AP546" s="156"/>
      <c r="AQ546" s="72"/>
      <c r="AR546" s="156"/>
      <c r="AS546" s="72"/>
      <c r="AT546" s="160"/>
      <c r="AU546" s="72"/>
      <c r="AV546" s="156"/>
      <c r="AW546" s="71"/>
      <c r="AX546" s="72"/>
      <c r="AY546" s="111"/>
      <c r="AZ546" s="71"/>
      <c r="BA546" s="72"/>
      <c r="BB546" s="171"/>
      <c r="BC546" s="72"/>
      <c r="BD546" s="75"/>
    </row>
    <row r="547" ht="16.5" customHeight="1" outlineLevel="1">
      <c r="A547" s="75"/>
      <c r="B547" s="105"/>
      <c r="C547" s="106"/>
      <c r="D547" s="72"/>
      <c r="E547" s="107"/>
      <c r="F547" s="71"/>
      <c r="G547" s="107"/>
      <c r="H547" s="71"/>
      <c r="I547" s="107"/>
      <c r="J547" s="71"/>
      <c r="K547" s="71"/>
      <c r="L547" s="71"/>
      <c r="M547" s="72"/>
      <c r="N547" s="246"/>
      <c r="O547" s="72"/>
      <c r="P547" s="109"/>
      <c r="Q547" s="71"/>
      <c r="R547" s="110"/>
      <c r="S547" s="72"/>
      <c r="T547" s="111"/>
      <c r="U547" s="72"/>
      <c r="V547" s="112"/>
      <c r="W547" s="71"/>
      <c r="X547" s="72"/>
      <c r="Y547" s="112"/>
      <c r="Z547" s="72"/>
      <c r="AA547" s="75"/>
      <c r="AB547" s="169"/>
      <c r="AC547" s="72"/>
      <c r="AD547" s="170"/>
      <c r="AE547" s="72"/>
      <c r="AF547" s="170"/>
      <c r="AG547" s="71"/>
      <c r="AH547" s="72"/>
      <c r="AI547" s="170"/>
      <c r="AJ547" s="71"/>
      <c r="AK547" s="72"/>
      <c r="AL547" s="170"/>
      <c r="AM547" s="72"/>
      <c r="AN547" s="111"/>
      <c r="AO547" s="72"/>
      <c r="AP547" s="156"/>
      <c r="AQ547" s="72"/>
      <c r="AR547" s="156"/>
      <c r="AS547" s="72"/>
      <c r="AT547" s="160"/>
      <c r="AU547" s="72"/>
      <c r="AV547" s="156"/>
      <c r="AW547" s="71"/>
      <c r="AX547" s="72"/>
      <c r="AY547" s="111"/>
      <c r="AZ547" s="71"/>
      <c r="BA547" s="72"/>
      <c r="BB547" s="171"/>
      <c r="BC547" s="72"/>
      <c r="BD547" s="75"/>
    </row>
    <row r="548" ht="16.5" customHeight="1" outlineLevel="1">
      <c r="A548" s="75"/>
      <c r="B548" s="105"/>
      <c r="C548" s="106"/>
      <c r="D548" s="72"/>
      <c r="E548" s="107"/>
      <c r="F548" s="71"/>
      <c r="G548" s="107"/>
      <c r="H548" s="71"/>
      <c r="I548" s="107"/>
      <c r="J548" s="71"/>
      <c r="K548" s="71"/>
      <c r="L548" s="71"/>
      <c r="M548" s="72"/>
      <c r="N548" s="246"/>
      <c r="O548" s="72"/>
      <c r="P548" s="109"/>
      <c r="Q548" s="71"/>
      <c r="R548" s="110"/>
      <c r="S548" s="72"/>
      <c r="T548" s="111"/>
      <c r="U548" s="72"/>
      <c r="V548" s="112"/>
      <c r="W548" s="71"/>
      <c r="X548" s="72"/>
      <c r="Y548" s="112"/>
      <c r="Z548" s="72"/>
      <c r="AA548" s="75"/>
      <c r="AB548" s="169"/>
      <c r="AC548" s="72"/>
      <c r="AD548" s="170"/>
      <c r="AE548" s="72"/>
      <c r="AF548" s="170"/>
      <c r="AG548" s="71"/>
      <c r="AH548" s="72"/>
      <c r="AI548" s="170"/>
      <c r="AJ548" s="71"/>
      <c r="AK548" s="72"/>
      <c r="AL548" s="170"/>
      <c r="AM548" s="72"/>
      <c r="AN548" s="111"/>
      <c r="AO548" s="72"/>
      <c r="AP548" s="156"/>
      <c r="AQ548" s="72"/>
      <c r="AR548" s="156"/>
      <c r="AS548" s="72"/>
      <c r="AT548" s="160"/>
      <c r="AU548" s="72"/>
      <c r="AV548" s="156"/>
      <c r="AW548" s="71"/>
      <c r="AX548" s="72"/>
      <c r="AY548" s="111"/>
      <c r="AZ548" s="71"/>
      <c r="BA548" s="72"/>
      <c r="BB548" s="171"/>
      <c r="BC548" s="72"/>
      <c r="BD548" s="75"/>
    </row>
    <row r="549" ht="16.5" customHeight="1" outlineLevel="1">
      <c r="A549" s="75"/>
      <c r="B549" s="105"/>
      <c r="C549" s="106"/>
      <c r="D549" s="72"/>
      <c r="E549" s="107"/>
      <c r="F549" s="71"/>
      <c r="G549" s="107"/>
      <c r="H549" s="71"/>
      <c r="I549" s="107"/>
      <c r="J549" s="71"/>
      <c r="K549" s="71"/>
      <c r="L549" s="71"/>
      <c r="M549" s="72"/>
      <c r="N549" s="246"/>
      <c r="O549" s="72"/>
      <c r="P549" s="109"/>
      <c r="Q549" s="71"/>
      <c r="R549" s="110"/>
      <c r="S549" s="72"/>
      <c r="T549" s="111"/>
      <c r="U549" s="72"/>
      <c r="V549" s="112"/>
      <c r="W549" s="71"/>
      <c r="X549" s="72"/>
      <c r="Y549" s="112"/>
      <c r="Z549" s="72"/>
      <c r="AA549" s="75"/>
      <c r="AB549" s="169"/>
      <c r="AC549" s="72"/>
      <c r="AD549" s="170"/>
      <c r="AE549" s="72"/>
      <c r="AF549" s="170"/>
      <c r="AG549" s="71"/>
      <c r="AH549" s="72"/>
      <c r="AI549" s="170"/>
      <c r="AJ549" s="71"/>
      <c r="AK549" s="72"/>
      <c r="AL549" s="170"/>
      <c r="AM549" s="72"/>
      <c r="AN549" s="111"/>
      <c r="AO549" s="72"/>
      <c r="AP549" s="156"/>
      <c r="AQ549" s="72"/>
      <c r="AR549" s="156"/>
      <c r="AS549" s="72"/>
      <c r="AT549" s="160"/>
      <c r="AU549" s="72"/>
      <c r="AV549" s="156"/>
      <c r="AW549" s="71"/>
      <c r="AX549" s="72"/>
      <c r="AY549" s="111"/>
      <c r="AZ549" s="71"/>
      <c r="BA549" s="72"/>
      <c r="BB549" s="171"/>
      <c r="BC549" s="72"/>
      <c r="BD549" s="75"/>
    </row>
    <row r="550" ht="16.5" customHeight="1" outlineLevel="1">
      <c r="A550" s="75"/>
      <c r="B550" s="105"/>
      <c r="C550" s="106"/>
      <c r="D550" s="72"/>
      <c r="E550" s="107"/>
      <c r="F550" s="71"/>
      <c r="G550" s="107"/>
      <c r="H550" s="71"/>
      <c r="I550" s="107"/>
      <c r="J550" s="71"/>
      <c r="K550" s="71"/>
      <c r="L550" s="71"/>
      <c r="M550" s="72"/>
      <c r="N550" s="246"/>
      <c r="O550" s="72"/>
      <c r="P550" s="109"/>
      <c r="Q550" s="71"/>
      <c r="R550" s="110"/>
      <c r="S550" s="72"/>
      <c r="T550" s="111"/>
      <c r="U550" s="72"/>
      <c r="V550" s="112"/>
      <c r="W550" s="71"/>
      <c r="X550" s="72"/>
      <c r="Y550" s="112"/>
      <c r="Z550" s="72"/>
      <c r="AA550" s="75"/>
      <c r="AB550" s="169"/>
      <c r="AC550" s="72"/>
      <c r="AD550" s="170"/>
      <c r="AE550" s="72"/>
      <c r="AF550" s="170"/>
      <c r="AG550" s="71"/>
      <c r="AH550" s="72"/>
      <c r="AI550" s="170"/>
      <c r="AJ550" s="71"/>
      <c r="AK550" s="72"/>
      <c r="AL550" s="170"/>
      <c r="AM550" s="72"/>
      <c r="AN550" s="111"/>
      <c r="AO550" s="72"/>
      <c r="AP550" s="156"/>
      <c r="AQ550" s="72"/>
      <c r="AR550" s="156"/>
      <c r="AS550" s="72"/>
      <c r="AT550" s="160"/>
      <c r="AU550" s="72"/>
      <c r="AV550" s="156"/>
      <c r="AW550" s="71"/>
      <c r="AX550" s="72"/>
      <c r="AY550" s="111"/>
      <c r="AZ550" s="71"/>
      <c r="BA550" s="72"/>
      <c r="BB550" s="171"/>
      <c r="BC550" s="72"/>
      <c r="BD550" s="75"/>
    </row>
    <row r="551" ht="16.5" customHeight="1" outlineLevel="1">
      <c r="A551" s="75"/>
      <c r="B551" s="105"/>
      <c r="C551" s="106"/>
      <c r="D551" s="72"/>
      <c r="E551" s="107"/>
      <c r="F551" s="71"/>
      <c r="G551" s="107"/>
      <c r="H551" s="71"/>
      <c r="I551" s="107"/>
      <c r="J551" s="71"/>
      <c r="K551" s="71"/>
      <c r="L551" s="71"/>
      <c r="M551" s="72"/>
      <c r="N551" s="246"/>
      <c r="O551" s="72"/>
      <c r="P551" s="109"/>
      <c r="Q551" s="71"/>
      <c r="R551" s="110"/>
      <c r="S551" s="72"/>
      <c r="T551" s="111"/>
      <c r="U551" s="72"/>
      <c r="V551" s="112"/>
      <c r="W551" s="71"/>
      <c r="X551" s="72"/>
      <c r="Y551" s="112"/>
      <c r="Z551" s="72"/>
      <c r="AA551" s="75"/>
      <c r="AB551" s="169"/>
      <c r="AC551" s="72"/>
      <c r="AD551" s="170"/>
      <c r="AE551" s="72"/>
      <c r="AF551" s="170"/>
      <c r="AG551" s="71"/>
      <c r="AH551" s="72"/>
      <c r="AI551" s="170"/>
      <c r="AJ551" s="71"/>
      <c r="AK551" s="72"/>
      <c r="AL551" s="170"/>
      <c r="AM551" s="72"/>
      <c r="AN551" s="111"/>
      <c r="AO551" s="72"/>
      <c r="AP551" s="156"/>
      <c r="AQ551" s="72"/>
      <c r="AR551" s="156"/>
      <c r="AS551" s="72"/>
      <c r="AT551" s="160"/>
      <c r="AU551" s="72"/>
      <c r="AV551" s="156"/>
      <c r="AW551" s="71"/>
      <c r="AX551" s="72"/>
      <c r="AY551" s="111"/>
      <c r="AZ551" s="71"/>
      <c r="BA551" s="72"/>
      <c r="BB551" s="171"/>
      <c r="BC551" s="72"/>
      <c r="BD551" s="75"/>
    </row>
    <row r="552" ht="16.5" customHeight="1" outlineLevel="1">
      <c r="A552" s="75"/>
      <c r="B552" s="105"/>
      <c r="C552" s="106"/>
      <c r="D552" s="72"/>
      <c r="E552" s="107"/>
      <c r="F552" s="71"/>
      <c r="G552" s="107"/>
      <c r="H552" s="71"/>
      <c r="I552" s="107"/>
      <c r="J552" s="71"/>
      <c r="K552" s="71"/>
      <c r="L552" s="71"/>
      <c r="M552" s="72"/>
      <c r="N552" s="246"/>
      <c r="O552" s="72"/>
      <c r="P552" s="109"/>
      <c r="Q552" s="71"/>
      <c r="R552" s="110"/>
      <c r="S552" s="72"/>
      <c r="T552" s="111"/>
      <c r="U552" s="72"/>
      <c r="V552" s="112"/>
      <c r="W552" s="71"/>
      <c r="X552" s="72"/>
      <c r="Y552" s="112"/>
      <c r="Z552" s="72"/>
      <c r="AA552" s="75"/>
      <c r="AB552" s="169"/>
      <c r="AC552" s="72"/>
      <c r="AD552" s="170"/>
      <c r="AE552" s="72"/>
      <c r="AF552" s="170"/>
      <c r="AG552" s="71"/>
      <c r="AH552" s="72"/>
      <c r="AI552" s="170"/>
      <c r="AJ552" s="71"/>
      <c r="AK552" s="72"/>
      <c r="AL552" s="170"/>
      <c r="AM552" s="72"/>
      <c r="AN552" s="111"/>
      <c r="AO552" s="72"/>
      <c r="AP552" s="156"/>
      <c r="AQ552" s="72"/>
      <c r="AR552" s="156"/>
      <c r="AS552" s="72"/>
      <c r="AT552" s="160"/>
      <c r="AU552" s="72"/>
      <c r="AV552" s="156"/>
      <c r="AW552" s="71"/>
      <c r="AX552" s="72"/>
      <c r="AY552" s="111"/>
      <c r="AZ552" s="71"/>
      <c r="BA552" s="72"/>
      <c r="BB552" s="171"/>
      <c r="BC552" s="72"/>
      <c r="BD552" s="75"/>
    </row>
    <row r="553" ht="16.5" customHeight="1" outlineLevel="1">
      <c r="A553" s="75"/>
      <c r="B553" s="105"/>
      <c r="C553" s="106"/>
      <c r="D553" s="72"/>
      <c r="E553" s="107"/>
      <c r="F553" s="71"/>
      <c r="G553" s="107"/>
      <c r="H553" s="71"/>
      <c r="I553" s="107"/>
      <c r="J553" s="71"/>
      <c r="K553" s="71"/>
      <c r="L553" s="71"/>
      <c r="M553" s="72"/>
      <c r="N553" s="246"/>
      <c r="O553" s="72"/>
      <c r="P553" s="109"/>
      <c r="Q553" s="71"/>
      <c r="R553" s="110"/>
      <c r="S553" s="72"/>
      <c r="T553" s="111"/>
      <c r="U553" s="72"/>
      <c r="V553" s="112"/>
      <c r="W553" s="71"/>
      <c r="X553" s="72"/>
      <c r="Y553" s="112"/>
      <c r="Z553" s="72"/>
      <c r="AA553" s="75"/>
      <c r="AB553" s="169"/>
      <c r="AC553" s="72"/>
      <c r="AD553" s="170"/>
      <c r="AE553" s="72"/>
      <c r="AF553" s="170"/>
      <c r="AG553" s="71"/>
      <c r="AH553" s="72"/>
      <c r="AI553" s="170"/>
      <c r="AJ553" s="71"/>
      <c r="AK553" s="72"/>
      <c r="AL553" s="170"/>
      <c r="AM553" s="72"/>
      <c r="AN553" s="111"/>
      <c r="AO553" s="72"/>
      <c r="AP553" s="156"/>
      <c r="AQ553" s="72"/>
      <c r="AR553" s="156"/>
      <c r="AS553" s="72"/>
      <c r="AT553" s="160"/>
      <c r="AU553" s="72"/>
      <c r="AV553" s="156"/>
      <c r="AW553" s="71"/>
      <c r="AX553" s="72"/>
      <c r="AY553" s="111"/>
      <c r="AZ553" s="71"/>
      <c r="BA553" s="72"/>
      <c r="BB553" s="171"/>
      <c r="BC553" s="72"/>
      <c r="BD553" s="75"/>
    </row>
    <row r="554" ht="16.5" customHeight="1" outlineLevel="1">
      <c r="A554" s="75"/>
      <c r="B554" s="105"/>
      <c r="C554" s="106"/>
      <c r="D554" s="72"/>
      <c r="E554" s="107"/>
      <c r="F554" s="71"/>
      <c r="G554" s="107"/>
      <c r="H554" s="71"/>
      <c r="I554" s="107"/>
      <c r="J554" s="71"/>
      <c r="K554" s="71"/>
      <c r="L554" s="71"/>
      <c r="M554" s="72"/>
      <c r="N554" s="246"/>
      <c r="O554" s="72"/>
      <c r="P554" s="109"/>
      <c r="Q554" s="71"/>
      <c r="R554" s="110"/>
      <c r="S554" s="72"/>
      <c r="T554" s="111"/>
      <c r="U554" s="72"/>
      <c r="V554" s="112"/>
      <c r="W554" s="71"/>
      <c r="X554" s="72"/>
      <c r="Y554" s="112"/>
      <c r="Z554" s="72"/>
      <c r="AA554" s="75"/>
      <c r="AB554" s="169"/>
      <c r="AC554" s="72"/>
      <c r="AD554" s="170"/>
      <c r="AE554" s="72"/>
      <c r="AF554" s="170"/>
      <c r="AG554" s="71"/>
      <c r="AH554" s="72"/>
      <c r="AI554" s="170"/>
      <c r="AJ554" s="71"/>
      <c r="AK554" s="72"/>
      <c r="AL554" s="170"/>
      <c r="AM554" s="72"/>
      <c r="AN554" s="111"/>
      <c r="AO554" s="72"/>
      <c r="AP554" s="156"/>
      <c r="AQ554" s="72"/>
      <c r="AR554" s="156"/>
      <c r="AS554" s="72"/>
      <c r="AT554" s="160"/>
      <c r="AU554" s="72"/>
      <c r="AV554" s="156"/>
      <c r="AW554" s="71"/>
      <c r="AX554" s="72"/>
      <c r="AY554" s="111"/>
      <c r="AZ554" s="71"/>
      <c r="BA554" s="72"/>
      <c r="BB554" s="171"/>
      <c r="BC554" s="72"/>
      <c r="BD554" s="75"/>
    </row>
    <row r="555" ht="16.5" customHeight="1" outlineLevel="1">
      <c r="A555" s="75"/>
      <c r="B555" s="105"/>
      <c r="C555" s="106"/>
      <c r="D555" s="72"/>
      <c r="E555" s="107"/>
      <c r="F555" s="71"/>
      <c r="G555" s="107"/>
      <c r="H555" s="71"/>
      <c r="I555" s="107"/>
      <c r="J555" s="71"/>
      <c r="K555" s="71"/>
      <c r="L555" s="71"/>
      <c r="M555" s="72"/>
      <c r="N555" s="246"/>
      <c r="O555" s="72"/>
      <c r="P555" s="109"/>
      <c r="Q555" s="71"/>
      <c r="R555" s="110"/>
      <c r="S555" s="72"/>
      <c r="T555" s="111"/>
      <c r="U555" s="72"/>
      <c r="V555" s="112"/>
      <c r="W555" s="71"/>
      <c r="X555" s="72"/>
      <c r="Y555" s="112"/>
      <c r="Z555" s="72"/>
      <c r="AA555" s="75"/>
      <c r="AB555" s="169"/>
      <c r="AC555" s="72"/>
      <c r="AD555" s="170"/>
      <c r="AE555" s="72"/>
      <c r="AF555" s="170"/>
      <c r="AG555" s="71"/>
      <c r="AH555" s="72"/>
      <c r="AI555" s="170"/>
      <c r="AJ555" s="71"/>
      <c r="AK555" s="72"/>
      <c r="AL555" s="170"/>
      <c r="AM555" s="72"/>
      <c r="AN555" s="111"/>
      <c r="AO555" s="72"/>
      <c r="AP555" s="156"/>
      <c r="AQ555" s="72"/>
      <c r="AR555" s="156"/>
      <c r="AS555" s="72"/>
      <c r="AT555" s="160"/>
      <c r="AU555" s="72"/>
      <c r="AV555" s="156"/>
      <c r="AW555" s="71"/>
      <c r="AX555" s="72"/>
      <c r="AY555" s="111"/>
      <c r="AZ555" s="71"/>
      <c r="BA555" s="72"/>
      <c r="BB555" s="171"/>
      <c r="BC555" s="72"/>
      <c r="BD555" s="75"/>
    </row>
    <row r="556" ht="16.5" customHeight="1" outlineLevel="1">
      <c r="A556" s="75"/>
      <c r="B556" s="105"/>
      <c r="C556" s="106"/>
      <c r="D556" s="72"/>
      <c r="E556" s="107"/>
      <c r="F556" s="71"/>
      <c r="G556" s="107"/>
      <c r="H556" s="71"/>
      <c r="I556" s="107"/>
      <c r="J556" s="71"/>
      <c r="K556" s="71"/>
      <c r="L556" s="71"/>
      <c r="M556" s="72"/>
      <c r="N556" s="246"/>
      <c r="O556" s="72"/>
      <c r="P556" s="109"/>
      <c r="Q556" s="71"/>
      <c r="R556" s="110"/>
      <c r="S556" s="72"/>
      <c r="T556" s="111"/>
      <c r="U556" s="72"/>
      <c r="V556" s="112"/>
      <c r="W556" s="71"/>
      <c r="X556" s="72"/>
      <c r="Y556" s="112"/>
      <c r="Z556" s="72"/>
      <c r="AA556" s="75"/>
      <c r="AB556" s="169"/>
      <c r="AC556" s="72"/>
      <c r="AD556" s="170"/>
      <c r="AE556" s="72"/>
      <c r="AF556" s="170"/>
      <c r="AG556" s="71"/>
      <c r="AH556" s="72"/>
      <c r="AI556" s="170"/>
      <c r="AJ556" s="71"/>
      <c r="AK556" s="72"/>
      <c r="AL556" s="170"/>
      <c r="AM556" s="72"/>
      <c r="AN556" s="111"/>
      <c r="AO556" s="72"/>
      <c r="AP556" s="156"/>
      <c r="AQ556" s="72"/>
      <c r="AR556" s="156"/>
      <c r="AS556" s="72"/>
      <c r="AT556" s="160"/>
      <c r="AU556" s="72"/>
      <c r="AV556" s="156"/>
      <c r="AW556" s="71"/>
      <c r="AX556" s="72"/>
      <c r="AY556" s="111"/>
      <c r="AZ556" s="71"/>
      <c r="BA556" s="72"/>
      <c r="BB556" s="171"/>
      <c r="BC556" s="72"/>
      <c r="BD556" s="75"/>
    </row>
    <row r="557" ht="16.5" customHeight="1" outlineLevel="1">
      <c r="A557" s="75"/>
      <c r="B557" s="105"/>
      <c r="C557" s="106"/>
      <c r="D557" s="72"/>
      <c r="E557" s="107"/>
      <c r="F557" s="71"/>
      <c r="G557" s="107"/>
      <c r="H557" s="71"/>
      <c r="I557" s="107"/>
      <c r="J557" s="71"/>
      <c r="K557" s="71"/>
      <c r="L557" s="71"/>
      <c r="M557" s="72"/>
      <c r="N557" s="246"/>
      <c r="O557" s="72"/>
      <c r="P557" s="109"/>
      <c r="Q557" s="71"/>
      <c r="R557" s="110"/>
      <c r="S557" s="72"/>
      <c r="T557" s="111"/>
      <c r="U557" s="72"/>
      <c r="V557" s="112"/>
      <c r="W557" s="71"/>
      <c r="X557" s="72"/>
      <c r="Y557" s="112"/>
      <c r="Z557" s="72"/>
      <c r="AA557" s="75"/>
      <c r="AB557" s="169"/>
      <c r="AC557" s="72"/>
      <c r="AD557" s="170"/>
      <c r="AE557" s="72"/>
      <c r="AF557" s="170"/>
      <c r="AG557" s="71"/>
      <c r="AH557" s="72"/>
      <c r="AI557" s="170"/>
      <c r="AJ557" s="71"/>
      <c r="AK557" s="72"/>
      <c r="AL557" s="170"/>
      <c r="AM557" s="72"/>
      <c r="AN557" s="111"/>
      <c r="AO557" s="72"/>
      <c r="AP557" s="156"/>
      <c r="AQ557" s="72"/>
      <c r="AR557" s="156"/>
      <c r="AS557" s="72"/>
      <c r="AT557" s="160"/>
      <c r="AU557" s="72"/>
      <c r="AV557" s="156"/>
      <c r="AW557" s="71"/>
      <c r="AX557" s="72"/>
      <c r="AY557" s="111"/>
      <c r="AZ557" s="71"/>
      <c r="BA557" s="72"/>
      <c r="BB557" s="171"/>
      <c r="BC557" s="72"/>
      <c r="BD557" s="75"/>
    </row>
    <row r="558" ht="16.5" customHeight="1" outlineLevel="1">
      <c r="A558" s="75"/>
      <c r="B558" s="105"/>
      <c r="C558" s="106"/>
      <c r="D558" s="72"/>
      <c r="E558" s="107"/>
      <c r="F558" s="71"/>
      <c r="G558" s="107"/>
      <c r="H558" s="71"/>
      <c r="I558" s="107"/>
      <c r="J558" s="71"/>
      <c r="K558" s="71"/>
      <c r="L558" s="71"/>
      <c r="M558" s="72"/>
      <c r="N558" s="246"/>
      <c r="O558" s="72"/>
      <c r="P558" s="109"/>
      <c r="Q558" s="71"/>
      <c r="R558" s="110"/>
      <c r="S558" s="72"/>
      <c r="T558" s="111"/>
      <c r="U558" s="72"/>
      <c r="V558" s="112"/>
      <c r="W558" s="71"/>
      <c r="X558" s="72"/>
      <c r="Y558" s="112"/>
      <c r="Z558" s="72"/>
      <c r="AA558" s="75"/>
      <c r="AB558" s="169"/>
      <c r="AC558" s="72"/>
      <c r="AD558" s="170"/>
      <c r="AE558" s="72"/>
      <c r="AF558" s="170"/>
      <c r="AG558" s="71"/>
      <c r="AH558" s="72"/>
      <c r="AI558" s="170"/>
      <c r="AJ558" s="71"/>
      <c r="AK558" s="72"/>
      <c r="AL558" s="170"/>
      <c r="AM558" s="72"/>
      <c r="AN558" s="111"/>
      <c r="AO558" s="72"/>
      <c r="AP558" s="156"/>
      <c r="AQ558" s="72"/>
      <c r="AR558" s="156"/>
      <c r="AS558" s="72"/>
      <c r="AT558" s="160"/>
      <c r="AU558" s="72"/>
      <c r="AV558" s="156"/>
      <c r="AW558" s="71"/>
      <c r="AX558" s="72"/>
      <c r="AY558" s="111"/>
      <c r="AZ558" s="71"/>
      <c r="BA558" s="72"/>
      <c r="BB558" s="171"/>
      <c r="BC558" s="72"/>
      <c r="BD558" s="75"/>
    </row>
    <row r="559" ht="16.5" customHeight="1" outlineLevel="1">
      <c r="A559" s="75"/>
      <c r="B559" s="105"/>
      <c r="C559" s="106"/>
      <c r="D559" s="72"/>
      <c r="E559" s="107"/>
      <c r="F559" s="71"/>
      <c r="G559" s="107"/>
      <c r="H559" s="71"/>
      <c r="I559" s="107"/>
      <c r="J559" s="71"/>
      <c r="K559" s="71"/>
      <c r="L559" s="71"/>
      <c r="M559" s="72"/>
      <c r="N559" s="246"/>
      <c r="O559" s="72"/>
      <c r="P559" s="109"/>
      <c r="Q559" s="71"/>
      <c r="R559" s="110"/>
      <c r="S559" s="72"/>
      <c r="T559" s="111"/>
      <c r="U559" s="72"/>
      <c r="V559" s="112"/>
      <c r="W559" s="71"/>
      <c r="X559" s="72"/>
      <c r="Y559" s="112"/>
      <c r="Z559" s="72"/>
      <c r="AA559" s="75"/>
      <c r="AB559" s="169"/>
      <c r="AC559" s="72"/>
      <c r="AD559" s="170"/>
      <c r="AE559" s="72"/>
      <c r="AF559" s="170"/>
      <c r="AG559" s="71"/>
      <c r="AH559" s="72"/>
      <c r="AI559" s="170"/>
      <c r="AJ559" s="71"/>
      <c r="AK559" s="72"/>
      <c r="AL559" s="170"/>
      <c r="AM559" s="72"/>
      <c r="AN559" s="111"/>
      <c r="AO559" s="72"/>
      <c r="AP559" s="156"/>
      <c r="AQ559" s="72"/>
      <c r="AR559" s="156"/>
      <c r="AS559" s="72"/>
      <c r="AT559" s="160"/>
      <c r="AU559" s="72"/>
      <c r="AV559" s="156"/>
      <c r="AW559" s="71"/>
      <c r="AX559" s="72"/>
      <c r="AY559" s="111"/>
      <c r="AZ559" s="71"/>
      <c r="BA559" s="72"/>
      <c r="BB559" s="171"/>
      <c r="BC559" s="72"/>
      <c r="BD559" s="75"/>
    </row>
    <row r="560" ht="16.5" customHeight="1" outlineLevel="1">
      <c r="A560" s="75"/>
      <c r="B560" s="105"/>
      <c r="C560" s="106"/>
      <c r="D560" s="72"/>
      <c r="E560" s="107"/>
      <c r="F560" s="71"/>
      <c r="G560" s="107"/>
      <c r="H560" s="71"/>
      <c r="I560" s="107"/>
      <c r="J560" s="71"/>
      <c r="K560" s="71"/>
      <c r="L560" s="71"/>
      <c r="M560" s="72"/>
      <c r="N560" s="246"/>
      <c r="O560" s="72"/>
      <c r="P560" s="109"/>
      <c r="Q560" s="71"/>
      <c r="R560" s="110"/>
      <c r="S560" s="72"/>
      <c r="T560" s="111"/>
      <c r="U560" s="72"/>
      <c r="V560" s="112"/>
      <c r="W560" s="71"/>
      <c r="X560" s="72"/>
      <c r="Y560" s="112"/>
      <c r="Z560" s="72"/>
      <c r="AA560" s="75"/>
      <c r="AB560" s="169"/>
      <c r="AC560" s="72"/>
      <c r="AD560" s="170"/>
      <c r="AE560" s="72"/>
      <c r="AF560" s="170"/>
      <c r="AG560" s="71"/>
      <c r="AH560" s="72"/>
      <c r="AI560" s="170"/>
      <c r="AJ560" s="71"/>
      <c r="AK560" s="72"/>
      <c r="AL560" s="170"/>
      <c r="AM560" s="72"/>
      <c r="AN560" s="111"/>
      <c r="AO560" s="72"/>
      <c r="AP560" s="156"/>
      <c r="AQ560" s="72"/>
      <c r="AR560" s="156"/>
      <c r="AS560" s="72"/>
      <c r="AT560" s="160"/>
      <c r="AU560" s="72"/>
      <c r="AV560" s="156"/>
      <c r="AW560" s="71"/>
      <c r="AX560" s="72"/>
      <c r="AY560" s="111"/>
      <c r="AZ560" s="71"/>
      <c r="BA560" s="72"/>
      <c r="BB560" s="171"/>
      <c r="BC560" s="72"/>
      <c r="BD560" s="75"/>
    </row>
    <row r="561" ht="16.5" customHeight="1" outlineLevel="1">
      <c r="A561" s="75"/>
      <c r="B561" s="105"/>
      <c r="C561" s="106"/>
      <c r="D561" s="72"/>
      <c r="E561" s="107"/>
      <c r="F561" s="71"/>
      <c r="G561" s="107"/>
      <c r="H561" s="71"/>
      <c r="I561" s="107"/>
      <c r="J561" s="71"/>
      <c r="K561" s="71"/>
      <c r="L561" s="71"/>
      <c r="M561" s="72"/>
      <c r="N561" s="246"/>
      <c r="O561" s="72"/>
      <c r="P561" s="109"/>
      <c r="Q561" s="71"/>
      <c r="R561" s="110"/>
      <c r="S561" s="72"/>
      <c r="T561" s="111"/>
      <c r="U561" s="72"/>
      <c r="V561" s="112"/>
      <c r="W561" s="71"/>
      <c r="X561" s="72"/>
      <c r="Y561" s="112"/>
      <c r="Z561" s="72"/>
      <c r="AA561" s="75"/>
      <c r="AB561" s="169"/>
      <c r="AC561" s="72"/>
      <c r="AD561" s="170"/>
      <c r="AE561" s="72"/>
      <c r="AF561" s="170"/>
      <c r="AG561" s="71"/>
      <c r="AH561" s="72"/>
      <c r="AI561" s="170"/>
      <c r="AJ561" s="71"/>
      <c r="AK561" s="72"/>
      <c r="AL561" s="170"/>
      <c r="AM561" s="72"/>
      <c r="AN561" s="111"/>
      <c r="AO561" s="72"/>
      <c r="AP561" s="156"/>
      <c r="AQ561" s="72"/>
      <c r="AR561" s="156"/>
      <c r="AS561" s="72"/>
      <c r="AT561" s="160"/>
      <c r="AU561" s="72"/>
      <c r="AV561" s="156"/>
      <c r="AW561" s="71"/>
      <c r="AX561" s="72"/>
      <c r="AY561" s="111"/>
      <c r="AZ561" s="71"/>
      <c r="BA561" s="72"/>
      <c r="BB561" s="171"/>
      <c r="BC561" s="72"/>
      <c r="BD561" s="75"/>
    </row>
    <row r="562" ht="16.5" customHeight="1" outlineLevel="1">
      <c r="A562" s="75"/>
      <c r="B562" s="105"/>
      <c r="C562" s="106"/>
      <c r="D562" s="72"/>
      <c r="E562" s="107"/>
      <c r="F562" s="71"/>
      <c r="G562" s="107"/>
      <c r="H562" s="71"/>
      <c r="I562" s="107"/>
      <c r="J562" s="71"/>
      <c r="K562" s="71"/>
      <c r="L562" s="71"/>
      <c r="M562" s="72"/>
      <c r="N562" s="246"/>
      <c r="O562" s="72"/>
      <c r="P562" s="109"/>
      <c r="Q562" s="71"/>
      <c r="R562" s="110"/>
      <c r="S562" s="72"/>
      <c r="T562" s="111"/>
      <c r="U562" s="72"/>
      <c r="V562" s="112"/>
      <c r="W562" s="71"/>
      <c r="X562" s="72"/>
      <c r="Y562" s="112"/>
      <c r="Z562" s="72"/>
      <c r="AA562" s="75"/>
      <c r="AB562" s="169"/>
      <c r="AC562" s="72"/>
      <c r="AD562" s="170"/>
      <c r="AE562" s="72"/>
      <c r="AF562" s="170"/>
      <c r="AG562" s="71"/>
      <c r="AH562" s="72"/>
      <c r="AI562" s="170"/>
      <c r="AJ562" s="71"/>
      <c r="AK562" s="72"/>
      <c r="AL562" s="170"/>
      <c r="AM562" s="72"/>
      <c r="AN562" s="111"/>
      <c r="AO562" s="72"/>
      <c r="AP562" s="156"/>
      <c r="AQ562" s="72"/>
      <c r="AR562" s="156"/>
      <c r="AS562" s="72"/>
      <c r="AT562" s="160"/>
      <c r="AU562" s="72"/>
      <c r="AV562" s="156"/>
      <c r="AW562" s="71"/>
      <c r="AX562" s="72"/>
      <c r="AY562" s="111"/>
      <c r="AZ562" s="71"/>
      <c r="BA562" s="72"/>
      <c r="BB562" s="171"/>
      <c r="BC562" s="72"/>
      <c r="BD562" s="75"/>
    </row>
    <row r="563" ht="16.5" customHeight="1" outlineLevel="1">
      <c r="A563" s="75"/>
      <c r="B563" s="105"/>
      <c r="C563" s="106"/>
      <c r="D563" s="72"/>
      <c r="E563" s="107"/>
      <c r="F563" s="71"/>
      <c r="G563" s="107"/>
      <c r="H563" s="71"/>
      <c r="I563" s="107"/>
      <c r="J563" s="71"/>
      <c r="K563" s="71"/>
      <c r="L563" s="71"/>
      <c r="M563" s="72"/>
      <c r="N563" s="246"/>
      <c r="O563" s="72"/>
      <c r="P563" s="109"/>
      <c r="Q563" s="71"/>
      <c r="R563" s="110"/>
      <c r="S563" s="72"/>
      <c r="T563" s="111"/>
      <c r="U563" s="72"/>
      <c r="V563" s="112"/>
      <c r="W563" s="71"/>
      <c r="X563" s="72"/>
      <c r="Y563" s="112"/>
      <c r="Z563" s="72"/>
      <c r="AA563" s="75"/>
      <c r="AB563" s="169"/>
      <c r="AC563" s="72"/>
      <c r="AD563" s="170"/>
      <c r="AE563" s="72"/>
      <c r="AF563" s="170"/>
      <c r="AG563" s="71"/>
      <c r="AH563" s="72"/>
      <c r="AI563" s="170"/>
      <c r="AJ563" s="71"/>
      <c r="AK563" s="72"/>
      <c r="AL563" s="170"/>
      <c r="AM563" s="72"/>
      <c r="AN563" s="111"/>
      <c r="AO563" s="72"/>
      <c r="AP563" s="156"/>
      <c r="AQ563" s="72"/>
      <c r="AR563" s="156"/>
      <c r="AS563" s="72"/>
      <c r="AT563" s="160"/>
      <c r="AU563" s="72"/>
      <c r="AV563" s="156"/>
      <c r="AW563" s="71"/>
      <c r="AX563" s="72"/>
      <c r="AY563" s="111"/>
      <c r="AZ563" s="71"/>
      <c r="BA563" s="72"/>
      <c r="BB563" s="171"/>
      <c r="BC563" s="72"/>
      <c r="BD563" s="75"/>
    </row>
    <row r="564" ht="16.5" customHeight="1" outlineLevel="1">
      <c r="A564" s="75"/>
      <c r="B564" s="105"/>
      <c r="C564" s="106"/>
      <c r="D564" s="72"/>
      <c r="E564" s="107"/>
      <c r="F564" s="71"/>
      <c r="G564" s="107"/>
      <c r="H564" s="71"/>
      <c r="I564" s="107"/>
      <c r="J564" s="71"/>
      <c r="K564" s="71"/>
      <c r="L564" s="71"/>
      <c r="M564" s="72"/>
      <c r="N564" s="246"/>
      <c r="O564" s="72"/>
      <c r="P564" s="109"/>
      <c r="Q564" s="71"/>
      <c r="R564" s="110"/>
      <c r="S564" s="72"/>
      <c r="T564" s="111"/>
      <c r="U564" s="72"/>
      <c r="V564" s="112"/>
      <c r="W564" s="71"/>
      <c r="X564" s="72"/>
      <c r="Y564" s="112"/>
      <c r="Z564" s="72"/>
      <c r="AA564" s="75"/>
      <c r="AB564" s="169"/>
      <c r="AC564" s="72"/>
      <c r="AD564" s="170"/>
      <c r="AE564" s="72"/>
      <c r="AF564" s="170"/>
      <c r="AG564" s="71"/>
      <c r="AH564" s="72"/>
      <c r="AI564" s="170"/>
      <c r="AJ564" s="71"/>
      <c r="AK564" s="72"/>
      <c r="AL564" s="170"/>
      <c r="AM564" s="72"/>
      <c r="AN564" s="111"/>
      <c r="AO564" s="72"/>
      <c r="AP564" s="156"/>
      <c r="AQ564" s="72"/>
      <c r="AR564" s="156"/>
      <c r="AS564" s="72"/>
      <c r="AT564" s="160"/>
      <c r="AU564" s="72"/>
      <c r="AV564" s="156"/>
      <c r="AW564" s="71"/>
      <c r="AX564" s="72"/>
      <c r="AY564" s="111"/>
      <c r="AZ564" s="71"/>
      <c r="BA564" s="72"/>
      <c r="BB564" s="171"/>
      <c r="BC564" s="72"/>
      <c r="BD564" s="75"/>
    </row>
    <row r="565" ht="16.5" customHeight="1" outlineLevel="1">
      <c r="A565" s="75"/>
      <c r="B565" s="105"/>
      <c r="C565" s="106"/>
      <c r="D565" s="72"/>
      <c r="E565" s="107"/>
      <c r="F565" s="71"/>
      <c r="G565" s="107"/>
      <c r="H565" s="71"/>
      <c r="I565" s="107"/>
      <c r="J565" s="71"/>
      <c r="K565" s="71"/>
      <c r="L565" s="71"/>
      <c r="M565" s="72"/>
      <c r="N565" s="246"/>
      <c r="O565" s="72"/>
      <c r="P565" s="109"/>
      <c r="Q565" s="71"/>
      <c r="R565" s="110"/>
      <c r="S565" s="72"/>
      <c r="T565" s="111"/>
      <c r="U565" s="72"/>
      <c r="V565" s="112"/>
      <c r="W565" s="71"/>
      <c r="X565" s="72"/>
      <c r="Y565" s="112"/>
      <c r="Z565" s="72"/>
      <c r="AA565" s="75"/>
      <c r="AB565" s="169"/>
      <c r="AC565" s="72"/>
      <c r="AD565" s="170"/>
      <c r="AE565" s="72"/>
      <c r="AF565" s="170"/>
      <c r="AG565" s="71"/>
      <c r="AH565" s="72"/>
      <c r="AI565" s="170"/>
      <c r="AJ565" s="71"/>
      <c r="AK565" s="72"/>
      <c r="AL565" s="170"/>
      <c r="AM565" s="72"/>
      <c r="AN565" s="111"/>
      <c r="AO565" s="72"/>
      <c r="AP565" s="156"/>
      <c r="AQ565" s="72"/>
      <c r="AR565" s="156"/>
      <c r="AS565" s="72"/>
      <c r="AT565" s="160"/>
      <c r="AU565" s="72"/>
      <c r="AV565" s="156"/>
      <c r="AW565" s="71"/>
      <c r="AX565" s="72"/>
      <c r="AY565" s="111"/>
      <c r="AZ565" s="71"/>
      <c r="BA565" s="72"/>
      <c r="BB565" s="171"/>
      <c r="BC565" s="72"/>
      <c r="BD565" s="75"/>
    </row>
    <row r="566" ht="16.5" customHeight="1" outlineLevel="1">
      <c r="A566" s="75"/>
      <c r="B566" s="105"/>
      <c r="C566" s="106"/>
      <c r="D566" s="72"/>
      <c r="E566" s="107"/>
      <c r="F566" s="71"/>
      <c r="G566" s="107"/>
      <c r="H566" s="71"/>
      <c r="I566" s="107"/>
      <c r="J566" s="71"/>
      <c r="K566" s="71"/>
      <c r="L566" s="71"/>
      <c r="M566" s="72"/>
      <c r="N566" s="246"/>
      <c r="O566" s="72"/>
      <c r="P566" s="109"/>
      <c r="Q566" s="71"/>
      <c r="R566" s="110"/>
      <c r="S566" s="72"/>
      <c r="T566" s="111"/>
      <c r="U566" s="72"/>
      <c r="V566" s="112"/>
      <c r="W566" s="71"/>
      <c r="X566" s="72"/>
      <c r="Y566" s="112"/>
      <c r="Z566" s="72"/>
      <c r="AA566" s="75"/>
      <c r="AB566" s="169"/>
      <c r="AC566" s="72"/>
      <c r="AD566" s="170"/>
      <c r="AE566" s="72"/>
      <c r="AF566" s="170"/>
      <c r="AG566" s="71"/>
      <c r="AH566" s="72"/>
      <c r="AI566" s="170"/>
      <c r="AJ566" s="71"/>
      <c r="AK566" s="72"/>
      <c r="AL566" s="170"/>
      <c r="AM566" s="72"/>
      <c r="AN566" s="111"/>
      <c r="AO566" s="72"/>
      <c r="AP566" s="156"/>
      <c r="AQ566" s="72"/>
      <c r="AR566" s="156"/>
      <c r="AS566" s="72"/>
      <c r="AT566" s="160"/>
      <c r="AU566" s="72"/>
      <c r="AV566" s="156"/>
      <c r="AW566" s="71"/>
      <c r="AX566" s="72"/>
      <c r="AY566" s="111"/>
      <c r="AZ566" s="71"/>
      <c r="BA566" s="72"/>
      <c r="BB566" s="171"/>
      <c r="BC566" s="72"/>
      <c r="BD566" s="75"/>
    </row>
    <row r="567" ht="16.5" customHeight="1" outlineLevel="1">
      <c r="A567" s="75"/>
      <c r="B567" s="105"/>
      <c r="C567" s="106"/>
      <c r="D567" s="72"/>
      <c r="E567" s="107"/>
      <c r="F567" s="71"/>
      <c r="G567" s="107"/>
      <c r="H567" s="71"/>
      <c r="I567" s="107"/>
      <c r="J567" s="71"/>
      <c r="K567" s="71"/>
      <c r="L567" s="71"/>
      <c r="M567" s="72"/>
      <c r="N567" s="246"/>
      <c r="O567" s="72"/>
      <c r="P567" s="109"/>
      <c r="Q567" s="71"/>
      <c r="R567" s="110"/>
      <c r="S567" s="72"/>
      <c r="T567" s="111"/>
      <c r="U567" s="72"/>
      <c r="V567" s="112"/>
      <c r="W567" s="71"/>
      <c r="X567" s="72"/>
      <c r="Y567" s="112"/>
      <c r="Z567" s="72"/>
      <c r="AA567" s="75"/>
      <c r="AB567" s="169"/>
      <c r="AC567" s="72"/>
      <c r="AD567" s="170"/>
      <c r="AE567" s="72"/>
      <c r="AF567" s="170"/>
      <c r="AG567" s="71"/>
      <c r="AH567" s="72"/>
      <c r="AI567" s="170"/>
      <c r="AJ567" s="71"/>
      <c r="AK567" s="72"/>
      <c r="AL567" s="170"/>
      <c r="AM567" s="72"/>
      <c r="AN567" s="111"/>
      <c r="AO567" s="72"/>
      <c r="AP567" s="156"/>
      <c r="AQ567" s="72"/>
      <c r="AR567" s="156"/>
      <c r="AS567" s="72"/>
      <c r="AT567" s="160"/>
      <c r="AU567" s="72"/>
      <c r="AV567" s="156"/>
      <c r="AW567" s="71"/>
      <c r="AX567" s="72"/>
      <c r="AY567" s="111"/>
      <c r="AZ567" s="71"/>
      <c r="BA567" s="72"/>
      <c r="BB567" s="171"/>
      <c r="BC567" s="72"/>
      <c r="BD567" s="75"/>
    </row>
    <row r="568" ht="16.5" customHeight="1" outlineLevel="1">
      <c r="A568" s="75"/>
      <c r="B568" s="105"/>
      <c r="C568" s="106"/>
      <c r="D568" s="72"/>
      <c r="E568" s="107"/>
      <c r="F568" s="71"/>
      <c r="G568" s="107"/>
      <c r="H568" s="71"/>
      <c r="I568" s="107"/>
      <c r="J568" s="71"/>
      <c r="K568" s="71"/>
      <c r="L568" s="71"/>
      <c r="M568" s="72"/>
      <c r="N568" s="246"/>
      <c r="O568" s="72"/>
      <c r="P568" s="109"/>
      <c r="Q568" s="71"/>
      <c r="R568" s="110"/>
      <c r="S568" s="72"/>
      <c r="T568" s="111"/>
      <c r="U568" s="72"/>
      <c r="V568" s="112"/>
      <c r="W568" s="71"/>
      <c r="X568" s="72"/>
      <c r="Y568" s="112"/>
      <c r="Z568" s="72"/>
      <c r="AA568" s="75"/>
      <c r="AB568" s="169"/>
      <c r="AC568" s="72"/>
      <c r="AD568" s="170"/>
      <c r="AE568" s="72"/>
      <c r="AF568" s="170"/>
      <c r="AG568" s="71"/>
      <c r="AH568" s="72"/>
      <c r="AI568" s="170"/>
      <c r="AJ568" s="71"/>
      <c r="AK568" s="72"/>
      <c r="AL568" s="170"/>
      <c r="AM568" s="72"/>
      <c r="AN568" s="111"/>
      <c r="AO568" s="72"/>
      <c r="AP568" s="156"/>
      <c r="AQ568" s="72"/>
      <c r="AR568" s="156"/>
      <c r="AS568" s="72"/>
      <c r="AT568" s="160"/>
      <c r="AU568" s="72"/>
      <c r="AV568" s="156"/>
      <c r="AW568" s="71"/>
      <c r="AX568" s="72"/>
      <c r="AY568" s="111"/>
      <c r="AZ568" s="71"/>
      <c r="BA568" s="72"/>
      <c r="BB568" s="171"/>
      <c r="BC568" s="72"/>
      <c r="BD568" s="75"/>
    </row>
    <row r="569" ht="16.5" customHeight="1" outlineLevel="1">
      <c r="A569" s="75"/>
      <c r="B569" s="105"/>
      <c r="C569" s="106"/>
      <c r="D569" s="72"/>
      <c r="E569" s="107"/>
      <c r="F569" s="71"/>
      <c r="G569" s="107"/>
      <c r="H569" s="71"/>
      <c r="I569" s="107"/>
      <c r="J569" s="71"/>
      <c r="K569" s="71"/>
      <c r="L569" s="71"/>
      <c r="M569" s="72"/>
      <c r="N569" s="246"/>
      <c r="O569" s="72"/>
      <c r="P569" s="109"/>
      <c r="Q569" s="71"/>
      <c r="R569" s="110"/>
      <c r="S569" s="72"/>
      <c r="T569" s="111"/>
      <c r="U569" s="72"/>
      <c r="V569" s="112"/>
      <c r="W569" s="71"/>
      <c r="X569" s="72"/>
      <c r="Y569" s="112"/>
      <c r="Z569" s="72"/>
      <c r="AA569" s="75"/>
      <c r="AB569" s="169"/>
      <c r="AC569" s="72"/>
      <c r="AD569" s="170"/>
      <c r="AE569" s="72"/>
      <c r="AF569" s="170"/>
      <c r="AG569" s="71"/>
      <c r="AH569" s="72"/>
      <c r="AI569" s="170"/>
      <c r="AJ569" s="71"/>
      <c r="AK569" s="72"/>
      <c r="AL569" s="170"/>
      <c r="AM569" s="72"/>
      <c r="AN569" s="111"/>
      <c r="AO569" s="72"/>
      <c r="AP569" s="156"/>
      <c r="AQ569" s="72"/>
      <c r="AR569" s="156"/>
      <c r="AS569" s="72"/>
      <c r="AT569" s="160"/>
      <c r="AU569" s="72"/>
      <c r="AV569" s="156"/>
      <c r="AW569" s="71"/>
      <c r="AX569" s="72"/>
      <c r="AY569" s="111"/>
      <c r="AZ569" s="71"/>
      <c r="BA569" s="72"/>
      <c r="BB569" s="171"/>
      <c r="BC569" s="72"/>
      <c r="BD569" s="75"/>
    </row>
    <row r="570" ht="16.5" customHeight="1" outlineLevel="1">
      <c r="A570" s="75"/>
      <c r="B570" s="105"/>
      <c r="C570" s="106"/>
      <c r="D570" s="72"/>
      <c r="E570" s="107"/>
      <c r="F570" s="71"/>
      <c r="G570" s="107"/>
      <c r="H570" s="71"/>
      <c r="I570" s="107"/>
      <c r="J570" s="71"/>
      <c r="K570" s="71"/>
      <c r="L570" s="71"/>
      <c r="M570" s="72"/>
      <c r="N570" s="246"/>
      <c r="O570" s="72"/>
      <c r="P570" s="109"/>
      <c r="Q570" s="71"/>
      <c r="R570" s="110"/>
      <c r="S570" s="72"/>
      <c r="T570" s="111"/>
      <c r="U570" s="72"/>
      <c r="V570" s="112"/>
      <c r="W570" s="71"/>
      <c r="X570" s="72"/>
      <c r="Y570" s="112"/>
      <c r="Z570" s="72"/>
      <c r="AA570" s="75"/>
      <c r="AB570" s="169"/>
      <c r="AC570" s="72"/>
      <c r="AD570" s="170"/>
      <c r="AE570" s="72"/>
      <c r="AF570" s="170"/>
      <c r="AG570" s="71"/>
      <c r="AH570" s="72"/>
      <c r="AI570" s="170"/>
      <c r="AJ570" s="71"/>
      <c r="AK570" s="72"/>
      <c r="AL570" s="170"/>
      <c r="AM570" s="72"/>
      <c r="AN570" s="111"/>
      <c r="AO570" s="72"/>
      <c r="AP570" s="156"/>
      <c r="AQ570" s="72"/>
      <c r="AR570" s="156"/>
      <c r="AS570" s="72"/>
      <c r="AT570" s="160"/>
      <c r="AU570" s="72"/>
      <c r="AV570" s="156"/>
      <c r="AW570" s="71"/>
      <c r="AX570" s="72"/>
      <c r="AY570" s="111"/>
      <c r="AZ570" s="71"/>
      <c r="BA570" s="72"/>
      <c r="BB570" s="171"/>
      <c r="BC570" s="72"/>
      <c r="BD570" s="75"/>
    </row>
    <row r="571" ht="16.5" customHeight="1" outlineLevel="1">
      <c r="A571" s="75"/>
      <c r="B571" s="105"/>
      <c r="C571" s="106"/>
      <c r="D571" s="72"/>
      <c r="E571" s="107"/>
      <c r="F571" s="71"/>
      <c r="G571" s="107"/>
      <c r="H571" s="71"/>
      <c r="I571" s="107"/>
      <c r="J571" s="71"/>
      <c r="K571" s="71"/>
      <c r="L571" s="71"/>
      <c r="M571" s="72"/>
      <c r="N571" s="246"/>
      <c r="O571" s="72"/>
      <c r="P571" s="109"/>
      <c r="Q571" s="71"/>
      <c r="R571" s="110"/>
      <c r="S571" s="72"/>
      <c r="T571" s="111"/>
      <c r="U571" s="72"/>
      <c r="V571" s="112"/>
      <c r="W571" s="71"/>
      <c r="X571" s="72"/>
      <c r="Y571" s="112"/>
      <c r="Z571" s="72"/>
      <c r="AA571" s="75"/>
      <c r="AB571" s="169"/>
      <c r="AC571" s="72"/>
      <c r="AD571" s="170"/>
      <c r="AE571" s="72"/>
      <c r="AF571" s="170"/>
      <c r="AG571" s="71"/>
      <c r="AH571" s="72"/>
      <c r="AI571" s="170"/>
      <c r="AJ571" s="71"/>
      <c r="AK571" s="72"/>
      <c r="AL571" s="170"/>
      <c r="AM571" s="72"/>
      <c r="AN571" s="111"/>
      <c r="AO571" s="72"/>
      <c r="AP571" s="156"/>
      <c r="AQ571" s="72"/>
      <c r="AR571" s="156"/>
      <c r="AS571" s="72"/>
      <c r="AT571" s="160"/>
      <c r="AU571" s="72"/>
      <c r="AV571" s="156"/>
      <c r="AW571" s="71"/>
      <c r="AX571" s="72"/>
      <c r="AY571" s="111"/>
      <c r="AZ571" s="71"/>
      <c r="BA571" s="72"/>
      <c r="BB571" s="171"/>
      <c r="BC571" s="72"/>
      <c r="BD571" s="75"/>
    </row>
    <row r="572" ht="16.5" customHeight="1" outlineLevel="1">
      <c r="A572" s="75"/>
      <c r="B572" s="105"/>
      <c r="C572" s="106"/>
      <c r="D572" s="72"/>
      <c r="E572" s="107"/>
      <c r="F572" s="71"/>
      <c r="G572" s="107"/>
      <c r="H572" s="71"/>
      <c r="I572" s="107"/>
      <c r="J572" s="71"/>
      <c r="K572" s="71"/>
      <c r="L572" s="71"/>
      <c r="M572" s="72"/>
      <c r="N572" s="246"/>
      <c r="O572" s="72"/>
      <c r="P572" s="109"/>
      <c r="Q572" s="71"/>
      <c r="R572" s="110"/>
      <c r="S572" s="72"/>
      <c r="T572" s="111"/>
      <c r="U572" s="72"/>
      <c r="V572" s="112"/>
      <c r="W572" s="71"/>
      <c r="X572" s="72"/>
      <c r="Y572" s="112"/>
      <c r="Z572" s="72"/>
      <c r="AA572" s="75"/>
      <c r="AB572" s="169"/>
      <c r="AC572" s="72"/>
      <c r="AD572" s="170"/>
      <c r="AE572" s="72"/>
      <c r="AF572" s="170"/>
      <c r="AG572" s="71"/>
      <c r="AH572" s="72"/>
      <c r="AI572" s="170"/>
      <c r="AJ572" s="71"/>
      <c r="AK572" s="72"/>
      <c r="AL572" s="170"/>
      <c r="AM572" s="72"/>
      <c r="AN572" s="111"/>
      <c r="AO572" s="72"/>
      <c r="AP572" s="156"/>
      <c r="AQ572" s="72"/>
      <c r="AR572" s="156"/>
      <c r="AS572" s="72"/>
      <c r="AT572" s="160"/>
      <c r="AU572" s="72"/>
      <c r="AV572" s="156"/>
      <c r="AW572" s="71"/>
      <c r="AX572" s="72"/>
      <c r="AY572" s="111"/>
      <c r="AZ572" s="71"/>
      <c r="BA572" s="72"/>
      <c r="BB572" s="171"/>
      <c r="BC572" s="72"/>
      <c r="BD572" s="75"/>
    </row>
    <row r="573" ht="16.5" customHeight="1" outlineLevel="1">
      <c r="A573" s="75"/>
      <c r="B573" s="105"/>
      <c r="C573" s="106"/>
      <c r="D573" s="72"/>
      <c r="E573" s="107"/>
      <c r="F573" s="71"/>
      <c r="G573" s="107"/>
      <c r="H573" s="71"/>
      <c r="I573" s="107"/>
      <c r="J573" s="71"/>
      <c r="K573" s="71"/>
      <c r="L573" s="71"/>
      <c r="M573" s="72"/>
      <c r="N573" s="246"/>
      <c r="O573" s="72"/>
      <c r="P573" s="109"/>
      <c r="Q573" s="71"/>
      <c r="R573" s="110"/>
      <c r="S573" s="72"/>
      <c r="T573" s="111"/>
      <c r="U573" s="72"/>
      <c r="V573" s="112"/>
      <c r="W573" s="71"/>
      <c r="X573" s="72"/>
      <c r="Y573" s="112"/>
      <c r="Z573" s="72"/>
      <c r="AA573" s="75"/>
      <c r="AB573" s="169"/>
      <c r="AC573" s="72"/>
      <c r="AD573" s="170"/>
      <c r="AE573" s="72"/>
      <c r="AF573" s="170"/>
      <c r="AG573" s="71"/>
      <c r="AH573" s="72"/>
      <c r="AI573" s="170"/>
      <c r="AJ573" s="71"/>
      <c r="AK573" s="72"/>
      <c r="AL573" s="170"/>
      <c r="AM573" s="72"/>
      <c r="AN573" s="111"/>
      <c r="AO573" s="72"/>
      <c r="AP573" s="156"/>
      <c r="AQ573" s="72"/>
      <c r="AR573" s="156"/>
      <c r="AS573" s="72"/>
      <c r="AT573" s="160"/>
      <c r="AU573" s="72"/>
      <c r="AV573" s="156"/>
      <c r="AW573" s="71"/>
      <c r="AX573" s="72"/>
      <c r="AY573" s="111"/>
      <c r="AZ573" s="71"/>
      <c r="BA573" s="72"/>
      <c r="BB573" s="171"/>
      <c r="BC573" s="72"/>
      <c r="BD573" s="75"/>
    </row>
    <row r="574" ht="16.5" customHeight="1" outlineLevel="1">
      <c r="A574" s="75"/>
      <c r="B574" s="105"/>
      <c r="C574" s="106"/>
      <c r="D574" s="72"/>
      <c r="E574" s="107"/>
      <c r="F574" s="71"/>
      <c r="G574" s="107"/>
      <c r="H574" s="71"/>
      <c r="I574" s="107"/>
      <c r="J574" s="71"/>
      <c r="K574" s="71"/>
      <c r="L574" s="71"/>
      <c r="M574" s="72"/>
      <c r="N574" s="246"/>
      <c r="O574" s="72"/>
      <c r="P574" s="109"/>
      <c r="Q574" s="71"/>
      <c r="R574" s="110"/>
      <c r="S574" s="72"/>
      <c r="T574" s="111"/>
      <c r="U574" s="72"/>
      <c r="V574" s="112"/>
      <c r="W574" s="71"/>
      <c r="X574" s="72"/>
      <c r="Y574" s="112"/>
      <c r="Z574" s="72"/>
      <c r="AA574" s="75"/>
      <c r="AB574" s="169"/>
      <c r="AC574" s="72"/>
      <c r="AD574" s="170"/>
      <c r="AE574" s="72"/>
      <c r="AF574" s="170"/>
      <c r="AG574" s="71"/>
      <c r="AH574" s="72"/>
      <c r="AI574" s="170"/>
      <c r="AJ574" s="71"/>
      <c r="AK574" s="72"/>
      <c r="AL574" s="170"/>
      <c r="AM574" s="72"/>
      <c r="AN574" s="111"/>
      <c r="AO574" s="72"/>
      <c r="AP574" s="156"/>
      <c r="AQ574" s="72"/>
      <c r="AR574" s="156"/>
      <c r="AS574" s="72"/>
      <c r="AT574" s="160"/>
      <c r="AU574" s="72"/>
      <c r="AV574" s="156"/>
      <c r="AW574" s="71"/>
      <c r="AX574" s="72"/>
      <c r="AY574" s="111"/>
      <c r="AZ574" s="71"/>
      <c r="BA574" s="72"/>
      <c r="BB574" s="171"/>
      <c r="BC574" s="72"/>
      <c r="BD574" s="75"/>
    </row>
    <row r="575" ht="16.5" customHeight="1" outlineLevel="1">
      <c r="A575" s="75"/>
      <c r="B575" s="105"/>
      <c r="C575" s="106"/>
      <c r="D575" s="72"/>
      <c r="E575" s="107"/>
      <c r="F575" s="71"/>
      <c r="G575" s="107"/>
      <c r="H575" s="71"/>
      <c r="I575" s="107"/>
      <c r="J575" s="71"/>
      <c r="K575" s="71"/>
      <c r="L575" s="71"/>
      <c r="M575" s="72"/>
      <c r="N575" s="246"/>
      <c r="O575" s="72"/>
      <c r="P575" s="109"/>
      <c r="Q575" s="71"/>
      <c r="R575" s="110"/>
      <c r="S575" s="72"/>
      <c r="T575" s="111"/>
      <c r="U575" s="72"/>
      <c r="V575" s="112"/>
      <c r="W575" s="71"/>
      <c r="X575" s="72"/>
      <c r="Y575" s="112"/>
      <c r="Z575" s="72"/>
      <c r="AA575" s="75"/>
      <c r="AB575" s="169"/>
      <c r="AC575" s="72"/>
      <c r="AD575" s="170"/>
      <c r="AE575" s="72"/>
      <c r="AF575" s="170"/>
      <c r="AG575" s="71"/>
      <c r="AH575" s="72"/>
      <c r="AI575" s="170"/>
      <c r="AJ575" s="71"/>
      <c r="AK575" s="72"/>
      <c r="AL575" s="170"/>
      <c r="AM575" s="72"/>
      <c r="AN575" s="111"/>
      <c r="AO575" s="72"/>
      <c r="AP575" s="156"/>
      <c r="AQ575" s="72"/>
      <c r="AR575" s="156"/>
      <c r="AS575" s="72"/>
      <c r="AT575" s="160"/>
      <c r="AU575" s="72"/>
      <c r="AV575" s="156"/>
      <c r="AW575" s="71"/>
      <c r="AX575" s="72"/>
      <c r="AY575" s="111"/>
      <c r="AZ575" s="71"/>
      <c r="BA575" s="72"/>
      <c r="BB575" s="171"/>
      <c r="BC575" s="72"/>
      <c r="BD575" s="75"/>
    </row>
    <row r="576" ht="16.5" customHeight="1" outlineLevel="1">
      <c r="A576" s="75"/>
      <c r="B576" s="105"/>
      <c r="C576" s="106"/>
      <c r="D576" s="72"/>
      <c r="E576" s="107"/>
      <c r="F576" s="71"/>
      <c r="G576" s="107"/>
      <c r="H576" s="71"/>
      <c r="I576" s="107"/>
      <c r="J576" s="71"/>
      <c r="K576" s="71"/>
      <c r="L576" s="71"/>
      <c r="M576" s="72"/>
      <c r="N576" s="246"/>
      <c r="O576" s="72"/>
      <c r="P576" s="109"/>
      <c r="Q576" s="71"/>
      <c r="R576" s="110"/>
      <c r="S576" s="72"/>
      <c r="T576" s="111"/>
      <c r="U576" s="72"/>
      <c r="V576" s="112"/>
      <c r="W576" s="71"/>
      <c r="X576" s="72"/>
      <c r="Y576" s="112"/>
      <c r="Z576" s="72"/>
      <c r="AA576" s="75"/>
      <c r="AB576" s="169"/>
      <c r="AC576" s="72"/>
      <c r="AD576" s="170"/>
      <c r="AE576" s="72"/>
      <c r="AF576" s="170"/>
      <c r="AG576" s="71"/>
      <c r="AH576" s="72"/>
      <c r="AI576" s="170"/>
      <c r="AJ576" s="71"/>
      <c r="AK576" s="72"/>
      <c r="AL576" s="170"/>
      <c r="AM576" s="72"/>
      <c r="AN576" s="111"/>
      <c r="AO576" s="72"/>
      <c r="AP576" s="156"/>
      <c r="AQ576" s="72"/>
      <c r="AR576" s="156"/>
      <c r="AS576" s="72"/>
      <c r="AT576" s="160"/>
      <c r="AU576" s="72"/>
      <c r="AV576" s="156"/>
      <c r="AW576" s="71"/>
      <c r="AX576" s="72"/>
      <c r="AY576" s="111"/>
      <c r="AZ576" s="71"/>
      <c r="BA576" s="72"/>
      <c r="BB576" s="171"/>
      <c r="BC576" s="72"/>
      <c r="BD576" s="75"/>
    </row>
    <row r="577" ht="16.5" customHeight="1" outlineLevel="1">
      <c r="A577" s="75"/>
      <c r="B577" s="105"/>
      <c r="C577" s="106"/>
      <c r="D577" s="72"/>
      <c r="E577" s="107"/>
      <c r="F577" s="71"/>
      <c r="G577" s="107"/>
      <c r="H577" s="71"/>
      <c r="I577" s="107"/>
      <c r="J577" s="71"/>
      <c r="K577" s="71"/>
      <c r="L577" s="71"/>
      <c r="M577" s="72"/>
      <c r="N577" s="246"/>
      <c r="O577" s="72"/>
      <c r="P577" s="109"/>
      <c r="Q577" s="71"/>
      <c r="R577" s="110"/>
      <c r="S577" s="72"/>
      <c r="T577" s="111"/>
      <c r="U577" s="72"/>
      <c r="V577" s="112"/>
      <c r="W577" s="71"/>
      <c r="X577" s="72"/>
      <c r="Y577" s="112"/>
      <c r="Z577" s="72"/>
      <c r="AA577" s="75"/>
      <c r="AB577" s="169"/>
      <c r="AC577" s="72"/>
      <c r="AD577" s="170"/>
      <c r="AE577" s="72"/>
      <c r="AF577" s="170"/>
      <c r="AG577" s="71"/>
      <c r="AH577" s="72"/>
      <c r="AI577" s="170"/>
      <c r="AJ577" s="71"/>
      <c r="AK577" s="72"/>
      <c r="AL577" s="170"/>
      <c r="AM577" s="72"/>
      <c r="AN577" s="111"/>
      <c r="AO577" s="72"/>
      <c r="AP577" s="156"/>
      <c r="AQ577" s="72"/>
      <c r="AR577" s="156"/>
      <c r="AS577" s="72"/>
      <c r="AT577" s="160"/>
      <c r="AU577" s="72"/>
      <c r="AV577" s="156"/>
      <c r="AW577" s="71"/>
      <c r="AX577" s="72"/>
      <c r="AY577" s="111"/>
      <c r="AZ577" s="71"/>
      <c r="BA577" s="72"/>
      <c r="BB577" s="171"/>
      <c r="BC577" s="72"/>
      <c r="BD577" s="75"/>
    </row>
    <row r="578" ht="16.5" customHeight="1" outlineLevel="1">
      <c r="A578" s="75"/>
      <c r="B578" s="105"/>
      <c r="C578" s="106"/>
      <c r="D578" s="72"/>
      <c r="E578" s="107"/>
      <c r="F578" s="71"/>
      <c r="G578" s="107"/>
      <c r="H578" s="71"/>
      <c r="I578" s="107"/>
      <c r="J578" s="71"/>
      <c r="K578" s="71"/>
      <c r="L578" s="71"/>
      <c r="M578" s="72"/>
      <c r="N578" s="246"/>
      <c r="O578" s="72"/>
      <c r="P578" s="109"/>
      <c r="Q578" s="71"/>
      <c r="R578" s="110"/>
      <c r="S578" s="72"/>
      <c r="T578" s="111"/>
      <c r="U578" s="72"/>
      <c r="V578" s="112"/>
      <c r="W578" s="71"/>
      <c r="X578" s="72"/>
      <c r="Y578" s="112"/>
      <c r="Z578" s="72"/>
      <c r="AA578" s="75"/>
      <c r="AB578" s="169"/>
      <c r="AC578" s="72"/>
      <c r="AD578" s="170"/>
      <c r="AE578" s="72"/>
      <c r="AF578" s="170"/>
      <c r="AG578" s="71"/>
      <c r="AH578" s="72"/>
      <c r="AI578" s="170"/>
      <c r="AJ578" s="71"/>
      <c r="AK578" s="72"/>
      <c r="AL578" s="170"/>
      <c r="AM578" s="72"/>
      <c r="AN578" s="111"/>
      <c r="AO578" s="72"/>
      <c r="AP578" s="156"/>
      <c r="AQ578" s="72"/>
      <c r="AR578" s="156"/>
      <c r="AS578" s="72"/>
      <c r="AT578" s="160"/>
      <c r="AU578" s="72"/>
      <c r="AV578" s="156"/>
      <c r="AW578" s="71"/>
      <c r="AX578" s="72"/>
      <c r="AY578" s="111"/>
      <c r="AZ578" s="71"/>
      <c r="BA578" s="72"/>
      <c r="BB578" s="171"/>
      <c r="BC578" s="72"/>
      <c r="BD578" s="75"/>
    </row>
    <row r="579" ht="16.5" customHeight="1" outlineLevel="1">
      <c r="A579" s="75"/>
      <c r="B579" s="105"/>
      <c r="C579" s="106"/>
      <c r="D579" s="72"/>
      <c r="E579" s="107"/>
      <c r="F579" s="71"/>
      <c r="G579" s="107"/>
      <c r="H579" s="71"/>
      <c r="I579" s="107"/>
      <c r="J579" s="71"/>
      <c r="K579" s="71"/>
      <c r="L579" s="71"/>
      <c r="M579" s="72"/>
      <c r="N579" s="246"/>
      <c r="O579" s="72"/>
      <c r="P579" s="109"/>
      <c r="Q579" s="71"/>
      <c r="R579" s="110"/>
      <c r="S579" s="72"/>
      <c r="T579" s="111"/>
      <c r="U579" s="72"/>
      <c r="V579" s="112"/>
      <c r="W579" s="71"/>
      <c r="X579" s="72"/>
      <c r="Y579" s="112"/>
      <c r="Z579" s="72"/>
      <c r="AA579" s="75"/>
      <c r="AB579" s="169"/>
      <c r="AC579" s="72"/>
      <c r="AD579" s="170"/>
      <c r="AE579" s="72"/>
      <c r="AF579" s="170"/>
      <c r="AG579" s="71"/>
      <c r="AH579" s="72"/>
      <c r="AI579" s="170"/>
      <c r="AJ579" s="71"/>
      <c r="AK579" s="72"/>
      <c r="AL579" s="170"/>
      <c r="AM579" s="72"/>
      <c r="AN579" s="111"/>
      <c r="AO579" s="72"/>
      <c r="AP579" s="156"/>
      <c r="AQ579" s="72"/>
      <c r="AR579" s="156"/>
      <c r="AS579" s="72"/>
      <c r="AT579" s="160"/>
      <c r="AU579" s="72"/>
      <c r="AV579" s="156"/>
      <c r="AW579" s="71"/>
      <c r="AX579" s="72"/>
      <c r="AY579" s="111"/>
      <c r="AZ579" s="71"/>
      <c r="BA579" s="72"/>
      <c r="BB579" s="171"/>
      <c r="BC579" s="72"/>
      <c r="BD579" s="75"/>
    </row>
    <row r="580" ht="16.5" customHeight="1" outlineLevel="1">
      <c r="A580" s="75"/>
      <c r="B580" s="105"/>
      <c r="C580" s="106"/>
      <c r="D580" s="72"/>
      <c r="E580" s="107"/>
      <c r="F580" s="71"/>
      <c r="G580" s="107"/>
      <c r="H580" s="71"/>
      <c r="I580" s="107"/>
      <c r="J580" s="71"/>
      <c r="K580" s="71"/>
      <c r="L580" s="71"/>
      <c r="M580" s="72"/>
      <c r="N580" s="246"/>
      <c r="O580" s="72"/>
      <c r="P580" s="109"/>
      <c r="Q580" s="71"/>
      <c r="R580" s="110"/>
      <c r="S580" s="72"/>
      <c r="T580" s="111"/>
      <c r="U580" s="72"/>
      <c r="V580" s="112"/>
      <c r="W580" s="71"/>
      <c r="X580" s="72"/>
      <c r="Y580" s="112"/>
      <c r="Z580" s="72"/>
      <c r="AA580" s="75"/>
      <c r="AB580" s="169"/>
      <c r="AC580" s="72"/>
      <c r="AD580" s="170"/>
      <c r="AE580" s="72"/>
      <c r="AF580" s="170"/>
      <c r="AG580" s="71"/>
      <c r="AH580" s="72"/>
      <c r="AI580" s="170"/>
      <c r="AJ580" s="71"/>
      <c r="AK580" s="72"/>
      <c r="AL580" s="170"/>
      <c r="AM580" s="72"/>
      <c r="AN580" s="111"/>
      <c r="AO580" s="72"/>
      <c r="AP580" s="156"/>
      <c r="AQ580" s="72"/>
      <c r="AR580" s="156"/>
      <c r="AS580" s="72"/>
      <c r="AT580" s="160"/>
      <c r="AU580" s="72"/>
      <c r="AV580" s="156"/>
      <c r="AW580" s="71"/>
      <c r="AX580" s="72"/>
      <c r="AY580" s="111"/>
      <c r="AZ580" s="71"/>
      <c r="BA580" s="72"/>
      <c r="BB580" s="171"/>
      <c r="BC580" s="72"/>
      <c r="BD580" s="75"/>
    </row>
    <row r="581" ht="16.5" customHeight="1" outlineLevel="1">
      <c r="A581" s="75"/>
      <c r="B581" s="105"/>
      <c r="C581" s="106"/>
      <c r="D581" s="72"/>
      <c r="E581" s="107"/>
      <c r="F581" s="71"/>
      <c r="G581" s="107"/>
      <c r="H581" s="71"/>
      <c r="I581" s="107"/>
      <c r="J581" s="71"/>
      <c r="K581" s="71"/>
      <c r="L581" s="71"/>
      <c r="M581" s="72"/>
      <c r="N581" s="246"/>
      <c r="O581" s="72"/>
      <c r="P581" s="109"/>
      <c r="Q581" s="71"/>
      <c r="R581" s="110"/>
      <c r="S581" s="72"/>
      <c r="T581" s="111"/>
      <c r="U581" s="72"/>
      <c r="V581" s="112"/>
      <c r="W581" s="71"/>
      <c r="X581" s="72"/>
      <c r="Y581" s="112"/>
      <c r="Z581" s="72"/>
      <c r="AA581" s="75"/>
      <c r="AB581" s="169"/>
      <c r="AC581" s="72"/>
      <c r="AD581" s="170"/>
      <c r="AE581" s="72"/>
      <c r="AF581" s="170"/>
      <c r="AG581" s="71"/>
      <c r="AH581" s="72"/>
      <c r="AI581" s="170"/>
      <c r="AJ581" s="71"/>
      <c r="AK581" s="72"/>
      <c r="AL581" s="170"/>
      <c r="AM581" s="72"/>
      <c r="AN581" s="111"/>
      <c r="AO581" s="72"/>
      <c r="AP581" s="156"/>
      <c r="AQ581" s="72"/>
      <c r="AR581" s="156"/>
      <c r="AS581" s="72"/>
      <c r="AT581" s="160"/>
      <c r="AU581" s="72"/>
      <c r="AV581" s="156"/>
      <c r="AW581" s="71"/>
      <c r="AX581" s="72"/>
      <c r="AY581" s="111"/>
      <c r="AZ581" s="71"/>
      <c r="BA581" s="72"/>
      <c r="BB581" s="171"/>
      <c r="BC581" s="72"/>
      <c r="BD581" s="75"/>
    </row>
    <row r="582" ht="16.5" customHeight="1" outlineLevel="1">
      <c r="A582" s="75"/>
      <c r="B582" s="105"/>
      <c r="C582" s="106"/>
      <c r="D582" s="72"/>
      <c r="E582" s="107"/>
      <c r="F582" s="71"/>
      <c r="G582" s="107"/>
      <c r="H582" s="71"/>
      <c r="I582" s="107"/>
      <c r="J582" s="71"/>
      <c r="K582" s="71"/>
      <c r="L582" s="71"/>
      <c r="M582" s="72"/>
      <c r="N582" s="246"/>
      <c r="O582" s="72"/>
      <c r="P582" s="109"/>
      <c r="Q582" s="71"/>
      <c r="R582" s="110"/>
      <c r="S582" s="72"/>
      <c r="T582" s="111"/>
      <c r="U582" s="72"/>
      <c r="V582" s="112"/>
      <c r="W582" s="71"/>
      <c r="X582" s="72"/>
      <c r="Y582" s="112"/>
      <c r="Z582" s="72"/>
      <c r="AA582" s="75"/>
      <c r="AB582" s="169"/>
      <c r="AC582" s="72"/>
      <c r="AD582" s="170"/>
      <c r="AE582" s="72"/>
      <c r="AF582" s="170"/>
      <c r="AG582" s="71"/>
      <c r="AH582" s="72"/>
      <c r="AI582" s="170"/>
      <c r="AJ582" s="71"/>
      <c r="AK582" s="72"/>
      <c r="AL582" s="170"/>
      <c r="AM582" s="72"/>
      <c r="AN582" s="111"/>
      <c r="AO582" s="72"/>
      <c r="AP582" s="156"/>
      <c r="AQ582" s="72"/>
      <c r="AR582" s="156"/>
      <c r="AS582" s="72"/>
      <c r="AT582" s="160"/>
      <c r="AU582" s="72"/>
      <c r="AV582" s="156"/>
      <c r="AW582" s="71"/>
      <c r="AX582" s="72"/>
      <c r="AY582" s="111"/>
      <c r="AZ582" s="71"/>
      <c r="BA582" s="72"/>
      <c r="BB582" s="171"/>
      <c r="BC582" s="72"/>
      <c r="BD582" s="75"/>
    </row>
    <row r="583" ht="16.5" customHeight="1" outlineLevel="1">
      <c r="A583" s="75"/>
      <c r="B583" s="105"/>
      <c r="C583" s="106"/>
      <c r="D583" s="72"/>
      <c r="E583" s="107"/>
      <c r="F583" s="71"/>
      <c r="G583" s="107"/>
      <c r="H583" s="71"/>
      <c r="I583" s="107"/>
      <c r="J583" s="71"/>
      <c r="K583" s="71"/>
      <c r="L583" s="71"/>
      <c r="M583" s="72"/>
      <c r="N583" s="246"/>
      <c r="O583" s="72"/>
      <c r="P583" s="109"/>
      <c r="Q583" s="71"/>
      <c r="R583" s="110"/>
      <c r="S583" s="72"/>
      <c r="T583" s="111"/>
      <c r="U583" s="72"/>
      <c r="V583" s="112"/>
      <c r="W583" s="71"/>
      <c r="X583" s="72"/>
      <c r="Y583" s="112"/>
      <c r="Z583" s="72"/>
      <c r="AA583" s="75"/>
      <c r="AB583" s="169"/>
      <c r="AC583" s="72"/>
      <c r="AD583" s="170"/>
      <c r="AE583" s="72"/>
      <c r="AF583" s="170"/>
      <c r="AG583" s="71"/>
      <c r="AH583" s="72"/>
      <c r="AI583" s="170"/>
      <c r="AJ583" s="71"/>
      <c r="AK583" s="72"/>
      <c r="AL583" s="170"/>
      <c r="AM583" s="72"/>
      <c r="AN583" s="111"/>
      <c r="AO583" s="72"/>
      <c r="AP583" s="156"/>
      <c r="AQ583" s="72"/>
      <c r="AR583" s="156"/>
      <c r="AS583" s="72"/>
      <c r="AT583" s="160"/>
      <c r="AU583" s="72"/>
      <c r="AV583" s="156"/>
      <c r="AW583" s="71"/>
      <c r="AX583" s="72"/>
      <c r="AY583" s="111"/>
      <c r="AZ583" s="71"/>
      <c r="BA583" s="72"/>
      <c r="BB583" s="171"/>
      <c r="BC583" s="72"/>
      <c r="BD583" s="75"/>
    </row>
    <row r="584" ht="16.5" customHeight="1" outlineLevel="1">
      <c r="A584" s="75"/>
      <c r="B584" s="105"/>
      <c r="C584" s="106"/>
      <c r="D584" s="72"/>
      <c r="E584" s="107"/>
      <c r="F584" s="71"/>
      <c r="G584" s="107"/>
      <c r="H584" s="71"/>
      <c r="I584" s="107"/>
      <c r="J584" s="71"/>
      <c r="K584" s="71"/>
      <c r="L584" s="71"/>
      <c r="M584" s="72"/>
      <c r="N584" s="246"/>
      <c r="O584" s="72"/>
      <c r="P584" s="109"/>
      <c r="Q584" s="71"/>
      <c r="R584" s="110"/>
      <c r="S584" s="72"/>
      <c r="T584" s="111"/>
      <c r="U584" s="72"/>
      <c r="V584" s="112"/>
      <c r="W584" s="71"/>
      <c r="X584" s="72"/>
      <c r="Y584" s="112"/>
      <c r="Z584" s="72"/>
      <c r="AA584" s="75"/>
      <c r="AB584" s="169"/>
      <c r="AC584" s="72"/>
      <c r="AD584" s="170"/>
      <c r="AE584" s="72"/>
      <c r="AF584" s="170"/>
      <c r="AG584" s="71"/>
      <c r="AH584" s="72"/>
      <c r="AI584" s="170"/>
      <c r="AJ584" s="71"/>
      <c r="AK584" s="72"/>
      <c r="AL584" s="170"/>
      <c r="AM584" s="72"/>
      <c r="AN584" s="111"/>
      <c r="AO584" s="72"/>
      <c r="AP584" s="156"/>
      <c r="AQ584" s="72"/>
      <c r="AR584" s="156"/>
      <c r="AS584" s="72"/>
      <c r="AT584" s="160"/>
      <c r="AU584" s="72"/>
      <c r="AV584" s="156"/>
      <c r="AW584" s="71"/>
      <c r="AX584" s="72"/>
      <c r="AY584" s="111"/>
      <c r="AZ584" s="71"/>
      <c r="BA584" s="72"/>
      <c r="BB584" s="171"/>
      <c r="BC584" s="72"/>
      <c r="BD584" s="75"/>
    </row>
    <row r="585" ht="16.5" customHeight="1" outlineLevel="1">
      <c r="A585" s="75"/>
      <c r="B585" s="105"/>
      <c r="C585" s="106"/>
      <c r="D585" s="72"/>
      <c r="E585" s="107"/>
      <c r="F585" s="71"/>
      <c r="G585" s="107"/>
      <c r="H585" s="71"/>
      <c r="I585" s="107"/>
      <c r="J585" s="71"/>
      <c r="K585" s="71"/>
      <c r="L585" s="71"/>
      <c r="M585" s="72"/>
      <c r="N585" s="246"/>
      <c r="O585" s="72"/>
      <c r="P585" s="109"/>
      <c r="Q585" s="71"/>
      <c r="R585" s="110"/>
      <c r="S585" s="72"/>
      <c r="T585" s="111"/>
      <c r="U585" s="72"/>
      <c r="V585" s="112"/>
      <c r="W585" s="71"/>
      <c r="X585" s="72"/>
      <c r="Y585" s="112"/>
      <c r="Z585" s="72"/>
      <c r="AA585" s="75"/>
      <c r="AB585" s="169"/>
      <c r="AC585" s="72"/>
      <c r="AD585" s="170"/>
      <c r="AE585" s="72"/>
      <c r="AF585" s="170"/>
      <c r="AG585" s="71"/>
      <c r="AH585" s="72"/>
      <c r="AI585" s="170"/>
      <c r="AJ585" s="71"/>
      <c r="AK585" s="72"/>
      <c r="AL585" s="170"/>
      <c r="AM585" s="72"/>
      <c r="AN585" s="111"/>
      <c r="AO585" s="72"/>
      <c r="AP585" s="156"/>
      <c r="AQ585" s="72"/>
      <c r="AR585" s="156"/>
      <c r="AS585" s="72"/>
      <c r="AT585" s="160"/>
      <c r="AU585" s="72"/>
      <c r="AV585" s="156"/>
      <c r="AW585" s="71"/>
      <c r="AX585" s="72"/>
      <c r="AY585" s="111"/>
      <c r="AZ585" s="71"/>
      <c r="BA585" s="72"/>
      <c r="BB585" s="171"/>
      <c r="BC585" s="72"/>
      <c r="BD585" s="75"/>
    </row>
    <row r="586" ht="16.5" customHeight="1" outlineLevel="1">
      <c r="A586" s="75"/>
      <c r="B586" s="105"/>
      <c r="C586" s="106"/>
      <c r="D586" s="72"/>
      <c r="E586" s="107"/>
      <c r="F586" s="71"/>
      <c r="G586" s="107"/>
      <c r="H586" s="71"/>
      <c r="I586" s="107"/>
      <c r="J586" s="71"/>
      <c r="K586" s="71"/>
      <c r="L586" s="71"/>
      <c r="M586" s="72"/>
      <c r="N586" s="246"/>
      <c r="O586" s="72"/>
      <c r="P586" s="109"/>
      <c r="Q586" s="71"/>
      <c r="R586" s="110"/>
      <c r="S586" s="72"/>
      <c r="T586" s="111"/>
      <c r="U586" s="72"/>
      <c r="V586" s="112"/>
      <c r="W586" s="71"/>
      <c r="X586" s="72"/>
      <c r="Y586" s="112"/>
      <c r="Z586" s="72"/>
      <c r="AA586" s="75"/>
      <c r="AB586" s="169"/>
      <c r="AC586" s="72"/>
      <c r="AD586" s="170"/>
      <c r="AE586" s="72"/>
      <c r="AF586" s="170"/>
      <c r="AG586" s="71"/>
      <c r="AH586" s="72"/>
      <c r="AI586" s="170"/>
      <c r="AJ586" s="71"/>
      <c r="AK586" s="72"/>
      <c r="AL586" s="170"/>
      <c r="AM586" s="72"/>
      <c r="AN586" s="111"/>
      <c r="AO586" s="72"/>
      <c r="AP586" s="156"/>
      <c r="AQ586" s="72"/>
      <c r="AR586" s="156"/>
      <c r="AS586" s="72"/>
      <c r="AT586" s="160"/>
      <c r="AU586" s="72"/>
      <c r="AV586" s="156"/>
      <c r="AW586" s="71"/>
      <c r="AX586" s="72"/>
      <c r="AY586" s="111"/>
      <c r="AZ586" s="71"/>
      <c r="BA586" s="72"/>
      <c r="BB586" s="171"/>
      <c r="BC586" s="72"/>
      <c r="BD586" s="75"/>
    </row>
    <row r="587" ht="16.5" customHeight="1" outlineLevel="1">
      <c r="A587" s="75"/>
      <c r="B587" s="105"/>
      <c r="C587" s="106"/>
      <c r="D587" s="72"/>
      <c r="E587" s="107"/>
      <c r="F587" s="71"/>
      <c r="G587" s="107"/>
      <c r="H587" s="71"/>
      <c r="I587" s="107"/>
      <c r="J587" s="71"/>
      <c r="K587" s="71"/>
      <c r="L587" s="71"/>
      <c r="M587" s="72"/>
      <c r="N587" s="246"/>
      <c r="O587" s="72"/>
      <c r="P587" s="109"/>
      <c r="Q587" s="71"/>
      <c r="R587" s="110"/>
      <c r="S587" s="72"/>
      <c r="T587" s="111"/>
      <c r="U587" s="72"/>
      <c r="V587" s="112"/>
      <c r="W587" s="71"/>
      <c r="X587" s="72"/>
      <c r="Y587" s="112"/>
      <c r="Z587" s="72"/>
      <c r="AA587" s="75"/>
      <c r="AB587" s="169"/>
      <c r="AC587" s="72"/>
      <c r="AD587" s="170"/>
      <c r="AE587" s="72"/>
      <c r="AF587" s="170"/>
      <c r="AG587" s="71"/>
      <c r="AH587" s="72"/>
      <c r="AI587" s="170"/>
      <c r="AJ587" s="71"/>
      <c r="AK587" s="72"/>
      <c r="AL587" s="170"/>
      <c r="AM587" s="72"/>
      <c r="AN587" s="111"/>
      <c r="AO587" s="72"/>
      <c r="AP587" s="156"/>
      <c r="AQ587" s="72"/>
      <c r="AR587" s="156"/>
      <c r="AS587" s="72"/>
      <c r="AT587" s="160"/>
      <c r="AU587" s="72"/>
      <c r="AV587" s="156"/>
      <c r="AW587" s="71"/>
      <c r="AX587" s="72"/>
      <c r="AY587" s="111"/>
      <c r="AZ587" s="71"/>
      <c r="BA587" s="72"/>
      <c r="BB587" s="171"/>
      <c r="BC587" s="72"/>
      <c r="BD587" s="75"/>
    </row>
    <row r="588" ht="16.5" customHeight="1" outlineLevel="1">
      <c r="A588" s="75"/>
      <c r="B588" s="105"/>
      <c r="C588" s="106"/>
      <c r="D588" s="72"/>
      <c r="E588" s="107"/>
      <c r="F588" s="71"/>
      <c r="G588" s="107"/>
      <c r="H588" s="71"/>
      <c r="I588" s="107"/>
      <c r="J588" s="71"/>
      <c r="K588" s="71"/>
      <c r="L588" s="71"/>
      <c r="M588" s="72"/>
      <c r="N588" s="246"/>
      <c r="O588" s="72"/>
      <c r="P588" s="109"/>
      <c r="Q588" s="71"/>
      <c r="R588" s="110"/>
      <c r="S588" s="72"/>
      <c r="T588" s="111"/>
      <c r="U588" s="72"/>
      <c r="V588" s="112"/>
      <c r="W588" s="71"/>
      <c r="X588" s="72"/>
      <c r="Y588" s="112"/>
      <c r="Z588" s="72"/>
      <c r="AA588" s="75"/>
      <c r="AB588" s="169"/>
      <c r="AC588" s="72"/>
      <c r="AD588" s="170"/>
      <c r="AE588" s="72"/>
      <c r="AF588" s="170"/>
      <c r="AG588" s="71"/>
      <c r="AH588" s="72"/>
      <c r="AI588" s="170"/>
      <c r="AJ588" s="71"/>
      <c r="AK588" s="72"/>
      <c r="AL588" s="170"/>
      <c r="AM588" s="72"/>
      <c r="AN588" s="111"/>
      <c r="AO588" s="72"/>
      <c r="AP588" s="156"/>
      <c r="AQ588" s="72"/>
      <c r="AR588" s="156"/>
      <c r="AS588" s="72"/>
      <c r="AT588" s="160"/>
      <c r="AU588" s="72"/>
      <c r="AV588" s="156"/>
      <c r="AW588" s="71"/>
      <c r="AX588" s="72"/>
      <c r="AY588" s="111"/>
      <c r="AZ588" s="71"/>
      <c r="BA588" s="72"/>
      <c r="BB588" s="171"/>
      <c r="BC588" s="72"/>
      <c r="BD588" s="75"/>
    </row>
    <row r="589" ht="16.5" customHeight="1" outlineLevel="1">
      <c r="A589" s="75"/>
      <c r="B589" s="105"/>
      <c r="C589" s="106"/>
      <c r="D589" s="72"/>
      <c r="E589" s="107"/>
      <c r="F589" s="71"/>
      <c r="G589" s="107"/>
      <c r="H589" s="71"/>
      <c r="I589" s="107"/>
      <c r="J589" s="71"/>
      <c r="K589" s="71"/>
      <c r="L589" s="71"/>
      <c r="M589" s="72"/>
      <c r="N589" s="246"/>
      <c r="O589" s="72"/>
      <c r="P589" s="109"/>
      <c r="Q589" s="71"/>
      <c r="R589" s="110"/>
      <c r="S589" s="72"/>
      <c r="T589" s="111"/>
      <c r="U589" s="72"/>
      <c r="V589" s="112"/>
      <c r="W589" s="71"/>
      <c r="X589" s="72"/>
      <c r="Y589" s="112"/>
      <c r="Z589" s="72"/>
      <c r="AA589" s="75"/>
      <c r="AB589" s="169"/>
      <c r="AC589" s="72"/>
      <c r="AD589" s="170"/>
      <c r="AE589" s="72"/>
      <c r="AF589" s="170"/>
      <c r="AG589" s="71"/>
      <c r="AH589" s="72"/>
      <c r="AI589" s="170"/>
      <c r="AJ589" s="71"/>
      <c r="AK589" s="72"/>
      <c r="AL589" s="170"/>
      <c r="AM589" s="72"/>
      <c r="AN589" s="111"/>
      <c r="AO589" s="72"/>
      <c r="AP589" s="156"/>
      <c r="AQ589" s="72"/>
      <c r="AR589" s="156"/>
      <c r="AS589" s="72"/>
      <c r="AT589" s="160"/>
      <c r="AU589" s="72"/>
      <c r="AV589" s="156"/>
      <c r="AW589" s="71"/>
      <c r="AX589" s="72"/>
      <c r="AY589" s="111"/>
      <c r="AZ589" s="71"/>
      <c r="BA589" s="72"/>
      <c r="BB589" s="171"/>
      <c r="BC589" s="72"/>
      <c r="BD589" s="75"/>
    </row>
    <row r="590" ht="16.5" customHeight="1" outlineLevel="1">
      <c r="A590" s="75"/>
      <c r="B590" s="105"/>
      <c r="C590" s="106"/>
      <c r="D590" s="72"/>
      <c r="E590" s="107"/>
      <c r="F590" s="71"/>
      <c r="G590" s="107"/>
      <c r="H590" s="71"/>
      <c r="I590" s="107"/>
      <c r="J590" s="71"/>
      <c r="K590" s="71"/>
      <c r="L590" s="71"/>
      <c r="M590" s="72"/>
      <c r="N590" s="246"/>
      <c r="O590" s="72"/>
      <c r="P590" s="109"/>
      <c r="Q590" s="71"/>
      <c r="R590" s="110"/>
      <c r="S590" s="72"/>
      <c r="T590" s="111"/>
      <c r="U590" s="72"/>
      <c r="V590" s="112"/>
      <c r="W590" s="71"/>
      <c r="X590" s="72"/>
      <c r="Y590" s="112"/>
      <c r="Z590" s="72"/>
      <c r="AA590" s="75"/>
      <c r="AB590" s="169"/>
      <c r="AC590" s="72"/>
      <c r="AD590" s="170"/>
      <c r="AE590" s="72"/>
      <c r="AF590" s="170"/>
      <c r="AG590" s="71"/>
      <c r="AH590" s="72"/>
      <c r="AI590" s="170"/>
      <c r="AJ590" s="71"/>
      <c r="AK590" s="72"/>
      <c r="AL590" s="170"/>
      <c r="AM590" s="72"/>
      <c r="AN590" s="111"/>
      <c r="AO590" s="72"/>
      <c r="AP590" s="156"/>
      <c r="AQ590" s="72"/>
      <c r="AR590" s="156"/>
      <c r="AS590" s="72"/>
      <c r="AT590" s="160"/>
      <c r="AU590" s="72"/>
      <c r="AV590" s="156"/>
      <c r="AW590" s="71"/>
      <c r="AX590" s="72"/>
      <c r="AY590" s="111"/>
      <c r="AZ590" s="71"/>
      <c r="BA590" s="72"/>
      <c r="BB590" s="171"/>
      <c r="BC590" s="72"/>
      <c r="BD590" s="75"/>
    </row>
    <row r="591" ht="16.5" customHeight="1" outlineLevel="1">
      <c r="A591" s="75"/>
      <c r="B591" s="105"/>
      <c r="C591" s="106"/>
      <c r="D591" s="72"/>
      <c r="E591" s="107"/>
      <c r="F591" s="71"/>
      <c r="G591" s="107"/>
      <c r="H591" s="71"/>
      <c r="I591" s="107"/>
      <c r="J591" s="71"/>
      <c r="K591" s="71"/>
      <c r="L591" s="71"/>
      <c r="M591" s="72"/>
      <c r="N591" s="246"/>
      <c r="O591" s="72"/>
      <c r="P591" s="109"/>
      <c r="Q591" s="71"/>
      <c r="R591" s="110"/>
      <c r="S591" s="72"/>
      <c r="T591" s="111"/>
      <c r="U591" s="72"/>
      <c r="V591" s="112"/>
      <c r="W591" s="71"/>
      <c r="X591" s="72"/>
      <c r="Y591" s="112"/>
      <c r="Z591" s="72"/>
      <c r="AA591" s="75"/>
      <c r="AB591" s="169"/>
      <c r="AC591" s="72"/>
      <c r="AD591" s="170"/>
      <c r="AE591" s="72"/>
      <c r="AF591" s="170"/>
      <c r="AG591" s="71"/>
      <c r="AH591" s="72"/>
      <c r="AI591" s="170"/>
      <c r="AJ591" s="71"/>
      <c r="AK591" s="72"/>
      <c r="AL591" s="170"/>
      <c r="AM591" s="72"/>
      <c r="AN591" s="111"/>
      <c r="AO591" s="72"/>
      <c r="AP591" s="156"/>
      <c r="AQ591" s="72"/>
      <c r="AR591" s="156"/>
      <c r="AS591" s="72"/>
      <c r="AT591" s="160"/>
      <c r="AU591" s="72"/>
      <c r="AV591" s="156"/>
      <c r="AW591" s="71"/>
      <c r="AX591" s="72"/>
      <c r="AY591" s="111"/>
      <c r="AZ591" s="71"/>
      <c r="BA591" s="72"/>
      <c r="BB591" s="171"/>
      <c r="BC591" s="72"/>
      <c r="BD591" s="75"/>
    </row>
    <row r="592" ht="16.5" customHeight="1" outlineLevel="1">
      <c r="A592" s="75"/>
      <c r="B592" s="105"/>
      <c r="C592" s="106"/>
      <c r="D592" s="72"/>
      <c r="E592" s="107"/>
      <c r="F592" s="71"/>
      <c r="G592" s="107"/>
      <c r="H592" s="71"/>
      <c r="I592" s="107"/>
      <c r="J592" s="71"/>
      <c r="K592" s="71"/>
      <c r="L592" s="71"/>
      <c r="M592" s="72"/>
      <c r="N592" s="246"/>
      <c r="O592" s="72"/>
      <c r="P592" s="109"/>
      <c r="Q592" s="71"/>
      <c r="R592" s="110"/>
      <c r="S592" s="72"/>
      <c r="T592" s="111"/>
      <c r="U592" s="72"/>
      <c r="V592" s="112"/>
      <c r="W592" s="71"/>
      <c r="X592" s="72"/>
      <c r="Y592" s="112"/>
      <c r="Z592" s="72"/>
      <c r="AA592" s="75"/>
      <c r="AB592" s="169"/>
      <c r="AC592" s="72"/>
      <c r="AD592" s="170"/>
      <c r="AE592" s="72"/>
      <c r="AF592" s="170"/>
      <c r="AG592" s="71"/>
      <c r="AH592" s="72"/>
      <c r="AI592" s="170"/>
      <c r="AJ592" s="71"/>
      <c r="AK592" s="72"/>
      <c r="AL592" s="170"/>
      <c r="AM592" s="72"/>
      <c r="AN592" s="111"/>
      <c r="AO592" s="72"/>
      <c r="AP592" s="156"/>
      <c r="AQ592" s="72"/>
      <c r="AR592" s="156"/>
      <c r="AS592" s="72"/>
      <c r="AT592" s="160"/>
      <c r="AU592" s="72"/>
      <c r="AV592" s="156"/>
      <c r="AW592" s="71"/>
      <c r="AX592" s="72"/>
      <c r="AY592" s="111"/>
      <c r="AZ592" s="71"/>
      <c r="BA592" s="72"/>
      <c r="BB592" s="171"/>
      <c r="BC592" s="72"/>
      <c r="BD592" s="75"/>
    </row>
    <row r="593" ht="16.5" customHeight="1" outlineLevel="1">
      <c r="A593" s="75"/>
      <c r="B593" s="105"/>
      <c r="C593" s="106"/>
      <c r="D593" s="72"/>
      <c r="E593" s="107"/>
      <c r="F593" s="71"/>
      <c r="G593" s="107"/>
      <c r="H593" s="71"/>
      <c r="I593" s="107"/>
      <c r="J593" s="71"/>
      <c r="K593" s="71"/>
      <c r="L593" s="71"/>
      <c r="M593" s="72"/>
      <c r="N593" s="246"/>
      <c r="O593" s="72"/>
      <c r="P593" s="109"/>
      <c r="Q593" s="71"/>
      <c r="R593" s="110"/>
      <c r="S593" s="72"/>
      <c r="T593" s="111"/>
      <c r="U593" s="72"/>
      <c r="V593" s="112"/>
      <c r="W593" s="71"/>
      <c r="X593" s="72"/>
      <c r="Y593" s="112"/>
      <c r="Z593" s="72"/>
      <c r="AA593" s="75"/>
      <c r="AB593" s="169"/>
      <c r="AC593" s="72"/>
      <c r="AD593" s="170"/>
      <c r="AE593" s="72"/>
      <c r="AF593" s="170"/>
      <c r="AG593" s="71"/>
      <c r="AH593" s="72"/>
      <c r="AI593" s="170"/>
      <c r="AJ593" s="71"/>
      <c r="AK593" s="72"/>
      <c r="AL593" s="170"/>
      <c r="AM593" s="72"/>
      <c r="AN593" s="111"/>
      <c r="AO593" s="72"/>
      <c r="AP593" s="156"/>
      <c r="AQ593" s="72"/>
      <c r="AR593" s="156"/>
      <c r="AS593" s="72"/>
      <c r="AT593" s="160"/>
      <c r="AU593" s="72"/>
      <c r="AV593" s="156"/>
      <c r="AW593" s="71"/>
      <c r="AX593" s="72"/>
      <c r="AY593" s="111"/>
      <c r="AZ593" s="71"/>
      <c r="BA593" s="72"/>
      <c r="BB593" s="171"/>
      <c r="BC593" s="72"/>
      <c r="BD593" s="75"/>
    </row>
    <row r="594" ht="16.5" customHeight="1" outlineLevel="1">
      <c r="A594" s="75"/>
      <c r="B594" s="105"/>
      <c r="C594" s="106"/>
      <c r="D594" s="72"/>
      <c r="E594" s="107"/>
      <c r="F594" s="71"/>
      <c r="G594" s="107"/>
      <c r="H594" s="71"/>
      <c r="I594" s="107"/>
      <c r="J594" s="71"/>
      <c r="K594" s="71"/>
      <c r="L594" s="71"/>
      <c r="M594" s="72"/>
      <c r="N594" s="246"/>
      <c r="O594" s="72"/>
      <c r="P594" s="109"/>
      <c r="Q594" s="71"/>
      <c r="R594" s="110"/>
      <c r="S594" s="72"/>
      <c r="T594" s="111"/>
      <c r="U594" s="72"/>
      <c r="V594" s="112"/>
      <c r="W594" s="71"/>
      <c r="X594" s="72"/>
      <c r="Y594" s="112"/>
      <c r="Z594" s="72"/>
      <c r="AA594" s="75"/>
      <c r="AB594" s="169"/>
      <c r="AC594" s="72"/>
      <c r="AD594" s="170"/>
      <c r="AE594" s="72"/>
      <c r="AF594" s="170"/>
      <c r="AG594" s="71"/>
      <c r="AH594" s="72"/>
      <c r="AI594" s="170"/>
      <c r="AJ594" s="71"/>
      <c r="AK594" s="72"/>
      <c r="AL594" s="170"/>
      <c r="AM594" s="72"/>
      <c r="AN594" s="111"/>
      <c r="AO594" s="72"/>
      <c r="AP594" s="156"/>
      <c r="AQ594" s="72"/>
      <c r="AR594" s="156"/>
      <c r="AS594" s="72"/>
      <c r="AT594" s="160"/>
      <c r="AU594" s="72"/>
      <c r="AV594" s="156"/>
      <c r="AW594" s="71"/>
      <c r="AX594" s="72"/>
      <c r="AY594" s="111"/>
      <c r="AZ594" s="71"/>
      <c r="BA594" s="72"/>
      <c r="BB594" s="171"/>
      <c r="BC594" s="72"/>
      <c r="BD594" s="75"/>
    </row>
    <row r="595" ht="16.5" customHeight="1" outlineLevel="1">
      <c r="A595" s="75"/>
      <c r="B595" s="105"/>
      <c r="C595" s="106"/>
      <c r="D595" s="72"/>
      <c r="E595" s="107"/>
      <c r="F595" s="71"/>
      <c r="G595" s="107"/>
      <c r="H595" s="71"/>
      <c r="I595" s="107"/>
      <c r="J595" s="71"/>
      <c r="K595" s="71"/>
      <c r="L595" s="71"/>
      <c r="M595" s="72"/>
      <c r="N595" s="246"/>
      <c r="O595" s="72"/>
      <c r="P595" s="109"/>
      <c r="Q595" s="71"/>
      <c r="R595" s="110"/>
      <c r="S595" s="72"/>
      <c r="T595" s="111"/>
      <c r="U595" s="72"/>
      <c r="V595" s="112"/>
      <c r="W595" s="71"/>
      <c r="X595" s="72"/>
      <c r="Y595" s="112"/>
      <c r="Z595" s="72"/>
      <c r="AA595" s="75"/>
      <c r="AB595" s="169"/>
      <c r="AC595" s="72"/>
      <c r="AD595" s="170"/>
      <c r="AE595" s="72"/>
      <c r="AF595" s="170"/>
      <c r="AG595" s="71"/>
      <c r="AH595" s="72"/>
      <c r="AI595" s="170"/>
      <c r="AJ595" s="71"/>
      <c r="AK595" s="72"/>
      <c r="AL595" s="170"/>
      <c r="AM595" s="72"/>
      <c r="AN595" s="111"/>
      <c r="AO595" s="72"/>
      <c r="AP595" s="156"/>
      <c r="AQ595" s="72"/>
      <c r="AR595" s="156"/>
      <c r="AS595" s="72"/>
      <c r="AT595" s="160"/>
      <c r="AU595" s="72"/>
      <c r="AV595" s="156"/>
      <c r="AW595" s="71"/>
      <c r="AX595" s="72"/>
      <c r="AY595" s="111"/>
      <c r="AZ595" s="71"/>
      <c r="BA595" s="72"/>
      <c r="BB595" s="171"/>
      <c r="BC595" s="72"/>
      <c r="BD595" s="75"/>
    </row>
    <row r="596" ht="16.5" customHeight="1" outlineLevel="1">
      <c r="A596" s="75"/>
      <c r="B596" s="105"/>
      <c r="C596" s="106"/>
      <c r="D596" s="72"/>
      <c r="E596" s="107"/>
      <c r="F596" s="71"/>
      <c r="G596" s="107"/>
      <c r="H596" s="71"/>
      <c r="I596" s="107"/>
      <c r="J596" s="71"/>
      <c r="K596" s="71"/>
      <c r="L596" s="71"/>
      <c r="M596" s="72"/>
      <c r="N596" s="246"/>
      <c r="O596" s="72"/>
      <c r="P596" s="109"/>
      <c r="Q596" s="71"/>
      <c r="R596" s="110"/>
      <c r="S596" s="72"/>
      <c r="T596" s="111"/>
      <c r="U596" s="72"/>
      <c r="V596" s="112"/>
      <c r="W596" s="71"/>
      <c r="X596" s="72"/>
      <c r="Y596" s="112"/>
      <c r="Z596" s="72"/>
      <c r="AA596" s="75"/>
      <c r="AB596" s="169"/>
      <c r="AC596" s="72"/>
      <c r="AD596" s="170"/>
      <c r="AE596" s="72"/>
      <c r="AF596" s="170"/>
      <c r="AG596" s="71"/>
      <c r="AH596" s="72"/>
      <c r="AI596" s="170"/>
      <c r="AJ596" s="71"/>
      <c r="AK596" s="72"/>
      <c r="AL596" s="170"/>
      <c r="AM596" s="72"/>
      <c r="AN596" s="111"/>
      <c r="AO596" s="72"/>
      <c r="AP596" s="156"/>
      <c r="AQ596" s="72"/>
      <c r="AR596" s="156"/>
      <c r="AS596" s="72"/>
      <c r="AT596" s="160"/>
      <c r="AU596" s="72"/>
      <c r="AV596" s="156"/>
      <c r="AW596" s="71"/>
      <c r="AX596" s="72"/>
      <c r="AY596" s="111"/>
      <c r="AZ596" s="71"/>
      <c r="BA596" s="72"/>
      <c r="BB596" s="171"/>
      <c r="BC596" s="72"/>
      <c r="BD596" s="75"/>
    </row>
    <row r="597" ht="16.5" customHeight="1" outlineLevel="1">
      <c r="A597" s="75"/>
      <c r="B597" s="105"/>
      <c r="C597" s="106"/>
      <c r="D597" s="72"/>
      <c r="E597" s="107"/>
      <c r="F597" s="71"/>
      <c r="G597" s="107"/>
      <c r="H597" s="71"/>
      <c r="I597" s="107"/>
      <c r="J597" s="71"/>
      <c r="K597" s="71"/>
      <c r="L597" s="71"/>
      <c r="M597" s="72"/>
      <c r="N597" s="246"/>
      <c r="O597" s="72"/>
      <c r="P597" s="109"/>
      <c r="Q597" s="71"/>
      <c r="R597" s="110"/>
      <c r="S597" s="72"/>
      <c r="T597" s="111"/>
      <c r="U597" s="72"/>
      <c r="V597" s="112"/>
      <c r="W597" s="71"/>
      <c r="X597" s="72"/>
      <c r="Y597" s="112"/>
      <c r="Z597" s="72"/>
      <c r="AA597" s="75"/>
      <c r="AB597" s="169"/>
      <c r="AC597" s="72"/>
      <c r="AD597" s="170"/>
      <c r="AE597" s="72"/>
      <c r="AF597" s="170"/>
      <c r="AG597" s="71"/>
      <c r="AH597" s="72"/>
      <c r="AI597" s="170"/>
      <c r="AJ597" s="71"/>
      <c r="AK597" s="72"/>
      <c r="AL597" s="170"/>
      <c r="AM597" s="72"/>
      <c r="AN597" s="111"/>
      <c r="AO597" s="72"/>
      <c r="AP597" s="156"/>
      <c r="AQ597" s="72"/>
      <c r="AR597" s="156"/>
      <c r="AS597" s="72"/>
      <c r="AT597" s="160"/>
      <c r="AU597" s="72"/>
      <c r="AV597" s="156"/>
      <c r="AW597" s="71"/>
      <c r="AX597" s="72"/>
      <c r="AY597" s="111"/>
      <c r="AZ597" s="71"/>
      <c r="BA597" s="72"/>
      <c r="BB597" s="171"/>
      <c r="BC597" s="72"/>
      <c r="BD597" s="75"/>
    </row>
    <row r="598" ht="16.5" customHeight="1" outlineLevel="1">
      <c r="A598" s="75"/>
      <c r="B598" s="105"/>
      <c r="C598" s="106"/>
      <c r="D598" s="72"/>
      <c r="E598" s="107"/>
      <c r="F598" s="71"/>
      <c r="G598" s="107"/>
      <c r="H598" s="71"/>
      <c r="I598" s="107"/>
      <c r="J598" s="71"/>
      <c r="K598" s="71"/>
      <c r="L598" s="71"/>
      <c r="M598" s="72"/>
      <c r="N598" s="246"/>
      <c r="O598" s="72"/>
      <c r="P598" s="109"/>
      <c r="Q598" s="71"/>
      <c r="R598" s="110"/>
      <c r="S598" s="72"/>
      <c r="T598" s="111"/>
      <c r="U598" s="72"/>
      <c r="V598" s="112"/>
      <c r="W598" s="71"/>
      <c r="X598" s="72"/>
      <c r="Y598" s="112"/>
      <c r="Z598" s="72"/>
      <c r="AA598" s="75"/>
      <c r="AB598" s="169"/>
      <c r="AC598" s="72"/>
      <c r="AD598" s="170"/>
      <c r="AE598" s="72"/>
      <c r="AF598" s="170"/>
      <c r="AG598" s="71"/>
      <c r="AH598" s="72"/>
      <c r="AI598" s="170"/>
      <c r="AJ598" s="71"/>
      <c r="AK598" s="72"/>
      <c r="AL598" s="170"/>
      <c r="AM598" s="72"/>
      <c r="AN598" s="111"/>
      <c r="AO598" s="72"/>
      <c r="AP598" s="156"/>
      <c r="AQ598" s="72"/>
      <c r="AR598" s="156"/>
      <c r="AS598" s="72"/>
      <c r="AT598" s="160"/>
      <c r="AU598" s="72"/>
      <c r="AV598" s="156"/>
      <c r="AW598" s="71"/>
      <c r="AX598" s="72"/>
      <c r="AY598" s="111"/>
      <c r="AZ598" s="71"/>
      <c r="BA598" s="72"/>
      <c r="BB598" s="171"/>
      <c r="BC598" s="72"/>
      <c r="BD598" s="75"/>
    </row>
    <row r="599" ht="16.5" customHeight="1" outlineLevel="1">
      <c r="A599" s="75"/>
      <c r="B599" s="105"/>
      <c r="C599" s="106"/>
      <c r="D599" s="72"/>
      <c r="E599" s="107"/>
      <c r="F599" s="71"/>
      <c r="G599" s="107"/>
      <c r="H599" s="71"/>
      <c r="I599" s="107"/>
      <c r="J599" s="71"/>
      <c r="K599" s="71"/>
      <c r="L599" s="71"/>
      <c r="M599" s="72"/>
      <c r="N599" s="246"/>
      <c r="O599" s="72"/>
      <c r="P599" s="109"/>
      <c r="Q599" s="71"/>
      <c r="R599" s="110"/>
      <c r="S599" s="72"/>
      <c r="T599" s="111"/>
      <c r="U599" s="72"/>
      <c r="V599" s="112"/>
      <c r="W599" s="71"/>
      <c r="X599" s="72"/>
      <c r="Y599" s="112"/>
      <c r="Z599" s="72"/>
      <c r="AA599" s="75"/>
      <c r="AB599" s="169"/>
      <c r="AC599" s="72"/>
      <c r="AD599" s="170"/>
      <c r="AE599" s="72"/>
      <c r="AF599" s="170"/>
      <c r="AG599" s="71"/>
      <c r="AH599" s="72"/>
      <c r="AI599" s="170"/>
      <c r="AJ599" s="71"/>
      <c r="AK599" s="72"/>
      <c r="AL599" s="170"/>
      <c r="AM599" s="72"/>
      <c r="AN599" s="111"/>
      <c r="AO599" s="72"/>
      <c r="AP599" s="156"/>
      <c r="AQ599" s="72"/>
      <c r="AR599" s="156"/>
      <c r="AS599" s="72"/>
      <c r="AT599" s="160"/>
      <c r="AU599" s="72"/>
      <c r="AV599" s="156"/>
      <c r="AW599" s="71"/>
      <c r="AX599" s="72"/>
      <c r="AY599" s="111"/>
      <c r="AZ599" s="71"/>
      <c r="BA599" s="72"/>
      <c r="BB599" s="171"/>
      <c r="BC599" s="72"/>
      <c r="BD599" s="75"/>
    </row>
    <row r="600" ht="16.5" customHeight="1" outlineLevel="1">
      <c r="A600" s="75"/>
      <c r="B600" s="105"/>
      <c r="C600" s="106"/>
      <c r="D600" s="72"/>
      <c r="E600" s="107"/>
      <c r="F600" s="71"/>
      <c r="G600" s="107"/>
      <c r="H600" s="71"/>
      <c r="I600" s="107"/>
      <c r="J600" s="71"/>
      <c r="K600" s="71"/>
      <c r="L600" s="71"/>
      <c r="M600" s="72"/>
      <c r="N600" s="246"/>
      <c r="O600" s="72"/>
      <c r="P600" s="109"/>
      <c r="Q600" s="71"/>
      <c r="R600" s="110"/>
      <c r="S600" s="72"/>
      <c r="T600" s="111"/>
      <c r="U600" s="72"/>
      <c r="V600" s="112"/>
      <c r="W600" s="71"/>
      <c r="X600" s="72"/>
      <c r="Y600" s="112"/>
      <c r="Z600" s="72"/>
      <c r="AA600" s="75"/>
      <c r="AB600" s="169"/>
      <c r="AC600" s="72"/>
      <c r="AD600" s="170"/>
      <c r="AE600" s="72"/>
      <c r="AF600" s="170"/>
      <c r="AG600" s="71"/>
      <c r="AH600" s="72"/>
      <c r="AI600" s="170"/>
      <c r="AJ600" s="71"/>
      <c r="AK600" s="72"/>
      <c r="AL600" s="170"/>
      <c r="AM600" s="72"/>
      <c r="AN600" s="111"/>
      <c r="AO600" s="72"/>
      <c r="AP600" s="156"/>
      <c r="AQ600" s="72"/>
      <c r="AR600" s="156"/>
      <c r="AS600" s="72"/>
      <c r="AT600" s="160"/>
      <c r="AU600" s="72"/>
      <c r="AV600" s="156"/>
      <c r="AW600" s="71"/>
      <c r="AX600" s="72"/>
      <c r="AY600" s="111"/>
      <c r="AZ600" s="71"/>
      <c r="BA600" s="72"/>
      <c r="BB600" s="171"/>
      <c r="BC600" s="72"/>
      <c r="BD600" s="75"/>
    </row>
    <row r="601" ht="16.5" customHeight="1" outlineLevel="1">
      <c r="A601" s="75"/>
      <c r="B601" s="105"/>
      <c r="C601" s="106"/>
      <c r="D601" s="72"/>
      <c r="E601" s="107"/>
      <c r="F601" s="71"/>
      <c r="G601" s="107"/>
      <c r="H601" s="71"/>
      <c r="I601" s="107"/>
      <c r="J601" s="71"/>
      <c r="K601" s="71"/>
      <c r="L601" s="71"/>
      <c r="M601" s="72"/>
      <c r="N601" s="246"/>
      <c r="O601" s="72"/>
      <c r="P601" s="109"/>
      <c r="Q601" s="71"/>
      <c r="R601" s="110"/>
      <c r="S601" s="72"/>
      <c r="T601" s="111"/>
      <c r="U601" s="72"/>
      <c r="V601" s="112"/>
      <c r="W601" s="71"/>
      <c r="X601" s="72"/>
      <c r="Y601" s="112"/>
      <c r="Z601" s="72"/>
      <c r="AA601" s="75"/>
      <c r="AB601" s="169"/>
      <c r="AC601" s="72"/>
      <c r="AD601" s="170"/>
      <c r="AE601" s="72"/>
      <c r="AF601" s="170"/>
      <c r="AG601" s="71"/>
      <c r="AH601" s="72"/>
      <c r="AI601" s="170"/>
      <c r="AJ601" s="71"/>
      <c r="AK601" s="72"/>
      <c r="AL601" s="170"/>
      <c r="AM601" s="72"/>
      <c r="AN601" s="111"/>
      <c r="AO601" s="72"/>
      <c r="AP601" s="156"/>
      <c r="AQ601" s="72"/>
      <c r="AR601" s="156"/>
      <c r="AS601" s="72"/>
      <c r="AT601" s="160"/>
      <c r="AU601" s="72"/>
      <c r="AV601" s="156"/>
      <c r="AW601" s="71"/>
      <c r="AX601" s="72"/>
      <c r="AY601" s="111"/>
      <c r="AZ601" s="71"/>
      <c r="BA601" s="72"/>
      <c r="BB601" s="171"/>
      <c r="BC601" s="72"/>
      <c r="BD601" s="75"/>
    </row>
    <row r="602" ht="16.5" customHeight="1" outlineLevel="1">
      <c r="A602" s="75"/>
      <c r="B602" s="105"/>
      <c r="C602" s="106"/>
      <c r="D602" s="72"/>
      <c r="E602" s="107"/>
      <c r="F602" s="71"/>
      <c r="G602" s="107"/>
      <c r="H602" s="71"/>
      <c r="I602" s="107"/>
      <c r="J602" s="71"/>
      <c r="K602" s="71"/>
      <c r="L602" s="71"/>
      <c r="M602" s="72"/>
      <c r="N602" s="246"/>
      <c r="O602" s="72"/>
      <c r="P602" s="109"/>
      <c r="Q602" s="71"/>
      <c r="R602" s="110"/>
      <c r="S602" s="72"/>
      <c r="T602" s="111"/>
      <c r="U602" s="72"/>
      <c r="V602" s="112"/>
      <c r="W602" s="71"/>
      <c r="X602" s="72"/>
      <c r="Y602" s="112"/>
      <c r="Z602" s="72"/>
      <c r="AA602" s="75"/>
      <c r="AB602" s="169"/>
      <c r="AC602" s="72"/>
      <c r="AD602" s="170"/>
      <c r="AE602" s="72"/>
      <c r="AF602" s="170"/>
      <c r="AG602" s="71"/>
      <c r="AH602" s="72"/>
      <c r="AI602" s="170"/>
      <c r="AJ602" s="71"/>
      <c r="AK602" s="72"/>
      <c r="AL602" s="170"/>
      <c r="AM602" s="72"/>
      <c r="AN602" s="111"/>
      <c r="AO602" s="72"/>
      <c r="AP602" s="156"/>
      <c r="AQ602" s="72"/>
      <c r="AR602" s="156"/>
      <c r="AS602" s="72"/>
      <c r="AT602" s="160"/>
      <c r="AU602" s="72"/>
      <c r="AV602" s="156"/>
      <c r="AW602" s="71"/>
      <c r="AX602" s="72"/>
      <c r="AY602" s="111"/>
      <c r="AZ602" s="71"/>
      <c r="BA602" s="72"/>
      <c r="BB602" s="171"/>
      <c r="BC602" s="72"/>
      <c r="BD602" s="75"/>
    </row>
    <row r="603" ht="16.5" customHeight="1" outlineLevel="1">
      <c r="A603" s="75"/>
      <c r="B603" s="105"/>
      <c r="C603" s="106"/>
      <c r="D603" s="72"/>
      <c r="E603" s="107"/>
      <c r="F603" s="71"/>
      <c r="G603" s="107"/>
      <c r="H603" s="71"/>
      <c r="I603" s="107"/>
      <c r="J603" s="71"/>
      <c r="K603" s="71"/>
      <c r="L603" s="71"/>
      <c r="M603" s="72"/>
      <c r="N603" s="246"/>
      <c r="O603" s="72"/>
      <c r="P603" s="109"/>
      <c r="Q603" s="71"/>
      <c r="R603" s="110"/>
      <c r="S603" s="72"/>
      <c r="T603" s="111"/>
      <c r="U603" s="72"/>
      <c r="V603" s="112"/>
      <c r="W603" s="71"/>
      <c r="X603" s="72"/>
      <c r="Y603" s="112"/>
      <c r="Z603" s="72"/>
      <c r="AA603" s="75"/>
      <c r="AB603" s="169"/>
      <c r="AC603" s="72"/>
      <c r="AD603" s="170"/>
      <c r="AE603" s="72"/>
      <c r="AF603" s="170"/>
      <c r="AG603" s="71"/>
      <c r="AH603" s="72"/>
      <c r="AI603" s="170"/>
      <c r="AJ603" s="71"/>
      <c r="AK603" s="72"/>
      <c r="AL603" s="170"/>
      <c r="AM603" s="72"/>
      <c r="AN603" s="111"/>
      <c r="AO603" s="72"/>
      <c r="AP603" s="156"/>
      <c r="AQ603" s="72"/>
      <c r="AR603" s="156"/>
      <c r="AS603" s="72"/>
      <c r="AT603" s="160"/>
      <c r="AU603" s="72"/>
      <c r="AV603" s="156"/>
      <c r="AW603" s="71"/>
      <c r="AX603" s="72"/>
      <c r="AY603" s="111"/>
      <c r="AZ603" s="71"/>
      <c r="BA603" s="72"/>
      <c r="BB603" s="171"/>
      <c r="BC603" s="72"/>
      <c r="BD603" s="75"/>
    </row>
    <row r="604" ht="16.5" customHeight="1" outlineLevel="1">
      <c r="A604" s="75"/>
      <c r="B604" s="105"/>
      <c r="C604" s="106"/>
      <c r="D604" s="72"/>
      <c r="E604" s="107"/>
      <c r="F604" s="71"/>
      <c r="G604" s="107"/>
      <c r="H604" s="71"/>
      <c r="I604" s="107"/>
      <c r="J604" s="71"/>
      <c r="K604" s="71"/>
      <c r="L604" s="71"/>
      <c r="M604" s="72"/>
      <c r="N604" s="246"/>
      <c r="O604" s="72"/>
      <c r="P604" s="109"/>
      <c r="Q604" s="71"/>
      <c r="R604" s="110"/>
      <c r="S604" s="72"/>
      <c r="T604" s="111"/>
      <c r="U604" s="72"/>
      <c r="V604" s="112"/>
      <c r="W604" s="71"/>
      <c r="X604" s="72"/>
      <c r="Y604" s="112"/>
      <c r="Z604" s="72"/>
      <c r="AA604" s="75"/>
      <c r="AB604" s="169"/>
      <c r="AC604" s="72"/>
      <c r="AD604" s="170"/>
      <c r="AE604" s="72"/>
      <c r="AF604" s="170"/>
      <c r="AG604" s="71"/>
      <c r="AH604" s="72"/>
      <c r="AI604" s="170"/>
      <c r="AJ604" s="71"/>
      <c r="AK604" s="72"/>
      <c r="AL604" s="170"/>
      <c r="AM604" s="72"/>
      <c r="AN604" s="111"/>
      <c r="AO604" s="72"/>
      <c r="AP604" s="156"/>
      <c r="AQ604" s="72"/>
      <c r="AR604" s="156"/>
      <c r="AS604" s="72"/>
      <c r="AT604" s="160"/>
      <c r="AU604" s="72"/>
      <c r="AV604" s="156"/>
      <c r="AW604" s="71"/>
      <c r="AX604" s="72"/>
      <c r="AY604" s="111"/>
      <c r="AZ604" s="71"/>
      <c r="BA604" s="72"/>
      <c r="BB604" s="171"/>
      <c r="BC604" s="72"/>
      <c r="BD604" s="75"/>
    </row>
    <row r="605" ht="16.5" customHeight="1" outlineLevel="1">
      <c r="A605" s="75"/>
      <c r="B605" s="105"/>
      <c r="C605" s="106"/>
      <c r="D605" s="72"/>
      <c r="E605" s="107"/>
      <c r="F605" s="71"/>
      <c r="G605" s="107"/>
      <c r="H605" s="71"/>
      <c r="I605" s="107"/>
      <c r="J605" s="71"/>
      <c r="K605" s="71"/>
      <c r="L605" s="71"/>
      <c r="M605" s="72"/>
      <c r="N605" s="246"/>
      <c r="O605" s="72"/>
      <c r="P605" s="109"/>
      <c r="Q605" s="71"/>
      <c r="R605" s="110"/>
      <c r="S605" s="72"/>
      <c r="T605" s="111"/>
      <c r="U605" s="72"/>
      <c r="V605" s="112"/>
      <c r="W605" s="71"/>
      <c r="X605" s="72"/>
      <c r="Y605" s="112"/>
      <c r="Z605" s="72"/>
      <c r="AA605" s="75"/>
      <c r="AB605" s="169"/>
      <c r="AC605" s="72"/>
      <c r="AD605" s="170"/>
      <c r="AE605" s="72"/>
      <c r="AF605" s="170"/>
      <c r="AG605" s="71"/>
      <c r="AH605" s="72"/>
      <c r="AI605" s="170"/>
      <c r="AJ605" s="71"/>
      <c r="AK605" s="72"/>
      <c r="AL605" s="170"/>
      <c r="AM605" s="72"/>
      <c r="AN605" s="111"/>
      <c r="AO605" s="72"/>
      <c r="AP605" s="156"/>
      <c r="AQ605" s="72"/>
      <c r="AR605" s="156"/>
      <c r="AS605" s="72"/>
      <c r="AT605" s="160"/>
      <c r="AU605" s="72"/>
      <c r="AV605" s="156"/>
      <c r="AW605" s="71"/>
      <c r="AX605" s="72"/>
      <c r="AY605" s="111"/>
      <c r="AZ605" s="71"/>
      <c r="BA605" s="72"/>
      <c r="BB605" s="171"/>
      <c r="BC605" s="72"/>
      <c r="BD605" s="75"/>
    </row>
    <row r="606" ht="16.5" customHeight="1" outlineLevel="1">
      <c r="A606" s="75"/>
      <c r="B606" s="105"/>
      <c r="C606" s="106"/>
      <c r="D606" s="72"/>
      <c r="E606" s="107"/>
      <c r="F606" s="71"/>
      <c r="G606" s="107"/>
      <c r="H606" s="71"/>
      <c r="I606" s="107"/>
      <c r="J606" s="71"/>
      <c r="K606" s="71"/>
      <c r="L606" s="71"/>
      <c r="M606" s="72"/>
      <c r="N606" s="246"/>
      <c r="O606" s="72"/>
      <c r="P606" s="109"/>
      <c r="Q606" s="71"/>
      <c r="R606" s="110"/>
      <c r="S606" s="72"/>
      <c r="T606" s="111"/>
      <c r="U606" s="72"/>
      <c r="V606" s="112"/>
      <c r="W606" s="71"/>
      <c r="X606" s="72"/>
      <c r="Y606" s="112"/>
      <c r="Z606" s="72"/>
      <c r="AA606" s="75"/>
      <c r="AB606" s="169"/>
      <c r="AC606" s="72"/>
      <c r="AD606" s="170"/>
      <c r="AE606" s="72"/>
      <c r="AF606" s="170"/>
      <c r="AG606" s="71"/>
      <c r="AH606" s="72"/>
      <c r="AI606" s="170"/>
      <c r="AJ606" s="71"/>
      <c r="AK606" s="72"/>
      <c r="AL606" s="170"/>
      <c r="AM606" s="72"/>
      <c r="AN606" s="111"/>
      <c r="AO606" s="72"/>
      <c r="AP606" s="156"/>
      <c r="AQ606" s="72"/>
      <c r="AR606" s="156"/>
      <c r="AS606" s="72"/>
      <c r="AT606" s="160"/>
      <c r="AU606" s="72"/>
      <c r="AV606" s="156"/>
      <c r="AW606" s="71"/>
      <c r="AX606" s="72"/>
      <c r="AY606" s="111"/>
      <c r="AZ606" s="71"/>
      <c r="BA606" s="72"/>
      <c r="BB606" s="171"/>
      <c r="BC606" s="72"/>
      <c r="BD606" s="75"/>
    </row>
    <row r="607" ht="16.5" customHeight="1" outlineLevel="1">
      <c r="A607" s="75"/>
      <c r="B607" s="105"/>
      <c r="C607" s="106"/>
      <c r="D607" s="72"/>
      <c r="E607" s="107"/>
      <c r="F607" s="71"/>
      <c r="G607" s="107"/>
      <c r="H607" s="71"/>
      <c r="I607" s="107"/>
      <c r="J607" s="71"/>
      <c r="K607" s="71"/>
      <c r="L607" s="71"/>
      <c r="M607" s="72"/>
      <c r="N607" s="246"/>
      <c r="O607" s="72"/>
      <c r="P607" s="109"/>
      <c r="Q607" s="71"/>
      <c r="R607" s="110"/>
      <c r="S607" s="72"/>
      <c r="T607" s="111"/>
      <c r="U607" s="72"/>
      <c r="V607" s="112"/>
      <c r="W607" s="71"/>
      <c r="X607" s="72"/>
      <c r="Y607" s="112"/>
      <c r="Z607" s="72"/>
      <c r="AA607" s="75"/>
      <c r="AB607" s="169"/>
      <c r="AC607" s="72"/>
      <c r="AD607" s="170"/>
      <c r="AE607" s="72"/>
      <c r="AF607" s="170"/>
      <c r="AG607" s="71"/>
      <c r="AH607" s="72"/>
      <c r="AI607" s="170"/>
      <c r="AJ607" s="71"/>
      <c r="AK607" s="72"/>
      <c r="AL607" s="170"/>
      <c r="AM607" s="72"/>
      <c r="AN607" s="111"/>
      <c r="AO607" s="72"/>
      <c r="AP607" s="156"/>
      <c r="AQ607" s="72"/>
      <c r="AR607" s="156"/>
      <c r="AS607" s="72"/>
      <c r="AT607" s="160"/>
      <c r="AU607" s="72"/>
      <c r="AV607" s="156"/>
      <c r="AW607" s="71"/>
      <c r="AX607" s="72"/>
      <c r="AY607" s="111"/>
      <c r="AZ607" s="71"/>
      <c r="BA607" s="72"/>
      <c r="BB607" s="171"/>
      <c r="BC607" s="72"/>
      <c r="BD607" s="75"/>
    </row>
    <row r="608" ht="16.5" customHeight="1" outlineLevel="1">
      <c r="A608" s="75"/>
      <c r="B608" s="105"/>
      <c r="C608" s="106"/>
      <c r="D608" s="72"/>
      <c r="E608" s="107"/>
      <c r="F608" s="71"/>
      <c r="G608" s="107"/>
      <c r="H608" s="71"/>
      <c r="I608" s="107"/>
      <c r="J608" s="71"/>
      <c r="K608" s="71"/>
      <c r="L608" s="71"/>
      <c r="M608" s="72"/>
      <c r="N608" s="246"/>
      <c r="O608" s="72"/>
      <c r="P608" s="109"/>
      <c r="Q608" s="71"/>
      <c r="R608" s="110"/>
      <c r="S608" s="72"/>
      <c r="T608" s="111"/>
      <c r="U608" s="72"/>
      <c r="V608" s="112"/>
      <c r="W608" s="71"/>
      <c r="X608" s="72"/>
      <c r="Y608" s="112"/>
      <c r="Z608" s="72"/>
      <c r="AA608" s="75"/>
      <c r="AB608" s="169"/>
      <c r="AC608" s="72"/>
      <c r="AD608" s="170"/>
      <c r="AE608" s="72"/>
      <c r="AF608" s="170"/>
      <c r="AG608" s="71"/>
      <c r="AH608" s="72"/>
      <c r="AI608" s="170"/>
      <c r="AJ608" s="71"/>
      <c r="AK608" s="72"/>
      <c r="AL608" s="170"/>
      <c r="AM608" s="72"/>
      <c r="AN608" s="111"/>
      <c r="AO608" s="72"/>
      <c r="AP608" s="156"/>
      <c r="AQ608" s="72"/>
      <c r="AR608" s="156"/>
      <c r="AS608" s="72"/>
      <c r="AT608" s="160"/>
      <c r="AU608" s="72"/>
      <c r="AV608" s="156"/>
      <c r="AW608" s="71"/>
      <c r="AX608" s="72"/>
      <c r="AY608" s="111"/>
      <c r="AZ608" s="71"/>
      <c r="BA608" s="72"/>
      <c r="BB608" s="171"/>
      <c r="BC608" s="72"/>
      <c r="BD608" s="75"/>
    </row>
    <row r="609" ht="16.5" customHeight="1" outlineLevel="1">
      <c r="A609" s="75"/>
      <c r="B609" s="105"/>
      <c r="C609" s="106"/>
      <c r="D609" s="72"/>
      <c r="E609" s="107"/>
      <c r="F609" s="71"/>
      <c r="G609" s="107"/>
      <c r="H609" s="71"/>
      <c r="I609" s="107"/>
      <c r="J609" s="71"/>
      <c r="K609" s="71"/>
      <c r="L609" s="71"/>
      <c r="M609" s="72"/>
      <c r="N609" s="246"/>
      <c r="O609" s="72"/>
      <c r="P609" s="109"/>
      <c r="Q609" s="71"/>
      <c r="R609" s="110"/>
      <c r="S609" s="72"/>
      <c r="T609" s="111"/>
      <c r="U609" s="72"/>
      <c r="V609" s="112"/>
      <c r="W609" s="71"/>
      <c r="X609" s="72"/>
      <c r="Y609" s="112"/>
      <c r="Z609" s="72"/>
      <c r="AA609" s="75"/>
      <c r="AB609" s="169"/>
      <c r="AC609" s="72"/>
      <c r="AD609" s="170"/>
      <c r="AE609" s="72"/>
      <c r="AF609" s="170"/>
      <c r="AG609" s="71"/>
      <c r="AH609" s="72"/>
      <c r="AI609" s="170"/>
      <c r="AJ609" s="71"/>
      <c r="AK609" s="72"/>
      <c r="AL609" s="170"/>
      <c r="AM609" s="72"/>
      <c r="AN609" s="111"/>
      <c r="AO609" s="72"/>
      <c r="AP609" s="156"/>
      <c r="AQ609" s="72"/>
      <c r="AR609" s="156"/>
      <c r="AS609" s="72"/>
      <c r="AT609" s="160"/>
      <c r="AU609" s="72"/>
      <c r="AV609" s="156"/>
      <c r="AW609" s="71"/>
      <c r="AX609" s="72"/>
      <c r="AY609" s="111"/>
      <c r="AZ609" s="71"/>
      <c r="BA609" s="72"/>
      <c r="BB609" s="171"/>
      <c r="BC609" s="72"/>
      <c r="BD609" s="75"/>
    </row>
    <row r="610" ht="16.5" customHeight="1" outlineLevel="1">
      <c r="A610" s="75"/>
      <c r="B610" s="105"/>
      <c r="C610" s="106"/>
      <c r="D610" s="72"/>
      <c r="E610" s="107"/>
      <c r="F610" s="71"/>
      <c r="G610" s="107"/>
      <c r="H610" s="71"/>
      <c r="I610" s="107"/>
      <c r="J610" s="71"/>
      <c r="K610" s="71"/>
      <c r="L610" s="71"/>
      <c r="M610" s="72"/>
      <c r="N610" s="246"/>
      <c r="O610" s="72"/>
      <c r="P610" s="109"/>
      <c r="Q610" s="71"/>
      <c r="R610" s="110"/>
      <c r="S610" s="72"/>
      <c r="T610" s="111"/>
      <c r="U610" s="72"/>
      <c r="V610" s="112"/>
      <c r="W610" s="71"/>
      <c r="X610" s="72"/>
      <c r="Y610" s="112"/>
      <c r="Z610" s="72"/>
      <c r="AA610" s="75"/>
      <c r="AB610" s="169"/>
      <c r="AC610" s="72"/>
      <c r="AD610" s="170"/>
      <c r="AE610" s="72"/>
      <c r="AF610" s="170"/>
      <c r="AG610" s="71"/>
      <c r="AH610" s="72"/>
      <c r="AI610" s="170"/>
      <c r="AJ610" s="71"/>
      <c r="AK610" s="72"/>
      <c r="AL610" s="170"/>
      <c r="AM610" s="72"/>
      <c r="AN610" s="111"/>
      <c r="AO610" s="72"/>
      <c r="AP610" s="156"/>
      <c r="AQ610" s="72"/>
      <c r="AR610" s="156"/>
      <c r="AS610" s="72"/>
      <c r="AT610" s="160"/>
      <c r="AU610" s="72"/>
      <c r="AV610" s="156"/>
      <c r="AW610" s="71"/>
      <c r="AX610" s="72"/>
      <c r="AY610" s="111"/>
      <c r="AZ610" s="71"/>
      <c r="BA610" s="72"/>
      <c r="BB610" s="171"/>
      <c r="BC610" s="72"/>
      <c r="BD610" s="75"/>
    </row>
    <row r="611" ht="16.5" customHeight="1" outlineLevel="1">
      <c r="A611" s="75"/>
      <c r="B611" s="105"/>
      <c r="C611" s="106"/>
      <c r="D611" s="72"/>
      <c r="E611" s="107"/>
      <c r="F611" s="71"/>
      <c r="G611" s="107"/>
      <c r="H611" s="71"/>
      <c r="I611" s="107"/>
      <c r="J611" s="71"/>
      <c r="K611" s="71"/>
      <c r="L611" s="71"/>
      <c r="M611" s="72"/>
      <c r="N611" s="246"/>
      <c r="O611" s="72"/>
      <c r="P611" s="109"/>
      <c r="Q611" s="71"/>
      <c r="R611" s="110"/>
      <c r="S611" s="72"/>
      <c r="T611" s="111"/>
      <c r="U611" s="72"/>
      <c r="V611" s="112"/>
      <c r="W611" s="71"/>
      <c r="X611" s="72"/>
      <c r="Y611" s="112"/>
      <c r="Z611" s="72"/>
      <c r="AA611" s="75"/>
      <c r="AB611" s="169"/>
      <c r="AC611" s="72"/>
      <c r="AD611" s="170"/>
      <c r="AE611" s="72"/>
      <c r="AF611" s="170"/>
      <c r="AG611" s="71"/>
      <c r="AH611" s="72"/>
      <c r="AI611" s="170"/>
      <c r="AJ611" s="71"/>
      <c r="AK611" s="72"/>
      <c r="AL611" s="170"/>
      <c r="AM611" s="72"/>
      <c r="AN611" s="111"/>
      <c r="AO611" s="72"/>
      <c r="AP611" s="156"/>
      <c r="AQ611" s="72"/>
      <c r="AR611" s="156"/>
      <c r="AS611" s="72"/>
      <c r="AT611" s="160"/>
      <c r="AU611" s="72"/>
      <c r="AV611" s="156"/>
      <c r="AW611" s="71"/>
      <c r="AX611" s="72"/>
      <c r="AY611" s="111"/>
      <c r="AZ611" s="71"/>
      <c r="BA611" s="72"/>
      <c r="BB611" s="171"/>
      <c r="BC611" s="72"/>
      <c r="BD611" s="75"/>
    </row>
    <row r="612" ht="16.5" customHeight="1" outlineLevel="1">
      <c r="A612" s="75"/>
      <c r="B612" s="105"/>
      <c r="C612" s="106"/>
      <c r="D612" s="72"/>
      <c r="E612" s="107"/>
      <c r="F612" s="71"/>
      <c r="G612" s="107"/>
      <c r="H612" s="71"/>
      <c r="I612" s="107"/>
      <c r="J612" s="71"/>
      <c r="K612" s="71"/>
      <c r="L612" s="71"/>
      <c r="M612" s="72"/>
      <c r="N612" s="246"/>
      <c r="O612" s="72"/>
      <c r="P612" s="109"/>
      <c r="Q612" s="71"/>
      <c r="R612" s="110"/>
      <c r="S612" s="72"/>
      <c r="T612" s="111"/>
      <c r="U612" s="72"/>
      <c r="V612" s="112"/>
      <c r="W612" s="71"/>
      <c r="X612" s="72"/>
      <c r="Y612" s="112"/>
      <c r="Z612" s="72"/>
      <c r="AA612" s="75"/>
      <c r="AB612" s="169"/>
      <c r="AC612" s="72"/>
      <c r="AD612" s="170"/>
      <c r="AE612" s="72"/>
      <c r="AF612" s="170"/>
      <c r="AG612" s="71"/>
      <c r="AH612" s="72"/>
      <c r="AI612" s="170"/>
      <c r="AJ612" s="71"/>
      <c r="AK612" s="72"/>
      <c r="AL612" s="170"/>
      <c r="AM612" s="72"/>
      <c r="AN612" s="111"/>
      <c r="AO612" s="72"/>
      <c r="AP612" s="156"/>
      <c r="AQ612" s="72"/>
      <c r="AR612" s="156"/>
      <c r="AS612" s="72"/>
      <c r="AT612" s="160"/>
      <c r="AU612" s="72"/>
      <c r="AV612" s="156"/>
      <c r="AW612" s="71"/>
      <c r="AX612" s="72"/>
      <c r="AY612" s="111"/>
      <c r="AZ612" s="71"/>
      <c r="BA612" s="72"/>
      <c r="BB612" s="171"/>
      <c r="BC612" s="72"/>
      <c r="BD612" s="75"/>
    </row>
    <row r="613" ht="16.5" customHeight="1" outlineLevel="1">
      <c r="A613" s="75"/>
      <c r="B613" s="105"/>
      <c r="C613" s="106"/>
      <c r="D613" s="72"/>
      <c r="E613" s="107"/>
      <c r="F613" s="71"/>
      <c r="G613" s="107"/>
      <c r="H613" s="71"/>
      <c r="I613" s="107"/>
      <c r="J613" s="71"/>
      <c r="K613" s="71"/>
      <c r="L613" s="71"/>
      <c r="M613" s="72"/>
      <c r="N613" s="246"/>
      <c r="O613" s="72"/>
      <c r="P613" s="109"/>
      <c r="Q613" s="71"/>
      <c r="R613" s="110"/>
      <c r="S613" s="72"/>
      <c r="T613" s="111"/>
      <c r="U613" s="72"/>
      <c r="V613" s="112"/>
      <c r="W613" s="71"/>
      <c r="X613" s="72"/>
      <c r="Y613" s="112"/>
      <c r="Z613" s="72"/>
      <c r="AA613" s="75"/>
      <c r="AB613" s="169"/>
      <c r="AC613" s="72"/>
      <c r="AD613" s="170"/>
      <c r="AE613" s="72"/>
      <c r="AF613" s="170"/>
      <c r="AG613" s="71"/>
      <c r="AH613" s="72"/>
      <c r="AI613" s="170"/>
      <c r="AJ613" s="71"/>
      <c r="AK613" s="72"/>
      <c r="AL613" s="170"/>
      <c r="AM613" s="72"/>
      <c r="AN613" s="111"/>
      <c r="AO613" s="72"/>
      <c r="AP613" s="156"/>
      <c r="AQ613" s="72"/>
      <c r="AR613" s="156"/>
      <c r="AS613" s="72"/>
      <c r="AT613" s="160"/>
      <c r="AU613" s="72"/>
      <c r="AV613" s="156"/>
      <c r="AW613" s="71"/>
      <c r="AX613" s="72"/>
      <c r="AY613" s="111"/>
      <c r="AZ613" s="71"/>
      <c r="BA613" s="72"/>
      <c r="BB613" s="171"/>
      <c r="BC613" s="72"/>
      <c r="BD613" s="75"/>
    </row>
    <row r="614" ht="16.5" customHeight="1" outlineLevel="1">
      <c r="A614" s="75"/>
      <c r="B614" s="105"/>
      <c r="C614" s="106"/>
      <c r="D614" s="72"/>
      <c r="E614" s="107"/>
      <c r="F614" s="71"/>
      <c r="G614" s="107"/>
      <c r="H614" s="71"/>
      <c r="I614" s="107"/>
      <c r="J614" s="71"/>
      <c r="K614" s="71"/>
      <c r="L614" s="71"/>
      <c r="M614" s="72"/>
      <c r="N614" s="246"/>
      <c r="O614" s="72"/>
      <c r="P614" s="109"/>
      <c r="Q614" s="71"/>
      <c r="R614" s="110"/>
      <c r="S614" s="72"/>
      <c r="T614" s="111"/>
      <c r="U614" s="72"/>
      <c r="V614" s="112"/>
      <c r="W614" s="71"/>
      <c r="X614" s="72"/>
      <c r="Y614" s="112"/>
      <c r="Z614" s="72"/>
      <c r="AA614" s="75"/>
      <c r="AB614" s="169"/>
      <c r="AC614" s="72"/>
      <c r="AD614" s="170"/>
      <c r="AE614" s="72"/>
      <c r="AF614" s="170"/>
      <c r="AG614" s="71"/>
      <c r="AH614" s="72"/>
      <c r="AI614" s="170"/>
      <c r="AJ614" s="71"/>
      <c r="AK614" s="72"/>
      <c r="AL614" s="170"/>
      <c r="AM614" s="72"/>
      <c r="AN614" s="111"/>
      <c r="AO614" s="72"/>
      <c r="AP614" s="156"/>
      <c r="AQ614" s="72"/>
      <c r="AR614" s="156"/>
      <c r="AS614" s="72"/>
      <c r="AT614" s="160"/>
      <c r="AU614" s="72"/>
      <c r="AV614" s="156"/>
      <c r="AW614" s="71"/>
      <c r="AX614" s="72"/>
      <c r="AY614" s="111"/>
      <c r="AZ614" s="71"/>
      <c r="BA614" s="72"/>
      <c r="BB614" s="171"/>
      <c r="BC614" s="72"/>
      <c r="BD614" s="75"/>
    </row>
    <row r="615" ht="16.5" customHeight="1" outlineLevel="1">
      <c r="A615" s="75"/>
      <c r="B615" s="105"/>
      <c r="C615" s="106"/>
      <c r="D615" s="72"/>
      <c r="E615" s="107"/>
      <c r="F615" s="71"/>
      <c r="G615" s="107"/>
      <c r="H615" s="71"/>
      <c r="I615" s="107"/>
      <c r="J615" s="71"/>
      <c r="K615" s="71"/>
      <c r="L615" s="71"/>
      <c r="M615" s="72"/>
      <c r="N615" s="246"/>
      <c r="O615" s="72"/>
      <c r="P615" s="109"/>
      <c r="Q615" s="71"/>
      <c r="R615" s="110"/>
      <c r="S615" s="72"/>
      <c r="T615" s="111"/>
      <c r="U615" s="72"/>
      <c r="V615" s="112"/>
      <c r="W615" s="71"/>
      <c r="X615" s="72"/>
      <c r="Y615" s="112"/>
      <c r="Z615" s="72"/>
      <c r="AA615" s="75"/>
      <c r="AB615" s="169"/>
      <c r="AC615" s="72"/>
      <c r="AD615" s="170"/>
      <c r="AE615" s="72"/>
      <c r="AF615" s="170"/>
      <c r="AG615" s="71"/>
      <c r="AH615" s="72"/>
      <c r="AI615" s="170"/>
      <c r="AJ615" s="71"/>
      <c r="AK615" s="72"/>
      <c r="AL615" s="170"/>
      <c r="AM615" s="72"/>
      <c r="AN615" s="111"/>
      <c r="AO615" s="72"/>
      <c r="AP615" s="156"/>
      <c r="AQ615" s="72"/>
      <c r="AR615" s="156"/>
      <c r="AS615" s="72"/>
      <c r="AT615" s="160"/>
      <c r="AU615" s="72"/>
      <c r="AV615" s="156"/>
      <c r="AW615" s="71"/>
      <c r="AX615" s="72"/>
      <c r="AY615" s="111"/>
      <c r="AZ615" s="71"/>
      <c r="BA615" s="72"/>
      <c r="BB615" s="171"/>
      <c r="BC615" s="72"/>
      <c r="BD615" s="75"/>
    </row>
    <row r="616" ht="16.5" customHeight="1" outlineLevel="1">
      <c r="A616" s="75"/>
      <c r="B616" s="105"/>
      <c r="C616" s="106"/>
      <c r="D616" s="72"/>
      <c r="E616" s="107"/>
      <c r="F616" s="71"/>
      <c r="G616" s="107"/>
      <c r="H616" s="71"/>
      <c r="I616" s="107"/>
      <c r="J616" s="71"/>
      <c r="K616" s="71"/>
      <c r="L616" s="71"/>
      <c r="M616" s="72"/>
      <c r="N616" s="246"/>
      <c r="O616" s="72"/>
      <c r="P616" s="109"/>
      <c r="Q616" s="71"/>
      <c r="R616" s="110"/>
      <c r="S616" s="72"/>
      <c r="T616" s="111"/>
      <c r="U616" s="72"/>
      <c r="V616" s="112"/>
      <c r="W616" s="71"/>
      <c r="X616" s="72"/>
      <c r="Y616" s="112"/>
      <c r="Z616" s="72"/>
      <c r="AA616" s="75"/>
      <c r="AB616" s="169"/>
      <c r="AC616" s="72"/>
      <c r="AD616" s="170"/>
      <c r="AE616" s="72"/>
      <c r="AF616" s="170"/>
      <c r="AG616" s="71"/>
      <c r="AH616" s="72"/>
      <c r="AI616" s="170"/>
      <c r="AJ616" s="71"/>
      <c r="AK616" s="72"/>
      <c r="AL616" s="170"/>
      <c r="AM616" s="72"/>
      <c r="AN616" s="111"/>
      <c r="AO616" s="72"/>
      <c r="AP616" s="156"/>
      <c r="AQ616" s="72"/>
      <c r="AR616" s="156"/>
      <c r="AS616" s="72"/>
      <c r="AT616" s="160"/>
      <c r="AU616" s="72"/>
      <c r="AV616" s="156"/>
      <c r="AW616" s="71"/>
      <c r="AX616" s="72"/>
      <c r="AY616" s="111"/>
      <c r="AZ616" s="71"/>
      <c r="BA616" s="72"/>
      <c r="BB616" s="171"/>
      <c r="BC616" s="72"/>
      <c r="BD616" s="75"/>
    </row>
    <row r="617" ht="16.5" customHeight="1" outlineLevel="1">
      <c r="A617" s="75"/>
      <c r="B617" s="105"/>
      <c r="C617" s="106"/>
      <c r="D617" s="72"/>
      <c r="E617" s="107"/>
      <c r="F617" s="71"/>
      <c r="G617" s="107"/>
      <c r="H617" s="71"/>
      <c r="I617" s="107"/>
      <c r="J617" s="71"/>
      <c r="K617" s="71"/>
      <c r="L617" s="71"/>
      <c r="M617" s="72"/>
      <c r="N617" s="246"/>
      <c r="O617" s="72"/>
      <c r="P617" s="109"/>
      <c r="Q617" s="71"/>
      <c r="R617" s="110"/>
      <c r="S617" s="72"/>
      <c r="T617" s="111"/>
      <c r="U617" s="72"/>
      <c r="V617" s="112"/>
      <c r="W617" s="71"/>
      <c r="X617" s="72"/>
      <c r="Y617" s="112"/>
      <c r="Z617" s="72"/>
      <c r="AA617" s="75"/>
      <c r="AB617" s="169"/>
      <c r="AC617" s="72"/>
      <c r="AD617" s="170"/>
      <c r="AE617" s="72"/>
      <c r="AF617" s="170"/>
      <c r="AG617" s="71"/>
      <c r="AH617" s="72"/>
      <c r="AI617" s="170"/>
      <c r="AJ617" s="71"/>
      <c r="AK617" s="72"/>
      <c r="AL617" s="170"/>
      <c r="AM617" s="72"/>
      <c r="AN617" s="111"/>
      <c r="AO617" s="72"/>
      <c r="AP617" s="156"/>
      <c r="AQ617" s="72"/>
      <c r="AR617" s="156"/>
      <c r="AS617" s="72"/>
      <c r="AT617" s="160"/>
      <c r="AU617" s="72"/>
      <c r="AV617" s="156"/>
      <c r="AW617" s="71"/>
      <c r="AX617" s="72"/>
      <c r="AY617" s="111"/>
      <c r="AZ617" s="71"/>
      <c r="BA617" s="72"/>
      <c r="BB617" s="171"/>
      <c r="BC617" s="72"/>
      <c r="BD617" s="75"/>
    </row>
    <row r="618" ht="16.5" customHeight="1" outlineLevel="1">
      <c r="A618" s="75"/>
      <c r="B618" s="105"/>
      <c r="C618" s="106"/>
      <c r="D618" s="72"/>
      <c r="E618" s="107"/>
      <c r="F618" s="71"/>
      <c r="G618" s="107"/>
      <c r="H618" s="71"/>
      <c r="I618" s="107"/>
      <c r="J618" s="71"/>
      <c r="K618" s="71"/>
      <c r="L618" s="71"/>
      <c r="M618" s="72"/>
      <c r="N618" s="246"/>
      <c r="O618" s="72"/>
      <c r="P618" s="109"/>
      <c r="Q618" s="71"/>
      <c r="R618" s="110"/>
      <c r="S618" s="72"/>
      <c r="T618" s="111"/>
      <c r="U618" s="72"/>
      <c r="V618" s="112"/>
      <c r="W618" s="71"/>
      <c r="X618" s="72"/>
      <c r="Y618" s="112"/>
      <c r="Z618" s="72"/>
      <c r="AA618" s="75"/>
      <c r="AB618" s="169"/>
      <c r="AC618" s="72"/>
      <c r="AD618" s="170"/>
      <c r="AE618" s="72"/>
      <c r="AF618" s="170"/>
      <c r="AG618" s="71"/>
      <c r="AH618" s="72"/>
      <c r="AI618" s="170"/>
      <c r="AJ618" s="71"/>
      <c r="AK618" s="72"/>
      <c r="AL618" s="170"/>
      <c r="AM618" s="72"/>
      <c r="AN618" s="111"/>
      <c r="AO618" s="72"/>
      <c r="AP618" s="156"/>
      <c r="AQ618" s="72"/>
      <c r="AR618" s="156"/>
      <c r="AS618" s="72"/>
      <c r="AT618" s="160"/>
      <c r="AU618" s="72"/>
      <c r="AV618" s="156"/>
      <c r="AW618" s="71"/>
      <c r="AX618" s="72"/>
      <c r="AY618" s="111"/>
      <c r="AZ618" s="71"/>
      <c r="BA618" s="72"/>
      <c r="BB618" s="171"/>
      <c r="BC618" s="72"/>
      <c r="BD618" s="75"/>
    </row>
    <row r="619" ht="16.5" customHeight="1" outlineLevel="1">
      <c r="A619" s="75"/>
      <c r="B619" s="105"/>
      <c r="C619" s="106"/>
      <c r="D619" s="72"/>
      <c r="E619" s="107"/>
      <c r="F619" s="71"/>
      <c r="G619" s="107"/>
      <c r="H619" s="71"/>
      <c r="I619" s="107"/>
      <c r="J619" s="71"/>
      <c r="K619" s="71"/>
      <c r="L619" s="71"/>
      <c r="M619" s="72"/>
      <c r="N619" s="246"/>
      <c r="O619" s="72"/>
      <c r="P619" s="109"/>
      <c r="Q619" s="71"/>
      <c r="R619" s="110"/>
      <c r="S619" s="72"/>
      <c r="T619" s="111"/>
      <c r="U619" s="72"/>
      <c r="V619" s="112"/>
      <c r="W619" s="71"/>
      <c r="X619" s="72"/>
      <c r="Y619" s="112"/>
      <c r="Z619" s="72"/>
      <c r="AA619" s="75"/>
      <c r="AB619" s="169"/>
      <c r="AC619" s="72"/>
      <c r="AD619" s="170"/>
      <c r="AE619" s="72"/>
      <c r="AF619" s="170"/>
      <c r="AG619" s="71"/>
      <c r="AH619" s="72"/>
      <c r="AI619" s="170"/>
      <c r="AJ619" s="71"/>
      <c r="AK619" s="72"/>
      <c r="AL619" s="170"/>
      <c r="AM619" s="72"/>
      <c r="AN619" s="111"/>
      <c r="AO619" s="72"/>
      <c r="AP619" s="156"/>
      <c r="AQ619" s="72"/>
      <c r="AR619" s="156"/>
      <c r="AS619" s="72"/>
      <c r="AT619" s="160"/>
      <c r="AU619" s="72"/>
      <c r="AV619" s="156"/>
      <c r="AW619" s="71"/>
      <c r="AX619" s="72"/>
      <c r="AY619" s="111"/>
      <c r="AZ619" s="71"/>
      <c r="BA619" s="72"/>
      <c r="BB619" s="171"/>
      <c r="BC619" s="72"/>
      <c r="BD619" s="75"/>
    </row>
    <row r="620" ht="16.5" customHeight="1" outlineLevel="1">
      <c r="A620" s="75"/>
      <c r="B620" s="105"/>
      <c r="C620" s="106"/>
      <c r="D620" s="72"/>
      <c r="E620" s="107"/>
      <c r="F620" s="71"/>
      <c r="G620" s="107"/>
      <c r="H620" s="71"/>
      <c r="I620" s="107"/>
      <c r="J620" s="71"/>
      <c r="K620" s="71"/>
      <c r="L620" s="71"/>
      <c r="M620" s="72"/>
      <c r="N620" s="246"/>
      <c r="O620" s="72"/>
      <c r="P620" s="109"/>
      <c r="Q620" s="71"/>
      <c r="R620" s="110"/>
      <c r="S620" s="72"/>
      <c r="T620" s="111"/>
      <c r="U620" s="72"/>
      <c r="V620" s="112"/>
      <c r="W620" s="71"/>
      <c r="X620" s="72"/>
      <c r="Y620" s="112"/>
      <c r="Z620" s="72"/>
      <c r="AA620" s="75"/>
      <c r="AB620" s="169"/>
      <c r="AC620" s="72"/>
      <c r="AD620" s="170"/>
      <c r="AE620" s="72"/>
      <c r="AF620" s="170"/>
      <c r="AG620" s="71"/>
      <c r="AH620" s="72"/>
      <c r="AI620" s="170"/>
      <c r="AJ620" s="71"/>
      <c r="AK620" s="72"/>
      <c r="AL620" s="170"/>
      <c r="AM620" s="72"/>
      <c r="AN620" s="111"/>
      <c r="AO620" s="72"/>
      <c r="AP620" s="156"/>
      <c r="AQ620" s="72"/>
      <c r="AR620" s="156"/>
      <c r="AS620" s="72"/>
      <c r="AT620" s="160"/>
      <c r="AU620" s="72"/>
      <c r="AV620" s="156"/>
      <c r="AW620" s="71"/>
      <c r="AX620" s="72"/>
      <c r="AY620" s="111"/>
      <c r="AZ620" s="71"/>
      <c r="BA620" s="72"/>
      <c r="BB620" s="171"/>
      <c r="BC620" s="72"/>
      <c r="BD620" s="75"/>
    </row>
    <row r="621" ht="16.5" customHeight="1" outlineLevel="1">
      <c r="A621" s="75"/>
      <c r="B621" s="105"/>
      <c r="C621" s="106"/>
      <c r="D621" s="72"/>
      <c r="E621" s="107"/>
      <c r="F621" s="71"/>
      <c r="G621" s="107"/>
      <c r="H621" s="71"/>
      <c r="I621" s="107"/>
      <c r="J621" s="71"/>
      <c r="K621" s="71"/>
      <c r="L621" s="71"/>
      <c r="M621" s="72"/>
      <c r="N621" s="246"/>
      <c r="O621" s="72"/>
      <c r="P621" s="109"/>
      <c r="Q621" s="71"/>
      <c r="R621" s="110"/>
      <c r="S621" s="72"/>
      <c r="T621" s="111"/>
      <c r="U621" s="72"/>
      <c r="V621" s="112"/>
      <c r="W621" s="71"/>
      <c r="X621" s="72"/>
      <c r="Y621" s="112"/>
      <c r="Z621" s="72"/>
      <c r="AA621" s="75"/>
      <c r="AB621" s="169"/>
      <c r="AC621" s="72"/>
      <c r="AD621" s="170"/>
      <c r="AE621" s="72"/>
      <c r="AF621" s="170"/>
      <c r="AG621" s="71"/>
      <c r="AH621" s="72"/>
      <c r="AI621" s="170"/>
      <c r="AJ621" s="71"/>
      <c r="AK621" s="72"/>
      <c r="AL621" s="170"/>
      <c r="AM621" s="72"/>
      <c r="AN621" s="111"/>
      <c r="AO621" s="72"/>
      <c r="AP621" s="156"/>
      <c r="AQ621" s="72"/>
      <c r="AR621" s="156"/>
      <c r="AS621" s="72"/>
      <c r="AT621" s="160"/>
      <c r="AU621" s="72"/>
      <c r="AV621" s="156"/>
      <c r="AW621" s="71"/>
      <c r="AX621" s="72"/>
      <c r="AY621" s="111"/>
      <c r="AZ621" s="71"/>
      <c r="BA621" s="72"/>
      <c r="BB621" s="171"/>
      <c r="BC621" s="72"/>
      <c r="BD621" s="75"/>
    </row>
    <row r="622" ht="16.5" customHeight="1" outlineLevel="1">
      <c r="A622" s="75"/>
      <c r="B622" s="105"/>
      <c r="C622" s="106"/>
      <c r="D622" s="72"/>
      <c r="E622" s="107"/>
      <c r="F622" s="71"/>
      <c r="G622" s="107"/>
      <c r="H622" s="71"/>
      <c r="I622" s="107"/>
      <c r="J622" s="71"/>
      <c r="K622" s="71"/>
      <c r="L622" s="71"/>
      <c r="M622" s="72"/>
      <c r="N622" s="246"/>
      <c r="O622" s="72"/>
      <c r="P622" s="109"/>
      <c r="Q622" s="71"/>
      <c r="R622" s="110"/>
      <c r="S622" s="72"/>
      <c r="T622" s="111"/>
      <c r="U622" s="72"/>
      <c r="V622" s="112"/>
      <c r="W622" s="71"/>
      <c r="X622" s="72"/>
      <c r="Y622" s="112"/>
      <c r="Z622" s="72"/>
      <c r="AA622" s="75"/>
      <c r="AB622" s="169"/>
      <c r="AC622" s="72"/>
      <c r="AD622" s="170"/>
      <c r="AE622" s="72"/>
      <c r="AF622" s="170"/>
      <c r="AG622" s="71"/>
      <c r="AH622" s="72"/>
      <c r="AI622" s="170"/>
      <c r="AJ622" s="71"/>
      <c r="AK622" s="72"/>
      <c r="AL622" s="170"/>
      <c r="AM622" s="72"/>
      <c r="AN622" s="111"/>
      <c r="AO622" s="72"/>
      <c r="AP622" s="156"/>
      <c r="AQ622" s="72"/>
      <c r="AR622" s="156"/>
      <c r="AS622" s="72"/>
      <c r="AT622" s="160"/>
      <c r="AU622" s="72"/>
      <c r="AV622" s="156"/>
      <c r="AW622" s="71"/>
      <c r="AX622" s="72"/>
      <c r="AY622" s="111"/>
      <c r="AZ622" s="71"/>
      <c r="BA622" s="72"/>
      <c r="BB622" s="171"/>
      <c r="BC622" s="72"/>
      <c r="BD622" s="75"/>
    </row>
    <row r="623" ht="16.5" customHeight="1" outlineLevel="1">
      <c r="A623" s="75"/>
      <c r="B623" s="105"/>
      <c r="C623" s="106"/>
      <c r="D623" s="72"/>
      <c r="E623" s="107"/>
      <c r="F623" s="71"/>
      <c r="G623" s="107"/>
      <c r="H623" s="71"/>
      <c r="I623" s="107"/>
      <c r="J623" s="71"/>
      <c r="K623" s="71"/>
      <c r="L623" s="71"/>
      <c r="M623" s="72"/>
      <c r="N623" s="246"/>
      <c r="O623" s="72"/>
      <c r="P623" s="109"/>
      <c r="Q623" s="71"/>
      <c r="R623" s="110"/>
      <c r="S623" s="72"/>
      <c r="T623" s="111"/>
      <c r="U623" s="72"/>
      <c r="V623" s="112"/>
      <c r="W623" s="71"/>
      <c r="X623" s="72"/>
      <c r="Y623" s="112"/>
      <c r="Z623" s="72"/>
      <c r="AA623" s="75"/>
      <c r="AB623" s="169"/>
      <c r="AC623" s="72"/>
      <c r="AD623" s="170"/>
      <c r="AE623" s="72"/>
      <c r="AF623" s="170"/>
      <c r="AG623" s="71"/>
      <c r="AH623" s="72"/>
      <c r="AI623" s="170"/>
      <c r="AJ623" s="71"/>
      <c r="AK623" s="72"/>
      <c r="AL623" s="170"/>
      <c r="AM623" s="72"/>
      <c r="AN623" s="111"/>
      <c r="AO623" s="72"/>
      <c r="AP623" s="156"/>
      <c r="AQ623" s="72"/>
      <c r="AR623" s="156"/>
      <c r="AS623" s="72"/>
      <c r="AT623" s="160"/>
      <c r="AU623" s="72"/>
      <c r="AV623" s="156"/>
      <c r="AW623" s="71"/>
      <c r="AX623" s="72"/>
      <c r="AY623" s="111"/>
      <c r="AZ623" s="71"/>
      <c r="BA623" s="72"/>
      <c r="BB623" s="171"/>
      <c r="BC623" s="72"/>
      <c r="BD623" s="75"/>
    </row>
    <row r="624" ht="16.5" customHeight="1" outlineLevel="1">
      <c r="A624" s="75"/>
      <c r="B624" s="105"/>
      <c r="C624" s="106"/>
      <c r="D624" s="72"/>
      <c r="E624" s="107"/>
      <c r="F624" s="71"/>
      <c r="G624" s="107"/>
      <c r="H624" s="71"/>
      <c r="I624" s="107"/>
      <c r="J624" s="71"/>
      <c r="K624" s="71"/>
      <c r="L624" s="71"/>
      <c r="M624" s="72"/>
      <c r="N624" s="246"/>
      <c r="O624" s="72"/>
      <c r="P624" s="109"/>
      <c r="Q624" s="71"/>
      <c r="R624" s="110"/>
      <c r="S624" s="72"/>
      <c r="T624" s="111"/>
      <c r="U624" s="72"/>
      <c r="V624" s="112"/>
      <c r="W624" s="71"/>
      <c r="X624" s="72"/>
      <c r="Y624" s="112"/>
      <c r="Z624" s="72"/>
      <c r="AA624" s="75"/>
      <c r="AB624" s="169"/>
      <c r="AC624" s="72"/>
      <c r="AD624" s="170"/>
      <c r="AE624" s="72"/>
      <c r="AF624" s="170"/>
      <c r="AG624" s="71"/>
      <c r="AH624" s="72"/>
      <c r="AI624" s="170"/>
      <c r="AJ624" s="71"/>
      <c r="AK624" s="72"/>
      <c r="AL624" s="170"/>
      <c r="AM624" s="72"/>
      <c r="AN624" s="111"/>
      <c r="AO624" s="72"/>
      <c r="AP624" s="156"/>
      <c r="AQ624" s="72"/>
      <c r="AR624" s="156"/>
      <c r="AS624" s="72"/>
      <c r="AT624" s="160"/>
      <c r="AU624" s="72"/>
      <c r="AV624" s="156"/>
      <c r="AW624" s="71"/>
      <c r="AX624" s="72"/>
      <c r="AY624" s="111"/>
      <c r="AZ624" s="71"/>
      <c r="BA624" s="72"/>
      <c r="BB624" s="171"/>
      <c r="BC624" s="72"/>
      <c r="BD624" s="75"/>
    </row>
    <row r="625" ht="16.5" customHeight="1" outlineLevel="1">
      <c r="A625" s="75"/>
      <c r="B625" s="105"/>
      <c r="C625" s="106"/>
      <c r="D625" s="72"/>
      <c r="E625" s="107"/>
      <c r="F625" s="71"/>
      <c r="G625" s="107"/>
      <c r="H625" s="71"/>
      <c r="I625" s="107"/>
      <c r="J625" s="71"/>
      <c r="K625" s="71"/>
      <c r="L625" s="71"/>
      <c r="M625" s="72"/>
      <c r="N625" s="246"/>
      <c r="O625" s="72"/>
      <c r="P625" s="109"/>
      <c r="Q625" s="71"/>
      <c r="R625" s="110"/>
      <c r="S625" s="72"/>
      <c r="T625" s="111"/>
      <c r="U625" s="72"/>
      <c r="V625" s="112"/>
      <c r="W625" s="71"/>
      <c r="X625" s="72"/>
      <c r="Y625" s="112"/>
      <c r="Z625" s="72"/>
      <c r="AA625" s="75"/>
      <c r="AB625" s="169"/>
      <c r="AC625" s="72"/>
      <c r="AD625" s="170"/>
      <c r="AE625" s="72"/>
      <c r="AF625" s="170"/>
      <c r="AG625" s="71"/>
      <c r="AH625" s="72"/>
      <c r="AI625" s="170"/>
      <c r="AJ625" s="71"/>
      <c r="AK625" s="72"/>
      <c r="AL625" s="170"/>
      <c r="AM625" s="72"/>
      <c r="AN625" s="111"/>
      <c r="AO625" s="72"/>
      <c r="AP625" s="156"/>
      <c r="AQ625" s="72"/>
      <c r="AR625" s="156"/>
      <c r="AS625" s="72"/>
      <c r="AT625" s="160"/>
      <c r="AU625" s="72"/>
      <c r="AV625" s="156"/>
      <c r="AW625" s="71"/>
      <c r="AX625" s="72"/>
      <c r="AY625" s="111"/>
      <c r="AZ625" s="71"/>
      <c r="BA625" s="72"/>
      <c r="BB625" s="171"/>
      <c r="BC625" s="72"/>
      <c r="BD625" s="75"/>
    </row>
    <row r="626" ht="16.5" customHeight="1" outlineLevel="1">
      <c r="A626" s="75"/>
      <c r="B626" s="105"/>
      <c r="C626" s="106"/>
      <c r="D626" s="72"/>
      <c r="E626" s="107"/>
      <c r="F626" s="71"/>
      <c r="G626" s="107"/>
      <c r="H626" s="71"/>
      <c r="I626" s="107"/>
      <c r="J626" s="71"/>
      <c r="K626" s="71"/>
      <c r="L626" s="71"/>
      <c r="M626" s="72"/>
      <c r="N626" s="246"/>
      <c r="O626" s="72"/>
      <c r="P626" s="109"/>
      <c r="Q626" s="71"/>
      <c r="R626" s="110"/>
      <c r="S626" s="72"/>
      <c r="T626" s="111"/>
      <c r="U626" s="72"/>
      <c r="V626" s="112"/>
      <c r="W626" s="71"/>
      <c r="X626" s="72"/>
      <c r="Y626" s="112"/>
      <c r="Z626" s="72"/>
      <c r="AA626" s="75"/>
      <c r="AB626" s="169"/>
      <c r="AC626" s="72"/>
      <c r="AD626" s="170"/>
      <c r="AE626" s="72"/>
      <c r="AF626" s="170"/>
      <c r="AG626" s="71"/>
      <c r="AH626" s="72"/>
      <c r="AI626" s="170"/>
      <c r="AJ626" s="71"/>
      <c r="AK626" s="72"/>
      <c r="AL626" s="170"/>
      <c r="AM626" s="72"/>
      <c r="AN626" s="111"/>
      <c r="AO626" s="72"/>
      <c r="AP626" s="156"/>
      <c r="AQ626" s="72"/>
      <c r="AR626" s="156"/>
      <c r="AS626" s="72"/>
      <c r="AT626" s="160"/>
      <c r="AU626" s="72"/>
      <c r="AV626" s="156"/>
      <c r="AW626" s="71"/>
      <c r="AX626" s="72"/>
      <c r="AY626" s="111"/>
      <c r="AZ626" s="71"/>
      <c r="BA626" s="72"/>
      <c r="BB626" s="171"/>
      <c r="BC626" s="72"/>
      <c r="BD626" s="75"/>
    </row>
    <row r="627" ht="16.5" customHeight="1" outlineLevel="1">
      <c r="A627" s="75"/>
      <c r="B627" s="105"/>
      <c r="C627" s="106"/>
      <c r="D627" s="72"/>
      <c r="E627" s="107"/>
      <c r="F627" s="71"/>
      <c r="G627" s="107"/>
      <c r="H627" s="71"/>
      <c r="I627" s="107"/>
      <c r="J627" s="71"/>
      <c r="K627" s="71"/>
      <c r="L627" s="71"/>
      <c r="M627" s="72"/>
      <c r="N627" s="246"/>
      <c r="O627" s="72"/>
      <c r="P627" s="109"/>
      <c r="Q627" s="71"/>
      <c r="R627" s="110"/>
      <c r="S627" s="72"/>
      <c r="T627" s="111"/>
      <c r="U627" s="72"/>
      <c r="V627" s="112"/>
      <c r="W627" s="71"/>
      <c r="X627" s="72"/>
      <c r="Y627" s="112"/>
      <c r="Z627" s="72"/>
      <c r="AA627" s="75"/>
      <c r="AB627" s="169"/>
      <c r="AC627" s="72"/>
      <c r="AD627" s="170"/>
      <c r="AE627" s="72"/>
      <c r="AF627" s="170"/>
      <c r="AG627" s="71"/>
      <c r="AH627" s="72"/>
      <c r="AI627" s="170"/>
      <c r="AJ627" s="71"/>
      <c r="AK627" s="72"/>
      <c r="AL627" s="170"/>
      <c r="AM627" s="72"/>
      <c r="AN627" s="111"/>
      <c r="AO627" s="72"/>
      <c r="AP627" s="156"/>
      <c r="AQ627" s="72"/>
      <c r="AR627" s="156"/>
      <c r="AS627" s="72"/>
      <c r="AT627" s="160"/>
      <c r="AU627" s="72"/>
      <c r="AV627" s="156"/>
      <c r="AW627" s="71"/>
      <c r="AX627" s="72"/>
      <c r="AY627" s="111"/>
      <c r="AZ627" s="71"/>
      <c r="BA627" s="72"/>
      <c r="BB627" s="171"/>
      <c r="BC627" s="72"/>
      <c r="BD627" s="75"/>
    </row>
    <row r="628" ht="16.5" customHeight="1" outlineLevel="1">
      <c r="A628" s="75"/>
      <c r="B628" s="105"/>
      <c r="C628" s="106"/>
      <c r="D628" s="72"/>
      <c r="E628" s="107"/>
      <c r="F628" s="71"/>
      <c r="G628" s="107"/>
      <c r="H628" s="71"/>
      <c r="I628" s="107"/>
      <c r="J628" s="71"/>
      <c r="K628" s="71"/>
      <c r="L628" s="71"/>
      <c r="M628" s="72"/>
      <c r="N628" s="246"/>
      <c r="O628" s="72"/>
      <c r="P628" s="109"/>
      <c r="Q628" s="71"/>
      <c r="R628" s="110"/>
      <c r="S628" s="72"/>
      <c r="T628" s="111"/>
      <c r="U628" s="72"/>
      <c r="V628" s="112"/>
      <c r="W628" s="71"/>
      <c r="X628" s="72"/>
      <c r="Y628" s="112"/>
      <c r="Z628" s="72"/>
      <c r="AA628" s="75"/>
      <c r="AB628" s="169"/>
      <c r="AC628" s="72"/>
      <c r="AD628" s="170"/>
      <c r="AE628" s="72"/>
      <c r="AF628" s="170"/>
      <c r="AG628" s="71"/>
      <c r="AH628" s="72"/>
      <c r="AI628" s="170"/>
      <c r="AJ628" s="71"/>
      <c r="AK628" s="72"/>
      <c r="AL628" s="170"/>
      <c r="AM628" s="72"/>
      <c r="AN628" s="111"/>
      <c r="AO628" s="72"/>
      <c r="AP628" s="156"/>
      <c r="AQ628" s="72"/>
      <c r="AR628" s="156"/>
      <c r="AS628" s="72"/>
      <c r="AT628" s="160"/>
      <c r="AU628" s="72"/>
      <c r="AV628" s="156"/>
      <c r="AW628" s="71"/>
      <c r="AX628" s="72"/>
      <c r="AY628" s="111"/>
      <c r="AZ628" s="71"/>
      <c r="BA628" s="72"/>
      <c r="BB628" s="171"/>
      <c r="BC628" s="72"/>
      <c r="BD628" s="75"/>
    </row>
    <row r="629" ht="16.5" customHeight="1" outlineLevel="1">
      <c r="A629" s="75"/>
      <c r="B629" s="105"/>
      <c r="C629" s="106"/>
      <c r="D629" s="72"/>
      <c r="E629" s="107"/>
      <c r="F629" s="71"/>
      <c r="G629" s="107"/>
      <c r="H629" s="71"/>
      <c r="I629" s="107"/>
      <c r="J629" s="71"/>
      <c r="K629" s="71"/>
      <c r="L629" s="71"/>
      <c r="M629" s="72"/>
      <c r="N629" s="246"/>
      <c r="O629" s="72"/>
      <c r="P629" s="109"/>
      <c r="Q629" s="71"/>
      <c r="R629" s="110"/>
      <c r="S629" s="72"/>
      <c r="T629" s="111"/>
      <c r="U629" s="72"/>
      <c r="V629" s="112"/>
      <c r="W629" s="71"/>
      <c r="X629" s="72"/>
      <c r="Y629" s="112"/>
      <c r="Z629" s="72"/>
      <c r="AA629" s="75"/>
      <c r="AB629" s="169"/>
      <c r="AC629" s="72"/>
      <c r="AD629" s="170"/>
      <c r="AE629" s="72"/>
      <c r="AF629" s="170"/>
      <c r="AG629" s="71"/>
      <c r="AH629" s="72"/>
      <c r="AI629" s="170"/>
      <c r="AJ629" s="71"/>
      <c r="AK629" s="72"/>
      <c r="AL629" s="170"/>
      <c r="AM629" s="72"/>
      <c r="AN629" s="111"/>
      <c r="AO629" s="72"/>
      <c r="AP629" s="156"/>
      <c r="AQ629" s="72"/>
      <c r="AR629" s="156"/>
      <c r="AS629" s="72"/>
      <c r="AT629" s="160"/>
      <c r="AU629" s="72"/>
      <c r="AV629" s="156"/>
      <c r="AW629" s="71"/>
      <c r="AX629" s="72"/>
      <c r="AY629" s="111"/>
      <c r="AZ629" s="71"/>
      <c r="BA629" s="72"/>
      <c r="BB629" s="171"/>
      <c r="BC629" s="72"/>
      <c r="BD629" s="75"/>
    </row>
    <row r="630" ht="16.5" customHeight="1" outlineLevel="1">
      <c r="A630" s="75"/>
      <c r="B630" s="105"/>
      <c r="C630" s="106"/>
      <c r="D630" s="72"/>
      <c r="E630" s="107"/>
      <c r="F630" s="71"/>
      <c r="G630" s="107"/>
      <c r="H630" s="71"/>
      <c r="I630" s="107"/>
      <c r="J630" s="71"/>
      <c r="K630" s="71"/>
      <c r="L630" s="71"/>
      <c r="M630" s="72"/>
      <c r="N630" s="246"/>
      <c r="O630" s="72"/>
      <c r="P630" s="109"/>
      <c r="Q630" s="71"/>
      <c r="R630" s="110"/>
      <c r="S630" s="72"/>
      <c r="T630" s="111"/>
      <c r="U630" s="72"/>
      <c r="V630" s="112"/>
      <c r="W630" s="71"/>
      <c r="X630" s="72"/>
      <c r="Y630" s="112"/>
      <c r="Z630" s="72"/>
      <c r="AA630" s="75"/>
      <c r="AB630" s="169"/>
      <c r="AC630" s="72"/>
      <c r="AD630" s="170"/>
      <c r="AE630" s="72"/>
      <c r="AF630" s="170"/>
      <c r="AG630" s="71"/>
      <c r="AH630" s="72"/>
      <c r="AI630" s="170"/>
      <c r="AJ630" s="71"/>
      <c r="AK630" s="72"/>
      <c r="AL630" s="170"/>
      <c r="AM630" s="72"/>
      <c r="AN630" s="111"/>
      <c r="AO630" s="72"/>
      <c r="AP630" s="156"/>
      <c r="AQ630" s="72"/>
      <c r="AR630" s="156"/>
      <c r="AS630" s="72"/>
      <c r="AT630" s="160"/>
      <c r="AU630" s="72"/>
      <c r="AV630" s="156"/>
      <c r="AW630" s="71"/>
      <c r="AX630" s="72"/>
      <c r="AY630" s="111"/>
      <c r="AZ630" s="71"/>
      <c r="BA630" s="72"/>
      <c r="BB630" s="171"/>
      <c r="BC630" s="72"/>
      <c r="BD630" s="75"/>
    </row>
    <row r="631" ht="16.5" customHeight="1" outlineLevel="1">
      <c r="A631" s="75"/>
      <c r="B631" s="105"/>
      <c r="C631" s="106"/>
      <c r="D631" s="72"/>
      <c r="E631" s="107"/>
      <c r="F631" s="71"/>
      <c r="G631" s="107"/>
      <c r="H631" s="71"/>
      <c r="I631" s="107"/>
      <c r="J631" s="71"/>
      <c r="K631" s="71"/>
      <c r="L631" s="71"/>
      <c r="M631" s="72"/>
      <c r="N631" s="246"/>
      <c r="O631" s="72"/>
      <c r="P631" s="109"/>
      <c r="Q631" s="71"/>
      <c r="R631" s="110"/>
      <c r="S631" s="72"/>
      <c r="T631" s="111"/>
      <c r="U631" s="72"/>
      <c r="V631" s="112"/>
      <c r="W631" s="71"/>
      <c r="X631" s="72"/>
      <c r="Y631" s="112"/>
      <c r="Z631" s="72"/>
      <c r="AA631" s="75"/>
      <c r="AB631" s="169"/>
      <c r="AC631" s="72"/>
      <c r="AD631" s="170"/>
      <c r="AE631" s="72"/>
      <c r="AF631" s="170"/>
      <c r="AG631" s="71"/>
      <c r="AH631" s="72"/>
      <c r="AI631" s="170"/>
      <c r="AJ631" s="71"/>
      <c r="AK631" s="72"/>
      <c r="AL631" s="170"/>
      <c r="AM631" s="72"/>
      <c r="AN631" s="111"/>
      <c r="AO631" s="72"/>
      <c r="AP631" s="156"/>
      <c r="AQ631" s="72"/>
      <c r="AR631" s="156"/>
      <c r="AS631" s="72"/>
      <c r="AT631" s="160"/>
      <c r="AU631" s="72"/>
      <c r="AV631" s="156"/>
      <c r="AW631" s="71"/>
      <c r="AX631" s="72"/>
      <c r="AY631" s="111"/>
      <c r="AZ631" s="71"/>
      <c r="BA631" s="72"/>
      <c r="BB631" s="171"/>
      <c r="BC631" s="72"/>
      <c r="BD631" s="75"/>
    </row>
    <row r="632" ht="16.5" customHeight="1" outlineLevel="1">
      <c r="A632" s="75"/>
      <c r="B632" s="105"/>
      <c r="C632" s="106"/>
      <c r="D632" s="72"/>
      <c r="E632" s="107"/>
      <c r="F632" s="71"/>
      <c r="G632" s="107"/>
      <c r="H632" s="71"/>
      <c r="I632" s="107"/>
      <c r="J632" s="71"/>
      <c r="K632" s="71"/>
      <c r="L632" s="71"/>
      <c r="M632" s="72"/>
      <c r="N632" s="246"/>
      <c r="O632" s="72"/>
      <c r="P632" s="109"/>
      <c r="Q632" s="71"/>
      <c r="R632" s="110"/>
      <c r="S632" s="72"/>
      <c r="T632" s="111"/>
      <c r="U632" s="72"/>
      <c r="V632" s="112"/>
      <c r="W632" s="71"/>
      <c r="X632" s="72"/>
      <c r="Y632" s="112"/>
      <c r="Z632" s="72"/>
      <c r="AA632" s="75"/>
      <c r="AB632" s="169"/>
      <c r="AC632" s="72"/>
      <c r="AD632" s="170"/>
      <c r="AE632" s="72"/>
      <c r="AF632" s="170"/>
      <c r="AG632" s="71"/>
      <c r="AH632" s="72"/>
      <c r="AI632" s="170"/>
      <c r="AJ632" s="71"/>
      <c r="AK632" s="72"/>
      <c r="AL632" s="170"/>
      <c r="AM632" s="72"/>
      <c r="AN632" s="111"/>
      <c r="AO632" s="72"/>
      <c r="AP632" s="156"/>
      <c r="AQ632" s="72"/>
      <c r="AR632" s="156"/>
      <c r="AS632" s="72"/>
      <c r="AT632" s="160"/>
      <c r="AU632" s="72"/>
      <c r="AV632" s="156"/>
      <c r="AW632" s="71"/>
      <c r="AX632" s="72"/>
      <c r="AY632" s="111"/>
      <c r="AZ632" s="71"/>
      <c r="BA632" s="72"/>
      <c r="BB632" s="171"/>
      <c r="BC632" s="72"/>
      <c r="BD632" s="75"/>
    </row>
    <row r="633" ht="16.5" customHeight="1" outlineLevel="1">
      <c r="A633" s="75"/>
      <c r="B633" s="105"/>
      <c r="C633" s="106"/>
      <c r="D633" s="72"/>
      <c r="E633" s="107"/>
      <c r="F633" s="71"/>
      <c r="G633" s="107"/>
      <c r="H633" s="71"/>
      <c r="I633" s="107"/>
      <c r="J633" s="71"/>
      <c r="K633" s="71"/>
      <c r="L633" s="71"/>
      <c r="M633" s="72"/>
      <c r="N633" s="246"/>
      <c r="O633" s="72"/>
      <c r="P633" s="109"/>
      <c r="Q633" s="71"/>
      <c r="R633" s="110"/>
      <c r="S633" s="72"/>
      <c r="T633" s="111"/>
      <c r="U633" s="72"/>
      <c r="V633" s="112"/>
      <c r="W633" s="71"/>
      <c r="X633" s="72"/>
      <c r="Y633" s="112"/>
      <c r="Z633" s="72"/>
      <c r="AA633" s="75"/>
      <c r="AB633" s="169"/>
      <c r="AC633" s="72"/>
      <c r="AD633" s="170"/>
      <c r="AE633" s="72"/>
      <c r="AF633" s="170"/>
      <c r="AG633" s="71"/>
      <c r="AH633" s="72"/>
      <c r="AI633" s="170"/>
      <c r="AJ633" s="71"/>
      <c r="AK633" s="72"/>
      <c r="AL633" s="170"/>
      <c r="AM633" s="72"/>
      <c r="AN633" s="111"/>
      <c r="AO633" s="72"/>
      <c r="AP633" s="156"/>
      <c r="AQ633" s="72"/>
      <c r="AR633" s="156"/>
      <c r="AS633" s="72"/>
      <c r="AT633" s="160"/>
      <c r="AU633" s="72"/>
      <c r="AV633" s="156"/>
      <c r="AW633" s="71"/>
      <c r="AX633" s="72"/>
      <c r="AY633" s="111"/>
      <c r="AZ633" s="71"/>
      <c r="BA633" s="72"/>
      <c r="BB633" s="171"/>
      <c r="BC633" s="72"/>
      <c r="BD633" s="75"/>
    </row>
    <row r="634" ht="16.5" customHeight="1" outlineLevel="1">
      <c r="A634" s="75"/>
      <c r="B634" s="105"/>
      <c r="C634" s="106"/>
      <c r="D634" s="72"/>
      <c r="E634" s="107"/>
      <c r="F634" s="71"/>
      <c r="G634" s="107"/>
      <c r="H634" s="71"/>
      <c r="I634" s="107"/>
      <c r="J634" s="71"/>
      <c r="K634" s="71"/>
      <c r="L634" s="71"/>
      <c r="M634" s="72"/>
      <c r="N634" s="246"/>
      <c r="O634" s="72"/>
      <c r="P634" s="109"/>
      <c r="Q634" s="71"/>
      <c r="R634" s="110"/>
      <c r="S634" s="72"/>
      <c r="T634" s="111"/>
      <c r="U634" s="72"/>
      <c r="V634" s="112"/>
      <c r="W634" s="71"/>
      <c r="X634" s="72"/>
      <c r="Y634" s="112"/>
      <c r="Z634" s="72"/>
      <c r="AA634" s="75"/>
      <c r="AB634" s="169"/>
      <c r="AC634" s="72"/>
      <c r="AD634" s="170"/>
      <c r="AE634" s="72"/>
      <c r="AF634" s="170"/>
      <c r="AG634" s="71"/>
      <c r="AH634" s="72"/>
      <c r="AI634" s="170"/>
      <c r="AJ634" s="71"/>
      <c r="AK634" s="72"/>
      <c r="AL634" s="170"/>
      <c r="AM634" s="72"/>
      <c r="AN634" s="111"/>
      <c r="AO634" s="72"/>
      <c r="AP634" s="156"/>
      <c r="AQ634" s="72"/>
      <c r="AR634" s="156"/>
      <c r="AS634" s="72"/>
      <c r="AT634" s="160"/>
      <c r="AU634" s="72"/>
      <c r="AV634" s="156"/>
      <c r="AW634" s="71"/>
      <c r="AX634" s="72"/>
      <c r="AY634" s="111"/>
      <c r="AZ634" s="71"/>
      <c r="BA634" s="72"/>
      <c r="BB634" s="171"/>
      <c r="BC634" s="72"/>
      <c r="BD634" s="75"/>
    </row>
    <row r="635" ht="16.5" customHeight="1" outlineLevel="1">
      <c r="A635" s="75"/>
      <c r="B635" s="105"/>
      <c r="C635" s="106"/>
      <c r="D635" s="72"/>
      <c r="E635" s="107"/>
      <c r="F635" s="71"/>
      <c r="G635" s="107"/>
      <c r="H635" s="71"/>
      <c r="I635" s="107"/>
      <c r="J635" s="71"/>
      <c r="K635" s="71"/>
      <c r="L635" s="71"/>
      <c r="M635" s="72"/>
      <c r="N635" s="246"/>
      <c r="O635" s="72"/>
      <c r="P635" s="109"/>
      <c r="Q635" s="71"/>
      <c r="R635" s="110"/>
      <c r="S635" s="72"/>
      <c r="T635" s="111"/>
      <c r="U635" s="72"/>
      <c r="V635" s="112"/>
      <c r="W635" s="71"/>
      <c r="X635" s="72"/>
      <c r="Y635" s="112"/>
      <c r="Z635" s="72"/>
      <c r="AA635" s="75"/>
      <c r="AB635" s="169"/>
      <c r="AC635" s="72"/>
      <c r="AD635" s="170"/>
      <c r="AE635" s="72"/>
      <c r="AF635" s="170"/>
      <c r="AG635" s="71"/>
      <c r="AH635" s="72"/>
      <c r="AI635" s="170"/>
      <c r="AJ635" s="71"/>
      <c r="AK635" s="72"/>
      <c r="AL635" s="170"/>
      <c r="AM635" s="72"/>
      <c r="AN635" s="111"/>
      <c r="AO635" s="72"/>
      <c r="AP635" s="156"/>
      <c r="AQ635" s="72"/>
      <c r="AR635" s="156"/>
      <c r="AS635" s="72"/>
      <c r="AT635" s="160"/>
      <c r="AU635" s="72"/>
      <c r="AV635" s="156"/>
      <c r="AW635" s="71"/>
      <c r="AX635" s="72"/>
      <c r="AY635" s="111"/>
      <c r="AZ635" s="71"/>
      <c r="BA635" s="72"/>
      <c r="BB635" s="171"/>
      <c r="BC635" s="72"/>
      <c r="BD635" s="75"/>
    </row>
    <row r="636" ht="16.5" customHeight="1" outlineLevel="1">
      <c r="A636" s="75"/>
      <c r="B636" s="105"/>
      <c r="C636" s="106"/>
      <c r="D636" s="72"/>
      <c r="E636" s="107"/>
      <c r="F636" s="71"/>
      <c r="G636" s="107"/>
      <c r="H636" s="71"/>
      <c r="I636" s="107"/>
      <c r="J636" s="71"/>
      <c r="K636" s="71"/>
      <c r="L636" s="71"/>
      <c r="M636" s="72"/>
      <c r="N636" s="246"/>
      <c r="O636" s="72"/>
      <c r="P636" s="109"/>
      <c r="Q636" s="71"/>
      <c r="R636" s="110"/>
      <c r="S636" s="72"/>
      <c r="T636" s="111"/>
      <c r="U636" s="72"/>
      <c r="V636" s="112"/>
      <c r="W636" s="71"/>
      <c r="X636" s="72"/>
      <c r="Y636" s="112"/>
      <c r="Z636" s="72"/>
      <c r="AA636" s="75"/>
      <c r="AB636" s="169"/>
      <c r="AC636" s="72"/>
      <c r="AD636" s="170"/>
      <c r="AE636" s="72"/>
      <c r="AF636" s="170"/>
      <c r="AG636" s="71"/>
      <c r="AH636" s="72"/>
      <c r="AI636" s="170"/>
      <c r="AJ636" s="71"/>
      <c r="AK636" s="72"/>
      <c r="AL636" s="170"/>
      <c r="AM636" s="72"/>
      <c r="AN636" s="111"/>
      <c r="AO636" s="72"/>
      <c r="AP636" s="156"/>
      <c r="AQ636" s="72"/>
      <c r="AR636" s="156"/>
      <c r="AS636" s="72"/>
      <c r="AT636" s="160"/>
      <c r="AU636" s="72"/>
      <c r="AV636" s="156"/>
      <c r="AW636" s="71"/>
      <c r="AX636" s="72"/>
      <c r="AY636" s="111"/>
      <c r="AZ636" s="71"/>
      <c r="BA636" s="72"/>
      <c r="BB636" s="171"/>
      <c r="BC636" s="72"/>
      <c r="BD636" s="75"/>
    </row>
    <row r="637" ht="16.5" customHeight="1" outlineLevel="1">
      <c r="A637" s="75"/>
      <c r="B637" s="105"/>
      <c r="C637" s="106"/>
      <c r="D637" s="72"/>
      <c r="E637" s="107"/>
      <c r="F637" s="71"/>
      <c r="G637" s="107"/>
      <c r="H637" s="71"/>
      <c r="I637" s="107"/>
      <c r="J637" s="71"/>
      <c r="K637" s="71"/>
      <c r="L637" s="71"/>
      <c r="M637" s="72"/>
      <c r="N637" s="246"/>
      <c r="O637" s="72"/>
      <c r="P637" s="109"/>
      <c r="Q637" s="71"/>
      <c r="R637" s="110"/>
      <c r="S637" s="72"/>
      <c r="T637" s="111"/>
      <c r="U637" s="72"/>
      <c r="V637" s="112"/>
      <c r="W637" s="71"/>
      <c r="X637" s="72"/>
      <c r="Y637" s="112"/>
      <c r="Z637" s="72"/>
      <c r="AA637" s="75"/>
      <c r="AB637" s="169"/>
      <c r="AC637" s="72"/>
      <c r="AD637" s="170"/>
      <c r="AE637" s="72"/>
      <c r="AF637" s="170"/>
      <c r="AG637" s="71"/>
      <c r="AH637" s="72"/>
      <c r="AI637" s="170"/>
      <c r="AJ637" s="71"/>
      <c r="AK637" s="72"/>
      <c r="AL637" s="170"/>
      <c r="AM637" s="72"/>
      <c r="AN637" s="111"/>
      <c r="AO637" s="72"/>
      <c r="AP637" s="156"/>
      <c r="AQ637" s="72"/>
      <c r="AR637" s="156"/>
      <c r="AS637" s="72"/>
      <c r="AT637" s="160"/>
      <c r="AU637" s="72"/>
      <c r="AV637" s="156"/>
      <c r="AW637" s="71"/>
      <c r="AX637" s="72"/>
      <c r="AY637" s="111"/>
      <c r="AZ637" s="71"/>
      <c r="BA637" s="72"/>
      <c r="BB637" s="171"/>
      <c r="BC637" s="72"/>
      <c r="BD637" s="75"/>
    </row>
    <row r="638" ht="16.5" customHeight="1" outlineLevel="1">
      <c r="A638" s="75"/>
      <c r="B638" s="105"/>
      <c r="C638" s="106"/>
      <c r="D638" s="72"/>
      <c r="E638" s="107"/>
      <c r="F638" s="71"/>
      <c r="G638" s="107"/>
      <c r="H638" s="71"/>
      <c r="I638" s="107"/>
      <c r="J638" s="71"/>
      <c r="K638" s="71"/>
      <c r="L638" s="71"/>
      <c r="M638" s="72"/>
      <c r="N638" s="246"/>
      <c r="O638" s="72"/>
      <c r="P638" s="109"/>
      <c r="Q638" s="71"/>
      <c r="R638" s="110"/>
      <c r="S638" s="72"/>
      <c r="T638" s="111"/>
      <c r="U638" s="72"/>
      <c r="V638" s="112"/>
      <c r="W638" s="71"/>
      <c r="X638" s="72"/>
      <c r="Y638" s="112"/>
      <c r="Z638" s="72"/>
      <c r="AA638" s="75"/>
      <c r="AB638" s="169"/>
      <c r="AC638" s="72"/>
      <c r="AD638" s="170"/>
      <c r="AE638" s="72"/>
      <c r="AF638" s="170"/>
      <c r="AG638" s="71"/>
      <c r="AH638" s="72"/>
      <c r="AI638" s="170"/>
      <c r="AJ638" s="71"/>
      <c r="AK638" s="72"/>
      <c r="AL638" s="170"/>
      <c r="AM638" s="72"/>
      <c r="AN638" s="111"/>
      <c r="AO638" s="72"/>
      <c r="AP638" s="156"/>
      <c r="AQ638" s="72"/>
      <c r="AR638" s="156"/>
      <c r="AS638" s="72"/>
      <c r="AT638" s="160"/>
      <c r="AU638" s="72"/>
      <c r="AV638" s="156"/>
      <c r="AW638" s="71"/>
      <c r="AX638" s="72"/>
      <c r="AY638" s="111"/>
      <c r="AZ638" s="71"/>
      <c r="BA638" s="72"/>
      <c r="BB638" s="171"/>
      <c r="BC638" s="72"/>
      <c r="BD638" s="75"/>
    </row>
    <row r="639" ht="16.5" customHeight="1" outlineLevel="1">
      <c r="A639" s="75"/>
      <c r="B639" s="105"/>
      <c r="C639" s="106"/>
      <c r="D639" s="72"/>
      <c r="E639" s="107"/>
      <c r="F639" s="71"/>
      <c r="G639" s="107"/>
      <c r="H639" s="71"/>
      <c r="I639" s="107"/>
      <c r="J639" s="71"/>
      <c r="K639" s="71"/>
      <c r="L639" s="71"/>
      <c r="M639" s="72"/>
      <c r="N639" s="246"/>
      <c r="O639" s="72"/>
      <c r="P639" s="109"/>
      <c r="Q639" s="71"/>
      <c r="R639" s="110"/>
      <c r="S639" s="72"/>
      <c r="T639" s="111"/>
      <c r="U639" s="72"/>
      <c r="V639" s="112"/>
      <c r="W639" s="71"/>
      <c r="X639" s="72"/>
      <c r="Y639" s="112"/>
      <c r="Z639" s="72"/>
      <c r="AA639" s="75"/>
      <c r="AB639" s="169"/>
      <c r="AC639" s="72"/>
      <c r="AD639" s="170"/>
      <c r="AE639" s="72"/>
      <c r="AF639" s="170"/>
      <c r="AG639" s="71"/>
      <c r="AH639" s="72"/>
      <c r="AI639" s="170"/>
      <c r="AJ639" s="71"/>
      <c r="AK639" s="72"/>
      <c r="AL639" s="170"/>
      <c r="AM639" s="72"/>
      <c r="AN639" s="111"/>
      <c r="AO639" s="72"/>
      <c r="AP639" s="156"/>
      <c r="AQ639" s="72"/>
      <c r="AR639" s="156"/>
      <c r="AS639" s="72"/>
      <c r="AT639" s="160"/>
      <c r="AU639" s="72"/>
      <c r="AV639" s="156"/>
      <c r="AW639" s="71"/>
      <c r="AX639" s="72"/>
      <c r="AY639" s="111"/>
      <c r="AZ639" s="71"/>
      <c r="BA639" s="72"/>
      <c r="BB639" s="171"/>
      <c r="BC639" s="72"/>
      <c r="BD639" s="75"/>
    </row>
    <row r="640" ht="16.5" customHeight="1" outlineLevel="1">
      <c r="A640" s="75"/>
      <c r="B640" s="105"/>
      <c r="C640" s="106"/>
      <c r="D640" s="72"/>
      <c r="E640" s="107"/>
      <c r="F640" s="71"/>
      <c r="G640" s="107"/>
      <c r="H640" s="71"/>
      <c r="I640" s="107"/>
      <c r="J640" s="71"/>
      <c r="K640" s="71"/>
      <c r="L640" s="71"/>
      <c r="M640" s="72"/>
      <c r="N640" s="246"/>
      <c r="O640" s="72"/>
      <c r="P640" s="109"/>
      <c r="Q640" s="71"/>
      <c r="R640" s="110"/>
      <c r="S640" s="72"/>
      <c r="T640" s="111"/>
      <c r="U640" s="72"/>
      <c r="V640" s="112"/>
      <c r="W640" s="71"/>
      <c r="X640" s="72"/>
      <c r="Y640" s="112"/>
      <c r="Z640" s="72"/>
      <c r="AA640" s="75"/>
      <c r="AB640" s="169"/>
      <c r="AC640" s="72"/>
      <c r="AD640" s="170"/>
      <c r="AE640" s="72"/>
      <c r="AF640" s="170"/>
      <c r="AG640" s="71"/>
      <c r="AH640" s="72"/>
      <c r="AI640" s="170"/>
      <c r="AJ640" s="71"/>
      <c r="AK640" s="72"/>
      <c r="AL640" s="170"/>
      <c r="AM640" s="72"/>
      <c r="AN640" s="111"/>
      <c r="AO640" s="72"/>
      <c r="AP640" s="156"/>
      <c r="AQ640" s="72"/>
      <c r="AR640" s="156"/>
      <c r="AS640" s="72"/>
      <c r="AT640" s="160"/>
      <c r="AU640" s="72"/>
      <c r="AV640" s="156"/>
      <c r="AW640" s="71"/>
      <c r="AX640" s="72"/>
      <c r="AY640" s="111"/>
      <c r="AZ640" s="71"/>
      <c r="BA640" s="72"/>
      <c r="BB640" s="171"/>
      <c r="BC640" s="72"/>
      <c r="BD640" s="75"/>
    </row>
    <row r="641" ht="16.5" customHeight="1" outlineLevel="1">
      <c r="A641" s="75"/>
      <c r="B641" s="105"/>
      <c r="C641" s="106"/>
      <c r="D641" s="72"/>
      <c r="E641" s="107"/>
      <c r="F641" s="71"/>
      <c r="G641" s="107"/>
      <c r="H641" s="71"/>
      <c r="I641" s="107"/>
      <c r="J641" s="71"/>
      <c r="K641" s="71"/>
      <c r="L641" s="71"/>
      <c r="M641" s="72"/>
      <c r="N641" s="246"/>
      <c r="O641" s="72"/>
      <c r="P641" s="109"/>
      <c r="Q641" s="71"/>
      <c r="R641" s="110"/>
      <c r="S641" s="72"/>
      <c r="T641" s="111"/>
      <c r="U641" s="72"/>
      <c r="V641" s="112"/>
      <c r="W641" s="71"/>
      <c r="X641" s="72"/>
      <c r="Y641" s="112"/>
      <c r="Z641" s="72"/>
      <c r="AA641" s="75"/>
      <c r="AB641" s="169"/>
      <c r="AC641" s="72"/>
      <c r="AD641" s="170"/>
      <c r="AE641" s="72"/>
      <c r="AF641" s="170"/>
      <c r="AG641" s="71"/>
      <c r="AH641" s="72"/>
      <c r="AI641" s="170"/>
      <c r="AJ641" s="71"/>
      <c r="AK641" s="72"/>
      <c r="AL641" s="170"/>
      <c r="AM641" s="72"/>
      <c r="AN641" s="111"/>
      <c r="AO641" s="72"/>
      <c r="AP641" s="156"/>
      <c r="AQ641" s="72"/>
      <c r="AR641" s="156"/>
      <c r="AS641" s="72"/>
      <c r="AT641" s="160"/>
      <c r="AU641" s="72"/>
      <c r="AV641" s="156"/>
      <c r="AW641" s="71"/>
      <c r="AX641" s="72"/>
      <c r="AY641" s="111"/>
      <c r="AZ641" s="71"/>
      <c r="BA641" s="72"/>
      <c r="BB641" s="171"/>
      <c r="BC641" s="72"/>
      <c r="BD641" s="75"/>
    </row>
    <row r="642" ht="16.5" customHeight="1" outlineLevel="1">
      <c r="A642" s="75"/>
      <c r="B642" s="105"/>
      <c r="C642" s="106"/>
      <c r="D642" s="72"/>
      <c r="E642" s="107"/>
      <c r="F642" s="71"/>
      <c r="G642" s="107"/>
      <c r="H642" s="71"/>
      <c r="I642" s="107"/>
      <c r="J642" s="71"/>
      <c r="K642" s="71"/>
      <c r="L642" s="71"/>
      <c r="M642" s="72"/>
      <c r="N642" s="246"/>
      <c r="O642" s="72"/>
      <c r="P642" s="109"/>
      <c r="Q642" s="71"/>
      <c r="R642" s="110"/>
      <c r="S642" s="72"/>
      <c r="T642" s="111"/>
      <c r="U642" s="72"/>
      <c r="V642" s="112"/>
      <c r="W642" s="71"/>
      <c r="X642" s="72"/>
      <c r="Y642" s="112"/>
      <c r="Z642" s="72"/>
      <c r="AA642" s="75"/>
      <c r="AB642" s="169"/>
      <c r="AC642" s="72"/>
      <c r="AD642" s="170"/>
      <c r="AE642" s="72"/>
      <c r="AF642" s="170"/>
      <c r="AG642" s="71"/>
      <c r="AH642" s="72"/>
      <c r="AI642" s="170"/>
      <c r="AJ642" s="71"/>
      <c r="AK642" s="72"/>
      <c r="AL642" s="170"/>
      <c r="AM642" s="72"/>
      <c r="AN642" s="111"/>
      <c r="AO642" s="72"/>
      <c r="AP642" s="156"/>
      <c r="AQ642" s="72"/>
      <c r="AR642" s="156"/>
      <c r="AS642" s="72"/>
      <c r="AT642" s="160"/>
      <c r="AU642" s="72"/>
      <c r="AV642" s="156"/>
      <c r="AW642" s="71"/>
      <c r="AX642" s="72"/>
      <c r="AY642" s="111"/>
      <c r="AZ642" s="71"/>
      <c r="BA642" s="72"/>
      <c r="BB642" s="171"/>
      <c r="BC642" s="72"/>
      <c r="BD642" s="75"/>
    </row>
    <row r="643" ht="16.5" customHeight="1" outlineLevel="1">
      <c r="A643" s="75"/>
      <c r="B643" s="105"/>
      <c r="C643" s="106"/>
      <c r="D643" s="72"/>
      <c r="E643" s="107"/>
      <c r="F643" s="71"/>
      <c r="G643" s="107"/>
      <c r="H643" s="71"/>
      <c r="I643" s="107"/>
      <c r="J643" s="71"/>
      <c r="K643" s="71"/>
      <c r="L643" s="71"/>
      <c r="M643" s="72"/>
      <c r="N643" s="246"/>
      <c r="O643" s="72"/>
      <c r="P643" s="109"/>
      <c r="Q643" s="71"/>
      <c r="R643" s="110"/>
      <c r="S643" s="72"/>
      <c r="T643" s="111"/>
      <c r="U643" s="72"/>
      <c r="V643" s="112"/>
      <c r="W643" s="71"/>
      <c r="X643" s="72"/>
      <c r="Y643" s="112"/>
      <c r="Z643" s="72"/>
      <c r="AA643" s="75"/>
      <c r="AB643" s="169"/>
      <c r="AC643" s="72"/>
      <c r="AD643" s="170"/>
      <c r="AE643" s="72"/>
      <c r="AF643" s="170"/>
      <c r="AG643" s="71"/>
      <c r="AH643" s="72"/>
      <c r="AI643" s="170"/>
      <c r="AJ643" s="71"/>
      <c r="AK643" s="72"/>
      <c r="AL643" s="170"/>
      <c r="AM643" s="72"/>
      <c r="AN643" s="111"/>
      <c r="AO643" s="72"/>
      <c r="AP643" s="156"/>
      <c r="AQ643" s="72"/>
      <c r="AR643" s="156"/>
      <c r="AS643" s="72"/>
      <c r="AT643" s="160"/>
      <c r="AU643" s="72"/>
      <c r="AV643" s="156"/>
      <c r="AW643" s="71"/>
      <c r="AX643" s="72"/>
      <c r="AY643" s="111"/>
      <c r="AZ643" s="71"/>
      <c r="BA643" s="72"/>
      <c r="BB643" s="171"/>
      <c r="BC643" s="72"/>
      <c r="BD643" s="75"/>
    </row>
    <row r="644" ht="16.5" customHeight="1" outlineLevel="1">
      <c r="A644" s="75"/>
      <c r="B644" s="105"/>
      <c r="C644" s="106"/>
      <c r="D644" s="72"/>
      <c r="E644" s="107"/>
      <c r="F644" s="71"/>
      <c r="G644" s="107"/>
      <c r="H644" s="71"/>
      <c r="I644" s="107"/>
      <c r="J644" s="71"/>
      <c r="K644" s="71"/>
      <c r="L644" s="71"/>
      <c r="M644" s="72"/>
      <c r="N644" s="246"/>
      <c r="O644" s="72"/>
      <c r="P644" s="109"/>
      <c r="Q644" s="71"/>
      <c r="R644" s="110"/>
      <c r="S644" s="72"/>
      <c r="T644" s="111"/>
      <c r="U644" s="72"/>
      <c r="V644" s="112"/>
      <c r="W644" s="71"/>
      <c r="X644" s="72"/>
      <c r="Y644" s="112"/>
      <c r="Z644" s="72"/>
      <c r="AA644" s="75"/>
      <c r="AB644" s="169"/>
      <c r="AC644" s="72"/>
      <c r="AD644" s="170"/>
      <c r="AE644" s="72"/>
      <c r="AF644" s="170"/>
      <c r="AG644" s="71"/>
      <c r="AH644" s="72"/>
      <c r="AI644" s="170"/>
      <c r="AJ644" s="71"/>
      <c r="AK644" s="72"/>
      <c r="AL644" s="170"/>
      <c r="AM644" s="72"/>
      <c r="AN644" s="111"/>
      <c r="AO644" s="72"/>
      <c r="AP644" s="156"/>
      <c r="AQ644" s="72"/>
      <c r="AR644" s="156"/>
      <c r="AS644" s="72"/>
      <c r="AT644" s="160"/>
      <c r="AU644" s="72"/>
      <c r="AV644" s="156"/>
      <c r="AW644" s="71"/>
      <c r="AX644" s="72"/>
      <c r="AY644" s="111"/>
      <c r="AZ644" s="71"/>
      <c r="BA644" s="72"/>
      <c r="BB644" s="171"/>
      <c r="BC644" s="72"/>
      <c r="BD644" s="75"/>
    </row>
    <row r="645" ht="16.5" customHeight="1" outlineLevel="1">
      <c r="A645" s="75"/>
      <c r="B645" s="105"/>
      <c r="C645" s="106"/>
      <c r="D645" s="72"/>
      <c r="E645" s="107"/>
      <c r="F645" s="71"/>
      <c r="G645" s="107"/>
      <c r="H645" s="71"/>
      <c r="I645" s="107"/>
      <c r="J645" s="71"/>
      <c r="K645" s="71"/>
      <c r="L645" s="71"/>
      <c r="M645" s="72"/>
      <c r="N645" s="246"/>
      <c r="O645" s="72"/>
      <c r="P645" s="109"/>
      <c r="Q645" s="71"/>
      <c r="R645" s="110"/>
      <c r="S645" s="72"/>
      <c r="T645" s="111"/>
      <c r="U645" s="72"/>
      <c r="V645" s="112"/>
      <c r="W645" s="71"/>
      <c r="X645" s="72"/>
      <c r="Y645" s="112"/>
      <c r="Z645" s="72"/>
      <c r="AA645" s="75"/>
      <c r="AB645" s="169"/>
      <c r="AC645" s="72"/>
      <c r="AD645" s="170"/>
      <c r="AE645" s="72"/>
      <c r="AF645" s="170"/>
      <c r="AG645" s="71"/>
      <c r="AH645" s="72"/>
      <c r="AI645" s="170"/>
      <c r="AJ645" s="71"/>
      <c r="AK645" s="72"/>
      <c r="AL645" s="170"/>
      <c r="AM645" s="72"/>
      <c r="AN645" s="111"/>
      <c r="AO645" s="72"/>
      <c r="AP645" s="156"/>
      <c r="AQ645" s="72"/>
      <c r="AR645" s="156"/>
      <c r="AS645" s="72"/>
      <c r="AT645" s="160"/>
      <c r="AU645" s="72"/>
      <c r="AV645" s="156"/>
      <c r="AW645" s="71"/>
      <c r="AX645" s="72"/>
      <c r="AY645" s="111"/>
      <c r="AZ645" s="71"/>
      <c r="BA645" s="72"/>
      <c r="BB645" s="171"/>
      <c r="BC645" s="72"/>
      <c r="BD645" s="75"/>
    </row>
    <row r="646" ht="16.5" customHeight="1" outlineLevel="1">
      <c r="A646" s="75"/>
      <c r="B646" s="105"/>
      <c r="C646" s="106"/>
      <c r="D646" s="72"/>
      <c r="E646" s="107"/>
      <c r="F646" s="71"/>
      <c r="G646" s="107"/>
      <c r="H646" s="71"/>
      <c r="I646" s="107"/>
      <c r="J646" s="71"/>
      <c r="K646" s="71"/>
      <c r="L646" s="71"/>
      <c r="M646" s="72"/>
      <c r="N646" s="246"/>
      <c r="O646" s="72"/>
      <c r="P646" s="109"/>
      <c r="Q646" s="71"/>
      <c r="R646" s="110"/>
      <c r="S646" s="72"/>
      <c r="T646" s="111"/>
      <c r="U646" s="72"/>
      <c r="V646" s="112"/>
      <c r="W646" s="71"/>
      <c r="X646" s="72"/>
      <c r="Y646" s="112"/>
      <c r="Z646" s="72"/>
      <c r="AA646" s="75"/>
      <c r="AB646" s="169"/>
      <c r="AC646" s="72"/>
      <c r="AD646" s="170"/>
      <c r="AE646" s="72"/>
      <c r="AF646" s="170"/>
      <c r="AG646" s="71"/>
      <c r="AH646" s="72"/>
      <c r="AI646" s="170"/>
      <c r="AJ646" s="71"/>
      <c r="AK646" s="72"/>
      <c r="AL646" s="170"/>
      <c r="AM646" s="72"/>
      <c r="AN646" s="111"/>
      <c r="AO646" s="72"/>
      <c r="AP646" s="156"/>
      <c r="AQ646" s="72"/>
      <c r="AR646" s="156"/>
      <c r="AS646" s="72"/>
      <c r="AT646" s="160"/>
      <c r="AU646" s="72"/>
      <c r="AV646" s="156"/>
      <c r="AW646" s="71"/>
      <c r="AX646" s="72"/>
      <c r="AY646" s="111"/>
      <c r="AZ646" s="71"/>
      <c r="BA646" s="72"/>
      <c r="BB646" s="171"/>
      <c r="BC646" s="72"/>
      <c r="BD646" s="75"/>
    </row>
    <row r="647" ht="16.5" customHeight="1" outlineLevel="1">
      <c r="A647" s="75"/>
      <c r="B647" s="105"/>
      <c r="C647" s="106"/>
      <c r="D647" s="72"/>
      <c r="E647" s="107"/>
      <c r="F647" s="71"/>
      <c r="G647" s="107"/>
      <c r="H647" s="71"/>
      <c r="I647" s="107"/>
      <c r="J647" s="71"/>
      <c r="K647" s="71"/>
      <c r="L647" s="71"/>
      <c r="M647" s="72"/>
      <c r="N647" s="246"/>
      <c r="O647" s="72"/>
      <c r="P647" s="109"/>
      <c r="Q647" s="71"/>
      <c r="R647" s="110"/>
      <c r="S647" s="72"/>
      <c r="T647" s="111"/>
      <c r="U647" s="72"/>
      <c r="V647" s="112"/>
      <c r="W647" s="71"/>
      <c r="X647" s="72"/>
      <c r="Y647" s="112"/>
      <c r="Z647" s="72"/>
      <c r="AA647" s="75"/>
      <c r="AB647" s="169"/>
      <c r="AC647" s="72"/>
      <c r="AD647" s="170"/>
      <c r="AE647" s="72"/>
      <c r="AF647" s="170"/>
      <c r="AG647" s="71"/>
      <c r="AH647" s="72"/>
      <c r="AI647" s="170"/>
      <c r="AJ647" s="71"/>
      <c r="AK647" s="72"/>
      <c r="AL647" s="170"/>
      <c r="AM647" s="72"/>
      <c r="AN647" s="111"/>
      <c r="AO647" s="72"/>
      <c r="AP647" s="156"/>
      <c r="AQ647" s="72"/>
      <c r="AR647" s="156"/>
      <c r="AS647" s="72"/>
      <c r="AT647" s="160"/>
      <c r="AU647" s="72"/>
      <c r="AV647" s="156"/>
      <c r="AW647" s="71"/>
      <c r="AX647" s="72"/>
      <c r="AY647" s="111"/>
      <c r="AZ647" s="71"/>
      <c r="BA647" s="72"/>
      <c r="BB647" s="171"/>
      <c r="BC647" s="72"/>
      <c r="BD647" s="75"/>
    </row>
    <row r="648" ht="16.5" customHeight="1" outlineLevel="1">
      <c r="A648" s="75"/>
      <c r="B648" s="105"/>
      <c r="C648" s="106"/>
      <c r="D648" s="72"/>
      <c r="E648" s="107"/>
      <c r="F648" s="71"/>
      <c r="G648" s="107"/>
      <c r="H648" s="71"/>
      <c r="I648" s="107"/>
      <c r="J648" s="71"/>
      <c r="K648" s="71"/>
      <c r="L648" s="71"/>
      <c r="M648" s="72"/>
      <c r="N648" s="246"/>
      <c r="O648" s="72"/>
      <c r="P648" s="109"/>
      <c r="Q648" s="71"/>
      <c r="R648" s="110"/>
      <c r="S648" s="72"/>
      <c r="T648" s="111"/>
      <c r="U648" s="72"/>
      <c r="V648" s="112"/>
      <c r="W648" s="71"/>
      <c r="X648" s="72"/>
      <c r="Y648" s="112"/>
      <c r="Z648" s="72"/>
      <c r="AA648" s="75"/>
      <c r="AB648" s="169"/>
      <c r="AC648" s="72"/>
      <c r="AD648" s="170"/>
      <c r="AE648" s="72"/>
      <c r="AF648" s="170"/>
      <c r="AG648" s="71"/>
      <c r="AH648" s="72"/>
      <c r="AI648" s="170"/>
      <c r="AJ648" s="71"/>
      <c r="AK648" s="72"/>
      <c r="AL648" s="170"/>
      <c r="AM648" s="72"/>
      <c r="AN648" s="111"/>
      <c r="AO648" s="72"/>
      <c r="AP648" s="156"/>
      <c r="AQ648" s="72"/>
      <c r="AR648" s="156"/>
      <c r="AS648" s="72"/>
      <c r="AT648" s="160"/>
      <c r="AU648" s="72"/>
      <c r="AV648" s="156"/>
      <c r="AW648" s="71"/>
      <c r="AX648" s="72"/>
      <c r="AY648" s="111"/>
      <c r="AZ648" s="71"/>
      <c r="BA648" s="72"/>
      <c r="BB648" s="171"/>
      <c r="BC648" s="72"/>
      <c r="BD648" s="75"/>
    </row>
    <row r="649" ht="16.5" customHeight="1" outlineLevel="1">
      <c r="A649" s="75"/>
      <c r="B649" s="105"/>
      <c r="C649" s="106"/>
      <c r="D649" s="72"/>
      <c r="E649" s="107"/>
      <c r="F649" s="71"/>
      <c r="G649" s="107"/>
      <c r="H649" s="71"/>
      <c r="I649" s="107"/>
      <c r="J649" s="71"/>
      <c r="K649" s="71"/>
      <c r="L649" s="71"/>
      <c r="M649" s="72"/>
      <c r="N649" s="246"/>
      <c r="O649" s="72"/>
      <c r="P649" s="109"/>
      <c r="Q649" s="71"/>
      <c r="R649" s="110"/>
      <c r="S649" s="72"/>
      <c r="T649" s="111"/>
      <c r="U649" s="72"/>
      <c r="V649" s="112"/>
      <c r="W649" s="71"/>
      <c r="X649" s="72"/>
      <c r="Y649" s="112"/>
      <c r="Z649" s="72"/>
      <c r="AA649" s="75"/>
      <c r="AB649" s="169"/>
      <c r="AC649" s="72"/>
      <c r="AD649" s="170"/>
      <c r="AE649" s="72"/>
      <c r="AF649" s="170"/>
      <c r="AG649" s="71"/>
      <c r="AH649" s="72"/>
      <c r="AI649" s="170"/>
      <c r="AJ649" s="71"/>
      <c r="AK649" s="72"/>
      <c r="AL649" s="170"/>
      <c r="AM649" s="72"/>
      <c r="AN649" s="111"/>
      <c r="AO649" s="72"/>
      <c r="AP649" s="156"/>
      <c r="AQ649" s="72"/>
      <c r="AR649" s="156"/>
      <c r="AS649" s="72"/>
      <c r="AT649" s="160"/>
      <c r="AU649" s="72"/>
      <c r="AV649" s="156"/>
      <c r="AW649" s="71"/>
      <c r="AX649" s="72"/>
      <c r="AY649" s="111"/>
      <c r="AZ649" s="71"/>
      <c r="BA649" s="72"/>
      <c r="BB649" s="171"/>
      <c r="BC649" s="72"/>
      <c r="BD649" s="75"/>
    </row>
    <row r="650" ht="16.5" customHeight="1" outlineLevel="1">
      <c r="A650" s="75"/>
      <c r="B650" s="105"/>
      <c r="C650" s="106"/>
      <c r="D650" s="72"/>
      <c r="E650" s="107"/>
      <c r="F650" s="71"/>
      <c r="G650" s="107"/>
      <c r="H650" s="71"/>
      <c r="I650" s="107"/>
      <c r="J650" s="71"/>
      <c r="K650" s="71"/>
      <c r="L650" s="71"/>
      <c r="M650" s="72"/>
      <c r="N650" s="246"/>
      <c r="O650" s="72"/>
      <c r="P650" s="109"/>
      <c r="Q650" s="71"/>
      <c r="R650" s="110"/>
      <c r="S650" s="72"/>
      <c r="T650" s="111"/>
      <c r="U650" s="72"/>
      <c r="V650" s="112"/>
      <c r="W650" s="71"/>
      <c r="X650" s="72"/>
      <c r="Y650" s="112"/>
      <c r="Z650" s="72"/>
      <c r="AA650" s="75"/>
      <c r="AB650" s="169"/>
      <c r="AC650" s="72"/>
      <c r="AD650" s="170"/>
      <c r="AE650" s="72"/>
      <c r="AF650" s="170"/>
      <c r="AG650" s="71"/>
      <c r="AH650" s="72"/>
      <c r="AI650" s="170"/>
      <c r="AJ650" s="71"/>
      <c r="AK650" s="72"/>
      <c r="AL650" s="170"/>
      <c r="AM650" s="72"/>
      <c r="AN650" s="111"/>
      <c r="AO650" s="72"/>
      <c r="AP650" s="156"/>
      <c r="AQ650" s="72"/>
      <c r="AR650" s="156"/>
      <c r="AS650" s="72"/>
      <c r="AT650" s="160"/>
      <c r="AU650" s="72"/>
      <c r="AV650" s="156"/>
      <c r="AW650" s="71"/>
      <c r="AX650" s="72"/>
      <c r="AY650" s="111"/>
      <c r="AZ650" s="71"/>
      <c r="BA650" s="72"/>
      <c r="BB650" s="171"/>
      <c r="BC650" s="72"/>
      <c r="BD650" s="75"/>
    </row>
    <row r="651" ht="16.5" customHeight="1" outlineLevel="1">
      <c r="A651" s="75"/>
      <c r="B651" s="105"/>
      <c r="C651" s="106"/>
      <c r="D651" s="72"/>
      <c r="E651" s="107"/>
      <c r="F651" s="71"/>
      <c r="G651" s="107"/>
      <c r="H651" s="71"/>
      <c r="I651" s="107"/>
      <c r="J651" s="71"/>
      <c r="K651" s="71"/>
      <c r="L651" s="71"/>
      <c r="M651" s="72"/>
      <c r="N651" s="246"/>
      <c r="O651" s="72"/>
      <c r="P651" s="109"/>
      <c r="Q651" s="71"/>
      <c r="R651" s="110"/>
      <c r="S651" s="72"/>
      <c r="T651" s="111"/>
      <c r="U651" s="72"/>
      <c r="V651" s="112"/>
      <c r="W651" s="71"/>
      <c r="X651" s="72"/>
      <c r="Y651" s="112"/>
      <c r="Z651" s="72"/>
      <c r="AA651" s="75"/>
      <c r="AB651" s="169"/>
      <c r="AC651" s="72"/>
      <c r="AD651" s="170"/>
      <c r="AE651" s="72"/>
      <c r="AF651" s="170"/>
      <c r="AG651" s="71"/>
      <c r="AH651" s="72"/>
      <c r="AI651" s="170"/>
      <c r="AJ651" s="71"/>
      <c r="AK651" s="72"/>
      <c r="AL651" s="170"/>
      <c r="AM651" s="72"/>
      <c r="AN651" s="111"/>
      <c r="AO651" s="72"/>
      <c r="AP651" s="156"/>
      <c r="AQ651" s="72"/>
      <c r="AR651" s="156"/>
      <c r="AS651" s="72"/>
      <c r="AT651" s="160"/>
      <c r="AU651" s="72"/>
      <c r="AV651" s="156"/>
      <c r="AW651" s="71"/>
      <c r="AX651" s="72"/>
      <c r="AY651" s="111"/>
      <c r="AZ651" s="71"/>
      <c r="BA651" s="72"/>
      <c r="BB651" s="171"/>
      <c r="BC651" s="72"/>
      <c r="BD651" s="75"/>
    </row>
    <row r="652" ht="16.5" customHeight="1" outlineLevel="1">
      <c r="A652" s="75"/>
      <c r="B652" s="105"/>
      <c r="C652" s="106"/>
      <c r="D652" s="72"/>
      <c r="E652" s="107"/>
      <c r="F652" s="71"/>
      <c r="G652" s="107"/>
      <c r="H652" s="71"/>
      <c r="I652" s="107"/>
      <c r="J652" s="71"/>
      <c r="K652" s="71"/>
      <c r="L652" s="71"/>
      <c r="M652" s="72"/>
      <c r="N652" s="246"/>
      <c r="O652" s="72"/>
      <c r="P652" s="109"/>
      <c r="Q652" s="71"/>
      <c r="R652" s="110"/>
      <c r="S652" s="72"/>
      <c r="T652" s="111"/>
      <c r="U652" s="72"/>
      <c r="V652" s="112"/>
      <c r="W652" s="71"/>
      <c r="X652" s="72"/>
      <c r="Y652" s="112"/>
      <c r="Z652" s="72"/>
      <c r="AA652" s="75"/>
      <c r="AB652" s="169"/>
      <c r="AC652" s="72"/>
      <c r="AD652" s="170"/>
      <c r="AE652" s="72"/>
      <c r="AF652" s="170"/>
      <c r="AG652" s="71"/>
      <c r="AH652" s="72"/>
      <c r="AI652" s="170"/>
      <c r="AJ652" s="71"/>
      <c r="AK652" s="72"/>
      <c r="AL652" s="170"/>
      <c r="AM652" s="72"/>
      <c r="AN652" s="111"/>
      <c r="AO652" s="72"/>
      <c r="AP652" s="156"/>
      <c r="AQ652" s="72"/>
      <c r="AR652" s="156"/>
      <c r="AS652" s="72"/>
      <c r="AT652" s="160"/>
      <c r="AU652" s="72"/>
      <c r="AV652" s="156"/>
      <c r="AW652" s="71"/>
      <c r="AX652" s="72"/>
      <c r="AY652" s="111"/>
      <c r="AZ652" s="71"/>
      <c r="BA652" s="72"/>
      <c r="BB652" s="171"/>
      <c r="BC652" s="72"/>
      <c r="BD652" s="75"/>
    </row>
    <row r="653" ht="16.5" customHeight="1" outlineLevel="1">
      <c r="A653" s="75"/>
      <c r="B653" s="105"/>
      <c r="C653" s="106"/>
      <c r="D653" s="72"/>
      <c r="E653" s="107"/>
      <c r="F653" s="71"/>
      <c r="G653" s="107"/>
      <c r="H653" s="71"/>
      <c r="I653" s="107"/>
      <c r="J653" s="71"/>
      <c r="K653" s="71"/>
      <c r="L653" s="71"/>
      <c r="M653" s="72"/>
      <c r="N653" s="246"/>
      <c r="O653" s="72"/>
      <c r="P653" s="109"/>
      <c r="Q653" s="71"/>
      <c r="R653" s="110"/>
      <c r="S653" s="72"/>
      <c r="T653" s="111"/>
      <c r="U653" s="72"/>
      <c r="V653" s="112"/>
      <c r="W653" s="71"/>
      <c r="X653" s="72"/>
      <c r="Y653" s="112"/>
      <c r="Z653" s="72"/>
      <c r="AA653" s="75"/>
      <c r="AB653" s="169"/>
      <c r="AC653" s="72"/>
      <c r="AD653" s="170"/>
      <c r="AE653" s="72"/>
      <c r="AF653" s="170"/>
      <c r="AG653" s="71"/>
      <c r="AH653" s="72"/>
      <c r="AI653" s="170"/>
      <c r="AJ653" s="71"/>
      <c r="AK653" s="72"/>
      <c r="AL653" s="170"/>
      <c r="AM653" s="72"/>
      <c r="AN653" s="111"/>
      <c r="AO653" s="72"/>
      <c r="AP653" s="156"/>
      <c r="AQ653" s="72"/>
      <c r="AR653" s="156"/>
      <c r="AS653" s="72"/>
      <c r="AT653" s="160"/>
      <c r="AU653" s="72"/>
      <c r="AV653" s="156"/>
      <c r="AW653" s="71"/>
      <c r="AX653" s="72"/>
      <c r="AY653" s="111"/>
      <c r="AZ653" s="71"/>
      <c r="BA653" s="72"/>
      <c r="BB653" s="171"/>
      <c r="BC653" s="72"/>
      <c r="BD653" s="75"/>
    </row>
    <row r="654" ht="16.5" customHeight="1" outlineLevel="1">
      <c r="A654" s="75"/>
      <c r="B654" s="105"/>
      <c r="C654" s="106"/>
      <c r="D654" s="72"/>
      <c r="E654" s="107"/>
      <c r="F654" s="71"/>
      <c r="G654" s="107"/>
      <c r="H654" s="71"/>
      <c r="I654" s="107"/>
      <c r="J654" s="71"/>
      <c r="K654" s="71"/>
      <c r="L654" s="71"/>
      <c r="M654" s="72"/>
      <c r="N654" s="246"/>
      <c r="O654" s="72"/>
      <c r="P654" s="109"/>
      <c r="Q654" s="71"/>
      <c r="R654" s="110"/>
      <c r="S654" s="72"/>
      <c r="T654" s="111"/>
      <c r="U654" s="72"/>
      <c r="V654" s="112"/>
      <c r="W654" s="71"/>
      <c r="X654" s="72"/>
      <c r="Y654" s="112"/>
      <c r="Z654" s="72"/>
      <c r="AA654" s="75"/>
      <c r="AB654" s="169"/>
      <c r="AC654" s="72"/>
      <c r="AD654" s="170"/>
      <c r="AE654" s="72"/>
      <c r="AF654" s="170"/>
      <c r="AG654" s="71"/>
      <c r="AH654" s="72"/>
      <c r="AI654" s="170"/>
      <c r="AJ654" s="71"/>
      <c r="AK654" s="72"/>
      <c r="AL654" s="170"/>
      <c r="AM654" s="72"/>
      <c r="AN654" s="111"/>
      <c r="AO654" s="72"/>
      <c r="AP654" s="156"/>
      <c r="AQ654" s="72"/>
      <c r="AR654" s="156"/>
      <c r="AS654" s="72"/>
      <c r="AT654" s="160"/>
      <c r="AU654" s="72"/>
      <c r="AV654" s="156"/>
      <c r="AW654" s="71"/>
      <c r="AX654" s="72"/>
      <c r="AY654" s="111"/>
      <c r="AZ654" s="71"/>
      <c r="BA654" s="72"/>
      <c r="BB654" s="171"/>
      <c r="BC654" s="72"/>
      <c r="BD654" s="75"/>
    </row>
    <row r="655" ht="16.5" customHeight="1" outlineLevel="1">
      <c r="A655" s="75"/>
      <c r="B655" s="105"/>
      <c r="C655" s="106"/>
      <c r="D655" s="72"/>
      <c r="E655" s="107"/>
      <c r="F655" s="71"/>
      <c r="G655" s="107"/>
      <c r="H655" s="71"/>
      <c r="I655" s="107"/>
      <c r="J655" s="71"/>
      <c r="K655" s="71"/>
      <c r="L655" s="71"/>
      <c r="M655" s="72"/>
      <c r="N655" s="246"/>
      <c r="O655" s="72"/>
      <c r="P655" s="109"/>
      <c r="Q655" s="71"/>
      <c r="R655" s="110"/>
      <c r="S655" s="72"/>
      <c r="T655" s="111"/>
      <c r="U655" s="72"/>
      <c r="V655" s="112"/>
      <c r="W655" s="71"/>
      <c r="X655" s="72"/>
      <c r="Y655" s="112"/>
      <c r="Z655" s="72"/>
      <c r="AA655" s="75"/>
      <c r="AB655" s="169"/>
      <c r="AC655" s="72"/>
      <c r="AD655" s="170"/>
      <c r="AE655" s="72"/>
      <c r="AF655" s="170"/>
      <c r="AG655" s="71"/>
      <c r="AH655" s="72"/>
      <c r="AI655" s="170"/>
      <c r="AJ655" s="71"/>
      <c r="AK655" s="72"/>
      <c r="AL655" s="170"/>
      <c r="AM655" s="72"/>
      <c r="AN655" s="111"/>
      <c r="AO655" s="72"/>
      <c r="AP655" s="156"/>
      <c r="AQ655" s="72"/>
      <c r="AR655" s="156"/>
      <c r="AS655" s="72"/>
      <c r="AT655" s="160"/>
      <c r="AU655" s="72"/>
      <c r="AV655" s="156"/>
      <c r="AW655" s="71"/>
      <c r="AX655" s="72"/>
      <c r="AY655" s="111"/>
      <c r="AZ655" s="71"/>
      <c r="BA655" s="72"/>
      <c r="BB655" s="171"/>
      <c r="BC655" s="72"/>
      <c r="BD655" s="75"/>
    </row>
    <row r="656" ht="16.5" customHeight="1" outlineLevel="1">
      <c r="A656" s="75"/>
      <c r="B656" s="105"/>
      <c r="C656" s="106"/>
      <c r="D656" s="72"/>
      <c r="E656" s="107"/>
      <c r="F656" s="71"/>
      <c r="G656" s="107"/>
      <c r="H656" s="71"/>
      <c r="I656" s="107"/>
      <c r="J656" s="71"/>
      <c r="K656" s="71"/>
      <c r="L656" s="71"/>
      <c r="M656" s="72"/>
      <c r="N656" s="246"/>
      <c r="O656" s="72"/>
      <c r="P656" s="109"/>
      <c r="Q656" s="71"/>
      <c r="R656" s="110"/>
      <c r="S656" s="72"/>
      <c r="T656" s="111"/>
      <c r="U656" s="72"/>
      <c r="V656" s="112"/>
      <c r="W656" s="71"/>
      <c r="X656" s="72"/>
      <c r="Y656" s="112"/>
      <c r="Z656" s="72"/>
      <c r="AA656" s="75"/>
      <c r="AB656" s="169"/>
      <c r="AC656" s="72"/>
      <c r="AD656" s="170"/>
      <c r="AE656" s="72"/>
      <c r="AF656" s="170"/>
      <c r="AG656" s="71"/>
      <c r="AH656" s="72"/>
      <c r="AI656" s="170"/>
      <c r="AJ656" s="71"/>
      <c r="AK656" s="72"/>
      <c r="AL656" s="170"/>
      <c r="AM656" s="72"/>
      <c r="AN656" s="111"/>
      <c r="AO656" s="72"/>
      <c r="AP656" s="156"/>
      <c r="AQ656" s="72"/>
      <c r="AR656" s="156"/>
      <c r="AS656" s="72"/>
      <c r="AT656" s="160"/>
      <c r="AU656" s="72"/>
      <c r="AV656" s="156"/>
      <c r="AW656" s="71"/>
      <c r="AX656" s="72"/>
      <c r="AY656" s="111"/>
      <c r="AZ656" s="71"/>
      <c r="BA656" s="72"/>
      <c r="BB656" s="171"/>
      <c r="BC656" s="72"/>
      <c r="BD656" s="75"/>
    </row>
    <row r="657" ht="16.5" customHeight="1" outlineLevel="1">
      <c r="A657" s="75"/>
      <c r="B657" s="105"/>
      <c r="C657" s="106"/>
      <c r="D657" s="72"/>
      <c r="E657" s="107"/>
      <c r="F657" s="71"/>
      <c r="G657" s="107"/>
      <c r="H657" s="71"/>
      <c r="I657" s="107"/>
      <c r="J657" s="71"/>
      <c r="K657" s="71"/>
      <c r="L657" s="71"/>
      <c r="M657" s="72"/>
      <c r="N657" s="246"/>
      <c r="O657" s="72"/>
      <c r="P657" s="109"/>
      <c r="Q657" s="71"/>
      <c r="R657" s="110"/>
      <c r="S657" s="72"/>
      <c r="T657" s="111"/>
      <c r="U657" s="72"/>
      <c r="V657" s="112"/>
      <c r="W657" s="71"/>
      <c r="X657" s="72"/>
      <c r="Y657" s="112"/>
      <c r="Z657" s="72"/>
      <c r="AA657" s="75"/>
      <c r="AB657" s="169"/>
      <c r="AC657" s="72"/>
      <c r="AD657" s="170"/>
      <c r="AE657" s="72"/>
      <c r="AF657" s="170"/>
      <c r="AG657" s="71"/>
      <c r="AH657" s="72"/>
      <c r="AI657" s="170"/>
      <c r="AJ657" s="71"/>
      <c r="AK657" s="72"/>
      <c r="AL657" s="170"/>
      <c r="AM657" s="72"/>
      <c r="AN657" s="111"/>
      <c r="AO657" s="72"/>
      <c r="AP657" s="156"/>
      <c r="AQ657" s="72"/>
      <c r="AR657" s="156"/>
      <c r="AS657" s="72"/>
      <c r="AT657" s="160"/>
      <c r="AU657" s="72"/>
      <c r="AV657" s="156"/>
      <c r="AW657" s="71"/>
      <c r="AX657" s="72"/>
      <c r="AY657" s="111"/>
      <c r="AZ657" s="71"/>
      <c r="BA657" s="72"/>
      <c r="BB657" s="171"/>
      <c r="BC657" s="72"/>
      <c r="BD657" s="75"/>
    </row>
    <row r="658" ht="16.5" customHeight="1" outlineLevel="1">
      <c r="A658" s="75"/>
      <c r="B658" s="105"/>
      <c r="C658" s="106"/>
      <c r="D658" s="72"/>
      <c r="E658" s="107"/>
      <c r="F658" s="71"/>
      <c r="G658" s="107"/>
      <c r="H658" s="71"/>
      <c r="I658" s="107"/>
      <c r="J658" s="71"/>
      <c r="K658" s="71"/>
      <c r="L658" s="71"/>
      <c r="M658" s="72"/>
      <c r="N658" s="246"/>
      <c r="O658" s="72"/>
      <c r="P658" s="109"/>
      <c r="Q658" s="71"/>
      <c r="R658" s="110"/>
      <c r="S658" s="72"/>
      <c r="T658" s="111"/>
      <c r="U658" s="72"/>
      <c r="V658" s="112"/>
      <c r="W658" s="71"/>
      <c r="X658" s="72"/>
      <c r="Y658" s="112"/>
      <c r="Z658" s="72"/>
      <c r="AA658" s="75"/>
      <c r="AB658" s="169"/>
      <c r="AC658" s="72"/>
      <c r="AD658" s="170"/>
      <c r="AE658" s="72"/>
      <c r="AF658" s="170"/>
      <c r="AG658" s="71"/>
      <c r="AH658" s="72"/>
      <c r="AI658" s="170"/>
      <c r="AJ658" s="71"/>
      <c r="AK658" s="72"/>
      <c r="AL658" s="170"/>
      <c r="AM658" s="72"/>
      <c r="AN658" s="111"/>
      <c r="AO658" s="72"/>
      <c r="AP658" s="156"/>
      <c r="AQ658" s="72"/>
      <c r="AR658" s="156"/>
      <c r="AS658" s="72"/>
      <c r="AT658" s="160"/>
      <c r="AU658" s="72"/>
      <c r="AV658" s="156"/>
      <c r="AW658" s="71"/>
      <c r="AX658" s="72"/>
      <c r="AY658" s="111"/>
      <c r="AZ658" s="71"/>
      <c r="BA658" s="72"/>
      <c r="BB658" s="171"/>
      <c r="BC658" s="72"/>
      <c r="BD658" s="75"/>
    </row>
    <row r="659" ht="16.5" customHeight="1" outlineLevel="1">
      <c r="A659" s="75"/>
      <c r="B659" s="105"/>
      <c r="C659" s="106"/>
      <c r="D659" s="72"/>
      <c r="E659" s="107"/>
      <c r="F659" s="71"/>
      <c r="G659" s="107"/>
      <c r="H659" s="71"/>
      <c r="I659" s="107"/>
      <c r="J659" s="71"/>
      <c r="K659" s="71"/>
      <c r="L659" s="71"/>
      <c r="M659" s="72"/>
      <c r="N659" s="246"/>
      <c r="O659" s="72"/>
      <c r="P659" s="109"/>
      <c r="Q659" s="71"/>
      <c r="R659" s="110"/>
      <c r="S659" s="72"/>
      <c r="T659" s="111"/>
      <c r="U659" s="72"/>
      <c r="V659" s="112"/>
      <c r="W659" s="71"/>
      <c r="X659" s="72"/>
      <c r="Y659" s="112"/>
      <c r="Z659" s="72"/>
      <c r="AA659" s="75"/>
      <c r="AB659" s="169"/>
      <c r="AC659" s="72"/>
      <c r="AD659" s="170"/>
      <c r="AE659" s="72"/>
      <c r="AF659" s="170"/>
      <c r="AG659" s="71"/>
      <c r="AH659" s="72"/>
      <c r="AI659" s="170"/>
      <c r="AJ659" s="71"/>
      <c r="AK659" s="72"/>
      <c r="AL659" s="170"/>
      <c r="AM659" s="72"/>
      <c r="AN659" s="111"/>
      <c r="AO659" s="72"/>
      <c r="AP659" s="156"/>
      <c r="AQ659" s="72"/>
      <c r="AR659" s="156"/>
      <c r="AS659" s="72"/>
      <c r="AT659" s="160"/>
      <c r="AU659" s="72"/>
      <c r="AV659" s="156"/>
      <c r="AW659" s="71"/>
      <c r="AX659" s="72"/>
      <c r="AY659" s="111"/>
      <c r="AZ659" s="71"/>
      <c r="BA659" s="72"/>
      <c r="BB659" s="171"/>
      <c r="BC659" s="72"/>
      <c r="BD659" s="75"/>
    </row>
    <row r="660" ht="16.5" customHeight="1" outlineLevel="1">
      <c r="A660" s="75"/>
      <c r="B660" s="105"/>
      <c r="C660" s="106"/>
      <c r="D660" s="72"/>
      <c r="E660" s="107"/>
      <c r="F660" s="71"/>
      <c r="G660" s="107"/>
      <c r="H660" s="71"/>
      <c r="I660" s="107"/>
      <c r="J660" s="71"/>
      <c r="K660" s="71"/>
      <c r="L660" s="71"/>
      <c r="M660" s="72"/>
      <c r="N660" s="246"/>
      <c r="O660" s="72"/>
      <c r="P660" s="109"/>
      <c r="Q660" s="71"/>
      <c r="R660" s="110"/>
      <c r="S660" s="72"/>
      <c r="T660" s="111"/>
      <c r="U660" s="72"/>
      <c r="V660" s="112"/>
      <c r="W660" s="71"/>
      <c r="X660" s="72"/>
      <c r="Y660" s="112"/>
      <c r="Z660" s="72"/>
      <c r="AA660" s="75"/>
      <c r="AB660" s="169"/>
      <c r="AC660" s="72"/>
      <c r="AD660" s="170"/>
      <c r="AE660" s="72"/>
      <c r="AF660" s="170"/>
      <c r="AG660" s="71"/>
      <c r="AH660" s="72"/>
      <c r="AI660" s="170"/>
      <c r="AJ660" s="71"/>
      <c r="AK660" s="72"/>
      <c r="AL660" s="170"/>
      <c r="AM660" s="72"/>
      <c r="AN660" s="111"/>
      <c r="AO660" s="72"/>
      <c r="AP660" s="156"/>
      <c r="AQ660" s="72"/>
      <c r="AR660" s="156"/>
      <c r="AS660" s="72"/>
      <c r="AT660" s="160"/>
      <c r="AU660" s="72"/>
      <c r="AV660" s="156"/>
      <c r="AW660" s="71"/>
      <c r="AX660" s="72"/>
      <c r="AY660" s="111"/>
      <c r="AZ660" s="71"/>
      <c r="BA660" s="72"/>
      <c r="BB660" s="171"/>
      <c r="BC660" s="72"/>
      <c r="BD660" s="75"/>
    </row>
    <row r="661" ht="16.5" customHeight="1" outlineLevel="1">
      <c r="A661" s="75"/>
      <c r="B661" s="105"/>
      <c r="C661" s="106"/>
      <c r="D661" s="72"/>
      <c r="E661" s="107"/>
      <c r="F661" s="71"/>
      <c r="G661" s="107"/>
      <c r="H661" s="71"/>
      <c r="I661" s="107"/>
      <c r="J661" s="71"/>
      <c r="K661" s="71"/>
      <c r="L661" s="71"/>
      <c r="M661" s="72"/>
      <c r="N661" s="246"/>
      <c r="O661" s="72"/>
      <c r="P661" s="109"/>
      <c r="Q661" s="71"/>
      <c r="R661" s="110"/>
      <c r="S661" s="72"/>
      <c r="T661" s="111"/>
      <c r="U661" s="72"/>
      <c r="V661" s="112"/>
      <c r="W661" s="71"/>
      <c r="X661" s="72"/>
      <c r="Y661" s="112"/>
      <c r="Z661" s="72"/>
      <c r="AA661" s="75"/>
      <c r="AB661" s="169"/>
      <c r="AC661" s="72"/>
      <c r="AD661" s="170"/>
      <c r="AE661" s="72"/>
      <c r="AF661" s="170"/>
      <c r="AG661" s="71"/>
      <c r="AH661" s="72"/>
      <c r="AI661" s="170"/>
      <c r="AJ661" s="71"/>
      <c r="AK661" s="72"/>
      <c r="AL661" s="170"/>
      <c r="AM661" s="72"/>
      <c r="AN661" s="111"/>
      <c r="AO661" s="72"/>
      <c r="AP661" s="156"/>
      <c r="AQ661" s="72"/>
      <c r="AR661" s="156"/>
      <c r="AS661" s="72"/>
      <c r="AT661" s="160"/>
      <c r="AU661" s="72"/>
      <c r="AV661" s="156"/>
      <c r="AW661" s="71"/>
      <c r="AX661" s="72"/>
      <c r="AY661" s="111"/>
      <c r="AZ661" s="71"/>
      <c r="BA661" s="72"/>
      <c r="BB661" s="171"/>
      <c r="BC661" s="72"/>
      <c r="BD661" s="75"/>
    </row>
    <row r="662" ht="16.5" customHeight="1" outlineLevel="1">
      <c r="A662" s="75"/>
      <c r="B662" s="105"/>
      <c r="C662" s="106"/>
      <c r="D662" s="72"/>
      <c r="E662" s="107"/>
      <c r="F662" s="71"/>
      <c r="G662" s="107"/>
      <c r="H662" s="71"/>
      <c r="I662" s="107"/>
      <c r="J662" s="71"/>
      <c r="K662" s="71"/>
      <c r="L662" s="71"/>
      <c r="M662" s="72"/>
      <c r="N662" s="246"/>
      <c r="O662" s="72"/>
      <c r="P662" s="109"/>
      <c r="Q662" s="71"/>
      <c r="R662" s="110"/>
      <c r="S662" s="72"/>
      <c r="T662" s="111"/>
      <c r="U662" s="72"/>
      <c r="V662" s="112"/>
      <c r="W662" s="71"/>
      <c r="X662" s="72"/>
      <c r="Y662" s="112"/>
      <c r="Z662" s="72"/>
      <c r="AA662" s="75"/>
      <c r="AB662" s="169"/>
      <c r="AC662" s="72"/>
      <c r="AD662" s="170"/>
      <c r="AE662" s="72"/>
      <c r="AF662" s="170"/>
      <c r="AG662" s="71"/>
      <c r="AH662" s="72"/>
      <c r="AI662" s="170"/>
      <c r="AJ662" s="71"/>
      <c r="AK662" s="72"/>
      <c r="AL662" s="170"/>
      <c r="AM662" s="72"/>
      <c r="AN662" s="111"/>
      <c r="AO662" s="72"/>
      <c r="AP662" s="156"/>
      <c r="AQ662" s="72"/>
      <c r="AR662" s="156"/>
      <c r="AS662" s="72"/>
      <c r="AT662" s="160"/>
      <c r="AU662" s="72"/>
      <c r="AV662" s="156"/>
      <c r="AW662" s="71"/>
      <c r="AX662" s="72"/>
      <c r="AY662" s="111"/>
      <c r="AZ662" s="71"/>
      <c r="BA662" s="72"/>
      <c r="BB662" s="171"/>
      <c r="BC662" s="72"/>
      <c r="BD662" s="75"/>
    </row>
    <row r="663" ht="16.5" customHeight="1" outlineLevel="1">
      <c r="A663" s="75"/>
      <c r="B663" s="105"/>
      <c r="C663" s="106"/>
      <c r="D663" s="72"/>
      <c r="E663" s="107"/>
      <c r="F663" s="71"/>
      <c r="G663" s="107"/>
      <c r="H663" s="71"/>
      <c r="I663" s="107"/>
      <c r="J663" s="71"/>
      <c r="K663" s="71"/>
      <c r="L663" s="71"/>
      <c r="M663" s="72"/>
      <c r="N663" s="246"/>
      <c r="O663" s="72"/>
      <c r="P663" s="109"/>
      <c r="Q663" s="71"/>
      <c r="R663" s="110"/>
      <c r="S663" s="72"/>
      <c r="T663" s="111"/>
      <c r="U663" s="72"/>
      <c r="V663" s="112"/>
      <c r="W663" s="71"/>
      <c r="X663" s="72"/>
      <c r="Y663" s="112"/>
      <c r="Z663" s="72"/>
      <c r="AA663" s="75"/>
      <c r="AB663" s="169"/>
      <c r="AC663" s="72"/>
      <c r="AD663" s="170"/>
      <c r="AE663" s="72"/>
      <c r="AF663" s="170"/>
      <c r="AG663" s="71"/>
      <c r="AH663" s="72"/>
      <c r="AI663" s="170"/>
      <c r="AJ663" s="71"/>
      <c r="AK663" s="72"/>
      <c r="AL663" s="170"/>
      <c r="AM663" s="72"/>
      <c r="AN663" s="111"/>
      <c r="AO663" s="72"/>
      <c r="AP663" s="156"/>
      <c r="AQ663" s="72"/>
      <c r="AR663" s="156"/>
      <c r="AS663" s="72"/>
      <c r="AT663" s="160"/>
      <c r="AU663" s="72"/>
      <c r="AV663" s="156"/>
      <c r="AW663" s="71"/>
      <c r="AX663" s="72"/>
      <c r="AY663" s="111"/>
      <c r="AZ663" s="71"/>
      <c r="BA663" s="72"/>
      <c r="BB663" s="171"/>
      <c r="BC663" s="72"/>
      <c r="BD663" s="75"/>
    </row>
    <row r="664" ht="16.5" customHeight="1" outlineLevel="1">
      <c r="A664" s="75"/>
      <c r="B664" s="105"/>
      <c r="C664" s="106"/>
      <c r="D664" s="72"/>
      <c r="E664" s="107"/>
      <c r="F664" s="71"/>
      <c r="G664" s="107"/>
      <c r="H664" s="71"/>
      <c r="I664" s="107"/>
      <c r="J664" s="71"/>
      <c r="K664" s="71"/>
      <c r="L664" s="71"/>
      <c r="M664" s="72"/>
      <c r="N664" s="246"/>
      <c r="O664" s="72"/>
      <c r="P664" s="109"/>
      <c r="Q664" s="71"/>
      <c r="R664" s="110"/>
      <c r="S664" s="72"/>
      <c r="T664" s="111"/>
      <c r="U664" s="72"/>
      <c r="V664" s="112"/>
      <c r="W664" s="71"/>
      <c r="X664" s="72"/>
      <c r="Y664" s="112"/>
      <c r="Z664" s="72"/>
      <c r="AA664" s="75"/>
      <c r="AB664" s="169"/>
      <c r="AC664" s="72"/>
      <c r="AD664" s="170"/>
      <c r="AE664" s="72"/>
      <c r="AF664" s="170"/>
      <c r="AG664" s="71"/>
      <c r="AH664" s="72"/>
      <c r="AI664" s="170"/>
      <c r="AJ664" s="71"/>
      <c r="AK664" s="72"/>
      <c r="AL664" s="170"/>
      <c r="AM664" s="72"/>
      <c r="AN664" s="111"/>
      <c r="AO664" s="72"/>
      <c r="AP664" s="156"/>
      <c r="AQ664" s="72"/>
      <c r="AR664" s="156"/>
      <c r="AS664" s="72"/>
      <c r="AT664" s="160"/>
      <c r="AU664" s="72"/>
      <c r="AV664" s="156"/>
      <c r="AW664" s="71"/>
      <c r="AX664" s="72"/>
      <c r="AY664" s="111"/>
      <c r="AZ664" s="71"/>
      <c r="BA664" s="72"/>
      <c r="BB664" s="171"/>
      <c r="BC664" s="72"/>
      <c r="BD664" s="75"/>
    </row>
    <row r="665" ht="16.5" customHeight="1" outlineLevel="1">
      <c r="A665" s="75"/>
      <c r="B665" s="105"/>
      <c r="C665" s="106"/>
      <c r="D665" s="72"/>
      <c r="E665" s="107"/>
      <c r="F665" s="71"/>
      <c r="G665" s="107"/>
      <c r="H665" s="71"/>
      <c r="I665" s="107"/>
      <c r="J665" s="71"/>
      <c r="K665" s="71"/>
      <c r="L665" s="71"/>
      <c r="M665" s="72"/>
      <c r="N665" s="246"/>
      <c r="O665" s="72"/>
      <c r="P665" s="109"/>
      <c r="Q665" s="71"/>
      <c r="R665" s="110"/>
      <c r="S665" s="72"/>
      <c r="T665" s="111"/>
      <c r="U665" s="72"/>
      <c r="V665" s="112"/>
      <c r="W665" s="71"/>
      <c r="X665" s="72"/>
      <c r="Y665" s="112"/>
      <c r="Z665" s="72"/>
      <c r="AA665" s="75"/>
      <c r="AB665" s="169"/>
      <c r="AC665" s="72"/>
      <c r="AD665" s="170"/>
      <c r="AE665" s="72"/>
      <c r="AF665" s="170"/>
      <c r="AG665" s="71"/>
      <c r="AH665" s="72"/>
      <c r="AI665" s="170"/>
      <c r="AJ665" s="71"/>
      <c r="AK665" s="72"/>
      <c r="AL665" s="170"/>
      <c r="AM665" s="72"/>
      <c r="AN665" s="111"/>
      <c r="AO665" s="72"/>
      <c r="AP665" s="156"/>
      <c r="AQ665" s="72"/>
      <c r="AR665" s="156"/>
      <c r="AS665" s="72"/>
      <c r="AT665" s="160"/>
      <c r="AU665" s="72"/>
      <c r="AV665" s="156"/>
      <c r="AW665" s="71"/>
      <c r="AX665" s="72"/>
      <c r="AY665" s="111"/>
      <c r="AZ665" s="71"/>
      <c r="BA665" s="72"/>
      <c r="BB665" s="171"/>
      <c r="BC665" s="72"/>
      <c r="BD665" s="75"/>
    </row>
    <row r="666" ht="16.5" customHeight="1" outlineLevel="1">
      <c r="A666" s="75"/>
      <c r="B666" s="105"/>
      <c r="C666" s="106"/>
      <c r="D666" s="72"/>
      <c r="E666" s="107"/>
      <c r="F666" s="71"/>
      <c r="G666" s="107"/>
      <c r="H666" s="71"/>
      <c r="I666" s="107"/>
      <c r="J666" s="71"/>
      <c r="K666" s="71"/>
      <c r="L666" s="71"/>
      <c r="M666" s="72"/>
      <c r="N666" s="246"/>
      <c r="O666" s="72"/>
      <c r="P666" s="109"/>
      <c r="Q666" s="71"/>
      <c r="R666" s="110"/>
      <c r="S666" s="72"/>
      <c r="T666" s="111"/>
      <c r="U666" s="72"/>
      <c r="V666" s="112"/>
      <c r="W666" s="71"/>
      <c r="X666" s="72"/>
      <c r="Y666" s="112"/>
      <c r="Z666" s="72"/>
      <c r="AA666" s="75"/>
      <c r="AB666" s="169"/>
      <c r="AC666" s="72"/>
      <c r="AD666" s="170"/>
      <c r="AE666" s="72"/>
      <c r="AF666" s="170"/>
      <c r="AG666" s="71"/>
      <c r="AH666" s="72"/>
      <c r="AI666" s="170"/>
      <c r="AJ666" s="71"/>
      <c r="AK666" s="72"/>
      <c r="AL666" s="170"/>
      <c r="AM666" s="72"/>
      <c r="AN666" s="111"/>
      <c r="AO666" s="72"/>
      <c r="AP666" s="156"/>
      <c r="AQ666" s="72"/>
      <c r="AR666" s="156"/>
      <c r="AS666" s="72"/>
      <c r="AT666" s="160"/>
      <c r="AU666" s="72"/>
      <c r="AV666" s="156"/>
      <c r="AW666" s="71"/>
      <c r="AX666" s="72"/>
      <c r="AY666" s="111"/>
      <c r="AZ666" s="71"/>
      <c r="BA666" s="72"/>
      <c r="BB666" s="171"/>
      <c r="BC666" s="72"/>
      <c r="BD666" s="75"/>
    </row>
    <row r="667" ht="16.5" customHeight="1" outlineLevel="1">
      <c r="A667" s="75"/>
      <c r="B667" s="105"/>
      <c r="C667" s="106"/>
      <c r="D667" s="72"/>
      <c r="E667" s="107"/>
      <c r="F667" s="71"/>
      <c r="G667" s="107"/>
      <c r="H667" s="71"/>
      <c r="I667" s="107"/>
      <c r="J667" s="71"/>
      <c r="K667" s="71"/>
      <c r="L667" s="71"/>
      <c r="M667" s="72"/>
      <c r="N667" s="246"/>
      <c r="O667" s="72"/>
      <c r="P667" s="109"/>
      <c r="Q667" s="71"/>
      <c r="R667" s="110"/>
      <c r="S667" s="72"/>
      <c r="T667" s="111"/>
      <c r="U667" s="72"/>
      <c r="V667" s="112"/>
      <c r="W667" s="71"/>
      <c r="X667" s="72"/>
      <c r="Y667" s="112"/>
      <c r="Z667" s="72"/>
      <c r="AA667" s="75"/>
      <c r="AB667" s="169"/>
      <c r="AC667" s="72"/>
      <c r="AD667" s="170"/>
      <c r="AE667" s="72"/>
      <c r="AF667" s="170"/>
      <c r="AG667" s="71"/>
      <c r="AH667" s="72"/>
      <c r="AI667" s="170"/>
      <c r="AJ667" s="71"/>
      <c r="AK667" s="72"/>
      <c r="AL667" s="170"/>
      <c r="AM667" s="72"/>
      <c r="AN667" s="111"/>
      <c r="AO667" s="72"/>
      <c r="AP667" s="156"/>
      <c r="AQ667" s="72"/>
      <c r="AR667" s="156"/>
      <c r="AS667" s="72"/>
      <c r="AT667" s="160"/>
      <c r="AU667" s="72"/>
      <c r="AV667" s="156"/>
      <c r="AW667" s="71"/>
      <c r="AX667" s="72"/>
      <c r="AY667" s="111"/>
      <c r="AZ667" s="71"/>
      <c r="BA667" s="72"/>
      <c r="BB667" s="171"/>
      <c r="BC667" s="72"/>
      <c r="BD667" s="75"/>
    </row>
    <row r="668" ht="16.5" customHeight="1" outlineLevel="1">
      <c r="A668" s="75"/>
      <c r="B668" s="105"/>
      <c r="C668" s="106"/>
      <c r="D668" s="72"/>
      <c r="E668" s="107"/>
      <c r="F668" s="71"/>
      <c r="G668" s="107"/>
      <c r="H668" s="71"/>
      <c r="I668" s="107"/>
      <c r="J668" s="71"/>
      <c r="K668" s="71"/>
      <c r="L668" s="71"/>
      <c r="M668" s="72"/>
      <c r="N668" s="246"/>
      <c r="O668" s="72"/>
      <c r="P668" s="109"/>
      <c r="Q668" s="71"/>
      <c r="R668" s="110"/>
      <c r="S668" s="72"/>
      <c r="T668" s="111"/>
      <c r="U668" s="72"/>
      <c r="V668" s="112"/>
      <c r="W668" s="71"/>
      <c r="X668" s="72"/>
      <c r="Y668" s="112"/>
      <c r="Z668" s="72"/>
      <c r="AA668" s="75"/>
      <c r="AB668" s="169"/>
      <c r="AC668" s="72"/>
      <c r="AD668" s="170"/>
      <c r="AE668" s="72"/>
      <c r="AF668" s="170"/>
      <c r="AG668" s="71"/>
      <c r="AH668" s="72"/>
      <c r="AI668" s="170"/>
      <c r="AJ668" s="71"/>
      <c r="AK668" s="72"/>
      <c r="AL668" s="170"/>
      <c r="AM668" s="72"/>
      <c r="AN668" s="111"/>
      <c r="AO668" s="72"/>
      <c r="AP668" s="156"/>
      <c r="AQ668" s="72"/>
      <c r="AR668" s="156"/>
      <c r="AS668" s="72"/>
      <c r="AT668" s="160"/>
      <c r="AU668" s="72"/>
      <c r="AV668" s="156"/>
      <c r="AW668" s="71"/>
      <c r="AX668" s="72"/>
      <c r="AY668" s="111"/>
      <c r="AZ668" s="71"/>
      <c r="BA668" s="72"/>
      <c r="BB668" s="171"/>
      <c r="BC668" s="72"/>
      <c r="BD668" s="75"/>
    </row>
    <row r="669" ht="16.5" customHeight="1" outlineLevel="1">
      <c r="A669" s="75"/>
      <c r="B669" s="105"/>
      <c r="C669" s="106"/>
      <c r="D669" s="72"/>
      <c r="E669" s="107"/>
      <c r="F669" s="71"/>
      <c r="G669" s="107"/>
      <c r="H669" s="71"/>
      <c r="I669" s="107"/>
      <c r="J669" s="71"/>
      <c r="K669" s="71"/>
      <c r="L669" s="71"/>
      <c r="M669" s="72"/>
      <c r="N669" s="246"/>
      <c r="O669" s="72"/>
      <c r="P669" s="109"/>
      <c r="Q669" s="71"/>
      <c r="R669" s="110"/>
      <c r="S669" s="72"/>
      <c r="T669" s="111"/>
      <c r="U669" s="72"/>
      <c r="V669" s="112"/>
      <c r="W669" s="71"/>
      <c r="X669" s="72"/>
      <c r="Y669" s="112"/>
      <c r="Z669" s="72"/>
      <c r="AA669" s="75"/>
      <c r="AB669" s="169"/>
      <c r="AC669" s="72"/>
      <c r="AD669" s="170"/>
      <c r="AE669" s="72"/>
      <c r="AF669" s="170"/>
      <c r="AG669" s="71"/>
      <c r="AH669" s="72"/>
      <c r="AI669" s="170"/>
      <c r="AJ669" s="71"/>
      <c r="AK669" s="72"/>
      <c r="AL669" s="170"/>
      <c r="AM669" s="72"/>
      <c r="AN669" s="111"/>
      <c r="AO669" s="72"/>
      <c r="AP669" s="156"/>
      <c r="AQ669" s="72"/>
      <c r="AR669" s="156"/>
      <c r="AS669" s="72"/>
      <c r="AT669" s="160"/>
      <c r="AU669" s="72"/>
      <c r="AV669" s="156"/>
      <c r="AW669" s="71"/>
      <c r="AX669" s="72"/>
      <c r="AY669" s="111"/>
      <c r="AZ669" s="71"/>
      <c r="BA669" s="72"/>
      <c r="BB669" s="171"/>
      <c r="BC669" s="72"/>
      <c r="BD669" s="75"/>
    </row>
    <row r="670" ht="16.5" customHeight="1" outlineLevel="1">
      <c r="A670" s="75"/>
      <c r="B670" s="105"/>
      <c r="C670" s="106"/>
      <c r="D670" s="72"/>
      <c r="E670" s="107"/>
      <c r="F670" s="71"/>
      <c r="G670" s="107"/>
      <c r="H670" s="71"/>
      <c r="I670" s="107"/>
      <c r="J670" s="71"/>
      <c r="K670" s="71"/>
      <c r="L670" s="71"/>
      <c r="M670" s="72"/>
      <c r="N670" s="246"/>
      <c r="O670" s="72"/>
      <c r="P670" s="109"/>
      <c r="Q670" s="71"/>
      <c r="R670" s="110"/>
      <c r="S670" s="72"/>
      <c r="T670" s="111"/>
      <c r="U670" s="72"/>
      <c r="V670" s="112"/>
      <c r="W670" s="71"/>
      <c r="X670" s="72"/>
      <c r="Y670" s="112"/>
      <c r="Z670" s="72"/>
      <c r="AA670" s="75"/>
      <c r="AB670" s="169"/>
      <c r="AC670" s="72"/>
      <c r="AD670" s="170"/>
      <c r="AE670" s="72"/>
      <c r="AF670" s="170"/>
      <c r="AG670" s="71"/>
      <c r="AH670" s="72"/>
      <c r="AI670" s="170"/>
      <c r="AJ670" s="71"/>
      <c r="AK670" s="72"/>
      <c r="AL670" s="170"/>
      <c r="AM670" s="72"/>
      <c r="AN670" s="111"/>
      <c r="AO670" s="72"/>
      <c r="AP670" s="156"/>
      <c r="AQ670" s="72"/>
      <c r="AR670" s="156"/>
      <c r="AS670" s="72"/>
      <c r="AT670" s="160"/>
      <c r="AU670" s="72"/>
      <c r="AV670" s="156"/>
      <c r="AW670" s="71"/>
      <c r="AX670" s="72"/>
      <c r="AY670" s="111"/>
      <c r="AZ670" s="71"/>
      <c r="BA670" s="72"/>
      <c r="BB670" s="171"/>
      <c r="BC670" s="72"/>
      <c r="BD670" s="75"/>
    </row>
    <row r="671" ht="16.5" customHeight="1" outlineLevel="1">
      <c r="A671" s="75"/>
      <c r="B671" s="105"/>
      <c r="C671" s="106"/>
      <c r="D671" s="72"/>
      <c r="E671" s="107"/>
      <c r="F671" s="71"/>
      <c r="G671" s="107"/>
      <c r="H671" s="71"/>
      <c r="I671" s="107"/>
      <c r="J671" s="71"/>
      <c r="K671" s="71"/>
      <c r="L671" s="71"/>
      <c r="M671" s="72"/>
      <c r="N671" s="246"/>
      <c r="O671" s="72"/>
      <c r="P671" s="109"/>
      <c r="Q671" s="71"/>
      <c r="R671" s="110"/>
      <c r="S671" s="72"/>
      <c r="T671" s="111"/>
      <c r="U671" s="72"/>
      <c r="V671" s="112"/>
      <c r="W671" s="71"/>
      <c r="X671" s="72"/>
      <c r="Y671" s="112"/>
      <c r="Z671" s="72"/>
      <c r="AA671" s="75"/>
      <c r="AB671" s="169"/>
      <c r="AC671" s="72"/>
      <c r="AD671" s="170"/>
      <c r="AE671" s="72"/>
      <c r="AF671" s="170"/>
      <c r="AG671" s="71"/>
      <c r="AH671" s="72"/>
      <c r="AI671" s="170"/>
      <c r="AJ671" s="71"/>
      <c r="AK671" s="72"/>
      <c r="AL671" s="170"/>
      <c r="AM671" s="72"/>
      <c r="AN671" s="111"/>
      <c r="AO671" s="72"/>
      <c r="AP671" s="156"/>
      <c r="AQ671" s="72"/>
      <c r="AR671" s="156"/>
      <c r="AS671" s="72"/>
      <c r="AT671" s="160"/>
      <c r="AU671" s="72"/>
      <c r="AV671" s="156"/>
      <c r="AW671" s="71"/>
      <c r="AX671" s="72"/>
      <c r="AY671" s="111"/>
      <c r="AZ671" s="71"/>
      <c r="BA671" s="72"/>
      <c r="BB671" s="171"/>
      <c r="BC671" s="72"/>
      <c r="BD671" s="75"/>
    </row>
    <row r="672" ht="16.5" customHeight="1" outlineLevel="1">
      <c r="A672" s="75"/>
      <c r="B672" s="105"/>
      <c r="C672" s="106"/>
      <c r="D672" s="72"/>
      <c r="E672" s="107"/>
      <c r="F672" s="71"/>
      <c r="G672" s="107"/>
      <c r="H672" s="71"/>
      <c r="I672" s="107"/>
      <c r="J672" s="71"/>
      <c r="K672" s="71"/>
      <c r="L672" s="71"/>
      <c r="M672" s="72"/>
      <c r="N672" s="246"/>
      <c r="O672" s="72"/>
      <c r="P672" s="109"/>
      <c r="Q672" s="71"/>
      <c r="R672" s="110"/>
      <c r="S672" s="72"/>
      <c r="T672" s="111"/>
      <c r="U672" s="72"/>
      <c r="V672" s="112"/>
      <c r="W672" s="71"/>
      <c r="X672" s="72"/>
      <c r="Y672" s="112"/>
      <c r="Z672" s="72"/>
      <c r="AA672" s="75"/>
      <c r="AB672" s="169"/>
      <c r="AC672" s="72"/>
      <c r="AD672" s="170"/>
      <c r="AE672" s="72"/>
      <c r="AF672" s="170"/>
      <c r="AG672" s="71"/>
      <c r="AH672" s="72"/>
      <c r="AI672" s="170"/>
      <c r="AJ672" s="71"/>
      <c r="AK672" s="72"/>
      <c r="AL672" s="170"/>
      <c r="AM672" s="72"/>
      <c r="AN672" s="111"/>
      <c r="AO672" s="72"/>
      <c r="AP672" s="156"/>
      <c r="AQ672" s="72"/>
      <c r="AR672" s="156"/>
      <c r="AS672" s="72"/>
      <c r="AT672" s="160"/>
      <c r="AU672" s="72"/>
      <c r="AV672" s="156"/>
      <c r="AW672" s="71"/>
      <c r="AX672" s="72"/>
      <c r="AY672" s="111"/>
      <c r="AZ672" s="71"/>
      <c r="BA672" s="72"/>
      <c r="BB672" s="171"/>
      <c r="BC672" s="72"/>
      <c r="BD672" s="75"/>
    </row>
    <row r="673" ht="16.5" customHeight="1" outlineLevel="1">
      <c r="A673" s="75"/>
      <c r="B673" s="105"/>
      <c r="C673" s="106"/>
      <c r="D673" s="72"/>
      <c r="E673" s="107"/>
      <c r="F673" s="71"/>
      <c r="G673" s="107"/>
      <c r="H673" s="71"/>
      <c r="I673" s="107"/>
      <c r="J673" s="71"/>
      <c r="K673" s="71"/>
      <c r="L673" s="71"/>
      <c r="M673" s="72"/>
      <c r="N673" s="246"/>
      <c r="O673" s="72"/>
      <c r="P673" s="109"/>
      <c r="Q673" s="71"/>
      <c r="R673" s="110"/>
      <c r="S673" s="72"/>
      <c r="T673" s="111"/>
      <c r="U673" s="72"/>
      <c r="V673" s="112"/>
      <c r="W673" s="71"/>
      <c r="X673" s="72"/>
      <c r="Y673" s="112"/>
      <c r="Z673" s="72"/>
      <c r="AA673" s="75"/>
      <c r="AB673" s="169"/>
      <c r="AC673" s="72"/>
      <c r="AD673" s="170"/>
      <c r="AE673" s="72"/>
      <c r="AF673" s="170"/>
      <c r="AG673" s="71"/>
      <c r="AH673" s="72"/>
      <c r="AI673" s="170"/>
      <c r="AJ673" s="71"/>
      <c r="AK673" s="72"/>
      <c r="AL673" s="170"/>
      <c r="AM673" s="72"/>
      <c r="AN673" s="111"/>
      <c r="AO673" s="72"/>
      <c r="AP673" s="156"/>
      <c r="AQ673" s="72"/>
      <c r="AR673" s="156"/>
      <c r="AS673" s="72"/>
      <c r="AT673" s="160"/>
      <c r="AU673" s="72"/>
      <c r="AV673" s="156"/>
      <c r="AW673" s="71"/>
      <c r="AX673" s="72"/>
      <c r="AY673" s="111"/>
      <c r="AZ673" s="71"/>
      <c r="BA673" s="72"/>
      <c r="BB673" s="171"/>
      <c r="BC673" s="72"/>
      <c r="BD673" s="75"/>
    </row>
    <row r="674" ht="16.5" customHeight="1" outlineLevel="1">
      <c r="A674" s="75"/>
      <c r="B674" s="105"/>
      <c r="C674" s="106"/>
      <c r="D674" s="72"/>
      <c r="E674" s="107"/>
      <c r="F674" s="71"/>
      <c r="G674" s="107"/>
      <c r="H674" s="71"/>
      <c r="I674" s="107"/>
      <c r="J674" s="71"/>
      <c r="K674" s="71"/>
      <c r="L674" s="71"/>
      <c r="M674" s="72"/>
      <c r="N674" s="246"/>
      <c r="O674" s="72"/>
      <c r="P674" s="109"/>
      <c r="Q674" s="71"/>
      <c r="R674" s="110"/>
      <c r="S674" s="72"/>
      <c r="T674" s="111"/>
      <c r="U674" s="72"/>
      <c r="V674" s="112"/>
      <c r="W674" s="71"/>
      <c r="X674" s="72"/>
      <c r="Y674" s="112"/>
      <c r="Z674" s="72"/>
      <c r="AA674" s="75"/>
      <c r="AB674" s="169"/>
      <c r="AC674" s="72"/>
      <c r="AD674" s="170"/>
      <c r="AE674" s="72"/>
      <c r="AF674" s="170"/>
      <c r="AG674" s="71"/>
      <c r="AH674" s="72"/>
      <c r="AI674" s="170"/>
      <c r="AJ674" s="71"/>
      <c r="AK674" s="72"/>
      <c r="AL674" s="170"/>
      <c r="AM674" s="72"/>
      <c r="AN674" s="111"/>
      <c r="AO674" s="72"/>
      <c r="AP674" s="156"/>
      <c r="AQ674" s="72"/>
      <c r="AR674" s="156"/>
      <c r="AS674" s="72"/>
      <c r="AT674" s="160"/>
      <c r="AU674" s="72"/>
      <c r="AV674" s="156"/>
      <c r="AW674" s="71"/>
      <c r="AX674" s="72"/>
      <c r="AY674" s="111"/>
      <c r="AZ674" s="71"/>
      <c r="BA674" s="72"/>
      <c r="BB674" s="171"/>
      <c r="BC674" s="72"/>
      <c r="BD674" s="75"/>
    </row>
    <row r="675" ht="16.5" customHeight="1" outlineLevel="1">
      <c r="A675" s="75"/>
      <c r="B675" s="105"/>
      <c r="C675" s="106"/>
      <c r="D675" s="72"/>
      <c r="E675" s="107"/>
      <c r="F675" s="71"/>
      <c r="G675" s="107"/>
      <c r="H675" s="71"/>
      <c r="I675" s="107"/>
      <c r="J675" s="71"/>
      <c r="K675" s="71"/>
      <c r="L675" s="71"/>
      <c r="M675" s="72"/>
      <c r="N675" s="246"/>
      <c r="O675" s="72"/>
      <c r="P675" s="109"/>
      <c r="Q675" s="71"/>
      <c r="R675" s="110"/>
      <c r="S675" s="72"/>
      <c r="T675" s="111"/>
      <c r="U675" s="72"/>
      <c r="V675" s="112"/>
      <c r="W675" s="71"/>
      <c r="X675" s="72"/>
      <c r="Y675" s="112"/>
      <c r="Z675" s="72"/>
      <c r="AA675" s="75"/>
      <c r="AB675" s="169"/>
      <c r="AC675" s="72"/>
      <c r="AD675" s="170"/>
      <c r="AE675" s="72"/>
      <c r="AF675" s="170"/>
      <c r="AG675" s="71"/>
      <c r="AH675" s="72"/>
      <c r="AI675" s="170"/>
      <c r="AJ675" s="71"/>
      <c r="AK675" s="72"/>
      <c r="AL675" s="170"/>
      <c r="AM675" s="72"/>
      <c r="AN675" s="111"/>
      <c r="AO675" s="72"/>
      <c r="AP675" s="156"/>
      <c r="AQ675" s="72"/>
      <c r="AR675" s="156"/>
      <c r="AS675" s="72"/>
      <c r="AT675" s="160"/>
      <c r="AU675" s="72"/>
      <c r="AV675" s="156"/>
      <c r="AW675" s="71"/>
      <c r="AX675" s="72"/>
      <c r="AY675" s="111"/>
      <c r="AZ675" s="71"/>
      <c r="BA675" s="72"/>
      <c r="BB675" s="171"/>
      <c r="BC675" s="72"/>
      <c r="BD675" s="75"/>
    </row>
    <row r="676" ht="16.5" customHeight="1" outlineLevel="1">
      <c r="A676" s="75"/>
      <c r="B676" s="105"/>
      <c r="C676" s="106"/>
      <c r="D676" s="72"/>
      <c r="E676" s="107"/>
      <c r="F676" s="71"/>
      <c r="G676" s="107"/>
      <c r="H676" s="71"/>
      <c r="I676" s="107"/>
      <c r="J676" s="71"/>
      <c r="K676" s="71"/>
      <c r="L676" s="71"/>
      <c r="M676" s="72"/>
      <c r="N676" s="246"/>
      <c r="O676" s="72"/>
      <c r="P676" s="109"/>
      <c r="Q676" s="71"/>
      <c r="R676" s="110"/>
      <c r="S676" s="72"/>
      <c r="T676" s="111"/>
      <c r="U676" s="72"/>
      <c r="V676" s="112"/>
      <c r="W676" s="71"/>
      <c r="X676" s="72"/>
      <c r="Y676" s="112"/>
      <c r="Z676" s="72"/>
      <c r="AA676" s="75"/>
      <c r="AB676" s="169"/>
      <c r="AC676" s="72"/>
      <c r="AD676" s="170"/>
      <c r="AE676" s="72"/>
      <c r="AF676" s="170"/>
      <c r="AG676" s="71"/>
      <c r="AH676" s="72"/>
      <c r="AI676" s="170"/>
      <c r="AJ676" s="71"/>
      <c r="AK676" s="72"/>
      <c r="AL676" s="170"/>
      <c r="AM676" s="72"/>
      <c r="AN676" s="111"/>
      <c r="AO676" s="72"/>
      <c r="AP676" s="156"/>
      <c r="AQ676" s="72"/>
      <c r="AR676" s="156"/>
      <c r="AS676" s="72"/>
      <c r="AT676" s="160"/>
      <c r="AU676" s="72"/>
      <c r="AV676" s="156"/>
      <c r="AW676" s="71"/>
      <c r="AX676" s="72"/>
      <c r="AY676" s="111"/>
      <c r="AZ676" s="71"/>
      <c r="BA676" s="72"/>
      <c r="BB676" s="171"/>
      <c r="BC676" s="72"/>
      <c r="BD676" s="75"/>
    </row>
    <row r="677" ht="16.5" customHeight="1" outlineLevel="1">
      <c r="A677" s="75"/>
      <c r="B677" s="105"/>
      <c r="C677" s="106"/>
      <c r="D677" s="72"/>
      <c r="E677" s="107"/>
      <c r="F677" s="71"/>
      <c r="G677" s="107"/>
      <c r="H677" s="71"/>
      <c r="I677" s="107"/>
      <c r="J677" s="71"/>
      <c r="K677" s="71"/>
      <c r="L677" s="71"/>
      <c r="M677" s="72"/>
      <c r="N677" s="246"/>
      <c r="O677" s="72"/>
      <c r="P677" s="109"/>
      <c r="Q677" s="71"/>
      <c r="R677" s="110"/>
      <c r="S677" s="72"/>
      <c r="T677" s="111"/>
      <c r="U677" s="72"/>
      <c r="V677" s="112"/>
      <c r="W677" s="71"/>
      <c r="X677" s="72"/>
      <c r="Y677" s="112"/>
      <c r="Z677" s="72"/>
      <c r="AA677" s="75"/>
      <c r="AB677" s="169"/>
      <c r="AC677" s="72"/>
      <c r="AD677" s="170"/>
      <c r="AE677" s="72"/>
      <c r="AF677" s="170"/>
      <c r="AG677" s="71"/>
      <c r="AH677" s="72"/>
      <c r="AI677" s="170"/>
      <c r="AJ677" s="71"/>
      <c r="AK677" s="72"/>
      <c r="AL677" s="170"/>
      <c r="AM677" s="72"/>
      <c r="AN677" s="111"/>
      <c r="AO677" s="72"/>
      <c r="AP677" s="156"/>
      <c r="AQ677" s="72"/>
      <c r="AR677" s="156"/>
      <c r="AS677" s="72"/>
      <c r="AT677" s="160"/>
      <c r="AU677" s="72"/>
      <c r="AV677" s="156"/>
      <c r="AW677" s="71"/>
      <c r="AX677" s="72"/>
      <c r="AY677" s="111"/>
      <c r="AZ677" s="71"/>
      <c r="BA677" s="72"/>
      <c r="BB677" s="171"/>
      <c r="BC677" s="72"/>
      <c r="BD677" s="75"/>
    </row>
    <row r="678" ht="16.5" customHeight="1" outlineLevel="1">
      <c r="A678" s="75"/>
      <c r="B678" s="105"/>
      <c r="C678" s="106"/>
      <c r="D678" s="72"/>
      <c r="E678" s="107"/>
      <c r="F678" s="71"/>
      <c r="G678" s="107"/>
      <c r="H678" s="71"/>
      <c r="I678" s="107"/>
      <c r="J678" s="71"/>
      <c r="K678" s="71"/>
      <c r="L678" s="71"/>
      <c r="M678" s="72"/>
      <c r="N678" s="246"/>
      <c r="O678" s="72"/>
      <c r="P678" s="109"/>
      <c r="Q678" s="71"/>
      <c r="R678" s="110"/>
      <c r="S678" s="72"/>
      <c r="T678" s="111"/>
      <c r="U678" s="72"/>
      <c r="V678" s="112"/>
      <c r="W678" s="71"/>
      <c r="X678" s="72"/>
      <c r="Y678" s="112"/>
      <c r="Z678" s="72"/>
      <c r="AA678" s="75"/>
      <c r="AB678" s="169"/>
      <c r="AC678" s="72"/>
      <c r="AD678" s="170"/>
      <c r="AE678" s="72"/>
      <c r="AF678" s="170"/>
      <c r="AG678" s="71"/>
      <c r="AH678" s="72"/>
      <c r="AI678" s="170"/>
      <c r="AJ678" s="71"/>
      <c r="AK678" s="72"/>
      <c r="AL678" s="170"/>
      <c r="AM678" s="72"/>
      <c r="AN678" s="111"/>
      <c r="AO678" s="72"/>
      <c r="AP678" s="156"/>
      <c r="AQ678" s="72"/>
      <c r="AR678" s="156"/>
      <c r="AS678" s="72"/>
      <c r="AT678" s="160"/>
      <c r="AU678" s="72"/>
      <c r="AV678" s="156"/>
      <c r="AW678" s="71"/>
      <c r="AX678" s="72"/>
      <c r="AY678" s="111"/>
      <c r="AZ678" s="71"/>
      <c r="BA678" s="72"/>
      <c r="BB678" s="171"/>
      <c r="BC678" s="72"/>
      <c r="BD678" s="75"/>
    </row>
    <row r="679" ht="16.5" customHeight="1" outlineLevel="1">
      <c r="A679" s="75"/>
      <c r="B679" s="105"/>
      <c r="C679" s="106"/>
      <c r="D679" s="72"/>
      <c r="E679" s="107"/>
      <c r="F679" s="71"/>
      <c r="G679" s="107"/>
      <c r="H679" s="71"/>
      <c r="I679" s="107"/>
      <c r="J679" s="71"/>
      <c r="K679" s="71"/>
      <c r="L679" s="71"/>
      <c r="M679" s="72"/>
      <c r="N679" s="246"/>
      <c r="O679" s="72"/>
      <c r="P679" s="109"/>
      <c r="Q679" s="71"/>
      <c r="R679" s="110"/>
      <c r="S679" s="72"/>
      <c r="T679" s="111"/>
      <c r="U679" s="72"/>
      <c r="V679" s="112"/>
      <c r="W679" s="71"/>
      <c r="X679" s="72"/>
      <c r="Y679" s="112"/>
      <c r="Z679" s="72"/>
      <c r="AA679" s="75"/>
      <c r="AB679" s="169"/>
      <c r="AC679" s="72"/>
      <c r="AD679" s="170"/>
      <c r="AE679" s="72"/>
      <c r="AF679" s="170"/>
      <c r="AG679" s="71"/>
      <c r="AH679" s="72"/>
      <c r="AI679" s="170"/>
      <c r="AJ679" s="71"/>
      <c r="AK679" s="72"/>
      <c r="AL679" s="170"/>
      <c r="AM679" s="72"/>
      <c r="AN679" s="111"/>
      <c r="AO679" s="72"/>
      <c r="AP679" s="156"/>
      <c r="AQ679" s="72"/>
      <c r="AR679" s="156"/>
      <c r="AS679" s="72"/>
      <c r="AT679" s="160"/>
      <c r="AU679" s="72"/>
      <c r="AV679" s="156"/>
      <c r="AW679" s="71"/>
      <c r="AX679" s="72"/>
      <c r="AY679" s="111"/>
      <c r="AZ679" s="71"/>
      <c r="BA679" s="72"/>
      <c r="BB679" s="171"/>
      <c r="BC679" s="72"/>
      <c r="BD679" s="75"/>
    </row>
    <row r="680" ht="16.5" customHeight="1" outlineLevel="1">
      <c r="A680" s="75"/>
      <c r="B680" s="105"/>
      <c r="C680" s="106"/>
      <c r="D680" s="72"/>
      <c r="E680" s="107"/>
      <c r="F680" s="71"/>
      <c r="G680" s="107"/>
      <c r="H680" s="71"/>
      <c r="I680" s="107"/>
      <c r="J680" s="71"/>
      <c r="K680" s="71"/>
      <c r="L680" s="71"/>
      <c r="M680" s="72"/>
      <c r="N680" s="246"/>
      <c r="O680" s="72"/>
      <c r="P680" s="109"/>
      <c r="Q680" s="71"/>
      <c r="R680" s="110"/>
      <c r="S680" s="72"/>
      <c r="T680" s="111"/>
      <c r="U680" s="72"/>
      <c r="V680" s="112"/>
      <c r="W680" s="71"/>
      <c r="X680" s="72"/>
      <c r="Y680" s="112"/>
      <c r="Z680" s="72"/>
      <c r="AA680" s="75"/>
      <c r="AB680" s="169"/>
      <c r="AC680" s="72"/>
      <c r="AD680" s="170"/>
      <c r="AE680" s="72"/>
      <c r="AF680" s="170"/>
      <c r="AG680" s="71"/>
      <c r="AH680" s="72"/>
      <c r="AI680" s="170"/>
      <c r="AJ680" s="71"/>
      <c r="AK680" s="72"/>
      <c r="AL680" s="170"/>
      <c r="AM680" s="72"/>
      <c r="AN680" s="111"/>
      <c r="AO680" s="72"/>
      <c r="AP680" s="156"/>
      <c r="AQ680" s="72"/>
      <c r="AR680" s="156"/>
      <c r="AS680" s="72"/>
      <c r="AT680" s="160"/>
      <c r="AU680" s="72"/>
      <c r="AV680" s="156"/>
      <c r="AW680" s="71"/>
      <c r="AX680" s="72"/>
      <c r="AY680" s="111"/>
      <c r="AZ680" s="71"/>
      <c r="BA680" s="72"/>
      <c r="BB680" s="171"/>
      <c r="BC680" s="72"/>
      <c r="BD680" s="75"/>
    </row>
    <row r="681" ht="16.5" customHeight="1" outlineLevel="1">
      <c r="A681" s="75"/>
      <c r="B681" s="105"/>
      <c r="C681" s="106"/>
      <c r="D681" s="72"/>
      <c r="E681" s="107"/>
      <c r="F681" s="71"/>
      <c r="G681" s="107"/>
      <c r="H681" s="71"/>
      <c r="I681" s="107"/>
      <c r="J681" s="71"/>
      <c r="K681" s="71"/>
      <c r="L681" s="71"/>
      <c r="M681" s="72"/>
      <c r="N681" s="246"/>
      <c r="O681" s="72"/>
      <c r="P681" s="109"/>
      <c r="Q681" s="71"/>
      <c r="R681" s="110"/>
      <c r="S681" s="72"/>
      <c r="T681" s="111"/>
      <c r="U681" s="72"/>
      <c r="V681" s="112"/>
      <c r="W681" s="71"/>
      <c r="X681" s="72"/>
      <c r="Y681" s="112"/>
      <c r="Z681" s="72"/>
      <c r="AA681" s="75"/>
      <c r="AB681" s="169"/>
      <c r="AC681" s="72"/>
      <c r="AD681" s="170"/>
      <c r="AE681" s="72"/>
      <c r="AF681" s="170"/>
      <c r="AG681" s="71"/>
      <c r="AH681" s="72"/>
      <c r="AI681" s="170"/>
      <c r="AJ681" s="71"/>
      <c r="AK681" s="72"/>
      <c r="AL681" s="170"/>
      <c r="AM681" s="72"/>
      <c r="AN681" s="111"/>
      <c r="AO681" s="72"/>
      <c r="AP681" s="156"/>
      <c r="AQ681" s="72"/>
      <c r="AR681" s="156"/>
      <c r="AS681" s="72"/>
      <c r="AT681" s="160"/>
      <c r="AU681" s="72"/>
      <c r="AV681" s="156"/>
      <c r="AW681" s="71"/>
      <c r="AX681" s="72"/>
      <c r="AY681" s="111"/>
      <c r="AZ681" s="71"/>
      <c r="BA681" s="72"/>
      <c r="BB681" s="171"/>
      <c r="BC681" s="72"/>
      <c r="BD681" s="75"/>
    </row>
    <row r="682" ht="16.5" customHeight="1" outlineLevel="1">
      <c r="A682" s="75"/>
      <c r="B682" s="105"/>
      <c r="C682" s="106"/>
      <c r="D682" s="72"/>
      <c r="E682" s="107"/>
      <c r="F682" s="71"/>
      <c r="G682" s="107"/>
      <c r="H682" s="71"/>
      <c r="I682" s="107"/>
      <c r="J682" s="71"/>
      <c r="K682" s="71"/>
      <c r="L682" s="71"/>
      <c r="M682" s="72"/>
      <c r="N682" s="246"/>
      <c r="O682" s="72"/>
      <c r="P682" s="109"/>
      <c r="Q682" s="71"/>
      <c r="R682" s="110"/>
      <c r="S682" s="72"/>
      <c r="T682" s="111"/>
      <c r="U682" s="72"/>
      <c r="V682" s="112"/>
      <c r="W682" s="71"/>
      <c r="X682" s="72"/>
      <c r="Y682" s="112"/>
      <c r="Z682" s="72"/>
      <c r="AA682" s="75"/>
      <c r="AB682" s="169"/>
      <c r="AC682" s="72"/>
      <c r="AD682" s="170"/>
      <c r="AE682" s="72"/>
      <c r="AF682" s="170"/>
      <c r="AG682" s="71"/>
      <c r="AH682" s="72"/>
      <c r="AI682" s="170"/>
      <c r="AJ682" s="71"/>
      <c r="AK682" s="72"/>
      <c r="AL682" s="170"/>
      <c r="AM682" s="72"/>
      <c r="AN682" s="111"/>
      <c r="AO682" s="72"/>
      <c r="AP682" s="156"/>
      <c r="AQ682" s="72"/>
      <c r="AR682" s="156"/>
      <c r="AS682" s="72"/>
      <c r="AT682" s="160"/>
      <c r="AU682" s="72"/>
      <c r="AV682" s="156"/>
      <c r="AW682" s="71"/>
      <c r="AX682" s="72"/>
      <c r="AY682" s="111"/>
      <c r="AZ682" s="71"/>
      <c r="BA682" s="72"/>
      <c r="BB682" s="171"/>
      <c r="BC682" s="72"/>
      <c r="BD682" s="75"/>
    </row>
    <row r="683" ht="16.5" customHeight="1" outlineLevel="1">
      <c r="A683" s="75"/>
      <c r="B683" s="105"/>
      <c r="C683" s="106"/>
      <c r="D683" s="72"/>
      <c r="E683" s="107"/>
      <c r="F683" s="71"/>
      <c r="G683" s="107"/>
      <c r="H683" s="71"/>
      <c r="I683" s="107"/>
      <c r="J683" s="71"/>
      <c r="K683" s="71"/>
      <c r="L683" s="71"/>
      <c r="M683" s="72"/>
      <c r="N683" s="246"/>
      <c r="O683" s="72"/>
      <c r="P683" s="109"/>
      <c r="Q683" s="71"/>
      <c r="R683" s="110"/>
      <c r="S683" s="72"/>
      <c r="T683" s="111"/>
      <c r="U683" s="72"/>
      <c r="V683" s="112"/>
      <c r="W683" s="71"/>
      <c r="X683" s="72"/>
      <c r="Y683" s="112"/>
      <c r="Z683" s="72"/>
      <c r="AA683" s="75"/>
      <c r="AB683" s="169"/>
      <c r="AC683" s="72"/>
      <c r="AD683" s="170"/>
      <c r="AE683" s="72"/>
      <c r="AF683" s="170"/>
      <c r="AG683" s="71"/>
      <c r="AH683" s="72"/>
      <c r="AI683" s="170"/>
      <c r="AJ683" s="71"/>
      <c r="AK683" s="72"/>
      <c r="AL683" s="170"/>
      <c r="AM683" s="72"/>
      <c r="AN683" s="111"/>
      <c r="AO683" s="72"/>
      <c r="AP683" s="156"/>
      <c r="AQ683" s="72"/>
      <c r="AR683" s="156"/>
      <c r="AS683" s="72"/>
      <c r="AT683" s="160"/>
      <c r="AU683" s="72"/>
      <c r="AV683" s="156"/>
      <c r="AW683" s="71"/>
      <c r="AX683" s="72"/>
      <c r="AY683" s="111"/>
      <c r="AZ683" s="71"/>
      <c r="BA683" s="72"/>
      <c r="BB683" s="171"/>
      <c r="BC683" s="72"/>
      <c r="BD683" s="75"/>
    </row>
    <row r="684" ht="16.5" customHeight="1" outlineLevel="1">
      <c r="A684" s="75"/>
      <c r="B684" s="105"/>
      <c r="C684" s="106"/>
      <c r="D684" s="72"/>
      <c r="E684" s="107"/>
      <c r="F684" s="71"/>
      <c r="G684" s="107"/>
      <c r="H684" s="71"/>
      <c r="I684" s="107"/>
      <c r="J684" s="71"/>
      <c r="K684" s="71"/>
      <c r="L684" s="71"/>
      <c r="M684" s="72"/>
      <c r="N684" s="246"/>
      <c r="O684" s="72"/>
      <c r="P684" s="109"/>
      <c r="Q684" s="71"/>
      <c r="R684" s="110"/>
      <c r="S684" s="72"/>
      <c r="T684" s="111"/>
      <c r="U684" s="72"/>
      <c r="V684" s="112"/>
      <c r="W684" s="71"/>
      <c r="X684" s="72"/>
      <c r="Y684" s="112"/>
      <c r="Z684" s="72"/>
      <c r="AA684" s="75"/>
      <c r="AB684" s="169"/>
      <c r="AC684" s="72"/>
      <c r="AD684" s="170"/>
      <c r="AE684" s="72"/>
      <c r="AF684" s="170"/>
      <c r="AG684" s="71"/>
      <c r="AH684" s="72"/>
      <c r="AI684" s="170"/>
      <c r="AJ684" s="71"/>
      <c r="AK684" s="72"/>
      <c r="AL684" s="170"/>
      <c r="AM684" s="72"/>
      <c r="AN684" s="111"/>
      <c r="AO684" s="72"/>
      <c r="AP684" s="156"/>
      <c r="AQ684" s="72"/>
      <c r="AR684" s="156"/>
      <c r="AS684" s="72"/>
      <c r="AT684" s="160"/>
      <c r="AU684" s="72"/>
      <c r="AV684" s="156"/>
      <c r="AW684" s="71"/>
      <c r="AX684" s="72"/>
      <c r="AY684" s="111"/>
      <c r="AZ684" s="71"/>
      <c r="BA684" s="72"/>
      <c r="BB684" s="171"/>
      <c r="BC684" s="72"/>
      <c r="BD684" s="75"/>
    </row>
    <row r="685" ht="16.5" customHeight="1" outlineLevel="1">
      <c r="A685" s="75"/>
      <c r="B685" s="105"/>
      <c r="C685" s="106"/>
      <c r="D685" s="72"/>
      <c r="E685" s="107"/>
      <c r="F685" s="71"/>
      <c r="G685" s="107"/>
      <c r="H685" s="71"/>
      <c r="I685" s="107"/>
      <c r="J685" s="71"/>
      <c r="K685" s="71"/>
      <c r="L685" s="71"/>
      <c r="M685" s="72"/>
      <c r="N685" s="246"/>
      <c r="O685" s="72"/>
      <c r="P685" s="109"/>
      <c r="Q685" s="71"/>
      <c r="R685" s="110"/>
      <c r="S685" s="72"/>
      <c r="T685" s="111"/>
      <c r="U685" s="72"/>
      <c r="V685" s="112"/>
      <c r="W685" s="71"/>
      <c r="X685" s="72"/>
      <c r="Y685" s="112"/>
      <c r="Z685" s="72"/>
      <c r="AA685" s="75"/>
      <c r="AB685" s="169"/>
      <c r="AC685" s="72"/>
      <c r="AD685" s="170"/>
      <c r="AE685" s="72"/>
      <c r="AF685" s="170"/>
      <c r="AG685" s="71"/>
      <c r="AH685" s="72"/>
      <c r="AI685" s="170"/>
      <c r="AJ685" s="71"/>
      <c r="AK685" s="72"/>
      <c r="AL685" s="170"/>
      <c r="AM685" s="72"/>
      <c r="AN685" s="111"/>
      <c r="AO685" s="72"/>
      <c r="AP685" s="156"/>
      <c r="AQ685" s="72"/>
      <c r="AR685" s="156"/>
      <c r="AS685" s="72"/>
      <c r="AT685" s="160"/>
      <c r="AU685" s="72"/>
      <c r="AV685" s="156"/>
      <c r="AW685" s="71"/>
      <c r="AX685" s="72"/>
      <c r="AY685" s="111"/>
      <c r="AZ685" s="71"/>
      <c r="BA685" s="72"/>
      <c r="BB685" s="171"/>
      <c r="BC685" s="72"/>
      <c r="BD685" s="75"/>
    </row>
    <row r="686" ht="16.5" customHeight="1" outlineLevel="1">
      <c r="A686" s="75"/>
      <c r="B686" s="105"/>
      <c r="C686" s="106"/>
      <c r="D686" s="72"/>
      <c r="E686" s="107"/>
      <c r="F686" s="71"/>
      <c r="G686" s="107"/>
      <c r="H686" s="71"/>
      <c r="I686" s="107"/>
      <c r="J686" s="71"/>
      <c r="K686" s="71"/>
      <c r="L686" s="71"/>
      <c r="M686" s="72"/>
      <c r="N686" s="246"/>
      <c r="O686" s="72"/>
      <c r="P686" s="109"/>
      <c r="Q686" s="71"/>
      <c r="R686" s="110"/>
      <c r="S686" s="72"/>
      <c r="T686" s="111"/>
      <c r="U686" s="72"/>
      <c r="V686" s="112"/>
      <c r="W686" s="71"/>
      <c r="X686" s="72"/>
      <c r="Y686" s="112"/>
      <c r="Z686" s="72"/>
      <c r="AA686" s="75"/>
      <c r="AB686" s="169"/>
      <c r="AC686" s="72"/>
      <c r="AD686" s="170"/>
      <c r="AE686" s="72"/>
      <c r="AF686" s="170"/>
      <c r="AG686" s="71"/>
      <c r="AH686" s="72"/>
      <c r="AI686" s="170"/>
      <c r="AJ686" s="71"/>
      <c r="AK686" s="72"/>
      <c r="AL686" s="170"/>
      <c r="AM686" s="72"/>
      <c r="AN686" s="111"/>
      <c r="AO686" s="72"/>
      <c r="AP686" s="156"/>
      <c r="AQ686" s="72"/>
      <c r="AR686" s="156"/>
      <c r="AS686" s="72"/>
      <c r="AT686" s="160"/>
      <c r="AU686" s="72"/>
      <c r="AV686" s="156"/>
      <c r="AW686" s="71"/>
      <c r="AX686" s="72"/>
      <c r="AY686" s="111"/>
      <c r="AZ686" s="71"/>
      <c r="BA686" s="72"/>
      <c r="BB686" s="171"/>
      <c r="BC686" s="72"/>
      <c r="BD686" s="75"/>
    </row>
    <row r="687" ht="16.5" customHeight="1" outlineLevel="1">
      <c r="A687" s="75"/>
      <c r="B687" s="105"/>
      <c r="C687" s="106"/>
      <c r="D687" s="72"/>
      <c r="E687" s="107"/>
      <c r="F687" s="71"/>
      <c r="G687" s="107"/>
      <c r="H687" s="71"/>
      <c r="I687" s="107"/>
      <c r="J687" s="71"/>
      <c r="K687" s="71"/>
      <c r="L687" s="71"/>
      <c r="M687" s="72"/>
      <c r="N687" s="246"/>
      <c r="O687" s="72"/>
      <c r="P687" s="109"/>
      <c r="Q687" s="71"/>
      <c r="R687" s="110"/>
      <c r="S687" s="72"/>
      <c r="T687" s="111"/>
      <c r="U687" s="72"/>
      <c r="V687" s="112"/>
      <c r="W687" s="71"/>
      <c r="X687" s="72"/>
      <c r="Y687" s="112"/>
      <c r="Z687" s="72"/>
      <c r="AA687" s="75"/>
      <c r="AB687" s="169"/>
      <c r="AC687" s="72"/>
      <c r="AD687" s="170"/>
      <c r="AE687" s="72"/>
      <c r="AF687" s="170"/>
      <c r="AG687" s="71"/>
      <c r="AH687" s="72"/>
      <c r="AI687" s="170"/>
      <c r="AJ687" s="71"/>
      <c r="AK687" s="72"/>
      <c r="AL687" s="170"/>
      <c r="AM687" s="72"/>
      <c r="AN687" s="111"/>
      <c r="AO687" s="72"/>
      <c r="AP687" s="156"/>
      <c r="AQ687" s="72"/>
      <c r="AR687" s="156"/>
      <c r="AS687" s="72"/>
      <c r="AT687" s="160"/>
      <c r="AU687" s="72"/>
      <c r="AV687" s="156"/>
      <c r="AW687" s="71"/>
      <c r="AX687" s="72"/>
      <c r="AY687" s="111"/>
      <c r="AZ687" s="71"/>
      <c r="BA687" s="72"/>
      <c r="BB687" s="171"/>
      <c r="BC687" s="72"/>
      <c r="BD687" s="75"/>
    </row>
    <row r="688" ht="16.5" customHeight="1" outlineLevel="1">
      <c r="A688" s="75"/>
      <c r="B688" s="105"/>
      <c r="C688" s="106"/>
      <c r="D688" s="72"/>
      <c r="E688" s="107"/>
      <c r="F688" s="71"/>
      <c r="G688" s="107"/>
      <c r="H688" s="71"/>
      <c r="I688" s="107"/>
      <c r="J688" s="71"/>
      <c r="K688" s="71"/>
      <c r="L688" s="71"/>
      <c r="M688" s="72"/>
      <c r="N688" s="246"/>
      <c r="O688" s="72"/>
      <c r="P688" s="109"/>
      <c r="Q688" s="71"/>
      <c r="R688" s="110"/>
      <c r="S688" s="72"/>
      <c r="T688" s="111"/>
      <c r="U688" s="72"/>
      <c r="V688" s="112"/>
      <c r="W688" s="71"/>
      <c r="X688" s="72"/>
      <c r="Y688" s="112"/>
      <c r="Z688" s="72"/>
      <c r="AA688" s="75"/>
      <c r="AB688" s="169"/>
      <c r="AC688" s="72"/>
      <c r="AD688" s="170"/>
      <c r="AE688" s="72"/>
      <c r="AF688" s="170"/>
      <c r="AG688" s="71"/>
      <c r="AH688" s="72"/>
      <c r="AI688" s="170"/>
      <c r="AJ688" s="71"/>
      <c r="AK688" s="72"/>
      <c r="AL688" s="170"/>
      <c r="AM688" s="72"/>
      <c r="AN688" s="111"/>
      <c r="AO688" s="72"/>
      <c r="AP688" s="156"/>
      <c r="AQ688" s="72"/>
      <c r="AR688" s="156"/>
      <c r="AS688" s="72"/>
      <c r="AT688" s="160"/>
      <c r="AU688" s="72"/>
      <c r="AV688" s="156"/>
      <c r="AW688" s="71"/>
      <c r="AX688" s="72"/>
      <c r="AY688" s="111"/>
      <c r="AZ688" s="71"/>
      <c r="BA688" s="72"/>
      <c r="BB688" s="171"/>
      <c r="BC688" s="72"/>
      <c r="BD688" s="75"/>
    </row>
    <row r="689" ht="16.5" customHeight="1" outlineLevel="1">
      <c r="A689" s="75"/>
      <c r="B689" s="105"/>
      <c r="C689" s="106"/>
      <c r="D689" s="72"/>
      <c r="E689" s="107"/>
      <c r="F689" s="71"/>
      <c r="G689" s="107"/>
      <c r="H689" s="71"/>
      <c r="I689" s="107"/>
      <c r="J689" s="71"/>
      <c r="K689" s="71"/>
      <c r="L689" s="71"/>
      <c r="M689" s="72"/>
      <c r="N689" s="246"/>
      <c r="O689" s="72"/>
      <c r="P689" s="109"/>
      <c r="Q689" s="71"/>
      <c r="R689" s="110"/>
      <c r="S689" s="72"/>
      <c r="T689" s="111"/>
      <c r="U689" s="72"/>
      <c r="V689" s="112"/>
      <c r="W689" s="71"/>
      <c r="X689" s="72"/>
      <c r="Y689" s="112"/>
      <c r="Z689" s="72"/>
      <c r="AA689" s="75"/>
      <c r="AB689" s="169"/>
      <c r="AC689" s="72"/>
      <c r="AD689" s="170"/>
      <c r="AE689" s="72"/>
      <c r="AF689" s="170"/>
      <c r="AG689" s="71"/>
      <c r="AH689" s="72"/>
      <c r="AI689" s="170"/>
      <c r="AJ689" s="71"/>
      <c r="AK689" s="72"/>
      <c r="AL689" s="170"/>
      <c r="AM689" s="72"/>
      <c r="AN689" s="111"/>
      <c r="AO689" s="72"/>
      <c r="AP689" s="156"/>
      <c r="AQ689" s="72"/>
      <c r="AR689" s="156"/>
      <c r="AS689" s="72"/>
      <c r="AT689" s="160"/>
      <c r="AU689" s="72"/>
      <c r="AV689" s="156"/>
      <c r="AW689" s="71"/>
      <c r="AX689" s="72"/>
      <c r="AY689" s="111"/>
      <c r="AZ689" s="71"/>
      <c r="BA689" s="72"/>
      <c r="BB689" s="171"/>
      <c r="BC689" s="72"/>
      <c r="BD689" s="75"/>
    </row>
    <row r="690" ht="16.5" customHeight="1" outlineLevel="1">
      <c r="A690" s="75"/>
      <c r="B690" s="105"/>
      <c r="C690" s="106"/>
      <c r="D690" s="72"/>
      <c r="E690" s="107"/>
      <c r="F690" s="71"/>
      <c r="G690" s="107"/>
      <c r="H690" s="71"/>
      <c r="I690" s="107"/>
      <c r="J690" s="71"/>
      <c r="K690" s="71"/>
      <c r="L690" s="71"/>
      <c r="M690" s="72"/>
      <c r="N690" s="246"/>
      <c r="O690" s="72"/>
      <c r="P690" s="109"/>
      <c r="Q690" s="71"/>
      <c r="R690" s="110"/>
      <c r="S690" s="72"/>
      <c r="T690" s="111"/>
      <c r="U690" s="72"/>
      <c r="V690" s="112"/>
      <c r="W690" s="71"/>
      <c r="X690" s="72"/>
      <c r="Y690" s="112"/>
      <c r="Z690" s="72"/>
      <c r="AA690" s="75"/>
      <c r="AB690" s="169"/>
      <c r="AC690" s="72"/>
      <c r="AD690" s="170"/>
      <c r="AE690" s="72"/>
      <c r="AF690" s="170"/>
      <c r="AG690" s="71"/>
      <c r="AH690" s="72"/>
      <c r="AI690" s="170"/>
      <c r="AJ690" s="71"/>
      <c r="AK690" s="72"/>
      <c r="AL690" s="170"/>
      <c r="AM690" s="72"/>
      <c r="AN690" s="111"/>
      <c r="AO690" s="72"/>
      <c r="AP690" s="156"/>
      <c r="AQ690" s="72"/>
      <c r="AR690" s="156"/>
      <c r="AS690" s="72"/>
      <c r="AT690" s="160"/>
      <c r="AU690" s="72"/>
      <c r="AV690" s="156"/>
      <c r="AW690" s="71"/>
      <c r="AX690" s="72"/>
      <c r="AY690" s="111"/>
      <c r="AZ690" s="71"/>
      <c r="BA690" s="72"/>
      <c r="BB690" s="171"/>
      <c r="BC690" s="72"/>
      <c r="BD690" s="75"/>
    </row>
    <row r="691" ht="16.5" customHeight="1" outlineLevel="1">
      <c r="A691" s="75"/>
      <c r="B691" s="105"/>
      <c r="C691" s="106"/>
      <c r="D691" s="72"/>
      <c r="E691" s="107"/>
      <c r="F691" s="71"/>
      <c r="G691" s="107"/>
      <c r="H691" s="71"/>
      <c r="I691" s="107"/>
      <c r="J691" s="71"/>
      <c r="K691" s="71"/>
      <c r="L691" s="71"/>
      <c r="M691" s="72"/>
      <c r="N691" s="246"/>
      <c r="O691" s="72"/>
      <c r="P691" s="109"/>
      <c r="Q691" s="71"/>
      <c r="R691" s="110"/>
      <c r="S691" s="72"/>
      <c r="T691" s="111"/>
      <c r="U691" s="72"/>
      <c r="V691" s="112"/>
      <c r="W691" s="71"/>
      <c r="X691" s="72"/>
      <c r="Y691" s="112"/>
      <c r="Z691" s="72"/>
      <c r="AA691" s="75"/>
      <c r="AB691" s="169"/>
      <c r="AC691" s="72"/>
      <c r="AD691" s="170"/>
      <c r="AE691" s="72"/>
      <c r="AF691" s="170"/>
      <c r="AG691" s="71"/>
      <c r="AH691" s="72"/>
      <c r="AI691" s="170"/>
      <c r="AJ691" s="71"/>
      <c r="AK691" s="72"/>
      <c r="AL691" s="170"/>
      <c r="AM691" s="72"/>
      <c r="AN691" s="111"/>
      <c r="AO691" s="72"/>
      <c r="AP691" s="156"/>
      <c r="AQ691" s="72"/>
      <c r="AR691" s="156"/>
      <c r="AS691" s="72"/>
      <c r="AT691" s="160"/>
      <c r="AU691" s="72"/>
      <c r="AV691" s="156"/>
      <c r="AW691" s="71"/>
      <c r="AX691" s="72"/>
      <c r="AY691" s="111"/>
      <c r="AZ691" s="71"/>
      <c r="BA691" s="72"/>
      <c r="BB691" s="171"/>
      <c r="BC691" s="72"/>
      <c r="BD691" s="75"/>
    </row>
    <row r="692" ht="16.5" customHeight="1" outlineLevel="1">
      <c r="A692" s="75"/>
      <c r="B692" s="105"/>
      <c r="C692" s="106"/>
      <c r="D692" s="72"/>
      <c r="E692" s="107"/>
      <c r="F692" s="71"/>
      <c r="G692" s="107"/>
      <c r="H692" s="71"/>
      <c r="I692" s="107"/>
      <c r="J692" s="71"/>
      <c r="K692" s="71"/>
      <c r="L692" s="71"/>
      <c r="M692" s="72"/>
      <c r="N692" s="246"/>
      <c r="O692" s="72"/>
      <c r="P692" s="109"/>
      <c r="Q692" s="71"/>
      <c r="R692" s="110"/>
      <c r="S692" s="72"/>
      <c r="T692" s="111"/>
      <c r="U692" s="72"/>
      <c r="V692" s="112"/>
      <c r="W692" s="71"/>
      <c r="X692" s="72"/>
      <c r="Y692" s="112"/>
      <c r="Z692" s="72"/>
      <c r="AA692" s="75"/>
      <c r="AB692" s="169"/>
      <c r="AC692" s="72"/>
      <c r="AD692" s="170"/>
      <c r="AE692" s="72"/>
      <c r="AF692" s="170"/>
      <c r="AG692" s="71"/>
      <c r="AH692" s="72"/>
      <c r="AI692" s="170"/>
      <c r="AJ692" s="71"/>
      <c r="AK692" s="72"/>
      <c r="AL692" s="170"/>
      <c r="AM692" s="72"/>
      <c r="AN692" s="111"/>
      <c r="AO692" s="72"/>
      <c r="AP692" s="156"/>
      <c r="AQ692" s="72"/>
      <c r="AR692" s="156"/>
      <c r="AS692" s="72"/>
      <c r="AT692" s="160"/>
      <c r="AU692" s="72"/>
      <c r="AV692" s="156"/>
      <c r="AW692" s="71"/>
      <c r="AX692" s="72"/>
      <c r="AY692" s="111"/>
      <c r="AZ692" s="71"/>
      <c r="BA692" s="72"/>
      <c r="BB692" s="171"/>
      <c r="BC692" s="72"/>
      <c r="BD692" s="75"/>
    </row>
    <row r="693" ht="16.5" customHeight="1" outlineLevel="1">
      <c r="A693" s="75"/>
      <c r="B693" s="105"/>
      <c r="C693" s="106"/>
      <c r="D693" s="72"/>
      <c r="E693" s="107"/>
      <c r="F693" s="71"/>
      <c r="G693" s="107"/>
      <c r="H693" s="71"/>
      <c r="I693" s="107"/>
      <c r="J693" s="71"/>
      <c r="K693" s="71"/>
      <c r="L693" s="71"/>
      <c r="M693" s="72"/>
      <c r="N693" s="246"/>
      <c r="O693" s="72"/>
      <c r="P693" s="109"/>
      <c r="Q693" s="71"/>
      <c r="R693" s="110"/>
      <c r="S693" s="72"/>
      <c r="T693" s="111"/>
      <c r="U693" s="72"/>
      <c r="V693" s="112"/>
      <c r="W693" s="71"/>
      <c r="X693" s="72"/>
      <c r="Y693" s="112"/>
      <c r="Z693" s="72"/>
      <c r="AA693" s="75"/>
      <c r="AB693" s="169"/>
      <c r="AC693" s="72"/>
      <c r="AD693" s="170"/>
      <c r="AE693" s="72"/>
      <c r="AF693" s="170"/>
      <c r="AG693" s="71"/>
      <c r="AH693" s="72"/>
      <c r="AI693" s="170"/>
      <c r="AJ693" s="71"/>
      <c r="AK693" s="72"/>
      <c r="AL693" s="170"/>
      <c r="AM693" s="72"/>
      <c r="AN693" s="111"/>
      <c r="AO693" s="72"/>
      <c r="AP693" s="156"/>
      <c r="AQ693" s="72"/>
      <c r="AR693" s="156"/>
      <c r="AS693" s="72"/>
      <c r="AT693" s="160"/>
      <c r="AU693" s="72"/>
      <c r="AV693" s="156"/>
      <c r="AW693" s="71"/>
      <c r="AX693" s="72"/>
      <c r="AY693" s="111"/>
      <c r="AZ693" s="71"/>
      <c r="BA693" s="72"/>
      <c r="BB693" s="171"/>
      <c r="BC693" s="72"/>
      <c r="BD693" s="75"/>
    </row>
    <row r="694" ht="16.5" customHeight="1" outlineLevel="1">
      <c r="A694" s="75"/>
      <c r="B694" s="105"/>
      <c r="C694" s="106"/>
      <c r="D694" s="72"/>
      <c r="E694" s="107"/>
      <c r="F694" s="71"/>
      <c r="G694" s="107"/>
      <c r="H694" s="71"/>
      <c r="I694" s="107"/>
      <c r="J694" s="71"/>
      <c r="K694" s="71"/>
      <c r="L694" s="71"/>
      <c r="M694" s="72"/>
      <c r="N694" s="246"/>
      <c r="O694" s="72"/>
      <c r="P694" s="109"/>
      <c r="Q694" s="71"/>
      <c r="R694" s="110"/>
      <c r="S694" s="72"/>
      <c r="T694" s="111"/>
      <c r="U694" s="72"/>
      <c r="V694" s="112"/>
      <c r="W694" s="71"/>
      <c r="X694" s="72"/>
      <c r="Y694" s="112"/>
      <c r="Z694" s="72"/>
      <c r="AA694" s="75"/>
      <c r="AB694" s="169"/>
      <c r="AC694" s="72"/>
      <c r="AD694" s="170"/>
      <c r="AE694" s="72"/>
      <c r="AF694" s="170"/>
      <c r="AG694" s="71"/>
      <c r="AH694" s="72"/>
      <c r="AI694" s="170"/>
      <c r="AJ694" s="71"/>
      <c r="AK694" s="72"/>
      <c r="AL694" s="170"/>
      <c r="AM694" s="72"/>
      <c r="AN694" s="111"/>
      <c r="AO694" s="72"/>
      <c r="AP694" s="156"/>
      <c r="AQ694" s="72"/>
      <c r="AR694" s="156"/>
      <c r="AS694" s="72"/>
      <c r="AT694" s="160"/>
      <c r="AU694" s="72"/>
      <c r="AV694" s="156"/>
      <c r="AW694" s="71"/>
      <c r="AX694" s="72"/>
      <c r="AY694" s="111"/>
      <c r="AZ694" s="71"/>
      <c r="BA694" s="72"/>
      <c r="BB694" s="171"/>
      <c r="BC694" s="72"/>
      <c r="BD694" s="75"/>
    </row>
    <row r="695" ht="16.5" customHeight="1" outlineLevel="1">
      <c r="A695" s="75"/>
      <c r="B695" s="105"/>
      <c r="C695" s="106"/>
      <c r="D695" s="72"/>
      <c r="E695" s="107"/>
      <c r="F695" s="71"/>
      <c r="G695" s="107"/>
      <c r="H695" s="71"/>
      <c r="I695" s="107"/>
      <c r="J695" s="71"/>
      <c r="K695" s="71"/>
      <c r="L695" s="71"/>
      <c r="M695" s="72"/>
      <c r="N695" s="246"/>
      <c r="O695" s="72"/>
      <c r="P695" s="109"/>
      <c r="Q695" s="71"/>
      <c r="R695" s="110"/>
      <c r="S695" s="72"/>
      <c r="T695" s="111"/>
      <c r="U695" s="72"/>
      <c r="V695" s="112"/>
      <c r="W695" s="71"/>
      <c r="X695" s="72"/>
      <c r="Y695" s="112"/>
      <c r="Z695" s="72"/>
      <c r="AA695" s="75"/>
      <c r="AB695" s="169"/>
      <c r="AC695" s="72"/>
      <c r="AD695" s="170"/>
      <c r="AE695" s="72"/>
      <c r="AF695" s="170"/>
      <c r="AG695" s="71"/>
      <c r="AH695" s="72"/>
      <c r="AI695" s="170"/>
      <c r="AJ695" s="71"/>
      <c r="AK695" s="72"/>
      <c r="AL695" s="170"/>
      <c r="AM695" s="72"/>
      <c r="AN695" s="111"/>
      <c r="AO695" s="72"/>
      <c r="AP695" s="156"/>
      <c r="AQ695" s="72"/>
      <c r="AR695" s="156"/>
      <c r="AS695" s="72"/>
      <c r="AT695" s="160"/>
      <c r="AU695" s="72"/>
      <c r="AV695" s="156"/>
      <c r="AW695" s="71"/>
      <c r="AX695" s="72"/>
      <c r="AY695" s="111"/>
      <c r="AZ695" s="71"/>
      <c r="BA695" s="72"/>
      <c r="BB695" s="171"/>
      <c r="BC695" s="72"/>
      <c r="BD695" s="75"/>
    </row>
    <row r="696" ht="16.5" customHeight="1" outlineLevel="1">
      <c r="A696" s="75"/>
      <c r="B696" s="105"/>
      <c r="C696" s="106"/>
      <c r="D696" s="72"/>
      <c r="E696" s="107"/>
      <c r="F696" s="71"/>
      <c r="G696" s="107"/>
      <c r="H696" s="71"/>
      <c r="I696" s="107"/>
      <c r="J696" s="71"/>
      <c r="K696" s="71"/>
      <c r="L696" s="71"/>
      <c r="M696" s="72"/>
      <c r="N696" s="246"/>
      <c r="O696" s="72"/>
      <c r="P696" s="109"/>
      <c r="Q696" s="71"/>
      <c r="R696" s="110"/>
      <c r="S696" s="72"/>
      <c r="T696" s="111"/>
      <c r="U696" s="72"/>
      <c r="V696" s="112"/>
      <c r="W696" s="71"/>
      <c r="X696" s="72"/>
      <c r="Y696" s="112"/>
      <c r="Z696" s="72"/>
      <c r="AA696" s="75"/>
      <c r="AB696" s="169"/>
      <c r="AC696" s="72"/>
      <c r="AD696" s="170"/>
      <c r="AE696" s="72"/>
      <c r="AF696" s="170"/>
      <c r="AG696" s="71"/>
      <c r="AH696" s="72"/>
      <c r="AI696" s="170"/>
      <c r="AJ696" s="71"/>
      <c r="AK696" s="72"/>
      <c r="AL696" s="170"/>
      <c r="AM696" s="72"/>
      <c r="AN696" s="111"/>
      <c r="AO696" s="72"/>
      <c r="AP696" s="156"/>
      <c r="AQ696" s="72"/>
      <c r="AR696" s="156"/>
      <c r="AS696" s="72"/>
      <c r="AT696" s="160"/>
      <c r="AU696" s="72"/>
      <c r="AV696" s="156"/>
      <c r="AW696" s="71"/>
      <c r="AX696" s="72"/>
      <c r="AY696" s="111"/>
      <c r="AZ696" s="71"/>
      <c r="BA696" s="72"/>
      <c r="BB696" s="171"/>
      <c r="BC696" s="72"/>
      <c r="BD696" s="75"/>
    </row>
    <row r="697" ht="16.5" customHeight="1" outlineLevel="1">
      <c r="A697" s="75"/>
      <c r="B697" s="105"/>
      <c r="C697" s="106"/>
      <c r="D697" s="72"/>
      <c r="E697" s="107"/>
      <c r="F697" s="71"/>
      <c r="G697" s="107"/>
      <c r="H697" s="71"/>
      <c r="I697" s="107"/>
      <c r="J697" s="71"/>
      <c r="K697" s="71"/>
      <c r="L697" s="71"/>
      <c r="M697" s="72"/>
      <c r="N697" s="246"/>
      <c r="O697" s="72"/>
      <c r="P697" s="109"/>
      <c r="Q697" s="71"/>
      <c r="R697" s="110"/>
      <c r="S697" s="72"/>
      <c r="T697" s="111"/>
      <c r="U697" s="72"/>
      <c r="V697" s="112"/>
      <c r="W697" s="71"/>
      <c r="X697" s="72"/>
      <c r="Y697" s="112"/>
      <c r="Z697" s="72"/>
      <c r="AA697" s="75"/>
      <c r="AB697" s="169"/>
      <c r="AC697" s="72"/>
      <c r="AD697" s="170"/>
      <c r="AE697" s="72"/>
      <c r="AF697" s="170"/>
      <c r="AG697" s="71"/>
      <c r="AH697" s="72"/>
      <c r="AI697" s="170"/>
      <c r="AJ697" s="71"/>
      <c r="AK697" s="72"/>
      <c r="AL697" s="170"/>
      <c r="AM697" s="72"/>
      <c r="AN697" s="111"/>
      <c r="AO697" s="72"/>
      <c r="AP697" s="156"/>
      <c r="AQ697" s="72"/>
      <c r="AR697" s="156"/>
      <c r="AS697" s="72"/>
      <c r="AT697" s="160"/>
      <c r="AU697" s="72"/>
      <c r="AV697" s="156"/>
      <c r="AW697" s="71"/>
      <c r="AX697" s="72"/>
      <c r="AY697" s="111"/>
      <c r="AZ697" s="71"/>
      <c r="BA697" s="72"/>
      <c r="BB697" s="171"/>
      <c r="BC697" s="72"/>
      <c r="BD697" s="75"/>
    </row>
    <row r="698" ht="16.5" customHeight="1" outlineLevel="1">
      <c r="A698" s="75"/>
      <c r="B698" s="105"/>
      <c r="C698" s="106"/>
      <c r="D698" s="72"/>
      <c r="E698" s="107"/>
      <c r="F698" s="71"/>
      <c r="G698" s="107"/>
      <c r="H698" s="71"/>
      <c r="I698" s="107"/>
      <c r="J698" s="71"/>
      <c r="K698" s="71"/>
      <c r="L698" s="71"/>
      <c r="M698" s="72"/>
      <c r="N698" s="246"/>
      <c r="O698" s="72"/>
      <c r="P698" s="109"/>
      <c r="Q698" s="71"/>
      <c r="R698" s="110"/>
      <c r="S698" s="72"/>
      <c r="T698" s="111"/>
      <c r="U698" s="72"/>
      <c r="V698" s="112"/>
      <c r="W698" s="71"/>
      <c r="X698" s="72"/>
      <c r="Y698" s="112"/>
      <c r="Z698" s="72"/>
      <c r="AA698" s="75"/>
      <c r="AB698" s="169"/>
      <c r="AC698" s="72"/>
      <c r="AD698" s="170"/>
      <c r="AE698" s="72"/>
      <c r="AF698" s="170"/>
      <c r="AG698" s="71"/>
      <c r="AH698" s="72"/>
      <c r="AI698" s="170"/>
      <c r="AJ698" s="71"/>
      <c r="AK698" s="72"/>
      <c r="AL698" s="170"/>
      <c r="AM698" s="72"/>
      <c r="AN698" s="111"/>
      <c r="AO698" s="72"/>
      <c r="AP698" s="156"/>
      <c r="AQ698" s="72"/>
      <c r="AR698" s="156"/>
      <c r="AS698" s="72"/>
      <c r="AT698" s="160"/>
      <c r="AU698" s="72"/>
      <c r="AV698" s="156"/>
      <c r="AW698" s="71"/>
      <c r="AX698" s="72"/>
      <c r="AY698" s="111"/>
      <c r="AZ698" s="71"/>
      <c r="BA698" s="72"/>
      <c r="BB698" s="171"/>
      <c r="BC698" s="72"/>
      <c r="BD698" s="75"/>
    </row>
    <row r="699" ht="16.5" customHeight="1" outlineLevel="1">
      <c r="A699" s="75"/>
      <c r="B699" s="105"/>
      <c r="C699" s="106"/>
      <c r="D699" s="72"/>
      <c r="E699" s="107"/>
      <c r="F699" s="71"/>
      <c r="G699" s="107"/>
      <c r="H699" s="71"/>
      <c r="I699" s="107"/>
      <c r="J699" s="71"/>
      <c r="K699" s="71"/>
      <c r="L699" s="71"/>
      <c r="M699" s="72"/>
      <c r="N699" s="246"/>
      <c r="O699" s="72"/>
      <c r="P699" s="109"/>
      <c r="Q699" s="71"/>
      <c r="R699" s="110"/>
      <c r="S699" s="72"/>
      <c r="T699" s="111"/>
      <c r="U699" s="72"/>
      <c r="V699" s="112"/>
      <c r="W699" s="71"/>
      <c r="X699" s="72"/>
      <c r="Y699" s="112"/>
      <c r="Z699" s="72"/>
      <c r="AA699" s="75"/>
      <c r="AB699" s="169"/>
      <c r="AC699" s="72"/>
      <c r="AD699" s="170"/>
      <c r="AE699" s="72"/>
      <c r="AF699" s="170"/>
      <c r="AG699" s="71"/>
      <c r="AH699" s="72"/>
      <c r="AI699" s="170"/>
      <c r="AJ699" s="71"/>
      <c r="AK699" s="72"/>
      <c r="AL699" s="170"/>
      <c r="AM699" s="72"/>
      <c r="AN699" s="111"/>
      <c r="AO699" s="72"/>
      <c r="AP699" s="156"/>
      <c r="AQ699" s="72"/>
      <c r="AR699" s="156"/>
      <c r="AS699" s="72"/>
      <c r="AT699" s="160"/>
      <c r="AU699" s="72"/>
      <c r="AV699" s="156"/>
      <c r="AW699" s="71"/>
      <c r="AX699" s="72"/>
      <c r="AY699" s="111"/>
      <c r="AZ699" s="71"/>
      <c r="BA699" s="72"/>
      <c r="BB699" s="171"/>
      <c r="BC699" s="72"/>
      <c r="BD699" s="75"/>
    </row>
    <row r="700" ht="16.5" customHeight="1" outlineLevel="1">
      <c r="A700" s="75"/>
      <c r="B700" s="105"/>
      <c r="C700" s="106"/>
      <c r="D700" s="72"/>
      <c r="E700" s="107"/>
      <c r="F700" s="71"/>
      <c r="G700" s="107"/>
      <c r="H700" s="71"/>
      <c r="I700" s="107"/>
      <c r="J700" s="71"/>
      <c r="K700" s="71"/>
      <c r="L700" s="71"/>
      <c r="M700" s="72"/>
      <c r="N700" s="246"/>
      <c r="O700" s="72"/>
      <c r="P700" s="109"/>
      <c r="Q700" s="71"/>
      <c r="R700" s="110"/>
      <c r="S700" s="72"/>
      <c r="T700" s="111"/>
      <c r="U700" s="72"/>
      <c r="V700" s="112"/>
      <c r="W700" s="71"/>
      <c r="X700" s="72"/>
      <c r="Y700" s="112"/>
      <c r="Z700" s="72"/>
      <c r="AA700" s="75"/>
      <c r="AB700" s="169"/>
      <c r="AC700" s="72"/>
      <c r="AD700" s="170"/>
      <c r="AE700" s="72"/>
      <c r="AF700" s="170"/>
      <c r="AG700" s="71"/>
      <c r="AH700" s="72"/>
      <c r="AI700" s="170"/>
      <c r="AJ700" s="71"/>
      <c r="AK700" s="72"/>
      <c r="AL700" s="170"/>
      <c r="AM700" s="72"/>
      <c r="AN700" s="111"/>
      <c r="AO700" s="72"/>
      <c r="AP700" s="156"/>
      <c r="AQ700" s="72"/>
      <c r="AR700" s="156"/>
      <c r="AS700" s="72"/>
      <c r="AT700" s="160"/>
      <c r="AU700" s="72"/>
      <c r="AV700" s="156"/>
      <c r="AW700" s="71"/>
      <c r="AX700" s="72"/>
      <c r="AY700" s="111"/>
      <c r="AZ700" s="71"/>
      <c r="BA700" s="72"/>
      <c r="BB700" s="171"/>
      <c r="BC700" s="72"/>
      <c r="BD700" s="75"/>
    </row>
    <row r="701" ht="16.5" customHeight="1" outlineLevel="1">
      <c r="A701" s="75"/>
      <c r="B701" s="105"/>
      <c r="C701" s="106"/>
      <c r="D701" s="72"/>
      <c r="E701" s="107"/>
      <c r="F701" s="71"/>
      <c r="G701" s="107"/>
      <c r="H701" s="71"/>
      <c r="I701" s="107"/>
      <c r="J701" s="71"/>
      <c r="K701" s="71"/>
      <c r="L701" s="71"/>
      <c r="M701" s="72"/>
      <c r="N701" s="246"/>
      <c r="O701" s="72"/>
      <c r="P701" s="109"/>
      <c r="Q701" s="71"/>
      <c r="R701" s="110"/>
      <c r="S701" s="72"/>
      <c r="T701" s="111"/>
      <c r="U701" s="72"/>
      <c r="V701" s="112"/>
      <c r="W701" s="71"/>
      <c r="X701" s="72"/>
      <c r="Y701" s="112"/>
      <c r="Z701" s="72"/>
      <c r="AA701" s="75"/>
      <c r="AB701" s="169"/>
      <c r="AC701" s="72"/>
      <c r="AD701" s="170"/>
      <c r="AE701" s="72"/>
      <c r="AF701" s="170"/>
      <c r="AG701" s="71"/>
      <c r="AH701" s="72"/>
      <c r="AI701" s="170"/>
      <c r="AJ701" s="71"/>
      <c r="AK701" s="72"/>
      <c r="AL701" s="170"/>
      <c r="AM701" s="72"/>
      <c r="AN701" s="111"/>
      <c r="AO701" s="72"/>
      <c r="AP701" s="156"/>
      <c r="AQ701" s="72"/>
      <c r="AR701" s="156"/>
      <c r="AS701" s="72"/>
      <c r="AT701" s="160"/>
      <c r="AU701" s="72"/>
      <c r="AV701" s="156"/>
      <c r="AW701" s="71"/>
      <c r="AX701" s="72"/>
      <c r="AY701" s="111"/>
      <c r="AZ701" s="71"/>
      <c r="BA701" s="72"/>
      <c r="BB701" s="171"/>
      <c r="BC701" s="72"/>
      <c r="BD701" s="75"/>
    </row>
    <row r="702" ht="16.5" customHeight="1" outlineLevel="1">
      <c r="A702" s="75"/>
      <c r="B702" s="105"/>
      <c r="C702" s="106"/>
      <c r="D702" s="72"/>
      <c r="E702" s="107"/>
      <c r="F702" s="71"/>
      <c r="G702" s="107"/>
      <c r="H702" s="71"/>
      <c r="I702" s="107"/>
      <c r="J702" s="71"/>
      <c r="K702" s="71"/>
      <c r="L702" s="71"/>
      <c r="M702" s="72"/>
      <c r="N702" s="246"/>
      <c r="O702" s="72"/>
      <c r="P702" s="109"/>
      <c r="Q702" s="71"/>
      <c r="R702" s="110"/>
      <c r="S702" s="72"/>
      <c r="T702" s="111"/>
      <c r="U702" s="72"/>
      <c r="V702" s="112"/>
      <c r="W702" s="71"/>
      <c r="X702" s="72"/>
      <c r="Y702" s="112"/>
      <c r="Z702" s="72"/>
      <c r="AA702" s="75"/>
      <c r="AB702" s="169"/>
      <c r="AC702" s="72"/>
      <c r="AD702" s="170"/>
      <c r="AE702" s="72"/>
      <c r="AF702" s="170"/>
      <c r="AG702" s="71"/>
      <c r="AH702" s="72"/>
      <c r="AI702" s="170"/>
      <c r="AJ702" s="71"/>
      <c r="AK702" s="72"/>
      <c r="AL702" s="170"/>
      <c r="AM702" s="72"/>
      <c r="AN702" s="111"/>
      <c r="AO702" s="72"/>
      <c r="AP702" s="156"/>
      <c r="AQ702" s="72"/>
      <c r="AR702" s="156"/>
      <c r="AS702" s="72"/>
      <c r="AT702" s="160"/>
      <c r="AU702" s="72"/>
      <c r="AV702" s="156"/>
      <c r="AW702" s="71"/>
      <c r="AX702" s="72"/>
      <c r="AY702" s="111"/>
      <c r="AZ702" s="71"/>
      <c r="BA702" s="72"/>
      <c r="BB702" s="171"/>
      <c r="BC702" s="72"/>
      <c r="BD702" s="75"/>
    </row>
    <row r="703" ht="16.5" customHeight="1" outlineLevel="1">
      <c r="A703" s="75"/>
      <c r="B703" s="105"/>
      <c r="C703" s="106"/>
      <c r="D703" s="72"/>
      <c r="E703" s="107"/>
      <c r="F703" s="71"/>
      <c r="G703" s="107"/>
      <c r="H703" s="71"/>
      <c r="I703" s="107"/>
      <c r="J703" s="71"/>
      <c r="K703" s="71"/>
      <c r="L703" s="71"/>
      <c r="M703" s="72"/>
      <c r="N703" s="246"/>
      <c r="O703" s="72"/>
      <c r="P703" s="109"/>
      <c r="Q703" s="71"/>
      <c r="R703" s="110"/>
      <c r="S703" s="72"/>
      <c r="T703" s="111"/>
      <c r="U703" s="72"/>
      <c r="V703" s="112"/>
      <c r="W703" s="71"/>
      <c r="X703" s="72"/>
      <c r="Y703" s="112"/>
      <c r="Z703" s="72"/>
      <c r="AA703" s="75"/>
      <c r="AB703" s="169"/>
      <c r="AC703" s="72"/>
      <c r="AD703" s="170"/>
      <c r="AE703" s="72"/>
      <c r="AF703" s="170"/>
      <c r="AG703" s="71"/>
      <c r="AH703" s="72"/>
      <c r="AI703" s="170"/>
      <c r="AJ703" s="71"/>
      <c r="AK703" s="72"/>
      <c r="AL703" s="170"/>
      <c r="AM703" s="72"/>
      <c r="AN703" s="111"/>
      <c r="AO703" s="72"/>
      <c r="AP703" s="156"/>
      <c r="AQ703" s="72"/>
      <c r="AR703" s="156"/>
      <c r="AS703" s="72"/>
      <c r="AT703" s="160"/>
      <c r="AU703" s="72"/>
      <c r="AV703" s="156"/>
      <c r="AW703" s="71"/>
      <c r="AX703" s="72"/>
      <c r="AY703" s="111"/>
      <c r="AZ703" s="71"/>
      <c r="BA703" s="72"/>
      <c r="BB703" s="171"/>
      <c r="BC703" s="72"/>
      <c r="BD703" s="75"/>
    </row>
    <row r="704" ht="16.5" customHeight="1" outlineLevel="1">
      <c r="A704" s="75"/>
      <c r="B704" s="105"/>
      <c r="C704" s="106"/>
      <c r="D704" s="72"/>
      <c r="E704" s="107"/>
      <c r="F704" s="71"/>
      <c r="G704" s="107"/>
      <c r="H704" s="71"/>
      <c r="I704" s="107"/>
      <c r="J704" s="71"/>
      <c r="K704" s="71"/>
      <c r="L704" s="71"/>
      <c r="M704" s="72"/>
      <c r="N704" s="246"/>
      <c r="O704" s="72"/>
      <c r="P704" s="109"/>
      <c r="Q704" s="71"/>
      <c r="R704" s="110"/>
      <c r="S704" s="72"/>
      <c r="T704" s="111"/>
      <c r="U704" s="72"/>
      <c r="V704" s="112"/>
      <c r="W704" s="71"/>
      <c r="X704" s="72"/>
      <c r="Y704" s="112"/>
      <c r="Z704" s="72"/>
      <c r="AA704" s="75"/>
      <c r="AB704" s="169"/>
      <c r="AC704" s="72"/>
      <c r="AD704" s="170"/>
      <c r="AE704" s="72"/>
      <c r="AF704" s="170"/>
      <c r="AG704" s="71"/>
      <c r="AH704" s="72"/>
      <c r="AI704" s="170"/>
      <c r="AJ704" s="71"/>
      <c r="AK704" s="72"/>
      <c r="AL704" s="170"/>
      <c r="AM704" s="72"/>
      <c r="AN704" s="111"/>
      <c r="AO704" s="72"/>
      <c r="AP704" s="156"/>
      <c r="AQ704" s="72"/>
      <c r="AR704" s="156"/>
      <c r="AS704" s="72"/>
      <c r="AT704" s="160"/>
      <c r="AU704" s="72"/>
      <c r="AV704" s="156"/>
      <c r="AW704" s="71"/>
      <c r="AX704" s="72"/>
      <c r="AY704" s="111"/>
      <c r="AZ704" s="71"/>
      <c r="BA704" s="72"/>
      <c r="BB704" s="171"/>
      <c r="BC704" s="72"/>
      <c r="BD704" s="75"/>
    </row>
    <row r="705" ht="16.5" customHeight="1" outlineLevel="1">
      <c r="A705" s="75"/>
      <c r="B705" s="105"/>
      <c r="C705" s="106"/>
      <c r="D705" s="72"/>
      <c r="E705" s="107"/>
      <c r="F705" s="71"/>
      <c r="G705" s="107"/>
      <c r="H705" s="71"/>
      <c r="I705" s="107"/>
      <c r="J705" s="71"/>
      <c r="K705" s="71"/>
      <c r="L705" s="71"/>
      <c r="M705" s="72"/>
      <c r="N705" s="246"/>
      <c r="O705" s="72"/>
      <c r="P705" s="109"/>
      <c r="Q705" s="71"/>
      <c r="R705" s="110"/>
      <c r="S705" s="72"/>
      <c r="T705" s="111"/>
      <c r="U705" s="72"/>
      <c r="V705" s="112"/>
      <c r="W705" s="71"/>
      <c r="X705" s="72"/>
      <c r="Y705" s="112"/>
      <c r="Z705" s="72"/>
      <c r="AA705" s="75"/>
      <c r="AB705" s="169"/>
      <c r="AC705" s="72"/>
      <c r="AD705" s="170"/>
      <c r="AE705" s="72"/>
      <c r="AF705" s="170"/>
      <c r="AG705" s="71"/>
      <c r="AH705" s="72"/>
      <c r="AI705" s="170"/>
      <c r="AJ705" s="71"/>
      <c r="AK705" s="72"/>
      <c r="AL705" s="170"/>
      <c r="AM705" s="72"/>
      <c r="AN705" s="111"/>
      <c r="AO705" s="72"/>
      <c r="AP705" s="156"/>
      <c r="AQ705" s="72"/>
      <c r="AR705" s="156"/>
      <c r="AS705" s="72"/>
      <c r="AT705" s="160"/>
      <c r="AU705" s="72"/>
      <c r="AV705" s="156"/>
      <c r="AW705" s="71"/>
      <c r="AX705" s="72"/>
      <c r="AY705" s="111"/>
      <c r="AZ705" s="71"/>
      <c r="BA705" s="72"/>
      <c r="BB705" s="171"/>
      <c r="BC705" s="72"/>
      <c r="BD705" s="75"/>
    </row>
    <row r="706" ht="16.5" customHeight="1" outlineLevel="1">
      <c r="A706" s="75"/>
      <c r="B706" s="105"/>
      <c r="C706" s="106"/>
      <c r="D706" s="72"/>
      <c r="E706" s="107"/>
      <c r="F706" s="71"/>
      <c r="G706" s="107"/>
      <c r="H706" s="71"/>
      <c r="I706" s="107"/>
      <c r="J706" s="71"/>
      <c r="K706" s="71"/>
      <c r="L706" s="71"/>
      <c r="M706" s="72"/>
      <c r="N706" s="246"/>
      <c r="O706" s="72"/>
      <c r="P706" s="109"/>
      <c r="Q706" s="71"/>
      <c r="R706" s="110"/>
      <c r="S706" s="72"/>
      <c r="T706" s="111"/>
      <c r="U706" s="72"/>
      <c r="V706" s="112"/>
      <c r="W706" s="71"/>
      <c r="X706" s="72"/>
      <c r="Y706" s="112"/>
      <c r="Z706" s="72"/>
      <c r="AA706" s="75"/>
      <c r="AB706" s="169"/>
      <c r="AC706" s="72"/>
      <c r="AD706" s="170"/>
      <c r="AE706" s="72"/>
      <c r="AF706" s="170"/>
      <c r="AG706" s="71"/>
      <c r="AH706" s="72"/>
      <c r="AI706" s="170"/>
      <c r="AJ706" s="71"/>
      <c r="AK706" s="72"/>
      <c r="AL706" s="170"/>
      <c r="AM706" s="72"/>
      <c r="AN706" s="111"/>
      <c r="AO706" s="72"/>
      <c r="AP706" s="156"/>
      <c r="AQ706" s="72"/>
      <c r="AR706" s="156"/>
      <c r="AS706" s="72"/>
      <c r="AT706" s="160"/>
      <c r="AU706" s="72"/>
      <c r="AV706" s="156"/>
      <c r="AW706" s="71"/>
      <c r="AX706" s="72"/>
      <c r="AY706" s="111"/>
      <c r="AZ706" s="71"/>
      <c r="BA706" s="72"/>
      <c r="BB706" s="171"/>
      <c r="BC706" s="72"/>
      <c r="BD706" s="75"/>
    </row>
    <row r="707" ht="16.5" customHeight="1" outlineLevel="1">
      <c r="A707" s="75"/>
      <c r="B707" s="105"/>
      <c r="C707" s="106"/>
      <c r="D707" s="72"/>
      <c r="E707" s="107"/>
      <c r="F707" s="71"/>
      <c r="G707" s="107"/>
      <c r="H707" s="71"/>
      <c r="I707" s="107"/>
      <c r="J707" s="71"/>
      <c r="K707" s="71"/>
      <c r="L707" s="71"/>
      <c r="M707" s="72"/>
      <c r="N707" s="246"/>
      <c r="O707" s="72"/>
      <c r="P707" s="109"/>
      <c r="Q707" s="71"/>
      <c r="R707" s="110"/>
      <c r="S707" s="72"/>
      <c r="T707" s="111"/>
      <c r="U707" s="72"/>
      <c r="V707" s="112"/>
      <c r="W707" s="71"/>
      <c r="X707" s="72"/>
      <c r="Y707" s="112"/>
      <c r="Z707" s="72"/>
      <c r="AA707" s="75"/>
      <c r="AB707" s="169"/>
      <c r="AC707" s="72"/>
      <c r="AD707" s="170"/>
      <c r="AE707" s="72"/>
      <c r="AF707" s="170"/>
      <c r="AG707" s="71"/>
      <c r="AH707" s="72"/>
      <c r="AI707" s="170"/>
      <c r="AJ707" s="71"/>
      <c r="AK707" s="72"/>
      <c r="AL707" s="170"/>
      <c r="AM707" s="72"/>
      <c r="AN707" s="111"/>
      <c r="AO707" s="72"/>
      <c r="AP707" s="156"/>
      <c r="AQ707" s="72"/>
      <c r="AR707" s="156"/>
      <c r="AS707" s="72"/>
      <c r="AT707" s="160"/>
      <c r="AU707" s="72"/>
      <c r="AV707" s="156"/>
      <c r="AW707" s="71"/>
      <c r="AX707" s="72"/>
      <c r="AY707" s="111"/>
      <c r="AZ707" s="71"/>
      <c r="BA707" s="72"/>
      <c r="BB707" s="171"/>
      <c r="BC707" s="72"/>
      <c r="BD707" s="75"/>
    </row>
    <row r="708" ht="16.5" customHeight="1" outlineLevel="1">
      <c r="A708" s="75"/>
      <c r="B708" s="105"/>
      <c r="C708" s="106"/>
      <c r="D708" s="72"/>
      <c r="E708" s="107"/>
      <c r="F708" s="71"/>
      <c r="G708" s="107"/>
      <c r="H708" s="71"/>
      <c r="I708" s="107"/>
      <c r="J708" s="71"/>
      <c r="K708" s="71"/>
      <c r="L708" s="71"/>
      <c r="M708" s="72"/>
      <c r="N708" s="246"/>
      <c r="O708" s="72"/>
      <c r="P708" s="109"/>
      <c r="Q708" s="71"/>
      <c r="R708" s="110"/>
      <c r="S708" s="72"/>
      <c r="T708" s="111"/>
      <c r="U708" s="72"/>
      <c r="V708" s="112"/>
      <c r="W708" s="71"/>
      <c r="X708" s="72"/>
      <c r="Y708" s="112"/>
      <c r="Z708" s="72"/>
      <c r="AA708" s="75"/>
      <c r="AB708" s="169"/>
      <c r="AC708" s="72"/>
      <c r="AD708" s="170"/>
      <c r="AE708" s="72"/>
      <c r="AF708" s="170"/>
      <c r="AG708" s="71"/>
      <c r="AH708" s="72"/>
      <c r="AI708" s="170"/>
      <c r="AJ708" s="71"/>
      <c r="AK708" s="72"/>
      <c r="AL708" s="170"/>
      <c r="AM708" s="72"/>
      <c r="AN708" s="111"/>
      <c r="AO708" s="72"/>
      <c r="AP708" s="156"/>
      <c r="AQ708" s="72"/>
      <c r="AR708" s="156"/>
      <c r="AS708" s="72"/>
      <c r="AT708" s="160"/>
      <c r="AU708" s="72"/>
      <c r="AV708" s="156"/>
      <c r="AW708" s="71"/>
      <c r="AX708" s="72"/>
      <c r="AY708" s="111"/>
      <c r="AZ708" s="71"/>
      <c r="BA708" s="72"/>
      <c r="BB708" s="171"/>
      <c r="BC708" s="72"/>
      <c r="BD708" s="75"/>
    </row>
    <row r="709" ht="16.5" customHeight="1" outlineLevel="1">
      <c r="A709" s="75"/>
      <c r="B709" s="105"/>
      <c r="C709" s="106"/>
      <c r="D709" s="72"/>
      <c r="E709" s="107"/>
      <c r="F709" s="71"/>
      <c r="G709" s="107"/>
      <c r="H709" s="71"/>
      <c r="I709" s="107"/>
      <c r="J709" s="71"/>
      <c r="K709" s="71"/>
      <c r="L709" s="71"/>
      <c r="M709" s="72"/>
      <c r="N709" s="246"/>
      <c r="O709" s="72"/>
      <c r="P709" s="109"/>
      <c r="Q709" s="71"/>
      <c r="R709" s="110"/>
      <c r="S709" s="72"/>
      <c r="T709" s="111"/>
      <c r="U709" s="72"/>
      <c r="V709" s="112"/>
      <c r="W709" s="71"/>
      <c r="X709" s="72"/>
      <c r="Y709" s="112"/>
      <c r="Z709" s="72"/>
      <c r="AA709" s="75"/>
      <c r="AB709" s="169"/>
      <c r="AC709" s="72"/>
      <c r="AD709" s="170"/>
      <c r="AE709" s="72"/>
      <c r="AF709" s="170"/>
      <c r="AG709" s="71"/>
      <c r="AH709" s="72"/>
      <c r="AI709" s="170"/>
      <c r="AJ709" s="71"/>
      <c r="AK709" s="72"/>
      <c r="AL709" s="170"/>
      <c r="AM709" s="72"/>
      <c r="AN709" s="111"/>
      <c r="AO709" s="72"/>
      <c r="AP709" s="156"/>
      <c r="AQ709" s="72"/>
      <c r="AR709" s="156"/>
      <c r="AS709" s="72"/>
      <c r="AT709" s="160"/>
      <c r="AU709" s="72"/>
      <c r="AV709" s="156"/>
      <c r="AW709" s="71"/>
      <c r="AX709" s="72"/>
      <c r="AY709" s="111"/>
      <c r="AZ709" s="71"/>
      <c r="BA709" s="72"/>
      <c r="BB709" s="171"/>
      <c r="BC709" s="72"/>
      <c r="BD709" s="75"/>
    </row>
    <row r="710" ht="16.5" customHeight="1" outlineLevel="1">
      <c r="A710" s="75"/>
      <c r="B710" s="105"/>
      <c r="C710" s="106"/>
      <c r="D710" s="72"/>
      <c r="E710" s="107"/>
      <c r="F710" s="71"/>
      <c r="G710" s="107"/>
      <c r="H710" s="71"/>
      <c r="I710" s="107"/>
      <c r="J710" s="71"/>
      <c r="K710" s="71"/>
      <c r="L710" s="71"/>
      <c r="M710" s="72"/>
      <c r="N710" s="246"/>
      <c r="O710" s="72"/>
      <c r="P710" s="109"/>
      <c r="Q710" s="71"/>
      <c r="R710" s="110"/>
      <c r="S710" s="72"/>
      <c r="T710" s="111"/>
      <c r="U710" s="72"/>
      <c r="V710" s="112"/>
      <c r="W710" s="71"/>
      <c r="X710" s="72"/>
      <c r="Y710" s="112"/>
      <c r="Z710" s="72"/>
      <c r="AA710" s="75"/>
      <c r="AB710" s="169"/>
      <c r="AC710" s="72"/>
      <c r="AD710" s="170"/>
      <c r="AE710" s="72"/>
      <c r="AF710" s="170"/>
      <c r="AG710" s="71"/>
      <c r="AH710" s="72"/>
      <c r="AI710" s="170"/>
      <c r="AJ710" s="71"/>
      <c r="AK710" s="72"/>
      <c r="AL710" s="170"/>
      <c r="AM710" s="72"/>
      <c r="AN710" s="111"/>
      <c r="AO710" s="72"/>
      <c r="AP710" s="156"/>
      <c r="AQ710" s="72"/>
      <c r="AR710" s="156"/>
      <c r="AS710" s="72"/>
      <c r="AT710" s="160"/>
      <c r="AU710" s="72"/>
      <c r="AV710" s="156"/>
      <c r="AW710" s="71"/>
      <c r="AX710" s="72"/>
      <c r="AY710" s="111"/>
      <c r="AZ710" s="71"/>
      <c r="BA710" s="72"/>
      <c r="BB710" s="171"/>
      <c r="BC710" s="72"/>
      <c r="BD710" s="75"/>
    </row>
    <row r="711" ht="16.5" customHeight="1" outlineLevel="1">
      <c r="A711" s="75"/>
      <c r="B711" s="105"/>
      <c r="C711" s="106"/>
      <c r="D711" s="72"/>
      <c r="E711" s="107"/>
      <c r="F711" s="71"/>
      <c r="G711" s="107"/>
      <c r="H711" s="71"/>
      <c r="I711" s="107"/>
      <c r="J711" s="71"/>
      <c r="K711" s="71"/>
      <c r="L711" s="71"/>
      <c r="M711" s="72"/>
      <c r="N711" s="246"/>
      <c r="O711" s="72"/>
      <c r="P711" s="109"/>
      <c r="Q711" s="71"/>
      <c r="R711" s="110"/>
      <c r="S711" s="72"/>
      <c r="T711" s="111"/>
      <c r="U711" s="72"/>
      <c r="V711" s="112"/>
      <c r="W711" s="71"/>
      <c r="X711" s="72"/>
      <c r="Y711" s="112"/>
      <c r="Z711" s="72"/>
      <c r="AA711" s="75"/>
      <c r="AB711" s="169"/>
      <c r="AC711" s="72"/>
      <c r="AD711" s="170"/>
      <c r="AE711" s="72"/>
      <c r="AF711" s="170"/>
      <c r="AG711" s="71"/>
      <c r="AH711" s="72"/>
      <c r="AI711" s="170"/>
      <c r="AJ711" s="71"/>
      <c r="AK711" s="72"/>
      <c r="AL711" s="170"/>
      <c r="AM711" s="72"/>
      <c r="AN711" s="111"/>
      <c r="AO711" s="72"/>
      <c r="AP711" s="156"/>
      <c r="AQ711" s="72"/>
      <c r="AR711" s="156"/>
      <c r="AS711" s="72"/>
      <c r="AT711" s="160"/>
      <c r="AU711" s="72"/>
      <c r="AV711" s="156"/>
      <c r="AW711" s="71"/>
      <c r="AX711" s="72"/>
      <c r="AY711" s="111"/>
      <c r="AZ711" s="71"/>
      <c r="BA711" s="72"/>
      <c r="BB711" s="171"/>
      <c r="BC711" s="72"/>
      <c r="BD711" s="75"/>
    </row>
    <row r="712" ht="16.5" customHeight="1" outlineLevel="1">
      <c r="A712" s="75"/>
      <c r="B712" s="105"/>
      <c r="C712" s="106"/>
      <c r="D712" s="72"/>
      <c r="E712" s="107"/>
      <c r="F712" s="71"/>
      <c r="G712" s="107"/>
      <c r="H712" s="71"/>
      <c r="I712" s="107"/>
      <c r="J712" s="71"/>
      <c r="K712" s="71"/>
      <c r="L712" s="71"/>
      <c r="M712" s="72"/>
      <c r="N712" s="246"/>
      <c r="O712" s="72"/>
      <c r="P712" s="109"/>
      <c r="Q712" s="71"/>
      <c r="R712" s="110"/>
      <c r="S712" s="72"/>
      <c r="T712" s="111"/>
      <c r="U712" s="72"/>
      <c r="V712" s="112"/>
      <c r="W712" s="71"/>
      <c r="X712" s="72"/>
      <c r="Y712" s="112"/>
      <c r="Z712" s="72"/>
      <c r="AA712" s="75"/>
      <c r="AB712" s="169"/>
      <c r="AC712" s="72"/>
      <c r="AD712" s="170"/>
      <c r="AE712" s="72"/>
      <c r="AF712" s="170"/>
      <c r="AG712" s="71"/>
      <c r="AH712" s="72"/>
      <c r="AI712" s="170"/>
      <c r="AJ712" s="71"/>
      <c r="AK712" s="72"/>
      <c r="AL712" s="170"/>
      <c r="AM712" s="72"/>
      <c r="AN712" s="111"/>
      <c r="AO712" s="72"/>
      <c r="AP712" s="156"/>
      <c r="AQ712" s="72"/>
      <c r="AR712" s="156"/>
      <c r="AS712" s="72"/>
      <c r="AT712" s="160"/>
      <c r="AU712" s="72"/>
      <c r="AV712" s="156"/>
      <c r="AW712" s="71"/>
      <c r="AX712" s="72"/>
      <c r="AY712" s="111"/>
      <c r="AZ712" s="71"/>
      <c r="BA712" s="72"/>
      <c r="BB712" s="171"/>
      <c r="BC712" s="72"/>
      <c r="BD712" s="75"/>
    </row>
    <row r="713" ht="16.5" customHeight="1" outlineLevel="1">
      <c r="A713" s="75"/>
      <c r="B713" s="105"/>
      <c r="C713" s="106"/>
      <c r="D713" s="72"/>
      <c r="E713" s="107"/>
      <c r="F713" s="71"/>
      <c r="G713" s="107"/>
      <c r="H713" s="71"/>
      <c r="I713" s="107"/>
      <c r="J713" s="71"/>
      <c r="K713" s="71"/>
      <c r="L713" s="71"/>
      <c r="M713" s="72"/>
      <c r="N713" s="246"/>
      <c r="O713" s="72"/>
      <c r="P713" s="109"/>
      <c r="Q713" s="71"/>
      <c r="R713" s="110"/>
      <c r="S713" s="72"/>
      <c r="T713" s="111"/>
      <c r="U713" s="72"/>
      <c r="V713" s="112"/>
      <c r="W713" s="71"/>
      <c r="X713" s="72"/>
      <c r="Y713" s="112"/>
      <c r="Z713" s="72"/>
      <c r="AA713" s="75"/>
      <c r="AB713" s="169"/>
      <c r="AC713" s="72"/>
      <c r="AD713" s="170"/>
      <c r="AE713" s="72"/>
      <c r="AF713" s="170"/>
      <c r="AG713" s="71"/>
      <c r="AH713" s="72"/>
      <c r="AI713" s="170"/>
      <c r="AJ713" s="71"/>
      <c r="AK713" s="72"/>
      <c r="AL713" s="170"/>
      <c r="AM713" s="72"/>
      <c r="AN713" s="111"/>
      <c r="AO713" s="72"/>
      <c r="AP713" s="156"/>
      <c r="AQ713" s="72"/>
      <c r="AR713" s="156"/>
      <c r="AS713" s="72"/>
      <c r="AT713" s="160"/>
      <c r="AU713" s="72"/>
      <c r="AV713" s="156"/>
      <c r="AW713" s="71"/>
      <c r="AX713" s="72"/>
      <c r="AY713" s="111"/>
      <c r="AZ713" s="71"/>
      <c r="BA713" s="72"/>
      <c r="BB713" s="171"/>
      <c r="BC713" s="72"/>
      <c r="BD713" s="75"/>
    </row>
    <row r="714" ht="16.5" customHeight="1" outlineLevel="1">
      <c r="A714" s="75"/>
      <c r="B714" s="105"/>
      <c r="C714" s="106"/>
      <c r="D714" s="72"/>
      <c r="E714" s="107"/>
      <c r="F714" s="71"/>
      <c r="G714" s="107"/>
      <c r="H714" s="71"/>
      <c r="I714" s="107"/>
      <c r="J714" s="71"/>
      <c r="K714" s="71"/>
      <c r="L714" s="71"/>
      <c r="M714" s="72"/>
      <c r="N714" s="246"/>
      <c r="O714" s="72"/>
      <c r="P714" s="109"/>
      <c r="Q714" s="71"/>
      <c r="R714" s="110"/>
      <c r="S714" s="72"/>
      <c r="T714" s="111"/>
      <c r="U714" s="72"/>
      <c r="V714" s="112"/>
      <c r="W714" s="71"/>
      <c r="X714" s="72"/>
      <c r="Y714" s="112"/>
      <c r="Z714" s="72"/>
      <c r="AA714" s="75"/>
      <c r="AB714" s="169"/>
      <c r="AC714" s="72"/>
      <c r="AD714" s="170"/>
      <c r="AE714" s="72"/>
      <c r="AF714" s="170"/>
      <c r="AG714" s="71"/>
      <c r="AH714" s="72"/>
      <c r="AI714" s="170"/>
      <c r="AJ714" s="71"/>
      <c r="AK714" s="72"/>
      <c r="AL714" s="170"/>
      <c r="AM714" s="72"/>
      <c r="AN714" s="111"/>
      <c r="AO714" s="72"/>
      <c r="AP714" s="156"/>
      <c r="AQ714" s="72"/>
      <c r="AR714" s="156"/>
      <c r="AS714" s="72"/>
      <c r="AT714" s="160"/>
      <c r="AU714" s="72"/>
      <c r="AV714" s="156"/>
      <c r="AW714" s="71"/>
      <c r="AX714" s="72"/>
      <c r="AY714" s="111"/>
      <c r="AZ714" s="71"/>
      <c r="BA714" s="72"/>
      <c r="BB714" s="171"/>
      <c r="BC714" s="72"/>
      <c r="BD714" s="75"/>
    </row>
    <row r="715" ht="16.5" customHeight="1" outlineLevel="1">
      <c r="A715" s="75"/>
      <c r="B715" s="105"/>
      <c r="C715" s="106"/>
      <c r="D715" s="72"/>
      <c r="E715" s="107"/>
      <c r="F715" s="71"/>
      <c r="G715" s="107"/>
      <c r="H715" s="71"/>
      <c r="I715" s="107"/>
      <c r="J715" s="71"/>
      <c r="K715" s="71"/>
      <c r="L715" s="71"/>
      <c r="M715" s="72"/>
      <c r="N715" s="246"/>
      <c r="O715" s="72"/>
      <c r="P715" s="109"/>
      <c r="Q715" s="71"/>
      <c r="R715" s="110"/>
      <c r="S715" s="72"/>
      <c r="T715" s="111"/>
      <c r="U715" s="72"/>
      <c r="V715" s="112"/>
      <c r="W715" s="71"/>
      <c r="X715" s="72"/>
      <c r="Y715" s="112"/>
      <c r="Z715" s="72"/>
      <c r="AA715" s="75"/>
      <c r="AB715" s="169"/>
      <c r="AC715" s="72"/>
      <c r="AD715" s="170"/>
      <c r="AE715" s="72"/>
      <c r="AF715" s="170"/>
      <c r="AG715" s="71"/>
      <c r="AH715" s="72"/>
      <c r="AI715" s="170"/>
      <c r="AJ715" s="71"/>
      <c r="AK715" s="72"/>
      <c r="AL715" s="170"/>
      <c r="AM715" s="72"/>
      <c r="AN715" s="111"/>
      <c r="AO715" s="72"/>
      <c r="AP715" s="156"/>
      <c r="AQ715" s="72"/>
      <c r="AR715" s="156"/>
      <c r="AS715" s="72"/>
      <c r="AT715" s="160"/>
      <c r="AU715" s="72"/>
      <c r="AV715" s="156"/>
      <c r="AW715" s="71"/>
      <c r="AX715" s="72"/>
      <c r="AY715" s="111"/>
      <c r="AZ715" s="71"/>
      <c r="BA715" s="72"/>
      <c r="BB715" s="171"/>
      <c r="BC715" s="72"/>
      <c r="BD715" s="75"/>
    </row>
    <row r="716" ht="16.5" customHeight="1" outlineLevel="1">
      <c r="A716" s="75"/>
      <c r="B716" s="105"/>
      <c r="C716" s="106"/>
      <c r="D716" s="72"/>
      <c r="E716" s="107"/>
      <c r="F716" s="71"/>
      <c r="G716" s="107"/>
      <c r="H716" s="71"/>
      <c r="I716" s="107"/>
      <c r="J716" s="71"/>
      <c r="K716" s="71"/>
      <c r="L716" s="71"/>
      <c r="M716" s="72"/>
      <c r="N716" s="246"/>
      <c r="O716" s="72"/>
      <c r="P716" s="109"/>
      <c r="Q716" s="71"/>
      <c r="R716" s="110"/>
      <c r="S716" s="72"/>
      <c r="T716" s="111"/>
      <c r="U716" s="72"/>
      <c r="V716" s="112"/>
      <c r="W716" s="71"/>
      <c r="X716" s="72"/>
      <c r="Y716" s="112"/>
      <c r="Z716" s="72"/>
      <c r="AA716" s="75"/>
      <c r="AB716" s="169"/>
      <c r="AC716" s="72"/>
      <c r="AD716" s="170"/>
      <c r="AE716" s="72"/>
      <c r="AF716" s="170"/>
      <c r="AG716" s="71"/>
      <c r="AH716" s="72"/>
      <c r="AI716" s="170"/>
      <c r="AJ716" s="71"/>
      <c r="AK716" s="72"/>
      <c r="AL716" s="170"/>
      <c r="AM716" s="72"/>
      <c r="AN716" s="111"/>
      <c r="AO716" s="72"/>
      <c r="AP716" s="156"/>
      <c r="AQ716" s="72"/>
      <c r="AR716" s="156"/>
      <c r="AS716" s="72"/>
      <c r="AT716" s="160"/>
      <c r="AU716" s="72"/>
      <c r="AV716" s="156"/>
      <c r="AW716" s="71"/>
      <c r="AX716" s="72"/>
      <c r="AY716" s="111"/>
      <c r="AZ716" s="71"/>
      <c r="BA716" s="72"/>
      <c r="BB716" s="171"/>
      <c r="BC716" s="72"/>
      <c r="BD716" s="75"/>
    </row>
    <row r="717" ht="16.5" customHeight="1" outlineLevel="1">
      <c r="A717" s="75"/>
      <c r="B717" s="105"/>
      <c r="C717" s="106"/>
      <c r="D717" s="72"/>
      <c r="E717" s="107"/>
      <c r="F717" s="71"/>
      <c r="G717" s="107"/>
      <c r="H717" s="71"/>
      <c r="I717" s="107"/>
      <c r="J717" s="71"/>
      <c r="K717" s="71"/>
      <c r="L717" s="71"/>
      <c r="M717" s="72"/>
      <c r="N717" s="246"/>
      <c r="O717" s="72"/>
      <c r="P717" s="109"/>
      <c r="Q717" s="71"/>
      <c r="R717" s="110"/>
      <c r="S717" s="72"/>
      <c r="T717" s="111"/>
      <c r="U717" s="72"/>
      <c r="V717" s="112"/>
      <c r="W717" s="71"/>
      <c r="X717" s="72"/>
      <c r="Y717" s="112"/>
      <c r="Z717" s="72"/>
      <c r="AA717" s="75"/>
      <c r="AB717" s="169"/>
      <c r="AC717" s="72"/>
      <c r="AD717" s="170"/>
      <c r="AE717" s="72"/>
      <c r="AF717" s="170"/>
      <c r="AG717" s="71"/>
      <c r="AH717" s="72"/>
      <c r="AI717" s="170"/>
      <c r="AJ717" s="71"/>
      <c r="AK717" s="72"/>
      <c r="AL717" s="170"/>
      <c r="AM717" s="72"/>
      <c r="AN717" s="111"/>
      <c r="AO717" s="72"/>
      <c r="AP717" s="156"/>
      <c r="AQ717" s="72"/>
      <c r="AR717" s="156"/>
      <c r="AS717" s="72"/>
      <c r="AT717" s="160"/>
      <c r="AU717" s="72"/>
      <c r="AV717" s="156"/>
      <c r="AW717" s="71"/>
      <c r="AX717" s="72"/>
      <c r="AY717" s="111"/>
      <c r="AZ717" s="71"/>
      <c r="BA717" s="72"/>
      <c r="BB717" s="171"/>
      <c r="BC717" s="72"/>
      <c r="BD717" s="75"/>
    </row>
    <row r="718" ht="16.5" customHeight="1" outlineLevel="1">
      <c r="A718" s="75"/>
      <c r="B718" s="105"/>
      <c r="C718" s="106"/>
      <c r="D718" s="72"/>
      <c r="E718" s="107"/>
      <c r="F718" s="71"/>
      <c r="G718" s="107"/>
      <c r="H718" s="71"/>
      <c r="I718" s="107"/>
      <c r="J718" s="71"/>
      <c r="K718" s="71"/>
      <c r="L718" s="71"/>
      <c r="M718" s="72"/>
      <c r="N718" s="246"/>
      <c r="O718" s="72"/>
      <c r="P718" s="109"/>
      <c r="Q718" s="71"/>
      <c r="R718" s="110"/>
      <c r="S718" s="72"/>
      <c r="T718" s="111"/>
      <c r="U718" s="72"/>
      <c r="V718" s="112"/>
      <c r="W718" s="71"/>
      <c r="X718" s="72"/>
      <c r="Y718" s="112"/>
      <c r="Z718" s="72"/>
      <c r="AA718" s="75"/>
      <c r="AB718" s="169"/>
      <c r="AC718" s="72"/>
      <c r="AD718" s="170"/>
      <c r="AE718" s="72"/>
      <c r="AF718" s="170"/>
      <c r="AG718" s="71"/>
      <c r="AH718" s="72"/>
      <c r="AI718" s="170"/>
      <c r="AJ718" s="71"/>
      <c r="AK718" s="72"/>
      <c r="AL718" s="170"/>
      <c r="AM718" s="72"/>
      <c r="AN718" s="111"/>
      <c r="AO718" s="72"/>
      <c r="AP718" s="156"/>
      <c r="AQ718" s="72"/>
      <c r="AR718" s="156"/>
      <c r="AS718" s="72"/>
      <c r="AT718" s="160"/>
      <c r="AU718" s="72"/>
      <c r="AV718" s="156"/>
      <c r="AW718" s="71"/>
      <c r="AX718" s="72"/>
      <c r="AY718" s="111"/>
      <c r="AZ718" s="71"/>
      <c r="BA718" s="72"/>
      <c r="BB718" s="171"/>
      <c r="BC718" s="72"/>
      <c r="BD718" s="75"/>
    </row>
    <row r="719" ht="16.5" customHeight="1" outlineLevel="1">
      <c r="A719" s="75"/>
      <c r="B719" s="105"/>
      <c r="C719" s="106"/>
      <c r="D719" s="72"/>
      <c r="E719" s="107"/>
      <c r="F719" s="71"/>
      <c r="G719" s="107"/>
      <c r="H719" s="71"/>
      <c r="I719" s="107"/>
      <c r="J719" s="71"/>
      <c r="K719" s="71"/>
      <c r="L719" s="71"/>
      <c r="M719" s="72"/>
      <c r="N719" s="246"/>
      <c r="O719" s="72"/>
      <c r="P719" s="109"/>
      <c r="Q719" s="71"/>
      <c r="R719" s="110"/>
      <c r="S719" s="72"/>
      <c r="T719" s="111"/>
      <c r="U719" s="72"/>
      <c r="V719" s="112"/>
      <c r="W719" s="71"/>
      <c r="X719" s="72"/>
      <c r="Y719" s="112"/>
      <c r="Z719" s="72"/>
      <c r="AA719" s="75"/>
      <c r="AB719" s="169"/>
      <c r="AC719" s="72"/>
      <c r="AD719" s="170"/>
      <c r="AE719" s="72"/>
      <c r="AF719" s="170"/>
      <c r="AG719" s="71"/>
      <c r="AH719" s="72"/>
      <c r="AI719" s="170"/>
      <c r="AJ719" s="71"/>
      <c r="AK719" s="72"/>
      <c r="AL719" s="170"/>
      <c r="AM719" s="72"/>
      <c r="AN719" s="111"/>
      <c r="AO719" s="72"/>
      <c r="AP719" s="156"/>
      <c r="AQ719" s="72"/>
      <c r="AR719" s="156"/>
      <c r="AS719" s="72"/>
      <c r="AT719" s="160"/>
      <c r="AU719" s="72"/>
      <c r="AV719" s="156"/>
      <c r="AW719" s="71"/>
      <c r="AX719" s="72"/>
      <c r="AY719" s="111"/>
      <c r="AZ719" s="71"/>
      <c r="BA719" s="72"/>
      <c r="BB719" s="171"/>
      <c r="BC719" s="72"/>
      <c r="BD719" s="75"/>
    </row>
    <row r="720" ht="16.5" customHeight="1" outlineLevel="1">
      <c r="A720" s="75"/>
      <c r="B720" s="105"/>
      <c r="C720" s="106"/>
      <c r="D720" s="72"/>
      <c r="E720" s="107"/>
      <c r="F720" s="71"/>
      <c r="G720" s="107"/>
      <c r="H720" s="71"/>
      <c r="I720" s="107"/>
      <c r="J720" s="71"/>
      <c r="K720" s="71"/>
      <c r="L720" s="71"/>
      <c r="M720" s="72"/>
      <c r="N720" s="246"/>
      <c r="O720" s="72"/>
      <c r="P720" s="109"/>
      <c r="Q720" s="71"/>
      <c r="R720" s="110"/>
      <c r="S720" s="72"/>
      <c r="T720" s="111"/>
      <c r="U720" s="72"/>
      <c r="V720" s="112"/>
      <c r="W720" s="71"/>
      <c r="X720" s="72"/>
      <c r="Y720" s="112"/>
      <c r="Z720" s="72"/>
      <c r="AA720" s="75"/>
      <c r="AB720" s="169"/>
      <c r="AC720" s="72"/>
      <c r="AD720" s="170"/>
      <c r="AE720" s="72"/>
      <c r="AF720" s="170"/>
      <c r="AG720" s="71"/>
      <c r="AH720" s="72"/>
      <c r="AI720" s="170"/>
      <c r="AJ720" s="71"/>
      <c r="AK720" s="72"/>
      <c r="AL720" s="170"/>
      <c r="AM720" s="72"/>
      <c r="AN720" s="111"/>
      <c r="AO720" s="72"/>
      <c r="AP720" s="156"/>
      <c r="AQ720" s="72"/>
      <c r="AR720" s="156"/>
      <c r="AS720" s="72"/>
      <c r="AT720" s="160"/>
      <c r="AU720" s="72"/>
      <c r="AV720" s="156"/>
      <c r="AW720" s="71"/>
      <c r="AX720" s="72"/>
      <c r="AY720" s="111"/>
      <c r="AZ720" s="71"/>
      <c r="BA720" s="72"/>
      <c r="BB720" s="171"/>
      <c r="BC720" s="72"/>
      <c r="BD720" s="75"/>
    </row>
    <row r="721" ht="16.5" customHeight="1" outlineLevel="1">
      <c r="A721" s="75"/>
      <c r="B721" s="105"/>
      <c r="C721" s="106"/>
      <c r="D721" s="72"/>
      <c r="E721" s="107"/>
      <c r="F721" s="71"/>
      <c r="G721" s="107"/>
      <c r="H721" s="71"/>
      <c r="I721" s="107"/>
      <c r="J721" s="71"/>
      <c r="K721" s="71"/>
      <c r="L721" s="71"/>
      <c r="M721" s="72"/>
      <c r="N721" s="246"/>
      <c r="O721" s="72"/>
      <c r="P721" s="109"/>
      <c r="Q721" s="71"/>
      <c r="R721" s="110"/>
      <c r="S721" s="72"/>
      <c r="T721" s="111"/>
      <c r="U721" s="72"/>
      <c r="V721" s="112"/>
      <c r="W721" s="71"/>
      <c r="X721" s="72"/>
      <c r="Y721" s="112"/>
      <c r="Z721" s="72"/>
      <c r="AA721" s="75"/>
      <c r="AB721" s="169"/>
      <c r="AC721" s="72"/>
      <c r="AD721" s="170"/>
      <c r="AE721" s="72"/>
      <c r="AF721" s="170"/>
      <c r="AG721" s="71"/>
      <c r="AH721" s="72"/>
      <c r="AI721" s="170"/>
      <c r="AJ721" s="71"/>
      <c r="AK721" s="72"/>
      <c r="AL721" s="170"/>
      <c r="AM721" s="72"/>
      <c r="AN721" s="111"/>
      <c r="AO721" s="72"/>
      <c r="AP721" s="156"/>
      <c r="AQ721" s="72"/>
      <c r="AR721" s="156"/>
      <c r="AS721" s="72"/>
      <c r="AT721" s="160"/>
      <c r="AU721" s="72"/>
      <c r="AV721" s="156"/>
      <c r="AW721" s="71"/>
      <c r="AX721" s="72"/>
      <c r="AY721" s="111"/>
      <c r="AZ721" s="71"/>
      <c r="BA721" s="72"/>
      <c r="BB721" s="171"/>
      <c r="BC721" s="72"/>
      <c r="BD721" s="75"/>
    </row>
    <row r="722" ht="16.5" customHeight="1" outlineLevel="1">
      <c r="A722" s="75"/>
      <c r="B722" s="105"/>
      <c r="C722" s="106"/>
      <c r="D722" s="72"/>
      <c r="E722" s="107"/>
      <c r="F722" s="71"/>
      <c r="G722" s="107"/>
      <c r="H722" s="71"/>
      <c r="I722" s="107"/>
      <c r="J722" s="71"/>
      <c r="K722" s="71"/>
      <c r="L722" s="71"/>
      <c r="M722" s="72"/>
      <c r="N722" s="246"/>
      <c r="O722" s="72"/>
      <c r="P722" s="109"/>
      <c r="Q722" s="71"/>
      <c r="R722" s="110"/>
      <c r="S722" s="72"/>
      <c r="T722" s="111"/>
      <c r="U722" s="72"/>
      <c r="V722" s="112"/>
      <c r="W722" s="71"/>
      <c r="X722" s="72"/>
      <c r="Y722" s="112"/>
      <c r="Z722" s="72"/>
      <c r="AA722" s="75"/>
      <c r="AB722" s="169"/>
      <c r="AC722" s="72"/>
      <c r="AD722" s="170"/>
      <c r="AE722" s="72"/>
      <c r="AF722" s="170"/>
      <c r="AG722" s="71"/>
      <c r="AH722" s="72"/>
      <c r="AI722" s="170"/>
      <c r="AJ722" s="71"/>
      <c r="AK722" s="72"/>
      <c r="AL722" s="170"/>
      <c r="AM722" s="72"/>
      <c r="AN722" s="111"/>
      <c r="AO722" s="72"/>
      <c r="AP722" s="156"/>
      <c r="AQ722" s="72"/>
      <c r="AR722" s="156"/>
      <c r="AS722" s="72"/>
      <c r="AT722" s="160"/>
      <c r="AU722" s="72"/>
      <c r="AV722" s="156"/>
      <c r="AW722" s="71"/>
      <c r="AX722" s="72"/>
      <c r="AY722" s="111"/>
      <c r="AZ722" s="71"/>
      <c r="BA722" s="72"/>
      <c r="BB722" s="171"/>
      <c r="BC722" s="72"/>
      <c r="BD722" s="75"/>
    </row>
    <row r="723" ht="16.5" customHeight="1" outlineLevel="1">
      <c r="A723" s="75"/>
      <c r="B723" s="105"/>
      <c r="C723" s="106"/>
      <c r="D723" s="72"/>
      <c r="E723" s="107"/>
      <c r="F723" s="71"/>
      <c r="G723" s="107"/>
      <c r="H723" s="71"/>
      <c r="I723" s="107"/>
      <c r="J723" s="71"/>
      <c r="K723" s="71"/>
      <c r="L723" s="71"/>
      <c r="M723" s="72"/>
      <c r="N723" s="246"/>
      <c r="O723" s="72"/>
      <c r="P723" s="109"/>
      <c r="Q723" s="71"/>
      <c r="R723" s="110"/>
      <c r="S723" s="72"/>
      <c r="T723" s="111"/>
      <c r="U723" s="72"/>
      <c r="V723" s="112"/>
      <c r="W723" s="71"/>
      <c r="X723" s="72"/>
      <c r="Y723" s="112"/>
      <c r="Z723" s="72"/>
      <c r="AA723" s="75"/>
      <c r="AB723" s="169"/>
      <c r="AC723" s="72"/>
      <c r="AD723" s="170"/>
      <c r="AE723" s="72"/>
      <c r="AF723" s="170"/>
      <c r="AG723" s="71"/>
      <c r="AH723" s="72"/>
      <c r="AI723" s="170"/>
      <c r="AJ723" s="71"/>
      <c r="AK723" s="72"/>
      <c r="AL723" s="170"/>
      <c r="AM723" s="72"/>
      <c r="AN723" s="111"/>
      <c r="AO723" s="72"/>
      <c r="AP723" s="156"/>
      <c r="AQ723" s="72"/>
      <c r="AR723" s="156"/>
      <c r="AS723" s="72"/>
      <c r="AT723" s="160"/>
      <c r="AU723" s="72"/>
      <c r="AV723" s="156"/>
      <c r="AW723" s="71"/>
      <c r="AX723" s="72"/>
      <c r="AY723" s="111"/>
      <c r="AZ723" s="71"/>
      <c r="BA723" s="72"/>
      <c r="BB723" s="171"/>
      <c r="BC723" s="72"/>
      <c r="BD723" s="75"/>
    </row>
    <row r="724" ht="16.5" customHeight="1" outlineLevel="1">
      <c r="A724" s="75"/>
      <c r="B724" s="105"/>
      <c r="C724" s="106"/>
      <c r="D724" s="72"/>
      <c r="E724" s="107"/>
      <c r="F724" s="71"/>
      <c r="G724" s="107"/>
      <c r="H724" s="71"/>
      <c r="I724" s="107"/>
      <c r="J724" s="71"/>
      <c r="K724" s="71"/>
      <c r="L724" s="71"/>
      <c r="M724" s="72"/>
      <c r="N724" s="246"/>
      <c r="O724" s="72"/>
      <c r="P724" s="109"/>
      <c r="Q724" s="71"/>
      <c r="R724" s="110"/>
      <c r="S724" s="72"/>
      <c r="T724" s="111"/>
      <c r="U724" s="72"/>
      <c r="V724" s="112"/>
      <c r="W724" s="71"/>
      <c r="X724" s="72"/>
      <c r="Y724" s="112"/>
      <c r="Z724" s="72"/>
      <c r="AA724" s="75"/>
      <c r="AB724" s="169"/>
      <c r="AC724" s="72"/>
      <c r="AD724" s="170"/>
      <c r="AE724" s="72"/>
      <c r="AF724" s="170"/>
      <c r="AG724" s="71"/>
      <c r="AH724" s="72"/>
      <c r="AI724" s="170"/>
      <c r="AJ724" s="71"/>
      <c r="AK724" s="72"/>
      <c r="AL724" s="170"/>
      <c r="AM724" s="72"/>
      <c r="AN724" s="111"/>
      <c r="AO724" s="72"/>
      <c r="AP724" s="156"/>
      <c r="AQ724" s="72"/>
      <c r="AR724" s="156"/>
      <c r="AS724" s="72"/>
      <c r="AT724" s="160"/>
      <c r="AU724" s="72"/>
      <c r="AV724" s="156"/>
      <c r="AW724" s="71"/>
      <c r="AX724" s="72"/>
      <c r="AY724" s="111"/>
      <c r="AZ724" s="71"/>
      <c r="BA724" s="72"/>
      <c r="BB724" s="171"/>
      <c r="BC724" s="72"/>
      <c r="BD724" s="75"/>
    </row>
    <row r="725" ht="16.5" customHeight="1" outlineLevel="1">
      <c r="A725" s="75"/>
      <c r="B725" s="105"/>
      <c r="C725" s="106"/>
      <c r="D725" s="72"/>
      <c r="E725" s="107"/>
      <c r="F725" s="71"/>
      <c r="G725" s="107"/>
      <c r="H725" s="71"/>
      <c r="I725" s="107"/>
      <c r="J725" s="71"/>
      <c r="K725" s="71"/>
      <c r="L725" s="71"/>
      <c r="M725" s="72"/>
      <c r="N725" s="246"/>
      <c r="O725" s="72"/>
      <c r="P725" s="109"/>
      <c r="Q725" s="71"/>
      <c r="R725" s="110"/>
      <c r="S725" s="72"/>
      <c r="T725" s="111"/>
      <c r="U725" s="72"/>
      <c r="V725" s="112"/>
      <c r="W725" s="71"/>
      <c r="X725" s="72"/>
      <c r="Y725" s="112"/>
      <c r="Z725" s="72"/>
      <c r="AA725" s="75"/>
      <c r="AB725" s="169"/>
      <c r="AC725" s="72"/>
      <c r="AD725" s="170"/>
      <c r="AE725" s="72"/>
      <c r="AF725" s="170"/>
      <c r="AG725" s="71"/>
      <c r="AH725" s="72"/>
      <c r="AI725" s="170"/>
      <c r="AJ725" s="71"/>
      <c r="AK725" s="72"/>
      <c r="AL725" s="170"/>
      <c r="AM725" s="72"/>
      <c r="AN725" s="111"/>
      <c r="AO725" s="72"/>
      <c r="AP725" s="156"/>
      <c r="AQ725" s="72"/>
      <c r="AR725" s="156"/>
      <c r="AS725" s="72"/>
      <c r="AT725" s="160"/>
      <c r="AU725" s="72"/>
      <c r="AV725" s="156"/>
      <c r="AW725" s="71"/>
      <c r="AX725" s="72"/>
      <c r="AY725" s="111"/>
      <c r="AZ725" s="71"/>
      <c r="BA725" s="72"/>
      <c r="BB725" s="171"/>
      <c r="BC725" s="72"/>
      <c r="BD725" s="75"/>
    </row>
    <row r="726" ht="16.5" customHeight="1" outlineLevel="1">
      <c r="A726" s="75"/>
      <c r="B726" s="105"/>
      <c r="C726" s="106"/>
      <c r="D726" s="72"/>
      <c r="E726" s="107"/>
      <c r="F726" s="71"/>
      <c r="G726" s="107"/>
      <c r="H726" s="71"/>
      <c r="I726" s="107"/>
      <c r="J726" s="71"/>
      <c r="K726" s="71"/>
      <c r="L726" s="71"/>
      <c r="M726" s="72"/>
      <c r="N726" s="246"/>
      <c r="O726" s="72"/>
      <c r="P726" s="109"/>
      <c r="Q726" s="71"/>
      <c r="R726" s="110"/>
      <c r="S726" s="72"/>
      <c r="T726" s="111"/>
      <c r="U726" s="72"/>
      <c r="V726" s="112"/>
      <c r="W726" s="71"/>
      <c r="X726" s="72"/>
      <c r="Y726" s="112"/>
      <c r="Z726" s="72"/>
      <c r="AA726" s="75"/>
      <c r="AB726" s="169"/>
      <c r="AC726" s="72"/>
      <c r="AD726" s="170"/>
      <c r="AE726" s="72"/>
      <c r="AF726" s="170"/>
      <c r="AG726" s="71"/>
      <c r="AH726" s="72"/>
      <c r="AI726" s="170"/>
      <c r="AJ726" s="71"/>
      <c r="AK726" s="72"/>
      <c r="AL726" s="170"/>
      <c r="AM726" s="72"/>
      <c r="AN726" s="111"/>
      <c r="AO726" s="72"/>
      <c r="AP726" s="156"/>
      <c r="AQ726" s="72"/>
      <c r="AR726" s="156"/>
      <c r="AS726" s="72"/>
      <c r="AT726" s="160"/>
      <c r="AU726" s="72"/>
      <c r="AV726" s="156"/>
      <c r="AW726" s="71"/>
      <c r="AX726" s="72"/>
      <c r="AY726" s="111"/>
      <c r="AZ726" s="71"/>
      <c r="BA726" s="72"/>
      <c r="BB726" s="171"/>
      <c r="BC726" s="72"/>
      <c r="BD726" s="75"/>
    </row>
    <row r="727" ht="16.5" customHeight="1" outlineLevel="1">
      <c r="A727" s="75"/>
      <c r="B727" s="105"/>
      <c r="C727" s="106"/>
      <c r="D727" s="72"/>
      <c r="E727" s="107"/>
      <c r="F727" s="71"/>
      <c r="G727" s="107"/>
      <c r="H727" s="71"/>
      <c r="I727" s="107"/>
      <c r="J727" s="71"/>
      <c r="K727" s="71"/>
      <c r="L727" s="71"/>
      <c r="M727" s="72"/>
      <c r="N727" s="246"/>
      <c r="O727" s="72"/>
      <c r="P727" s="109"/>
      <c r="Q727" s="71"/>
      <c r="R727" s="110"/>
      <c r="S727" s="72"/>
      <c r="T727" s="111"/>
      <c r="U727" s="72"/>
      <c r="V727" s="112"/>
      <c r="W727" s="71"/>
      <c r="X727" s="72"/>
      <c r="Y727" s="112"/>
      <c r="Z727" s="72"/>
      <c r="AA727" s="75"/>
      <c r="AB727" s="169"/>
      <c r="AC727" s="72"/>
      <c r="AD727" s="170"/>
      <c r="AE727" s="72"/>
      <c r="AF727" s="170"/>
      <c r="AG727" s="71"/>
      <c r="AH727" s="72"/>
      <c r="AI727" s="170"/>
      <c r="AJ727" s="71"/>
      <c r="AK727" s="72"/>
      <c r="AL727" s="170"/>
      <c r="AM727" s="72"/>
      <c r="AN727" s="111"/>
      <c r="AO727" s="72"/>
      <c r="AP727" s="156"/>
      <c r="AQ727" s="72"/>
      <c r="AR727" s="156"/>
      <c r="AS727" s="72"/>
      <c r="AT727" s="160"/>
      <c r="AU727" s="72"/>
      <c r="AV727" s="156"/>
      <c r="AW727" s="71"/>
      <c r="AX727" s="72"/>
      <c r="AY727" s="111"/>
      <c r="AZ727" s="71"/>
      <c r="BA727" s="72"/>
      <c r="BB727" s="171"/>
      <c r="BC727" s="72"/>
      <c r="BD727" s="75"/>
    </row>
    <row r="728" ht="16.5" customHeight="1" outlineLevel="1">
      <c r="A728" s="75"/>
      <c r="B728" s="105"/>
      <c r="C728" s="106"/>
      <c r="D728" s="72"/>
      <c r="E728" s="107"/>
      <c r="F728" s="71"/>
      <c r="G728" s="107"/>
      <c r="H728" s="71"/>
      <c r="I728" s="107"/>
      <c r="J728" s="71"/>
      <c r="K728" s="71"/>
      <c r="L728" s="71"/>
      <c r="M728" s="72"/>
      <c r="N728" s="246"/>
      <c r="O728" s="72"/>
      <c r="P728" s="109"/>
      <c r="Q728" s="71"/>
      <c r="R728" s="110"/>
      <c r="S728" s="72"/>
      <c r="T728" s="111"/>
      <c r="U728" s="72"/>
      <c r="V728" s="112"/>
      <c r="W728" s="71"/>
      <c r="X728" s="72"/>
      <c r="Y728" s="112"/>
      <c r="Z728" s="72"/>
      <c r="AA728" s="75"/>
      <c r="AB728" s="169"/>
      <c r="AC728" s="72"/>
      <c r="AD728" s="170"/>
      <c r="AE728" s="72"/>
      <c r="AF728" s="170"/>
      <c r="AG728" s="71"/>
      <c r="AH728" s="72"/>
      <c r="AI728" s="170"/>
      <c r="AJ728" s="71"/>
      <c r="AK728" s="72"/>
      <c r="AL728" s="170"/>
      <c r="AM728" s="72"/>
      <c r="AN728" s="111"/>
      <c r="AO728" s="72"/>
      <c r="AP728" s="156"/>
      <c r="AQ728" s="72"/>
      <c r="AR728" s="156"/>
      <c r="AS728" s="72"/>
      <c r="AT728" s="160"/>
      <c r="AU728" s="72"/>
      <c r="AV728" s="156"/>
      <c r="AW728" s="71"/>
      <c r="AX728" s="72"/>
      <c r="AY728" s="111"/>
      <c r="AZ728" s="71"/>
      <c r="BA728" s="72"/>
      <c r="BB728" s="171"/>
      <c r="BC728" s="72"/>
      <c r="BD728" s="75"/>
    </row>
    <row r="729" ht="16.5" customHeight="1" outlineLevel="1">
      <c r="A729" s="75"/>
      <c r="B729" s="105"/>
      <c r="C729" s="106"/>
      <c r="D729" s="72"/>
      <c r="E729" s="107"/>
      <c r="F729" s="71"/>
      <c r="G729" s="107"/>
      <c r="H729" s="71"/>
      <c r="I729" s="107"/>
      <c r="J729" s="71"/>
      <c r="K729" s="71"/>
      <c r="L729" s="71"/>
      <c r="M729" s="72"/>
      <c r="N729" s="246"/>
      <c r="O729" s="72"/>
      <c r="P729" s="109"/>
      <c r="Q729" s="71"/>
      <c r="R729" s="110"/>
      <c r="S729" s="72"/>
      <c r="T729" s="111"/>
      <c r="U729" s="72"/>
      <c r="V729" s="112"/>
      <c r="W729" s="71"/>
      <c r="X729" s="72"/>
      <c r="Y729" s="112"/>
      <c r="Z729" s="72"/>
      <c r="AA729" s="75"/>
      <c r="AB729" s="169"/>
      <c r="AC729" s="72"/>
      <c r="AD729" s="170"/>
      <c r="AE729" s="72"/>
      <c r="AF729" s="170"/>
      <c r="AG729" s="71"/>
      <c r="AH729" s="72"/>
      <c r="AI729" s="170"/>
      <c r="AJ729" s="71"/>
      <c r="AK729" s="72"/>
      <c r="AL729" s="170"/>
      <c r="AM729" s="72"/>
      <c r="AN729" s="111"/>
      <c r="AO729" s="72"/>
      <c r="AP729" s="156"/>
      <c r="AQ729" s="72"/>
      <c r="AR729" s="156"/>
      <c r="AS729" s="72"/>
      <c r="AT729" s="160"/>
      <c r="AU729" s="72"/>
      <c r="AV729" s="156"/>
      <c r="AW729" s="71"/>
      <c r="AX729" s="72"/>
      <c r="AY729" s="111"/>
      <c r="AZ729" s="71"/>
      <c r="BA729" s="72"/>
      <c r="BB729" s="171"/>
      <c r="BC729" s="72"/>
      <c r="BD729" s="75"/>
    </row>
    <row r="730" ht="16.5" customHeight="1" outlineLevel="1">
      <c r="A730" s="75"/>
      <c r="B730" s="105"/>
      <c r="C730" s="106"/>
      <c r="D730" s="72"/>
      <c r="E730" s="107"/>
      <c r="F730" s="71"/>
      <c r="G730" s="107"/>
      <c r="H730" s="71"/>
      <c r="I730" s="107"/>
      <c r="J730" s="71"/>
      <c r="K730" s="71"/>
      <c r="L730" s="71"/>
      <c r="M730" s="72"/>
      <c r="N730" s="246"/>
      <c r="O730" s="72"/>
      <c r="P730" s="109"/>
      <c r="Q730" s="71"/>
      <c r="R730" s="110"/>
      <c r="S730" s="72"/>
      <c r="T730" s="111"/>
      <c r="U730" s="72"/>
      <c r="V730" s="112"/>
      <c r="W730" s="71"/>
      <c r="X730" s="72"/>
      <c r="Y730" s="112"/>
      <c r="Z730" s="72"/>
      <c r="AA730" s="75"/>
      <c r="AB730" s="169"/>
      <c r="AC730" s="72"/>
      <c r="AD730" s="170"/>
      <c r="AE730" s="72"/>
      <c r="AF730" s="170"/>
      <c r="AG730" s="71"/>
      <c r="AH730" s="72"/>
      <c r="AI730" s="170"/>
      <c r="AJ730" s="71"/>
      <c r="AK730" s="72"/>
      <c r="AL730" s="170"/>
      <c r="AM730" s="72"/>
      <c r="AN730" s="111"/>
      <c r="AO730" s="72"/>
      <c r="AP730" s="156"/>
      <c r="AQ730" s="72"/>
      <c r="AR730" s="156"/>
      <c r="AS730" s="72"/>
      <c r="AT730" s="160"/>
      <c r="AU730" s="72"/>
      <c r="AV730" s="156"/>
      <c r="AW730" s="71"/>
      <c r="AX730" s="72"/>
      <c r="AY730" s="111"/>
      <c r="AZ730" s="71"/>
      <c r="BA730" s="72"/>
      <c r="BB730" s="171"/>
      <c r="BC730" s="72"/>
      <c r="BD730" s="75"/>
    </row>
    <row r="731" ht="16.5" customHeight="1" outlineLevel="1">
      <c r="A731" s="75"/>
      <c r="B731" s="105"/>
      <c r="C731" s="106"/>
      <c r="D731" s="72"/>
      <c r="E731" s="107"/>
      <c r="F731" s="71"/>
      <c r="G731" s="107"/>
      <c r="H731" s="71"/>
      <c r="I731" s="107"/>
      <c r="J731" s="71"/>
      <c r="K731" s="71"/>
      <c r="L731" s="71"/>
      <c r="M731" s="72"/>
      <c r="N731" s="246"/>
      <c r="O731" s="72"/>
      <c r="P731" s="109"/>
      <c r="Q731" s="71"/>
      <c r="R731" s="110"/>
      <c r="S731" s="72"/>
      <c r="T731" s="111"/>
      <c r="U731" s="72"/>
      <c r="V731" s="112"/>
      <c r="W731" s="71"/>
      <c r="X731" s="72"/>
      <c r="Y731" s="112"/>
      <c r="Z731" s="72"/>
      <c r="AA731" s="75"/>
      <c r="AB731" s="169"/>
      <c r="AC731" s="72"/>
      <c r="AD731" s="170"/>
      <c r="AE731" s="72"/>
      <c r="AF731" s="170"/>
      <c r="AG731" s="71"/>
      <c r="AH731" s="72"/>
      <c r="AI731" s="170"/>
      <c r="AJ731" s="71"/>
      <c r="AK731" s="72"/>
      <c r="AL731" s="170"/>
      <c r="AM731" s="72"/>
      <c r="AN731" s="111"/>
      <c r="AO731" s="72"/>
      <c r="AP731" s="156"/>
      <c r="AQ731" s="72"/>
      <c r="AR731" s="156"/>
      <c r="AS731" s="72"/>
      <c r="AT731" s="160"/>
      <c r="AU731" s="72"/>
      <c r="AV731" s="156"/>
      <c r="AW731" s="71"/>
      <c r="AX731" s="72"/>
      <c r="AY731" s="111"/>
      <c r="AZ731" s="71"/>
      <c r="BA731" s="72"/>
      <c r="BB731" s="171"/>
      <c r="BC731" s="72"/>
      <c r="BD731" s="75"/>
    </row>
    <row r="732" ht="16.5" customHeight="1" outlineLevel="1">
      <c r="A732" s="75"/>
      <c r="B732" s="105"/>
      <c r="C732" s="106"/>
      <c r="D732" s="72"/>
      <c r="E732" s="107"/>
      <c r="F732" s="71"/>
      <c r="G732" s="107"/>
      <c r="H732" s="71"/>
      <c r="I732" s="107"/>
      <c r="J732" s="71"/>
      <c r="K732" s="71"/>
      <c r="L732" s="71"/>
      <c r="M732" s="72"/>
      <c r="N732" s="246"/>
      <c r="O732" s="72"/>
      <c r="P732" s="109"/>
      <c r="Q732" s="71"/>
      <c r="R732" s="110"/>
      <c r="S732" s="72"/>
      <c r="T732" s="111"/>
      <c r="U732" s="72"/>
      <c r="V732" s="112"/>
      <c r="W732" s="71"/>
      <c r="X732" s="72"/>
      <c r="Y732" s="112"/>
      <c r="Z732" s="72"/>
      <c r="AA732" s="75"/>
      <c r="AB732" s="169"/>
      <c r="AC732" s="72"/>
      <c r="AD732" s="170"/>
      <c r="AE732" s="72"/>
      <c r="AF732" s="170"/>
      <c r="AG732" s="71"/>
      <c r="AH732" s="72"/>
      <c r="AI732" s="170"/>
      <c r="AJ732" s="71"/>
      <c r="AK732" s="72"/>
      <c r="AL732" s="170"/>
      <c r="AM732" s="72"/>
      <c r="AN732" s="111"/>
      <c r="AO732" s="72"/>
      <c r="AP732" s="156"/>
      <c r="AQ732" s="72"/>
      <c r="AR732" s="156"/>
      <c r="AS732" s="72"/>
      <c r="AT732" s="160"/>
      <c r="AU732" s="72"/>
      <c r="AV732" s="156"/>
      <c r="AW732" s="71"/>
      <c r="AX732" s="72"/>
      <c r="AY732" s="111"/>
      <c r="AZ732" s="71"/>
      <c r="BA732" s="72"/>
      <c r="BB732" s="171"/>
      <c r="BC732" s="72"/>
      <c r="BD732" s="75"/>
    </row>
    <row r="733" ht="16.5" customHeight="1" outlineLevel="1">
      <c r="A733" s="75"/>
      <c r="B733" s="105"/>
      <c r="C733" s="106"/>
      <c r="D733" s="72"/>
      <c r="E733" s="107"/>
      <c r="F733" s="71"/>
      <c r="G733" s="107"/>
      <c r="H733" s="71"/>
      <c r="I733" s="107"/>
      <c r="J733" s="71"/>
      <c r="K733" s="71"/>
      <c r="L733" s="71"/>
      <c r="M733" s="72"/>
      <c r="N733" s="246"/>
      <c r="O733" s="72"/>
      <c r="P733" s="109"/>
      <c r="Q733" s="71"/>
      <c r="R733" s="110"/>
      <c r="S733" s="72"/>
      <c r="T733" s="111"/>
      <c r="U733" s="72"/>
      <c r="V733" s="112"/>
      <c r="W733" s="71"/>
      <c r="X733" s="72"/>
      <c r="Y733" s="112"/>
      <c r="Z733" s="72"/>
      <c r="AA733" s="75"/>
      <c r="AB733" s="169"/>
      <c r="AC733" s="72"/>
      <c r="AD733" s="170"/>
      <c r="AE733" s="72"/>
      <c r="AF733" s="170"/>
      <c r="AG733" s="71"/>
      <c r="AH733" s="72"/>
      <c r="AI733" s="170"/>
      <c r="AJ733" s="71"/>
      <c r="AK733" s="72"/>
      <c r="AL733" s="170"/>
      <c r="AM733" s="72"/>
      <c r="AN733" s="111"/>
      <c r="AO733" s="72"/>
      <c r="AP733" s="156"/>
      <c r="AQ733" s="72"/>
      <c r="AR733" s="156"/>
      <c r="AS733" s="72"/>
      <c r="AT733" s="160"/>
      <c r="AU733" s="72"/>
      <c r="AV733" s="156"/>
      <c r="AW733" s="71"/>
      <c r="AX733" s="72"/>
      <c r="AY733" s="111"/>
      <c r="AZ733" s="71"/>
      <c r="BA733" s="72"/>
      <c r="BB733" s="171"/>
      <c r="BC733" s="72"/>
      <c r="BD733" s="75"/>
    </row>
    <row r="734" ht="16.5" customHeight="1" outlineLevel="1">
      <c r="A734" s="75"/>
      <c r="B734" s="105"/>
      <c r="C734" s="106"/>
      <c r="D734" s="72"/>
      <c r="E734" s="107"/>
      <c r="F734" s="71"/>
      <c r="G734" s="107"/>
      <c r="H734" s="71"/>
      <c r="I734" s="107"/>
      <c r="J734" s="71"/>
      <c r="K734" s="71"/>
      <c r="L734" s="71"/>
      <c r="M734" s="72"/>
      <c r="N734" s="246"/>
      <c r="O734" s="72"/>
      <c r="P734" s="109"/>
      <c r="Q734" s="71"/>
      <c r="R734" s="110"/>
      <c r="S734" s="72"/>
      <c r="T734" s="111"/>
      <c r="U734" s="72"/>
      <c r="V734" s="112"/>
      <c r="W734" s="71"/>
      <c r="X734" s="72"/>
      <c r="Y734" s="112"/>
      <c r="Z734" s="72"/>
      <c r="AA734" s="75"/>
      <c r="AB734" s="169"/>
      <c r="AC734" s="72"/>
      <c r="AD734" s="170"/>
      <c r="AE734" s="72"/>
      <c r="AF734" s="170"/>
      <c r="AG734" s="71"/>
      <c r="AH734" s="72"/>
      <c r="AI734" s="170"/>
      <c r="AJ734" s="71"/>
      <c r="AK734" s="72"/>
      <c r="AL734" s="170"/>
      <c r="AM734" s="72"/>
      <c r="AN734" s="111"/>
      <c r="AO734" s="72"/>
      <c r="AP734" s="156"/>
      <c r="AQ734" s="72"/>
      <c r="AR734" s="156"/>
      <c r="AS734" s="72"/>
      <c r="AT734" s="160"/>
      <c r="AU734" s="72"/>
      <c r="AV734" s="156"/>
      <c r="AW734" s="71"/>
      <c r="AX734" s="72"/>
      <c r="AY734" s="111"/>
      <c r="AZ734" s="71"/>
      <c r="BA734" s="72"/>
      <c r="BB734" s="171"/>
      <c r="BC734" s="72"/>
      <c r="BD734" s="75"/>
    </row>
    <row r="735" ht="16.5" customHeight="1" outlineLevel="1">
      <c r="A735" s="75"/>
      <c r="B735" s="105"/>
      <c r="C735" s="106"/>
      <c r="D735" s="72"/>
      <c r="E735" s="107"/>
      <c r="F735" s="71"/>
      <c r="G735" s="107"/>
      <c r="H735" s="71"/>
      <c r="I735" s="107"/>
      <c r="J735" s="71"/>
      <c r="K735" s="71"/>
      <c r="L735" s="71"/>
      <c r="M735" s="72"/>
      <c r="N735" s="246"/>
      <c r="O735" s="72"/>
      <c r="P735" s="109"/>
      <c r="Q735" s="71"/>
      <c r="R735" s="110"/>
      <c r="S735" s="72"/>
      <c r="T735" s="111"/>
      <c r="U735" s="72"/>
      <c r="V735" s="112"/>
      <c r="W735" s="71"/>
      <c r="X735" s="72"/>
      <c r="Y735" s="112"/>
      <c r="Z735" s="72"/>
      <c r="AA735" s="75"/>
      <c r="AB735" s="169"/>
      <c r="AC735" s="72"/>
      <c r="AD735" s="170"/>
      <c r="AE735" s="72"/>
      <c r="AF735" s="170"/>
      <c r="AG735" s="71"/>
      <c r="AH735" s="72"/>
      <c r="AI735" s="170"/>
      <c r="AJ735" s="71"/>
      <c r="AK735" s="72"/>
      <c r="AL735" s="170"/>
      <c r="AM735" s="72"/>
      <c r="AN735" s="111"/>
      <c r="AO735" s="72"/>
      <c r="AP735" s="156"/>
      <c r="AQ735" s="72"/>
      <c r="AR735" s="156"/>
      <c r="AS735" s="72"/>
      <c r="AT735" s="160"/>
      <c r="AU735" s="72"/>
      <c r="AV735" s="156"/>
      <c r="AW735" s="71"/>
      <c r="AX735" s="72"/>
      <c r="AY735" s="111"/>
      <c r="AZ735" s="71"/>
      <c r="BA735" s="72"/>
      <c r="BB735" s="171"/>
      <c r="BC735" s="72"/>
      <c r="BD735" s="75"/>
    </row>
    <row r="736" ht="16.5" customHeight="1" outlineLevel="1">
      <c r="A736" s="75"/>
      <c r="B736" s="105"/>
      <c r="C736" s="106"/>
      <c r="D736" s="72"/>
      <c r="E736" s="107"/>
      <c r="F736" s="71"/>
      <c r="G736" s="107"/>
      <c r="H736" s="71"/>
      <c r="I736" s="107"/>
      <c r="J736" s="71"/>
      <c r="K736" s="71"/>
      <c r="L736" s="71"/>
      <c r="M736" s="72"/>
      <c r="N736" s="246"/>
      <c r="O736" s="72"/>
      <c r="P736" s="109"/>
      <c r="Q736" s="71"/>
      <c r="R736" s="110"/>
      <c r="S736" s="72"/>
      <c r="T736" s="111"/>
      <c r="U736" s="72"/>
      <c r="V736" s="112"/>
      <c r="W736" s="71"/>
      <c r="X736" s="72"/>
      <c r="Y736" s="112"/>
      <c r="Z736" s="72"/>
      <c r="AA736" s="75"/>
      <c r="AB736" s="169"/>
      <c r="AC736" s="72"/>
      <c r="AD736" s="170"/>
      <c r="AE736" s="72"/>
      <c r="AF736" s="170"/>
      <c r="AG736" s="71"/>
      <c r="AH736" s="72"/>
      <c r="AI736" s="170"/>
      <c r="AJ736" s="71"/>
      <c r="AK736" s="72"/>
      <c r="AL736" s="170"/>
      <c r="AM736" s="72"/>
      <c r="AN736" s="111"/>
      <c r="AO736" s="72"/>
      <c r="AP736" s="156"/>
      <c r="AQ736" s="72"/>
      <c r="AR736" s="156"/>
      <c r="AS736" s="72"/>
      <c r="AT736" s="160"/>
      <c r="AU736" s="72"/>
      <c r="AV736" s="156"/>
      <c r="AW736" s="71"/>
      <c r="AX736" s="72"/>
      <c r="AY736" s="111"/>
      <c r="AZ736" s="71"/>
      <c r="BA736" s="72"/>
      <c r="BB736" s="171"/>
      <c r="BC736" s="72"/>
      <c r="BD736" s="75"/>
    </row>
    <row r="737" ht="16.5" customHeight="1" outlineLevel="1">
      <c r="A737" s="75"/>
      <c r="B737" s="105"/>
      <c r="C737" s="106"/>
      <c r="D737" s="72"/>
      <c r="E737" s="107"/>
      <c r="F737" s="71"/>
      <c r="G737" s="107"/>
      <c r="H737" s="71"/>
      <c r="I737" s="107"/>
      <c r="J737" s="71"/>
      <c r="K737" s="71"/>
      <c r="L737" s="71"/>
      <c r="M737" s="72"/>
      <c r="N737" s="246"/>
      <c r="O737" s="72"/>
      <c r="P737" s="109"/>
      <c r="Q737" s="71"/>
      <c r="R737" s="110"/>
      <c r="S737" s="72"/>
      <c r="T737" s="111"/>
      <c r="U737" s="72"/>
      <c r="V737" s="112"/>
      <c r="W737" s="71"/>
      <c r="X737" s="72"/>
      <c r="Y737" s="112"/>
      <c r="Z737" s="72"/>
      <c r="AA737" s="75"/>
      <c r="AB737" s="169"/>
      <c r="AC737" s="72"/>
      <c r="AD737" s="170"/>
      <c r="AE737" s="72"/>
      <c r="AF737" s="170"/>
      <c r="AG737" s="71"/>
      <c r="AH737" s="72"/>
      <c r="AI737" s="170"/>
      <c r="AJ737" s="71"/>
      <c r="AK737" s="72"/>
      <c r="AL737" s="170"/>
      <c r="AM737" s="72"/>
      <c r="AN737" s="111"/>
      <c r="AO737" s="72"/>
      <c r="AP737" s="156"/>
      <c r="AQ737" s="72"/>
      <c r="AR737" s="156"/>
      <c r="AS737" s="72"/>
      <c r="AT737" s="160"/>
      <c r="AU737" s="72"/>
      <c r="AV737" s="156"/>
      <c r="AW737" s="71"/>
      <c r="AX737" s="72"/>
      <c r="AY737" s="111"/>
      <c r="AZ737" s="71"/>
      <c r="BA737" s="72"/>
      <c r="BB737" s="171"/>
      <c r="BC737" s="72"/>
      <c r="BD737" s="75"/>
    </row>
    <row r="738" ht="16.5" customHeight="1" outlineLevel="1">
      <c r="A738" s="75"/>
      <c r="B738" s="105"/>
      <c r="C738" s="106"/>
      <c r="D738" s="72"/>
      <c r="E738" s="107"/>
      <c r="F738" s="71"/>
      <c r="G738" s="107"/>
      <c r="H738" s="71"/>
      <c r="I738" s="107"/>
      <c r="J738" s="71"/>
      <c r="K738" s="71"/>
      <c r="L738" s="71"/>
      <c r="M738" s="72"/>
      <c r="N738" s="246"/>
      <c r="O738" s="72"/>
      <c r="P738" s="109"/>
      <c r="Q738" s="71"/>
      <c r="R738" s="110"/>
      <c r="S738" s="72"/>
      <c r="T738" s="111"/>
      <c r="U738" s="72"/>
      <c r="V738" s="112"/>
      <c r="W738" s="71"/>
      <c r="X738" s="72"/>
      <c r="Y738" s="112"/>
      <c r="Z738" s="72"/>
      <c r="AA738" s="75"/>
      <c r="AB738" s="169"/>
      <c r="AC738" s="72"/>
      <c r="AD738" s="170"/>
      <c r="AE738" s="72"/>
      <c r="AF738" s="170"/>
      <c r="AG738" s="71"/>
      <c r="AH738" s="72"/>
      <c r="AI738" s="170"/>
      <c r="AJ738" s="71"/>
      <c r="AK738" s="72"/>
      <c r="AL738" s="170"/>
      <c r="AM738" s="72"/>
      <c r="AN738" s="111"/>
      <c r="AO738" s="72"/>
      <c r="AP738" s="156"/>
      <c r="AQ738" s="72"/>
      <c r="AR738" s="156"/>
      <c r="AS738" s="72"/>
      <c r="AT738" s="160"/>
      <c r="AU738" s="72"/>
      <c r="AV738" s="156"/>
      <c r="AW738" s="71"/>
      <c r="AX738" s="72"/>
      <c r="AY738" s="111"/>
      <c r="AZ738" s="71"/>
      <c r="BA738" s="72"/>
      <c r="BB738" s="171"/>
      <c r="BC738" s="72"/>
      <c r="BD738" s="75"/>
    </row>
    <row r="739" ht="16.5" customHeight="1" outlineLevel="1">
      <c r="A739" s="75"/>
      <c r="B739" s="105"/>
      <c r="C739" s="106"/>
      <c r="D739" s="72"/>
      <c r="E739" s="107"/>
      <c r="F739" s="71"/>
      <c r="G739" s="107"/>
      <c r="H739" s="71"/>
      <c r="I739" s="107"/>
      <c r="J739" s="71"/>
      <c r="K739" s="71"/>
      <c r="L739" s="71"/>
      <c r="M739" s="72"/>
      <c r="N739" s="246"/>
      <c r="O739" s="72"/>
      <c r="P739" s="109"/>
      <c r="Q739" s="71"/>
      <c r="R739" s="110"/>
      <c r="S739" s="72"/>
      <c r="T739" s="111"/>
      <c r="U739" s="72"/>
      <c r="V739" s="112"/>
      <c r="W739" s="71"/>
      <c r="X739" s="72"/>
      <c r="Y739" s="112"/>
      <c r="Z739" s="72"/>
      <c r="AA739" s="75"/>
      <c r="AB739" s="169"/>
      <c r="AC739" s="72"/>
      <c r="AD739" s="170"/>
      <c r="AE739" s="72"/>
      <c r="AF739" s="170"/>
      <c r="AG739" s="71"/>
      <c r="AH739" s="72"/>
      <c r="AI739" s="170"/>
      <c r="AJ739" s="71"/>
      <c r="AK739" s="72"/>
      <c r="AL739" s="170"/>
      <c r="AM739" s="72"/>
      <c r="AN739" s="111"/>
      <c r="AO739" s="72"/>
      <c r="AP739" s="156"/>
      <c r="AQ739" s="72"/>
      <c r="AR739" s="156"/>
      <c r="AS739" s="72"/>
      <c r="AT739" s="160"/>
      <c r="AU739" s="72"/>
      <c r="AV739" s="156"/>
      <c r="AW739" s="71"/>
      <c r="AX739" s="72"/>
      <c r="AY739" s="111"/>
      <c r="AZ739" s="71"/>
      <c r="BA739" s="72"/>
      <c r="BB739" s="171"/>
      <c r="BC739" s="72"/>
      <c r="BD739" s="75"/>
    </row>
    <row r="740" ht="16.5" customHeight="1" outlineLevel="1">
      <c r="A740" s="75"/>
      <c r="B740" s="105"/>
      <c r="C740" s="106"/>
      <c r="D740" s="72"/>
      <c r="E740" s="107"/>
      <c r="F740" s="71"/>
      <c r="G740" s="107"/>
      <c r="H740" s="71"/>
      <c r="I740" s="107"/>
      <c r="J740" s="71"/>
      <c r="K740" s="71"/>
      <c r="L740" s="71"/>
      <c r="M740" s="72"/>
      <c r="N740" s="246"/>
      <c r="O740" s="72"/>
      <c r="P740" s="109"/>
      <c r="Q740" s="71"/>
      <c r="R740" s="110"/>
      <c r="S740" s="72"/>
      <c r="T740" s="111"/>
      <c r="U740" s="72"/>
      <c r="V740" s="112"/>
      <c r="W740" s="71"/>
      <c r="X740" s="72"/>
      <c r="Y740" s="112"/>
      <c r="Z740" s="72"/>
      <c r="AA740" s="75"/>
      <c r="AB740" s="169"/>
      <c r="AC740" s="72"/>
      <c r="AD740" s="170"/>
      <c r="AE740" s="72"/>
      <c r="AF740" s="170"/>
      <c r="AG740" s="71"/>
      <c r="AH740" s="72"/>
      <c r="AI740" s="170"/>
      <c r="AJ740" s="71"/>
      <c r="AK740" s="72"/>
      <c r="AL740" s="170"/>
      <c r="AM740" s="72"/>
      <c r="AN740" s="111"/>
      <c r="AO740" s="72"/>
      <c r="AP740" s="156"/>
      <c r="AQ740" s="72"/>
      <c r="AR740" s="156"/>
      <c r="AS740" s="72"/>
      <c r="AT740" s="160"/>
      <c r="AU740" s="72"/>
      <c r="AV740" s="156"/>
      <c r="AW740" s="71"/>
      <c r="AX740" s="72"/>
      <c r="AY740" s="111"/>
      <c r="AZ740" s="71"/>
      <c r="BA740" s="72"/>
      <c r="BB740" s="171"/>
      <c r="BC740" s="72"/>
      <c r="BD740" s="75"/>
    </row>
    <row r="741" ht="16.5" customHeight="1" outlineLevel="1">
      <c r="A741" s="75"/>
      <c r="B741" s="105"/>
      <c r="C741" s="106"/>
      <c r="D741" s="72"/>
      <c r="E741" s="107"/>
      <c r="F741" s="71"/>
      <c r="G741" s="107"/>
      <c r="H741" s="71"/>
      <c r="I741" s="107"/>
      <c r="J741" s="71"/>
      <c r="K741" s="71"/>
      <c r="L741" s="71"/>
      <c r="M741" s="72"/>
      <c r="N741" s="246"/>
      <c r="O741" s="72"/>
      <c r="P741" s="109"/>
      <c r="Q741" s="71"/>
      <c r="R741" s="110"/>
      <c r="S741" s="72"/>
      <c r="T741" s="111"/>
      <c r="U741" s="72"/>
      <c r="V741" s="112"/>
      <c r="W741" s="71"/>
      <c r="X741" s="72"/>
      <c r="Y741" s="112"/>
      <c r="Z741" s="72"/>
      <c r="AA741" s="75"/>
      <c r="AB741" s="169"/>
      <c r="AC741" s="72"/>
      <c r="AD741" s="170"/>
      <c r="AE741" s="72"/>
      <c r="AF741" s="170"/>
      <c r="AG741" s="71"/>
      <c r="AH741" s="72"/>
      <c r="AI741" s="170"/>
      <c r="AJ741" s="71"/>
      <c r="AK741" s="72"/>
      <c r="AL741" s="170"/>
      <c r="AM741" s="72"/>
      <c r="AN741" s="111"/>
      <c r="AO741" s="72"/>
      <c r="AP741" s="156"/>
      <c r="AQ741" s="72"/>
      <c r="AR741" s="156"/>
      <c r="AS741" s="72"/>
      <c r="AT741" s="160"/>
      <c r="AU741" s="72"/>
      <c r="AV741" s="156"/>
      <c r="AW741" s="71"/>
      <c r="AX741" s="72"/>
      <c r="AY741" s="111"/>
      <c r="AZ741" s="71"/>
      <c r="BA741" s="72"/>
      <c r="BB741" s="171"/>
      <c r="BC741" s="72"/>
      <c r="BD741" s="75"/>
    </row>
    <row r="742" ht="16.5" customHeight="1" outlineLevel="1">
      <c r="A742" s="75"/>
      <c r="B742" s="105"/>
      <c r="C742" s="106"/>
      <c r="D742" s="72"/>
      <c r="E742" s="107"/>
      <c r="F742" s="71"/>
      <c r="G742" s="107"/>
      <c r="H742" s="71"/>
      <c r="I742" s="107"/>
      <c r="J742" s="71"/>
      <c r="K742" s="71"/>
      <c r="L742" s="71"/>
      <c r="M742" s="72"/>
      <c r="N742" s="246"/>
      <c r="O742" s="72"/>
      <c r="P742" s="109"/>
      <c r="Q742" s="71"/>
      <c r="R742" s="110"/>
      <c r="S742" s="72"/>
      <c r="T742" s="111"/>
      <c r="U742" s="72"/>
      <c r="V742" s="112"/>
      <c r="W742" s="71"/>
      <c r="X742" s="72"/>
      <c r="Y742" s="112"/>
      <c r="Z742" s="72"/>
      <c r="AA742" s="75"/>
      <c r="AB742" s="169"/>
      <c r="AC742" s="72"/>
      <c r="AD742" s="170"/>
      <c r="AE742" s="72"/>
      <c r="AF742" s="170"/>
      <c r="AG742" s="71"/>
      <c r="AH742" s="72"/>
      <c r="AI742" s="170"/>
      <c r="AJ742" s="71"/>
      <c r="AK742" s="72"/>
      <c r="AL742" s="170"/>
      <c r="AM742" s="72"/>
      <c r="AN742" s="111"/>
      <c r="AO742" s="72"/>
      <c r="AP742" s="156"/>
      <c r="AQ742" s="72"/>
      <c r="AR742" s="156"/>
      <c r="AS742" s="72"/>
      <c r="AT742" s="160"/>
      <c r="AU742" s="72"/>
      <c r="AV742" s="156"/>
      <c r="AW742" s="71"/>
      <c r="AX742" s="72"/>
      <c r="AY742" s="111"/>
      <c r="AZ742" s="71"/>
      <c r="BA742" s="72"/>
      <c r="BB742" s="171"/>
      <c r="BC742" s="72"/>
      <c r="BD742" s="75"/>
    </row>
    <row r="743" ht="16.5" customHeight="1" outlineLevel="1">
      <c r="A743" s="75"/>
      <c r="B743" s="105"/>
      <c r="C743" s="106"/>
      <c r="D743" s="72"/>
      <c r="E743" s="107"/>
      <c r="F743" s="71"/>
      <c r="G743" s="107"/>
      <c r="H743" s="71"/>
      <c r="I743" s="107"/>
      <c r="J743" s="71"/>
      <c r="K743" s="71"/>
      <c r="L743" s="71"/>
      <c r="M743" s="72"/>
      <c r="N743" s="246"/>
      <c r="O743" s="72"/>
      <c r="P743" s="109"/>
      <c r="Q743" s="71"/>
      <c r="R743" s="110"/>
      <c r="S743" s="72"/>
      <c r="T743" s="111"/>
      <c r="U743" s="72"/>
      <c r="V743" s="112"/>
      <c r="W743" s="71"/>
      <c r="X743" s="72"/>
      <c r="Y743" s="112"/>
      <c r="Z743" s="72"/>
      <c r="AA743" s="75"/>
      <c r="AB743" s="169"/>
      <c r="AC743" s="72"/>
      <c r="AD743" s="170"/>
      <c r="AE743" s="72"/>
      <c r="AF743" s="170"/>
      <c r="AG743" s="71"/>
      <c r="AH743" s="72"/>
      <c r="AI743" s="170"/>
      <c r="AJ743" s="71"/>
      <c r="AK743" s="72"/>
      <c r="AL743" s="170"/>
      <c r="AM743" s="72"/>
      <c r="AN743" s="111"/>
      <c r="AO743" s="72"/>
      <c r="AP743" s="156"/>
      <c r="AQ743" s="72"/>
      <c r="AR743" s="156"/>
      <c r="AS743" s="72"/>
      <c r="AT743" s="160"/>
      <c r="AU743" s="72"/>
      <c r="AV743" s="156"/>
      <c r="AW743" s="71"/>
      <c r="AX743" s="72"/>
      <c r="AY743" s="111"/>
      <c r="AZ743" s="71"/>
      <c r="BA743" s="72"/>
      <c r="BB743" s="171"/>
      <c r="BC743" s="72"/>
      <c r="BD743" s="75"/>
    </row>
    <row r="744" ht="16.5" customHeight="1" outlineLevel="1">
      <c r="A744" s="75"/>
      <c r="B744" s="105"/>
      <c r="C744" s="106"/>
      <c r="D744" s="72"/>
      <c r="E744" s="107"/>
      <c r="F744" s="71"/>
      <c r="G744" s="107"/>
      <c r="H744" s="71"/>
      <c r="I744" s="107"/>
      <c r="J744" s="71"/>
      <c r="K744" s="71"/>
      <c r="L744" s="71"/>
      <c r="M744" s="72"/>
      <c r="N744" s="246"/>
      <c r="O744" s="72"/>
      <c r="P744" s="109"/>
      <c r="Q744" s="71"/>
      <c r="R744" s="110"/>
      <c r="S744" s="72"/>
      <c r="T744" s="111"/>
      <c r="U744" s="72"/>
      <c r="V744" s="112"/>
      <c r="W744" s="71"/>
      <c r="X744" s="72"/>
      <c r="Y744" s="112"/>
      <c r="Z744" s="72"/>
      <c r="AA744" s="75"/>
      <c r="AB744" s="169"/>
      <c r="AC744" s="72"/>
      <c r="AD744" s="170"/>
      <c r="AE744" s="72"/>
      <c r="AF744" s="170"/>
      <c r="AG744" s="71"/>
      <c r="AH744" s="72"/>
      <c r="AI744" s="170"/>
      <c r="AJ744" s="71"/>
      <c r="AK744" s="72"/>
      <c r="AL744" s="170"/>
      <c r="AM744" s="72"/>
      <c r="AN744" s="111"/>
      <c r="AO744" s="72"/>
      <c r="AP744" s="156"/>
      <c r="AQ744" s="72"/>
      <c r="AR744" s="156"/>
      <c r="AS744" s="72"/>
      <c r="AT744" s="160"/>
      <c r="AU744" s="72"/>
      <c r="AV744" s="156"/>
      <c r="AW744" s="71"/>
      <c r="AX744" s="72"/>
      <c r="AY744" s="111"/>
      <c r="AZ744" s="71"/>
      <c r="BA744" s="72"/>
      <c r="BB744" s="171"/>
      <c r="BC744" s="72"/>
      <c r="BD744" s="75"/>
    </row>
    <row r="745" ht="16.5" customHeight="1" outlineLevel="1">
      <c r="A745" s="75"/>
      <c r="B745" s="105"/>
      <c r="C745" s="106"/>
      <c r="D745" s="72"/>
      <c r="E745" s="107"/>
      <c r="F745" s="71"/>
      <c r="G745" s="107"/>
      <c r="H745" s="71"/>
      <c r="I745" s="107"/>
      <c r="J745" s="71"/>
      <c r="K745" s="71"/>
      <c r="L745" s="71"/>
      <c r="M745" s="72"/>
      <c r="N745" s="246"/>
      <c r="O745" s="72"/>
      <c r="P745" s="109"/>
      <c r="Q745" s="71"/>
      <c r="R745" s="110"/>
      <c r="S745" s="72"/>
      <c r="T745" s="111"/>
      <c r="U745" s="72"/>
      <c r="V745" s="112"/>
      <c r="W745" s="71"/>
      <c r="X745" s="72"/>
      <c r="Y745" s="112"/>
      <c r="Z745" s="72"/>
      <c r="AA745" s="75"/>
      <c r="AB745" s="169"/>
      <c r="AC745" s="72"/>
      <c r="AD745" s="170"/>
      <c r="AE745" s="72"/>
      <c r="AF745" s="170"/>
      <c r="AG745" s="71"/>
      <c r="AH745" s="72"/>
      <c r="AI745" s="170"/>
      <c r="AJ745" s="71"/>
      <c r="AK745" s="72"/>
      <c r="AL745" s="170"/>
      <c r="AM745" s="72"/>
      <c r="AN745" s="111"/>
      <c r="AO745" s="72"/>
      <c r="AP745" s="156"/>
      <c r="AQ745" s="72"/>
      <c r="AR745" s="156"/>
      <c r="AS745" s="72"/>
      <c r="AT745" s="160"/>
      <c r="AU745" s="72"/>
      <c r="AV745" s="156"/>
      <c r="AW745" s="71"/>
      <c r="AX745" s="72"/>
      <c r="AY745" s="111"/>
      <c r="AZ745" s="71"/>
      <c r="BA745" s="72"/>
      <c r="BB745" s="171"/>
      <c r="BC745" s="72"/>
      <c r="BD745" s="75"/>
    </row>
    <row r="746" ht="16.5" customHeight="1" outlineLevel="1">
      <c r="A746" s="75"/>
      <c r="B746" s="105"/>
      <c r="C746" s="106"/>
      <c r="D746" s="72"/>
      <c r="E746" s="107"/>
      <c r="F746" s="71"/>
      <c r="G746" s="107"/>
      <c r="H746" s="71"/>
      <c r="I746" s="107"/>
      <c r="J746" s="71"/>
      <c r="K746" s="71"/>
      <c r="L746" s="71"/>
      <c r="M746" s="72"/>
      <c r="N746" s="246"/>
      <c r="O746" s="72"/>
      <c r="P746" s="109"/>
      <c r="Q746" s="71"/>
      <c r="R746" s="110"/>
      <c r="S746" s="72"/>
      <c r="T746" s="111"/>
      <c r="U746" s="72"/>
      <c r="V746" s="112"/>
      <c r="W746" s="71"/>
      <c r="X746" s="72"/>
      <c r="Y746" s="112"/>
      <c r="Z746" s="72"/>
      <c r="AA746" s="75"/>
      <c r="AB746" s="169"/>
      <c r="AC746" s="72"/>
      <c r="AD746" s="170"/>
      <c r="AE746" s="72"/>
      <c r="AF746" s="170"/>
      <c r="AG746" s="71"/>
      <c r="AH746" s="72"/>
      <c r="AI746" s="170"/>
      <c r="AJ746" s="71"/>
      <c r="AK746" s="72"/>
      <c r="AL746" s="170"/>
      <c r="AM746" s="72"/>
      <c r="AN746" s="111"/>
      <c r="AO746" s="72"/>
      <c r="AP746" s="156"/>
      <c r="AQ746" s="72"/>
      <c r="AR746" s="156"/>
      <c r="AS746" s="72"/>
      <c r="AT746" s="160"/>
      <c r="AU746" s="72"/>
      <c r="AV746" s="156"/>
      <c r="AW746" s="71"/>
      <c r="AX746" s="72"/>
      <c r="AY746" s="111"/>
      <c r="AZ746" s="71"/>
      <c r="BA746" s="72"/>
      <c r="BB746" s="171"/>
      <c r="BC746" s="72"/>
      <c r="BD746" s="75"/>
    </row>
    <row r="747" ht="16.5" customHeight="1" outlineLevel="1">
      <c r="A747" s="75"/>
      <c r="B747" s="105"/>
      <c r="C747" s="106"/>
      <c r="D747" s="72"/>
      <c r="E747" s="107"/>
      <c r="F747" s="71"/>
      <c r="G747" s="107"/>
      <c r="H747" s="71"/>
      <c r="I747" s="107"/>
      <c r="J747" s="71"/>
      <c r="K747" s="71"/>
      <c r="L747" s="71"/>
      <c r="M747" s="72"/>
      <c r="N747" s="246"/>
      <c r="O747" s="72"/>
      <c r="P747" s="109"/>
      <c r="Q747" s="71"/>
      <c r="R747" s="110"/>
      <c r="S747" s="72"/>
      <c r="T747" s="111"/>
      <c r="U747" s="72"/>
      <c r="V747" s="112"/>
      <c r="W747" s="71"/>
      <c r="X747" s="72"/>
      <c r="Y747" s="112"/>
      <c r="Z747" s="72"/>
      <c r="AA747" s="75"/>
      <c r="AB747" s="169"/>
      <c r="AC747" s="72"/>
      <c r="AD747" s="170"/>
      <c r="AE747" s="72"/>
      <c r="AF747" s="170"/>
      <c r="AG747" s="71"/>
      <c r="AH747" s="72"/>
      <c r="AI747" s="170"/>
      <c r="AJ747" s="71"/>
      <c r="AK747" s="72"/>
      <c r="AL747" s="170"/>
      <c r="AM747" s="72"/>
      <c r="AN747" s="111"/>
      <c r="AO747" s="72"/>
      <c r="AP747" s="156"/>
      <c r="AQ747" s="72"/>
      <c r="AR747" s="156"/>
      <c r="AS747" s="72"/>
      <c r="AT747" s="160"/>
      <c r="AU747" s="72"/>
      <c r="AV747" s="156"/>
      <c r="AW747" s="71"/>
      <c r="AX747" s="72"/>
      <c r="AY747" s="111"/>
      <c r="AZ747" s="71"/>
      <c r="BA747" s="72"/>
      <c r="BB747" s="171"/>
      <c r="BC747" s="72"/>
      <c r="BD747" s="75"/>
    </row>
    <row r="748" ht="16.5" customHeight="1" outlineLevel="1">
      <c r="A748" s="75"/>
      <c r="B748" s="105"/>
      <c r="C748" s="106"/>
      <c r="D748" s="72"/>
      <c r="E748" s="107"/>
      <c r="F748" s="71"/>
      <c r="G748" s="107"/>
      <c r="H748" s="71"/>
      <c r="I748" s="107"/>
      <c r="J748" s="71"/>
      <c r="K748" s="71"/>
      <c r="L748" s="71"/>
      <c r="M748" s="72"/>
      <c r="N748" s="246"/>
      <c r="O748" s="72"/>
      <c r="P748" s="109"/>
      <c r="Q748" s="71"/>
      <c r="R748" s="110"/>
      <c r="S748" s="72"/>
      <c r="T748" s="111"/>
      <c r="U748" s="72"/>
      <c r="V748" s="112"/>
      <c r="W748" s="71"/>
      <c r="X748" s="72"/>
      <c r="Y748" s="112"/>
      <c r="Z748" s="72"/>
      <c r="AA748" s="75"/>
      <c r="AB748" s="169"/>
      <c r="AC748" s="72"/>
      <c r="AD748" s="170"/>
      <c r="AE748" s="72"/>
      <c r="AF748" s="170"/>
      <c r="AG748" s="71"/>
      <c r="AH748" s="72"/>
      <c r="AI748" s="170"/>
      <c r="AJ748" s="71"/>
      <c r="AK748" s="72"/>
      <c r="AL748" s="170"/>
      <c r="AM748" s="72"/>
      <c r="AN748" s="111"/>
      <c r="AO748" s="72"/>
      <c r="AP748" s="156"/>
      <c r="AQ748" s="72"/>
      <c r="AR748" s="156"/>
      <c r="AS748" s="72"/>
      <c r="AT748" s="160"/>
      <c r="AU748" s="72"/>
      <c r="AV748" s="156"/>
      <c r="AW748" s="71"/>
      <c r="AX748" s="72"/>
      <c r="AY748" s="111"/>
      <c r="AZ748" s="71"/>
      <c r="BA748" s="72"/>
      <c r="BB748" s="171"/>
      <c r="BC748" s="72"/>
      <c r="BD748" s="75"/>
    </row>
    <row r="749" ht="16.5" customHeight="1" outlineLevel="1">
      <c r="A749" s="75"/>
      <c r="B749" s="105"/>
      <c r="C749" s="106"/>
      <c r="D749" s="72"/>
      <c r="E749" s="107"/>
      <c r="F749" s="71"/>
      <c r="G749" s="107"/>
      <c r="H749" s="71"/>
      <c r="I749" s="107"/>
      <c r="J749" s="71"/>
      <c r="K749" s="71"/>
      <c r="L749" s="71"/>
      <c r="M749" s="72"/>
      <c r="N749" s="246"/>
      <c r="O749" s="72"/>
      <c r="P749" s="109"/>
      <c r="Q749" s="71"/>
      <c r="R749" s="110"/>
      <c r="S749" s="72"/>
      <c r="T749" s="111"/>
      <c r="U749" s="72"/>
      <c r="V749" s="112"/>
      <c r="W749" s="71"/>
      <c r="X749" s="72"/>
      <c r="Y749" s="112"/>
      <c r="Z749" s="72"/>
      <c r="AA749" s="75"/>
      <c r="AB749" s="169"/>
      <c r="AC749" s="72"/>
      <c r="AD749" s="170"/>
      <c r="AE749" s="72"/>
      <c r="AF749" s="170"/>
      <c r="AG749" s="71"/>
      <c r="AH749" s="72"/>
      <c r="AI749" s="170"/>
      <c r="AJ749" s="71"/>
      <c r="AK749" s="72"/>
      <c r="AL749" s="170"/>
      <c r="AM749" s="72"/>
      <c r="AN749" s="111"/>
      <c r="AO749" s="72"/>
      <c r="AP749" s="156"/>
      <c r="AQ749" s="72"/>
      <c r="AR749" s="156"/>
      <c r="AS749" s="72"/>
      <c r="AT749" s="160"/>
      <c r="AU749" s="72"/>
      <c r="AV749" s="156"/>
      <c r="AW749" s="71"/>
      <c r="AX749" s="72"/>
      <c r="AY749" s="111"/>
      <c r="AZ749" s="71"/>
      <c r="BA749" s="72"/>
      <c r="BB749" s="171"/>
      <c r="BC749" s="72"/>
      <c r="BD749" s="75"/>
    </row>
    <row r="750" ht="16.5" customHeight="1" outlineLevel="1">
      <c r="A750" s="75"/>
      <c r="B750" s="105"/>
      <c r="C750" s="106"/>
      <c r="D750" s="72"/>
      <c r="E750" s="107"/>
      <c r="F750" s="71"/>
      <c r="G750" s="107"/>
      <c r="H750" s="71"/>
      <c r="I750" s="107"/>
      <c r="J750" s="71"/>
      <c r="K750" s="71"/>
      <c r="L750" s="71"/>
      <c r="M750" s="72"/>
      <c r="N750" s="246"/>
      <c r="O750" s="72"/>
      <c r="P750" s="109"/>
      <c r="Q750" s="71"/>
      <c r="R750" s="110"/>
      <c r="S750" s="72"/>
      <c r="T750" s="111"/>
      <c r="U750" s="72"/>
      <c r="V750" s="112"/>
      <c r="W750" s="71"/>
      <c r="X750" s="72"/>
      <c r="Y750" s="112"/>
      <c r="Z750" s="72"/>
      <c r="AA750" s="75"/>
      <c r="AB750" s="169"/>
      <c r="AC750" s="72"/>
      <c r="AD750" s="170"/>
      <c r="AE750" s="72"/>
      <c r="AF750" s="170"/>
      <c r="AG750" s="71"/>
      <c r="AH750" s="72"/>
      <c r="AI750" s="170"/>
      <c r="AJ750" s="71"/>
      <c r="AK750" s="72"/>
      <c r="AL750" s="170"/>
      <c r="AM750" s="72"/>
      <c r="AN750" s="111"/>
      <c r="AO750" s="72"/>
      <c r="AP750" s="156"/>
      <c r="AQ750" s="72"/>
      <c r="AR750" s="156"/>
      <c r="AS750" s="72"/>
      <c r="AT750" s="160"/>
      <c r="AU750" s="72"/>
      <c r="AV750" s="156"/>
      <c r="AW750" s="71"/>
      <c r="AX750" s="72"/>
      <c r="AY750" s="111"/>
      <c r="AZ750" s="71"/>
      <c r="BA750" s="72"/>
      <c r="BB750" s="171"/>
      <c r="BC750" s="72"/>
      <c r="BD750" s="75"/>
    </row>
    <row r="751" ht="16.5" customHeight="1" outlineLevel="1">
      <c r="A751" s="75"/>
      <c r="B751" s="105"/>
      <c r="C751" s="106"/>
      <c r="D751" s="72"/>
      <c r="E751" s="107"/>
      <c r="F751" s="71"/>
      <c r="G751" s="107"/>
      <c r="H751" s="71"/>
      <c r="I751" s="107"/>
      <c r="J751" s="71"/>
      <c r="K751" s="71"/>
      <c r="L751" s="71"/>
      <c r="M751" s="72"/>
      <c r="N751" s="246"/>
      <c r="O751" s="72"/>
      <c r="P751" s="109"/>
      <c r="Q751" s="71"/>
      <c r="R751" s="110"/>
      <c r="S751" s="72"/>
      <c r="T751" s="111"/>
      <c r="U751" s="72"/>
      <c r="V751" s="112"/>
      <c r="W751" s="71"/>
      <c r="X751" s="72"/>
      <c r="Y751" s="112"/>
      <c r="Z751" s="72"/>
      <c r="AA751" s="75"/>
      <c r="AB751" s="169"/>
      <c r="AC751" s="72"/>
      <c r="AD751" s="170"/>
      <c r="AE751" s="72"/>
      <c r="AF751" s="170"/>
      <c r="AG751" s="71"/>
      <c r="AH751" s="72"/>
      <c r="AI751" s="170"/>
      <c r="AJ751" s="71"/>
      <c r="AK751" s="72"/>
      <c r="AL751" s="170"/>
      <c r="AM751" s="72"/>
      <c r="AN751" s="111"/>
      <c r="AO751" s="72"/>
      <c r="AP751" s="156"/>
      <c r="AQ751" s="72"/>
      <c r="AR751" s="156"/>
      <c r="AS751" s="72"/>
      <c r="AT751" s="160"/>
      <c r="AU751" s="72"/>
      <c r="AV751" s="156"/>
      <c r="AW751" s="71"/>
      <c r="AX751" s="72"/>
      <c r="AY751" s="111"/>
      <c r="AZ751" s="71"/>
      <c r="BA751" s="72"/>
      <c r="BB751" s="171"/>
      <c r="BC751" s="72"/>
      <c r="BD751" s="75"/>
    </row>
    <row r="752" ht="16.5" customHeight="1" outlineLevel="1">
      <c r="A752" s="75"/>
      <c r="B752" s="105"/>
      <c r="C752" s="106"/>
      <c r="D752" s="72"/>
      <c r="E752" s="107"/>
      <c r="F752" s="71"/>
      <c r="G752" s="107"/>
      <c r="H752" s="71"/>
      <c r="I752" s="107"/>
      <c r="J752" s="71"/>
      <c r="K752" s="71"/>
      <c r="L752" s="71"/>
      <c r="M752" s="72"/>
      <c r="N752" s="246"/>
      <c r="O752" s="72"/>
      <c r="P752" s="109"/>
      <c r="Q752" s="71"/>
      <c r="R752" s="110"/>
      <c r="S752" s="72"/>
      <c r="T752" s="111"/>
      <c r="U752" s="72"/>
      <c r="V752" s="112"/>
      <c r="W752" s="71"/>
      <c r="X752" s="72"/>
      <c r="Y752" s="112"/>
      <c r="Z752" s="72"/>
      <c r="AA752" s="75"/>
      <c r="AB752" s="169"/>
      <c r="AC752" s="72"/>
      <c r="AD752" s="170"/>
      <c r="AE752" s="72"/>
      <c r="AF752" s="170"/>
      <c r="AG752" s="71"/>
      <c r="AH752" s="72"/>
      <c r="AI752" s="170"/>
      <c r="AJ752" s="71"/>
      <c r="AK752" s="72"/>
      <c r="AL752" s="170"/>
      <c r="AM752" s="72"/>
      <c r="AN752" s="111"/>
      <c r="AO752" s="72"/>
      <c r="AP752" s="156"/>
      <c r="AQ752" s="72"/>
      <c r="AR752" s="156"/>
      <c r="AS752" s="72"/>
      <c r="AT752" s="160"/>
      <c r="AU752" s="72"/>
      <c r="AV752" s="156"/>
      <c r="AW752" s="71"/>
      <c r="AX752" s="72"/>
      <c r="AY752" s="111"/>
      <c r="AZ752" s="71"/>
      <c r="BA752" s="72"/>
      <c r="BB752" s="171"/>
      <c r="BC752" s="72"/>
      <c r="BD752" s="75"/>
    </row>
    <row r="753" ht="16.5" customHeight="1" outlineLevel="1">
      <c r="A753" s="75"/>
      <c r="B753" s="105"/>
      <c r="C753" s="106"/>
      <c r="D753" s="72"/>
      <c r="E753" s="107"/>
      <c r="F753" s="71"/>
      <c r="G753" s="107"/>
      <c r="H753" s="71"/>
      <c r="I753" s="107"/>
      <c r="J753" s="71"/>
      <c r="K753" s="71"/>
      <c r="L753" s="71"/>
      <c r="M753" s="72"/>
      <c r="N753" s="246"/>
      <c r="O753" s="72"/>
      <c r="P753" s="109"/>
      <c r="Q753" s="71"/>
      <c r="R753" s="110"/>
      <c r="S753" s="72"/>
      <c r="T753" s="111"/>
      <c r="U753" s="72"/>
      <c r="V753" s="112"/>
      <c r="W753" s="71"/>
      <c r="X753" s="72"/>
      <c r="Y753" s="112"/>
      <c r="Z753" s="72"/>
      <c r="AA753" s="75"/>
      <c r="AB753" s="169"/>
      <c r="AC753" s="72"/>
      <c r="AD753" s="170"/>
      <c r="AE753" s="72"/>
      <c r="AF753" s="170"/>
      <c r="AG753" s="71"/>
      <c r="AH753" s="72"/>
      <c r="AI753" s="170"/>
      <c r="AJ753" s="71"/>
      <c r="AK753" s="72"/>
      <c r="AL753" s="170"/>
      <c r="AM753" s="72"/>
      <c r="AN753" s="111"/>
      <c r="AO753" s="72"/>
      <c r="AP753" s="156"/>
      <c r="AQ753" s="72"/>
      <c r="AR753" s="156"/>
      <c r="AS753" s="72"/>
      <c r="AT753" s="160"/>
      <c r="AU753" s="72"/>
      <c r="AV753" s="156"/>
      <c r="AW753" s="71"/>
      <c r="AX753" s="72"/>
      <c r="AY753" s="111"/>
      <c r="AZ753" s="71"/>
      <c r="BA753" s="72"/>
      <c r="BB753" s="171"/>
      <c r="BC753" s="72"/>
      <c r="BD753" s="75"/>
    </row>
    <row r="754" ht="16.5" customHeight="1" outlineLevel="1">
      <c r="A754" s="75"/>
      <c r="B754" s="105"/>
      <c r="C754" s="106"/>
      <c r="D754" s="72"/>
      <c r="E754" s="107"/>
      <c r="F754" s="71"/>
      <c r="G754" s="107"/>
      <c r="H754" s="71"/>
      <c r="I754" s="107"/>
      <c r="J754" s="71"/>
      <c r="K754" s="71"/>
      <c r="L754" s="71"/>
      <c r="M754" s="72"/>
      <c r="N754" s="246"/>
      <c r="O754" s="72"/>
      <c r="P754" s="109"/>
      <c r="Q754" s="71"/>
      <c r="R754" s="110"/>
      <c r="S754" s="72"/>
      <c r="T754" s="111"/>
      <c r="U754" s="72"/>
      <c r="V754" s="112"/>
      <c r="W754" s="71"/>
      <c r="X754" s="72"/>
      <c r="Y754" s="112"/>
      <c r="Z754" s="72"/>
      <c r="AA754" s="75"/>
      <c r="AB754" s="169"/>
      <c r="AC754" s="72"/>
      <c r="AD754" s="170"/>
      <c r="AE754" s="72"/>
      <c r="AF754" s="170"/>
      <c r="AG754" s="71"/>
      <c r="AH754" s="72"/>
      <c r="AI754" s="170"/>
      <c r="AJ754" s="71"/>
      <c r="AK754" s="72"/>
      <c r="AL754" s="170"/>
      <c r="AM754" s="72"/>
      <c r="AN754" s="111"/>
      <c r="AO754" s="72"/>
      <c r="AP754" s="156"/>
      <c r="AQ754" s="72"/>
      <c r="AR754" s="156"/>
      <c r="AS754" s="72"/>
      <c r="AT754" s="160"/>
      <c r="AU754" s="72"/>
      <c r="AV754" s="156"/>
      <c r="AW754" s="71"/>
      <c r="AX754" s="72"/>
      <c r="AY754" s="111"/>
      <c r="AZ754" s="71"/>
      <c r="BA754" s="72"/>
      <c r="BB754" s="171"/>
      <c r="BC754" s="72"/>
      <c r="BD754" s="75"/>
    </row>
    <row r="755" ht="16.5" customHeight="1" outlineLevel="1">
      <c r="A755" s="75"/>
      <c r="B755" s="105"/>
      <c r="C755" s="106"/>
      <c r="D755" s="72"/>
      <c r="E755" s="107"/>
      <c r="F755" s="71"/>
      <c r="G755" s="107"/>
      <c r="H755" s="71"/>
      <c r="I755" s="107"/>
      <c r="J755" s="71"/>
      <c r="K755" s="71"/>
      <c r="L755" s="71"/>
      <c r="M755" s="72"/>
      <c r="N755" s="246"/>
      <c r="O755" s="72"/>
      <c r="P755" s="109"/>
      <c r="Q755" s="71"/>
      <c r="R755" s="110"/>
      <c r="S755" s="72"/>
      <c r="T755" s="111"/>
      <c r="U755" s="72"/>
      <c r="V755" s="112"/>
      <c r="W755" s="71"/>
      <c r="X755" s="72"/>
      <c r="Y755" s="112"/>
      <c r="Z755" s="72"/>
      <c r="AA755" s="75"/>
      <c r="AB755" s="169"/>
      <c r="AC755" s="72"/>
      <c r="AD755" s="170"/>
      <c r="AE755" s="72"/>
      <c r="AF755" s="170"/>
      <c r="AG755" s="71"/>
      <c r="AH755" s="72"/>
      <c r="AI755" s="170"/>
      <c r="AJ755" s="71"/>
      <c r="AK755" s="72"/>
      <c r="AL755" s="170"/>
      <c r="AM755" s="72"/>
      <c r="AN755" s="111"/>
      <c r="AO755" s="72"/>
      <c r="AP755" s="156"/>
      <c r="AQ755" s="72"/>
      <c r="AR755" s="156"/>
      <c r="AS755" s="72"/>
      <c r="AT755" s="160"/>
      <c r="AU755" s="72"/>
      <c r="AV755" s="156"/>
      <c r="AW755" s="71"/>
      <c r="AX755" s="72"/>
      <c r="AY755" s="111"/>
      <c r="AZ755" s="71"/>
      <c r="BA755" s="72"/>
      <c r="BB755" s="171"/>
      <c r="BC755" s="72"/>
      <c r="BD755" s="75"/>
    </row>
    <row r="756" ht="16.5" customHeight="1" outlineLevel="1">
      <c r="A756" s="75"/>
      <c r="B756" s="105"/>
      <c r="C756" s="106"/>
      <c r="D756" s="72"/>
      <c r="E756" s="107"/>
      <c r="F756" s="71"/>
      <c r="G756" s="107"/>
      <c r="H756" s="71"/>
      <c r="I756" s="107"/>
      <c r="J756" s="71"/>
      <c r="K756" s="71"/>
      <c r="L756" s="71"/>
      <c r="M756" s="72"/>
      <c r="N756" s="246"/>
      <c r="O756" s="72"/>
      <c r="P756" s="109"/>
      <c r="Q756" s="71"/>
      <c r="R756" s="110"/>
      <c r="S756" s="72"/>
      <c r="T756" s="111"/>
      <c r="U756" s="72"/>
      <c r="V756" s="112"/>
      <c r="W756" s="71"/>
      <c r="X756" s="72"/>
      <c r="Y756" s="112"/>
      <c r="Z756" s="72"/>
      <c r="AA756" s="75"/>
      <c r="AB756" s="169"/>
      <c r="AC756" s="72"/>
      <c r="AD756" s="170"/>
      <c r="AE756" s="72"/>
      <c r="AF756" s="170"/>
      <c r="AG756" s="71"/>
      <c r="AH756" s="72"/>
      <c r="AI756" s="170"/>
      <c r="AJ756" s="71"/>
      <c r="AK756" s="72"/>
      <c r="AL756" s="170"/>
      <c r="AM756" s="72"/>
      <c r="AN756" s="111"/>
      <c r="AO756" s="72"/>
      <c r="AP756" s="156"/>
      <c r="AQ756" s="72"/>
      <c r="AR756" s="156"/>
      <c r="AS756" s="72"/>
      <c r="AT756" s="160"/>
      <c r="AU756" s="72"/>
      <c r="AV756" s="156"/>
      <c r="AW756" s="71"/>
      <c r="AX756" s="72"/>
      <c r="AY756" s="111"/>
      <c r="AZ756" s="71"/>
      <c r="BA756" s="72"/>
      <c r="BB756" s="171"/>
      <c r="BC756" s="72"/>
      <c r="BD756" s="75"/>
    </row>
    <row r="757" ht="16.5" customHeight="1" outlineLevel="1">
      <c r="A757" s="75"/>
      <c r="B757" s="105"/>
      <c r="C757" s="106"/>
      <c r="D757" s="72"/>
      <c r="E757" s="107"/>
      <c r="F757" s="71"/>
      <c r="G757" s="107"/>
      <c r="H757" s="71"/>
      <c r="I757" s="107"/>
      <c r="J757" s="71"/>
      <c r="K757" s="71"/>
      <c r="L757" s="71"/>
      <c r="M757" s="72"/>
      <c r="N757" s="246"/>
      <c r="O757" s="72"/>
      <c r="P757" s="109"/>
      <c r="Q757" s="71"/>
      <c r="R757" s="110"/>
      <c r="S757" s="72"/>
      <c r="T757" s="111"/>
      <c r="U757" s="72"/>
      <c r="V757" s="112"/>
      <c r="W757" s="71"/>
      <c r="X757" s="72"/>
      <c r="Y757" s="112"/>
      <c r="Z757" s="72"/>
      <c r="AA757" s="75"/>
      <c r="AB757" s="169"/>
      <c r="AC757" s="72"/>
      <c r="AD757" s="170"/>
      <c r="AE757" s="72"/>
      <c r="AF757" s="170"/>
      <c r="AG757" s="71"/>
      <c r="AH757" s="72"/>
      <c r="AI757" s="170"/>
      <c r="AJ757" s="71"/>
      <c r="AK757" s="72"/>
      <c r="AL757" s="170"/>
      <c r="AM757" s="72"/>
      <c r="AN757" s="111"/>
      <c r="AO757" s="72"/>
      <c r="AP757" s="156"/>
      <c r="AQ757" s="72"/>
      <c r="AR757" s="156"/>
      <c r="AS757" s="72"/>
      <c r="AT757" s="160"/>
      <c r="AU757" s="72"/>
      <c r="AV757" s="156"/>
      <c r="AW757" s="71"/>
      <c r="AX757" s="72"/>
      <c r="AY757" s="111"/>
      <c r="AZ757" s="71"/>
      <c r="BA757" s="72"/>
      <c r="BB757" s="171"/>
      <c r="BC757" s="72"/>
      <c r="BD757" s="75"/>
    </row>
    <row r="758" ht="16.5" customHeight="1" outlineLevel="1">
      <c r="A758" s="75"/>
      <c r="B758" s="105"/>
      <c r="C758" s="106"/>
      <c r="D758" s="72"/>
      <c r="E758" s="107"/>
      <c r="F758" s="71"/>
      <c r="G758" s="107"/>
      <c r="H758" s="71"/>
      <c r="I758" s="107"/>
      <c r="J758" s="71"/>
      <c r="K758" s="71"/>
      <c r="L758" s="71"/>
      <c r="M758" s="72"/>
      <c r="N758" s="246"/>
      <c r="O758" s="72"/>
      <c r="P758" s="109"/>
      <c r="Q758" s="71"/>
      <c r="R758" s="110"/>
      <c r="S758" s="72"/>
      <c r="T758" s="111"/>
      <c r="U758" s="72"/>
      <c r="V758" s="112"/>
      <c r="W758" s="71"/>
      <c r="X758" s="72"/>
      <c r="Y758" s="112"/>
      <c r="Z758" s="72"/>
      <c r="AA758" s="75"/>
      <c r="AB758" s="169"/>
      <c r="AC758" s="72"/>
      <c r="AD758" s="170"/>
      <c r="AE758" s="72"/>
      <c r="AF758" s="170"/>
      <c r="AG758" s="71"/>
      <c r="AH758" s="72"/>
      <c r="AI758" s="170"/>
      <c r="AJ758" s="71"/>
      <c r="AK758" s="72"/>
      <c r="AL758" s="170"/>
      <c r="AM758" s="72"/>
      <c r="AN758" s="111"/>
      <c r="AO758" s="72"/>
      <c r="AP758" s="156"/>
      <c r="AQ758" s="72"/>
      <c r="AR758" s="156"/>
      <c r="AS758" s="72"/>
      <c r="AT758" s="160"/>
      <c r="AU758" s="72"/>
      <c r="AV758" s="156"/>
      <c r="AW758" s="71"/>
      <c r="AX758" s="72"/>
      <c r="AY758" s="111"/>
      <c r="AZ758" s="71"/>
      <c r="BA758" s="72"/>
      <c r="BB758" s="171"/>
      <c r="BC758" s="72"/>
      <c r="BD758" s="75"/>
    </row>
    <row r="759" ht="16.5" customHeight="1" outlineLevel="1">
      <c r="A759" s="75"/>
      <c r="B759" s="105"/>
      <c r="C759" s="106"/>
      <c r="D759" s="72"/>
      <c r="E759" s="107"/>
      <c r="F759" s="71"/>
      <c r="G759" s="107"/>
      <c r="H759" s="71"/>
      <c r="I759" s="107"/>
      <c r="J759" s="71"/>
      <c r="K759" s="71"/>
      <c r="L759" s="71"/>
      <c r="M759" s="72"/>
      <c r="N759" s="246"/>
      <c r="O759" s="72"/>
      <c r="P759" s="109"/>
      <c r="Q759" s="71"/>
      <c r="R759" s="110"/>
      <c r="S759" s="72"/>
      <c r="T759" s="111"/>
      <c r="U759" s="72"/>
      <c r="V759" s="112"/>
      <c r="W759" s="71"/>
      <c r="X759" s="72"/>
      <c r="Y759" s="112"/>
      <c r="Z759" s="72"/>
      <c r="AA759" s="75"/>
      <c r="AB759" s="169"/>
      <c r="AC759" s="72"/>
      <c r="AD759" s="170"/>
      <c r="AE759" s="72"/>
      <c r="AF759" s="170"/>
      <c r="AG759" s="71"/>
      <c r="AH759" s="72"/>
      <c r="AI759" s="170"/>
      <c r="AJ759" s="71"/>
      <c r="AK759" s="72"/>
      <c r="AL759" s="170"/>
      <c r="AM759" s="72"/>
      <c r="AN759" s="111"/>
      <c r="AO759" s="72"/>
      <c r="AP759" s="156"/>
      <c r="AQ759" s="72"/>
      <c r="AR759" s="156"/>
      <c r="AS759" s="72"/>
      <c r="AT759" s="160"/>
      <c r="AU759" s="72"/>
      <c r="AV759" s="156"/>
      <c r="AW759" s="71"/>
      <c r="AX759" s="72"/>
      <c r="AY759" s="111"/>
      <c r="AZ759" s="71"/>
      <c r="BA759" s="72"/>
      <c r="BB759" s="171"/>
      <c r="BC759" s="72"/>
      <c r="BD759" s="75"/>
    </row>
    <row r="760" ht="16.5" customHeight="1" outlineLevel="1">
      <c r="A760" s="75"/>
      <c r="B760" s="105"/>
      <c r="C760" s="106"/>
      <c r="D760" s="72"/>
      <c r="E760" s="107"/>
      <c r="F760" s="71"/>
      <c r="G760" s="107"/>
      <c r="H760" s="71"/>
      <c r="I760" s="107"/>
      <c r="J760" s="71"/>
      <c r="K760" s="71"/>
      <c r="L760" s="71"/>
      <c r="M760" s="72"/>
      <c r="N760" s="246"/>
      <c r="O760" s="72"/>
      <c r="P760" s="109"/>
      <c r="Q760" s="71"/>
      <c r="R760" s="110"/>
      <c r="S760" s="72"/>
      <c r="T760" s="111"/>
      <c r="U760" s="72"/>
      <c r="V760" s="112"/>
      <c r="W760" s="71"/>
      <c r="X760" s="72"/>
      <c r="Y760" s="112"/>
      <c r="Z760" s="72"/>
      <c r="AA760" s="75"/>
      <c r="AB760" s="169"/>
      <c r="AC760" s="72"/>
      <c r="AD760" s="170"/>
      <c r="AE760" s="72"/>
      <c r="AF760" s="170"/>
      <c r="AG760" s="71"/>
      <c r="AH760" s="72"/>
      <c r="AI760" s="170"/>
      <c r="AJ760" s="71"/>
      <c r="AK760" s="72"/>
      <c r="AL760" s="170"/>
      <c r="AM760" s="72"/>
      <c r="AN760" s="111"/>
      <c r="AO760" s="72"/>
      <c r="AP760" s="156"/>
      <c r="AQ760" s="72"/>
      <c r="AR760" s="156"/>
      <c r="AS760" s="72"/>
      <c r="AT760" s="160"/>
      <c r="AU760" s="72"/>
      <c r="AV760" s="156"/>
      <c r="AW760" s="71"/>
      <c r="AX760" s="72"/>
      <c r="AY760" s="111"/>
      <c r="AZ760" s="71"/>
      <c r="BA760" s="72"/>
      <c r="BB760" s="171"/>
      <c r="BC760" s="72"/>
      <c r="BD760" s="75"/>
    </row>
    <row r="761" ht="16.5" customHeight="1" outlineLevel="1">
      <c r="A761" s="75"/>
      <c r="B761" s="105"/>
      <c r="C761" s="106"/>
      <c r="D761" s="72"/>
      <c r="E761" s="107"/>
      <c r="F761" s="71"/>
      <c r="G761" s="107"/>
      <c r="H761" s="71"/>
      <c r="I761" s="107"/>
      <c r="J761" s="71"/>
      <c r="K761" s="71"/>
      <c r="L761" s="71"/>
      <c r="M761" s="72"/>
      <c r="N761" s="246"/>
      <c r="O761" s="72"/>
      <c r="P761" s="109"/>
      <c r="Q761" s="71"/>
      <c r="R761" s="110"/>
      <c r="S761" s="72"/>
      <c r="T761" s="111"/>
      <c r="U761" s="72"/>
      <c r="V761" s="112"/>
      <c r="W761" s="71"/>
      <c r="X761" s="72"/>
      <c r="Y761" s="112"/>
      <c r="Z761" s="72"/>
      <c r="AA761" s="75"/>
      <c r="AB761" s="169"/>
      <c r="AC761" s="72"/>
      <c r="AD761" s="170"/>
      <c r="AE761" s="72"/>
      <c r="AF761" s="170"/>
      <c r="AG761" s="71"/>
      <c r="AH761" s="72"/>
      <c r="AI761" s="170"/>
      <c r="AJ761" s="71"/>
      <c r="AK761" s="72"/>
      <c r="AL761" s="170"/>
      <c r="AM761" s="72"/>
      <c r="AN761" s="111"/>
      <c r="AO761" s="72"/>
      <c r="AP761" s="156"/>
      <c r="AQ761" s="72"/>
      <c r="AR761" s="156"/>
      <c r="AS761" s="72"/>
      <c r="AT761" s="160"/>
      <c r="AU761" s="72"/>
      <c r="AV761" s="156"/>
      <c r="AW761" s="71"/>
      <c r="AX761" s="72"/>
      <c r="AY761" s="111"/>
      <c r="AZ761" s="71"/>
      <c r="BA761" s="72"/>
      <c r="BB761" s="171"/>
      <c r="BC761" s="72"/>
      <c r="BD761" s="75"/>
    </row>
    <row r="762" ht="16.5" customHeight="1" outlineLevel="1">
      <c r="A762" s="75"/>
      <c r="B762" s="105"/>
      <c r="C762" s="106"/>
      <c r="D762" s="72"/>
      <c r="E762" s="107"/>
      <c r="F762" s="71"/>
      <c r="G762" s="107"/>
      <c r="H762" s="71"/>
      <c r="I762" s="107"/>
      <c r="J762" s="71"/>
      <c r="K762" s="71"/>
      <c r="L762" s="71"/>
      <c r="M762" s="72"/>
      <c r="N762" s="246"/>
      <c r="O762" s="72"/>
      <c r="P762" s="109"/>
      <c r="Q762" s="71"/>
      <c r="R762" s="110"/>
      <c r="S762" s="72"/>
      <c r="T762" s="111"/>
      <c r="U762" s="72"/>
      <c r="V762" s="112"/>
      <c r="W762" s="71"/>
      <c r="X762" s="72"/>
      <c r="Y762" s="112"/>
      <c r="Z762" s="72"/>
      <c r="AA762" s="75"/>
      <c r="AB762" s="169"/>
      <c r="AC762" s="72"/>
      <c r="AD762" s="170"/>
      <c r="AE762" s="72"/>
      <c r="AF762" s="170"/>
      <c r="AG762" s="71"/>
      <c r="AH762" s="72"/>
      <c r="AI762" s="170"/>
      <c r="AJ762" s="71"/>
      <c r="AK762" s="72"/>
      <c r="AL762" s="170"/>
      <c r="AM762" s="72"/>
      <c r="AN762" s="111"/>
      <c r="AO762" s="72"/>
      <c r="AP762" s="156"/>
      <c r="AQ762" s="72"/>
      <c r="AR762" s="156"/>
      <c r="AS762" s="72"/>
      <c r="AT762" s="160"/>
      <c r="AU762" s="72"/>
      <c r="AV762" s="156"/>
      <c r="AW762" s="71"/>
      <c r="AX762" s="72"/>
      <c r="AY762" s="111"/>
      <c r="AZ762" s="71"/>
      <c r="BA762" s="72"/>
      <c r="BB762" s="171"/>
      <c r="BC762" s="72"/>
      <c r="BD762" s="75"/>
    </row>
    <row r="763" ht="16.5" customHeight="1" outlineLevel="1">
      <c r="A763" s="75"/>
      <c r="B763" s="105"/>
      <c r="C763" s="106"/>
      <c r="D763" s="72"/>
      <c r="E763" s="107"/>
      <c r="F763" s="71"/>
      <c r="G763" s="107"/>
      <c r="H763" s="71"/>
      <c r="I763" s="107"/>
      <c r="J763" s="71"/>
      <c r="K763" s="71"/>
      <c r="L763" s="71"/>
      <c r="M763" s="72"/>
      <c r="N763" s="246"/>
      <c r="O763" s="72"/>
      <c r="P763" s="109"/>
      <c r="Q763" s="71"/>
      <c r="R763" s="110"/>
      <c r="S763" s="72"/>
      <c r="T763" s="111"/>
      <c r="U763" s="72"/>
      <c r="V763" s="112"/>
      <c r="W763" s="71"/>
      <c r="X763" s="72"/>
      <c r="Y763" s="112"/>
      <c r="Z763" s="72"/>
      <c r="AA763" s="75"/>
      <c r="AB763" s="169"/>
      <c r="AC763" s="72"/>
      <c r="AD763" s="170"/>
      <c r="AE763" s="72"/>
      <c r="AF763" s="170"/>
      <c r="AG763" s="71"/>
      <c r="AH763" s="72"/>
      <c r="AI763" s="170"/>
      <c r="AJ763" s="71"/>
      <c r="AK763" s="72"/>
      <c r="AL763" s="170"/>
      <c r="AM763" s="72"/>
      <c r="AN763" s="111"/>
      <c r="AO763" s="72"/>
      <c r="AP763" s="156"/>
      <c r="AQ763" s="72"/>
      <c r="AR763" s="156"/>
      <c r="AS763" s="72"/>
      <c r="AT763" s="160"/>
      <c r="AU763" s="72"/>
      <c r="AV763" s="156"/>
      <c r="AW763" s="71"/>
      <c r="AX763" s="72"/>
      <c r="AY763" s="111"/>
      <c r="AZ763" s="71"/>
      <c r="BA763" s="72"/>
      <c r="BB763" s="171"/>
      <c r="BC763" s="72"/>
      <c r="BD763" s="75"/>
    </row>
    <row r="764" ht="16.5" customHeight="1" outlineLevel="1">
      <c r="A764" s="75"/>
      <c r="B764" s="105"/>
      <c r="C764" s="106"/>
      <c r="D764" s="72"/>
      <c r="E764" s="107"/>
      <c r="F764" s="71"/>
      <c r="G764" s="107"/>
      <c r="H764" s="71"/>
      <c r="I764" s="107"/>
      <c r="J764" s="71"/>
      <c r="K764" s="71"/>
      <c r="L764" s="71"/>
      <c r="M764" s="72"/>
      <c r="N764" s="246"/>
      <c r="O764" s="72"/>
      <c r="P764" s="109"/>
      <c r="Q764" s="71"/>
      <c r="R764" s="110"/>
      <c r="S764" s="72"/>
      <c r="T764" s="111"/>
      <c r="U764" s="72"/>
      <c r="V764" s="112"/>
      <c r="W764" s="71"/>
      <c r="X764" s="72"/>
      <c r="Y764" s="112"/>
      <c r="Z764" s="72"/>
      <c r="AA764" s="75"/>
      <c r="AB764" s="169"/>
      <c r="AC764" s="72"/>
      <c r="AD764" s="170"/>
      <c r="AE764" s="72"/>
      <c r="AF764" s="170"/>
      <c r="AG764" s="71"/>
      <c r="AH764" s="72"/>
      <c r="AI764" s="170"/>
      <c r="AJ764" s="71"/>
      <c r="AK764" s="72"/>
      <c r="AL764" s="170"/>
      <c r="AM764" s="72"/>
      <c r="AN764" s="111"/>
      <c r="AO764" s="72"/>
      <c r="AP764" s="156"/>
      <c r="AQ764" s="72"/>
      <c r="AR764" s="156"/>
      <c r="AS764" s="72"/>
      <c r="AT764" s="160"/>
      <c r="AU764" s="72"/>
      <c r="AV764" s="156"/>
      <c r="AW764" s="71"/>
      <c r="AX764" s="72"/>
      <c r="AY764" s="111"/>
      <c r="AZ764" s="71"/>
      <c r="BA764" s="72"/>
      <c r="BB764" s="171"/>
      <c r="BC764" s="72"/>
      <c r="BD764" s="75"/>
    </row>
    <row r="765" ht="16.5" customHeight="1" outlineLevel="1">
      <c r="A765" s="75"/>
      <c r="B765" s="105"/>
      <c r="C765" s="106"/>
      <c r="D765" s="72"/>
      <c r="E765" s="107"/>
      <c r="F765" s="71"/>
      <c r="G765" s="107"/>
      <c r="H765" s="71"/>
      <c r="I765" s="107"/>
      <c r="J765" s="71"/>
      <c r="K765" s="71"/>
      <c r="L765" s="71"/>
      <c r="M765" s="72"/>
      <c r="N765" s="246"/>
      <c r="O765" s="72"/>
      <c r="P765" s="109"/>
      <c r="Q765" s="71"/>
      <c r="R765" s="110"/>
      <c r="S765" s="72"/>
      <c r="T765" s="111"/>
      <c r="U765" s="72"/>
      <c r="V765" s="112"/>
      <c r="W765" s="71"/>
      <c r="X765" s="72"/>
      <c r="Y765" s="112"/>
      <c r="Z765" s="72"/>
      <c r="AA765" s="75"/>
      <c r="AB765" s="169"/>
      <c r="AC765" s="72"/>
      <c r="AD765" s="170"/>
      <c r="AE765" s="72"/>
      <c r="AF765" s="170"/>
      <c r="AG765" s="71"/>
      <c r="AH765" s="72"/>
      <c r="AI765" s="170"/>
      <c r="AJ765" s="71"/>
      <c r="AK765" s="72"/>
      <c r="AL765" s="170"/>
      <c r="AM765" s="72"/>
      <c r="AN765" s="111"/>
      <c r="AO765" s="72"/>
      <c r="AP765" s="156"/>
      <c r="AQ765" s="72"/>
      <c r="AR765" s="156"/>
      <c r="AS765" s="72"/>
      <c r="AT765" s="160"/>
      <c r="AU765" s="72"/>
      <c r="AV765" s="156"/>
      <c r="AW765" s="71"/>
      <c r="AX765" s="72"/>
      <c r="AY765" s="111"/>
      <c r="AZ765" s="71"/>
      <c r="BA765" s="72"/>
      <c r="BB765" s="171"/>
      <c r="BC765" s="72"/>
      <c r="BD765" s="75"/>
    </row>
    <row r="766" ht="16.5" customHeight="1" outlineLevel="1">
      <c r="A766" s="75"/>
      <c r="B766" s="105"/>
      <c r="C766" s="106"/>
      <c r="D766" s="72"/>
      <c r="E766" s="107"/>
      <c r="F766" s="71"/>
      <c r="G766" s="107"/>
      <c r="H766" s="71"/>
      <c r="I766" s="107"/>
      <c r="J766" s="71"/>
      <c r="K766" s="71"/>
      <c r="L766" s="71"/>
      <c r="M766" s="72"/>
      <c r="N766" s="246"/>
      <c r="O766" s="72"/>
      <c r="P766" s="109"/>
      <c r="Q766" s="71"/>
      <c r="R766" s="110"/>
      <c r="S766" s="72"/>
      <c r="T766" s="111"/>
      <c r="U766" s="72"/>
      <c r="V766" s="112"/>
      <c r="W766" s="71"/>
      <c r="X766" s="72"/>
      <c r="Y766" s="112"/>
      <c r="Z766" s="72"/>
      <c r="AA766" s="75"/>
      <c r="AB766" s="169"/>
      <c r="AC766" s="72"/>
      <c r="AD766" s="170"/>
      <c r="AE766" s="72"/>
      <c r="AF766" s="170"/>
      <c r="AG766" s="71"/>
      <c r="AH766" s="72"/>
      <c r="AI766" s="170"/>
      <c r="AJ766" s="71"/>
      <c r="AK766" s="72"/>
      <c r="AL766" s="170"/>
      <c r="AM766" s="72"/>
      <c r="AN766" s="111"/>
      <c r="AO766" s="72"/>
      <c r="AP766" s="156"/>
      <c r="AQ766" s="72"/>
      <c r="AR766" s="156"/>
      <c r="AS766" s="72"/>
      <c r="AT766" s="160"/>
      <c r="AU766" s="72"/>
      <c r="AV766" s="156"/>
      <c r="AW766" s="71"/>
      <c r="AX766" s="72"/>
      <c r="AY766" s="111"/>
      <c r="AZ766" s="71"/>
      <c r="BA766" s="72"/>
      <c r="BB766" s="171"/>
      <c r="BC766" s="72"/>
      <c r="BD766" s="75"/>
    </row>
    <row r="767" ht="16.5" customHeight="1" outlineLevel="1">
      <c r="A767" s="75"/>
      <c r="B767" s="105"/>
      <c r="C767" s="106"/>
      <c r="D767" s="72"/>
      <c r="E767" s="107"/>
      <c r="F767" s="71"/>
      <c r="G767" s="107"/>
      <c r="H767" s="71"/>
      <c r="I767" s="107"/>
      <c r="J767" s="71"/>
      <c r="K767" s="71"/>
      <c r="L767" s="71"/>
      <c r="M767" s="72"/>
      <c r="N767" s="246"/>
      <c r="O767" s="72"/>
      <c r="P767" s="109"/>
      <c r="Q767" s="71"/>
      <c r="R767" s="110"/>
      <c r="S767" s="72"/>
      <c r="T767" s="111"/>
      <c r="U767" s="72"/>
      <c r="V767" s="112"/>
      <c r="W767" s="71"/>
      <c r="X767" s="72"/>
      <c r="Y767" s="112"/>
      <c r="Z767" s="72"/>
      <c r="AA767" s="75"/>
      <c r="AB767" s="169"/>
      <c r="AC767" s="72"/>
      <c r="AD767" s="170"/>
      <c r="AE767" s="72"/>
      <c r="AF767" s="170"/>
      <c r="AG767" s="71"/>
      <c r="AH767" s="72"/>
      <c r="AI767" s="170"/>
      <c r="AJ767" s="71"/>
      <c r="AK767" s="72"/>
      <c r="AL767" s="170"/>
      <c r="AM767" s="72"/>
      <c r="AN767" s="111"/>
      <c r="AO767" s="72"/>
      <c r="AP767" s="156"/>
      <c r="AQ767" s="72"/>
      <c r="AR767" s="156"/>
      <c r="AS767" s="72"/>
      <c r="AT767" s="160"/>
      <c r="AU767" s="72"/>
      <c r="AV767" s="156"/>
      <c r="AW767" s="71"/>
      <c r="AX767" s="72"/>
      <c r="AY767" s="111"/>
      <c r="AZ767" s="71"/>
      <c r="BA767" s="72"/>
      <c r="BB767" s="171"/>
      <c r="BC767" s="72"/>
      <c r="BD767" s="75"/>
    </row>
    <row r="768" ht="16.5" customHeight="1" outlineLevel="1">
      <c r="A768" s="75"/>
      <c r="B768" s="105"/>
      <c r="C768" s="106"/>
      <c r="D768" s="72"/>
      <c r="E768" s="107"/>
      <c r="F768" s="71"/>
      <c r="G768" s="107"/>
      <c r="H768" s="71"/>
      <c r="I768" s="107"/>
      <c r="J768" s="71"/>
      <c r="K768" s="71"/>
      <c r="L768" s="71"/>
      <c r="M768" s="72"/>
      <c r="N768" s="246"/>
      <c r="O768" s="72"/>
      <c r="P768" s="109"/>
      <c r="Q768" s="71"/>
      <c r="R768" s="110"/>
      <c r="S768" s="72"/>
      <c r="T768" s="111"/>
      <c r="U768" s="72"/>
      <c r="V768" s="112"/>
      <c r="W768" s="71"/>
      <c r="X768" s="72"/>
      <c r="Y768" s="112"/>
      <c r="Z768" s="72"/>
      <c r="AA768" s="75"/>
      <c r="AB768" s="169"/>
      <c r="AC768" s="72"/>
      <c r="AD768" s="170"/>
      <c r="AE768" s="72"/>
      <c r="AF768" s="170"/>
      <c r="AG768" s="71"/>
      <c r="AH768" s="72"/>
      <c r="AI768" s="170"/>
      <c r="AJ768" s="71"/>
      <c r="AK768" s="72"/>
      <c r="AL768" s="170"/>
      <c r="AM768" s="72"/>
      <c r="AN768" s="111"/>
      <c r="AO768" s="72"/>
      <c r="AP768" s="156"/>
      <c r="AQ768" s="72"/>
      <c r="AR768" s="156"/>
      <c r="AS768" s="72"/>
      <c r="AT768" s="160"/>
      <c r="AU768" s="72"/>
      <c r="AV768" s="156"/>
      <c r="AW768" s="71"/>
      <c r="AX768" s="72"/>
      <c r="AY768" s="111"/>
      <c r="AZ768" s="71"/>
      <c r="BA768" s="72"/>
      <c r="BB768" s="171"/>
      <c r="BC768" s="72"/>
      <c r="BD768" s="75"/>
    </row>
    <row r="769" ht="16.5" customHeight="1" outlineLevel="1">
      <c r="A769" s="75"/>
      <c r="B769" s="105"/>
      <c r="C769" s="106"/>
      <c r="D769" s="72"/>
      <c r="E769" s="107"/>
      <c r="F769" s="71"/>
      <c r="G769" s="107"/>
      <c r="H769" s="71"/>
      <c r="I769" s="107"/>
      <c r="J769" s="71"/>
      <c r="K769" s="71"/>
      <c r="L769" s="71"/>
      <c r="M769" s="72"/>
      <c r="N769" s="246"/>
      <c r="O769" s="72"/>
      <c r="P769" s="109"/>
      <c r="Q769" s="71"/>
      <c r="R769" s="110"/>
      <c r="S769" s="72"/>
      <c r="T769" s="111"/>
      <c r="U769" s="72"/>
      <c r="V769" s="112"/>
      <c r="W769" s="71"/>
      <c r="X769" s="72"/>
      <c r="Y769" s="112"/>
      <c r="Z769" s="72"/>
      <c r="AA769" s="75"/>
      <c r="AB769" s="169"/>
      <c r="AC769" s="72"/>
      <c r="AD769" s="170"/>
      <c r="AE769" s="72"/>
      <c r="AF769" s="170"/>
      <c r="AG769" s="71"/>
      <c r="AH769" s="72"/>
      <c r="AI769" s="170"/>
      <c r="AJ769" s="71"/>
      <c r="AK769" s="72"/>
      <c r="AL769" s="170"/>
      <c r="AM769" s="72"/>
      <c r="AN769" s="111"/>
      <c r="AO769" s="72"/>
      <c r="AP769" s="156"/>
      <c r="AQ769" s="72"/>
      <c r="AR769" s="156"/>
      <c r="AS769" s="72"/>
      <c r="AT769" s="160"/>
      <c r="AU769" s="72"/>
      <c r="AV769" s="156"/>
      <c r="AW769" s="71"/>
      <c r="AX769" s="72"/>
      <c r="AY769" s="111"/>
      <c r="AZ769" s="71"/>
      <c r="BA769" s="72"/>
      <c r="BB769" s="171"/>
      <c r="BC769" s="72"/>
      <c r="BD769" s="75"/>
    </row>
    <row r="770" ht="16.5" customHeight="1" outlineLevel="1">
      <c r="A770" s="75"/>
      <c r="B770" s="105"/>
      <c r="C770" s="106"/>
      <c r="D770" s="72"/>
      <c r="E770" s="107"/>
      <c r="F770" s="71"/>
      <c r="G770" s="107"/>
      <c r="H770" s="71"/>
      <c r="I770" s="107"/>
      <c r="J770" s="71"/>
      <c r="K770" s="71"/>
      <c r="L770" s="71"/>
      <c r="M770" s="72"/>
      <c r="N770" s="246"/>
      <c r="O770" s="72"/>
      <c r="P770" s="109"/>
      <c r="Q770" s="71"/>
      <c r="R770" s="110"/>
      <c r="S770" s="72"/>
      <c r="T770" s="111"/>
      <c r="U770" s="72"/>
      <c r="V770" s="112"/>
      <c r="W770" s="71"/>
      <c r="X770" s="72"/>
      <c r="Y770" s="112"/>
      <c r="Z770" s="72"/>
      <c r="AA770" s="75"/>
      <c r="AB770" s="169"/>
      <c r="AC770" s="72"/>
      <c r="AD770" s="170"/>
      <c r="AE770" s="72"/>
      <c r="AF770" s="170"/>
      <c r="AG770" s="71"/>
      <c r="AH770" s="72"/>
      <c r="AI770" s="170"/>
      <c r="AJ770" s="71"/>
      <c r="AK770" s="72"/>
      <c r="AL770" s="170"/>
      <c r="AM770" s="72"/>
      <c r="AN770" s="111"/>
      <c r="AO770" s="72"/>
      <c r="AP770" s="156"/>
      <c r="AQ770" s="72"/>
      <c r="AR770" s="156"/>
      <c r="AS770" s="72"/>
      <c r="AT770" s="160"/>
      <c r="AU770" s="72"/>
      <c r="AV770" s="156"/>
      <c r="AW770" s="71"/>
      <c r="AX770" s="72"/>
      <c r="AY770" s="111"/>
      <c r="AZ770" s="71"/>
      <c r="BA770" s="72"/>
      <c r="BB770" s="171"/>
      <c r="BC770" s="72"/>
      <c r="BD770" s="75"/>
    </row>
    <row r="771" ht="16.5" customHeight="1" outlineLevel="1">
      <c r="A771" s="75"/>
      <c r="B771" s="105"/>
      <c r="C771" s="106"/>
      <c r="D771" s="72"/>
      <c r="E771" s="107"/>
      <c r="F771" s="71"/>
      <c r="G771" s="107"/>
      <c r="H771" s="71"/>
      <c r="I771" s="107"/>
      <c r="J771" s="71"/>
      <c r="K771" s="71"/>
      <c r="L771" s="71"/>
      <c r="M771" s="72"/>
      <c r="N771" s="246"/>
      <c r="O771" s="72"/>
      <c r="P771" s="109"/>
      <c r="Q771" s="71"/>
      <c r="R771" s="110"/>
      <c r="S771" s="72"/>
      <c r="T771" s="111"/>
      <c r="U771" s="72"/>
      <c r="V771" s="112"/>
      <c r="W771" s="71"/>
      <c r="X771" s="72"/>
      <c r="Y771" s="112"/>
      <c r="Z771" s="72"/>
      <c r="AA771" s="75"/>
      <c r="AB771" s="169"/>
      <c r="AC771" s="72"/>
      <c r="AD771" s="170"/>
      <c r="AE771" s="72"/>
      <c r="AF771" s="170"/>
      <c r="AG771" s="71"/>
      <c r="AH771" s="72"/>
      <c r="AI771" s="170"/>
      <c r="AJ771" s="71"/>
      <c r="AK771" s="72"/>
      <c r="AL771" s="170"/>
      <c r="AM771" s="72"/>
      <c r="AN771" s="111"/>
      <c r="AO771" s="72"/>
      <c r="AP771" s="156"/>
      <c r="AQ771" s="72"/>
      <c r="AR771" s="156"/>
      <c r="AS771" s="72"/>
      <c r="AT771" s="160"/>
      <c r="AU771" s="72"/>
      <c r="AV771" s="156"/>
      <c r="AW771" s="71"/>
      <c r="AX771" s="72"/>
      <c r="AY771" s="111"/>
      <c r="AZ771" s="71"/>
      <c r="BA771" s="72"/>
      <c r="BB771" s="171"/>
      <c r="BC771" s="72"/>
      <c r="BD771" s="75"/>
    </row>
    <row r="772" ht="16.5" customHeight="1" outlineLevel="1">
      <c r="A772" s="75"/>
      <c r="B772" s="105"/>
      <c r="C772" s="106"/>
      <c r="D772" s="72"/>
      <c r="E772" s="107"/>
      <c r="F772" s="71"/>
      <c r="G772" s="107"/>
      <c r="H772" s="71"/>
      <c r="I772" s="107"/>
      <c r="J772" s="71"/>
      <c r="K772" s="71"/>
      <c r="L772" s="71"/>
      <c r="M772" s="72"/>
      <c r="N772" s="246"/>
      <c r="O772" s="72"/>
      <c r="P772" s="109"/>
      <c r="Q772" s="71"/>
      <c r="R772" s="110"/>
      <c r="S772" s="72"/>
      <c r="T772" s="111"/>
      <c r="U772" s="72"/>
      <c r="V772" s="112"/>
      <c r="W772" s="71"/>
      <c r="X772" s="72"/>
      <c r="Y772" s="112"/>
      <c r="Z772" s="72"/>
      <c r="AA772" s="75"/>
      <c r="AB772" s="169"/>
      <c r="AC772" s="72"/>
      <c r="AD772" s="170"/>
      <c r="AE772" s="72"/>
      <c r="AF772" s="170"/>
      <c r="AG772" s="71"/>
      <c r="AH772" s="72"/>
      <c r="AI772" s="170"/>
      <c r="AJ772" s="71"/>
      <c r="AK772" s="72"/>
      <c r="AL772" s="170"/>
      <c r="AM772" s="72"/>
      <c r="AN772" s="111"/>
      <c r="AO772" s="72"/>
      <c r="AP772" s="156"/>
      <c r="AQ772" s="72"/>
      <c r="AR772" s="156"/>
      <c r="AS772" s="72"/>
      <c r="AT772" s="160"/>
      <c r="AU772" s="72"/>
      <c r="AV772" s="156"/>
      <c r="AW772" s="71"/>
      <c r="AX772" s="72"/>
      <c r="AY772" s="111"/>
      <c r="AZ772" s="71"/>
      <c r="BA772" s="72"/>
      <c r="BB772" s="171"/>
      <c r="BC772" s="72"/>
      <c r="BD772" s="75"/>
    </row>
    <row r="773" ht="16.5" customHeight="1" outlineLevel="1">
      <c r="A773" s="75"/>
      <c r="B773" s="105"/>
      <c r="C773" s="106"/>
      <c r="D773" s="72"/>
      <c r="E773" s="107"/>
      <c r="F773" s="71"/>
      <c r="G773" s="107"/>
      <c r="H773" s="71"/>
      <c r="I773" s="107"/>
      <c r="J773" s="71"/>
      <c r="K773" s="71"/>
      <c r="L773" s="71"/>
      <c r="M773" s="72"/>
      <c r="N773" s="246"/>
      <c r="O773" s="72"/>
      <c r="P773" s="109"/>
      <c r="Q773" s="71"/>
      <c r="R773" s="110"/>
      <c r="S773" s="72"/>
      <c r="T773" s="111"/>
      <c r="U773" s="72"/>
      <c r="V773" s="112"/>
      <c r="W773" s="71"/>
      <c r="X773" s="72"/>
      <c r="Y773" s="112"/>
      <c r="Z773" s="72"/>
      <c r="AA773" s="75"/>
      <c r="AB773" s="169"/>
      <c r="AC773" s="72"/>
      <c r="AD773" s="170"/>
      <c r="AE773" s="72"/>
      <c r="AF773" s="170"/>
      <c r="AG773" s="71"/>
      <c r="AH773" s="72"/>
      <c r="AI773" s="170"/>
      <c r="AJ773" s="71"/>
      <c r="AK773" s="72"/>
      <c r="AL773" s="170"/>
      <c r="AM773" s="72"/>
      <c r="AN773" s="111"/>
      <c r="AO773" s="72"/>
      <c r="AP773" s="156"/>
      <c r="AQ773" s="72"/>
      <c r="AR773" s="156"/>
      <c r="AS773" s="72"/>
      <c r="AT773" s="160"/>
      <c r="AU773" s="72"/>
      <c r="AV773" s="156"/>
      <c r="AW773" s="71"/>
      <c r="AX773" s="72"/>
      <c r="AY773" s="111"/>
      <c r="AZ773" s="71"/>
      <c r="BA773" s="72"/>
      <c r="BB773" s="171"/>
      <c r="BC773" s="72"/>
      <c r="BD773" s="75"/>
    </row>
    <row r="774" ht="16.5" customHeight="1" outlineLevel="1">
      <c r="A774" s="75"/>
      <c r="B774" s="105"/>
      <c r="C774" s="106"/>
      <c r="D774" s="72"/>
      <c r="E774" s="107"/>
      <c r="F774" s="71"/>
      <c r="G774" s="107"/>
      <c r="H774" s="71"/>
      <c r="I774" s="107"/>
      <c r="J774" s="71"/>
      <c r="K774" s="71"/>
      <c r="L774" s="71"/>
      <c r="M774" s="72"/>
      <c r="N774" s="246"/>
      <c r="O774" s="72"/>
      <c r="P774" s="109"/>
      <c r="Q774" s="71"/>
      <c r="R774" s="110"/>
      <c r="S774" s="72"/>
      <c r="T774" s="111"/>
      <c r="U774" s="72"/>
      <c r="V774" s="112"/>
      <c r="W774" s="71"/>
      <c r="X774" s="72"/>
      <c r="Y774" s="112"/>
      <c r="Z774" s="72"/>
      <c r="AA774" s="75"/>
      <c r="AB774" s="169"/>
      <c r="AC774" s="72"/>
      <c r="AD774" s="170"/>
      <c r="AE774" s="72"/>
      <c r="AF774" s="170"/>
      <c r="AG774" s="71"/>
      <c r="AH774" s="72"/>
      <c r="AI774" s="170"/>
      <c r="AJ774" s="71"/>
      <c r="AK774" s="72"/>
      <c r="AL774" s="170"/>
      <c r="AM774" s="72"/>
      <c r="AN774" s="111"/>
      <c r="AO774" s="72"/>
      <c r="AP774" s="156"/>
      <c r="AQ774" s="72"/>
      <c r="AR774" s="156"/>
      <c r="AS774" s="72"/>
      <c r="AT774" s="160"/>
      <c r="AU774" s="72"/>
      <c r="AV774" s="156"/>
      <c r="AW774" s="71"/>
      <c r="AX774" s="72"/>
      <c r="AY774" s="111"/>
      <c r="AZ774" s="71"/>
      <c r="BA774" s="72"/>
      <c r="BB774" s="171"/>
      <c r="BC774" s="72"/>
      <c r="BD774" s="75"/>
    </row>
    <row r="775" ht="16.5" customHeight="1" outlineLevel="1">
      <c r="A775" s="75"/>
      <c r="B775" s="105"/>
      <c r="C775" s="106"/>
      <c r="D775" s="72"/>
      <c r="E775" s="107"/>
      <c r="F775" s="71"/>
      <c r="G775" s="107"/>
      <c r="H775" s="71"/>
      <c r="I775" s="107"/>
      <c r="J775" s="71"/>
      <c r="K775" s="71"/>
      <c r="L775" s="71"/>
      <c r="M775" s="72"/>
      <c r="N775" s="246"/>
      <c r="O775" s="72"/>
      <c r="P775" s="109"/>
      <c r="Q775" s="71"/>
      <c r="R775" s="110"/>
      <c r="S775" s="72"/>
      <c r="T775" s="111"/>
      <c r="U775" s="72"/>
      <c r="V775" s="112"/>
      <c r="W775" s="71"/>
      <c r="X775" s="72"/>
      <c r="Y775" s="112"/>
      <c r="Z775" s="72"/>
      <c r="AA775" s="75"/>
      <c r="AB775" s="169"/>
      <c r="AC775" s="72"/>
      <c r="AD775" s="170"/>
      <c r="AE775" s="72"/>
      <c r="AF775" s="170"/>
      <c r="AG775" s="71"/>
      <c r="AH775" s="72"/>
      <c r="AI775" s="170"/>
      <c r="AJ775" s="71"/>
      <c r="AK775" s="72"/>
      <c r="AL775" s="170"/>
      <c r="AM775" s="72"/>
      <c r="AN775" s="111"/>
      <c r="AO775" s="72"/>
      <c r="AP775" s="156"/>
      <c r="AQ775" s="72"/>
      <c r="AR775" s="156"/>
      <c r="AS775" s="72"/>
      <c r="AT775" s="160"/>
      <c r="AU775" s="72"/>
      <c r="AV775" s="156"/>
      <c r="AW775" s="71"/>
      <c r="AX775" s="72"/>
      <c r="AY775" s="111"/>
      <c r="AZ775" s="71"/>
      <c r="BA775" s="72"/>
      <c r="BB775" s="171"/>
      <c r="BC775" s="72"/>
      <c r="BD775" s="75"/>
    </row>
    <row r="776" ht="16.5" customHeight="1" outlineLevel="1">
      <c r="A776" s="75"/>
      <c r="B776" s="105"/>
      <c r="C776" s="106"/>
      <c r="D776" s="72"/>
      <c r="E776" s="107"/>
      <c r="F776" s="71"/>
      <c r="G776" s="107"/>
      <c r="H776" s="71"/>
      <c r="I776" s="107"/>
      <c r="J776" s="71"/>
      <c r="K776" s="71"/>
      <c r="L776" s="71"/>
      <c r="M776" s="72"/>
      <c r="N776" s="246"/>
      <c r="O776" s="72"/>
      <c r="P776" s="109"/>
      <c r="Q776" s="71"/>
      <c r="R776" s="110"/>
      <c r="S776" s="72"/>
      <c r="T776" s="111"/>
      <c r="U776" s="72"/>
      <c r="V776" s="112"/>
      <c r="W776" s="71"/>
      <c r="X776" s="72"/>
      <c r="Y776" s="112"/>
      <c r="Z776" s="72"/>
      <c r="AA776" s="75"/>
      <c r="AB776" s="169"/>
      <c r="AC776" s="72"/>
      <c r="AD776" s="170"/>
      <c r="AE776" s="72"/>
      <c r="AF776" s="170"/>
      <c r="AG776" s="71"/>
      <c r="AH776" s="72"/>
      <c r="AI776" s="170"/>
      <c r="AJ776" s="71"/>
      <c r="AK776" s="72"/>
      <c r="AL776" s="170"/>
      <c r="AM776" s="72"/>
      <c r="AN776" s="111"/>
      <c r="AO776" s="72"/>
      <c r="AP776" s="156"/>
      <c r="AQ776" s="72"/>
      <c r="AR776" s="156"/>
      <c r="AS776" s="72"/>
      <c r="AT776" s="160"/>
      <c r="AU776" s="72"/>
      <c r="AV776" s="156"/>
      <c r="AW776" s="71"/>
      <c r="AX776" s="72"/>
      <c r="AY776" s="111"/>
      <c r="AZ776" s="71"/>
      <c r="BA776" s="72"/>
      <c r="BB776" s="171"/>
      <c r="BC776" s="72"/>
      <c r="BD776" s="75"/>
    </row>
    <row r="777" ht="16.5" customHeight="1" outlineLevel="1">
      <c r="A777" s="75"/>
      <c r="B777" s="105"/>
      <c r="C777" s="106"/>
      <c r="D777" s="72"/>
      <c r="E777" s="107"/>
      <c r="F777" s="71"/>
      <c r="G777" s="107"/>
      <c r="H777" s="71"/>
      <c r="I777" s="107"/>
      <c r="J777" s="71"/>
      <c r="K777" s="71"/>
      <c r="L777" s="71"/>
      <c r="M777" s="72"/>
      <c r="N777" s="246"/>
      <c r="O777" s="72"/>
      <c r="P777" s="109"/>
      <c r="Q777" s="71"/>
      <c r="R777" s="110"/>
      <c r="S777" s="72"/>
      <c r="T777" s="111"/>
      <c r="U777" s="72"/>
      <c r="V777" s="112"/>
      <c r="W777" s="71"/>
      <c r="X777" s="72"/>
      <c r="Y777" s="112"/>
      <c r="Z777" s="72"/>
      <c r="AA777" s="75"/>
      <c r="AB777" s="169"/>
      <c r="AC777" s="72"/>
      <c r="AD777" s="170"/>
      <c r="AE777" s="72"/>
      <c r="AF777" s="170"/>
      <c r="AG777" s="71"/>
      <c r="AH777" s="72"/>
      <c r="AI777" s="170"/>
      <c r="AJ777" s="71"/>
      <c r="AK777" s="72"/>
      <c r="AL777" s="170"/>
      <c r="AM777" s="72"/>
      <c r="AN777" s="111"/>
      <c r="AO777" s="72"/>
      <c r="AP777" s="156"/>
      <c r="AQ777" s="72"/>
      <c r="AR777" s="156"/>
      <c r="AS777" s="72"/>
      <c r="AT777" s="160"/>
      <c r="AU777" s="72"/>
      <c r="AV777" s="156"/>
      <c r="AW777" s="71"/>
      <c r="AX777" s="72"/>
      <c r="AY777" s="111"/>
      <c r="AZ777" s="71"/>
      <c r="BA777" s="72"/>
      <c r="BB777" s="171"/>
      <c r="BC777" s="72"/>
      <c r="BD777" s="75"/>
    </row>
    <row r="778" ht="16.5" customHeight="1" outlineLevel="1">
      <c r="A778" s="75"/>
      <c r="B778" s="105"/>
      <c r="C778" s="106"/>
      <c r="D778" s="72"/>
      <c r="E778" s="107"/>
      <c r="F778" s="71"/>
      <c r="G778" s="107"/>
      <c r="H778" s="71"/>
      <c r="I778" s="107"/>
      <c r="J778" s="71"/>
      <c r="K778" s="71"/>
      <c r="L778" s="71"/>
      <c r="M778" s="72"/>
      <c r="N778" s="246"/>
      <c r="O778" s="72"/>
      <c r="P778" s="109"/>
      <c r="Q778" s="71"/>
      <c r="R778" s="110"/>
      <c r="S778" s="72"/>
      <c r="T778" s="111"/>
      <c r="U778" s="72"/>
      <c r="V778" s="112"/>
      <c r="W778" s="71"/>
      <c r="X778" s="72"/>
      <c r="Y778" s="112"/>
      <c r="Z778" s="72"/>
      <c r="AA778" s="75"/>
      <c r="AB778" s="169"/>
      <c r="AC778" s="72"/>
      <c r="AD778" s="170"/>
      <c r="AE778" s="72"/>
      <c r="AF778" s="170"/>
      <c r="AG778" s="71"/>
      <c r="AH778" s="72"/>
      <c r="AI778" s="170"/>
      <c r="AJ778" s="71"/>
      <c r="AK778" s="72"/>
      <c r="AL778" s="170"/>
      <c r="AM778" s="72"/>
      <c r="AN778" s="111"/>
      <c r="AO778" s="72"/>
      <c r="AP778" s="156"/>
      <c r="AQ778" s="72"/>
      <c r="AR778" s="156"/>
      <c r="AS778" s="72"/>
      <c r="AT778" s="160"/>
      <c r="AU778" s="72"/>
      <c r="AV778" s="156"/>
      <c r="AW778" s="71"/>
      <c r="AX778" s="72"/>
      <c r="AY778" s="111"/>
      <c r="AZ778" s="71"/>
      <c r="BA778" s="72"/>
      <c r="BB778" s="171"/>
      <c r="BC778" s="72"/>
      <c r="BD778" s="75"/>
    </row>
    <row r="779" ht="16.5" customHeight="1" outlineLevel="1">
      <c r="A779" s="75"/>
      <c r="B779" s="105"/>
      <c r="C779" s="106"/>
      <c r="D779" s="72"/>
      <c r="E779" s="107"/>
      <c r="F779" s="71"/>
      <c r="G779" s="107"/>
      <c r="H779" s="71"/>
      <c r="I779" s="107"/>
      <c r="J779" s="71"/>
      <c r="K779" s="71"/>
      <c r="L779" s="71"/>
      <c r="M779" s="72"/>
      <c r="N779" s="246"/>
      <c r="O779" s="72"/>
      <c r="P779" s="109"/>
      <c r="Q779" s="71"/>
      <c r="R779" s="110"/>
      <c r="S779" s="72"/>
      <c r="T779" s="111"/>
      <c r="U779" s="72"/>
      <c r="V779" s="112"/>
      <c r="W779" s="71"/>
      <c r="X779" s="72"/>
      <c r="Y779" s="112"/>
      <c r="Z779" s="72"/>
      <c r="AA779" s="75"/>
      <c r="AB779" s="169"/>
      <c r="AC779" s="72"/>
      <c r="AD779" s="170"/>
      <c r="AE779" s="72"/>
      <c r="AF779" s="170"/>
      <c r="AG779" s="71"/>
      <c r="AH779" s="72"/>
      <c r="AI779" s="170"/>
      <c r="AJ779" s="71"/>
      <c r="AK779" s="72"/>
      <c r="AL779" s="170"/>
      <c r="AM779" s="72"/>
      <c r="AN779" s="111"/>
      <c r="AO779" s="72"/>
      <c r="AP779" s="156"/>
      <c r="AQ779" s="72"/>
      <c r="AR779" s="156"/>
      <c r="AS779" s="72"/>
      <c r="AT779" s="160"/>
      <c r="AU779" s="72"/>
      <c r="AV779" s="156"/>
      <c r="AW779" s="71"/>
      <c r="AX779" s="72"/>
      <c r="AY779" s="111"/>
      <c r="AZ779" s="71"/>
      <c r="BA779" s="72"/>
      <c r="BB779" s="171"/>
      <c r="BC779" s="72"/>
      <c r="BD779" s="75"/>
    </row>
    <row r="780" ht="16.5" customHeight="1" outlineLevel="1">
      <c r="A780" s="75"/>
      <c r="B780" s="105"/>
      <c r="C780" s="106"/>
      <c r="D780" s="72"/>
      <c r="E780" s="107"/>
      <c r="F780" s="71"/>
      <c r="G780" s="107"/>
      <c r="H780" s="71"/>
      <c r="I780" s="107"/>
      <c r="J780" s="71"/>
      <c r="K780" s="71"/>
      <c r="L780" s="71"/>
      <c r="M780" s="72"/>
      <c r="N780" s="246"/>
      <c r="O780" s="72"/>
      <c r="P780" s="109"/>
      <c r="Q780" s="71"/>
      <c r="R780" s="110"/>
      <c r="S780" s="72"/>
      <c r="T780" s="111"/>
      <c r="U780" s="72"/>
      <c r="V780" s="112"/>
      <c r="W780" s="71"/>
      <c r="X780" s="72"/>
      <c r="Y780" s="112"/>
      <c r="Z780" s="72"/>
      <c r="AA780" s="75"/>
      <c r="AB780" s="169"/>
      <c r="AC780" s="72"/>
      <c r="AD780" s="170"/>
      <c r="AE780" s="72"/>
      <c r="AF780" s="170"/>
      <c r="AG780" s="71"/>
      <c r="AH780" s="72"/>
      <c r="AI780" s="170"/>
      <c r="AJ780" s="71"/>
      <c r="AK780" s="72"/>
      <c r="AL780" s="170"/>
      <c r="AM780" s="72"/>
      <c r="AN780" s="111"/>
      <c r="AO780" s="72"/>
      <c r="AP780" s="156"/>
      <c r="AQ780" s="72"/>
      <c r="AR780" s="156"/>
      <c r="AS780" s="72"/>
      <c r="AT780" s="160"/>
      <c r="AU780" s="72"/>
      <c r="AV780" s="156"/>
      <c r="AW780" s="71"/>
      <c r="AX780" s="72"/>
      <c r="AY780" s="111"/>
      <c r="AZ780" s="71"/>
      <c r="BA780" s="72"/>
      <c r="BB780" s="171"/>
      <c r="BC780" s="72"/>
      <c r="BD780" s="75"/>
    </row>
    <row r="781" ht="16.5" customHeight="1" outlineLevel="1">
      <c r="A781" s="75"/>
      <c r="B781" s="105"/>
      <c r="C781" s="106"/>
      <c r="D781" s="72"/>
      <c r="E781" s="107"/>
      <c r="F781" s="71"/>
      <c r="G781" s="107"/>
      <c r="H781" s="71"/>
      <c r="I781" s="107"/>
      <c r="J781" s="71"/>
      <c r="K781" s="71"/>
      <c r="L781" s="71"/>
      <c r="M781" s="72"/>
      <c r="N781" s="246"/>
      <c r="O781" s="72"/>
      <c r="P781" s="109"/>
      <c r="Q781" s="71"/>
      <c r="R781" s="110"/>
      <c r="S781" s="72"/>
      <c r="T781" s="111"/>
      <c r="U781" s="72"/>
      <c r="V781" s="112"/>
      <c r="W781" s="71"/>
      <c r="X781" s="72"/>
      <c r="Y781" s="112"/>
      <c r="Z781" s="72"/>
      <c r="AA781" s="75"/>
      <c r="AB781" s="169"/>
      <c r="AC781" s="72"/>
      <c r="AD781" s="170"/>
      <c r="AE781" s="72"/>
      <c r="AF781" s="170"/>
      <c r="AG781" s="71"/>
      <c r="AH781" s="72"/>
      <c r="AI781" s="170"/>
      <c r="AJ781" s="71"/>
      <c r="AK781" s="72"/>
      <c r="AL781" s="170"/>
      <c r="AM781" s="72"/>
      <c r="AN781" s="111"/>
      <c r="AO781" s="72"/>
      <c r="AP781" s="156"/>
      <c r="AQ781" s="72"/>
      <c r="AR781" s="156"/>
      <c r="AS781" s="72"/>
      <c r="AT781" s="160"/>
      <c r="AU781" s="72"/>
      <c r="AV781" s="156"/>
      <c r="AW781" s="71"/>
      <c r="AX781" s="72"/>
      <c r="AY781" s="111"/>
      <c r="AZ781" s="71"/>
      <c r="BA781" s="72"/>
      <c r="BB781" s="171"/>
      <c r="BC781" s="72"/>
      <c r="BD781" s="75"/>
    </row>
    <row r="782" ht="16.5" customHeight="1" outlineLevel="1">
      <c r="A782" s="75"/>
      <c r="B782" s="105"/>
      <c r="C782" s="106"/>
      <c r="D782" s="72"/>
      <c r="E782" s="107"/>
      <c r="F782" s="71"/>
      <c r="G782" s="107"/>
      <c r="H782" s="71"/>
      <c r="I782" s="107"/>
      <c r="J782" s="71"/>
      <c r="K782" s="71"/>
      <c r="L782" s="71"/>
      <c r="M782" s="72"/>
      <c r="N782" s="246"/>
      <c r="O782" s="72"/>
      <c r="P782" s="109"/>
      <c r="Q782" s="71"/>
      <c r="R782" s="110"/>
      <c r="S782" s="72"/>
      <c r="T782" s="111"/>
      <c r="U782" s="72"/>
      <c r="V782" s="112"/>
      <c r="W782" s="71"/>
      <c r="X782" s="72"/>
      <c r="Y782" s="112"/>
      <c r="Z782" s="72"/>
      <c r="AA782" s="75"/>
      <c r="AB782" s="169"/>
      <c r="AC782" s="72"/>
      <c r="AD782" s="170"/>
      <c r="AE782" s="72"/>
      <c r="AF782" s="170"/>
      <c r="AG782" s="71"/>
      <c r="AH782" s="72"/>
      <c r="AI782" s="170"/>
      <c r="AJ782" s="71"/>
      <c r="AK782" s="72"/>
      <c r="AL782" s="170"/>
      <c r="AM782" s="72"/>
      <c r="AN782" s="111"/>
      <c r="AO782" s="72"/>
      <c r="AP782" s="156"/>
      <c r="AQ782" s="72"/>
      <c r="AR782" s="156"/>
      <c r="AS782" s="72"/>
      <c r="AT782" s="160"/>
      <c r="AU782" s="72"/>
      <c r="AV782" s="156"/>
      <c r="AW782" s="71"/>
      <c r="AX782" s="72"/>
      <c r="AY782" s="111"/>
      <c r="AZ782" s="71"/>
      <c r="BA782" s="72"/>
      <c r="BB782" s="171"/>
      <c r="BC782" s="72"/>
      <c r="BD782" s="75"/>
    </row>
    <row r="783" ht="16.5" customHeight="1" outlineLevel="1">
      <c r="A783" s="75"/>
      <c r="B783" s="105"/>
      <c r="C783" s="106"/>
      <c r="D783" s="72"/>
      <c r="E783" s="107"/>
      <c r="F783" s="71"/>
      <c r="G783" s="107"/>
      <c r="H783" s="71"/>
      <c r="I783" s="107"/>
      <c r="J783" s="71"/>
      <c r="K783" s="71"/>
      <c r="L783" s="71"/>
      <c r="M783" s="72"/>
      <c r="N783" s="246"/>
      <c r="O783" s="72"/>
      <c r="P783" s="109"/>
      <c r="Q783" s="71"/>
      <c r="R783" s="110"/>
      <c r="S783" s="72"/>
      <c r="T783" s="111"/>
      <c r="U783" s="72"/>
      <c r="V783" s="112"/>
      <c r="W783" s="71"/>
      <c r="X783" s="72"/>
      <c r="Y783" s="112"/>
      <c r="Z783" s="72"/>
      <c r="AA783" s="75"/>
      <c r="AB783" s="169"/>
      <c r="AC783" s="72"/>
      <c r="AD783" s="170"/>
      <c r="AE783" s="72"/>
      <c r="AF783" s="170"/>
      <c r="AG783" s="71"/>
      <c r="AH783" s="72"/>
      <c r="AI783" s="170"/>
      <c r="AJ783" s="71"/>
      <c r="AK783" s="72"/>
      <c r="AL783" s="170"/>
      <c r="AM783" s="72"/>
      <c r="AN783" s="111"/>
      <c r="AO783" s="72"/>
      <c r="AP783" s="156"/>
      <c r="AQ783" s="72"/>
      <c r="AR783" s="156"/>
      <c r="AS783" s="72"/>
      <c r="AT783" s="160"/>
      <c r="AU783" s="72"/>
      <c r="AV783" s="156"/>
      <c r="AW783" s="71"/>
      <c r="AX783" s="72"/>
      <c r="AY783" s="111"/>
      <c r="AZ783" s="71"/>
      <c r="BA783" s="72"/>
      <c r="BB783" s="171"/>
      <c r="BC783" s="72"/>
      <c r="BD783" s="75"/>
    </row>
    <row r="784" ht="16.5" customHeight="1" outlineLevel="1">
      <c r="A784" s="75"/>
      <c r="B784" s="105"/>
      <c r="C784" s="106"/>
      <c r="D784" s="72"/>
      <c r="E784" s="107"/>
      <c r="F784" s="71"/>
      <c r="G784" s="107"/>
      <c r="H784" s="71"/>
      <c r="I784" s="107"/>
      <c r="J784" s="71"/>
      <c r="K784" s="71"/>
      <c r="L784" s="71"/>
      <c r="M784" s="72"/>
      <c r="N784" s="246"/>
      <c r="O784" s="72"/>
      <c r="P784" s="109"/>
      <c r="Q784" s="71"/>
      <c r="R784" s="110"/>
      <c r="S784" s="72"/>
      <c r="T784" s="111"/>
      <c r="U784" s="72"/>
      <c r="V784" s="112"/>
      <c r="W784" s="71"/>
      <c r="X784" s="72"/>
      <c r="Y784" s="112"/>
      <c r="Z784" s="72"/>
      <c r="AA784" s="75"/>
      <c r="AB784" s="169"/>
      <c r="AC784" s="72"/>
      <c r="AD784" s="170"/>
      <c r="AE784" s="72"/>
      <c r="AF784" s="170"/>
      <c r="AG784" s="71"/>
      <c r="AH784" s="72"/>
      <c r="AI784" s="170"/>
      <c r="AJ784" s="71"/>
      <c r="AK784" s="72"/>
      <c r="AL784" s="170"/>
      <c r="AM784" s="72"/>
      <c r="AN784" s="111"/>
      <c r="AO784" s="72"/>
      <c r="AP784" s="156"/>
      <c r="AQ784" s="72"/>
      <c r="AR784" s="156"/>
      <c r="AS784" s="72"/>
      <c r="AT784" s="160"/>
      <c r="AU784" s="72"/>
      <c r="AV784" s="156"/>
      <c r="AW784" s="71"/>
      <c r="AX784" s="72"/>
      <c r="AY784" s="111"/>
      <c r="AZ784" s="71"/>
      <c r="BA784" s="72"/>
      <c r="BB784" s="171"/>
      <c r="BC784" s="72"/>
      <c r="BD784" s="75"/>
    </row>
    <row r="785" ht="16.5" customHeight="1" outlineLevel="1">
      <c r="A785" s="75"/>
      <c r="B785" s="105"/>
      <c r="C785" s="106"/>
      <c r="D785" s="72"/>
      <c r="E785" s="107"/>
      <c r="F785" s="71"/>
      <c r="G785" s="107"/>
      <c r="H785" s="71"/>
      <c r="I785" s="107"/>
      <c r="J785" s="71"/>
      <c r="K785" s="71"/>
      <c r="L785" s="71"/>
      <c r="M785" s="72"/>
      <c r="N785" s="246"/>
      <c r="O785" s="72"/>
      <c r="P785" s="109"/>
      <c r="Q785" s="71"/>
      <c r="R785" s="110"/>
      <c r="S785" s="72"/>
      <c r="T785" s="111"/>
      <c r="U785" s="72"/>
      <c r="V785" s="112"/>
      <c r="W785" s="71"/>
      <c r="X785" s="72"/>
      <c r="Y785" s="112"/>
      <c r="Z785" s="72"/>
      <c r="AA785" s="75"/>
      <c r="AB785" s="169"/>
      <c r="AC785" s="72"/>
      <c r="AD785" s="170"/>
      <c r="AE785" s="72"/>
      <c r="AF785" s="170"/>
      <c r="AG785" s="71"/>
      <c r="AH785" s="72"/>
      <c r="AI785" s="170"/>
      <c r="AJ785" s="71"/>
      <c r="AK785" s="72"/>
      <c r="AL785" s="170"/>
      <c r="AM785" s="72"/>
      <c r="AN785" s="111"/>
      <c r="AO785" s="72"/>
      <c r="AP785" s="156"/>
      <c r="AQ785" s="72"/>
      <c r="AR785" s="156"/>
      <c r="AS785" s="72"/>
      <c r="AT785" s="160"/>
      <c r="AU785" s="72"/>
      <c r="AV785" s="156"/>
      <c r="AW785" s="71"/>
      <c r="AX785" s="72"/>
      <c r="AY785" s="111"/>
      <c r="AZ785" s="71"/>
      <c r="BA785" s="72"/>
      <c r="BB785" s="171"/>
      <c r="BC785" s="72"/>
      <c r="BD785" s="75"/>
    </row>
    <row r="786" ht="16.5" customHeight="1" outlineLevel="1">
      <c r="A786" s="75"/>
      <c r="B786" s="105"/>
      <c r="C786" s="106"/>
      <c r="D786" s="72"/>
      <c r="E786" s="107"/>
      <c r="F786" s="71"/>
      <c r="G786" s="107"/>
      <c r="H786" s="71"/>
      <c r="I786" s="107"/>
      <c r="J786" s="71"/>
      <c r="K786" s="71"/>
      <c r="L786" s="71"/>
      <c r="M786" s="72"/>
      <c r="N786" s="246"/>
      <c r="O786" s="72"/>
      <c r="P786" s="109"/>
      <c r="Q786" s="71"/>
      <c r="R786" s="110"/>
      <c r="S786" s="72"/>
      <c r="T786" s="111"/>
      <c r="U786" s="72"/>
      <c r="V786" s="112"/>
      <c r="W786" s="71"/>
      <c r="X786" s="72"/>
      <c r="Y786" s="112"/>
      <c r="Z786" s="72"/>
      <c r="AA786" s="75"/>
      <c r="AB786" s="169"/>
      <c r="AC786" s="72"/>
      <c r="AD786" s="170"/>
      <c r="AE786" s="72"/>
      <c r="AF786" s="170"/>
      <c r="AG786" s="71"/>
      <c r="AH786" s="72"/>
      <c r="AI786" s="170"/>
      <c r="AJ786" s="71"/>
      <c r="AK786" s="72"/>
      <c r="AL786" s="170"/>
      <c r="AM786" s="72"/>
      <c r="AN786" s="111"/>
      <c r="AO786" s="72"/>
      <c r="AP786" s="156"/>
      <c r="AQ786" s="72"/>
      <c r="AR786" s="156"/>
      <c r="AS786" s="72"/>
      <c r="AT786" s="160"/>
      <c r="AU786" s="72"/>
      <c r="AV786" s="156"/>
      <c r="AW786" s="71"/>
      <c r="AX786" s="72"/>
      <c r="AY786" s="111"/>
      <c r="AZ786" s="71"/>
      <c r="BA786" s="72"/>
      <c r="BB786" s="171"/>
      <c r="BC786" s="72"/>
      <c r="BD786" s="75"/>
    </row>
    <row r="787" ht="16.5" customHeight="1" outlineLevel="1">
      <c r="A787" s="75"/>
      <c r="B787" s="105"/>
      <c r="C787" s="106"/>
      <c r="D787" s="72"/>
      <c r="E787" s="107"/>
      <c r="F787" s="71"/>
      <c r="G787" s="107"/>
      <c r="H787" s="71"/>
      <c r="I787" s="107"/>
      <c r="J787" s="71"/>
      <c r="K787" s="71"/>
      <c r="L787" s="71"/>
      <c r="M787" s="72"/>
      <c r="N787" s="246"/>
      <c r="O787" s="72"/>
      <c r="P787" s="109"/>
      <c r="Q787" s="71"/>
      <c r="R787" s="110"/>
      <c r="S787" s="72"/>
      <c r="T787" s="111"/>
      <c r="U787" s="72"/>
      <c r="V787" s="112"/>
      <c r="W787" s="71"/>
      <c r="X787" s="72"/>
      <c r="Y787" s="112"/>
      <c r="Z787" s="72"/>
      <c r="AA787" s="75"/>
      <c r="AB787" s="169"/>
      <c r="AC787" s="72"/>
      <c r="AD787" s="170"/>
      <c r="AE787" s="72"/>
      <c r="AF787" s="170"/>
      <c r="AG787" s="71"/>
      <c r="AH787" s="72"/>
      <c r="AI787" s="170"/>
      <c r="AJ787" s="71"/>
      <c r="AK787" s="72"/>
      <c r="AL787" s="170"/>
      <c r="AM787" s="72"/>
      <c r="AN787" s="111"/>
      <c r="AO787" s="72"/>
      <c r="AP787" s="156"/>
      <c r="AQ787" s="72"/>
      <c r="AR787" s="156"/>
      <c r="AS787" s="72"/>
      <c r="AT787" s="160"/>
      <c r="AU787" s="72"/>
      <c r="AV787" s="156"/>
      <c r="AW787" s="71"/>
      <c r="AX787" s="72"/>
      <c r="AY787" s="111"/>
      <c r="AZ787" s="71"/>
      <c r="BA787" s="72"/>
      <c r="BB787" s="171"/>
      <c r="BC787" s="72"/>
      <c r="BD787" s="75"/>
    </row>
    <row r="788" ht="16.5" customHeight="1" outlineLevel="1">
      <c r="A788" s="75"/>
      <c r="B788" s="105"/>
      <c r="C788" s="106"/>
      <c r="D788" s="72"/>
      <c r="E788" s="107"/>
      <c r="F788" s="71"/>
      <c r="G788" s="107"/>
      <c r="H788" s="71"/>
      <c r="I788" s="107"/>
      <c r="J788" s="71"/>
      <c r="K788" s="71"/>
      <c r="L788" s="71"/>
      <c r="M788" s="72"/>
      <c r="N788" s="246"/>
      <c r="O788" s="72"/>
      <c r="P788" s="109"/>
      <c r="Q788" s="71"/>
      <c r="R788" s="110"/>
      <c r="S788" s="72"/>
      <c r="T788" s="111"/>
      <c r="U788" s="72"/>
      <c r="V788" s="112"/>
      <c r="W788" s="71"/>
      <c r="X788" s="72"/>
      <c r="Y788" s="112"/>
      <c r="Z788" s="72"/>
      <c r="AA788" s="75"/>
      <c r="AB788" s="169"/>
      <c r="AC788" s="72"/>
      <c r="AD788" s="170"/>
      <c r="AE788" s="72"/>
      <c r="AF788" s="170"/>
      <c r="AG788" s="71"/>
      <c r="AH788" s="72"/>
      <c r="AI788" s="170"/>
      <c r="AJ788" s="71"/>
      <c r="AK788" s="72"/>
      <c r="AL788" s="170"/>
      <c r="AM788" s="72"/>
      <c r="AN788" s="111"/>
      <c r="AO788" s="72"/>
      <c r="AP788" s="156"/>
      <c r="AQ788" s="72"/>
      <c r="AR788" s="156"/>
      <c r="AS788" s="72"/>
      <c r="AT788" s="160"/>
      <c r="AU788" s="72"/>
      <c r="AV788" s="156"/>
      <c r="AW788" s="71"/>
      <c r="AX788" s="72"/>
      <c r="AY788" s="111"/>
      <c r="AZ788" s="71"/>
      <c r="BA788" s="72"/>
      <c r="BB788" s="171"/>
      <c r="BC788" s="72"/>
      <c r="BD788" s="75"/>
    </row>
    <row r="789" ht="16.5" customHeight="1" outlineLevel="1">
      <c r="A789" s="75"/>
      <c r="B789" s="105"/>
      <c r="C789" s="106"/>
      <c r="D789" s="72"/>
      <c r="E789" s="107"/>
      <c r="F789" s="71"/>
      <c r="G789" s="107"/>
      <c r="H789" s="71"/>
      <c r="I789" s="107"/>
      <c r="J789" s="71"/>
      <c r="K789" s="71"/>
      <c r="L789" s="71"/>
      <c r="M789" s="72"/>
      <c r="N789" s="246"/>
      <c r="O789" s="72"/>
      <c r="P789" s="109"/>
      <c r="Q789" s="71"/>
      <c r="R789" s="110"/>
      <c r="S789" s="72"/>
      <c r="T789" s="111"/>
      <c r="U789" s="72"/>
      <c r="V789" s="112"/>
      <c r="W789" s="71"/>
      <c r="X789" s="72"/>
      <c r="Y789" s="112"/>
      <c r="Z789" s="72"/>
      <c r="AA789" s="75"/>
      <c r="AB789" s="169"/>
      <c r="AC789" s="72"/>
      <c r="AD789" s="170"/>
      <c r="AE789" s="72"/>
      <c r="AF789" s="170"/>
      <c r="AG789" s="71"/>
      <c r="AH789" s="72"/>
      <c r="AI789" s="170"/>
      <c r="AJ789" s="71"/>
      <c r="AK789" s="72"/>
      <c r="AL789" s="170"/>
      <c r="AM789" s="72"/>
      <c r="AN789" s="111"/>
      <c r="AO789" s="72"/>
      <c r="AP789" s="156"/>
      <c r="AQ789" s="72"/>
      <c r="AR789" s="156"/>
      <c r="AS789" s="72"/>
      <c r="AT789" s="160"/>
      <c r="AU789" s="72"/>
      <c r="AV789" s="156"/>
      <c r="AW789" s="71"/>
      <c r="AX789" s="72"/>
      <c r="AY789" s="111"/>
      <c r="AZ789" s="71"/>
      <c r="BA789" s="72"/>
      <c r="BB789" s="171"/>
      <c r="BC789" s="72"/>
      <c r="BD789" s="75"/>
    </row>
    <row r="790" ht="16.5" customHeight="1" outlineLevel="1">
      <c r="A790" s="75"/>
      <c r="B790" s="105"/>
      <c r="C790" s="106"/>
      <c r="D790" s="72"/>
      <c r="E790" s="107"/>
      <c r="F790" s="71"/>
      <c r="G790" s="107"/>
      <c r="H790" s="71"/>
      <c r="I790" s="107"/>
      <c r="J790" s="71"/>
      <c r="K790" s="71"/>
      <c r="L790" s="71"/>
      <c r="M790" s="72"/>
      <c r="N790" s="246"/>
      <c r="O790" s="72"/>
      <c r="P790" s="109"/>
      <c r="Q790" s="71"/>
      <c r="R790" s="110"/>
      <c r="S790" s="72"/>
      <c r="T790" s="111"/>
      <c r="U790" s="72"/>
      <c r="V790" s="112"/>
      <c r="W790" s="71"/>
      <c r="X790" s="72"/>
      <c r="Y790" s="112"/>
      <c r="Z790" s="72"/>
      <c r="AA790" s="75"/>
      <c r="AB790" s="169"/>
      <c r="AC790" s="72"/>
      <c r="AD790" s="170"/>
      <c r="AE790" s="72"/>
      <c r="AF790" s="170"/>
      <c r="AG790" s="71"/>
      <c r="AH790" s="72"/>
      <c r="AI790" s="170"/>
      <c r="AJ790" s="71"/>
      <c r="AK790" s="72"/>
      <c r="AL790" s="170"/>
      <c r="AM790" s="72"/>
      <c r="AN790" s="111"/>
      <c r="AO790" s="72"/>
      <c r="AP790" s="156"/>
      <c r="AQ790" s="72"/>
      <c r="AR790" s="156"/>
      <c r="AS790" s="72"/>
      <c r="AT790" s="160"/>
      <c r="AU790" s="72"/>
      <c r="AV790" s="156"/>
      <c r="AW790" s="71"/>
      <c r="AX790" s="72"/>
      <c r="AY790" s="111"/>
      <c r="AZ790" s="71"/>
      <c r="BA790" s="72"/>
      <c r="BB790" s="171"/>
      <c r="BC790" s="72"/>
      <c r="BD790" s="75"/>
    </row>
    <row r="791" ht="16.5" customHeight="1" outlineLevel="1">
      <c r="A791" s="75"/>
      <c r="B791" s="105"/>
      <c r="C791" s="106"/>
      <c r="D791" s="72"/>
      <c r="E791" s="107"/>
      <c r="F791" s="71"/>
      <c r="G791" s="107"/>
      <c r="H791" s="71"/>
      <c r="I791" s="107"/>
      <c r="J791" s="71"/>
      <c r="K791" s="71"/>
      <c r="L791" s="71"/>
      <c r="M791" s="72"/>
      <c r="N791" s="246"/>
      <c r="O791" s="72"/>
      <c r="P791" s="109"/>
      <c r="Q791" s="71"/>
      <c r="R791" s="110"/>
      <c r="S791" s="72"/>
      <c r="T791" s="111"/>
      <c r="U791" s="72"/>
      <c r="V791" s="112"/>
      <c r="W791" s="71"/>
      <c r="X791" s="72"/>
      <c r="Y791" s="112"/>
      <c r="Z791" s="72"/>
      <c r="AA791" s="75"/>
      <c r="AB791" s="169"/>
      <c r="AC791" s="72"/>
      <c r="AD791" s="170"/>
      <c r="AE791" s="72"/>
      <c r="AF791" s="170"/>
      <c r="AG791" s="71"/>
      <c r="AH791" s="72"/>
      <c r="AI791" s="170"/>
      <c r="AJ791" s="71"/>
      <c r="AK791" s="72"/>
      <c r="AL791" s="170"/>
      <c r="AM791" s="72"/>
      <c r="AN791" s="111"/>
      <c r="AO791" s="72"/>
      <c r="AP791" s="156"/>
      <c r="AQ791" s="72"/>
      <c r="AR791" s="156"/>
      <c r="AS791" s="72"/>
      <c r="AT791" s="160"/>
      <c r="AU791" s="72"/>
      <c r="AV791" s="156"/>
      <c r="AW791" s="71"/>
      <c r="AX791" s="72"/>
      <c r="AY791" s="111"/>
      <c r="AZ791" s="71"/>
      <c r="BA791" s="72"/>
      <c r="BB791" s="171"/>
      <c r="BC791" s="72"/>
      <c r="BD791" s="75"/>
    </row>
    <row r="792" ht="16.5" customHeight="1" outlineLevel="1">
      <c r="A792" s="75"/>
      <c r="B792" s="105"/>
      <c r="C792" s="106"/>
      <c r="D792" s="72"/>
      <c r="E792" s="107"/>
      <c r="F792" s="71"/>
      <c r="G792" s="107"/>
      <c r="H792" s="71"/>
      <c r="I792" s="107"/>
      <c r="J792" s="71"/>
      <c r="K792" s="71"/>
      <c r="L792" s="71"/>
      <c r="M792" s="72"/>
      <c r="N792" s="246"/>
      <c r="O792" s="72"/>
      <c r="P792" s="109"/>
      <c r="Q792" s="71"/>
      <c r="R792" s="110"/>
      <c r="S792" s="72"/>
      <c r="T792" s="111"/>
      <c r="U792" s="72"/>
      <c r="V792" s="112"/>
      <c r="W792" s="71"/>
      <c r="X792" s="72"/>
      <c r="Y792" s="112"/>
      <c r="Z792" s="72"/>
      <c r="AA792" s="75"/>
      <c r="AB792" s="169"/>
      <c r="AC792" s="72"/>
      <c r="AD792" s="170"/>
      <c r="AE792" s="72"/>
      <c r="AF792" s="170"/>
      <c r="AG792" s="71"/>
      <c r="AH792" s="72"/>
      <c r="AI792" s="170"/>
      <c r="AJ792" s="71"/>
      <c r="AK792" s="72"/>
      <c r="AL792" s="170"/>
      <c r="AM792" s="72"/>
      <c r="AN792" s="111"/>
      <c r="AO792" s="72"/>
      <c r="AP792" s="156"/>
      <c r="AQ792" s="72"/>
      <c r="AR792" s="156"/>
      <c r="AS792" s="72"/>
      <c r="AT792" s="160"/>
      <c r="AU792" s="72"/>
      <c r="AV792" s="156"/>
      <c r="AW792" s="71"/>
      <c r="AX792" s="72"/>
      <c r="AY792" s="111"/>
      <c r="AZ792" s="71"/>
      <c r="BA792" s="72"/>
      <c r="BB792" s="171"/>
      <c r="BC792" s="72"/>
      <c r="BD792" s="75"/>
    </row>
    <row r="793" ht="16.5" customHeight="1" outlineLevel="1">
      <c r="A793" s="75"/>
      <c r="B793" s="105"/>
      <c r="C793" s="106"/>
      <c r="D793" s="72"/>
      <c r="E793" s="107"/>
      <c r="F793" s="71"/>
      <c r="G793" s="107"/>
      <c r="H793" s="71"/>
      <c r="I793" s="107"/>
      <c r="J793" s="71"/>
      <c r="K793" s="71"/>
      <c r="L793" s="71"/>
      <c r="M793" s="72"/>
      <c r="N793" s="246"/>
      <c r="O793" s="72"/>
      <c r="P793" s="109"/>
      <c r="Q793" s="71"/>
      <c r="R793" s="110"/>
      <c r="S793" s="72"/>
      <c r="T793" s="111"/>
      <c r="U793" s="72"/>
      <c r="V793" s="112"/>
      <c r="W793" s="71"/>
      <c r="X793" s="72"/>
      <c r="Y793" s="112"/>
      <c r="Z793" s="72"/>
      <c r="AA793" s="75"/>
      <c r="AB793" s="169"/>
      <c r="AC793" s="72"/>
      <c r="AD793" s="170"/>
      <c r="AE793" s="72"/>
      <c r="AF793" s="170"/>
      <c r="AG793" s="71"/>
      <c r="AH793" s="72"/>
      <c r="AI793" s="170"/>
      <c r="AJ793" s="71"/>
      <c r="AK793" s="72"/>
      <c r="AL793" s="170"/>
      <c r="AM793" s="72"/>
      <c r="AN793" s="111"/>
      <c r="AO793" s="72"/>
      <c r="AP793" s="156"/>
      <c r="AQ793" s="72"/>
      <c r="AR793" s="156"/>
      <c r="AS793" s="72"/>
      <c r="AT793" s="160"/>
      <c r="AU793" s="72"/>
      <c r="AV793" s="156"/>
      <c r="AW793" s="71"/>
      <c r="AX793" s="72"/>
      <c r="AY793" s="111"/>
      <c r="AZ793" s="71"/>
      <c r="BA793" s="72"/>
      <c r="BB793" s="171"/>
      <c r="BC793" s="72"/>
      <c r="BD793" s="75"/>
    </row>
    <row r="794" ht="16.5" customHeight="1" outlineLevel="1">
      <c r="A794" s="75"/>
      <c r="B794" s="105"/>
      <c r="C794" s="106"/>
      <c r="D794" s="72"/>
      <c r="E794" s="107"/>
      <c r="F794" s="71"/>
      <c r="G794" s="107"/>
      <c r="H794" s="71"/>
      <c r="I794" s="107"/>
      <c r="J794" s="71"/>
      <c r="K794" s="71"/>
      <c r="L794" s="71"/>
      <c r="M794" s="72"/>
      <c r="N794" s="246"/>
      <c r="O794" s="72"/>
      <c r="P794" s="109"/>
      <c r="Q794" s="71"/>
      <c r="R794" s="110"/>
      <c r="S794" s="72"/>
      <c r="T794" s="111"/>
      <c r="U794" s="72"/>
      <c r="V794" s="112"/>
      <c r="W794" s="71"/>
      <c r="X794" s="72"/>
      <c r="Y794" s="112"/>
      <c r="Z794" s="72"/>
      <c r="AA794" s="75"/>
      <c r="AB794" s="169"/>
      <c r="AC794" s="72"/>
      <c r="AD794" s="170"/>
      <c r="AE794" s="72"/>
      <c r="AF794" s="170"/>
      <c r="AG794" s="71"/>
      <c r="AH794" s="72"/>
      <c r="AI794" s="170"/>
      <c r="AJ794" s="71"/>
      <c r="AK794" s="72"/>
      <c r="AL794" s="170"/>
      <c r="AM794" s="72"/>
      <c r="AN794" s="111"/>
      <c r="AO794" s="72"/>
      <c r="AP794" s="156"/>
      <c r="AQ794" s="72"/>
      <c r="AR794" s="156"/>
      <c r="AS794" s="72"/>
      <c r="AT794" s="160"/>
      <c r="AU794" s="72"/>
      <c r="AV794" s="156"/>
      <c r="AW794" s="71"/>
      <c r="AX794" s="72"/>
      <c r="AY794" s="111"/>
      <c r="AZ794" s="71"/>
      <c r="BA794" s="72"/>
      <c r="BB794" s="171"/>
      <c r="BC794" s="72"/>
      <c r="BD794" s="75"/>
    </row>
    <row r="795" ht="16.5" customHeight="1" outlineLevel="1">
      <c r="A795" s="75"/>
      <c r="B795" s="105"/>
      <c r="C795" s="106"/>
      <c r="D795" s="72"/>
      <c r="E795" s="107"/>
      <c r="F795" s="71"/>
      <c r="G795" s="107"/>
      <c r="H795" s="71"/>
      <c r="I795" s="107"/>
      <c r="J795" s="71"/>
      <c r="K795" s="71"/>
      <c r="L795" s="71"/>
      <c r="M795" s="72"/>
      <c r="N795" s="246"/>
      <c r="O795" s="72"/>
      <c r="P795" s="109"/>
      <c r="Q795" s="71"/>
      <c r="R795" s="110"/>
      <c r="S795" s="72"/>
      <c r="T795" s="111"/>
      <c r="U795" s="72"/>
      <c r="V795" s="112"/>
      <c r="W795" s="71"/>
      <c r="X795" s="72"/>
      <c r="Y795" s="112"/>
      <c r="Z795" s="72"/>
      <c r="AA795" s="75"/>
      <c r="AB795" s="169"/>
      <c r="AC795" s="72"/>
      <c r="AD795" s="170"/>
      <c r="AE795" s="72"/>
      <c r="AF795" s="170"/>
      <c r="AG795" s="71"/>
      <c r="AH795" s="72"/>
      <c r="AI795" s="170"/>
      <c r="AJ795" s="71"/>
      <c r="AK795" s="72"/>
      <c r="AL795" s="170"/>
      <c r="AM795" s="72"/>
      <c r="AN795" s="111"/>
      <c r="AO795" s="72"/>
      <c r="AP795" s="156"/>
      <c r="AQ795" s="72"/>
      <c r="AR795" s="156"/>
      <c r="AS795" s="72"/>
      <c r="AT795" s="160"/>
      <c r="AU795" s="72"/>
      <c r="AV795" s="156"/>
      <c r="AW795" s="71"/>
      <c r="AX795" s="72"/>
      <c r="AY795" s="111"/>
      <c r="AZ795" s="71"/>
      <c r="BA795" s="72"/>
      <c r="BB795" s="171"/>
      <c r="BC795" s="72"/>
      <c r="BD795" s="75"/>
    </row>
    <row r="796" ht="16.5" customHeight="1" outlineLevel="1">
      <c r="A796" s="75"/>
      <c r="B796" s="105"/>
      <c r="C796" s="106"/>
      <c r="D796" s="72"/>
      <c r="E796" s="107"/>
      <c r="F796" s="71"/>
      <c r="G796" s="107"/>
      <c r="H796" s="71"/>
      <c r="I796" s="107"/>
      <c r="J796" s="71"/>
      <c r="K796" s="71"/>
      <c r="L796" s="71"/>
      <c r="M796" s="72"/>
      <c r="N796" s="246"/>
      <c r="O796" s="72"/>
      <c r="P796" s="109"/>
      <c r="Q796" s="71"/>
      <c r="R796" s="110"/>
      <c r="S796" s="72"/>
      <c r="T796" s="111"/>
      <c r="U796" s="72"/>
      <c r="V796" s="112"/>
      <c r="W796" s="71"/>
      <c r="X796" s="72"/>
      <c r="Y796" s="112"/>
      <c r="Z796" s="72"/>
      <c r="AA796" s="75"/>
      <c r="AB796" s="169"/>
      <c r="AC796" s="72"/>
      <c r="AD796" s="170"/>
      <c r="AE796" s="72"/>
      <c r="AF796" s="170"/>
      <c r="AG796" s="71"/>
      <c r="AH796" s="72"/>
      <c r="AI796" s="170"/>
      <c r="AJ796" s="71"/>
      <c r="AK796" s="72"/>
      <c r="AL796" s="170"/>
      <c r="AM796" s="72"/>
      <c r="AN796" s="111"/>
      <c r="AO796" s="72"/>
      <c r="AP796" s="156"/>
      <c r="AQ796" s="72"/>
      <c r="AR796" s="156"/>
      <c r="AS796" s="72"/>
      <c r="AT796" s="160"/>
      <c r="AU796" s="72"/>
      <c r="AV796" s="156"/>
      <c r="AW796" s="71"/>
      <c r="AX796" s="72"/>
      <c r="AY796" s="111"/>
      <c r="AZ796" s="71"/>
      <c r="BA796" s="72"/>
      <c r="BB796" s="171"/>
      <c r="BC796" s="72"/>
      <c r="BD796" s="75"/>
    </row>
    <row r="797" ht="16.5" customHeight="1" outlineLevel="1">
      <c r="A797" s="75"/>
      <c r="B797" s="105"/>
      <c r="C797" s="106"/>
      <c r="D797" s="72"/>
      <c r="E797" s="107"/>
      <c r="F797" s="71"/>
      <c r="G797" s="107"/>
      <c r="H797" s="71"/>
      <c r="I797" s="107"/>
      <c r="J797" s="71"/>
      <c r="K797" s="71"/>
      <c r="L797" s="71"/>
      <c r="M797" s="72"/>
      <c r="N797" s="246"/>
      <c r="O797" s="72"/>
      <c r="P797" s="109"/>
      <c r="Q797" s="71"/>
      <c r="R797" s="110"/>
      <c r="S797" s="72"/>
      <c r="T797" s="111"/>
      <c r="U797" s="72"/>
      <c r="V797" s="112"/>
      <c r="W797" s="71"/>
      <c r="X797" s="72"/>
      <c r="Y797" s="112"/>
      <c r="Z797" s="72"/>
      <c r="AA797" s="75"/>
      <c r="AB797" s="169"/>
      <c r="AC797" s="72"/>
      <c r="AD797" s="170"/>
      <c r="AE797" s="72"/>
      <c r="AF797" s="170"/>
      <c r="AG797" s="71"/>
      <c r="AH797" s="72"/>
      <c r="AI797" s="170"/>
      <c r="AJ797" s="71"/>
      <c r="AK797" s="72"/>
      <c r="AL797" s="170"/>
      <c r="AM797" s="72"/>
      <c r="AN797" s="111"/>
      <c r="AO797" s="72"/>
      <c r="AP797" s="156"/>
      <c r="AQ797" s="72"/>
      <c r="AR797" s="156"/>
      <c r="AS797" s="72"/>
      <c r="AT797" s="160"/>
      <c r="AU797" s="72"/>
      <c r="AV797" s="156"/>
      <c r="AW797" s="71"/>
      <c r="AX797" s="72"/>
      <c r="AY797" s="111"/>
      <c r="AZ797" s="71"/>
      <c r="BA797" s="72"/>
      <c r="BB797" s="171"/>
      <c r="BC797" s="72"/>
      <c r="BD797" s="75"/>
    </row>
    <row r="798" ht="16.5" customHeight="1" outlineLevel="1">
      <c r="A798" s="75"/>
      <c r="B798" s="105"/>
      <c r="C798" s="106"/>
      <c r="D798" s="72"/>
      <c r="E798" s="107"/>
      <c r="F798" s="71"/>
      <c r="G798" s="107"/>
      <c r="H798" s="71"/>
      <c r="I798" s="107"/>
      <c r="J798" s="71"/>
      <c r="K798" s="71"/>
      <c r="L798" s="71"/>
      <c r="M798" s="72"/>
      <c r="N798" s="246"/>
      <c r="O798" s="72"/>
      <c r="P798" s="109"/>
      <c r="Q798" s="71"/>
      <c r="R798" s="110"/>
      <c r="S798" s="72"/>
      <c r="T798" s="111"/>
      <c r="U798" s="72"/>
      <c r="V798" s="112"/>
      <c r="W798" s="71"/>
      <c r="X798" s="72"/>
      <c r="Y798" s="112"/>
      <c r="Z798" s="72"/>
      <c r="AA798" s="75"/>
      <c r="AB798" s="169"/>
      <c r="AC798" s="72"/>
      <c r="AD798" s="170"/>
      <c r="AE798" s="72"/>
      <c r="AF798" s="170"/>
      <c r="AG798" s="71"/>
      <c r="AH798" s="72"/>
      <c r="AI798" s="170"/>
      <c r="AJ798" s="71"/>
      <c r="AK798" s="72"/>
      <c r="AL798" s="170"/>
      <c r="AM798" s="72"/>
      <c r="AN798" s="111"/>
      <c r="AO798" s="72"/>
      <c r="AP798" s="156"/>
      <c r="AQ798" s="72"/>
      <c r="AR798" s="156"/>
      <c r="AS798" s="72"/>
      <c r="AT798" s="160"/>
      <c r="AU798" s="72"/>
      <c r="AV798" s="156"/>
      <c r="AW798" s="71"/>
      <c r="AX798" s="72"/>
      <c r="AY798" s="111"/>
      <c r="AZ798" s="71"/>
      <c r="BA798" s="72"/>
      <c r="BB798" s="171"/>
      <c r="BC798" s="72"/>
      <c r="BD798" s="75"/>
    </row>
    <row r="799" ht="16.5" customHeight="1" outlineLevel="1">
      <c r="A799" s="75"/>
      <c r="B799" s="105"/>
      <c r="C799" s="106"/>
      <c r="D799" s="72"/>
      <c r="E799" s="107"/>
      <c r="F799" s="71"/>
      <c r="G799" s="107"/>
      <c r="H799" s="71"/>
      <c r="I799" s="107"/>
      <c r="J799" s="71"/>
      <c r="K799" s="71"/>
      <c r="L799" s="71"/>
      <c r="M799" s="72"/>
      <c r="N799" s="246"/>
      <c r="O799" s="72"/>
      <c r="P799" s="109"/>
      <c r="Q799" s="71"/>
      <c r="R799" s="110"/>
      <c r="S799" s="72"/>
      <c r="T799" s="111"/>
      <c r="U799" s="72"/>
      <c r="V799" s="112"/>
      <c r="W799" s="71"/>
      <c r="X799" s="72"/>
      <c r="Y799" s="112"/>
      <c r="Z799" s="72"/>
      <c r="AA799" s="75"/>
      <c r="AB799" s="169"/>
      <c r="AC799" s="72"/>
      <c r="AD799" s="170"/>
      <c r="AE799" s="72"/>
      <c r="AF799" s="170"/>
      <c r="AG799" s="71"/>
      <c r="AH799" s="72"/>
      <c r="AI799" s="170"/>
      <c r="AJ799" s="71"/>
      <c r="AK799" s="72"/>
      <c r="AL799" s="170"/>
      <c r="AM799" s="72"/>
      <c r="AN799" s="111"/>
      <c r="AO799" s="72"/>
      <c r="AP799" s="156"/>
      <c r="AQ799" s="72"/>
      <c r="AR799" s="156"/>
      <c r="AS799" s="72"/>
      <c r="AT799" s="160"/>
      <c r="AU799" s="72"/>
      <c r="AV799" s="156"/>
      <c r="AW799" s="71"/>
      <c r="AX799" s="72"/>
      <c r="AY799" s="111"/>
      <c r="AZ799" s="71"/>
      <c r="BA799" s="72"/>
      <c r="BB799" s="171"/>
      <c r="BC799" s="72"/>
      <c r="BD799" s="75"/>
    </row>
    <row r="800" ht="16.5" customHeight="1" outlineLevel="1">
      <c r="A800" s="75"/>
      <c r="B800" s="105"/>
      <c r="C800" s="106"/>
      <c r="D800" s="72"/>
      <c r="E800" s="107"/>
      <c r="F800" s="71"/>
      <c r="G800" s="107"/>
      <c r="H800" s="71"/>
      <c r="I800" s="107"/>
      <c r="J800" s="71"/>
      <c r="K800" s="71"/>
      <c r="L800" s="71"/>
      <c r="M800" s="72"/>
      <c r="N800" s="246"/>
      <c r="O800" s="72"/>
      <c r="P800" s="109"/>
      <c r="Q800" s="71"/>
      <c r="R800" s="110"/>
      <c r="S800" s="72"/>
      <c r="T800" s="111"/>
      <c r="U800" s="72"/>
      <c r="V800" s="112"/>
      <c r="W800" s="71"/>
      <c r="X800" s="72"/>
      <c r="Y800" s="112"/>
      <c r="Z800" s="72"/>
      <c r="AA800" s="75"/>
      <c r="AB800" s="169"/>
      <c r="AC800" s="72"/>
      <c r="AD800" s="170"/>
      <c r="AE800" s="72"/>
      <c r="AF800" s="170"/>
      <c r="AG800" s="71"/>
      <c r="AH800" s="72"/>
      <c r="AI800" s="170"/>
      <c r="AJ800" s="71"/>
      <c r="AK800" s="72"/>
      <c r="AL800" s="170"/>
      <c r="AM800" s="72"/>
      <c r="AN800" s="111"/>
      <c r="AO800" s="72"/>
      <c r="AP800" s="156"/>
      <c r="AQ800" s="72"/>
      <c r="AR800" s="156"/>
      <c r="AS800" s="72"/>
      <c r="AT800" s="160"/>
      <c r="AU800" s="72"/>
      <c r="AV800" s="156"/>
      <c r="AW800" s="71"/>
      <c r="AX800" s="72"/>
      <c r="AY800" s="111"/>
      <c r="AZ800" s="71"/>
      <c r="BA800" s="72"/>
      <c r="BB800" s="171"/>
      <c r="BC800" s="72"/>
      <c r="BD800" s="75"/>
    </row>
    <row r="801" ht="16.5" customHeight="1" outlineLevel="1">
      <c r="A801" s="75"/>
      <c r="B801" s="105"/>
      <c r="C801" s="106"/>
      <c r="D801" s="72"/>
      <c r="E801" s="107"/>
      <c r="F801" s="71"/>
      <c r="G801" s="107"/>
      <c r="H801" s="71"/>
      <c r="I801" s="107"/>
      <c r="J801" s="71"/>
      <c r="K801" s="71"/>
      <c r="L801" s="71"/>
      <c r="M801" s="72"/>
      <c r="N801" s="246"/>
      <c r="O801" s="72"/>
      <c r="P801" s="109"/>
      <c r="Q801" s="71"/>
      <c r="R801" s="110"/>
      <c r="S801" s="72"/>
      <c r="T801" s="111"/>
      <c r="U801" s="72"/>
      <c r="V801" s="112"/>
      <c r="W801" s="71"/>
      <c r="X801" s="72"/>
      <c r="Y801" s="112"/>
      <c r="Z801" s="72"/>
      <c r="AA801" s="75"/>
      <c r="AB801" s="169"/>
      <c r="AC801" s="72"/>
      <c r="AD801" s="170"/>
      <c r="AE801" s="72"/>
      <c r="AF801" s="170"/>
      <c r="AG801" s="71"/>
      <c r="AH801" s="72"/>
      <c r="AI801" s="170"/>
      <c r="AJ801" s="71"/>
      <c r="AK801" s="72"/>
      <c r="AL801" s="170"/>
      <c r="AM801" s="72"/>
      <c r="AN801" s="111"/>
      <c r="AO801" s="72"/>
      <c r="AP801" s="156"/>
      <c r="AQ801" s="72"/>
      <c r="AR801" s="156"/>
      <c r="AS801" s="72"/>
      <c r="AT801" s="160"/>
      <c r="AU801" s="72"/>
      <c r="AV801" s="156"/>
      <c r="AW801" s="71"/>
      <c r="AX801" s="72"/>
      <c r="AY801" s="111"/>
      <c r="AZ801" s="71"/>
      <c r="BA801" s="72"/>
      <c r="BB801" s="171"/>
      <c r="BC801" s="72"/>
      <c r="BD801" s="75"/>
    </row>
    <row r="802" ht="16.5" customHeight="1" outlineLevel="1">
      <c r="A802" s="75"/>
      <c r="B802" s="105"/>
      <c r="C802" s="106"/>
      <c r="D802" s="72"/>
      <c r="E802" s="107"/>
      <c r="F802" s="71"/>
      <c r="G802" s="107"/>
      <c r="H802" s="71"/>
      <c r="I802" s="107"/>
      <c r="J802" s="71"/>
      <c r="K802" s="71"/>
      <c r="L802" s="71"/>
      <c r="M802" s="72"/>
      <c r="N802" s="246"/>
      <c r="O802" s="72"/>
      <c r="P802" s="109"/>
      <c r="Q802" s="71"/>
      <c r="R802" s="110"/>
      <c r="S802" s="72"/>
      <c r="T802" s="111"/>
      <c r="U802" s="72"/>
      <c r="V802" s="112"/>
      <c r="W802" s="71"/>
      <c r="X802" s="72"/>
      <c r="Y802" s="112"/>
      <c r="Z802" s="72"/>
      <c r="AA802" s="75"/>
      <c r="AB802" s="169"/>
      <c r="AC802" s="72"/>
      <c r="AD802" s="170"/>
      <c r="AE802" s="72"/>
      <c r="AF802" s="170"/>
      <c r="AG802" s="71"/>
      <c r="AH802" s="72"/>
      <c r="AI802" s="170"/>
      <c r="AJ802" s="71"/>
      <c r="AK802" s="72"/>
      <c r="AL802" s="170"/>
      <c r="AM802" s="72"/>
      <c r="AN802" s="111"/>
      <c r="AO802" s="72"/>
      <c r="AP802" s="156"/>
      <c r="AQ802" s="72"/>
      <c r="AR802" s="156"/>
      <c r="AS802" s="72"/>
      <c r="AT802" s="160"/>
      <c r="AU802" s="72"/>
      <c r="AV802" s="156"/>
      <c r="AW802" s="71"/>
      <c r="AX802" s="72"/>
      <c r="AY802" s="111"/>
      <c r="AZ802" s="71"/>
      <c r="BA802" s="72"/>
      <c r="BB802" s="171"/>
      <c r="BC802" s="72"/>
      <c r="BD802" s="75"/>
    </row>
    <row r="803" ht="16.5" customHeight="1" outlineLevel="1">
      <c r="A803" s="75"/>
      <c r="B803" s="105"/>
      <c r="C803" s="106"/>
      <c r="D803" s="72"/>
      <c r="E803" s="107"/>
      <c r="F803" s="71"/>
      <c r="G803" s="107"/>
      <c r="H803" s="71"/>
      <c r="I803" s="107"/>
      <c r="J803" s="71"/>
      <c r="K803" s="71"/>
      <c r="L803" s="71"/>
      <c r="M803" s="72"/>
      <c r="N803" s="246"/>
      <c r="O803" s="72"/>
      <c r="P803" s="109"/>
      <c r="Q803" s="71"/>
      <c r="R803" s="110"/>
      <c r="S803" s="72"/>
      <c r="T803" s="111"/>
      <c r="U803" s="72"/>
      <c r="V803" s="112"/>
      <c r="W803" s="71"/>
      <c r="X803" s="72"/>
      <c r="Y803" s="112"/>
      <c r="Z803" s="72"/>
      <c r="AA803" s="75"/>
      <c r="AB803" s="169"/>
      <c r="AC803" s="72"/>
      <c r="AD803" s="170"/>
      <c r="AE803" s="72"/>
      <c r="AF803" s="170"/>
      <c r="AG803" s="71"/>
      <c r="AH803" s="72"/>
      <c r="AI803" s="170"/>
      <c r="AJ803" s="71"/>
      <c r="AK803" s="72"/>
      <c r="AL803" s="170"/>
      <c r="AM803" s="72"/>
      <c r="AN803" s="111"/>
      <c r="AO803" s="72"/>
      <c r="AP803" s="156"/>
      <c r="AQ803" s="72"/>
      <c r="AR803" s="156"/>
      <c r="AS803" s="72"/>
      <c r="AT803" s="160"/>
      <c r="AU803" s="72"/>
      <c r="AV803" s="156"/>
      <c r="AW803" s="71"/>
      <c r="AX803" s="72"/>
      <c r="AY803" s="111"/>
      <c r="AZ803" s="71"/>
      <c r="BA803" s="72"/>
      <c r="BB803" s="171"/>
      <c r="BC803" s="72"/>
      <c r="BD803" s="75"/>
    </row>
    <row r="804" ht="16.5" customHeight="1" outlineLevel="1">
      <c r="A804" s="75"/>
      <c r="B804" s="105"/>
      <c r="C804" s="106"/>
      <c r="D804" s="72"/>
      <c r="E804" s="107"/>
      <c r="F804" s="71"/>
      <c r="G804" s="107"/>
      <c r="H804" s="71"/>
      <c r="I804" s="107"/>
      <c r="J804" s="71"/>
      <c r="K804" s="71"/>
      <c r="L804" s="71"/>
      <c r="M804" s="72"/>
      <c r="N804" s="246"/>
      <c r="O804" s="72"/>
      <c r="P804" s="109"/>
      <c r="Q804" s="71"/>
      <c r="R804" s="110"/>
      <c r="S804" s="72"/>
      <c r="T804" s="111"/>
      <c r="U804" s="72"/>
      <c r="V804" s="112"/>
      <c r="W804" s="71"/>
      <c r="X804" s="72"/>
      <c r="Y804" s="112"/>
      <c r="Z804" s="72"/>
      <c r="AA804" s="75"/>
      <c r="AB804" s="169"/>
      <c r="AC804" s="72"/>
      <c r="AD804" s="170"/>
      <c r="AE804" s="72"/>
      <c r="AF804" s="170"/>
      <c r="AG804" s="71"/>
      <c r="AH804" s="72"/>
      <c r="AI804" s="170"/>
      <c r="AJ804" s="71"/>
      <c r="AK804" s="72"/>
      <c r="AL804" s="170"/>
      <c r="AM804" s="72"/>
      <c r="AN804" s="111"/>
      <c r="AO804" s="72"/>
      <c r="AP804" s="156"/>
      <c r="AQ804" s="72"/>
      <c r="AR804" s="156"/>
      <c r="AS804" s="72"/>
      <c r="AT804" s="160"/>
      <c r="AU804" s="72"/>
      <c r="AV804" s="156"/>
      <c r="AW804" s="71"/>
      <c r="AX804" s="72"/>
      <c r="AY804" s="111"/>
      <c r="AZ804" s="71"/>
      <c r="BA804" s="72"/>
      <c r="BB804" s="171"/>
      <c r="BC804" s="72"/>
      <c r="BD804" s="75"/>
    </row>
    <row r="805" ht="16.5" customHeight="1" outlineLevel="1">
      <c r="A805" s="75"/>
      <c r="B805" s="105"/>
      <c r="C805" s="106"/>
      <c r="D805" s="72"/>
      <c r="E805" s="107"/>
      <c r="F805" s="71"/>
      <c r="G805" s="107"/>
      <c r="H805" s="71"/>
      <c r="I805" s="107"/>
      <c r="J805" s="71"/>
      <c r="K805" s="71"/>
      <c r="L805" s="71"/>
      <c r="M805" s="72"/>
      <c r="N805" s="246"/>
      <c r="O805" s="72"/>
      <c r="P805" s="109"/>
      <c r="Q805" s="71"/>
      <c r="R805" s="110"/>
      <c r="S805" s="72"/>
      <c r="T805" s="111"/>
      <c r="U805" s="72"/>
      <c r="V805" s="112"/>
      <c r="W805" s="71"/>
      <c r="X805" s="72"/>
      <c r="Y805" s="112"/>
      <c r="Z805" s="72"/>
      <c r="AA805" s="75"/>
      <c r="AB805" s="169"/>
      <c r="AC805" s="72"/>
      <c r="AD805" s="170"/>
      <c r="AE805" s="72"/>
      <c r="AF805" s="170"/>
      <c r="AG805" s="71"/>
      <c r="AH805" s="72"/>
      <c r="AI805" s="170"/>
      <c r="AJ805" s="71"/>
      <c r="AK805" s="72"/>
      <c r="AL805" s="170"/>
      <c r="AM805" s="72"/>
      <c r="AN805" s="111"/>
      <c r="AO805" s="72"/>
      <c r="AP805" s="156"/>
      <c r="AQ805" s="72"/>
      <c r="AR805" s="156"/>
      <c r="AS805" s="72"/>
      <c r="AT805" s="160"/>
      <c r="AU805" s="72"/>
      <c r="AV805" s="156"/>
      <c r="AW805" s="71"/>
      <c r="AX805" s="72"/>
      <c r="AY805" s="111"/>
      <c r="AZ805" s="71"/>
      <c r="BA805" s="72"/>
      <c r="BB805" s="171"/>
      <c r="BC805" s="72"/>
      <c r="BD805" s="75"/>
    </row>
    <row r="806" ht="16.5" customHeight="1" outlineLevel="1">
      <c r="A806" s="75"/>
      <c r="B806" s="105"/>
      <c r="C806" s="106"/>
      <c r="D806" s="72"/>
      <c r="E806" s="107"/>
      <c r="F806" s="71"/>
      <c r="G806" s="107"/>
      <c r="H806" s="71"/>
      <c r="I806" s="107"/>
      <c r="J806" s="71"/>
      <c r="K806" s="71"/>
      <c r="L806" s="71"/>
      <c r="M806" s="72"/>
      <c r="N806" s="246"/>
      <c r="O806" s="72"/>
      <c r="P806" s="109"/>
      <c r="Q806" s="71"/>
      <c r="R806" s="110"/>
      <c r="S806" s="72"/>
      <c r="T806" s="111"/>
      <c r="U806" s="72"/>
      <c r="V806" s="112"/>
      <c r="W806" s="71"/>
      <c r="X806" s="72"/>
      <c r="Y806" s="112"/>
      <c r="Z806" s="72"/>
      <c r="AA806" s="75"/>
      <c r="AB806" s="169"/>
      <c r="AC806" s="72"/>
      <c r="AD806" s="170"/>
      <c r="AE806" s="72"/>
      <c r="AF806" s="170"/>
      <c r="AG806" s="71"/>
      <c r="AH806" s="72"/>
      <c r="AI806" s="170"/>
      <c r="AJ806" s="71"/>
      <c r="AK806" s="72"/>
      <c r="AL806" s="170"/>
      <c r="AM806" s="72"/>
      <c r="AN806" s="111"/>
      <c r="AO806" s="72"/>
      <c r="AP806" s="156"/>
      <c r="AQ806" s="72"/>
      <c r="AR806" s="156"/>
      <c r="AS806" s="72"/>
      <c r="AT806" s="160"/>
      <c r="AU806" s="72"/>
      <c r="AV806" s="156"/>
      <c r="AW806" s="71"/>
      <c r="AX806" s="72"/>
      <c r="AY806" s="111"/>
      <c r="AZ806" s="71"/>
      <c r="BA806" s="72"/>
      <c r="BB806" s="171"/>
      <c r="BC806" s="72"/>
      <c r="BD806" s="75"/>
    </row>
    <row r="807" ht="16.5" customHeight="1" outlineLevel="1">
      <c r="A807" s="75"/>
      <c r="B807" s="105"/>
      <c r="C807" s="106"/>
      <c r="D807" s="72"/>
      <c r="E807" s="107"/>
      <c r="F807" s="71"/>
      <c r="G807" s="107"/>
      <c r="H807" s="71"/>
      <c r="I807" s="107"/>
      <c r="J807" s="71"/>
      <c r="K807" s="71"/>
      <c r="L807" s="71"/>
      <c r="M807" s="72"/>
      <c r="N807" s="246"/>
      <c r="O807" s="72"/>
      <c r="P807" s="109"/>
      <c r="Q807" s="71"/>
      <c r="R807" s="110"/>
      <c r="S807" s="72"/>
      <c r="T807" s="111"/>
      <c r="U807" s="72"/>
      <c r="V807" s="112"/>
      <c r="W807" s="71"/>
      <c r="X807" s="72"/>
      <c r="Y807" s="112"/>
      <c r="Z807" s="72"/>
      <c r="AA807" s="75"/>
      <c r="AB807" s="169"/>
      <c r="AC807" s="72"/>
      <c r="AD807" s="170"/>
      <c r="AE807" s="72"/>
      <c r="AF807" s="170"/>
      <c r="AG807" s="71"/>
      <c r="AH807" s="72"/>
      <c r="AI807" s="170"/>
      <c r="AJ807" s="71"/>
      <c r="AK807" s="72"/>
      <c r="AL807" s="170"/>
      <c r="AM807" s="72"/>
      <c r="AN807" s="111"/>
      <c r="AO807" s="72"/>
      <c r="AP807" s="156"/>
      <c r="AQ807" s="72"/>
      <c r="AR807" s="156"/>
      <c r="AS807" s="72"/>
      <c r="AT807" s="160"/>
      <c r="AU807" s="72"/>
      <c r="AV807" s="156"/>
      <c r="AW807" s="71"/>
      <c r="AX807" s="72"/>
      <c r="AY807" s="111"/>
      <c r="AZ807" s="71"/>
      <c r="BA807" s="72"/>
      <c r="BB807" s="171"/>
      <c r="BC807" s="72"/>
      <c r="BD807" s="75"/>
    </row>
    <row r="808" ht="16.5" customHeight="1" outlineLevel="1">
      <c r="A808" s="75"/>
      <c r="B808" s="105"/>
      <c r="C808" s="106"/>
      <c r="D808" s="72"/>
      <c r="E808" s="107"/>
      <c r="F808" s="71"/>
      <c r="G808" s="107"/>
      <c r="H808" s="71"/>
      <c r="I808" s="107"/>
      <c r="J808" s="71"/>
      <c r="K808" s="71"/>
      <c r="L808" s="71"/>
      <c r="M808" s="72"/>
      <c r="N808" s="246"/>
      <c r="O808" s="72"/>
      <c r="P808" s="109"/>
      <c r="Q808" s="71"/>
      <c r="R808" s="110"/>
      <c r="S808" s="72"/>
      <c r="T808" s="111"/>
      <c r="U808" s="72"/>
      <c r="V808" s="112"/>
      <c r="W808" s="71"/>
      <c r="X808" s="72"/>
      <c r="Y808" s="112"/>
      <c r="Z808" s="72"/>
      <c r="AA808" s="75"/>
      <c r="AB808" s="169"/>
      <c r="AC808" s="72"/>
      <c r="AD808" s="170"/>
      <c r="AE808" s="72"/>
      <c r="AF808" s="170"/>
      <c r="AG808" s="71"/>
      <c r="AH808" s="72"/>
      <c r="AI808" s="170"/>
      <c r="AJ808" s="71"/>
      <c r="AK808" s="72"/>
      <c r="AL808" s="170"/>
      <c r="AM808" s="72"/>
      <c r="AN808" s="111"/>
      <c r="AO808" s="72"/>
      <c r="AP808" s="156"/>
      <c r="AQ808" s="72"/>
      <c r="AR808" s="156"/>
      <c r="AS808" s="72"/>
      <c r="AT808" s="160"/>
      <c r="AU808" s="72"/>
      <c r="AV808" s="156"/>
      <c r="AW808" s="71"/>
      <c r="AX808" s="72"/>
      <c r="AY808" s="111"/>
      <c r="AZ808" s="71"/>
      <c r="BA808" s="72"/>
      <c r="BB808" s="171"/>
      <c r="BC808" s="72"/>
      <c r="BD808" s="75"/>
    </row>
    <row r="809" ht="16.5" customHeight="1" outlineLevel="1">
      <c r="A809" s="75"/>
      <c r="B809" s="105"/>
      <c r="C809" s="106"/>
      <c r="D809" s="72"/>
      <c r="E809" s="107"/>
      <c r="F809" s="71"/>
      <c r="G809" s="107"/>
      <c r="H809" s="71"/>
      <c r="I809" s="107"/>
      <c r="J809" s="71"/>
      <c r="K809" s="71"/>
      <c r="L809" s="71"/>
      <c r="M809" s="72"/>
      <c r="N809" s="246"/>
      <c r="O809" s="72"/>
      <c r="P809" s="109"/>
      <c r="Q809" s="71"/>
      <c r="R809" s="110"/>
      <c r="S809" s="72"/>
      <c r="T809" s="111"/>
      <c r="U809" s="72"/>
      <c r="V809" s="112"/>
      <c r="W809" s="71"/>
      <c r="X809" s="72"/>
      <c r="Y809" s="112"/>
      <c r="Z809" s="72"/>
      <c r="AA809" s="75"/>
      <c r="AB809" s="169"/>
      <c r="AC809" s="72"/>
      <c r="AD809" s="170"/>
      <c r="AE809" s="72"/>
      <c r="AF809" s="170"/>
      <c r="AG809" s="71"/>
      <c r="AH809" s="72"/>
      <c r="AI809" s="170"/>
      <c r="AJ809" s="71"/>
      <c r="AK809" s="72"/>
      <c r="AL809" s="170"/>
      <c r="AM809" s="72"/>
      <c r="AN809" s="111"/>
      <c r="AO809" s="72"/>
      <c r="AP809" s="156"/>
      <c r="AQ809" s="72"/>
      <c r="AR809" s="156"/>
      <c r="AS809" s="72"/>
      <c r="AT809" s="160"/>
      <c r="AU809" s="72"/>
      <c r="AV809" s="156"/>
      <c r="AW809" s="71"/>
      <c r="AX809" s="72"/>
      <c r="AY809" s="111"/>
      <c r="AZ809" s="71"/>
      <c r="BA809" s="72"/>
      <c r="BB809" s="171"/>
      <c r="BC809" s="72"/>
      <c r="BD809" s="75"/>
    </row>
    <row r="810" ht="16.5" customHeight="1" outlineLevel="1">
      <c r="A810" s="75"/>
      <c r="B810" s="105"/>
      <c r="C810" s="106"/>
      <c r="D810" s="72"/>
      <c r="E810" s="107"/>
      <c r="F810" s="71"/>
      <c r="G810" s="107"/>
      <c r="H810" s="71"/>
      <c r="I810" s="107"/>
      <c r="J810" s="71"/>
      <c r="K810" s="71"/>
      <c r="L810" s="71"/>
      <c r="M810" s="72"/>
      <c r="N810" s="246"/>
      <c r="O810" s="72"/>
      <c r="P810" s="109"/>
      <c r="Q810" s="71"/>
      <c r="R810" s="110"/>
      <c r="S810" s="72"/>
      <c r="T810" s="111"/>
      <c r="U810" s="72"/>
      <c r="V810" s="112"/>
      <c r="W810" s="71"/>
      <c r="X810" s="72"/>
      <c r="Y810" s="112"/>
      <c r="Z810" s="72"/>
      <c r="AA810" s="75"/>
      <c r="AB810" s="169"/>
      <c r="AC810" s="72"/>
      <c r="AD810" s="170"/>
      <c r="AE810" s="72"/>
      <c r="AF810" s="170"/>
      <c r="AG810" s="71"/>
      <c r="AH810" s="72"/>
      <c r="AI810" s="170"/>
      <c r="AJ810" s="71"/>
      <c r="AK810" s="72"/>
      <c r="AL810" s="170"/>
      <c r="AM810" s="72"/>
      <c r="AN810" s="111"/>
      <c r="AO810" s="72"/>
      <c r="AP810" s="156"/>
      <c r="AQ810" s="72"/>
      <c r="AR810" s="156"/>
      <c r="AS810" s="72"/>
      <c r="AT810" s="160"/>
      <c r="AU810" s="72"/>
      <c r="AV810" s="156"/>
      <c r="AW810" s="71"/>
      <c r="AX810" s="72"/>
      <c r="AY810" s="111"/>
      <c r="AZ810" s="71"/>
      <c r="BA810" s="72"/>
      <c r="BB810" s="171"/>
      <c r="BC810" s="72"/>
      <c r="BD810" s="75"/>
    </row>
    <row r="811" ht="16.5" customHeight="1" outlineLevel="1">
      <c r="A811" s="75"/>
      <c r="B811" s="105"/>
      <c r="C811" s="106"/>
      <c r="D811" s="72"/>
      <c r="E811" s="107"/>
      <c r="F811" s="71"/>
      <c r="G811" s="107"/>
      <c r="H811" s="71"/>
      <c r="I811" s="107"/>
      <c r="J811" s="71"/>
      <c r="K811" s="71"/>
      <c r="L811" s="71"/>
      <c r="M811" s="72"/>
      <c r="N811" s="246"/>
      <c r="O811" s="72"/>
      <c r="P811" s="109"/>
      <c r="Q811" s="71"/>
      <c r="R811" s="110"/>
      <c r="S811" s="72"/>
      <c r="T811" s="111"/>
      <c r="U811" s="72"/>
      <c r="V811" s="112"/>
      <c r="W811" s="71"/>
      <c r="X811" s="72"/>
      <c r="Y811" s="112"/>
      <c r="Z811" s="72"/>
      <c r="AA811" s="75"/>
      <c r="AB811" s="169"/>
      <c r="AC811" s="72"/>
      <c r="AD811" s="170"/>
      <c r="AE811" s="72"/>
      <c r="AF811" s="170"/>
      <c r="AG811" s="71"/>
      <c r="AH811" s="72"/>
      <c r="AI811" s="170"/>
      <c r="AJ811" s="71"/>
      <c r="AK811" s="72"/>
      <c r="AL811" s="170"/>
      <c r="AM811" s="72"/>
      <c r="AN811" s="111"/>
      <c r="AO811" s="72"/>
      <c r="AP811" s="156"/>
      <c r="AQ811" s="72"/>
      <c r="AR811" s="156"/>
      <c r="AS811" s="72"/>
      <c r="AT811" s="160"/>
      <c r="AU811" s="72"/>
      <c r="AV811" s="156"/>
      <c r="AW811" s="71"/>
      <c r="AX811" s="72"/>
      <c r="AY811" s="111"/>
      <c r="AZ811" s="71"/>
      <c r="BA811" s="72"/>
      <c r="BB811" s="171"/>
      <c r="BC811" s="72"/>
      <c r="BD811" s="75"/>
    </row>
    <row r="812" ht="16.5" customHeight="1" outlineLevel="1">
      <c r="A812" s="75"/>
      <c r="B812" s="105"/>
      <c r="C812" s="106"/>
      <c r="D812" s="72"/>
      <c r="E812" s="107"/>
      <c r="F812" s="71"/>
      <c r="G812" s="107"/>
      <c r="H812" s="71"/>
      <c r="I812" s="107"/>
      <c r="J812" s="71"/>
      <c r="K812" s="71"/>
      <c r="L812" s="71"/>
      <c r="M812" s="72"/>
      <c r="N812" s="246"/>
      <c r="O812" s="72"/>
      <c r="P812" s="109"/>
      <c r="Q812" s="71"/>
      <c r="R812" s="110"/>
      <c r="S812" s="72"/>
      <c r="T812" s="111"/>
      <c r="U812" s="72"/>
      <c r="V812" s="112"/>
      <c r="W812" s="71"/>
      <c r="X812" s="72"/>
      <c r="Y812" s="112"/>
      <c r="Z812" s="72"/>
      <c r="AA812" s="75"/>
      <c r="AB812" s="169"/>
      <c r="AC812" s="72"/>
      <c r="AD812" s="170"/>
      <c r="AE812" s="72"/>
      <c r="AF812" s="170"/>
      <c r="AG812" s="71"/>
      <c r="AH812" s="72"/>
      <c r="AI812" s="170"/>
      <c r="AJ812" s="71"/>
      <c r="AK812" s="72"/>
      <c r="AL812" s="170"/>
      <c r="AM812" s="72"/>
      <c r="AN812" s="111"/>
      <c r="AO812" s="72"/>
      <c r="AP812" s="156"/>
      <c r="AQ812" s="72"/>
      <c r="AR812" s="156"/>
      <c r="AS812" s="72"/>
      <c r="AT812" s="160"/>
      <c r="AU812" s="72"/>
      <c r="AV812" s="156"/>
      <c r="AW812" s="71"/>
      <c r="AX812" s="72"/>
      <c r="AY812" s="111"/>
      <c r="AZ812" s="71"/>
      <c r="BA812" s="72"/>
      <c r="BB812" s="171"/>
      <c r="BC812" s="72"/>
      <c r="BD812" s="75"/>
    </row>
    <row r="813" ht="16.5" customHeight="1" outlineLevel="1">
      <c r="A813" s="75"/>
      <c r="B813" s="105"/>
      <c r="C813" s="106"/>
      <c r="D813" s="72"/>
      <c r="E813" s="107"/>
      <c r="F813" s="71"/>
      <c r="G813" s="107"/>
      <c r="H813" s="71"/>
      <c r="I813" s="107"/>
      <c r="J813" s="71"/>
      <c r="K813" s="71"/>
      <c r="L813" s="71"/>
      <c r="M813" s="72"/>
      <c r="N813" s="246"/>
      <c r="O813" s="72"/>
      <c r="P813" s="109"/>
      <c r="Q813" s="71"/>
      <c r="R813" s="110"/>
      <c r="S813" s="72"/>
      <c r="T813" s="111"/>
      <c r="U813" s="72"/>
      <c r="V813" s="112"/>
      <c r="W813" s="71"/>
      <c r="X813" s="72"/>
      <c r="Y813" s="112"/>
      <c r="Z813" s="72"/>
      <c r="AA813" s="75"/>
      <c r="AB813" s="169"/>
      <c r="AC813" s="72"/>
      <c r="AD813" s="170"/>
      <c r="AE813" s="72"/>
      <c r="AF813" s="170"/>
      <c r="AG813" s="71"/>
      <c r="AH813" s="72"/>
      <c r="AI813" s="170"/>
      <c r="AJ813" s="71"/>
      <c r="AK813" s="72"/>
      <c r="AL813" s="170"/>
      <c r="AM813" s="72"/>
      <c r="AN813" s="111"/>
      <c r="AO813" s="72"/>
      <c r="AP813" s="156"/>
      <c r="AQ813" s="72"/>
      <c r="AR813" s="156"/>
      <c r="AS813" s="72"/>
      <c r="AT813" s="160"/>
      <c r="AU813" s="72"/>
      <c r="AV813" s="156"/>
      <c r="AW813" s="71"/>
      <c r="AX813" s="72"/>
      <c r="AY813" s="111"/>
      <c r="AZ813" s="71"/>
      <c r="BA813" s="72"/>
      <c r="BB813" s="171"/>
      <c r="BC813" s="72"/>
      <c r="BD813" s="75"/>
    </row>
    <row r="814" ht="16.5" customHeight="1" outlineLevel="1">
      <c r="A814" s="75"/>
      <c r="B814" s="105"/>
      <c r="C814" s="106"/>
      <c r="D814" s="72"/>
      <c r="E814" s="107"/>
      <c r="F814" s="71"/>
      <c r="G814" s="107"/>
      <c r="H814" s="71"/>
      <c r="I814" s="107"/>
      <c r="J814" s="71"/>
      <c r="K814" s="71"/>
      <c r="L814" s="71"/>
      <c r="M814" s="72"/>
      <c r="N814" s="246"/>
      <c r="O814" s="72"/>
      <c r="P814" s="109"/>
      <c r="Q814" s="71"/>
      <c r="R814" s="110"/>
      <c r="S814" s="72"/>
      <c r="T814" s="111"/>
      <c r="U814" s="72"/>
      <c r="V814" s="112"/>
      <c r="W814" s="71"/>
      <c r="X814" s="72"/>
      <c r="Y814" s="112"/>
      <c r="Z814" s="72"/>
      <c r="AA814" s="75"/>
      <c r="AB814" s="169"/>
      <c r="AC814" s="72"/>
      <c r="AD814" s="170"/>
      <c r="AE814" s="72"/>
      <c r="AF814" s="170"/>
      <c r="AG814" s="71"/>
      <c r="AH814" s="72"/>
      <c r="AI814" s="170"/>
      <c r="AJ814" s="71"/>
      <c r="AK814" s="72"/>
      <c r="AL814" s="170"/>
      <c r="AM814" s="72"/>
      <c r="AN814" s="111"/>
      <c r="AO814" s="72"/>
      <c r="AP814" s="156"/>
      <c r="AQ814" s="72"/>
      <c r="AR814" s="156"/>
      <c r="AS814" s="72"/>
      <c r="AT814" s="160"/>
      <c r="AU814" s="72"/>
      <c r="AV814" s="156"/>
      <c r="AW814" s="71"/>
      <c r="AX814" s="72"/>
      <c r="AY814" s="111"/>
      <c r="AZ814" s="71"/>
      <c r="BA814" s="72"/>
      <c r="BB814" s="171"/>
      <c r="BC814" s="72"/>
      <c r="BD814" s="75"/>
    </row>
    <row r="815" ht="16.5" customHeight="1" outlineLevel="1">
      <c r="A815" s="75"/>
      <c r="B815" s="105"/>
      <c r="C815" s="106"/>
      <c r="D815" s="72"/>
      <c r="E815" s="107"/>
      <c r="F815" s="71"/>
      <c r="G815" s="107"/>
      <c r="H815" s="71"/>
      <c r="I815" s="107"/>
      <c r="J815" s="71"/>
      <c r="K815" s="71"/>
      <c r="L815" s="71"/>
      <c r="M815" s="72"/>
      <c r="N815" s="246"/>
      <c r="O815" s="72"/>
      <c r="P815" s="109"/>
      <c r="Q815" s="71"/>
      <c r="R815" s="110"/>
      <c r="S815" s="72"/>
      <c r="T815" s="111"/>
      <c r="U815" s="72"/>
      <c r="V815" s="112"/>
      <c r="W815" s="71"/>
      <c r="X815" s="72"/>
      <c r="Y815" s="112"/>
      <c r="Z815" s="72"/>
      <c r="AA815" s="75"/>
      <c r="AB815" s="169"/>
      <c r="AC815" s="72"/>
      <c r="AD815" s="170"/>
      <c r="AE815" s="72"/>
      <c r="AF815" s="170"/>
      <c r="AG815" s="71"/>
      <c r="AH815" s="72"/>
      <c r="AI815" s="170"/>
      <c r="AJ815" s="71"/>
      <c r="AK815" s="72"/>
      <c r="AL815" s="170"/>
      <c r="AM815" s="72"/>
      <c r="AN815" s="111"/>
      <c r="AO815" s="72"/>
      <c r="AP815" s="156"/>
      <c r="AQ815" s="72"/>
      <c r="AR815" s="156"/>
      <c r="AS815" s="72"/>
      <c r="AT815" s="160"/>
      <c r="AU815" s="72"/>
      <c r="AV815" s="156"/>
      <c r="AW815" s="71"/>
      <c r="AX815" s="72"/>
      <c r="AY815" s="111"/>
      <c r="AZ815" s="71"/>
      <c r="BA815" s="72"/>
      <c r="BB815" s="171"/>
      <c r="BC815" s="72"/>
      <c r="BD815" s="75"/>
    </row>
    <row r="816" ht="16.5" customHeight="1" outlineLevel="1">
      <c r="A816" s="75"/>
      <c r="B816" s="105"/>
      <c r="C816" s="106"/>
      <c r="D816" s="72"/>
      <c r="E816" s="107"/>
      <c r="F816" s="71"/>
      <c r="G816" s="107"/>
      <c r="H816" s="71"/>
      <c r="I816" s="107"/>
      <c r="J816" s="71"/>
      <c r="K816" s="71"/>
      <c r="L816" s="71"/>
      <c r="M816" s="72"/>
      <c r="N816" s="246"/>
      <c r="O816" s="72"/>
      <c r="P816" s="109"/>
      <c r="Q816" s="71"/>
      <c r="R816" s="110"/>
      <c r="S816" s="72"/>
      <c r="T816" s="111"/>
      <c r="U816" s="72"/>
      <c r="V816" s="112"/>
      <c r="W816" s="71"/>
      <c r="X816" s="72"/>
      <c r="Y816" s="112"/>
      <c r="Z816" s="72"/>
      <c r="AA816" s="75"/>
      <c r="AB816" s="169"/>
      <c r="AC816" s="72"/>
      <c r="AD816" s="170"/>
      <c r="AE816" s="72"/>
      <c r="AF816" s="170"/>
      <c r="AG816" s="71"/>
      <c r="AH816" s="72"/>
      <c r="AI816" s="170"/>
      <c r="AJ816" s="71"/>
      <c r="AK816" s="72"/>
      <c r="AL816" s="170"/>
      <c r="AM816" s="72"/>
      <c r="AN816" s="111"/>
      <c r="AO816" s="72"/>
      <c r="AP816" s="156"/>
      <c r="AQ816" s="72"/>
      <c r="AR816" s="156"/>
      <c r="AS816" s="72"/>
      <c r="AT816" s="160"/>
      <c r="AU816" s="72"/>
      <c r="AV816" s="156"/>
      <c r="AW816" s="71"/>
      <c r="AX816" s="72"/>
      <c r="AY816" s="111"/>
      <c r="AZ816" s="71"/>
      <c r="BA816" s="72"/>
      <c r="BB816" s="171"/>
      <c r="BC816" s="72"/>
      <c r="BD816" s="75"/>
    </row>
    <row r="817" ht="16.5" customHeight="1" outlineLevel="1">
      <c r="A817" s="75"/>
      <c r="B817" s="105"/>
      <c r="C817" s="106"/>
      <c r="D817" s="72"/>
      <c r="E817" s="107"/>
      <c r="F817" s="71"/>
      <c r="G817" s="107"/>
      <c r="H817" s="71"/>
      <c r="I817" s="107"/>
      <c r="J817" s="71"/>
      <c r="K817" s="71"/>
      <c r="L817" s="71"/>
      <c r="M817" s="72"/>
      <c r="N817" s="246"/>
      <c r="O817" s="72"/>
      <c r="P817" s="109"/>
      <c r="Q817" s="71"/>
      <c r="R817" s="110"/>
      <c r="S817" s="72"/>
      <c r="T817" s="111"/>
      <c r="U817" s="72"/>
      <c r="V817" s="112"/>
      <c r="W817" s="71"/>
      <c r="X817" s="72"/>
      <c r="Y817" s="112"/>
      <c r="Z817" s="72"/>
      <c r="AA817" s="75"/>
      <c r="AB817" s="169"/>
      <c r="AC817" s="72"/>
      <c r="AD817" s="170"/>
      <c r="AE817" s="72"/>
      <c r="AF817" s="170"/>
      <c r="AG817" s="71"/>
      <c r="AH817" s="72"/>
      <c r="AI817" s="170"/>
      <c r="AJ817" s="71"/>
      <c r="AK817" s="72"/>
      <c r="AL817" s="170"/>
      <c r="AM817" s="72"/>
      <c r="AN817" s="111"/>
      <c r="AO817" s="72"/>
      <c r="AP817" s="156"/>
      <c r="AQ817" s="72"/>
      <c r="AR817" s="156"/>
      <c r="AS817" s="72"/>
      <c r="AT817" s="160"/>
      <c r="AU817" s="72"/>
      <c r="AV817" s="156"/>
      <c r="AW817" s="71"/>
      <c r="AX817" s="72"/>
      <c r="AY817" s="111"/>
      <c r="AZ817" s="71"/>
      <c r="BA817" s="72"/>
      <c r="BB817" s="171"/>
      <c r="BC817" s="72"/>
      <c r="BD817" s="75"/>
    </row>
    <row r="818" ht="16.5" customHeight="1" outlineLevel="1">
      <c r="A818" s="75"/>
      <c r="B818" s="105"/>
      <c r="C818" s="106"/>
      <c r="D818" s="72"/>
      <c r="E818" s="107"/>
      <c r="F818" s="71"/>
      <c r="G818" s="107"/>
      <c r="H818" s="71"/>
      <c r="I818" s="107"/>
      <c r="J818" s="71"/>
      <c r="K818" s="71"/>
      <c r="L818" s="71"/>
      <c r="M818" s="72"/>
      <c r="N818" s="246"/>
      <c r="O818" s="72"/>
      <c r="P818" s="109"/>
      <c r="Q818" s="71"/>
      <c r="R818" s="110"/>
      <c r="S818" s="72"/>
      <c r="T818" s="111"/>
      <c r="U818" s="72"/>
      <c r="V818" s="112"/>
      <c r="W818" s="71"/>
      <c r="X818" s="72"/>
      <c r="Y818" s="112"/>
      <c r="Z818" s="72"/>
      <c r="AA818" s="75"/>
      <c r="AB818" s="169"/>
      <c r="AC818" s="72"/>
      <c r="AD818" s="170"/>
      <c r="AE818" s="72"/>
      <c r="AF818" s="170"/>
      <c r="AG818" s="71"/>
      <c r="AH818" s="72"/>
      <c r="AI818" s="170"/>
      <c r="AJ818" s="71"/>
      <c r="AK818" s="72"/>
      <c r="AL818" s="170"/>
      <c r="AM818" s="72"/>
      <c r="AN818" s="111"/>
      <c r="AO818" s="72"/>
      <c r="AP818" s="156"/>
      <c r="AQ818" s="72"/>
      <c r="AR818" s="156"/>
      <c r="AS818" s="72"/>
      <c r="AT818" s="160"/>
      <c r="AU818" s="72"/>
      <c r="AV818" s="156"/>
      <c r="AW818" s="71"/>
      <c r="AX818" s="72"/>
      <c r="AY818" s="111"/>
      <c r="AZ818" s="71"/>
      <c r="BA818" s="72"/>
      <c r="BB818" s="171"/>
      <c r="BC818" s="72"/>
      <c r="BD818" s="75"/>
    </row>
    <row r="819" ht="16.5" customHeight="1" outlineLevel="1">
      <c r="A819" s="75"/>
      <c r="B819" s="105"/>
      <c r="C819" s="106"/>
      <c r="D819" s="72"/>
      <c r="E819" s="107"/>
      <c r="F819" s="71"/>
      <c r="G819" s="107"/>
      <c r="H819" s="71"/>
      <c r="I819" s="107"/>
      <c r="J819" s="71"/>
      <c r="K819" s="71"/>
      <c r="L819" s="71"/>
      <c r="M819" s="72"/>
      <c r="N819" s="246"/>
      <c r="O819" s="72"/>
      <c r="P819" s="109"/>
      <c r="Q819" s="71"/>
      <c r="R819" s="110"/>
      <c r="S819" s="72"/>
      <c r="T819" s="111"/>
      <c r="U819" s="72"/>
      <c r="V819" s="112"/>
      <c r="W819" s="71"/>
      <c r="X819" s="72"/>
      <c r="Y819" s="112"/>
      <c r="Z819" s="72"/>
      <c r="AA819" s="75"/>
      <c r="AB819" s="169"/>
      <c r="AC819" s="72"/>
      <c r="AD819" s="170"/>
      <c r="AE819" s="72"/>
      <c r="AF819" s="170"/>
      <c r="AG819" s="71"/>
      <c r="AH819" s="72"/>
      <c r="AI819" s="170"/>
      <c r="AJ819" s="71"/>
      <c r="AK819" s="72"/>
      <c r="AL819" s="170"/>
      <c r="AM819" s="72"/>
      <c r="AN819" s="111"/>
      <c r="AO819" s="72"/>
      <c r="AP819" s="156"/>
      <c r="AQ819" s="72"/>
      <c r="AR819" s="156"/>
      <c r="AS819" s="72"/>
      <c r="AT819" s="160"/>
      <c r="AU819" s="72"/>
      <c r="AV819" s="156"/>
      <c r="AW819" s="71"/>
      <c r="AX819" s="72"/>
      <c r="AY819" s="111"/>
      <c r="AZ819" s="71"/>
      <c r="BA819" s="72"/>
      <c r="BB819" s="171"/>
      <c r="BC819" s="72"/>
      <c r="BD819" s="75"/>
    </row>
    <row r="820" ht="16.5" customHeight="1" outlineLevel="1">
      <c r="A820" s="75"/>
      <c r="B820" s="105"/>
      <c r="C820" s="106"/>
      <c r="D820" s="72"/>
      <c r="E820" s="107"/>
      <c r="F820" s="71"/>
      <c r="G820" s="107"/>
      <c r="H820" s="71"/>
      <c r="I820" s="107"/>
      <c r="J820" s="71"/>
      <c r="K820" s="71"/>
      <c r="L820" s="71"/>
      <c r="M820" s="72"/>
      <c r="N820" s="246"/>
      <c r="O820" s="72"/>
      <c r="P820" s="109"/>
      <c r="Q820" s="71"/>
      <c r="R820" s="110"/>
      <c r="S820" s="72"/>
      <c r="T820" s="111"/>
      <c r="U820" s="72"/>
      <c r="V820" s="112"/>
      <c r="W820" s="71"/>
      <c r="X820" s="72"/>
      <c r="Y820" s="112"/>
      <c r="Z820" s="72"/>
      <c r="AA820" s="75"/>
      <c r="AB820" s="169"/>
      <c r="AC820" s="72"/>
      <c r="AD820" s="170"/>
      <c r="AE820" s="72"/>
      <c r="AF820" s="170"/>
      <c r="AG820" s="71"/>
      <c r="AH820" s="72"/>
      <c r="AI820" s="170"/>
      <c r="AJ820" s="71"/>
      <c r="AK820" s="72"/>
      <c r="AL820" s="170"/>
      <c r="AM820" s="72"/>
      <c r="AN820" s="111"/>
      <c r="AO820" s="72"/>
      <c r="AP820" s="156"/>
      <c r="AQ820" s="72"/>
      <c r="AR820" s="156"/>
      <c r="AS820" s="72"/>
      <c r="AT820" s="160"/>
      <c r="AU820" s="72"/>
      <c r="AV820" s="156"/>
      <c r="AW820" s="71"/>
      <c r="AX820" s="72"/>
      <c r="AY820" s="111"/>
      <c r="AZ820" s="71"/>
      <c r="BA820" s="72"/>
      <c r="BB820" s="171"/>
      <c r="BC820" s="72"/>
      <c r="BD820" s="75"/>
    </row>
    <row r="821" ht="16.5" customHeight="1" outlineLevel="1">
      <c r="A821" s="75"/>
      <c r="B821" s="105"/>
      <c r="C821" s="106"/>
      <c r="D821" s="72"/>
      <c r="E821" s="107"/>
      <c r="F821" s="71"/>
      <c r="G821" s="107"/>
      <c r="H821" s="71"/>
      <c r="I821" s="107"/>
      <c r="J821" s="71"/>
      <c r="K821" s="71"/>
      <c r="L821" s="71"/>
      <c r="M821" s="72"/>
      <c r="N821" s="246"/>
      <c r="O821" s="72"/>
      <c r="P821" s="109"/>
      <c r="Q821" s="71"/>
      <c r="R821" s="110"/>
      <c r="S821" s="72"/>
      <c r="T821" s="111"/>
      <c r="U821" s="72"/>
      <c r="V821" s="112"/>
      <c r="W821" s="71"/>
      <c r="X821" s="72"/>
      <c r="Y821" s="112"/>
      <c r="Z821" s="72"/>
      <c r="AA821" s="75"/>
      <c r="AB821" s="169"/>
      <c r="AC821" s="72"/>
      <c r="AD821" s="170"/>
      <c r="AE821" s="72"/>
      <c r="AF821" s="170"/>
      <c r="AG821" s="71"/>
      <c r="AH821" s="72"/>
      <c r="AI821" s="170"/>
      <c r="AJ821" s="71"/>
      <c r="AK821" s="72"/>
      <c r="AL821" s="170"/>
      <c r="AM821" s="72"/>
      <c r="AN821" s="111"/>
      <c r="AO821" s="72"/>
      <c r="AP821" s="156"/>
      <c r="AQ821" s="72"/>
      <c r="AR821" s="156"/>
      <c r="AS821" s="72"/>
      <c r="AT821" s="160"/>
      <c r="AU821" s="72"/>
      <c r="AV821" s="156"/>
      <c r="AW821" s="71"/>
      <c r="AX821" s="72"/>
      <c r="AY821" s="111"/>
      <c r="AZ821" s="71"/>
      <c r="BA821" s="72"/>
      <c r="BB821" s="289"/>
      <c r="BC821" s="72"/>
      <c r="BD821" s="75"/>
    </row>
    <row r="822" ht="16.5" customHeight="1" outlineLevel="1">
      <c r="A822" s="75"/>
      <c r="B822" s="105"/>
      <c r="C822" s="106"/>
      <c r="D822" s="72"/>
      <c r="E822" s="107"/>
      <c r="F822" s="71"/>
      <c r="G822" s="107"/>
      <c r="H822" s="71"/>
      <c r="I822" s="107"/>
      <c r="J822" s="71"/>
      <c r="K822" s="71"/>
      <c r="L822" s="71"/>
      <c r="M822" s="72"/>
      <c r="N822" s="246"/>
      <c r="O822" s="72"/>
      <c r="P822" s="109"/>
      <c r="Q822" s="71"/>
      <c r="R822" s="110"/>
      <c r="S822" s="72"/>
      <c r="T822" s="111"/>
      <c r="U822" s="72"/>
      <c r="V822" s="112"/>
      <c r="W822" s="71"/>
      <c r="X822" s="72"/>
      <c r="Y822" s="112"/>
      <c r="Z822" s="72"/>
      <c r="AA822" s="75"/>
      <c r="AB822" s="169"/>
      <c r="AC822" s="72"/>
      <c r="AD822" s="170"/>
      <c r="AE822" s="72"/>
      <c r="AF822" s="170"/>
      <c r="AG822" s="71"/>
      <c r="AH822" s="72"/>
      <c r="AI822" s="170"/>
      <c r="AJ822" s="71"/>
      <c r="AK822" s="72"/>
      <c r="AL822" s="170"/>
      <c r="AM822" s="72"/>
      <c r="AN822" s="111"/>
      <c r="AO822" s="72"/>
      <c r="AP822" s="156"/>
      <c r="AQ822" s="72"/>
      <c r="AR822" s="156"/>
      <c r="AS822" s="72"/>
      <c r="AT822" s="160"/>
      <c r="AU822" s="72"/>
      <c r="AV822" s="156"/>
      <c r="AW822" s="71"/>
      <c r="AX822" s="72"/>
      <c r="AY822" s="111"/>
      <c r="AZ822" s="71"/>
      <c r="BA822" s="72"/>
      <c r="BB822" s="289"/>
      <c r="BC822" s="72"/>
      <c r="BD822" s="75"/>
    </row>
    <row r="823" ht="16.5" customHeight="1" outlineLevel="1">
      <c r="A823" s="75"/>
      <c r="B823" s="105"/>
      <c r="C823" s="106"/>
      <c r="D823" s="72"/>
      <c r="E823" s="107"/>
      <c r="F823" s="71"/>
      <c r="G823" s="107"/>
      <c r="H823" s="71"/>
      <c r="I823" s="107"/>
      <c r="J823" s="71"/>
      <c r="K823" s="71"/>
      <c r="L823" s="71"/>
      <c r="M823" s="72"/>
      <c r="N823" s="246"/>
      <c r="O823" s="72"/>
      <c r="P823" s="109"/>
      <c r="Q823" s="71"/>
      <c r="R823" s="110"/>
      <c r="S823" s="72"/>
      <c r="T823" s="111"/>
      <c r="U823" s="72"/>
      <c r="V823" s="112"/>
      <c r="W823" s="71"/>
      <c r="X823" s="72"/>
      <c r="Y823" s="112"/>
      <c r="Z823" s="72"/>
      <c r="AA823" s="75"/>
      <c r="AB823" s="169"/>
      <c r="AC823" s="72"/>
      <c r="AD823" s="170"/>
      <c r="AE823" s="72"/>
      <c r="AF823" s="170"/>
      <c r="AG823" s="71"/>
      <c r="AH823" s="72"/>
      <c r="AI823" s="170"/>
      <c r="AJ823" s="71"/>
      <c r="AK823" s="72"/>
      <c r="AL823" s="170"/>
      <c r="AM823" s="72"/>
      <c r="AN823" s="111"/>
      <c r="AO823" s="72"/>
      <c r="AP823" s="156"/>
      <c r="AQ823" s="72"/>
      <c r="AR823" s="156"/>
      <c r="AS823" s="72"/>
      <c r="AT823" s="160"/>
      <c r="AU823" s="72"/>
      <c r="AV823" s="156"/>
      <c r="AW823" s="71"/>
      <c r="AX823" s="72"/>
      <c r="AY823" s="111"/>
      <c r="AZ823" s="71"/>
      <c r="BA823" s="72"/>
      <c r="BB823" s="289"/>
      <c r="BC823" s="72"/>
      <c r="BD823" s="75"/>
    </row>
    <row r="824" ht="16.5" customHeight="1" outlineLevel="1">
      <c r="A824" s="75"/>
      <c r="B824" s="105"/>
      <c r="C824" s="106"/>
      <c r="D824" s="72"/>
      <c r="E824" s="107"/>
      <c r="F824" s="71"/>
      <c r="G824" s="107"/>
      <c r="H824" s="71"/>
      <c r="I824" s="107"/>
      <c r="J824" s="71"/>
      <c r="K824" s="71"/>
      <c r="L824" s="71"/>
      <c r="M824" s="72"/>
      <c r="N824" s="246"/>
      <c r="O824" s="72"/>
      <c r="P824" s="109"/>
      <c r="Q824" s="71"/>
      <c r="R824" s="110"/>
      <c r="S824" s="72"/>
      <c r="T824" s="111"/>
      <c r="U824" s="72"/>
      <c r="V824" s="112"/>
      <c r="W824" s="71"/>
      <c r="X824" s="72"/>
      <c r="Y824" s="112"/>
      <c r="Z824" s="72"/>
      <c r="AA824" s="75"/>
      <c r="AB824" s="169"/>
      <c r="AC824" s="72"/>
      <c r="AD824" s="170"/>
      <c r="AE824" s="72"/>
      <c r="AF824" s="170"/>
      <c r="AG824" s="71"/>
      <c r="AH824" s="72"/>
      <c r="AI824" s="170"/>
      <c r="AJ824" s="71"/>
      <c r="AK824" s="72"/>
      <c r="AL824" s="170"/>
      <c r="AM824" s="72"/>
      <c r="AN824" s="111"/>
      <c r="AO824" s="72"/>
      <c r="AP824" s="156"/>
      <c r="AQ824" s="72"/>
      <c r="AR824" s="156"/>
      <c r="AS824" s="72"/>
      <c r="AT824" s="160"/>
      <c r="AU824" s="72"/>
      <c r="AV824" s="156"/>
      <c r="AW824" s="71"/>
      <c r="AX824" s="72"/>
      <c r="AY824" s="111"/>
      <c r="AZ824" s="71"/>
      <c r="BA824" s="72"/>
      <c r="BB824" s="289"/>
      <c r="BC824" s="72"/>
      <c r="BD824" s="75"/>
    </row>
    <row r="825" ht="16.5" customHeight="1" outlineLevel="1">
      <c r="A825" s="75"/>
      <c r="B825" s="105"/>
      <c r="C825" s="106"/>
      <c r="D825" s="72"/>
      <c r="E825" s="107"/>
      <c r="F825" s="71"/>
      <c r="G825" s="107"/>
      <c r="H825" s="71"/>
      <c r="I825" s="107"/>
      <c r="J825" s="71"/>
      <c r="K825" s="71"/>
      <c r="L825" s="71"/>
      <c r="M825" s="72"/>
      <c r="N825" s="246"/>
      <c r="O825" s="72"/>
      <c r="P825" s="109"/>
      <c r="Q825" s="71"/>
      <c r="R825" s="110"/>
      <c r="S825" s="72"/>
      <c r="T825" s="111"/>
      <c r="U825" s="72"/>
      <c r="V825" s="112"/>
      <c r="W825" s="71"/>
      <c r="X825" s="72"/>
      <c r="Y825" s="112"/>
      <c r="Z825" s="72"/>
      <c r="AA825" s="75"/>
      <c r="AB825" s="169"/>
      <c r="AC825" s="72"/>
      <c r="AD825" s="170"/>
      <c r="AE825" s="72"/>
      <c r="AF825" s="170"/>
      <c r="AG825" s="71"/>
      <c r="AH825" s="72"/>
      <c r="AI825" s="170"/>
      <c r="AJ825" s="71"/>
      <c r="AK825" s="72"/>
      <c r="AL825" s="170"/>
      <c r="AM825" s="72"/>
      <c r="AN825" s="111"/>
      <c r="AO825" s="72"/>
      <c r="AP825" s="156"/>
      <c r="AQ825" s="72"/>
      <c r="AR825" s="156"/>
      <c r="AS825" s="72"/>
      <c r="AT825" s="160"/>
      <c r="AU825" s="72"/>
      <c r="AV825" s="156"/>
      <c r="AW825" s="71"/>
      <c r="AX825" s="72"/>
      <c r="AY825" s="111"/>
      <c r="AZ825" s="71"/>
      <c r="BA825" s="72"/>
      <c r="BB825" s="289"/>
      <c r="BC825" s="72"/>
      <c r="BD825" s="75"/>
    </row>
    <row r="826" ht="16.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c r="AK826" s="75"/>
      <c r="AL826" s="75"/>
      <c r="AM826" s="75"/>
      <c r="AN826" s="75"/>
      <c r="AO826" s="75"/>
      <c r="AP826" s="75"/>
      <c r="AQ826" s="75"/>
      <c r="AR826" s="75"/>
      <c r="AS826" s="75"/>
      <c r="AT826" s="75"/>
      <c r="AU826" s="75"/>
      <c r="AV826" s="75"/>
      <c r="AW826" s="75"/>
      <c r="AX826" s="75"/>
      <c r="AY826" s="75"/>
      <c r="AZ826" s="75"/>
      <c r="BA826" s="75"/>
      <c r="BB826" s="75"/>
      <c r="BC826" s="75"/>
      <c r="BD826" s="75"/>
    </row>
    <row r="827" ht="16.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c r="AK827" s="75"/>
      <c r="AL827" s="75"/>
      <c r="AM827" s="75"/>
      <c r="AN827" s="75"/>
      <c r="AO827" s="75"/>
      <c r="AP827" s="75"/>
      <c r="AQ827" s="75"/>
      <c r="AR827" s="75"/>
      <c r="AS827" s="75"/>
      <c r="AT827" s="75"/>
      <c r="AU827" s="75"/>
      <c r="AV827" s="75"/>
      <c r="AW827" s="75"/>
      <c r="AX827" s="75"/>
      <c r="AY827" s="75"/>
      <c r="AZ827" s="75"/>
      <c r="BA827" s="75"/>
      <c r="BB827" s="75"/>
      <c r="BC827" s="75"/>
      <c r="BD827" s="75"/>
    </row>
    <row r="828" ht="16.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c r="AK828" s="75"/>
      <c r="AL828" s="75"/>
      <c r="AM828" s="75"/>
      <c r="AN828" s="75"/>
      <c r="AO828" s="75"/>
      <c r="AP828" s="75"/>
      <c r="AQ828" s="75"/>
      <c r="AR828" s="75"/>
      <c r="AS828" s="75"/>
      <c r="AT828" s="75"/>
      <c r="AU828" s="75"/>
      <c r="AV828" s="75"/>
      <c r="AW828" s="75"/>
      <c r="AX828" s="75"/>
      <c r="AY828" s="75"/>
      <c r="AZ828" s="75"/>
      <c r="BA828" s="75"/>
      <c r="BB828" s="75"/>
      <c r="BC828" s="75"/>
      <c r="BD828" s="75"/>
    </row>
    <row r="829" ht="16.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c r="AK829" s="75"/>
      <c r="AL829" s="75"/>
      <c r="AM829" s="75"/>
      <c r="AN829" s="75"/>
      <c r="AO829" s="75"/>
      <c r="AP829" s="75"/>
      <c r="AQ829" s="75"/>
      <c r="AR829" s="75"/>
      <c r="AS829" s="75"/>
      <c r="AT829" s="75"/>
      <c r="AU829" s="75"/>
      <c r="AV829" s="75"/>
      <c r="AW829" s="75"/>
      <c r="AX829" s="75"/>
      <c r="AY829" s="75"/>
      <c r="AZ829" s="75"/>
      <c r="BA829" s="75"/>
      <c r="BB829" s="75"/>
      <c r="BC829" s="75"/>
      <c r="BD829" s="75"/>
    </row>
    <row r="830" ht="16.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c r="AK830" s="75"/>
      <c r="AL830" s="75"/>
      <c r="AM830" s="75"/>
      <c r="AN830" s="75"/>
      <c r="AO830" s="75"/>
      <c r="AP830" s="75"/>
      <c r="AQ830" s="75"/>
      <c r="AR830" s="75"/>
      <c r="AS830" s="75"/>
      <c r="AT830" s="75"/>
      <c r="AU830" s="75"/>
      <c r="AV830" s="75"/>
      <c r="AW830" s="75"/>
      <c r="AX830" s="75"/>
      <c r="AY830" s="75"/>
      <c r="AZ830" s="75"/>
      <c r="BA830" s="75"/>
      <c r="BB830" s="75"/>
      <c r="BC830" s="75"/>
      <c r="BD830" s="75"/>
    </row>
    <row r="831" ht="16.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c r="AK831" s="75"/>
      <c r="AL831" s="75"/>
      <c r="AM831" s="75"/>
      <c r="AN831" s="75"/>
      <c r="AO831" s="75"/>
      <c r="AP831" s="75"/>
      <c r="AQ831" s="75"/>
      <c r="AR831" s="75"/>
      <c r="AS831" s="75"/>
      <c r="AT831" s="75"/>
      <c r="AU831" s="75"/>
      <c r="AV831" s="75"/>
      <c r="AW831" s="75"/>
      <c r="AX831" s="75"/>
      <c r="AY831" s="75"/>
      <c r="AZ831" s="75"/>
      <c r="BA831" s="75"/>
      <c r="BB831" s="75"/>
      <c r="BC831" s="75"/>
      <c r="BD831" s="75"/>
    </row>
    <row r="832" ht="16.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c r="AK832" s="75"/>
      <c r="AL832" s="75"/>
      <c r="AM832" s="75"/>
      <c r="AN832" s="75"/>
      <c r="AO832" s="75"/>
      <c r="AP832" s="75"/>
      <c r="AQ832" s="75"/>
      <c r="AR832" s="75"/>
      <c r="AS832" s="75"/>
      <c r="AT832" s="75"/>
      <c r="AU832" s="75"/>
      <c r="AV832" s="75"/>
      <c r="AW832" s="75"/>
      <c r="AX832" s="75"/>
      <c r="AY832" s="75"/>
      <c r="AZ832" s="75"/>
      <c r="BA832" s="75"/>
      <c r="BB832" s="75"/>
      <c r="BC832" s="75"/>
      <c r="BD832" s="75"/>
    </row>
    <row r="833" ht="16.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c r="AK833" s="75"/>
      <c r="AL833" s="75"/>
      <c r="AM833" s="75"/>
      <c r="AN833" s="75"/>
      <c r="AO833" s="75"/>
      <c r="AP833" s="75"/>
      <c r="AQ833" s="75"/>
      <c r="AR833" s="75"/>
      <c r="AS833" s="75"/>
      <c r="AT833" s="75"/>
      <c r="AU833" s="75"/>
      <c r="AV833" s="75"/>
      <c r="AW833" s="75"/>
      <c r="AX833" s="75"/>
      <c r="AY833" s="75"/>
      <c r="AZ833" s="75"/>
      <c r="BA833" s="75"/>
      <c r="BB833" s="75"/>
      <c r="BC833" s="75"/>
      <c r="BD833" s="75"/>
    </row>
    <row r="834" ht="16.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c r="AK834" s="75"/>
      <c r="AL834" s="75"/>
      <c r="AM834" s="75"/>
      <c r="AN834" s="75"/>
      <c r="AO834" s="75"/>
      <c r="AP834" s="75"/>
      <c r="AQ834" s="75"/>
      <c r="AR834" s="75"/>
      <c r="AS834" s="75"/>
      <c r="AT834" s="75"/>
      <c r="AU834" s="75"/>
      <c r="AV834" s="75"/>
      <c r="AW834" s="75"/>
      <c r="AX834" s="75"/>
      <c r="AY834" s="75"/>
      <c r="AZ834" s="75"/>
      <c r="BA834" s="75"/>
      <c r="BB834" s="75"/>
      <c r="BC834" s="75"/>
      <c r="BD834" s="75"/>
    </row>
    <row r="835" ht="16.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c r="AK835" s="75"/>
      <c r="AL835" s="75"/>
      <c r="AM835" s="75"/>
      <c r="AN835" s="75"/>
      <c r="AO835" s="75"/>
      <c r="AP835" s="75"/>
      <c r="AQ835" s="75"/>
      <c r="AR835" s="75"/>
      <c r="AS835" s="75"/>
      <c r="AT835" s="75"/>
      <c r="AU835" s="75"/>
      <c r="AV835" s="75"/>
      <c r="AW835" s="75"/>
      <c r="AX835" s="75"/>
      <c r="AY835" s="75"/>
      <c r="AZ835" s="75"/>
      <c r="BA835" s="75"/>
      <c r="BB835" s="75"/>
      <c r="BC835" s="75"/>
      <c r="BD835" s="75"/>
    </row>
    <row r="836" ht="16.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c r="AK836" s="75"/>
      <c r="AL836" s="75"/>
      <c r="AM836" s="75"/>
      <c r="AN836" s="75"/>
      <c r="AO836" s="75"/>
      <c r="AP836" s="75"/>
      <c r="AQ836" s="75"/>
      <c r="AR836" s="75"/>
      <c r="AS836" s="75"/>
      <c r="AT836" s="75"/>
      <c r="AU836" s="75"/>
      <c r="AV836" s="75"/>
      <c r="AW836" s="75"/>
      <c r="AX836" s="75"/>
      <c r="AY836" s="75"/>
      <c r="AZ836" s="75"/>
      <c r="BA836" s="75"/>
      <c r="BB836" s="75"/>
      <c r="BC836" s="75"/>
      <c r="BD836" s="75"/>
    </row>
    <row r="837" ht="16.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c r="AK837" s="75"/>
      <c r="AL837" s="75"/>
      <c r="AM837" s="75"/>
      <c r="AN837" s="75"/>
      <c r="AO837" s="75"/>
      <c r="AP837" s="75"/>
      <c r="AQ837" s="75"/>
      <c r="AR837" s="75"/>
      <c r="AS837" s="75"/>
      <c r="AT837" s="75"/>
      <c r="AU837" s="75"/>
      <c r="AV837" s="75"/>
      <c r="AW837" s="75"/>
      <c r="AX837" s="75"/>
      <c r="AY837" s="75"/>
      <c r="AZ837" s="75"/>
      <c r="BA837" s="75"/>
      <c r="BB837" s="75"/>
      <c r="BC837" s="75"/>
      <c r="BD837" s="75"/>
    </row>
    <row r="838" ht="16.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c r="AK838" s="75"/>
      <c r="AL838" s="75"/>
      <c r="AM838" s="75"/>
      <c r="AN838" s="75"/>
      <c r="AO838" s="75"/>
      <c r="AP838" s="75"/>
      <c r="AQ838" s="75"/>
      <c r="AR838" s="75"/>
      <c r="AS838" s="75"/>
      <c r="AT838" s="75"/>
      <c r="AU838" s="75"/>
      <c r="AV838" s="75"/>
      <c r="AW838" s="75"/>
      <c r="AX838" s="75"/>
      <c r="AY838" s="75"/>
      <c r="AZ838" s="75"/>
      <c r="BA838" s="75"/>
      <c r="BB838" s="75"/>
      <c r="BC838" s="75"/>
      <c r="BD838" s="75"/>
    </row>
    <row r="839" ht="16.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c r="AK839" s="75"/>
      <c r="AL839" s="75"/>
      <c r="AM839" s="75"/>
      <c r="AN839" s="75"/>
      <c r="AO839" s="75"/>
      <c r="AP839" s="75"/>
      <c r="AQ839" s="75"/>
      <c r="AR839" s="75"/>
      <c r="AS839" s="75"/>
      <c r="AT839" s="75"/>
      <c r="AU839" s="75"/>
      <c r="AV839" s="75"/>
      <c r="AW839" s="75"/>
      <c r="AX839" s="75"/>
      <c r="AY839" s="75"/>
      <c r="AZ839" s="75"/>
      <c r="BA839" s="75"/>
      <c r="BB839" s="75"/>
      <c r="BC839" s="75"/>
      <c r="BD839" s="75"/>
    </row>
    <row r="840" ht="16.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c r="AK840" s="75"/>
      <c r="AL840" s="75"/>
      <c r="AM840" s="75"/>
      <c r="AN840" s="75"/>
      <c r="AO840" s="75"/>
      <c r="AP840" s="75"/>
      <c r="AQ840" s="75"/>
      <c r="AR840" s="75"/>
      <c r="AS840" s="75"/>
      <c r="AT840" s="75"/>
      <c r="AU840" s="75"/>
      <c r="AV840" s="75"/>
      <c r="AW840" s="75"/>
      <c r="AX840" s="75"/>
      <c r="AY840" s="75"/>
      <c r="AZ840" s="75"/>
      <c r="BA840" s="75"/>
      <c r="BB840" s="75"/>
      <c r="BC840" s="75"/>
      <c r="BD840" s="75"/>
    </row>
    <row r="841" ht="16.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c r="AK841" s="75"/>
      <c r="AL841" s="75"/>
      <c r="AM841" s="75"/>
      <c r="AN841" s="75"/>
      <c r="AO841" s="75"/>
      <c r="AP841" s="75"/>
      <c r="AQ841" s="75"/>
      <c r="AR841" s="75"/>
      <c r="AS841" s="75"/>
      <c r="AT841" s="75"/>
      <c r="AU841" s="75"/>
      <c r="AV841" s="75"/>
      <c r="AW841" s="75"/>
      <c r="AX841" s="75"/>
      <c r="AY841" s="75"/>
      <c r="AZ841" s="75"/>
      <c r="BA841" s="75"/>
      <c r="BB841" s="75"/>
      <c r="BC841" s="75"/>
      <c r="BD841" s="75"/>
    </row>
    <row r="842" ht="16.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c r="AK842" s="75"/>
      <c r="AL842" s="75"/>
      <c r="AM842" s="75"/>
      <c r="AN842" s="75"/>
      <c r="AO842" s="75"/>
      <c r="AP842" s="75"/>
      <c r="AQ842" s="75"/>
      <c r="AR842" s="75"/>
      <c r="AS842" s="75"/>
      <c r="AT842" s="75"/>
      <c r="AU842" s="75"/>
      <c r="AV842" s="75"/>
      <c r="AW842" s="75"/>
      <c r="AX842" s="75"/>
      <c r="AY842" s="75"/>
      <c r="AZ842" s="75"/>
      <c r="BA842" s="75"/>
      <c r="BB842" s="75"/>
      <c r="BC842" s="75"/>
      <c r="BD842" s="75"/>
    </row>
    <row r="843" ht="16.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c r="AK843" s="75"/>
      <c r="AL843" s="75"/>
      <c r="AM843" s="75"/>
      <c r="AN843" s="75"/>
      <c r="AO843" s="75"/>
      <c r="AP843" s="75"/>
      <c r="AQ843" s="75"/>
      <c r="AR843" s="75"/>
      <c r="AS843" s="75"/>
      <c r="AT843" s="75"/>
      <c r="AU843" s="75"/>
      <c r="AV843" s="75"/>
      <c r="AW843" s="75"/>
      <c r="AX843" s="75"/>
      <c r="AY843" s="75"/>
      <c r="AZ843" s="75"/>
      <c r="BA843" s="75"/>
      <c r="BB843" s="75"/>
      <c r="BC843" s="75"/>
      <c r="BD843" s="75"/>
    </row>
    <row r="844" ht="16.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c r="AK844" s="75"/>
      <c r="AL844" s="75"/>
      <c r="AM844" s="75"/>
      <c r="AN844" s="75"/>
      <c r="AO844" s="75"/>
      <c r="AP844" s="75"/>
      <c r="AQ844" s="75"/>
      <c r="AR844" s="75"/>
      <c r="AS844" s="75"/>
      <c r="AT844" s="75"/>
      <c r="AU844" s="75"/>
      <c r="AV844" s="75"/>
      <c r="AW844" s="75"/>
      <c r="AX844" s="75"/>
      <c r="AY844" s="75"/>
      <c r="AZ844" s="75"/>
      <c r="BA844" s="75"/>
      <c r="BB844" s="75"/>
      <c r="BC844" s="75"/>
      <c r="BD844" s="75"/>
    </row>
    <row r="845" ht="16.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c r="AK845" s="75"/>
      <c r="AL845" s="75"/>
      <c r="AM845" s="75"/>
      <c r="AN845" s="75"/>
      <c r="AO845" s="75"/>
      <c r="AP845" s="75"/>
      <c r="AQ845" s="75"/>
      <c r="AR845" s="75"/>
      <c r="AS845" s="75"/>
      <c r="AT845" s="75"/>
      <c r="AU845" s="75"/>
      <c r="AV845" s="75"/>
      <c r="AW845" s="75"/>
      <c r="AX845" s="75"/>
      <c r="AY845" s="75"/>
      <c r="AZ845" s="75"/>
      <c r="BA845" s="75"/>
      <c r="BB845" s="75"/>
      <c r="BC845" s="75"/>
      <c r="BD845" s="75"/>
    </row>
    <row r="846" ht="16.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c r="AK846" s="75"/>
      <c r="AL846" s="75"/>
      <c r="AM846" s="75"/>
      <c r="AN846" s="75"/>
      <c r="AO846" s="75"/>
      <c r="AP846" s="75"/>
      <c r="AQ846" s="75"/>
      <c r="AR846" s="75"/>
      <c r="AS846" s="75"/>
      <c r="AT846" s="75"/>
      <c r="AU846" s="75"/>
      <c r="AV846" s="75"/>
      <c r="AW846" s="75"/>
      <c r="AX846" s="75"/>
      <c r="AY846" s="75"/>
      <c r="AZ846" s="75"/>
      <c r="BA846" s="75"/>
      <c r="BB846" s="75"/>
      <c r="BC846" s="75"/>
      <c r="BD846" s="75"/>
    </row>
    <row r="847" ht="16.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c r="AK847" s="75"/>
      <c r="AL847" s="75"/>
      <c r="AM847" s="75"/>
      <c r="AN847" s="75"/>
      <c r="AO847" s="75"/>
      <c r="AP847" s="75"/>
      <c r="AQ847" s="75"/>
      <c r="AR847" s="75"/>
      <c r="AS847" s="75"/>
      <c r="AT847" s="75"/>
      <c r="AU847" s="75"/>
      <c r="AV847" s="75"/>
      <c r="AW847" s="75"/>
      <c r="AX847" s="75"/>
      <c r="AY847" s="75"/>
      <c r="AZ847" s="75"/>
      <c r="BA847" s="75"/>
      <c r="BB847" s="75"/>
      <c r="BC847" s="75"/>
      <c r="BD847" s="75"/>
    </row>
    <row r="848" ht="16.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c r="AK848" s="75"/>
      <c r="AL848" s="75"/>
      <c r="AM848" s="75"/>
      <c r="AN848" s="75"/>
      <c r="AO848" s="75"/>
      <c r="AP848" s="75"/>
      <c r="AQ848" s="75"/>
      <c r="AR848" s="75"/>
      <c r="AS848" s="75"/>
      <c r="AT848" s="75"/>
      <c r="AU848" s="75"/>
      <c r="AV848" s="75"/>
      <c r="AW848" s="75"/>
      <c r="AX848" s="75"/>
      <c r="AY848" s="75"/>
      <c r="AZ848" s="75"/>
      <c r="BA848" s="75"/>
      <c r="BB848" s="75"/>
      <c r="BC848" s="75"/>
      <c r="BD848" s="75"/>
    </row>
    <row r="849" ht="16.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c r="AK849" s="75"/>
      <c r="AL849" s="75"/>
      <c r="AM849" s="75"/>
      <c r="AN849" s="75"/>
      <c r="AO849" s="75"/>
      <c r="AP849" s="75"/>
      <c r="AQ849" s="75"/>
      <c r="AR849" s="75"/>
      <c r="AS849" s="75"/>
      <c r="AT849" s="75"/>
      <c r="AU849" s="75"/>
      <c r="AV849" s="75"/>
      <c r="AW849" s="75"/>
      <c r="AX849" s="75"/>
      <c r="AY849" s="75"/>
      <c r="AZ849" s="75"/>
      <c r="BA849" s="75"/>
      <c r="BB849" s="75"/>
      <c r="BC849" s="75"/>
      <c r="BD849" s="75"/>
    </row>
    <row r="850" ht="16.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c r="AK850" s="75"/>
      <c r="AL850" s="75"/>
      <c r="AM850" s="75"/>
      <c r="AN850" s="75"/>
      <c r="AO850" s="75"/>
      <c r="AP850" s="75"/>
      <c r="AQ850" s="75"/>
      <c r="AR850" s="75"/>
      <c r="AS850" s="75"/>
      <c r="AT850" s="75"/>
      <c r="AU850" s="75"/>
      <c r="AV850" s="75"/>
      <c r="AW850" s="75"/>
      <c r="AX850" s="75"/>
      <c r="AY850" s="75"/>
      <c r="AZ850" s="75"/>
      <c r="BA850" s="75"/>
      <c r="BB850" s="75"/>
      <c r="BC850" s="75"/>
      <c r="BD850" s="75"/>
    </row>
    <row r="851" ht="16.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c r="AK851" s="75"/>
      <c r="AL851" s="75"/>
      <c r="AM851" s="75"/>
      <c r="AN851" s="75"/>
      <c r="AO851" s="75"/>
      <c r="AP851" s="75"/>
      <c r="AQ851" s="75"/>
      <c r="AR851" s="75"/>
      <c r="AS851" s="75"/>
      <c r="AT851" s="75"/>
      <c r="AU851" s="75"/>
      <c r="AV851" s="75"/>
      <c r="AW851" s="75"/>
      <c r="AX851" s="75"/>
      <c r="AY851" s="75"/>
      <c r="AZ851" s="75"/>
      <c r="BA851" s="75"/>
      <c r="BB851" s="75"/>
      <c r="BC851" s="75"/>
      <c r="BD851" s="75"/>
    </row>
    <row r="852" ht="16.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c r="AK852" s="75"/>
      <c r="AL852" s="75"/>
      <c r="AM852" s="75"/>
      <c r="AN852" s="75"/>
      <c r="AO852" s="75"/>
      <c r="AP852" s="75"/>
      <c r="AQ852" s="75"/>
      <c r="AR852" s="75"/>
      <c r="AS852" s="75"/>
      <c r="AT852" s="75"/>
      <c r="AU852" s="75"/>
      <c r="AV852" s="75"/>
      <c r="AW852" s="75"/>
      <c r="AX852" s="75"/>
      <c r="AY852" s="75"/>
      <c r="AZ852" s="75"/>
      <c r="BA852" s="75"/>
      <c r="BB852" s="75"/>
      <c r="BC852" s="75"/>
      <c r="BD852" s="75"/>
    </row>
    <row r="853" ht="16.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c r="AK853" s="75"/>
      <c r="AL853" s="75"/>
      <c r="AM853" s="75"/>
      <c r="AN853" s="75"/>
      <c r="AO853" s="75"/>
      <c r="AP853" s="75"/>
      <c r="AQ853" s="75"/>
      <c r="AR853" s="75"/>
      <c r="AS853" s="75"/>
      <c r="AT853" s="75"/>
      <c r="AU853" s="75"/>
      <c r="AV853" s="75"/>
      <c r="AW853" s="75"/>
      <c r="AX853" s="75"/>
      <c r="AY853" s="75"/>
      <c r="AZ853" s="75"/>
      <c r="BA853" s="75"/>
      <c r="BB853" s="75"/>
      <c r="BC853" s="75"/>
      <c r="BD853" s="75"/>
    </row>
    <row r="854" ht="16.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c r="AK854" s="75"/>
      <c r="AL854" s="75"/>
      <c r="AM854" s="75"/>
      <c r="AN854" s="75"/>
      <c r="AO854" s="75"/>
      <c r="AP854" s="75"/>
      <c r="AQ854" s="75"/>
      <c r="AR854" s="75"/>
      <c r="AS854" s="75"/>
      <c r="AT854" s="75"/>
      <c r="AU854" s="75"/>
      <c r="AV854" s="75"/>
      <c r="AW854" s="75"/>
      <c r="AX854" s="75"/>
      <c r="AY854" s="75"/>
      <c r="AZ854" s="75"/>
      <c r="BA854" s="75"/>
      <c r="BB854" s="75"/>
      <c r="BC854" s="75"/>
      <c r="BD854" s="75"/>
    </row>
    <row r="855" ht="16.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c r="AK855" s="75"/>
      <c r="AL855" s="75"/>
      <c r="AM855" s="75"/>
      <c r="AN855" s="75"/>
      <c r="AO855" s="75"/>
      <c r="AP855" s="75"/>
      <c r="AQ855" s="75"/>
      <c r="AR855" s="75"/>
      <c r="AS855" s="75"/>
      <c r="AT855" s="75"/>
      <c r="AU855" s="75"/>
      <c r="AV855" s="75"/>
      <c r="AW855" s="75"/>
      <c r="AX855" s="75"/>
      <c r="AY855" s="75"/>
      <c r="AZ855" s="75"/>
      <c r="BA855" s="75"/>
      <c r="BB855" s="75"/>
      <c r="BC855" s="75"/>
      <c r="BD855" s="75"/>
    </row>
    <row r="856" ht="16.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c r="AK856" s="75"/>
      <c r="AL856" s="75"/>
      <c r="AM856" s="75"/>
      <c r="AN856" s="75"/>
      <c r="AO856" s="75"/>
      <c r="AP856" s="75"/>
      <c r="AQ856" s="75"/>
      <c r="AR856" s="75"/>
      <c r="AS856" s="75"/>
      <c r="AT856" s="75"/>
      <c r="AU856" s="75"/>
      <c r="AV856" s="75"/>
      <c r="AW856" s="75"/>
      <c r="AX856" s="75"/>
      <c r="AY856" s="75"/>
      <c r="AZ856" s="75"/>
      <c r="BA856" s="75"/>
      <c r="BB856" s="75"/>
      <c r="BC856" s="75"/>
      <c r="BD856" s="75"/>
    </row>
    <row r="857" ht="16.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c r="AK857" s="75"/>
      <c r="AL857" s="75"/>
      <c r="AM857" s="75"/>
      <c r="AN857" s="75"/>
      <c r="AO857" s="75"/>
      <c r="AP857" s="75"/>
      <c r="AQ857" s="75"/>
      <c r="AR857" s="75"/>
      <c r="AS857" s="75"/>
      <c r="AT857" s="75"/>
      <c r="AU857" s="75"/>
      <c r="AV857" s="75"/>
      <c r="AW857" s="75"/>
      <c r="AX857" s="75"/>
      <c r="AY857" s="75"/>
      <c r="AZ857" s="75"/>
      <c r="BA857" s="75"/>
      <c r="BB857" s="75"/>
      <c r="BC857" s="75"/>
      <c r="BD857" s="75"/>
    </row>
    <row r="858" ht="16.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c r="AK858" s="75"/>
      <c r="AL858" s="75"/>
      <c r="AM858" s="75"/>
      <c r="AN858" s="75"/>
      <c r="AO858" s="75"/>
      <c r="AP858" s="75"/>
      <c r="AQ858" s="75"/>
      <c r="AR858" s="75"/>
      <c r="AS858" s="75"/>
      <c r="AT858" s="75"/>
      <c r="AU858" s="75"/>
      <c r="AV858" s="75"/>
      <c r="AW858" s="75"/>
      <c r="AX858" s="75"/>
      <c r="AY858" s="75"/>
      <c r="AZ858" s="75"/>
      <c r="BA858" s="75"/>
      <c r="BB858" s="75"/>
      <c r="BC858" s="75"/>
      <c r="BD858" s="75"/>
    </row>
    <row r="859" ht="16.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c r="AK859" s="75"/>
      <c r="AL859" s="75"/>
      <c r="AM859" s="75"/>
      <c r="AN859" s="75"/>
      <c r="AO859" s="75"/>
      <c r="AP859" s="75"/>
      <c r="AQ859" s="75"/>
      <c r="AR859" s="75"/>
      <c r="AS859" s="75"/>
      <c r="AT859" s="75"/>
      <c r="AU859" s="75"/>
      <c r="AV859" s="75"/>
      <c r="AW859" s="75"/>
      <c r="AX859" s="75"/>
      <c r="AY859" s="75"/>
      <c r="AZ859" s="75"/>
      <c r="BA859" s="75"/>
      <c r="BB859" s="75"/>
      <c r="BC859" s="75"/>
      <c r="BD859" s="75"/>
    </row>
    <row r="860" ht="16.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c r="AK860" s="75"/>
      <c r="AL860" s="75"/>
      <c r="AM860" s="75"/>
      <c r="AN860" s="75"/>
      <c r="AO860" s="75"/>
      <c r="AP860" s="75"/>
      <c r="AQ860" s="75"/>
      <c r="AR860" s="75"/>
      <c r="AS860" s="75"/>
      <c r="AT860" s="75"/>
      <c r="AU860" s="75"/>
      <c r="AV860" s="75"/>
      <c r="AW860" s="75"/>
      <c r="AX860" s="75"/>
      <c r="AY860" s="75"/>
      <c r="AZ860" s="75"/>
      <c r="BA860" s="75"/>
      <c r="BB860" s="75"/>
      <c r="BC860" s="75"/>
      <c r="BD860" s="75"/>
    </row>
    <row r="861" ht="16.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c r="AK861" s="75"/>
      <c r="AL861" s="75"/>
      <c r="AM861" s="75"/>
      <c r="AN861" s="75"/>
      <c r="AO861" s="75"/>
      <c r="AP861" s="75"/>
      <c r="AQ861" s="75"/>
      <c r="AR861" s="75"/>
      <c r="AS861" s="75"/>
      <c r="AT861" s="75"/>
      <c r="AU861" s="75"/>
      <c r="AV861" s="75"/>
      <c r="AW861" s="75"/>
      <c r="AX861" s="75"/>
      <c r="AY861" s="75"/>
      <c r="AZ861" s="75"/>
      <c r="BA861" s="75"/>
      <c r="BB861" s="75"/>
      <c r="BC861" s="75"/>
      <c r="BD861" s="75"/>
    </row>
    <row r="862" ht="16.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c r="AK862" s="75"/>
      <c r="AL862" s="75"/>
      <c r="AM862" s="75"/>
      <c r="AN862" s="75"/>
      <c r="AO862" s="75"/>
      <c r="AP862" s="75"/>
      <c r="AQ862" s="75"/>
      <c r="AR862" s="75"/>
      <c r="AS862" s="75"/>
      <c r="AT862" s="75"/>
      <c r="AU862" s="75"/>
      <c r="AV862" s="75"/>
      <c r="AW862" s="75"/>
      <c r="AX862" s="75"/>
      <c r="AY862" s="75"/>
      <c r="AZ862" s="75"/>
      <c r="BA862" s="75"/>
      <c r="BB862" s="75"/>
      <c r="BC862" s="75"/>
      <c r="BD862" s="75"/>
    </row>
    <row r="863" ht="16.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c r="AK863" s="75"/>
      <c r="AL863" s="75"/>
      <c r="AM863" s="75"/>
      <c r="AN863" s="75"/>
      <c r="AO863" s="75"/>
      <c r="AP863" s="75"/>
      <c r="AQ863" s="75"/>
      <c r="AR863" s="75"/>
      <c r="AS863" s="75"/>
      <c r="AT863" s="75"/>
      <c r="AU863" s="75"/>
      <c r="AV863" s="75"/>
      <c r="AW863" s="75"/>
      <c r="AX863" s="75"/>
      <c r="AY863" s="75"/>
      <c r="AZ863" s="75"/>
      <c r="BA863" s="75"/>
      <c r="BB863" s="75"/>
      <c r="BC863" s="75"/>
      <c r="BD863" s="75"/>
    </row>
    <row r="864" ht="16.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c r="AK864" s="75"/>
      <c r="AL864" s="75"/>
      <c r="AM864" s="75"/>
      <c r="AN864" s="75"/>
      <c r="AO864" s="75"/>
      <c r="AP864" s="75"/>
      <c r="AQ864" s="75"/>
      <c r="AR864" s="75"/>
      <c r="AS864" s="75"/>
      <c r="AT864" s="75"/>
      <c r="AU864" s="75"/>
      <c r="AV864" s="75"/>
      <c r="AW864" s="75"/>
      <c r="AX864" s="75"/>
      <c r="AY864" s="75"/>
      <c r="AZ864" s="75"/>
      <c r="BA864" s="75"/>
      <c r="BB864" s="75"/>
      <c r="BC864" s="75"/>
      <c r="BD864" s="75"/>
    </row>
    <row r="865" ht="16.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c r="AK865" s="75"/>
      <c r="AL865" s="75"/>
      <c r="AM865" s="75"/>
      <c r="AN865" s="75"/>
      <c r="AO865" s="75"/>
      <c r="AP865" s="75"/>
      <c r="AQ865" s="75"/>
      <c r="AR865" s="75"/>
      <c r="AS865" s="75"/>
      <c r="AT865" s="75"/>
      <c r="AU865" s="75"/>
      <c r="AV865" s="75"/>
      <c r="AW865" s="75"/>
      <c r="AX865" s="75"/>
      <c r="AY865" s="75"/>
      <c r="AZ865" s="75"/>
      <c r="BA865" s="75"/>
      <c r="BB865" s="75"/>
      <c r="BC865" s="75"/>
      <c r="BD865" s="75"/>
    </row>
    <row r="866" ht="16.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c r="AK866" s="75"/>
      <c r="AL866" s="75"/>
      <c r="AM866" s="75"/>
      <c r="AN866" s="75"/>
      <c r="AO866" s="75"/>
      <c r="AP866" s="75"/>
      <c r="AQ866" s="75"/>
      <c r="AR866" s="75"/>
      <c r="AS866" s="75"/>
      <c r="AT866" s="75"/>
      <c r="AU866" s="75"/>
      <c r="AV866" s="75"/>
      <c r="AW866" s="75"/>
      <c r="AX866" s="75"/>
      <c r="AY866" s="75"/>
      <c r="AZ866" s="75"/>
      <c r="BA866" s="75"/>
      <c r="BB866" s="75"/>
      <c r="BC866" s="75"/>
      <c r="BD866" s="75"/>
    </row>
    <row r="867" ht="16.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c r="AK867" s="75"/>
      <c r="AL867" s="75"/>
      <c r="AM867" s="75"/>
      <c r="AN867" s="75"/>
      <c r="AO867" s="75"/>
      <c r="AP867" s="75"/>
      <c r="AQ867" s="75"/>
      <c r="AR867" s="75"/>
      <c r="AS867" s="75"/>
      <c r="AT867" s="75"/>
      <c r="AU867" s="75"/>
      <c r="AV867" s="75"/>
      <c r="AW867" s="75"/>
      <c r="AX867" s="75"/>
      <c r="AY867" s="75"/>
      <c r="AZ867" s="75"/>
      <c r="BA867" s="75"/>
      <c r="BB867" s="75"/>
      <c r="BC867" s="75"/>
      <c r="BD867" s="75"/>
    </row>
    <row r="868" ht="16.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c r="AK868" s="75"/>
      <c r="AL868" s="75"/>
      <c r="AM868" s="75"/>
      <c r="AN868" s="75"/>
      <c r="AO868" s="75"/>
      <c r="AP868" s="75"/>
      <c r="AQ868" s="75"/>
      <c r="AR868" s="75"/>
      <c r="AS868" s="75"/>
      <c r="AT868" s="75"/>
      <c r="AU868" s="75"/>
      <c r="AV868" s="75"/>
      <c r="AW868" s="75"/>
      <c r="AX868" s="75"/>
      <c r="AY868" s="75"/>
      <c r="AZ868" s="75"/>
      <c r="BA868" s="75"/>
      <c r="BB868" s="75"/>
      <c r="BC868" s="75"/>
      <c r="BD868" s="75"/>
    </row>
    <row r="869" ht="16.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c r="AK869" s="75"/>
      <c r="AL869" s="75"/>
      <c r="AM869" s="75"/>
      <c r="AN869" s="75"/>
      <c r="AO869" s="75"/>
      <c r="AP869" s="75"/>
      <c r="AQ869" s="75"/>
      <c r="AR869" s="75"/>
      <c r="AS869" s="75"/>
      <c r="AT869" s="75"/>
      <c r="AU869" s="75"/>
      <c r="AV869" s="75"/>
      <c r="AW869" s="75"/>
      <c r="AX869" s="75"/>
      <c r="AY869" s="75"/>
      <c r="AZ869" s="75"/>
      <c r="BA869" s="75"/>
      <c r="BB869" s="75"/>
      <c r="BC869" s="75"/>
      <c r="BD869" s="75"/>
    </row>
    <row r="870" ht="16.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c r="AK870" s="75"/>
      <c r="AL870" s="75"/>
      <c r="AM870" s="75"/>
      <c r="AN870" s="75"/>
      <c r="AO870" s="75"/>
      <c r="AP870" s="75"/>
      <c r="AQ870" s="75"/>
      <c r="AR870" s="75"/>
      <c r="AS870" s="75"/>
      <c r="AT870" s="75"/>
      <c r="AU870" s="75"/>
      <c r="AV870" s="75"/>
      <c r="AW870" s="75"/>
      <c r="AX870" s="75"/>
      <c r="AY870" s="75"/>
      <c r="AZ870" s="75"/>
      <c r="BA870" s="75"/>
      <c r="BB870" s="75"/>
      <c r="BC870" s="75"/>
      <c r="BD870" s="75"/>
    </row>
    <row r="871" ht="16.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c r="AK871" s="75"/>
      <c r="AL871" s="75"/>
      <c r="AM871" s="75"/>
      <c r="AN871" s="75"/>
      <c r="AO871" s="75"/>
      <c r="AP871" s="75"/>
      <c r="AQ871" s="75"/>
      <c r="AR871" s="75"/>
      <c r="AS871" s="75"/>
      <c r="AT871" s="75"/>
      <c r="AU871" s="75"/>
      <c r="AV871" s="75"/>
      <c r="AW871" s="75"/>
      <c r="AX871" s="75"/>
      <c r="AY871" s="75"/>
      <c r="AZ871" s="75"/>
      <c r="BA871" s="75"/>
      <c r="BB871" s="75"/>
      <c r="BC871" s="75"/>
      <c r="BD871" s="75"/>
    </row>
    <row r="872" ht="16.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c r="AK872" s="75"/>
      <c r="AL872" s="75"/>
      <c r="AM872" s="75"/>
      <c r="AN872" s="75"/>
      <c r="AO872" s="75"/>
      <c r="AP872" s="75"/>
      <c r="AQ872" s="75"/>
      <c r="AR872" s="75"/>
      <c r="AS872" s="75"/>
      <c r="AT872" s="75"/>
      <c r="AU872" s="75"/>
      <c r="AV872" s="75"/>
      <c r="AW872" s="75"/>
      <c r="AX872" s="75"/>
      <c r="AY872" s="75"/>
      <c r="AZ872" s="75"/>
      <c r="BA872" s="75"/>
      <c r="BB872" s="75"/>
      <c r="BC872" s="75"/>
      <c r="BD872" s="75"/>
    </row>
    <row r="873" ht="16.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c r="AK873" s="75"/>
      <c r="AL873" s="75"/>
      <c r="AM873" s="75"/>
      <c r="AN873" s="75"/>
      <c r="AO873" s="75"/>
      <c r="AP873" s="75"/>
      <c r="AQ873" s="75"/>
      <c r="AR873" s="75"/>
      <c r="AS873" s="75"/>
      <c r="AT873" s="75"/>
      <c r="AU873" s="75"/>
      <c r="AV873" s="75"/>
      <c r="AW873" s="75"/>
      <c r="AX873" s="75"/>
      <c r="AY873" s="75"/>
      <c r="AZ873" s="75"/>
      <c r="BA873" s="75"/>
      <c r="BB873" s="75"/>
      <c r="BC873" s="75"/>
      <c r="BD873" s="75"/>
    </row>
    <row r="874" ht="16.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c r="AK874" s="75"/>
      <c r="AL874" s="75"/>
      <c r="AM874" s="75"/>
      <c r="AN874" s="75"/>
      <c r="AO874" s="75"/>
      <c r="AP874" s="75"/>
      <c r="AQ874" s="75"/>
      <c r="AR874" s="75"/>
      <c r="AS874" s="75"/>
      <c r="AT874" s="75"/>
      <c r="AU874" s="75"/>
      <c r="AV874" s="75"/>
      <c r="AW874" s="75"/>
      <c r="AX874" s="75"/>
      <c r="AY874" s="75"/>
      <c r="AZ874" s="75"/>
      <c r="BA874" s="75"/>
      <c r="BB874" s="75"/>
      <c r="BC874" s="75"/>
      <c r="BD874" s="75"/>
    </row>
    <row r="875" ht="16.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c r="AK875" s="75"/>
      <c r="AL875" s="75"/>
      <c r="AM875" s="75"/>
      <c r="AN875" s="75"/>
      <c r="AO875" s="75"/>
      <c r="AP875" s="75"/>
      <c r="AQ875" s="75"/>
      <c r="AR875" s="75"/>
      <c r="AS875" s="75"/>
      <c r="AT875" s="75"/>
      <c r="AU875" s="75"/>
      <c r="AV875" s="75"/>
      <c r="AW875" s="75"/>
      <c r="AX875" s="75"/>
      <c r="AY875" s="75"/>
      <c r="AZ875" s="75"/>
      <c r="BA875" s="75"/>
      <c r="BB875" s="75"/>
      <c r="BC875" s="75"/>
      <c r="BD875" s="75"/>
    </row>
    <row r="876" ht="16.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c r="AK876" s="75"/>
      <c r="AL876" s="75"/>
      <c r="AM876" s="75"/>
      <c r="AN876" s="75"/>
      <c r="AO876" s="75"/>
      <c r="AP876" s="75"/>
      <c r="AQ876" s="75"/>
      <c r="AR876" s="75"/>
      <c r="AS876" s="75"/>
      <c r="AT876" s="75"/>
      <c r="AU876" s="75"/>
      <c r="AV876" s="75"/>
      <c r="AW876" s="75"/>
      <c r="AX876" s="75"/>
      <c r="AY876" s="75"/>
      <c r="AZ876" s="75"/>
      <c r="BA876" s="75"/>
      <c r="BB876" s="75"/>
      <c r="BC876" s="75"/>
      <c r="BD876" s="75"/>
    </row>
    <row r="877" ht="16.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c r="AK877" s="75"/>
      <c r="AL877" s="75"/>
      <c r="AM877" s="75"/>
      <c r="AN877" s="75"/>
      <c r="AO877" s="75"/>
      <c r="AP877" s="75"/>
      <c r="AQ877" s="75"/>
      <c r="AR877" s="75"/>
      <c r="AS877" s="75"/>
      <c r="AT877" s="75"/>
      <c r="AU877" s="75"/>
      <c r="AV877" s="75"/>
      <c r="AW877" s="75"/>
      <c r="AX877" s="75"/>
      <c r="AY877" s="75"/>
      <c r="AZ877" s="75"/>
      <c r="BA877" s="75"/>
      <c r="BB877" s="75"/>
      <c r="BC877" s="75"/>
      <c r="BD877" s="75"/>
    </row>
    <row r="878" ht="16.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c r="AK878" s="75"/>
      <c r="AL878" s="75"/>
      <c r="AM878" s="75"/>
      <c r="AN878" s="75"/>
      <c r="AO878" s="75"/>
      <c r="AP878" s="75"/>
      <c r="AQ878" s="75"/>
      <c r="AR878" s="75"/>
      <c r="AS878" s="75"/>
      <c r="AT878" s="75"/>
      <c r="AU878" s="75"/>
      <c r="AV878" s="75"/>
      <c r="AW878" s="75"/>
      <c r="AX878" s="75"/>
      <c r="AY878" s="75"/>
      <c r="AZ878" s="75"/>
      <c r="BA878" s="75"/>
      <c r="BB878" s="75"/>
      <c r="BC878" s="75"/>
      <c r="BD878" s="75"/>
    </row>
    <row r="879" ht="16.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c r="AK879" s="75"/>
      <c r="AL879" s="75"/>
      <c r="AM879" s="75"/>
      <c r="AN879" s="75"/>
      <c r="AO879" s="75"/>
      <c r="AP879" s="75"/>
      <c r="AQ879" s="75"/>
      <c r="AR879" s="75"/>
      <c r="AS879" s="75"/>
      <c r="AT879" s="75"/>
      <c r="AU879" s="75"/>
      <c r="AV879" s="75"/>
      <c r="AW879" s="75"/>
      <c r="AX879" s="75"/>
      <c r="AY879" s="75"/>
      <c r="AZ879" s="75"/>
      <c r="BA879" s="75"/>
      <c r="BB879" s="75"/>
      <c r="BC879" s="75"/>
      <c r="BD879" s="75"/>
    </row>
    <row r="880" ht="16.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c r="AK880" s="75"/>
      <c r="AL880" s="75"/>
      <c r="AM880" s="75"/>
      <c r="AN880" s="75"/>
      <c r="AO880" s="75"/>
      <c r="AP880" s="75"/>
      <c r="AQ880" s="75"/>
      <c r="AR880" s="75"/>
      <c r="AS880" s="75"/>
      <c r="AT880" s="75"/>
      <c r="AU880" s="75"/>
      <c r="AV880" s="75"/>
      <c r="AW880" s="75"/>
      <c r="AX880" s="75"/>
      <c r="AY880" s="75"/>
      <c r="AZ880" s="75"/>
      <c r="BA880" s="75"/>
      <c r="BB880" s="75"/>
      <c r="BC880" s="75"/>
      <c r="BD880" s="75"/>
    </row>
    <row r="881" ht="16.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c r="AK881" s="75"/>
      <c r="AL881" s="75"/>
      <c r="AM881" s="75"/>
      <c r="AN881" s="75"/>
      <c r="AO881" s="75"/>
      <c r="AP881" s="75"/>
      <c r="AQ881" s="75"/>
      <c r="AR881" s="75"/>
      <c r="AS881" s="75"/>
      <c r="AT881" s="75"/>
      <c r="AU881" s="75"/>
      <c r="AV881" s="75"/>
      <c r="AW881" s="75"/>
      <c r="AX881" s="75"/>
      <c r="AY881" s="75"/>
      <c r="AZ881" s="75"/>
      <c r="BA881" s="75"/>
      <c r="BB881" s="75"/>
      <c r="BC881" s="75"/>
      <c r="BD881" s="75"/>
    </row>
    <row r="882" ht="16.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c r="AK882" s="75"/>
      <c r="AL882" s="75"/>
      <c r="AM882" s="75"/>
      <c r="AN882" s="75"/>
      <c r="AO882" s="75"/>
      <c r="AP882" s="75"/>
      <c r="AQ882" s="75"/>
      <c r="AR882" s="75"/>
      <c r="AS882" s="75"/>
      <c r="AT882" s="75"/>
      <c r="AU882" s="75"/>
      <c r="AV882" s="75"/>
      <c r="AW882" s="75"/>
      <c r="AX882" s="75"/>
      <c r="AY882" s="75"/>
      <c r="AZ882" s="75"/>
      <c r="BA882" s="75"/>
      <c r="BB882" s="75"/>
      <c r="BC882" s="75"/>
      <c r="BD882" s="75"/>
    </row>
    <row r="883" ht="16.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c r="AK883" s="75"/>
      <c r="AL883" s="75"/>
      <c r="AM883" s="75"/>
      <c r="AN883" s="75"/>
      <c r="AO883" s="75"/>
      <c r="AP883" s="75"/>
      <c r="AQ883" s="75"/>
      <c r="AR883" s="75"/>
      <c r="AS883" s="75"/>
      <c r="AT883" s="75"/>
      <c r="AU883" s="75"/>
      <c r="AV883" s="75"/>
      <c r="AW883" s="75"/>
      <c r="AX883" s="75"/>
      <c r="AY883" s="75"/>
      <c r="AZ883" s="75"/>
      <c r="BA883" s="75"/>
      <c r="BB883" s="75"/>
      <c r="BC883" s="75"/>
      <c r="BD883" s="75"/>
    </row>
    <row r="884" ht="16.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c r="AK884" s="75"/>
      <c r="AL884" s="75"/>
      <c r="AM884" s="75"/>
      <c r="AN884" s="75"/>
      <c r="AO884" s="75"/>
      <c r="AP884" s="75"/>
      <c r="AQ884" s="75"/>
      <c r="AR884" s="75"/>
      <c r="AS884" s="75"/>
      <c r="AT884" s="75"/>
      <c r="AU884" s="75"/>
      <c r="AV884" s="75"/>
      <c r="AW884" s="75"/>
      <c r="AX884" s="75"/>
      <c r="AY884" s="75"/>
      <c r="AZ884" s="75"/>
      <c r="BA884" s="75"/>
      <c r="BB884" s="75"/>
      <c r="BC884" s="75"/>
      <c r="BD884" s="75"/>
    </row>
    <row r="885" ht="16.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c r="AK885" s="75"/>
      <c r="AL885" s="75"/>
      <c r="AM885" s="75"/>
      <c r="AN885" s="75"/>
      <c r="AO885" s="75"/>
      <c r="AP885" s="75"/>
      <c r="AQ885" s="75"/>
      <c r="AR885" s="75"/>
      <c r="AS885" s="75"/>
      <c r="AT885" s="75"/>
      <c r="AU885" s="75"/>
      <c r="AV885" s="75"/>
      <c r="AW885" s="75"/>
      <c r="AX885" s="75"/>
      <c r="AY885" s="75"/>
      <c r="AZ885" s="75"/>
      <c r="BA885" s="75"/>
      <c r="BB885" s="75"/>
      <c r="BC885" s="75"/>
      <c r="BD885" s="75"/>
    </row>
    <row r="886" ht="16.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c r="AK886" s="75"/>
      <c r="AL886" s="75"/>
      <c r="AM886" s="75"/>
      <c r="AN886" s="75"/>
      <c r="AO886" s="75"/>
      <c r="AP886" s="75"/>
      <c r="AQ886" s="75"/>
      <c r="AR886" s="75"/>
      <c r="AS886" s="75"/>
      <c r="AT886" s="75"/>
      <c r="AU886" s="75"/>
      <c r="AV886" s="75"/>
      <c r="AW886" s="75"/>
      <c r="AX886" s="75"/>
      <c r="AY886" s="75"/>
      <c r="AZ886" s="75"/>
      <c r="BA886" s="75"/>
      <c r="BB886" s="75"/>
      <c r="BC886" s="75"/>
      <c r="BD886" s="75"/>
    </row>
    <row r="887" ht="16.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c r="AK887" s="75"/>
      <c r="AL887" s="75"/>
      <c r="AM887" s="75"/>
      <c r="AN887" s="75"/>
      <c r="AO887" s="75"/>
      <c r="AP887" s="75"/>
      <c r="AQ887" s="75"/>
      <c r="AR887" s="75"/>
      <c r="AS887" s="75"/>
      <c r="AT887" s="75"/>
      <c r="AU887" s="75"/>
      <c r="AV887" s="75"/>
      <c r="AW887" s="75"/>
      <c r="AX887" s="75"/>
      <c r="AY887" s="75"/>
      <c r="AZ887" s="75"/>
      <c r="BA887" s="75"/>
      <c r="BB887" s="75"/>
      <c r="BC887" s="75"/>
      <c r="BD887" s="75"/>
    </row>
    <row r="888" ht="16.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c r="AK888" s="75"/>
      <c r="AL888" s="75"/>
      <c r="AM888" s="75"/>
      <c r="AN888" s="75"/>
      <c r="AO888" s="75"/>
      <c r="AP888" s="75"/>
      <c r="AQ888" s="75"/>
      <c r="AR888" s="75"/>
      <c r="AS888" s="75"/>
      <c r="AT888" s="75"/>
      <c r="AU888" s="75"/>
      <c r="AV888" s="75"/>
      <c r="AW888" s="75"/>
      <c r="AX888" s="75"/>
      <c r="AY888" s="75"/>
      <c r="AZ888" s="75"/>
      <c r="BA888" s="75"/>
      <c r="BB888" s="75"/>
      <c r="BC888" s="75"/>
      <c r="BD888" s="75"/>
    </row>
    <row r="889" ht="16.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c r="AK889" s="75"/>
      <c r="AL889" s="75"/>
      <c r="AM889" s="75"/>
      <c r="AN889" s="75"/>
      <c r="AO889" s="75"/>
      <c r="AP889" s="75"/>
      <c r="AQ889" s="75"/>
      <c r="AR889" s="75"/>
      <c r="AS889" s="75"/>
      <c r="AT889" s="75"/>
      <c r="AU889" s="75"/>
      <c r="AV889" s="75"/>
      <c r="AW889" s="75"/>
      <c r="AX889" s="75"/>
      <c r="AY889" s="75"/>
      <c r="AZ889" s="75"/>
      <c r="BA889" s="75"/>
      <c r="BB889" s="75"/>
      <c r="BC889" s="75"/>
      <c r="BD889" s="75"/>
    </row>
    <row r="890" ht="16.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c r="AK890" s="75"/>
      <c r="AL890" s="75"/>
      <c r="AM890" s="75"/>
      <c r="AN890" s="75"/>
      <c r="AO890" s="75"/>
      <c r="AP890" s="75"/>
      <c r="AQ890" s="75"/>
      <c r="AR890" s="75"/>
      <c r="AS890" s="75"/>
      <c r="AT890" s="75"/>
      <c r="AU890" s="75"/>
      <c r="AV890" s="75"/>
      <c r="AW890" s="75"/>
      <c r="AX890" s="75"/>
      <c r="AY890" s="75"/>
      <c r="AZ890" s="75"/>
      <c r="BA890" s="75"/>
      <c r="BB890" s="75"/>
      <c r="BC890" s="75"/>
      <c r="BD890" s="75"/>
    </row>
    <row r="891" ht="16.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c r="AK891" s="75"/>
      <c r="AL891" s="75"/>
      <c r="AM891" s="75"/>
      <c r="AN891" s="75"/>
      <c r="AO891" s="75"/>
      <c r="AP891" s="75"/>
      <c r="AQ891" s="75"/>
      <c r="AR891" s="75"/>
      <c r="AS891" s="75"/>
      <c r="AT891" s="75"/>
      <c r="AU891" s="75"/>
      <c r="AV891" s="75"/>
      <c r="AW891" s="75"/>
      <c r="AX891" s="75"/>
      <c r="AY891" s="75"/>
      <c r="AZ891" s="75"/>
      <c r="BA891" s="75"/>
      <c r="BB891" s="75"/>
      <c r="BC891" s="75"/>
      <c r="BD891" s="75"/>
    </row>
    <row r="892" ht="16.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c r="AK892" s="75"/>
      <c r="AL892" s="75"/>
      <c r="AM892" s="75"/>
      <c r="AN892" s="75"/>
      <c r="AO892" s="75"/>
      <c r="AP892" s="75"/>
      <c r="AQ892" s="75"/>
      <c r="AR892" s="75"/>
      <c r="AS892" s="75"/>
      <c r="AT892" s="75"/>
      <c r="AU892" s="75"/>
      <c r="AV892" s="75"/>
      <c r="AW892" s="75"/>
      <c r="AX892" s="75"/>
      <c r="AY892" s="75"/>
      <c r="AZ892" s="75"/>
      <c r="BA892" s="75"/>
      <c r="BB892" s="75"/>
      <c r="BC892" s="75"/>
      <c r="BD892" s="75"/>
    </row>
    <row r="893" ht="16.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c r="AK893" s="75"/>
      <c r="AL893" s="75"/>
      <c r="AM893" s="75"/>
      <c r="AN893" s="75"/>
      <c r="AO893" s="75"/>
      <c r="AP893" s="75"/>
      <c r="AQ893" s="75"/>
      <c r="AR893" s="75"/>
      <c r="AS893" s="75"/>
      <c r="AT893" s="75"/>
      <c r="AU893" s="75"/>
      <c r="AV893" s="75"/>
      <c r="AW893" s="75"/>
      <c r="AX893" s="75"/>
      <c r="AY893" s="75"/>
      <c r="AZ893" s="75"/>
      <c r="BA893" s="75"/>
      <c r="BB893" s="75"/>
      <c r="BC893" s="75"/>
      <c r="BD893" s="75"/>
    </row>
    <row r="894" ht="16.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c r="AK894" s="75"/>
      <c r="AL894" s="75"/>
      <c r="AM894" s="75"/>
      <c r="AN894" s="75"/>
      <c r="AO894" s="75"/>
      <c r="AP894" s="75"/>
      <c r="AQ894" s="75"/>
      <c r="AR894" s="75"/>
      <c r="AS894" s="75"/>
      <c r="AT894" s="75"/>
      <c r="AU894" s="75"/>
      <c r="AV894" s="75"/>
      <c r="AW894" s="75"/>
      <c r="AX894" s="75"/>
      <c r="AY894" s="75"/>
      <c r="AZ894" s="75"/>
      <c r="BA894" s="75"/>
      <c r="BB894" s="75"/>
      <c r="BC894" s="75"/>
      <c r="BD894" s="75"/>
    </row>
    <row r="895" ht="16.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c r="AK895" s="75"/>
      <c r="AL895" s="75"/>
      <c r="AM895" s="75"/>
      <c r="AN895" s="75"/>
      <c r="AO895" s="75"/>
      <c r="AP895" s="75"/>
      <c r="AQ895" s="75"/>
      <c r="AR895" s="75"/>
      <c r="AS895" s="75"/>
      <c r="AT895" s="75"/>
      <c r="AU895" s="75"/>
      <c r="AV895" s="75"/>
      <c r="AW895" s="75"/>
      <c r="AX895" s="75"/>
      <c r="AY895" s="75"/>
      <c r="AZ895" s="75"/>
      <c r="BA895" s="75"/>
      <c r="BB895" s="75"/>
      <c r="BC895" s="75"/>
      <c r="BD895" s="75"/>
    </row>
    <row r="896" ht="16.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c r="AK896" s="75"/>
      <c r="AL896" s="75"/>
      <c r="AM896" s="75"/>
      <c r="AN896" s="75"/>
      <c r="AO896" s="75"/>
      <c r="AP896" s="75"/>
      <c r="AQ896" s="75"/>
      <c r="AR896" s="75"/>
      <c r="AS896" s="75"/>
      <c r="AT896" s="75"/>
      <c r="AU896" s="75"/>
      <c r="AV896" s="75"/>
      <c r="AW896" s="75"/>
      <c r="AX896" s="75"/>
      <c r="AY896" s="75"/>
      <c r="AZ896" s="75"/>
      <c r="BA896" s="75"/>
      <c r="BB896" s="75"/>
      <c r="BC896" s="75"/>
      <c r="BD896" s="75"/>
    </row>
    <row r="897" ht="16.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c r="AK897" s="75"/>
      <c r="AL897" s="75"/>
      <c r="AM897" s="75"/>
      <c r="AN897" s="75"/>
      <c r="AO897" s="75"/>
      <c r="AP897" s="75"/>
      <c r="AQ897" s="75"/>
      <c r="AR897" s="75"/>
      <c r="AS897" s="75"/>
      <c r="AT897" s="75"/>
      <c r="AU897" s="75"/>
      <c r="AV897" s="75"/>
      <c r="AW897" s="75"/>
      <c r="AX897" s="75"/>
      <c r="AY897" s="75"/>
      <c r="AZ897" s="75"/>
      <c r="BA897" s="75"/>
      <c r="BB897" s="75"/>
      <c r="BC897" s="75"/>
      <c r="BD897" s="75"/>
    </row>
    <row r="898" ht="16.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c r="AK898" s="75"/>
      <c r="AL898" s="75"/>
      <c r="AM898" s="75"/>
      <c r="AN898" s="75"/>
      <c r="AO898" s="75"/>
      <c r="AP898" s="75"/>
      <c r="AQ898" s="75"/>
      <c r="AR898" s="75"/>
      <c r="AS898" s="75"/>
      <c r="AT898" s="75"/>
      <c r="AU898" s="75"/>
      <c r="AV898" s="75"/>
      <c r="AW898" s="75"/>
      <c r="AX898" s="75"/>
      <c r="AY898" s="75"/>
      <c r="AZ898" s="75"/>
      <c r="BA898" s="75"/>
      <c r="BB898" s="75"/>
      <c r="BC898" s="75"/>
      <c r="BD898" s="75"/>
    </row>
    <row r="899" ht="16.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c r="AK899" s="75"/>
      <c r="AL899" s="75"/>
      <c r="AM899" s="75"/>
      <c r="AN899" s="75"/>
      <c r="AO899" s="75"/>
      <c r="AP899" s="75"/>
      <c r="AQ899" s="75"/>
      <c r="AR899" s="75"/>
      <c r="AS899" s="75"/>
      <c r="AT899" s="75"/>
      <c r="AU899" s="75"/>
      <c r="AV899" s="75"/>
      <c r="AW899" s="75"/>
      <c r="AX899" s="75"/>
      <c r="AY899" s="75"/>
      <c r="AZ899" s="75"/>
      <c r="BA899" s="75"/>
      <c r="BB899" s="75"/>
      <c r="BC899" s="75"/>
      <c r="BD899" s="75"/>
    </row>
    <row r="900" ht="16.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c r="AK900" s="75"/>
      <c r="AL900" s="75"/>
      <c r="AM900" s="75"/>
      <c r="AN900" s="75"/>
      <c r="AO900" s="75"/>
      <c r="AP900" s="75"/>
      <c r="AQ900" s="75"/>
      <c r="AR900" s="75"/>
      <c r="AS900" s="75"/>
      <c r="AT900" s="75"/>
      <c r="AU900" s="75"/>
      <c r="AV900" s="75"/>
      <c r="AW900" s="75"/>
      <c r="AX900" s="75"/>
      <c r="AY900" s="75"/>
      <c r="AZ900" s="75"/>
      <c r="BA900" s="75"/>
      <c r="BB900" s="75"/>
      <c r="BC900" s="75"/>
      <c r="BD900" s="75"/>
    </row>
    <row r="901" ht="16.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c r="AK901" s="75"/>
      <c r="AL901" s="75"/>
      <c r="AM901" s="75"/>
      <c r="AN901" s="75"/>
      <c r="AO901" s="75"/>
      <c r="AP901" s="75"/>
      <c r="AQ901" s="75"/>
      <c r="AR901" s="75"/>
      <c r="AS901" s="75"/>
      <c r="AT901" s="75"/>
      <c r="AU901" s="75"/>
      <c r="AV901" s="75"/>
      <c r="AW901" s="75"/>
      <c r="AX901" s="75"/>
      <c r="AY901" s="75"/>
      <c r="AZ901" s="75"/>
      <c r="BA901" s="75"/>
      <c r="BB901" s="75"/>
      <c r="BC901" s="75"/>
      <c r="BD901" s="75"/>
    </row>
    <row r="902" ht="16.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c r="AK902" s="75"/>
      <c r="AL902" s="75"/>
      <c r="AM902" s="75"/>
      <c r="AN902" s="75"/>
      <c r="AO902" s="75"/>
      <c r="AP902" s="75"/>
      <c r="AQ902" s="75"/>
      <c r="AR902" s="75"/>
      <c r="AS902" s="75"/>
      <c r="AT902" s="75"/>
      <c r="AU902" s="75"/>
      <c r="AV902" s="75"/>
      <c r="AW902" s="75"/>
      <c r="AX902" s="75"/>
      <c r="AY902" s="75"/>
      <c r="AZ902" s="75"/>
      <c r="BA902" s="75"/>
      <c r="BB902" s="75"/>
      <c r="BC902" s="75"/>
      <c r="BD902" s="75"/>
    </row>
    <row r="903" ht="16.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c r="AK903" s="75"/>
      <c r="AL903" s="75"/>
      <c r="AM903" s="75"/>
      <c r="AN903" s="75"/>
      <c r="AO903" s="75"/>
      <c r="AP903" s="75"/>
      <c r="AQ903" s="75"/>
      <c r="AR903" s="75"/>
      <c r="AS903" s="75"/>
      <c r="AT903" s="75"/>
      <c r="AU903" s="75"/>
      <c r="AV903" s="75"/>
      <c r="AW903" s="75"/>
      <c r="AX903" s="75"/>
      <c r="AY903" s="75"/>
      <c r="AZ903" s="75"/>
      <c r="BA903" s="75"/>
      <c r="BB903" s="75"/>
      <c r="BC903" s="75"/>
      <c r="BD903" s="75"/>
    </row>
    <row r="904" ht="16.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c r="AK904" s="75"/>
      <c r="AL904" s="75"/>
      <c r="AM904" s="75"/>
      <c r="AN904" s="75"/>
      <c r="AO904" s="75"/>
      <c r="AP904" s="75"/>
      <c r="AQ904" s="75"/>
      <c r="AR904" s="75"/>
      <c r="AS904" s="75"/>
      <c r="AT904" s="75"/>
      <c r="AU904" s="75"/>
      <c r="AV904" s="75"/>
      <c r="AW904" s="75"/>
      <c r="AX904" s="75"/>
      <c r="AY904" s="75"/>
      <c r="AZ904" s="75"/>
      <c r="BA904" s="75"/>
      <c r="BB904" s="75"/>
      <c r="BC904" s="75"/>
      <c r="BD904" s="75"/>
    </row>
    <row r="905" ht="16.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c r="AK905" s="75"/>
      <c r="AL905" s="75"/>
      <c r="AM905" s="75"/>
      <c r="AN905" s="75"/>
      <c r="AO905" s="75"/>
      <c r="AP905" s="75"/>
      <c r="AQ905" s="75"/>
      <c r="AR905" s="75"/>
      <c r="AS905" s="75"/>
      <c r="AT905" s="75"/>
      <c r="AU905" s="75"/>
      <c r="AV905" s="75"/>
      <c r="AW905" s="75"/>
      <c r="AX905" s="75"/>
      <c r="AY905" s="75"/>
      <c r="AZ905" s="75"/>
      <c r="BA905" s="75"/>
      <c r="BB905" s="75"/>
      <c r="BC905" s="75"/>
      <c r="BD905" s="75"/>
    </row>
    <row r="906" ht="16.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c r="AK906" s="75"/>
      <c r="AL906" s="75"/>
      <c r="AM906" s="75"/>
      <c r="AN906" s="75"/>
      <c r="AO906" s="75"/>
      <c r="AP906" s="75"/>
      <c r="AQ906" s="75"/>
      <c r="AR906" s="75"/>
      <c r="AS906" s="75"/>
      <c r="AT906" s="75"/>
      <c r="AU906" s="75"/>
      <c r="AV906" s="75"/>
      <c r="AW906" s="75"/>
      <c r="AX906" s="75"/>
      <c r="AY906" s="75"/>
      <c r="AZ906" s="75"/>
      <c r="BA906" s="75"/>
      <c r="BB906" s="75"/>
      <c r="BC906" s="75"/>
      <c r="BD906" s="75"/>
    </row>
    <row r="907" ht="16.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c r="AK907" s="75"/>
      <c r="AL907" s="75"/>
      <c r="AM907" s="75"/>
      <c r="AN907" s="75"/>
      <c r="AO907" s="75"/>
      <c r="AP907" s="75"/>
      <c r="AQ907" s="75"/>
      <c r="AR907" s="75"/>
      <c r="AS907" s="75"/>
      <c r="AT907" s="75"/>
      <c r="AU907" s="75"/>
      <c r="AV907" s="75"/>
      <c r="AW907" s="75"/>
      <c r="AX907" s="75"/>
      <c r="AY907" s="75"/>
      <c r="AZ907" s="75"/>
      <c r="BA907" s="75"/>
      <c r="BB907" s="75"/>
      <c r="BC907" s="75"/>
      <c r="BD907" s="75"/>
    </row>
    <row r="908" ht="16.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c r="AK908" s="75"/>
      <c r="AL908" s="75"/>
      <c r="AM908" s="75"/>
      <c r="AN908" s="75"/>
      <c r="AO908" s="75"/>
      <c r="AP908" s="75"/>
      <c r="AQ908" s="75"/>
      <c r="AR908" s="75"/>
      <c r="AS908" s="75"/>
      <c r="AT908" s="75"/>
      <c r="AU908" s="75"/>
      <c r="AV908" s="75"/>
      <c r="AW908" s="75"/>
      <c r="AX908" s="75"/>
      <c r="AY908" s="75"/>
      <c r="AZ908" s="75"/>
      <c r="BA908" s="75"/>
      <c r="BB908" s="75"/>
      <c r="BC908" s="75"/>
      <c r="BD908" s="75"/>
    </row>
    <row r="909" ht="16.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c r="AK909" s="75"/>
      <c r="AL909" s="75"/>
      <c r="AM909" s="75"/>
      <c r="AN909" s="75"/>
      <c r="AO909" s="75"/>
      <c r="AP909" s="75"/>
      <c r="AQ909" s="75"/>
      <c r="AR909" s="75"/>
      <c r="AS909" s="75"/>
      <c r="AT909" s="75"/>
      <c r="AU909" s="75"/>
      <c r="AV909" s="75"/>
      <c r="AW909" s="75"/>
      <c r="AX909" s="75"/>
      <c r="AY909" s="75"/>
      <c r="AZ909" s="75"/>
      <c r="BA909" s="75"/>
      <c r="BB909" s="75"/>
      <c r="BC909" s="75"/>
      <c r="BD909" s="75"/>
    </row>
    <row r="910" ht="16.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c r="AK910" s="75"/>
      <c r="AL910" s="75"/>
      <c r="AM910" s="75"/>
      <c r="AN910" s="75"/>
      <c r="AO910" s="75"/>
      <c r="AP910" s="75"/>
      <c r="AQ910" s="75"/>
      <c r="AR910" s="75"/>
      <c r="AS910" s="75"/>
      <c r="AT910" s="75"/>
      <c r="AU910" s="75"/>
      <c r="AV910" s="75"/>
      <c r="AW910" s="75"/>
      <c r="AX910" s="75"/>
      <c r="AY910" s="75"/>
      <c r="AZ910" s="75"/>
      <c r="BA910" s="75"/>
      <c r="BB910" s="75"/>
      <c r="BC910" s="75"/>
      <c r="BD910" s="75"/>
    </row>
    <row r="911" ht="16.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c r="AK911" s="75"/>
      <c r="AL911" s="75"/>
      <c r="AM911" s="75"/>
      <c r="AN911" s="75"/>
      <c r="AO911" s="75"/>
      <c r="AP911" s="75"/>
      <c r="AQ911" s="75"/>
      <c r="AR911" s="75"/>
      <c r="AS911" s="75"/>
      <c r="AT911" s="75"/>
      <c r="AU911" s="75"/>
      <c r="AV911" s="75"/>
      <c r="AW911" s="75"/>
      <c r="AX911" s="75"/>
      <c r="AY911" s="75"/>
      <c r="AZ911" s="75"/>
      <c r="BA911" s="75"/>
      <c r="BB911" s="75"/>
      <c r="BC911" s="75"/>
      <c r="BD911" s="75"/>
    </row>
    <row r="912" ht="16.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c r="AK912" s="75"/>
      <c r="AL912" s="75"/>
      <c r="AM912" s="75"/>
      <c r="AN912" s="75"/>
      <c r="AO912" s="75"/>
      <c r="AP912" s="75"/>
      <c r="AQ912" s="75"/>
      <c r="AR912" s="75"/>
      <c r="AS912" s="75"/>
      <c r="AT912" s="75"/>
      <c r="AU912" s="75"/>
      <c r="AV912" s="75"/>
      <c r="AW912" s="75"/>
      <c r="AX912" s="75"/>
      <c r="AY912" s="75"/>
      <c r="AZ912" s="75"/>
      <c r="BA912" s="75"/>
      <c r="BB912" s="75"/>
      <c r="BC912" s="75"/>
      <c r="BD912" s="75"/>
    </row>
    <row r="913" ht="16.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c r="AK913" s="75"/>
      <c r="AL913" s="75"/>
      <c r="AM913" s="75"/>
      <c r="AN913" s="75"/>
      <c r="AO913" s="75"/>
      <c r="AP913" s="75"/>
      <c r="AQ913" s="75"/>
      <c r="AR913" s="75"/>
      <c r="AS913" s="75"/>
      <c r="AT913" s="75"/>
      <c r="AU913" s="75"/>
      <c r="AV913" s="75"/>
      <c r="AW913" s="75"/>
      <c r="AX913" s="75"/>
      <c r="AY913" s="75"/>
      <c r="AZ913" s="75"/>
      <c r="BA913" s="75"/>
      <c r="BB913" s="75"/>
      <c r="BC913" s="75"/>
      <c r="BD913" s="75"/>
    </row>
    <row r="914" ht="16.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c r="AK914" s="75"/>
      <c r="AL914" s="75"/>
      <c r="AM914" s="75"/>
      <c r="AN914" s="75"/>
      <c r="AO914" s="75"/>
      <c r="AP914" s="75"/>
      <c r="AQ914" s="75"/>
      <c r="AR914" s="75"/>
      <c r="AS914" s="75"/>
      <c r="AT914" s="75"/>
      <c r="AU914" s="75"/>
      <c r="AV914" s="75"/>
      <c r="AW914" s="75"/>
      <c r="AX914" s="75"/>
      <c r="AY914" s="75"/>
      <c r="AZ914" s="75"/>
      <c r="BA914" s="75"/>
      <c r="BB914" s="75"/>
      <c r="BC914" s="75"/>
      <c r="BD914" s="75"/>
    </row>
    <row r="915" ht="16.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c r="AK915" s="75"/>
      <c r="AL915" s="75"/>
      <c r="AM915" s="75"/>
      <c r="AN915" s="75"/>
      <c r="AO915" s="75"/>
      <c r="AP915" s="75"/>
      <c r="AQ915" s="75"/>
      <c r="AR915" s="75"/>
      <c r="AS915" s="75"/>
      <c r="AT915" s="75"/>
      <c r="AU915" s="75"/>
      <c r="AV915" s="75"/>
      <c r="AW915" s="75"/>
      <c r="AX915" s="75"/>
      <c r="AY915" s="75"/>
      <c r="AZ915" s="75"/>
      <c r="BA915" s="75"/>
      <c r="BB915" s="75"/>
      <c r="BC915" s="75"/>
      <c r="BD915" s="75"/>
    </row>
    <row r="916" ht="16.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c r="AK916" s="75"/>
      <c r="AL916" s="75"/>
      <c r="AM916" s="75"/>
      <c r="AN916" s="75"/>
      <c r="AO916" s="75"/>
      <c r="AP916" s="75"/>
      <c r="AQ916" s="75"/>
      <c r="AR916" s="75"/>
      <c r="AS916" s="75"/>
      <c r="AT916" s="75"/>
      <c r="AU916" s="75"/>
      <c r="AV916" s="75"/>
      <c r="AW916" s="75"/>
      <c r="AX916" s="75"/>
      <c r="AY916" s="75"/>
      <c r="AZ916" s="75"/>
      <c r="BA916" s="75"/>
      <c r="BB916" s="75"/>
      <c r="BC916" s="75"/>
      <c r="BD916" s="75"/>
    </row>
    <row r="917" ht="16.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c r="AK917" s="75"/>
      <c r="AL917" s="75"/>
      <c r="AM917" s="75"/>
      <c r="AN917" s="75"/>
      <c r="AO917" s="75"/>
      <c r="AP917" s="75"/>
      <c r="AQ917" s="75"/>
      <c r="AR917" s="75"/>
      <c r="AS917" s="75"/>
      <c r="AT917" s="75"/>
      <c r="AU917" s="75"/>
      <c r="AV917" s="75"/>
      <c r="AW917" s="75"/>
      <c r="AX917" s="75"/>
      <c r="AY917" s="75"/>
      <c r="AZ917" s="75"/>
      <c r="BA917" s="75"/>
      <c r="BB917" s="75"/>
      <c r="BC917" s="75"/>
      <c r="BD917" s="75"/>
    </row>
    <row r="918" ht="16.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c r="AK918" s="75"/>
      <c r="AL918" s="75"/>
      <c r="AM918" s="75"/>
      <c r="AN918" s="75"/>
      <c r="AO918" s="75"/>
      <c r="AP918" s="75"/>
      <c r="AQ918" s="75"/>
      <c r="AR918" s="75"/>
      <c r="AS918" s="75"/>
      <c r="AT918" s="75"/>
      <c r="AU918" s="75"/>
      <c r="AV918" s="75"/>
      <c r="AW918" s="75"/>
      <c r="AX918" s="75"/>
      <c r="AY918" s="75"/>
      <c r="AZ918" s="75"/>
      <c r="BA918" s="75"/>
      <c r="BB918" s="75"/>
      <c r="BC918" s="75"/>
      <c r="BD918" s="75"/>
    </row>
    <row r="919" ht="16.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c r="AK919" s="75"/>
      <c r="AL919" s="75"/>
      <c r="AM919" s="75"/>
      <c r="AN919" s="75"/>
      <c r="AO919" s="75"/>
      <c r="AP919" s="75"/>
      <c r="AQ919" s="75"/>
      <c r="AR919" s="75"/>
      <c r="AS919" s="75"/>
      <c r="AT919" s="75"/>
      <c r="AU919" s="75"/>
      <c r="AV919" s="75"/>
      <c r="AW919" s="75"/>
      <c r="AX919" s="75"/>
      <c r="AY919" s="75"/>
      <c r="AZ919" s="75"/>
      <c r="BA919" s="75"/>
      <c r="BB919" s="75"/>
      <c r="BC919" s="75"/>
      <c r="BD919" s="75"/>
    </row>
    <row r="920" ht="16.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c r="AK920" s="75"/>
      <c r="AL920" s="75"/>
      <c r="AM920" s="75"/>
      <c r="AN920" s="75"/>
      <c r="AO920" s="75"/>
      <c r="AP920" s="75"/>
      <c r="AQ920" s="75"/>
      <c r="AR920" s="75"/>
      <c r="AS920" s="75"/>
      <c r="AT920" s="75"/>
      <c r="AU920" s="75"/>
      <c r="AV920" s="75"/>
      <c r="AW920" s="75"/>
      <c r="AX920" s="75"/>
      <c r="AY920" s="75"/>
      <c r="AZ920" s="75"/>
      <c r="BA920" s="75"/>
      <c r="BB920" s="75"/>
      <c r="BC920" s="75"/>
      <c r="BD920" s="75"/>
    </row>
    <row r="921" ht="16.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c r="AK921" s="75"/>
      <c r="AL921" s="75"/>
      <c r="AM921" s="75"/>
      <c r="AN921" s="75"/>
      <c r="AO921" s="75"/>
      <c r="AP921" s="75"/>
      <c r="AQ921" s="75"/>
      <c r="AR921" s="75"/>
      <c r="AS921" s="75"/>
      <c r="AT921" s="75"/>
      <c r="AU921" s="75"/>
      <c r="AV921" s="75"/>
      <c r="AW921" s="75"/>
      <c r="AX921" s="75"/>
      <c r="AY921" s="75"/>
      <c r="AZ921" s="75"/>
      <c r="BA921" s="75"/>
      <c r="BB921" s="75"/>
      <c r="BC921" s="75"/>
      <c r="BD921" s="75"/>
    </row>
    <row r="922" ht="16.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c r="AK922" s="75"/>
      <c r="AL922" s="75"/>
      <c r="AM922" s="75"/>
      <c r="AN922" s="75"/>
      <c r="AO922" s="75"/>
      <c r="AP922" s="75"/>
      <c r="AQ922" s="75"/>
      <c r="AR922" s="75"/>
      <c r="AS922" s="75"/>
      <c r="AT922" s="75"/>
      <c r="AU922" s="75"/>
      <c r="AV922" s="75"/>
      <c r="AW922" s="75"/>
      <c r="AX922" s="75"/>
      <c r="AY922" s="75"/>
      <c r="AZ922" s="75"/>
      <c r="BA922" s="75"/>
      <c r="BB922" s="75"/>
      <c r="BC922" s="75"/>
      <c r="BD922" s="75"/>
    </row>
    <row r="923" ht="16.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c r="AK923" s="75"/>
      <c r="AL923" s="75"/>
      <c r="AM923" s="75"/>
      <c r="AN923" s="75"/>
      <c r="AO923" s="75"/>
      <c r="AP923" s="75"/>
      <c r="AQ923" s="75"/>
      <c r="AR923" s="75"/>
      <c r="AS923" s="75"/>
      <c r="AT923" s="75"/>
      <c r="AU923" s="75"/>
      <c r="AV923" s="75"/>
      <c r="AW923" s="75"/>
      <c r="AX923" s="75"/>
      <c r="AY923" s="75"/>
      <c r="AZ923" s="75"/>
      <c r="BA923" s="75"/>
      <c r="BB923" s="75"/>
      <c r="BC923" s="75"/>
      <c r="BD923" s="75"/>
    </row>
    <row r="924" ht="16.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c r="AK924" s="75"/>
      <c r="AL924" s="75"/>
      <c r="AM924" s="75"/>
      <c r="AN924" s="75"/>
      <c r="AO924" s="75"/>
      <c r="AP924" s="75"/>
      <c r="AQ924" s="75"/>
      <c r="AR924" s="75"/>
      <c r="AS924" s="75"/>
      <c r="AT924" s="75"/>
      <c r="AU924" s="75"/>
      <c r="AV924" s="75"/>
      <c r="AW924" s="75"/>
      <c r="AX924" s="75"/>
      <c r="AY924" s="75"/>
      <c r="AZ924" s="75"/>
      <c r="BA924" s="75"/>
      <c r="BB924" s="75"/>
      <c r="BC924" s="75"/>
      <c r="BD924" s="75"/>
    </row>
    <row r="925" ht="16.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c r="AK925" s="75"/>
      <c r="AL925" s="75"/>
      <c r="AM925" s="75"/>
      <c r="AN925" s="75"/>
      <c r="AO925" s="75"/>
      <c r="AP925" s="75"/>
      <c r="AQ925" s="75"/>
      <c r="AR925" s="75"/>
      <c r="AS925" s="75"/>
      <c r="AT925" s="75"/>
      <c r="AU925" s="75"/>
      <c r="AV925" s="75"/>
      <c r="AW925" s="75"/>
      <c r="AX925" s="75"/>
      <c r="AY925" s="75"/>
      <c r="AZ925" s="75"/>
      <c r="BA925" s="75"/>
      <c r="BB925" s="75"/>
      <c r="BC925" s="75"/>
      <c r="BD925" s="75"/>
    </row>
    <row r="926" ht="16.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c r="AK926" s="75"/>
      <c r="AL926" s="75"/>
      <c r="AM926" s="75"/>
      <c r="AN926" s="75"/>
      <c r="AO926" s="75"/>
      <c r="AP926" s="75"/>
      <c r="AQ926" s="75"/>
      <c r="AR926" s="75"/>
      <c r="AS926" s="75"/>
      <c r="AT926" s="75"/>
      <c r="AU926" s="75"/>
      <c r="AV926" s="75"/>
      <c r="AW926" s="75"/>
      <c r="AX926" s="75"/>
      <c r="AY926" s="75"/>
      <c r="AZ926" s="75"/>
      <c r="BA926" s="75"/>
      <c r="BB926" s="75"/>
      <c r="BC926" s="75"/>
      <c r="BD926" s="75"/>
    </row>
    <row r="927" ht="16.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c r="AK927" s="75"/>
      <c r="AL927" s="75"/>
      <c r="AM927" s="75"/>
      <c r="AN927" s="75"/>
      <c r="AO927" s="75"/>
      <c r="AP927" s="75"/>
      <c r="AQ927" s="75"/>
      <c r="AR927" s="75"/>
      <c r="AS927" s="75"/>
      <c r="AT927" s="75"/>
      <c r="AU927" s="75"/>
      <c r="AV927" s="75"/>
      <c r="AW927" s="75"/>
      <c r="AX927" s="75"/>
      <c r="AY927" s="75"/>
      <c r="AZ927" s="75"/>
      <c r="BA927" s="75"/>
      <c r="BB927" s="75"/>
      <c r="BC927" s="75"/>
      <c r="BD927" s="75"/>
    </row>
    <row r="928" ht="16.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c r="AK928" s="75"/>
      <c r="AL928" s="75"/>
      <c r="AM928" s="75"/>
      <c r="AN928" s="75"/>
      <c r="AO928" s="75"/>
      <c r="AP928" s="75"/>
      <c r="AQ928" s="75"/>
      <c r="AR928" s="75"/>
      <c r="AS928" s="75"/>
      <c r="AT928" s="75"/>
      <c r="AU928" s="75"/>
      <c r="AV928" s="75"/>
      <c r="AW928" s="75"/>
      <c r="AX928" s="75"/>
      <c r="AY928" s="75"/>
      <c r="AZ928" s="75"/>
      <c r="BA928" s="75"/>
      <c r="BB928" s="75"/>
      <c r="BC928" s="75"/>
      <c r="BD928" s="75"/>
    </row>
    <row r="929" ht="16.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c r="AK929" s="75"/>
      <c r="AL929" s="75"/>
      <c r="AM929" s="75"/>
      <c r="AN929" s="75"/>
      <c r="AO929" s="75"/>
      <c r="AP929" s="75"/>
      <c r="AQ929" s="75"/>
      <c r="AR929" s="75"/>
      <c r="AS929" s="75"/>
      <c r="AT929" s="75"/>
      <c r="AU929" s="75"/>
      <c r="AV929" s="75"/>
      <c r="AW929" s="75"/>
      <c r="AX929" s="75"/>
      <c r="AY929" s="75"/>
      <c r="AZ929" s="75"/>
      <c r="BA929" s="75"/>
      <c r="BB929" s="75"/>
      <c r="BC929" s="75"/>
      <c r="BD929" s="75"/>
    </row>
    <row r="930" ht="16.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c r="AK930" s="75"/>
      <c r="AL930" s="75"/>
      <c r="AM930" s="75"/>
      <c r="AN930" s="75"/>
      <c r="AO930" s="75"/>
      <c r="AP930" s="75"/>
      <c r="AQ930" s="75"/>
      <c r="AR930" s="75"/>
      <c r="AS930" s="75"/>
      <c r="AT930" s="75"/>
      <c r="AU930" s="75"/>
      <c r="AV930" s="75"/>
      <c r="AW930" s="75"/>
      <c r="AX930" s="75"/>
      <c r="AY930" s="75"/>
      <c r="AZ930" s="75"/>
      <c r="BA930" s="75"/>
      <c r="BB930" s="75"/>
      <c r="BC930" s="75"/>
      <c r="BD930" s="75"/>
    </row>
    <row r="931" ht="16.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c r="AK931" s="75"/>
      <c r="AL931" s="75"/>
      <c r="AM931" s="75"/>
      <c r="AN931" s="75"/>
      <c r="AO931" s="75"/>
      <c r="AP931" s="75"/>
      <c r="AQ931" s="75"/>
      <c r="AR931" s="75"/>
      <c r="AS931" s="75"/>
      <c r="AT931" s="75"/>
      <c r="AU931" s="75"/>
      <c r="AV931" s="75"/>
      <c r="AW931" s="75"/>
      <c r="AX931" s="75"/>
      <c r="AY931" s="75"/>
      <c r="AZ931" s="75"/>
      <c r="BA931" s="75"/>
      <c r="BB931" s="75"/>
      <c r="BC931" s="75"/>
      <c r="BD931" s="75"/>
    </row>
    <row r="932" ht="16.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c r="AK932" s="75"/>
      <c r="AL932" s="75"/>
      <c r="AM932" s="75"/>
      <c r="AN932" s="75"/>
      <c r="AO932" s="75"/>
      <c r="AP932" s="75"/>
      <c r="AQ932" s="75"/>
      <c r="AR932" s="75"/>
      <c r="AS932" s="75"/>
      <c r="AT932" s="75"/>
      <c r="AU932" s="75"/>
      <c r="AV932" s="75"/>
      <c r="AW932" s="75"/>
      <c r="AX932" s="75"/>
      <c r="AY932" s="75"/>
      <c r="AZ932" s="75"/>
      <c r="BA932" s="75"/>
      <c r="BB932" s="75"/>
      <c r="BC932" s="75"/>
      <c r="BD932" s="75"/>
    </row>
    <row r="933" ht="16.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c r="AK933" s="75"/>
      <c r="AL933" s="75"/>
      <c r="AM933" s="75"/>
      <c r="AN933" s="75"/>
      <c r="AO933" s="75"/>
      <c r="AP933" s="75"/>
      <c r="AQ933" s="75"/>
      <c r="AR933" s="75"/>
      <c r="AS933" s="75"/>
      <c r="AT933" s="75"/>
      <c r="AU933" s="75"/>
      <c r="AV933" s="75"/>
      <c r="AW933" s="75"/>
      <c r="AX933" s="75"/>
      <c r="AY933" s="75"/>
      <c r="AZ933" s="75"/>
      <c r="BA933" s="75"/>
      <c r="BB933" s="75"/>
      <c r="BC933" s="75"/>
      <c r="BD933" s="75"/>
    </row>
    <row r="934" ht="16.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c r="AK934" s="75"/>
      <c r="AL934" s="75"/>
      <c r="AM934" s="75"/>
      <c r="AN934" s="75"/>
      <c r="AO934" s="75"/>
      <c r="AP934" s="75"/>
      <c r="AQ934" s="75"/>
      <c r="AR934" s="75"/>
      <c r="AS934" s="75"/>
      <c r="AT934" s="75"/>
      <c r="AU934" s="75"/>
      <c r="AV934" s="75"/>
      <c r="AW934" s="75"/>
      <c r="AX934" s="75"/>
      <c r="AY934" s="75"/>
      <c r="AZ934" s="75"/>
      <c r="BA934" s="75"/>
      <c r="BB934" s="75"/>
      <c r="BC934" s="75"/>
      <c r="BD934" s="75"/>
    </row>
    <row r="935" ht="16.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c r="AK935" s="75"/>
      <c r="AL935" s="75"/>
      <c r="AM935" s="75"/>
      <c r="AN935" s="75"/>
      <c r="AO935" s="75"/>
      <c r="AP935" s="75"/>
      <c r="AQ935" s="75"/>
      <c r="AR935" s="75"/>
      <c r="AS935" s="75"/>
      <c r="AT935" s="75"/>
      <c r="AU935" s="75"/>
      <c r="AV935" s="75"/>
      <c r="AW935" s="75"/>
      <c r="AX935" s="75"/>
      <c r="AY935" s="75"/>
      <c r="AZ935" s="75"/>
      <c r="BA935" s="75"/>
      <c r="BB935" s="75"/>
      <c r="BC935" s="75"/>
      <c r="BD935" s="75"/>
    </row>
    <row r="936" ht="16.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c r="AK936" s="75"/>
      <c r="AL936" s="75"/>
      <c r="AM936" s="75"/>
      <c r="AN936" s="75"/>
      <c r="AO936" s="75"/>
      <c r="AP936" s="75"/>
      <c r="AQ936" s="75"/>
      <c r="AR936" s="75"/>
      <c r="AS936" s="75"/>
      <c r="AT936" s="75"/>
      <c r="AU936" s="75"/>
      <c r="AV936" s="75"/>
      <c r="AW936" s="75"/>
      <c r="AX936" s="75"/>
      <c r="AY936" s="75"/>
      <c r="AZ936" s="75"/>
      <c r="BA936" s="75"/>
      <c r="BB936" s="75"/>
      <c r="BC936" s="75"/>
      <c r="BD936" s="75"/>
    </row>
    <row r="937" ht="16.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c r="AK937" s="75"/>
      <c r="AL937" s="75"/>
      <c r="AM937" s="75"/>
      <c r="AN937" s="75"/>
      <c r="AO937" s="75"/>
      <c r="AP937" s="75"/>
      <c r="AQ937" s="75"/>
      <c r="AR937" s="75"/>
      <c r="AS937" s="75"/>
      <c r="AT937" s="75"/>
      <c r="AU937" s="75"/>
      <c r="AV937" s="75"/>
      <c r="AW937" s="75"/>
      <c r="AX937" s="75"/>
      <c r="AY937" s="75"/>
      <c r="AZ937" s="75"/>
      <c r="BA937" s="75"/>
      <c r="BB937" s="75"/>
      <c r="BC937" s="75"/>
      <c r="BD937" s="75"/>
    </row>
    <row r="938" ht="16.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c r="AK938" s="75"/>
      <c r="AL938" s="75"/>
      <c r="AM938" s="75"/>
      <c r="AN938" s="75"/>
      <c r="AO938" s="75"/>
      <c r="AP938" s="75"/>
      <c r="AQ938" s="75"/>
      <c r="AR938" s="75"/>
      <c r="AS938" s="75"/>
      <c r="AT938" s="75"/>
      <c r="AU938" s="75"/>
      <c r="AV938" s="75"/>
      <c r="AW938" s="75"/>
      <c r="AX938" s="75"/>
      <c r="AY938" s="75"/>
      <c r="AZ938" s="75"/>
      <c r="BA938" s="75"/>
      <c r="BB938" s="75"/>
      <c r="BC938" s="75"/>
      <c r="BD938" s="75"/>
    </row>
    <row r="939" ht="16.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c r="AK939" s="75"/>
      <c r="AL939" s="75"/>
      <c r="AM939" s="75"/>
      <c r="AN939" s="75"/>
      <c r="AO939" s="75"/>
      <c r="AP939" s="75"/>
      <c r="AQ939" s="75"/>
      <c r="AR939" s="75"/>
      <c r="AS939" s="75"/>
      <c r="AT939" s="75"/>
      <c r="AU939" s="75"/>
      <c r="AV939" s="75"/>
      <c r="AW939" s="75"/>
      <c r="AX939" s="75"/>
      <c r="AY939" s="75"/>
      <c r="AZ939" s="75"/>
      <c r="BA939" s="75"/>
      <c r="BB939" s="75"/>
      <c r="BC939" s="75"/>
      <c r="BD939" s="75"/>
    </row>
    <row r="940" ht="16.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c r="AK940" s="75"/>
      <c r="AL940" s="75"/>
      <c r="AM940" s="75"/>
      <c r="AN940" s="75"/>
      <c r="AO940" s="75"/>
      <c r="AP940" s="75"/>
      <c r="AQ940" s="75"/>
      <c r="AR940" s="75"/>
      <c r="AS940" s="75"/>
      <c r="AT940" s="75"/>
      <c r="AU940" s="75"/>
      <c r="AV940" s="75"/>
      <c r="AW940" s="75"/>
      <c r="AX940" s="75"/>
      <c r="AY940" s="75"/>
      <c r="AZ940" s="75"/>
      <c r="BA940" s="75"/>
      <c r="BB940" s="75"/>
      <c r="BC940" s="75"/>
      <c r="BD940" s="75"/>
    </row>
    <row r="941" ht="16.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c r="AK941" s="75"/>
      <c r="AL941" s="75"/>
      <c r="AM941" s="75"/>
      <c r="AN941" s="75"/>
      <c r="AO941" s="75"/>
      <c r="AP941" s="75"/>
      <c r="AQ941" s="75"/>
      <c r="AR941" s="75"/>
      <c r="AS941" s="75"/>
      <c r="AT941" s="75"/>
      <c r="AU941" s="75"/>
      <c r="AV941" s="75"/>
      <c r="AW941" s="75"/>
      <c r="AX941" s="75"/>
      <c r="AY941" s="75"/>
      <c r="AZ941" s="75"/>
      <c r="BA941" s="75"/>
      <c r="BB941" s="75"/>
      <c r="BC941" s="75"/>
      <c r="BD941" s="75"/>
    </row>
    <row r="942" ht="16.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c r="AK942" s="75"/>
      <c r="AL942" s="75"/>
      <c r="AM942" s="75"/>
      <c r="AN942" s="75"/>
      <c r="AO942" s="75"/>
      <c r="AP942" s="75"/>
      <c r="AQ942" s="75"/>
      <c r="AR942" s="75"/>
      <c r="AS942" s="75"/>
      <c r="AT942" s="75"/>
      <c r="AU942" s="75"/>
      <c r="AV942" s="75"/>
      <c r="AW942" s="75"/>
      <c r="AX942" s="75"/>
      <c r="AY942" s="75"/>
      <c r="AZ942" s="75"/>
      <c r="BA942" s="75"/>
      <c r="BB942" s="75"/>
      <c r="BC942" s="75"/>
      <c r="BD942" s="75"/>
    </row>
    <row r="943" ht="16.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c r="AK943" s="75"/>
      <c r="AL943" s="75"/>
      <c r="AM943" s="75"/>
      <c r="AN943" s="75"/>
      <c r="AO943" s="75"/>
      <c r="AP943" s="75"/>
      <c r="AQ943" s="75"/>
      <c r="AR943" s="75"/>
      <c r="AS943" s="75"/>
      <c r="AT943" s="75"/>
      <c r="AU943" s="75"/>
      <c r="AV943" s="75"/>
      <c r="AW943" s="75"/>
      <c r="AX943" s="75"/>
      <c r="AY943" s="75"/>
      <c r="AZ943" s="75"/>
      <c r="BA943" s="75"/>
      <c r="BB943" s="75"/>
      <c r="BC943" s="75"/>
      <c r="BD943" s="75"/>
    </row>
    <row r="944" ht="16.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c r="AK944" s="75"/>
      <c r="AL944" s="75"/>
      <c r="AM944" s="75"/>
      <c r="AN944" s="75"/>
      <c r="AO944" s="75"/>
      <c r="AP944" s="75"/>
      <c r="AQ944" s="75"/>
      <c r="AR944" s="75"/>
      <c r="AS944" s="75"/>
      <c r="AT944" s="75"/>
      <c r="AU944" s="75"/>
      <c r="AV944" s="75"/>
      <c r="AW944" s="75"/>
      <c r="AX944" s="75"/>
      <c r="AY944" s="75"/>
      <c r="AZ944" s="75"/>
      <c r="BA944" s="75"/>
      <c r="BB944" s="75"/>
      <c r="BC944" s="75"/>
      <c r="BD944" s="75"/>
    </row>
    <row r="945" ht="16.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c r="AK945" s="75"/>
      <c r="AL945" s="75"/>
      <c r="AM945" s="75"/>
      <c r="AN945" s="75"/>
      <c r="AO945" s="75"/>
      <c r="AP945" s="75"/>
      <c r="AQ945" s="75"/>
      <c r="AR945" s="75"/>
      <c r="AS945" s="75"/>
      <c r="AT945" s="75"/>
      <c r="AU945" s="75"/>
      <c r="AV945" s="75"/>
      <c r="AW945" s="75"/>
      <c r="AX945" s="75"/>
      <c r="AY945" s="75"/>
      <c r="AZ945" s="75"/>
      <c r="BA945" s="75"/>
      <c r="BB945" s="75"/>
      <c r="BC945" s="75"/>
      <c r="BD945" s="75"/>
    </row>
    <row r="946" ht="16.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c r="AK946" s="75"/>
      <c r="AL946" s="75"/>
      <c r="AM946" s="75"/>
      <c r="AN946" s="75"/>
      <c r="AO946" s="75"/>
      <c r="AP946" s="75"/>
      <c r="AQ946" s="75"/>
      <c r="AR946" s="75"/>
      <c r="AS946" s="75"/>
      <c r="AT946" s="75"/>
      <c r="AU946" s="75"/>
      <c r="AV946" s="75"/>
      <c r="AW946" s="75"/>
      <c r="AX946" s="75"/>
      <c r="AY946" s="75"/>
      <c r="AZ946" s="75"/>
      <c r="BA946" s="75"/>
      <c r="BB946" s="75"/>
      <c r="BC946" s="75"/>
      <c r="BD946" s="75"/>
    </row>
    <row r="947" ht="16.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c r="AK947" s="75"/>
      <c r="AL947" s="75"/>
      <c r="AM947" s="75"/>
      <c r="AN947" s="75"/>
      <c r="AO947" s="75"/>
      <c r="AP947" s="75"/>
      <c r="AQ947" s="75"/>
      <c r="AR947" s="75"/>
      <c r="AS947" s="75"/>
      <c r="AT947" s="75"/>
      <c r="AU947" s="75"/>
      <c r="AV947" s="75"/>
      <c r="AW947" s="75"/>
      <c r="AX947" s="75"/>
      <c r="AY947" s="75"/>
      <c r="AZ947" s="75"/>
      <c r="BA947" s="75"/>
      <c r="BB947" s="75"/>
      <c r="BC947" s="75"/>
      <c r="BD947" s="75"/>
    </row>
    <row r="948" ht="16.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c r="AK948" s="75"/>
      <c r="AL948" s="75"/>
      <c r="AM948" s="75"/>
      <c r="AN948" s="75"/>
      <c r="AO948" s="75"/>
      <c r="AP948" s="75"/>
      <c r="AQ948" s="75"/>
      <c r="AR948" s="75"/>
      <c r="AS948" s="75"/>
      <c r="AT948" s="75"/>
      <c r="AU948" s="75"/>
      <c r="AV948" s="75"/>
      <c r="AW948" s="75"/>
      <c r="AX948" s="75"/>
      <c r="AY948" s="75"/>
      <c r="AZ948" s="75"/>
      <c r="BA948" s="75"/>
      <c r="BB948" s="75"/>
      <c r="BC948" s="75"/>
      <c r="BD948" s="75"/>
    </row>
    <row r="949" ht="16.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c r="AK949" s="75"/>
      <c r="AL949" s="75"/>
      <c r="AM949" s="75"/>
      <c r="AN949" s="75"/>
      <c r="AO949" s="75"/>
      <c r="AP949" s="75"/>
      <c r="AQ949" s="75"/>
      <c r="AR949" s="75"/>
      <c r="AS949" s="75"/>
      <c r="AT949" s="75"/>
      <c r="AU949" s="75"/>
      <c r="AV949" s="75"/>
      <c r="AW949" s="75"/>
      <c r="AX949" s="75"/>
      <c r="AY949" s="75"/>
      <c r="AZ949" s="75"/>
      <c r="BA949" s="75"/>
      <c r="BB949" s="75"/>
      <c r="BC949" s="75"/>
      <c r="BD949" s="75"/>
    </row>
    <row r="950" ht="16.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c r="AK950" s="75"/>
      <c r="AL950" s="75"/>
      <c r="AM950" s="75"/>
      <c r="AN950" s="75"/>
      <c r="AO950" s="75"/>
      <c r="AP950" s="75"/>
      <c r="AQ950" s="75"/>
      <c r="AR950" s="75"/>
      <c r="AS950" s="75"/>
      <c r="AT950" s="75"/>
      <c r="AU950" s="75"/>
      <c r="AV950" s="75"/>
      <c r="AW950" s="75"/>
      <c r="AX950" s="75"/>
      <c r="AY950" s="75"/>
      <c r="AZ950" s="75"/>
      <c r="BA950" s="75"/>
      <c r="BB950" s="75"/>
      <c r="BC950" s="75"/>
      <c r="BD950" s="75"/>
    </row>
    <row r="951" ht="16.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c r="AK951" s="75"/>
      <c r="AL951" s="75"/>
      <c r="AM951" s="75"/>
      <c r="AN951" s="75"/>
      <c r="AO951" s="75"/>
      <c r="AP951" s="75"/>
      <c r="AQ951" s="75"/>
      <c r="AR951" s="75"/>
      <c r="AS951" s="75"/>
      <c r="AT951" s="75"/>
      <c r="AU951" s="75"/>
      <c r="AV951" s="75"/>
      <c r="AW951" s="75"/>
      <c r="AX951" s="75"/>
      <c r="AY951" s="75"/>
      <c r="AZ951" s="75"/>
      <c r="BA951" s="75"/>
      <c r="BB951" s="75"/>
      <c r="BC951" s="75"/>
      <c r="BD951" s="75"/>
    </row>
    <row r="952" ht="16.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c r="AK952" s="75"/>
      <c r="AL952" s="75"/>
      <c r="AM952" s="75"/>
      <c r="AN952" s="75"/>
      <c r="AO952" s="75"/>
      <c r="AP952" s="75"/>
      <c r="AQ952" s="75"/>
      <c r="AR952" s="75"/>
      <c r="AS952" s="75"/>
      <c r="AT952" s="75"/>
      <c r="AU952" s="75"/>
      <c r="AV952" s="75"/>
      <c r="AW952" s="75"/>
      <c r="AX952" s="75"/>
      <c r="AY952" s="75"/>
      <c r="AZ952" s="75"/>
      <c r="BA952" s="75"/>
      <c r="BB952" s="75"/>
      <c r="BC952" s="75"/>
      <c r="BD952" s="75"/>
    </row>
    <row r="953" ht="16.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c r="AK953" s="75"/>
      <c r="AL953" s="75"/>
      <c r="AM953" s="75"/>
      <c r="AN953" s="75"/>
      <c r="AO953" s="75"/>
      <c r="AP953" s="75"/>
      <c r="AQ953" s="75"/>
      <c r="AR953" s="75"/>
      <c r="AS953" s="75"/>
      <c r="AT953" s="75"/>
      <c r="AU953" s="75"/>
      <c r="AV953" s="75"/>
      <c r="AW953" s="75"/>
      <c r="AX953" s="75"/>
      <c r="AY953" s="75"/>
      <c r="AZ953" s="75"/>
      <c r="BA953" s="75"/>
      <c r="BB953" s="75"/>
      <c r="BC953" s="75"/>
      <c r="BD953" s="75"/>
    </row>
    <row r="954" ht="16.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c r="AK954" s="75"/>
      <c r="AL954" s="75"/>
      <c r="AM954" s="75"/>
      <c r="AN954" s="75"/>
      <c r="AO954" s="75"/>
      <c r="AP954" s="75"/>
      <c r="AQ954" s="75"/>
      <c r="AR954" s="75"/>
      <c r="AS954" s="75"/>
      <c r="AT954" s="75"/>
      <c r="AU954" s="75"/>
      <c r="AV954" s="75"/>
      <c r="AW954" s="75"/>
      <c r="AX954" s="75"/>
      <c r="AY954" s="75"/>
      <c r="AZ954" s="75"/>
      <c r="BA954" s="75"/>
      <c r="BB954" s="75"/>
      <c r="BC954" s="75"/>
      <c r="BD954" s="75"/>
    </row>
    <row r="955" ht="16.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c r="AK955" s="75"/>
      <c r="AL955" s="75"/>
      <c r="AM955" s="75"/>
      <c r="AN955" s="75"/>
      <c r="AO955" s="75"/>
      <c r="AP955" s="75"/>
      <c r="AQ955" s="75"/>
      <c r="AR955" s="75"/>
      <c r="AS955" s="75"/>
      <c r="AT955" s="75"/>
      <c r="AU955" s="75"/>
      <c r="AV955" s="75"/>
      <c r="AW955" s="75"/>
      <c r="AX955" s="75"/>
      <c r="AY955" s="75"/>
      <c r="AZ955" s="75"/>
      <c r="BA955" s="75"/>
      <c r="BB955" s="75"/>
      <c r="BC955" s="75"/>
      <c r="BD955" s="75"/>
    </row>
    <row r="956" ht="16.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c r="AK956" s="75"/>
      <c r="AL956" s="75"/>
      <c r="AM956" s="75"/>
      <c r="AN956" s="75"/>
      <c r="AO956" s="75"/>
      <c r="AP956" s="75"/>
      <c r="AQ956" s="75"/>
      <c r="AR956" s="75"/>
      <c r="AS956" s="75"/>
      <c r="AT956" s="75"/>
      <c r="AU956" s="75"/>
      <c r="AV956" s="75"/>
      <c r="AW956" s="75"/>
      <c r="AX956" s="75"/>
      <c r="AY956" s="75"/>
      <c r="AZ956" s="75"/>
      <c r="BA956" s="75"/>
      <c r="BB956" s="75"/>
      <c r="BC956" s="75"/>
      <c r="BD956" s="75"/>
    </row>
    <row r="957" ht="16.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c r="AK957" s="75"/>
      <c r="AL957" s="75"/>
      <c r="AM957" s="75"/>
      <c r="AN957" s="75"/>
      <c r="AO957" s="75"/>
      <c r="AP957" s="75"/>
      <c r="AQ957" s="75"/>
      <c r="AR957" s="75"/>
      <c r="AS957" s="75"/>
      <c r="AT957" s="75"/>
      <c r="AU957" s="75"/>
      <c r="AV957" s="75"/>
      <c r="AW957" s="75"/>
      <c r="AX957" s="75"/>
      <c r="AY957" s="75"/>
      <c r="AZ957" s="75"/>
      <c r="BA957" s="75"/>
      <c r="BB957" s="75"/>
      <c r="BC957" s="75"/>
      <c r="BD957" s="75"/>
    </row>
    <row r="958" ht="16.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c r="AK958" s="75"/>
      <c r="AL958" s="75"/>
      <c r="AM958" s="75"/>
      <c r="AN958" s="75"/>
      <c r="AO958" s="75"/>
      <c r="AP958" s="75"/>
      <c r="AQ958" s="75"/>
      <c r="AR958" s="75"/>
      <c r="AS958" s="75"/>
      <c r="AT958" s="75"/>
      <c r="AU958" s="75"/>
      <c r="AV958" s="75"/>
      <c r="AW958" s="75"/>
      <c r="AX958" s="75"/>
      <c r="AY958" s="75"/>
      <c r="AZ958" s="75"/>
      <c r="BA958" s="75"/>
      <c r="BB958" s="75"/>
      <c r="BC958" s="75"/>
      <c r="BD958" s="75"/>
    </row>
    <row r="959" ht="16.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c r="AK959" s="75"/>
      <c r="AL959" s="75"/>
      <c r="AM959" s="75"/>
      <c r="AN959" s="75"/>
      <c r="AO959" s="75"/>
      <c r="AP959" s="75"/>
      <c r="AQ959" s="75"/>
      <c r="AR959" s="75"/>
      <c r="AS959" s="75"/>
      <c r="AT959" s="75"/>
      <c r="AU959" s="75"/>
      <c r="AV959" s="75"/>
      <c r="AW959" s="75"/>
      <c r="AX959" s="75"/>
      <c r="AY959" s="75"/>
      <c r="AZ959" s="75"/>
      <c r="BA959" s="75"/>
      <c r="BB959" s="75"/>
      <c r="BC959" s="75"/>
      <c r="BD959" s="75"/>
    </row>
    <row r="960" ht="16.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c r="AK960" s="75"/>
      <c r="AL960" s="75"/>
      <c r="AM960" s="75"/>
      <c r="AN960" s="75"/>
      <c r="AO960" s="75"/>
      <c r="AP960" s="75"/>
      <c r="AQ960" s="75"/>
      <c r="AR960" s="75"/>
      <c r="AS960" s="75"/>
      <c r="AT960" s="75"/>
      <c r="AU960" s="75"/>
      <c r="AV960" s="75"/>
      <c r="AW960" s="75"/>
      <c r="AX960" s="75"/>
      <c r="AY960" s="75"/>
      <c r="AZ960" s="75"/>
      <c r="BA960" s="75"/>
      <c r="BB960" s="75"/>
      <c r="BC960" s="75"/>
      <c r="BD960" s="75"/>
    </row>
    <row r="961" ht="16.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c r="AK961" s="75"/>
      <c r="AL961" s="75"/>
      <c r="AM961" s="75"/>
      <c r="AN961" s="75"/>
      <c r="AO961" s="75"/>
      <c r="AP961" s="75"/>
      <c r="AQ961" s="75"/>
      <c r="AR961" s="75"/>
      <c r="AS961" s="75"/>
      <c r="AT961" s="75"/>
      <c r="AU961" s="75"/>
      <c r="AV961" s="75"/>
      <c r="AW961" s="75"/>
      <c r="AX961" s="75"/>
      <c r="AY961" s="75"/>
      <c r="AZ961" s="75"/>
      <c r="BA961" s="75"/>
      <c r="BB961" s="75"/>
      <c r="BC961" s="75"/>
      <c r="BD961" s="75"/>
    </row>
    <row r="962" ht="16.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c r="AK962" s="75"/>
      <c r="AL962" s="75"/>
      <c r="AM962" s="75"/>
      <c r="AN962" s="75"/>
      <c r="AO962" s="75"/>
      <c r="AP962" s="75"/>
      <c r="AQ962" s="75"/>
      <c r="AR962" s="75"/>
      <c r="AS962" s="75"/>
      <c r="AT962" s="75"/>
      <c r="AU962" s="75"/>
      <c r="AV962" s="75"/>
      <c r="AW962" s="75"/>
      <c r="AX962" s="75"/>
      <c r="AY962" s="75"/>
      <c r="AZ962" s="75"/>
      <c r="BA962" s="75"/>
      <c r="BB962" s="75"/>
      <c r="BC962" s="75"/>
      <c r="BD962" s="75"/>
    </row>
    <row r="963" ht="16.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c r="AK963" s="75"/>
      <c r="AL963" s="75"/>
      <c r="AM963" s="75"/>
      <c r="AN963" s="75"/>
      <c r="AO963" s="75"/>
      <c r="AP963" s="75"/>
      <c r="AQ963" s="75"/>
      <c r="AR963" s="75"/>
      <c r="AS963" s="75"/>
      <c r="AT963" s="75"/>
      <c r="AU963" s="75"/>
      <c r="AV963" s="75"/>
      <c r="AW963" s="75"/>
      <c r="AX963" s="75"/>
      <c r="AY963" s="75"/>
      <c r="AZ963" s="75"/>
      <c r="BA963" s="75"/>
      <c r="BB963" s="75"/>
      <c r="BC963" s="75"/>
      <c r="BD963" s="75"/>
    </row>
    <row r="964" ht="16.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c r="AK964" s="75"/>
      <c r="AL964" s="75"/>
      <c r="AM964" s="75"/>
      <c r="AN964" s="75"/>
      <c r="AO964" s="75"/>
      <c r="AP964" s="75"/>
      <c r="AQ964" s="75"/>
      <c r="AR964" s="75"/>
      <c r="AS964" s="75"/>
      <c r="AT964" s="75"/>
      <c r="AU964" s="75"/>
      <c r="AV964" s="75"/>
      <c r="AW964" s="75"/>
      <c r="AX964" s="75"/>
      <c r="AY964" s="75"/>
      <c r="AZ964" s="75"/>
      <c r="BA964" s="75"/>
      <c r="BB964" s="75"/>
      <c r="BC964" s="75"/>
      <c r="BD964" s="75"/>
    </row>
    <row r="965" ht="16.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c r="AK965" s="75"/>
      <c r="AL965" s="75"/>
      <c r="AM965" s="75"/>
      <c r="AN965" s="75"/>
      <c r="AO965" s="75"/>
      <c r="AP965" s="75"/>
      <c r="AQ965" s="75"/>
      <c r="AR965" s="75"/>
      <c r="AS965" s="75"/>
      <c r="AT965" s="75"/>
      <c r="AU965" s="75"/>
      <c r="AV965" s="75"/>
      <c r="AW965" s="75"/>
      <c r="AX965" s="75"/>
      <c r="AY965" s="75"/>
      <c r="AZ965" s="75"/>
      <c r="BA965" s="75"/>
      <c r="BB965" s="75"/>
      <c r="BC965" s="75"/>
      <c r="BD965" s="75"/>
    </row>
    <row r="966" ht="16.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c r="AK966" s="75"/>
      <c r="AL966" s="75"/>
      <c r="AM966" s="75"/>
      <c r="AN966" s="75"/>
      <c r="AO966" s="75"/>
      <c r="AP966" s="75"/>
      <c r="AQ966" s="75"/>
      <c r="AR966" s="75"/>
      <c r="AS966" s="75"/>
      <c r="AT966" s="75"/>
      <c r="AU966" s="75"/>
      <c r="AV966" s="75"/>
      <c r="AW966" s="75"/>
      <c r="AX966" s="75"/>
      <c r="AY966" s="75"/>
      <c r="AZ966" s="75"/>
      <c r="BA966" s="75"/>
      <c r="BB966" s="75"/>
      <c r="BC966" s="75"/>
      <c r="BD966" s="75"/>
    </row>
    <row r="967" ht="16.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c r="AK967" s="75"/>
      <c r="AL967" s="75"/>
      <c r="AM967" s="75"/>
      <c r="AN967" s="75"/>
      <c r="AO967" s="75"/>
      <c r="AP967" s="75"/>
      <c r="AQ967" s="75"/>
      <c r="AR967" s="75"/>
      <c r="AS967" s="75"/>
      <c r="AT967" s="75"/>
      <c r="AU967" s="75"/>
      <c r="AV967" s="75"/>
      <c r="AW967" s="75"/>
      <c r="AX967" s="75"/>
      <c r="AY967" s="75"/>
      <c r="AZ967" s="75"/>
      <c r="BA967" s="75"/>
      <c r="BB967" s="75"/>
      <c r="BC967" s="75"/>
      <c r="BD967" s="75"/>
    </row>
    <row r="968" ht="16.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c r="AK968" s="75"/>
      <c r="AL968" s="75"/>
      <c r="AM968" s="75"/>
      <c r="AN968" s="75"/>
      <c r="AO968" s="75"/>
      <c r="AP968" s="75"/>
      <c r="AQ968" s="75"/>
      <c r="AR968" s="75"/>
      <c r="AS968" s="75"/>
      <c r="AT968" s="75"/>
      <c r="AU968" s="75"/>
      <c r="AV968" s="75"/>
      <c r="AW968" s="75"/>
      <c r="AX968" s="75"/>
      <c r="AY968" s="75"/>
      <c r="AZ968" s="75"/>
      <c r="BA968" s="75"/>
      <c r="BB968" s="75"/>
      <c r="BC968" s="75"/>
      <c r="BD968" s="75"/>
    </row>
    <row r="969" ht="16.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c r="AK969" s="75"/>
      <c r="AL969" s="75"/>
      <c r="AM969" s="75"/>
      <c r="AN969" s="75"/>
      <c r="AO969" s="75"/>
      <c r="AP969" s="75"/>
      <c r="AQ969" s="75"/>
      <c r="AR969" s="75"/>
      <c r="AS969" s="75"/>
      <c r="AT969" s="75"/>
      <c r="AU969" s="75"/>
      <c r="AV969" s="75"/>
      <c r="AW969" s="75"/>
      <c r="AX969" s="75"/>
      <c r="AY969" s="75"/>
      <c r="AZ969" s="75"/>
      <c r="BA969" s="75"/>
      <c r="BB969" s="75"/>
      <c r="BC969" s="75"/>
      <c r="BD969" s="75"/>
    </row>
    <row r="970" ht="16.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c r="AK970" s="75"/>
      <c r="AL970" s="75"/>
      <c r="AM970" s="75"/>
      <c r="AN970" s="75"/>
      <c r="AO970" s="75"/>
      <c r="AP970" s="75"/>
      <c r="AQ970" s="75"/>
      <c r="AR970" s="75"/>
      <c r="AS970" s="75"/>
      <c r="AT970" s="75"/>
      <c r="AU970" s="75"/>
      <c r="AV970" s="75"/>
      <c r="AW970" s="75"/>
      <c r="AX970" s="75"/>
      <c r="AY970" s="75"/>
      <c r="AZ970" s="75"/>
      <c r="BA970" s="75"/>
      <c r="BB970" s="75"/>
      <c r="BC970" s="75"/>
      <c r="BD970" s="75"/>
    </row>
    <row r="971" ht="16.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c r="AK971" s="75"/>
      <c r="AL971" s="75"/>
      <c r="AM971" s="75"/>
      <c r="AN971" s="75"/>
      <c r="AO971" s="75"/>
      <c r="AP971" s="75"/>
      <c r="AQ971" s="75"/>
      <c r="AR971" s="75"/>
      <c r="AS971" s="75"/>
      <c r="AT971" s="75"/>
      <c r="AU971" s="75"/>
      <c r="AV971" s="75"/>
      <c r="AW971" s="75"/>
      <c r="AX971" s="75"/>
      <c r="AY971" s="75"/>
      <c r="AZ971" s="75"/>
      <c r="BA971" s="75"/>
      <c r="BB971" s="75"/>
      <c r="BC971" s="75"/>
      <c r="BD971" s="75"/>
    </row>
    <row r="972" ht="16.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c r="AK972" s="75"/>
      <c r="AL972" s="75"/>
      <c r="AM972" s="75"/>
      <c r="AN972" s="75"/>
      <c r="AO972" s="75"/>
      <c r="AP972" s="75"/>
      <c r="AQ972" s="75"/>
      <c r="AR972" s="75"/>
      <c r="AS972" s="75"/>
      <c r="AT972" s="75"/>
      <c r="AU972" s="75"/>
      <c r="AV972" s="75"/>
      <c r="AW972" s="75"/>
      <c r="AX972" s="75"/>
      <c r="AY972" s="75"/>
      <c r="AZ972" s="75"/>
      <c r="BA972" s="75"/>
      <c r="BB972" s="75"/>
      <c r="BC972" s="75"/>
      <c r="BD972" s="75"/>
    </row>
    <row r="973" ht="16.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c r="AK973" s="75"/>
      <c r="AL973" s="75"/>
      <c r="AM973" s="75"/>
      <c r="AN973" s="75"/>
      <c r="AO973" s="75"/>
      <c r="AP973" s="75"/>
      <c r="AQ973" s="75"/>
      <c r="AR973" s="75"/>
      <c r="AS973" s="75"/>
      <c r="AT973" s="75"/>
      <c r="AU973" s="75"/>
      <c r="AV973" s="75"/>
      <c r="AW973" s="75"/>
      <c r="AX973" s="75"/>
      <c r="AY973" s="75"/>
      <c r="AZ973" s="75"/>
      <c r="BA973" s="75"/>
      <c r="BB973" s="75"/>
      <c r="BC973" s="75"/>
      <c r="BD973" s="75"/>
    </row>
    <row r="974" ht="16.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c r="AK974" s="75"/>
      <c r="AL974" s="75"/>
      <c r="AM974" s="75"/>
      <c r="AN974" s="75"/>
      <c r="AO974" s="75"/>
      <c r="AP974" s="75"/>
      <c r="AQ974" s="75"/>
      <c r="AR974" s="75"/>
      <c r="AS974" s="75"/>
      <c r="AT974" s="75"/>
      <c r="AU974" s="75"/>
      <c r="AV974" s="75"/>
      <c r="AW974" s="75"/>
      <c r="AX974" s="75"/>
      <c r="AY974" s="75"/>
      <c r="AZ974" s="75"/>
      <c r="BA974" s="75"/>
      <c r="BB974" s="75"/>
      <c r="BC974" s="75"/>
      <c r="BD974" s="75"/>
    </row>
    <row r="975" ht="16.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c r="AK975" s="75"/>
      <c r="AL975" s="75"/>
      <c r="AM975" s="75"/>
      <c r="AN975" s="75"/>
      <c r="AO975" s="75"/>
      <c r="AP975" s="75"/>
      <c r="AQ975" s="75"/>
      <c r="AR975" s="75"/>
      <c r="AS975" s="75"/>
      <c r="AT975" s="75"/>
      <c r="AU975" s="75"/>
      <c r="AV975" s="75"/>
      <c r="AW975" s="75"/>
      <c r="AX975" s="75"/>
      <c r="AY975" s="75"/>
      <c r="AZ975" s="75"/>
      <c r="BA975" s="75"/>
      <c r="BB975" s="75"/>
      <c r="BC975" s="75"/>
      <c r="BD975" s="75"/>
    </row>
    <row r="976" ht="16.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c r="AK976" s="75"/>
      <c r="AL976" s="75"/>
      <c r="AM976" s="75"/>
      <c r="AN976" s="75"/>
      <c r="AO976" s="75"/>
      <c r="AP976" s="75"/>
      <c r="AQ976" s="75"/>
      <c r="AR976" s="75"/>
      <c r="AS976" s="75"/>
      <c r="AT976" s="75"/>
      <c r="AU976" s="75"/>
      <c r="AV976" s="75"/>
      <c r="AW976" s="75"/>
      <c r="AX976" s="75"/>
      <c r="AY976" s="75"/>
      <c r="AZ976" s="75"/>
      <c r="BA976" s="75"/>
      <c r="BB976" s="75"/>
      <c r="BC976" s="75"/>
      <c r="BD976" s="75"/>
    </row>
    <row r="977" ht="16.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c r="AK977" s="75"/>
      <c r="AL977" s="75"/>
      <c r="AM977" s="75"/>
      <c r="AN977" s="75"/>
      <c r="AO977" s="75"/>
      <c r="AP977" s="75"/>
      <c r="AQ977" s="75"/>
      <c r="AR977" s="75"/>
      <c r="AS977" s="75"/>
      <c r="AT977" s="75"/>
      <c r="AU977" s="75"/>
      <c r="AV977" s="75"/>
      <c r="AW977" s="75"/>
      <c r="AX977" s="75"/>
      <c r="AY977" s="75"/>
      <c r="AZ977" s="75"/>
      <c r="BA977" s="75"/>
      <c r="BB977" s="75"/>
      <c r="BC977" s="75"/>
      <c r="BD977" s="75"/>
    </row>
    <row r="978" ht="16.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c r="AK978" s="75"/>
      <c r="AL978" s="75"/>
      <c r="AM978" s="75"/>
      <c r="AN978" s="75"/>
      <c r="AO978" s="75"/>
      <c r="AP978" s="75"/>
      <c r="AQ978" s="75"/>
      <c r="AR978" s="75"/>
      <c r="AS978" s="75"/>
      <c r="AT978" s="75"/>
      <c r="AU978" s="75"/>
      <c r="AV978" s="75"/>
      <c r="AW978" s="75"/>
      <c r="AX978" s="75"/>
      <c r="AY978" s="75"/>
      <c r="AZ978" s="75"/>
      <c r="BA978" s="75"/>
      <c r="BB978" s="75"/>
      <c r="BC978" s="75"/>
      <c r="BD978" s="75"/>
    </row>
    <row r="979" ht="16.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c r="AK979" s="75"/>
      <c r="AL979" s="75"/>
      <c r="AM979" s="75"/>
      <c r="AN979" s="75"/>
      <c r="AO979" s="75"/>
      <c r="AP979" s="75"/>
      <c r="AQ979" s="75"/>
      <c r="AR979" s="75"/>
      <c r="AS979" s="75"/>
      <c r="AT979" s="75"/>
      <c r="AU979" s="75"/>
      <c r="AV979" s="75"/>
      <c r="AW979" s="75"/>
      <c r="AX979" s="75"/>
      <c r="AY979" s="75"/>
      <c r="AZ979" s="75"/>
      <c r="BA979" s="75"/>
      <c r="BB979" s="75"/>
      <c r="BC979" s="75"/>
      <c r="BD979" s="75"/>
    </row>
    <row r="980" ht="16.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c r="AK980" s="75"/>
      <c r="AL980" s="75"/>
      <c r="AM980" s="75"/>
      <c r="AN980" s="75"/>
      <c r="AO980" s="75"/>
      <c r="AP980" s="75"/>
      <c r="AQ980" s="75"/>
      <c r="AR980" s="75"/>
      <c r="AS980" s="75"/>
      <c r="AT980" s="75"/>
      <c r="AU980" s="75"/>
      <c r="AV980" s="75"/>
      <c r="AW980" s="75"/>
      <c r="AX980" s="75"/>
      <c r="AY980" s="75"/>
      <c r="AZ980" s="75"/>
      <c r="BA980" s="75"/>
      <c r="BB980" s="75"/>
      <c r="BC980" s="75"/>
      <c r="BD980" s="75"/>
    </row>
    <row r="981" ht="16.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c r="AK981" s="75"/>
      <c r="AL981" s="75"/>
      <c r="AM981" s="75"/>
      <c r="AN981" s="75"/>
      <c r="AO981" s="75"/>
      <c r="AP981" s="75"/>
      <c r="AQ981" s="75"/>
      <c r="AR981" s="75"/>
      <c r="AS981" s="75"/>
      <c r="AT981" s="75"/>
      <c r="AU981" s="75"/>
      <c r="AV981" s="75"/>
      <c r="AW981" s="75"/>
      <c r="AX981" s="75"/>
      <c r="AY981" s="75"/>
      <c r="AZ981" s="75"/>
      <c r="BA981" s="75"/>
      <c r="BB981" s="75"/>
      <c r="BC981" s="75"/>
      <c r="BD981" s="75"/>
    </row>
    <row r="982" ht="16.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c r="AK982" s="75"/>
      <c r="AL982" s="75"/>
      <c r="AM982" s="75"/>
      <c r="AN982" s="75"/>
      <c r="AO982" s="75"/>
      <c r="AP982" s="75"/>
      <c r="AQ982" s="75"/>
      <c r="AR982" s="75"/>
      <c r="AS982" s="75"/>
      <c r="AT982" s="75"/>
      <c r="AU982" s="75"/>
      <c r="AV982" s="75"/>
      <c r="AW982" s="75"/>
      <c r="AX982" s="75"/>
      <c r="AY982" s="75"/>
      <c r="AZ982" s="75"/>
      <c r="BA982" s="75"/>
      <c r="BB982" s="75"/>
      <c r="BC982" s="75"/>
      <c r="BD982" s="75"/>
    </row>
    <row r="983" ht="16.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c r="AK983" s="75"/>
      <c r="AL983" s="75"/>
      <c r="AM983" s="75"/>
      <c r="AN983" s="75"/>
      <c r="AO983" s="75"/>
      <c r="AP983" s="75"/>
      <c r="AQ983" s="75"/>
      <c r="AR983" s="75"/>
      <c r="AS983" s="75"/>
      <c r="AT983" s="75"/>
      <c r="AU983" s="75"/>
      <c r="AV983" s="75"/>
      <c r="AW983" s="75"/>
      <c r="AX983" s="75"/>
      <c r="AY983" s="75"/>
      <c r="AZ983" s="75"/>
      <c r="BA983" s="75"/>
      <c r="BB983" s="75"/>
      <c r="BC983" s="75"/>
      <c r="BD983" s="75"/>
    </row>
    <row r="984" ht="16.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c r="AK984" s="75"/>
      <c r="AL984" s="75"/>
      <c r="AM984" s="75"/>
      <c r="AN984" s="75"/>
      <c r="AO984" s="75"/>
      <c r="AP984" s="75"/>
      <c r="AQ984" s="75"/>
      <c r="AR984" s="75"/>
      <c r="AS984" s="75"/>
      <c r="AT984" s="75"/>
      <c r="AU984" s="75"/>
      <c r="AV984" s="75"/>
      <c r="AW984" s="75"/>
      <c r="AX984" s="75"/>
      <c r="AY984" s="75"/>
      <c r="AZ984" s="75"/>
      <c r="BA984" s="75"/>
      <c r="BB984" s="75"/>
      <c r="BC984" s="75"/>
      <c r="BD984" s="75"/>
    </row>
    <row r="985" ht="16.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c r="AK985" s="75"/>
      <c r="AL985" s="75"/>
      <c r="AM985" s="75"/>
      <c r="AN985" s="75"/>
      <c r="AO985" s="75"/>
      <c r="AP985" s="75"/>
      <c r="AQ985" s="75"/>
      <c r="AR985" s="75"/>
      <c r="AS985" s="75"/>
      <c r="AT985" s="75"/>
      <c r="AU985" s="75"/>
      <c r="AV985" s="75"/>
      <c r="AW985" s="75"/>
      <c r="AX985" s="75"/>
      <c r="AY985" s="75"/>
      <c r="AZ985" s="75"/>
      <c r="BA985" s="75"/>
      <c r="BB985" s="75"/>
      <c r="BC985" s="75"/>
      <c r="BD985" s="75"/>
    </row>
    <row r="986" ht="16.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c r="AK986" s="75"/>
      <c r="AL986" s="75"/>
      <c r="AM986" s="75"/>
      <c r="AN986" s="75"/>
      <c r="AO986" s="75"/>
      <c r="AP986" s="75"/>
      <c r="AQ986" s="75"/>
      <c r="AR986" s="75"/>
      <c r="AS986" s="75"/>
      <c r="AT986" s="75"/>
      <c r="AU986" s="75"/>
      <c r="AV986" s="75"/>
      <c r="AW986" s="75"/>
      <c r="AX986" s="75"/>
      <c r="AY986" s="75"/>
      <c r="AZ986" s="75"/>
      <c r="BA986" s="75"/>
      <c r="BB986" s="75"/>
      <c r="BC986" s="75"/>
      <c r="BD986" s="75"/>
    </row>
    <row r="987" ht="16.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c r="AK987" s="75"/>
      <c r="AL987" s="75"/>
      <c r="AM987" s="75"/>
      <c r="AN987" s="75"/>
      <c r="AO987" s="75"/>
      <c r="AP987" s="75"/>
      <c r="AQ987" s="75"/>
      <c r="AR987" s="75"/>
      <c r="AS987" s="75"/>
      <c r="AT987" s="75"/>
      <c r="AU987" s="75"/>
      <c r="AV987" s="75"/>
      <c r="AW987" s="75"/>
      <c r="AX987" s="75"/>
      <c r="AY987" s="75"/>
      <c r="AZ987" s="75"/>
      <c r="BA987" s="75"/>
      <c r="BB987" s="75"/>
      <c r="BC987" s="75"/>
      <c r="BD987" s="75"/>
    </row>
    <row r="988" ht="16.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c r="AK988" s="75"/>
      <c r="AL988" s="75"/>
      <c r="AM988" s="75"/>
      <c r="AN988" s="75"/>
      <c r="AO988" s="75"/>
      <c r="AP988" s="75"/>
      <c r="AQ988" s="75"/>
      <c r="AR988" s="75"/>
      <c r="AS988" s="75"/>
      <c r="AT988" s="75"/>
      <c r="AU988" s="75"/>
      <c r="AV988" s="75"/>
      <c r="AW988" s="75"/>
      <c r="AX988" s="75"/>
      <c r="AY988" s="75"/>
      <c r="AZ988" s="75"/>
      <c r="BA988" s="75"/>
      <c r="BB988" s="75"/>
      <c r="BC988" s="75"/>
      <c r="BD988" s="75"/>
    </row>
    <row r="989" ht="16.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c r="AK989" s="75"/>
      <c r="AL989" s="75"/>
      <c r="AM989" s="75"/>
      <c r="AN989" s="75"/>
      <c r="AO989" s="75"/>
      <c r="AP989" s="75"/>
      <c r="AQ989" s="75"/>
      <c r="AR989" s="75"/>
      <c r="AS989" s="75"/>
      <c r="AT989" s="75"/>
      <c r="AU989" s="75"/>
      <c r="AV989" s="75"/>
      <c r="AW989" s="75"/>
      <c r="AX989" s="75"/>
      <c r="AY989" s="75"/>
      <c r="AZ989" s="75"/>
      <c r="BA989" s="75"/>
      <c r="BB989" s="75"/>
      <c r="BC989" s="75"/>
      <c r="BD989" s="75"/>
    </row>
    <row r="990" ht="16.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c r="AK990" s="75"/>
      <c r="AL990" s="75"/>
      <c r="AM990" s="75"/>
      <c r="AN990" s="75"/>
      <c r="AO990" s="75"/>
      <c r="AP990" s="75"/>
      <c r="AQ990" s="75"/>
      <c r="AR990" s="75"/>
      <c r="AS990" s="75"/>
      <c r="AT990" s="75"/>
      <c r="AU990" s="75"/>
      <c r="AV990" s="75"/>
      <c r="AW990" s="75"/>
      <c r="AX990" s="75"/>
      <c r="AY990" s="75"/>
      <c r="AZ990" s="75"/>
      <c r="BA990" s="75"/>
      <c r="BB990" s="75"/>
      <c r="BC990" s="75"/>
      <c r="BD990" s="75"/>
    </row>
    <row r="991" ht="16.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c r="AK991" s="75"/>
      <c r="AL991" s="75"/>
      <c r="AM991" s="75"/>
      <c r="AN991" s="75"/>
      <c r="AO991" s="75"/>
      <c r="AP991" s="75"/>
      <c r="AQ991" s="75"/>
      <c r="AR991" s="75"/>
      <c r="AS991" s="75"/>
      <c r="AT991" s="75"/>
      <c r="AU991" s="75"/>
      <c r="AV991" s="75"/>
      <c r="AW991" s="75"/>
      <c r="AX991" s="75"/>
      <c r="AY991" s="75"/>
      <c r="AZ991" s="75"/>
      <c r="BA991" s="75"/>
      <c r="BB991" s="75"/>
      <c r="BC991" s="75"/>
      <c r="BD991" s="75"/>
    </row>
    <row r="992" ht="16.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c r="AK992" s="75"/>
      <c r="AL992" s="75"/>
      <c r="AM992" s="75"/>
      <c r="AN992" s="75"/>
      <c r="AO992" s="75"/>
      <c r="AP992" s="75"/>
      <c r="AQ992" s="75"/>
      <c r="AR992" s="75"/>
      <c r="AS992" s="75"/>
      <c r="AT992" s="75"/>
      <c r="AU992" s="75"/>
      <c r="AV992" s="75"/>
      <c r="AW992" s="75"/>
      <c r="AX992" s="75"/>
      <c r="AY992" s="75"/>
      <c r="AZ992" s="75"/>
      <c r="BA992" s="75"/>
      <c r="BB992" s="75"/>
      <c r="BC992" s="75"/>
      <c r="BD992" s="75"/>
    </row>
    <row r="993" ht="16.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c r="AK993" s="75"/>
      <c r="AL993" s="75"/>
      <c r="AM993" s="75"/>
      <c r="AN993" s="75"/>
      <c r="AO993" s="75"/>
      <c r="AP993" s="75"/>
      <c r="AQ993" s="75"/>
      <c r="AR993" s="75"/>
      <c r="AS993" s="75"/>
      <c r="AT993" s="75"/>
      <c r="AU993" s="75"/>
      <c r="AV993" s="75"/>
      <c r="AW993" s="75"/>
      <c r="AX993" s="75"/>
      <c r="AY993" s="75"/>
      <c r="AZ993" s="75"/>
      <c r="BA993" s="75"/>
      <c r="BB993" s="75"/>
      <c r="BC993" s="75"/>
      <c r="BD993" s="75"/>
    </row>
    <row r="994" ht="16.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c r="AK994" s="75"/>
      <c r="AL994" s="75"/>
      <c r="AM994" s="75"/>
      <c r="AN994" s="75"/>
      <c r="AO994" s="75"/>
      <c r="AP994" s="75"/>
      <c r="AQ994" s="75"/>
      <c r="AR994" s="75"/>
      <c r="AS994" s="75"/>
      <c r="AT994" s="75"/>
      <c r="AU994" s="75"/>
      <c r="AV994" s="75"/>
      <c r="AW994" s="75"/>
      <c r="AX994" s="75"/>
      <c r="AY994" s="75"/>
      <c r="AZ994" s="75"/>
      <c r="BA994" s="75"/>
      <c r="BB994" s="75"/>
      <c r="BC994" s="75"/>
      <c r="BD994" s="75"/>
    </row>
    <row r="995" ht="16.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c r="AK995" s="75"/>
      <c r="AL995" s="75"/>
      <c r="AM995" s="75"/>
      <c r="AN995" s="75"/>
      <c r="AO995" s="75"/>
      <c r="AP995" s="75"/>
      <c r="AQ995" s="75"/>
      <c r="AR995" s="75"/>
      <c r="AS995" s="75"/>
      <c r="AT995" s="75"/>
      <c r="AU995" s="75"/>
      <c r="AV995" s="75"/>
      <c r="AW995" s="75"/>
      <c r="AX995" s="75"/>
      <c r="AY995" s="75"/>
      <c r="AZ995" s="75"/>
      <c r="BA995" s="75"/>
      <c r="BB995" s="75"/>
      <c r="BC995" s="75"/>
      <c r="BD995" s="75"/>
    </row>
    <row r="996" ht="16.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c r="AK996" s="75"/>
      <c r="AL996" s="75"/>
      <c r="AM996" s="75"/>
      <c r="AN996" s="75"/>
      <c r="AO996" s="75"/>
      <c r="AP996" s="75"/>
      <c r="AQ996" s="75"/>
      <c r="AR996" s="75"/>
      <c r="AS996" s="75"/>
      <c r="AT996" s="75"/>
      <c r="AU996" s="75"/>
      <c r="AV996" s="75"/>
      <c r="AW996" s="75"/>
      <c r="AX996" s="75"/>
      <c r="AY996" s="75"/>
      <c r="AZ996" s="75"/>
      <c r="BA996" s="75"/>
      <c r="BB996" s="75"/>
      <c r="BC996" s="75"/>
      <c r="BD996" s="75"/>
    </row>
    <row r="997" ht="16.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c r="AK997" s="75"/>
      <c r="AL997" s="75"/>
      <c r="AM997" s="75"/>
      <c r="AN997" s="75"/>
      <c r="AO997" s="75"/>
      <c r="AP997" s="75"/>
      <c r="AQ997" s="75"/>
      <c r="AR997" s="75"/>
      <c r="AS997" s="75"/>
      <c r="AT997" s="75"/>
      <c r="AU997" s="75"/>
      <c r="AV997" s="75"/>
      <c r="AW997" s="75"/>
      <c r="AX997" s="75"/>
      <c r="AY997" s="75"/>
      <c r="AZ997" s="75"/>
      <c r="BA997" s="75"/>
      <c r="BB997" s="75"/>
      <c r="BC997" s="75"/>
      <c r="BD997" s="75"/>
    </row>
    <row r="998" ht="16.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c r="AK998" s="75"/>
      <c r="AL998" s="75"/>
      <c r="AM998" s="75"/>
      <c r="AN998" s="75"/>
      <c r="AO998" s="75"/>
      <c r="AP998" s="75"/>
      <c r="AQ998" s="75"/>
      <c r="AR998" s="75"/>
      <c r="AS998" s="75"/>
      <c r="AT998" s="75"/>
      <c r="AU998" s="75"/>
      <c r="AV998" s="75"/>
      <c r="AW998" s="75"/>
      <c r="AX998" s="75"/>
      <c r="AY998" s="75"/>
      <c r="AZ998" s="75"/>
      <c r="BA998" s="75"/>
      <c r="BB998" s="75"/>
      <c r="BC998" s="75"/>
      <c r="BD998" s="75"/>
    </row>
    <row r="999" ht="16.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c r="AK999" s="75"/>
      <c r="AL999" s="75"/>
      <c r="AM999" s="75"/>
      <c r="AN999" s="75"/>
      <c r="AO999" s="75"/>
      <c r="AP999" s="75"/>
      <c r="AQ999" s="75"/>
      <c r="AR999" s="75"/>
      <c r="AS999" s="75"/>
      <c r="AT999" s="75"/>
      <c r="AU999" s="75"/>
      <c r="AV999" s="75"/>
      <c r="AW999" s="75"/>
      <c r="AX999" s="75"/>
      <c r="AY999" s="75"/>
      <c r="AZ999" s="75"/>
      <c r="BA999" s="75"/>
      <c r="BB999" s="75"/>
      <c r="BC999" s="75"/>
      <c r="BD999" s="75"/>
    </row>
    <row r="1000" ht="16.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c r="AK1000" s="75"/>
      <c r="AL1000" s="75"/>
      <c r="AM1000" s="75"/>
      <c r="AN1000" s="75"/>
      <c r="AO1000" s="75"/>
      <c r="AP1000" s="75"/>
      <c r="AQ1000" s="75"/>
      <c r="AR1000" s="75"/>
      <c r="AS1000" s="75"/>
      <c r="AT1000" s="75"/>
      <c r="AU1000" s="75"/>
      <c r="AV1000" s="75"/>
      <c r="AW1000" s="75"/>
      <c r="AX1000" s="75"/>
      <c r="AY1000" s="75"/>
      <c r="AZ1000" s="75"/>
      <c r="BA1000" s="75"/>
      <c r="BB1000" s="75"/>
      <c r="BC1000" s="75"/>
      <c r="BD1000" s="75"/>
    </row>
    <row r="1001" ht="16.5" customHeight="1">
      <c r="A1001" s="75"/>
      <c r="B1001" s="75"/>
      <c r="C1001" s="75"/>
      <c r="D1001" s="7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c r="AA1001" s="75"/>
      <c r="AB1001" s="75"/>
      <c r="AC1001" s="75"/>
      <c r="AD1001" s="75"/>
      <c r="AE1001" s="75"/>
      <c r="AF1001" s="75"/>
      <c r="AG1001" s="75"/>
      <c r="AH1001" s="75"/>
      <c r="AI1001" s="75"/>
      <c r="AJ1001" s="75"/>
      <c r="AK1001" s="75"/>
      <c r="AL1001" s="75"/>
      <c r="AM1001" s="75"/>
      <c r="AN1001" s="75"/>
      <c r="AO1001" s="75"/>
      <c r="AP1001" s="75"/>
      <c r="AQ1001" s="75"/>
      <c r="AR1001" s="75"/>
      <c r="AS1001" s="75"/>
      <c r="AT1001" s="75"/>
      <c r="AU1001" s="75"/>
      <c r="AV1001" s="75"/>
      <c r="AW1001" s="75"/>
      <c r="AX1001" s="75"/>
      <c r="AY1001" s="75"/>
      <c r="AZ1001" s="75"/>
      <c r="BA1001" s="75"/>
      <c r="BB1001" s="75"/>
      <c r="BC1001" s="75"/>
      <c r="BD1001" s="75"/>
    </row>
    <row r="1002" ht="16.5" customHeight="1">
      <c r="A1002" s="75"/>
      <c r="B1002" s="75"/>
      <c r="C1002" s="75"/>
      <c r="D1002" s="75"/>
      <c r="E1002" s="75"/>
      <c r="F1002" s="75"/>
      <c r="G1002" s="75"/>
      <c r="H1002" s="75"/>
      <c r="I1002" s="75"/>
      <c r="J1002" s="75"/>
      <c r="K1002" s="75"/>
      <c r="L1002" s="75"/>
      <c r="M1002" s="75"/>
      <c r="N1002" s="75"/>
      <c r="O1002" s="75"/>
      <c r="P1002" s="75"/>
      <c r="Q1002" s="75"/>
      <c r="R1002" s="75"/>
      <c r="S1002" s="75"/>
      <c r="T1002" s="75"/>
      <c r="U1002" s="75"/>
      <c r="V1002" s="75"/>
      <c r="W1002" s="75"/>
      <c r="X1002" s="75"/>
      <c r="Y1002" s="75"/>
      <c r="Z1002" s="75"/>
      <c r="AA1002" s="75"/>
      <c r="AB1002" s="75"/>
      <c r="AC1002" s="75"/>
      <c r="AD1002" s="75"/>
      <c r="AE1002" s="75"/>
      <c r="AF1002" s="75"/>
      <c r="AG1002" s="75"/>
      <c r="AH1002" s="75"/>
      <c r="AI1002" s="75"/>
      <c r="AJ1002" s="75"/>
      <c r="AK1002" s="75"/>
      <c r="AL1002" s="75"/>
      <c r="AM1002" s="75"/>
      <c r="AN1002" s="75"/>
      <c r="AO1002" s="75"/>
      <c r="AP1002" s="75"/>
      <c r="AQ1002" s="75"/>
      <c r="AR1002" s="75"/>
      <c r="AS1002" s="75"/>
      <c r="AT1002" s="75"/>
      <c r="AU1002" s="75"/>
      <c r="AV1002" s="75"/>
      <c r="AW1002" s="75"/>
      <c r="AX1002" s="75"/>
      <c r="AY1002" s="75"/>
      <c r="AZ1002" s="75"/>
      <c r="BA1002" s="75"/>
      <c r="BB1002" s="75"/>
      <c r="BC1002" s="75"/>
      <c r="BD1002" s="75"/>
    </row>
    <row r="1003" ht="16.5" customHeight="1">
      <c r="A1003" s="75"/>
      <c r="B1003" s="75"/>
      <c r="C1003" s="75"/>
      <c r="D1003" s="75"/>
      <c r="E1003" s="75"/>
      <c r="F1003" s="75"/>
      <c r="G1003" s="75"/>
      <c r="H1003" s="75"/>
      <c r="I1003" s="75"/>
      <c r="J1003" s="75"/>
      <c r="K1003" s="75"/>
      <c r="L1003" s="75"/>
      <c r="M1003" s="75"/>
      <c r="N1003" s="75"/>
      <c r="O1003" s="75"/>
      <c r="P1003" s="75"/>
      <c r="Q1003" s="75"/>
      <c r="R1003" s="75"/>
      <c r="S1003" s="75"/>
      <c r="T1003" s="75"/>
      <c r="U1003" s="75"/>
      <c r="V1003" s="75"/>
      <c r="W1003" s="75"/>
      <c r="X1003" s="75"/>
      <c r="Y1003" s="75"/>
      <c r="Z1003" s="75"/>
      <c r="AA1003" s="75"/>
      <c r="AB1003" s="75"/>
      <c r="AC1003" s="75"/>
      <c r="AD1003" s="75"/>
      <c r="AE1003" s="75"/>
      <c r="AF1003" s="75"/>
      <c r="AG1003" s="75"/>
      <c r="AH1003" s="75"/>
      <c r="AI1003" s="75"/>
      <c r="AJ1003" s="75"/>
      <c r="AK1003" s="75"/>
      <c r="AL1003" s="75"/>
      <c r="AM1003" s="75"/>
      <c r="AN1003" s="75"/>
      <c r="AO1003" s="75"/>
      <c r="AP1003" s="75"/>
      <c r="AQ1003" s="75"/>
      <c r="AR1003" s="75"/>
      <c r="AS1003" s="75"/>
      <c r="AT1003" s="75"/>
      <c r="AU1003" s="75"/>
      <c r="AV1003" s="75"/>
      <c r="AW1003" s="75"/>
      <c r="AX1003" s="75"/>
      <c r="AY1003" s="75"/>
      <c r="AZ1003" s="75"/>
      <c r="BA1003" s="75"/>
      <c r="BB1003" s="75"/>
      <c r="BC1003" s="75"/>
      <c r="BD1003" s="75"/>
    </row>
    <row r="1004" ht="16.5" customHeight="1">
      <c r="A1004" s="75"/>
      <c r="B1004" s="75"/>
      <c r="C1004" s="75"/>
      <c r="D1004" s="75"/>
      <c r="E1004" s="75"/>
      <c r="F1004" s="75"/>
      <c r="G1004" s="75"/>
      <c r="H1004" s="75"/>
      <c r="I1004" s="75"/>
      <c r="J1004" s="75"/>
      <c r="K1004" s="75"/>
      <c r="L1004" s="75"/>
      <c r="M1004" s="75"/>
      <c r="N1004" s="75"/>
      <c r="O1004" s="75"/>
      <c r="P1004" s="75"/>
      <c r="Q1004" s="75"/>
      <c r="R1004" s="75"/>
      <c r="S1004" s="75"/>
      <c r="T1004" s="75"/>
      <c r="U1004" s="75"/>
      <c r="V1004" s="75"/>
      <c r="W1004" s="75"/>
      <c r="X1004" s="75"/>
      <c r="Y1004" s="75"/>
      <c r="Z1004" s="75"/>
      <c r="AA1004" s="75"/>
      <c r="AB1004" s="75"/>
      <c r="AC1004" s="75"/>
      <c r="AD1004" s="75"/>
      <c r="AE1004" s="75"/>
      <c r="AF1004" s="75"/>
      <c r="AG1004" s="75"/>
      <c r="AH1004" s="75"/>
      <c r="AI1004" s="75"/>
      <c r="AJ1004" s="75"/>
      <c r="AK1004" s="75"/>
      <c r="AL1004" s="75"/>
      <c r="AM1004" s="75"/>
      <c r="AN1004" s="75"/>
      <c r="AO1004" s="75"/>
      <c r="AP1004" s="75"/>
      <c r="AQ1004" s="75"/>
      <c r="AR1004" s="75"/>
      <c r="AS1004" s="75"/>
      <c r="AT1004" s="75"/>
      <c r="AU1004" s="75"/>
      <c r="AV1004" s="75"/>
      <c r="AW1004" s="75"/>
      <c r="AX1004" s="75"/>
      <c r="AY1004" s="75"/>
      <c r="AZ1004" s="75"/>
      <c r="BA1004" s="75"/>
      <c r="BB1004" s="75"/>
      <c r="BC1004" s="75"/>
      <c r="BD1004" s="75"/>
    </row>
    <row r="1005" ht="16.5" customHeight="1">
      <c r="A1005" s="75"/>
      <c r="B1005" s="75"/>
      <c r="C1005" s="75"/>
      <c r="D1005" s="75"/>
      <c r="E1005" s="75"/>
      <c r="F1005" s="75"/>
      <c r="G1005" s="75"/>
      <c r="H1005" s="75"/>
      <c r="I1005" s="75"/>
      <c r="J1005" s="75"/>
      <c r="K1005" s="75"/>
      <c r="L1005" s="75"/>
      <c r="M1005" s="75"/>
      <c r="N1005" s="75"/>
      <c r="O1005" s="75"/>
      <c r="P1005" s="75"/>
      <c r="Q1005" s="75"/>
      <c r="R1005" s="75"/>
      <c r="S1005" s="75"/>
      <c r="T1005" s="75"/>
      <c r="U1005" s="75"/>
      <c r="V1005" s="75"/>
      <c r="W1005" s="75"/>
      <c r="X1005" s="75"/>
      <c r="Y1005" s="75"/>
      <c r="Z1005" s="75"/>
      <c r="AA1005" s="75"/>
      <c r="AB1005" s="75"/>
      <c r="AC1005" s="75"/>
      <c r="AD1005" s="75"/>
      <c r="AE1005" s="75"/>
      <c r="AF1005" s="75"/>
      <c r="AG1005" s="75"/>
      <c r="AH1005" s="75"/>
      <c r="AI1005" s="75"/>
      <c r="AJ1005" s="75"/>
      <c r="AK1005" s="75"/>
      <c r="AL1005" s="75"/>
      <c r="AM1005" s="75"/>
      <c r="AN1005" s="75"/>
      <c r="AO1005" s="75"/>
      <c r="AP1005" s="75"/>
      <c r="AQ1005" s="75"/>
      <c r="AR1005" s="75"/>
      <c r="AS1005" s="75"/>
      <c r="AT1005" s="75"/>
      <c r="AU1005" s="75"/>
      <c r="AV1005" s="75"/>
      <c r="AW1005" s="75"/>
      <c r="AX1005" s="75"/>
      <c r="AY1005" s="75"/>
      <c r="AZ1005" s="75"/>
      <c r="BA1005" s="75"/>
      <c r="BB1005" s="75"/>
      <c r="BC1005" s="75"/>
      <c r="BD1005" s="75"/>
    </row>
    <row r="1006" ht="16.5" customHeight="1">
      <c r="A1006" s="75"/>
      <c r="B1006" s="75"/>
      <c r="C1006" s="75"/>
      <c r="D1006" s="75"/>
      <c r="E1006" s="75"/>
      <c r="F1006" s="75"/>
      <c r="G1006" s="75"/>
      <c r="H1006" s="75"/>
      <c r="I1006" s="75"/>
      <c r="J1006" s="75"/>
      <c r="K1006" s="75"/>
      <c r="L1006" s="75"/>
      <c r="M1006" s="75"/>
      <c r="N1006" s="75"/>
      <c r="O1006" s="75"/>
      <c r="P1006" s="75"/>
      <c r="Q1006" s="75"/>
      <c r="R1006" s="75"/>
      <c r="S1006" s="75"/>
      <c r="T1006" s="75"/>
      <c r="U1006" s="75"/>
      <c r="V1006" s="75"/>
      <c r="W1006" s="75"/>
      <c r="X1006" s="75"/>
      <c r="Y1006" s="75"/>
      <c r="Z1006" s="75"/>
      <c r="AA1006" s="75"/>
      <c r="AB1006" s="75"/>
      <c r="AC1006" s="75"/>
      <c r="AD1006" s="75"/>
      <c r="AE1006" s="75"/>
      <c r="AF1006" s="75"/>
      <c r="AG1006" s="75"/>
      <c r="AH1006" s="75"/>
      <c r="AI1006" s="75"/>
      <c r="AJ1006" s="75"/>
      <c r="AK1006" s="75"/>
      <c r="AL1006" s="75"/>
      <c r="AM1006" s="75"/>
      <c r="AN1006" s="75"/>
      <c r="AO1006" s="75"/>
      <c r="AP1006" s="75"/>
      <c r="AQ1006" s="75"/>
      <c r="AR1006" s="75"/>
      <c r="AS1006" s="75"/>
      <c r="AT1006" s="75"/>
      <c r="AU1006" s="75"/>
      <c r="AV1006" s="75"/>
      <c r="AW1006" s="75"/>
      <c r="AX1006" s="75"/>
      <c r="AY1006" s="75"/>
      <c r="AZ1006" s="75"/>
      <c r="BA1006" s="75"/>
      <c r="BB1006" s="75"/>
      <c r="BC1006" s="75"/>
      <c r="BD1006" s="75"/>
    </row>
    <row r="1007" ht="16.5" customHeight="1">
      <c r="A1007" s="75"/>
      <c r="B1007" s="75"/>
      <c r="C1007" s="75"/>
      <c r="D1007" s="75"/>
      <c r="E1007" s="75"/>
      <c r="F1007" s="75"/>
      <c r="G1007" s="75"/>
      <c r="H1007" s="75"/>
      <c r="I1007" s="75"/>
      <c r="J1007" s="75"/>
      <c r="K1007" s="75"/>
      <c r="L1007" s="75"/>
      <c r="M1007" s="75"/>
      <c r="N1007" s="75"/>
      <c r="O1007" s="75"/>
      <c r="P1007" s="75"/>
      <c r="Q1007" s="75"/>
      <c r="R1007" s="75"/>
      <c r="S1007" s="75"/>
      <c r="T1007" s="75"/>
      <c r="U1007" s="75"/>
      <c r="V1007" s="75"/>
      <c r="W1007" s="75"/>
      <c r="X1007" s="75"/>
      <c r="Y1007" s="75"/>
      <c r="Z1007" s="75"/>
      <c r="AA1007" s="75"/>
      <c r="AB1007" s="75"/>
      <c r="AC1007" s="75"/>
      <c r="AD1007" s="75"/>
      <c r="AE1007" s="75"/>
      <c r="AF1007" s="75"/>
      <c r="AG1007" s="75"/>
      <c r="AH1007" s="75"/>
      <c r="AI1007" s="75"/>
      <c r="AJ1007" s="75"/>
      <c r="AK1007" s="75"/>
      <c r="AL1007" s="75"/>
      <c r="AM1007" s="75"/>
      <c r="AN1007" s="75"/>
      <c r="AO1007" s="75"/>
      <c r="AP1007" s="75"/>
      <c r="AQ1007" s="75"/>
      <c r="AR1007" s="75"/>
      <c r="AS1007" s="75"/>
      <c r="AT1007" s="75"/>
      <c r="AU1007" s="75"/>
      <c r="AV1007" s="75"/>
      <c r="AW1007" s="75"/>
      <c r="AX1007" s="75"/>
      <c r="AY1007" s="75"/>
      <c r="AZ1007" s="75"/>
      <c r="BA1007" s="75"/>
      <c r="BB1007" s="75"/>
      <c r="BC1007" s="75"/>
      <c r="BD1007" s="75"/>
    </row>
    <row r="1008" ht="16.5" customHeight="1">
      <c r="A1008" s="75"/>
      <c r="B1008" s="75"/>
      <c r="C1008" s="75"/>
      <c r="D1008" s="75"/>
      <c r="E1008" s="75"/>
      <c r="F1008" s="75"/>
      <c r="G1008" s="75"/>
      <c r="H1008" s="75"/>
      <c r="I1008" s="75"/>
      <c r="J1008" s="75"/>
      <c r="K1008" s="75"/>
      <c r="L1008" s="75"/>
      <c r="M1008" s="75"/>
      <c r="N1008" s="75"/>
      <c r="O1008" s="75"/>
      <c r="P1008" s="75"/>
      <c r="Q1008" s="75"/>
      <c r="R1008" s="75"/>
      <c r="S1008" s="75"/>
      <c r="T1008" s="75"/>
      <c r="U1008" s="75"/>
      <c r="V1008" s="75"/>
      <c r="W1008" s="75"/>
      <c r="X1008" s="75"/>
      <c r="Y1008" s="75"/>
      <c r="Z1008" s="75"/>
      <c r="AA1008" s="75"/>
      <c r="AB1008" s="75"/>
      <c r="AC1008" s="75"/>
      <c r="AD1008" s="75"/>
      <c r="AE1008" s="75"/>
      <c r="AF1008" s="75"/>
      <c r="AG1008" s="75"/>
      <c r="AH1008" s="75"/>
      <c r="AI1008" s="75"/>
      <c r="AJ1008" s="75"/>
      <c r="AK1008" s="75"/>
      <c r="AL1008" s="75"/>
      <c r="AM1008" s="75"/>
      <c r="AN1008" s="75"/>
      <c r="AO1008" s="75"/>
      <c r="AP1008" s="75"/>
      <c r="AQ1008" s="75"/>
      <c r="AR1008" s="75"/>
      <c r="AS1008" s="75"/>
      <c r="AT1008" s="75"/>
      <c r="AU1008" s="75"/>
      <c r="AV1008" s="75"/>
      <c r="AW1008" s="75"/>
      <c r="AX1008" s="75"/>
      <c r="AY1008" s="75"/>
      <c r="AZ1008" s="75"/>
      <c r="BA1008" s="75"/>
      <c r="BB1008" s="75"/>
      <c r="BC1008" s="75"/>
      <c r="BD1008" s="75"/>
    </row>
    <row r="1009" ht="16.5" customHeight="1">
      <c r="A1009" s="75"/>
      <c r="B1009" s="75"/>
      <c r="C1009" s="75"/>
      <c r="D1009" s="75"/>
      <c r="E1009" s="75"/>
      <c r="F1009" s="75"/>
      <c r="G1009" s="75"/>
      <c r="H1009" s="75"/>
      <c r="I1009" s="75"/>
      <c r="J1009" s="75"/>
      <c r="K1009" s="75"/>
      <c r="L1009" s="75"/>
      <c r="M1009" s="75"/>
      <c r="N1009" s="75"/>
      <c r="O1009" s="75"/>
      <c r="P1009" s="75"/>
      <c r="Q1009" s="75"/>
      <c r="R1009" s="75"/>
      <c r="S1009" s="75"/>
      <c r="T1009" s="75"/>
      <c r="U1009" s="75"/>
      <c r="V1009" s="75"/>
      <c r="W1009" s="75"/>
      <c r="X1009" s="75"/>
      <c r="Y1009" s="75"/>
      <c r="Z1009" s="75"/>
      <c r="AA1009" s="75"/>
      <c r="AB1009" s="75"/>
      <c r="AC1009" s="75"/>
      <c r="AD1009" s="75"/>
      <c r="AE1009" s="75"/>
      <c r="AF1009" s="75"/>
      <c r="AG1009" s="75"/>
      <c r="AH1009" s="75"/>
      <c r="AI1009" s="75"/>
      <c r="AJ1009" s="75"/>
      <c r="AK1009" s="75"/>
      <c r="AL1009" s="75"/>
      <c r="AM1009" s="75"/>
      <c r="AN1009" s="75"/>
      <c r="AO1009" s="75"/>
      <c r="AP1009" s="75"/>
      <c r="AQ1009" s="75"/>
      <c r="AR1009" s="75"/>
      <c r="AS1009" s="75"/>
      <c r="AT1009" s="75"/>
      <c r="AU1009" s="75"/>
      <c r="AV1009" s="75"/>
      <c r="AW1009" s="75"/>
      <c r="AX1009" s="75"/>
      <c r="AY1009" s="75"/>
      <c r="AZ1009" s="75"/>
      <c r="BA1009" s="75"/>
      <c r="BB1009" s="75"/>
      <c r="BC1009" s="75"/>
      <c r="BD1009" s="75"/>
    </row>
    <row r="1010" ht="16.5" customHeight="1">
      <c r="A1010" s="75"/>
      <c r="B1010" s="75"/>
      <c r="C1010" s="75"/>
      <c r="D1010" s="75"/>
      <c r="E1010" s="75"/>
      <c r="F1010" s="75"/>
      <c r="G1010" s="75"/>
      <c r="H1010" s="75"/>
      <c r="I1010" s="75"/>
      <c r="J1010" s="75"/>
      <c r="K1010" s="75"/>
      <c r="L1010" s="75"/>
      <c r="M1010" s="75"/>
      <c r="N1010" s="75"/>
      <c r="O1010" s="75"/>
      <c r="P1010" s="75"/>
      <c r="Q1010" s="75"/>
      <c r="R1010" s="75"/>
      <c r="S1010" s="75"/>
      <c r="T1010" s="75"/>
      <c r="U1010" s="75"/>
      <c r="V1010" s="75"/>
      <c r="W1010" s="75"/>
      <c r="X1010" s="75"/>
      <c r="Y1010" s="75"/>
      <c r="Z1010" s="75"/>
      <c r="AA1010" s="75"/>
      <c r="AB1010" s="75"/>
      <c r="AC1010" s="75"/>
      <c r="AD1010" s="75"/>
      <c r="AE1010" s="75"/>
      <c r="AF1010" s="75"/>
      <c r="AG1010" s="75"/>
      <c r="AH1010" s="75"/>
      <c r="AI1010" s="75"/>
      <c r="AJ1010" s="75"/>
      <c r="AK1010" s="75"/>
      <c r="AL1010" s="75"/>
      <c r="AM1010" s="75"/>
      <c r="AN1010" s="75"/>
      <c r="AO1010" s="75"/>
      <c r="AP1010" s="75"/>
      <c r="AQ1010" s="75"/>
      <c r="AR1010" s="75"/>
      <c r="AS1010" s="75"/>
      <c r="AT1010" s="75"/>
      <c r="AU1010" s="75"/>
      <c r="AV1010" s="75"/>
      <c r="AW1010" s="75"/>
      <c r="AX1010" s="75"/>
      <c r="AY1010" s="75"/>
      <c r="AZ1010" s="75"/>
      <c r="BA1010" s="75"/>
      <c r="BB1010" s="75"/>
      <c r="BC1010" s="75"/>
      <c r="BD1010" s="75"/>
    </row>
    <row r="1011" ht="16.5" customHeight="1">
      <c r="A1011" s="75"/>
      <c r="B1011" s="75"/>
      <c r="C1011" s="75"/>
      <c r="D1011" s="75"/>
      <c r="E1011" s="75"/>
      <c r="F1011" s="75"/>
      <c r="G1011" s="75"/>
      <c r="H1011" s="75"/>
      <c r="I1011" s="75"/>
      <c r="J1011" s="75"/>
      <c r="K1011" s="75"/>
      <c r="L1011" s="75"/>
      <c r="M1011" s="75"/>
      <c r="N1011" s="75"/>
      <c r="O1011" s="75"/>
      <c r="P1011" s="75"/>
      <c r="Q1011" s="75"/>
      <c r="R1011" s="75"/>
      <c r="S1011" s="75"/>
      <c r="T1011" s="75"/>
      <c r="U1011" s="75"/>
      <c r="V1011" s="75"/>
      <c r="W1011" s="75"/>
      <c r="X1011" s="75"/>
      <c r="Y1011" s="75"/>
      <c r="Z1011" s="75"/>
      <c r="AA1011" s="75"/>
      <c r="AB1011" s="75"/>
      <c r="AC1011" s="75"/>
      <c r="AD1011" s="75"/>
      <c r="AE1011" s="75"/>
      <c r="AF1011" s="75"/>
      <c r="AG1011" s="75"/>
      <c r="AH1011" s="75"/>
      <c r="AI1011" s="75"/>
      <c r="AJ1011" s="75"/>
      <c r="AK1011" s="75"/>
      <c r="AL1011" s="75"/>
      <c r="AM1011" s="75"/>
      <c r="AN1011" s="75"/>
      <c r="AO1011" s="75"/>
      <c r="AP1011" s="75"/>
      <c r="AQ1011" s="75"/>
      <c r="AR1011" s="75"/>
      <c r="AS1011" s="75"/>
      <c r="AT1011" s="75"/>
      <c r="AU1011" s="75"/>
      <c r="AV1011" s="75"/>
      <c r="AW1011" s="75"/>
      <c r="AX1011" s="75"/>
      <c r="AY1011" s="75"/>
      <c r="AZ1011" s="75"/>
      <c r="BA1011" s="75"/>
      <c r="BB1011" s="75"/>
      <c r="BC1011" s="75"/>
      <c r="BD1011" s="75"/>
    </row>
    <row r="1012" ht="16.5" customHeight="1">
      <c r="A1012" s="75"/>
      <c r="B1012" s="75"/>
      <c r="C1012" s="75"/>
      <c r="D1012" s="75"/>
      <c r="E1012" s="75"/>
      <c r="F1012" s="75"/>
      <c r="G1012" s="75"/>
      <c r="H1012" s="75"/>
      <c r="I1012" s="75"/>
      <c r="J1012" s="75"/>
      <c r="K1012" s="75"/>
      <c r="L1012" s="75"/>
      <c r="M1012" s="75"/>
      <c r="N1012" s="75"/>
      <c r="O1012" s="75"/>
      <c r="P1012" s="75"/>
      <c r="Q1012" s="75"/>
      <c r="R1012" s="75"/>
      <c r="S1012" s="75"/>
      <c r="T1012" s="75"/>
      <c r="U1012" s="75"/>
      <c r="V1012" s="75"/>
      <c r="W1012" s="75"/>
      <c r="X1012" s="75"/>
      <c r="Y1012" s="75"/>
      <c r="Z1012" s="75"/>
      <c r="AA1012" s="75"/>
      <c r="AB1012" s="75"/>
      <c r="AC1012" s="75"/>
      <c r="AD1012" s="75"/>
      <c r="AE1012" s="75"/>
      <c r="AF1012" s="75"/>
      <c r="AG1012" s="75"/>
      <c r="AH1012" s="75"/>
      <c r="AI1012" s="75"/>
      <c r="AJ1012" s="75"/>
      <c r="AK1012" s="75"/>
      <c r="AL1012" s="75"/>
      <c r="AM1012" s="75"/>
      <c r="AN1012" s="75"/>
      <c r="AO1012" s="75"/>
      <c r="AP1012" s="75"/>
      <c r="AQ1012" s="75"/>
      <c r="AR1012" s="75"/>
      <c r="AS1012" s="75"/>
      <c r="AT1012" s="75"/>
      <c r="AU1012" s="75"/>
      <c r="AV1012" s="75"/>
      <c r="AW1012" s="75"/>
      <c r="AX1012" s="75"/>
      <c r="AY1012" s="75"/>
      <c r="AZ1012" s="75"/>
      <c r="BA1012" s="75"/>
      <c r="BB1012" s="75"/>
      <c r="BC1012" s="75"/>
      <c r="BD1012" s="75"/>
    </row>
    <row r="1013" ht="16.5" customHeight="1">
      <c r="A1013" s="75"/>
      <c r="B1013" s="75"/>
      <c r="C1013" s="75"/>
      <c r="D1013" s="75"/>
      <c r="E1013" s="75"/>
      <c r="F1013" s="75"/>
      <c r="G1013" s="75"/>
      <c r="H1013" s="75"/>
      <c r="I1013" s="75"/>
      <c r="J1013" s="75"/>
      <c r="K1013" s="75"/>
      <c r="L1013" s="75"/>
      <c r="M1013" s="75"/>
      <c r="N1013" s="75"/>
      <c r="O1013" s="75"/>
      <c r="P1013" s="75"/>
      <c r="Q1013" s="75"/>
      <c r="R1013" s="75"/>
      <c r="S1013" s="75"/>
      <c r="T1013" s="75"/>
      <c r="U1013" s="75"/>
      <c r="V1013" s="75"/>
      <c r="W1013" s="75"/>
      <c r="X1013" s="75"/>
      <c r="Y1013" s="75"/>
      <c r="Z1013" s="75"/>
      <c r="AA1013" s="75"/>
      <c r="AB1013" s="75"/>
      <c r="AC1013" s="75"/>
      <c r="AD1013" s="75"/>
      <c r="AE1013" s="75"/>
      <c r="AF1013" s="75"/>
      <c r="AG1013" s="75"/>
      <c r="AH1013" s="75"/>
      <c r="AI1013" s="75"/>
      <c r="AJ1013" s="75"/>
      <c r="AK1013" s="75"/>
      <c r="AL1013" s="75"/>
      <c r="AM1013" s="75"/>
      <c r="AN1013" s="75"/>
      <c r="AO1013" s="75"/>
      <c r="AP1013" s="75"/>
      <c r="AQ1013" s="75"/>
      <c r="AR1013" s="75"/>
      <c r="AS1013" s="75"/>
      <c r="AT1013" s="75"/>
      <c r="AU1013" s="75"/>
      <c r="AV1013" s="75"/>
      <c r="AW1013" s="75"/>
      <c r="AX1013" s="75"/>
      <c r="AY1013" s="75"/>
      <c r="AZ1013" s="75"/>
      <c r="BA1013" s="75"/>
      <c r="BB1013" s="75"/>
      <c r="BC1013" s="75"/>
      <c r="BD1013" s="75"/>
    </row>
  </sheetData>
  <mergeCells count="17824">
    <mergeCell ref="AL454:AM454"/>
    <mergeCell ref="AN454:AO454"/>
    <mergeCell ref="T454:U454"/>
    <mergeCell ref="V454:X454"/>
    <mergeCell ref="Y454:Z454"/>
    <mergeCell ref="AB454:AC454"/>
    <mergeCell ref="AD454:AE454"/>
    <mergeCell ref="AF454:AH454"/>
    <mergeCell ref="AI454:AK454"/>
    <mergeCell ref="AL451:AM451"/>
    <mergeCell ref="AN451:AO451"/>
    <mergeCell ref="AP451:AQ451"/>
    <mergeCell ref="AR451:AS451"/>
    <mergeCell ref="AT451:AU451"/>
    <mergeCell ref="AV451:AX451"/>
    <mergeCell ref="AY451:BA451"/>
    <mergeCell ref="BB451:BC451"/>
    <mergeCell ref="T451:U451"/>
    <mergeCell ref="V451:X451"/>
    <mergeCell ref="Y451:Z451"/>
    <mergeCell ref="AB451:AC451"/>
    <mergeCell ref="AD451:AE451"/>
    <mergeCell ref="AF451:AH451"/>
    <mergeCell ref="AI451:AK451"/>
    <mergeCell ref="C451:D451"/>
    <mergeCell ref="E451:F451"/>
    <mergeCell ref="G451:H451"/>
    <mergeCell ref="I451:M451"/>
    <mergeCell ref="N451:O451"/>
    <mergeCell ref="P451:Q451"/>
    <mergeCell ref="R451:S451"/>
    <mergeCell ref="T452:U452"/>
    <mergeCell ref="V452:X452"/>
    <mergeCell ref="Y452:Z452"/>
    <mergeCell ref="AB452:AC452"/>
    <mergeCell ref="AD452:AE452"/>
    <mergeCell ref="AF452:AH452"/>
    <mergeCell ref="AI452:AK452"/>
    <mergeCell ref="AL452:AM452"/>
    <mergeCell ref="AN452:AO452"/>
    <mergeCell ref="AR452:AS452"/>
    <mergeCell ref="AT452:AU452"/>
    <mergeCell ref="AV452:AX452"/>
    <mergeCell ref="AY452:BA452"/>
    <mergeCell ref="BB452:BC452"/>
    <mergeCell ref="C454:D454"/>
    <mergeCell ref="E454:F454"/>
    <mergeCell ref="G454:H454"/>
    <mergeCell ref="I454:M454"/>
    <mergeCell ref="N454:O454"/>
    <mergeCell ref="P454:Q454"/>
    <mergeCell ref="R454:S454"/>
    <mergeCell ref="AP454:AQ454"/>
    <mergeCell ref="AR454:AS454"/>
    <mergeCell ref="AT454:AU454"/>
    <mergeCell ref="AV454:AX454"/>
    <mergeCell ref="AY454:BA454"/>
    <mergeCell ref="BB454:BC454"/>
    <mergeCell ref="AP452:AQ452"/>
    <mergeCell ref="AP453:AQ453"/>
    <mergeCell ref="AR453:AS453"/>
    <mergeCell ref="AT453:AU453"/>
    <mergeCell ref="AV453:AX453"/>
    <mergeCell ref="AY453:BA453"/>
    <mergeCell ref="BB453:BC453"/>
    <mergeCell ref="T456:U456"/>
    <mergeCell ref="V456:X456"/>
    <mergeCell ref="Y456:Z456"/>
    <mergeCell ref="AB456:AC456"/>
    <mergeCell ref="AD456:AE456"/>
    <mergeCell ref="AF456:AH456"/>
    <mergeCell ref="AI456:AK456"/>
    <mergeCell ref="C456:D456"/>
    <mergeCell ref="E456:F456"/>
    <mergeCell ref="G456:H456"/>
    <mergeCell ref="I456:M456"/>
    <mergeCell ref="N456:O456"/>
    <mergeCell ref="P456:Q456"/>
    <mergeCell ref="R456:S456"/>
    <mergeCell ref="AL457:AM457"/>
    <mergeCell ref="AN457:AO457"/>
    <mergeCell ref="T457:U457"/>
    <mergeCell ref="V457:X457"/>
    <mergeCell ref="Y457:Z457"/>
    <mergeCell ref="AB457:AC457"/>
    <mergeCell ref="AD457:AE457"/>
    <mergeCell ref="AF457:AH457"/>
    <mergeCell ref="AI457:AK457"/>
    <mergeCell ref="C452:D452"/>
    <mergeCell ref="E452:F452"/>
    <mergeCell ref="G452:H452"/>
    <mergeCell ref="I452:M452"/>
    <mergeCell ref="N452:O452"/>
    <mergeCell ref="P452:Q452"/>
    <mergeCell ref="R452:S452"/>
    <mergeCell ref="C453:D453"/>
    <mergeCell ref="E453:F453"/>
    <mergeCell ref="G453:H453"/>
    <mergeCell ref="I453:M453"/>
    <mergeCell ref="N453:O453"/>
    <mergeCell ref="P453:Q453"/>
    <mergeCell ref="R453:S453"/>
    <mergeCell ref="AL455:AM455"/>
    <mergeCell ref="AN455:AO455"/>
    <mergeCell ref="AP455:AQ455"/>
    <mergeCell ref="AR455:AS455"/>
    <mergeCell ref="AT455:AU455"/>
    <mergeCell ref="AV455:AX455"/>
    <mergeCell ref="AY455:BA455"/>
    <mergeCell ref="BB455:BC455"/>
    <mergeCell ref="T455:U455"/>
    <mergeCell ref="V455:X455"/>
    <mergeCell ref="Y455:Z455"/>
    <mergeCell ref="AB455:AC455"/>
    <mergeCell ref="AD455:AE455"/>
    <mergeCell ref="AF455:AH455"/>
    <mergeCell ref="AI455:AK455"/>
    <mergeCell ref="C455:D455"/>
    <mergeCell ref="E455:F455"/>
    <mergeCell ref="G455:H455"/>
    <mergeCell ref="I455:M455"/>
    <mergeCell ref="N455:O455"/>
    <mergeCell ref="P455:Q455"/>
    <mergeCell ref="R455:S455"/>
    <mergeCell ref="AP456:AQ456"/>
    <mergeCell ref="AP457:AQ457"/>
    <mergeCell ref="AR457:AS457"/>
    <mergeCell ref="AT457:AU457"/>
    <mergeCell ref="AV457:AX457"/>
    <mergeCell ref="AY457:BA457"/>
    <mergeCell ref="BB457:BC457"/>
    <mergeCell ref="AL456:AM456"/>
    <mergeCell ref="AN456:AO456"/>
    <mergeCell ref="AR456:AS456"/>
    <mergeCell ref="AT456:AU456"/>
    <mergeCell ref="AV456:AX456"/>
    <mergeCell ref="AY456:BA456"/>
    <mergeCell ref="BB456:BC456"/>
    <mergeCell ref="C457:D457"/>
    <mergeCell ref="E457:F457"/>
    <mergeCell ref="G457:H457"/>
    <mergeCell ref="I457:M457"/>
    <mergeCell ref="N457:O457"/>
    <mergeCell ref="P457:Q457"/>
    <mergeCell ref="R457:S457"/>
    <mergeCell ref="AL458:AM458"/>
    <mergeCell ref="AN458:AO458"/>
    <mergeCell ref="AP458:AQ458"/>
    <mergeCell ref="AR458:AS458"/>
    <mergeCell ref="AT458:AU458"/>
    <mergeCell ref="AV458:AX458"/>
    <mergeCell ref="AY458:BA458"/>
    <mergeCell ref="BB458:BC458"/>
    <mergeCell ref="T458:U458"/>
    <mergeCell ref="V458:X458"/>
    <mergeCell ref="Y458:Z458"/>
    <mergeCell ref="AB458:AC458"/>
    <mergeCell ref="AD458:AE458"/>
    <mergeCell ref="AF458:AH458"/>
    <mergeCell ref="AI458:AK458"/>
    <mergeCell ref="C458:D458"/>
    <mergeCell ref="E458:F458"/>
    <mergeCell ref="G458:H458"/>
    <mergeCell ref="I458:M458"/>
    <mergeCell ref="N458:O458"/>
    <mergeCell ref="P458:Q458"/>
    <mergeCell ref="R458:S458"/>
    <mergeCell ref="AL459:AM459"/>
    <mergeCell ref="AN459:AO459"/>
    <mergeCell ref="AP459:AQ459"/>
    <mergeCell ref="AR459:AS459"/>
    <mergeCell ref="AT459:AU459"/>
    <mergeCell ref="AV459:AX459"/>
    <mergeCell ref="AY459:BA459"/>
    <mergeCell ref="BB459:BC459"/>
    <mergeCell ref="T459:U459"/>
    <mergeCell ref="V459:X459"/>
    <mergeCell ref="Y459:Z459"/>
    <mergeCell ref="AB459:AC459"/>
    <mergeCell ref="AD459:AE459"/>
    <mergeCell ref="AF459:AH459"/>
    <mergeCell ref="AI459:AK459"/>
    <mergeCell ref="C459:D459"/>
    <mergeCell ref="E459:F459"/>
    <mergeCell ref="G459:H459"/>
    <mergeCell ref="I459:M459"/>
    <mergeCell ref="N459:O459"/>
    <mergeCell ref="P459:Q459"/>
    <mergeCell ref="R459:S459"/>
    <mergeCell ref="AL462:AM462"/>
    <mergeCell ref="AN462:AO462"/>
    <mergeCell ref="T462:U462"/>
    <mergeCell ref="V462:X462"/>
    <mergeCell ref="Y462:Z462"/>
    <mergeCell ref="AB462:AC462"/>
    <mergeCell ref="AD462:AE462"/>
    <mergeCell ref="AF462:AH462"/>
    <mergeCell ref="AI462:AK462"/>
    <mergeCell ref="AL463:AM463"/>
    <mergeCell ref="AN463:AO463"/>
    <mergeCell ref="T463:U463"/>
    <mergeCell ref="V463:X463"/>
    <mergeCell ref="Y463:Z463"/>
    <mergeCell ref="AB463:AC463"/>
    <mergeCell ref="AD463:AE463"/>
    <mergeCell ref="AF463:AH463"/>
    <mergeCell ref="AI463:AK463"/>
    <mergeCell ref="AL460:AM460"/>
    <mergeCell ref="AN460:AO460"/>
    <mergeCell ref="AP460:AQ460"/>
    <mergeCell ref="AR460:AS460"/>
    <mergeCell ref="AT460:AU460"/>
    <mergeCell ref="AV460:AX460"/>
    <mergeCell ref="AY460:BA460"/>
    <mergeCell ref="BB460:BC460"/>
    <mergeCell ref="T460:U460"/>
    <mergeCell ref="V460:X460"/>
    <mergeCell ref="Y460:Z460"/>
    <mergeCell ref="AB460:AC460"/>
    <mergeCell ref="AD460:AE460"/>
    <mergeCell ref="AF460:AH460"/>
    <mergeCell ref="AI460:AK460"/>
    <mergeCell ref="C460:D460"/>
    <mergeCell ref="E460:F460"/>
    <mergeCell ref="G460:H460"/>
    <mergeCell ref="I460:M460"/>
    <mergeCell ref="N460:O460"/>
    <mergeCell ref="P460:Q460"/>
    <mergeCell ref="R460:S460"/>
    <mergeCell ref="T461:U461"/>
    <mergeCell ref="V461:X461"/>
    <mergeCell ref="Y461:Z461"/>
    <mergeCell ref="AB461:AC461"/>
    <mergeCell ref="AD461:AE461"/>
    <mergeCell ref="AF461:AH461"/>
    <mergeCell ref="AI461:AK461"/>
    <mergeCell ref="AL461:AM461"/>
    <mergeCell ref="AN461:AO461"/>
    <mergeCell ref="AR461:AS461"/>
    <mergeCell ref="AT461:AU461"/>
    <mergeCell ref="AV461:AX461"/>
    <mergeCell ref="AY461:BA461"/>
    <mergeCell ref="BB461:BC461"/>
    <mergeCell ref="C463:D463"/>
    <mergeCell ref="E463:F463"/>
    <mergeCell ref="G463:H463"/>
    <mergeCell ref="I463:M463"/>
    <mergeCell ref="N463:O463"/>
    <mergeCell ref="P463:Q463"/>
    <mergeCell ref="R463:S463"/>
    <mergeCell ref="AP463:AQ463"/>
    <mergeCell ref="AR463:AS463"/>
    <mergeCell ref="AT463:AU463"/>
    <mergeCell ref="AV463:AX463"/>
    <mergeCell ref="AY463:BA463"/>
    <mergeCell ref="BB463:BC463"/>
    <mergeCell ref="AP461:AQ461"/>
    <mergeCell ref="AP462:AQ462"/>
    <mergeCell ref="AR462:AS462"/>
    <mergeCell ref="AT462:AU462"/>
    <mergeCell ref="AV462:AX462"/>
    <mergeCell ref="AY462:BA462"/>
    <mergeCell ref="BB462:BC462"/>
    <mergeCell ref="T465:U465"/>
    <mergeCell ref="V465:X465"/>
    <mergeCell ref="Y465:Z465"/>
    <mergeCell ref="AB465:AC465"/>
    <mergeCell ref="AD465:AE465"/>
    <mergeCell ref="AF465:AH465"/>
    <mergeCell ref="AI465:AK465"/>
    <mergeCell ref="C465:D465"/>
    <mergeCell ref="E465:F465"/>
    <mergeCell ref="G465:H465"/>
    <mergeCell ref="I465:M465"/>
    <mergeCell ref="N465:O465"/>
    <mergeCell ref="P465:Q465"/>
    <mergeCell ref="R465:S465"/>
    <mergeCell ref="AL466:AM466"/>
    <mergeCell ref="AN466:AO466"/>
    <mergeCell ref="T466:U466"/>
    <mergeCell ref="V466:X466"/>
    <mergeCell ref="Y466:Z466"/>
    <mergeCell ref="AB466:AC466"/>
    <mergeCell ref="AD466:AE466"/>
    <mergeCell ref="AF466:AH466"/>
    <mergeCell ref="AI466:AK466"/>
    <mergeCell ref="C461:D461"/>
    <mergeCell ref="E461:F461"/>
    <mergeCell ref="G461:H461"/>
    <mergeCell ref="I461:M461"/>
    <mergeCell ref="N461:O461"/>
    <mergeCell ref="P461:Q461"/>
    <mergeCell ref="R461:S461"/>
    <mergeCell ref="C462:D462"/>
    <mergeCell ref="E462:F462"/>
    <mergeCell ref="G462:H462"/>
    <mergeCell ref="I462:M462"/>
    <mergeCell ref="N462:O462"/>
    <mergeCell ref="P462:Q462"/>
    <mergeCell ref="R462:S462"/>
    <mergeCell ref="AL464:AM464"/>
    <mergeCell ref="AN464:AO464"/>
    <mergeCell ref="AP464:AQ464"/>
    <mergeCell ref="AR464:AS464"/>
    <mergeCell ref="AT464:AU464"/>
    <mergeCell ref="AV464:AX464"/>
    <mergeCell ref="AY464:BA464"/>
    <mergeCell ref="BB464:BC464"/>
    <mergeCell ref="T464:U464"/>
    <mergeCell ref="V464:X464"/>
    <mergeCell ref="Y464:Z464"/>
    <mergeCell ref="AB464:AC464"/>
    <mergeCell ref="AD464:AE464"/>
    <mergeCell ref="AF464:AH464"/>
    <mergeCell ref="AI464:AK464"/>
    <mergeCell ref="C464:D464"/>
    <mergeCell ref="E464:F464"/>
    <mergeCell ref="G464:H464"/>
    <mergeCell ref="I464:M464"/>
    <mergeCell ref="N464:O464"/>
    <mergeCell ref="P464:Q464"/>
    <mergeCell ref="R464:S464"/>
    <mergeCell ref="AP465:AQ465"/>
    <mergeCell ref="AP466:AQ466"/>
    <mergeCell ref="AR466:AS466"/>
    <mergeCell ref="AT466:AU466"/>
    <mergeCell ref="AV466:AX466"/>
    <mergeCell ref="AY466:BA466"/>
    <mergeCell ref="BB466:BC466"/>
    <mergeCell ref="AL465:AM465"/>
    <mergeCell ref="AN465:AO465"/>
    <mergeCell ref="AR465:AS465"/>
    <mergeCell ref="AT465:AU465"/>
    <mergeCell ref="AV465:AX465"/>
    <mergeCell ref="AY465:BA465"/>
    <mergeCell ref="BB465:BC465"/>
    <mergeCell ref="C466:D466"/>
    <mergeCell ref="E466:F466"/>
    <mergeCell ref="G466:H466"/>
    <mergeCell ref="I466:M466"/>
    <mergeCell ref="N466:O466"/>
    <mergeCell ref="P466:Q466"/>
    <mergeCell ref="R466:S466"/>
    <mergeCell ref="AL467:AM467"/>
    <mergeCell ref="AN467:AO467"/>
    <mergeCell ref="AP467:AQ467"/>
    <mergeCell ref="AR467:AS467"/>
    <mergeCell ref="AT467:AU467"/>
    <mergeCell ref="AV467:AX467"/>
    <mergeCell ref="AY467:BA467"/>
    <mergeCell ref="BB467:BC467"/>
    <mergeCell ref="T467:U467"/>
    <mergeCell ref="V467:X467"/>
    <mergeCell ref="Y467:Z467"/>
    <mergeCell ref="AB467:AC467"/>
    <mergeCell ref="AD467:AE467"/>
    <mergeCell ref="AF467:AH467"/>
    <mergeCell ref="AI467:AK467"/>
    <mergeCell ref="C467:D467"/>
    <mergeCell ref="E467:F467"/>
    <mergeCell ref="G467:H467"/>
    <mergeCell ref="I467:M467"/>
    <mergeCell ref="N467:O467"/>
    <mergeCell ref="P467:Q467"/>
    <mergeCell ref="R467:S467"/>
    <mergeCell ref="AL468:AM468"/>
    <mergeCell ref="AN468:AO468"/>
    <mergeCell ref="AP468:AQ468"/>
    <mergeCell ref="AR468:AS468"/>
    <mergeCell ref="AT468:AU468"/>
    <mergeCell ref="AV468:AX468"/>
    <mergeCell ref="AY468:BA468"/>
    <mergeCell ref="BB468:BC468"/>
    <mergeCell ref="T468:U468"/>
    <mergeCell ref="V468:X468"/>
    <mergeCell ref="Y468:Z468"/>
    <mergeCell ref="AB468:AC468"/>
    <mergeCell ref="AD468:AE468"/>
    <mergeCell ref="AF468:AH468"/>
    <mergeCell ref="AI468:AK468"/>
    <mergeCell ref="C468:D468"/>
    <mergeCell ref="E468:F468"/>
    <mergeCell ref="G468:H468"/>
    <mergeCell ref="I468:M468"/>
    <mergeCell ref="N468:O468"/>
    <mergeCell ref="P468:Q468"/>
    <mergeCell ref="R468:S468"/>
    <mergeCell ref="AL471:AM471"/>
    <mergeCell ref="AN471:AO471"/>
    <mergeCell ref="T471:U471"/>
    <mergeCell ref="V471:X471"/>
    <mergeCell ref="Y471:Z471"/>
    <mergeCell ref="AB471:AC471"/>
    <mergeCell ref="AD471:AE471"/>
    <mergeCell ref="AF471:AH471"/>
    <mergeCell ref="AI471:AK471"/>
    <mergeCell ref="AL472:AM472"/>
    <mergeCell ref="AN472:AO472"/>
    <mergeCell ref="T472:U472"/>
    <mergeCell ref="V472:X472"/>
    <mergeCell ref="Y472:Z472"/>
    <mergeCell ref="AB472:AC472"/>
    <mergeCell ref="AD472:AE472"/>
    <mergeCell ref="AF472:AH472"/>
    <mergeCell ref="AI472:AK472"/>
    <mergeCell ref="AL469:AM469"/>
    <mergeCell ref="AN469:AO469"/>
    <mergeCell ref="AP469:AQ469"/>
    <mergeCell ref="AR469:AS469"/>
    <mergeCell ref="AT469:AU469"/>
    <mergeCell ref="AV469:AX469"/>
    <mergeCell ref="AY469:BA469"/>
    <mergeCell ref="BB469:BC469"/>
    <mergeCell ref="T469:U469"/>
    <mergeCell ref="V469:X469"/>
    <mergeCell ref="Y469:Z469"/>
    <mergeCell ref="AB469:AC469"/>
    <mergeCell ref="AD469:AE469"/>
    <mergeCell ref="AF469:AH469"/>
    <mergeCell ref="AI469:AK469"/>
    <mergeCell ref="C469:D469"/>
    <mergeCell ref="E469:F469"/>
    <mergeCell ref="G469:H469"/>
    <mergeCell ref="I469:M469"/>
    <mergeCell ref="N469:O469"/>
    <mergeCell ref="P469:Q469"/>
    <mergeCell ref="R469:S469"/>
    <mergeCell ref="T470:U470"/>
    <mergeCell ref="V470:X470"/>
    <mergeCell ref="Y470:Z470"/>
    <mergeCell ref="AB470:AC470"/>
    <mergeCell ref="AD470:AE470"/>
    <mergeCell ref="AF470:AH470"/>
    <mergeCell ref="AI470:AK470"/>
    <mergeCell ref="AL470:AM470"/>
    <mergeCell ref="AN470:AO470"/>
    <mergeCell ref="AR470:AS470"/>
    <mergeCell ref="AT470:AU470"/>
    <mergeCell ref="AV470:AX470"/>
    <mergeCell ref="AY470:BA470"/>
    <mergeCell ref="BB470:BC470"/>
    <mergeCell ref="C472:D472"/>
    <mergeCell ref="E472:F472"/>
    <mergeCell ref="G472:H472"/>
    <mergeCell ref="I472:M472"/>
    <mergeCell ref="N472:O472"/>
    <mergeCell ref="P472:Q472"/>
    <mergeCell ref="R472:S472"/>
    <mergeCell ref="AP472:AQ472"/>
    <mergeCell ref="AR472:AS472"/>
    <mergeCell ref="AT472:AU472"/>
    <mergeCell ref="AV472:AX472"/>
    <mergeCell ref="AY472:BA472"/>
    <mergeCell ref="BB472:BC472"/>
    <mergeCell ref="AP470:AQ470"/>
    <mergeCell ref="AP471:AQ471"/>
    <mergeCell ref="AR471:AS471"/>
    <mergeCell ref="AT471:AU471"/>
    <mergeCell ref="AV471:AX471"/>
    <mergeCell ref="AY471:BA471"/>
    <mergeCell ref="BB471:BC471"/>
    <mergeCell ref="T474:U474"/>
    <mergeCell ref="V474:X474"/>
    <mergeCell ref="Y474:Z474"/>
    <mergeCell ref="AB474:AC474"/>
    <mergeCell ref="AD474:AE474"/>
    <mergeCell ref="AF474:AH474"/>
    <mergeCell ref="AI474:AK474"/>
    <mergeCell ref="C474:D474"/>
    <mergeCell ref="E474:F474"/>
    <mergeCell ref="G474:H474"/>
    <mergeCell ref="I474:M474"/>
    <mergeCell ref="N474:O474"/>
    <mergeCell ref="P474:Q474"/>
    <mergeCell ref="R474:S474"/>
    <mergeCell ref="AL475:AM475"/>
    <mergeCell ref="AN475:AO475"/>
    <mergeCell ref="T475:U475"/>
    <mergeCell ref="V475:X475"/>
    <mergeCell ref="Y475:Z475"/>
    <mergeCell ref="AB475:AC475"/>
    <mergeCell ref="AD475:AE475"/>
    <mergeCell ref="AF475:AH475"/>
    <mergeCell ref="AI475:AK475"/>
    <mergeCell ref="C470:D470"/>
    <mergeCell ref="E470:F470"/>
    <mergeCell ref="G470:H470"/>
    <mergeCell ref="I470:M470"/>
    <mergeCell ref="N470:O470"/>
    <mergeCell ref="P470:Q470"/>
    <mergeCell ref="R470:S470"/>
    <mergeCell ref="C471:D471"/>
    <mergeCell ref="E471:F471"/>
    <mergeCell ref="G471:H471"/>
    <mergeCell ref="I471:M471"/>
    <mergeCell ref="N471:O471"/>
    <mergeCell ref="P471:Q471"/>
    <mergeCell ref="R471:S471"/>
    <mergeCell ref="AL473:AM473"/>
    <mergeCell ref="AN473:AO473"/>
    <mergeCell ref="AP473:AQ473"/>
    <mergeCell ref="AR473:AS473"/>
    <mergeCell ref="AT473:AU473"/>
    <mergeCell ref="AV473:AX473"/>
    <mergeCell ref="AY473:BA473"/>
    <mergeCell ref="BB473:BC473"/>
    <mergeCell ref="T473:U473"/>
    <mergeCell ref="V473:X473"/>
    <mergeCell ref="Y473:Z473"/>
    <mergeCell ref="AB473:AC473"/>
    <mergeCell ref="AD473:AE473"/>
    <mergeCell ref="AF473:AH473"/>
    <mergeCell ref="AI473:AK473"/>
    <mergeCell ref="C473:D473"/>
    <mergeCell ref="E473:F473"/>
    <mergeCell ref="G473:H473"/>
    <mergeCell ref="I473:M473"/>
    <mergeCell ref="N473:O473"/>
    <mergeCell ref="P473:Q473"/>
    <mergeCell ref="R473:S473"/>
    <mergeCell ref="AP474:AQ474"/>
    <mergeCell ref="AP475:AQ475"/>
    <mergeCell ref="AR475:AS475"/>
    <mergeCell ref="AT475:AU475"/>
    <mergeCell ref="AV475:AX475"/>
    <mergeCell ref="AY475:BA475"/>
    <mergeCell ref="BB475:BC475"/>
    <mergeCell ref="AL474:AM474"/>
    <mergeCell ref="AN474:AO474"/>
    <mergeCell ref="AR474:AS474"/>
    <mergeCell ref="AT474:AU474"/>
    <mergeCell ref="AV474:AX474"/>
    <mergeCell ref="AY474:BA474"/>
    <mergeCell ref="BB474:BC474"/>
    <mergeCell ref="C475:D475"/>
    <mergeCell ref="E475:F475"/>
    <mergeCell ref="G475:H475"/>
    <mergeCell ref="I475:M475"/>
    <mergeCell ref="N475:O475"/>
    <mergeCell ref="P475:Q475"/>
    <mergeCell ref="R475:S475"/>
    <mergeCell ref="AL476:AM476"/>
    <mergeCell ref="AN476:AO476"/>
    <mergeCell ref="AP476:AQ476"/>
    <mergeCell ref="AR476:AS476"/>
    <mergeCell ref="AT476:AU476"/>
    <mergeCell ref="AV476:AX476"/>
    <mergeCell ref="AY476:BA476"/>
    <mergeCell ref="BB476:BC476"/>
    <mergeCell ref="T476:U476"/>
    <mergeCell ref="V476:X476"/>
    <mergeCell ref="Y476:Z476"/>
    <mergeCell ref="AB476:AC476"/>
    <mergeCell ref="AD476:AE476"/>
    <mergeCell ref="AF476:AH476"/>
    <mergeCell ref="AI476:AK476"/>
    <mergeCell ref="C476:D476"/>
    <mergeCell ref="E476:F476"/>
    <mergeCell ref="G476:H476"/>
    <mergeCell ref="I476:M476"/>
    <mergeCell ref="N476:O476"/>
    <mergeCell ref="P476:Q476"/>
    <mergeCell ref="R476:S476"/>
    <mergeCell ref="AL477:AM477"/>
    <mergeCell ref="AN477:AO477"/>
    <mergeCell ref="AP477:AQ477"/>
    <mergeCell ref="AR477:AS477"/>
    <mergeCell ref="AT477:AU477"/>
    <mergeCell ref="AV477:AX477"/>
    <mergeCell ref="AY477:BA477"/>
    <mergeCell ref="BB477:BC477"/>
    <mergeCell ref="T477:U477"/>
    <mergeCell ref="V477:X477"/>
    <mergeCell ref="Y477:Z477"/>
    <mergeCell ref="AB477:AC477"/>
    <mergeCell ref="AD477:AE477"/>
    <mergeCell ref="AF477:AH477"/>
    <mergeCell ref="AI477:AK477"/>
    <mergeCell ref="C477:D477"/>
    <mergeCell ref="E477:F477"/>
    <mergeCell ref="G477:H477"/>
    <mergeCell ref="I477:M477"/>
    <mergeCell ref="N477:O477"/>
    <mergeCell ref="P477:Q477"/>
    <mergeCell ref="R477:S477"/>
    <mergeCell ref="AL480:AM480"/>
    <mergeCell ref="AN480:AO480"/>
    <mergeCell ref="T480:U480"/>
    <mergeCell ref="V480:X480"/>
    <mergeCell ref="Y480:Z480"/>
    <mergeCell ref="AB480:AC480"/>
    <mergeCell ref="AD480:AE480"/>
    <mergeCell ref="AF480:AH480"/>
    <mergeCell ref="AI480:AK480"/>
    <mergeCell ref="AL481:AM481"/>
    <mergeCell ref="AN481:AO481"/>
    <mergeCell ref="T481:U481"/>
    <mergeCell ref="V481:X481"/>
    <mergeCell ref="Y481:Z481"/>
    <mergeCell ref="AB481:AC481"/>
    <mergeCell ref="AD481:AE481"/>
    <mergeCell ref="AF481:AH481"/>
    <mergeCell ref="AI481:AK481"/>
    <mergeCell ref="AL478:AM478"/>
    <mergeCell ref="AN478:AO478"/>
    <mergeCell ref="AP478:AQ478"/>
    <mergeCell ref="AR478:AS478"/>
    <mergeCell ref="AT478:AU478"/>
    <mergeCell ref="AV478:AX478"/>
    <mergeCell ref="AY478:BA478"/>
    <mergeCell ref="BB478:BC478"/>
    <mergeCell ref="T478:U478"/>
    <mergeCell ref="V478:X478"/>
    <mergeCell ref="Y478:Z478"/>
    <mergeCell ref="AB478:AC478"/>
    <mergeCell ref="AD478:AE478"/>
    <mergeCell ref="AF478:AH478"/>
    <mergeCell ref="AI478:AK478"/>
    <mergeCell ref="C478:D478"/>
    <mergeCell ref="E478:F478"/>
    <mergeCell ref="G478:H478"/>
    <mergeCell ref="I478:M478"/>
    <mergeCell ref="N478:O478"/>
    <mergeCell ref="P478:Q478"/>
    <mergeCell ref="R478:S478"/>
    <mergeCell ref="T479:U479"/>
    <mergeCell ref="V479:X479"/>
    <mergeCell ref="Y479:Z479"/>
    <mergeCell ref="AB479:AC479"/>
    <mergeCell ref="AD479:AE479"/>
    <mergeCell ref="AF479:AH479"/>
    <mergeCell ref="AI479:AK479"/>
    <mergeCell ref="AL479:AM479"/>
    <mergeCell ref="AN479:AO479"/>
    <mergeCell ref="AR479:AS479"/>
    <mergeCell ref="AT479:AU479"/>
    <mergeCell ref="AV479:AX479"/>
    <mergeCell ref="AY479:BA479"/>
    <mergeCell ref="BB479:BC479"/>
    <mergeCell ref="C481:D481"/>
    <mergeCell ref="E481:F481"/>
    <mergeCell ref="G481:H481"/>
    <mergeCell ref="I481:M481"/>
    <mergeCell ref="N481:O481"/>
    <mergeCell ref="P481:Q481"/>
    <mergeCell ref="R481:S481"/>
    <mergeCell ref="AP481:AQ481"/>
    <mergeCell ref="AR481:AS481"/>
    <mergeCell ref="AT481:AU481"/>
    <mergeCell ref="AV481:AX481"/>
    <mergeCell ref="AY481:BA481"/>
    <mergeCell ref="BB481:BC481"/>
    <mergeCell ref="AP479:AQ479"/>
    <mergeCell ref="AP480:AQ480"/>
    <mergeCell ref="AR480:AS480"/>
    <mergeCell ref="AT480:AU480"/>
    <mergeCell ref="AV480:AX480"/>
    <mergeCell ref="AY480:BA480"/>
    <mergeCell ref="BB480:BC480"/>
    <mergeCell ref="T483:U483"/>
    <mergeCell ref="V483:X483"/>
    <mergeCell ref="Y483:Z483"/>
    <mergeCell ref="AB483:AC483"/>
    <mergeCell ref="AD483:AE483"/>
    <mergeCell ref="AF483:AH483"/>
    <mergeCell ref="AI483:AK483"/>
    <mergeCell ref="C483:D483"/>
    <mergeCell ref="E483:F483"/>
    <mergeCell ref="G483:H483"/>
    <mergeCell ref="I483:M483"/>
    <mergeCell ref="N483:O483"/>
    <mergeCell ref="P483:Q483"/>
    <mergeCell ref="R483:S483"/>
    <mergeCell ref="AL484:AM484"/>
    <mergeCell ref="AN484:AO484"/>
    <mergeCell ref="T484:U484"/>
    <mergeCell ref="V484:X484"/>
    <mergeCell ref="Y484:Z484"/>
    <mergeCell ref="AB484:AC484"/>
    <mergeCell ref="AD484:AE484"/>
    <mergeCell ref="AF484:AH484"/>
    <mergeCell ref="AI484:AK484"/>
    <mergeCell ref="C479:D479"/>
    <mergeCell ref="E479:F479"/>
    <mergeCell ref="G479:H479"/>
    <mergeCell ref="I479:M479"/>
    <mergeCell ref="N479:O479"/>
    <mergeCell ref="P479:Q479"/>
    <mergeCell ref="R479:S479"/>
    <mergeCell ref="C480:D480"/>
    <mergeCell ref="E480:F480"/>
    <mergeCell ref="G480:H480"/>
    <mergeCell ref="I480:M480"/>
    <mergeCell ref="N480:O480"/>
    <mergeCell ref="P480:Q480"/>
    <mergeCell ref="R480:S480"/>
    <mergeCell ref="AL482:AM482"/>
    <mergeCell ref="AN482:AO482"/>
    <mergeCell ref="AP482:AQ482"/>
    <mergeCell ref="AR482:AS482"/>
    <mergeCell ref="AT482:AU482"/>
    <mergeCell ref="AV482:AX482"/>
    <mergeCell ref="AY482:BA482"/>
    <mergeCell ref="BB482:BC482"/>
    <mergeCell ref="T482:U482"/>
    <mergeCell ref="V482:X482"/>
    <mergeCell ref="Y482:Z482"/>
    <mergeCell ref="AB482:AC482"/>
    <mergeCell ref="AD482:AE482"/>
    <mergeCell ref="AF482:AH482"/>
    <mergeCell ref="AI482:AK482"/>
    <mergeCell ref="C482:D482"/>
    <mergeCell ref="E482:F482"/>
    <mergeCell ref="G482:H482"/>
    <mergeCell ref="I482:M482"/>
    <mergeCell ref="N482:O482"/>
    <mergeCell ref="P482:Q482"/>
    <mergeCell ref="R482:S482"/>
    <mergeCell ref="AP483:AQ483"/>
    <mergeCell ref="AP484:AQ484"/>
    <mergeCell ref="AR484:AS484"/>
    <mergeCell ref="AT484:AU484"/>
    <mergeCell ref="AV484:AX484"/>
    <mergeCell ref="AY484:BA484"/>
    <mergeCell ref="BB484:BC484"/>
    <mergeCell ref="AL483:AM483"/>
    <mergeCell ref="AN483:AO483"/>
    <mergeCell ref="AR483:AS483"/>
    <mergeCell ref="AT483:AU483"/>
    <mergeCell ref="AV483:AX483"/>
    <mergeCell ref="AY483:BA483"/>
    <mergeCell ref="BB483:BC483"/>
    <mergeCell ref="C484:D484"/>
    <mergeCell ref="E484:F484"/>
    <mergeCell ref="G484:H484"/>
    <mergeCell ref="I484:M484"/>
    <mergeCell ref="N484:O484"/>
    <mergeCell ref="P484:Q484"/>
    <mergeCell ref="R484:S484"/>
    <mergeCell ref="AL485:AM485"/>
    <mergeCell ref="AN485:AO485"/>
    <mergeCell ref="AP485:AQ485"/>
    <mergeCell ref="AR485:AS485"/>
    <mergeCell ref="AT485:AU485"/>
    <mergeCell ref="AV485:AX485"/>
    <mergeCell ref="AY485:BA485"/>
    <mergeCell ref="BB485:BC485"/>
    <mergeCell ref="T485:U485"/>
    <mergeCell ref="V485:X485"/>
    <mergeCell ref="Y485:Z485"/>
    <mergeCell ref="AB485:AC485"/>
    <mergeCell ref="AD485:AE485"/>
    <mergeCell ref="AF485:AH485"/>
    <mergeCell ref="AI485:AK485"/>
    <mergeCell ref="C485:D485"/>
    <mergeCell ref="E485:F485"/>
    <mergeCell ref="G485:H485"/>
    <mergeCell ref="I485:M485"/>
    <mergeCell ref="N485:O485"/>
    <mergeCell ref="P485:Q485"/>
    <mergeCell ref="R485:S485"/>
    <mergeCell ref="AL486:AM486"/>
    <mergeCell ref="AN486:AO486"/>
    <mergeCell ref="AP486:AQ486"/>
    <mergeCell ref="AR486:AS486"/>
    <mergeCell ref="AT486:AU486"/>
    <mergeCell ref="AV486:AX486"/>
    <mergeCell ref="AY486:BA486"/>
    <mergeCell ref="BB486:BC486"/>
    <mergeCell ref="T486:U486"/>
    <mergeCell ref="V486:X486"/>
    <mergeCell ref="Y486:Z486"/>
    <mergeCell ref="AB486:AC486"/>
    <mergeCell ref="AD486:AE486"/>
    <mergeCell ref="AF486:AH486"/>
    <mergeCell ref="AI486:AK486"/>
    <mergeCell ref="C486:D486"/>
    <mergeCell ref="E486:F486"/>
    <mergeCell ref="G486:H486"/>
    <mergeCell ref="I486:M486"/>
    <mergeCell ref="N486:O486"/>
    <mergeCell ref="P486:Q486"/>
    <mergeCell ref="R486:S486"/>
    <mergeCell ref="AL489:AM489"/>
    <mergeCell ref="AN489:AO489"/>
    <mergeCell ref="T489:U489"/>
    <mergeCell ref="V489:X489"/>
    <mergeCell ref="Y489:Z489"/>
    <mergeCell ref="AB489:AC489"/>
    <mergeCell ref="AD489:AE489"/>
    <mergeCell ref="AF489:AH489"/>
    <mergeCell ref="AI489:AK489"/>
    <mergeCell ref="AL490:AM490"/>
    <mergeCell ref="AN490:AO490"/>
    <mergeCell ref="T490:U490"/>
    <mergeCell ref="V490:X490"/>
    <mergeCell ref="Y490:Z490"/>
    <mergeCell ref="AB490:AC490"/>
    <mergeCell ref="AD490:AE490"/>
    <mergeCell ref="AF490:AH490"/>
    <mergeCell ref="AI490:AK490"/>
    <mergeCell ref="AL487:AM487"/>
    <mergeCell ref="AN487:AO487"/>
    <mergeCell ref="AP487:AQ487"/>
    <mergeCell ref="AR487:AS487"/>
    <mergeCell ref="AT487:AU487"/>
    <mergeCell ref="AV487:AX487"/>
    <mergeCell ref="AY487:BA487"/>
    <mergeCell ref="BB487:BC487"/>
    <mergeCell ref="T487:U487"/>
    <mergeCell ref="V487:X487"/>
    <mergeCell ref="Y487:Z487"/>
    <mergeCell ref="AB487:AC487"/>
    <mergeCell ref="AD487:AE487"/>
    <mergeCell ref="AF487:AH487"/>
    <mergeCell ref="AI487:AK487"/>
    <mergeCell ref="C487:D487"/>
    <mergeCell ref="E487:F487"/>
    <mergeCell ref="G487:H487"/>
    <mergeCell ref="I487:M487"/>
    <mergeCell ref="N487:O487"/>
    <mergeCell ref="P487:Q487"/>
    <mergeCell ref="R487:S487"/>
    <mergeCell ref="T488:U488"/>
    <mergeCell ref="V488:X488"/>
    <mergeCell ref="Y488:Z488"/>
    <mergeCell ref="AB488:AC488"/>
    <mergeCell ref="AD488:AE488"/>
    <mergeCell ref="AF488:AH488"/>
    <mergeCell ref="AI488:AK488"/>
    <mergeCell ref="AL488:AM488"/>
    <mergeCell ref="AN488:AO488"/>
    <mergeCell ref="AR488:AS488"/>
    <mergeCell ref="AT488:AU488"/>
    <mergeCell ref="AV488:AX488"/>
    <mergeCell ref="AY488:BA488"/>
    <mergeCell ref="BB488:BC488"/>
    <mergeCell ref="C490:D490"/>
    <mergeCell ref="E490:F490"/>
    <mergeCell ref="G490:H490"/>
    <mergeCell ref="I490:M490"/>
    <mergeCell ref="N490:O490"/>
    <mergeCell ref="P490:Q490"/>
    <mergeCell ref="R490:S490"/>
    <mergeCell ref="AP490:AQ490"/>
    <mergeCell ref="AR490:AS490"/>
    <mergeCell ref="AT490:AU490"/>
    <mergeCell ref="AV490:AX490"/>
    <mergeCell ref="AY490:BA490"/>
    <mergeCell ref="BB490:BC490"/>
    <mergeCell ref="AP488:AQ488"/>
    <mergeCell ref="AP489:AQ489"/>
    <mergeCell ref="AR489:AS489"/>
    <mergeCell ref="AT489:AU489"/>
    <mergeCell ref="AV489:AX489"/>
    <mergeCell ref="AY489:BA489"/>
    <mergeCell ref="BB489:BC489"/>
    <mergeCell ref="T492:U492"/>
    <mergeCell ref="V492:X492"/>
    <mergeCell ref="Y492:Z492"/>
    <mergeCell ref="AB492:AC492"/>
    <mergeCell ref="AD492:AE492"/>
    <mergeCell ref="AF492:AH492"/>
    <mergeCell ref="AI492:AK492"/>
    <mergeCell ref="C492:D492"/>
    <mergeCell ref="E492:F492"/>
    <mergeCell ref="G492:H492"/>
    <mergeCell ref="I492:M492"/>
    <mergeCell ref="N492:O492"/>
    <mergeCell ref="P492:Q492"/>
    <mergeCell ref="R492:S492"/>
    <mergeCell ref="AL493:AM493"/>
    <mergeCell ref="AN493:AO493"/>
    <mergeCell ref="T493:U493"/>
    <mergeCell ref="V493:X493"/>
    <mergeCell ref="Y493:Z493"/>
    <mergeCell ref="AB493:AC493"/>
    <mergeCell ref="AD493:AE493"/>
    <mergeCell ref="AF493:AH493"/>
    <mergeCell ref="AI493:AK493"/>
    <mergeCell ref="C488:D488"/>
    <mergeCell ref="E488:F488"/>
    <mergeCell ref="G488:H488"/>
    <mergeCell ref="I488:M488"/>
    <mergeCell ref="N488:O488"/>
    <mergeCell ref="P488:Q488"/>
    <mergeCell ref="R488:S488"/>
    <mergeCell ref="C489:D489"/>
    <mergeCell ref="E489:F489"/>
    <mergeCell ref="G489:H489"/>
    <mergeCell ref="I489:M489"/>
    <mergeCell ref="N489:O489"/>
    <mergeCell ref="P489:Q489"/>
    <mergeCell ref="R489:S489"/>
    <mergeCell ref="AL491:AM491"/>
    <mergeCell ref="AN491:AO491"/>
    <mergeCell ref="AP491:AQ491"/>
    <mergeCell ref="AR491:AS491"/>
    <mergeCell ref="AT491:AU491"/>
    <mergeCell ref="AV491:AX491"/>
    <mergeCell ref="AY491:BA491"/>
    <mergeCell ref="BB491:BC491"/>
    <mergeCell ref="T491:U491"/>
    <mergeCell ref="V491:X491"/>
    <mergeCell ref="Y491:Z491"/>
    <mergeCell ref="AB491:AC491"/>
    <mergeCell ref="AD491:AE491"/>
    <mergeCell ref="AF491:AH491"/>
    <mergeCell ref="AI491:AK491"/>
    <mergeCell ref="C491:D491"/>
    <mergeCell ref="E491:F491"/>
    <mergeCell ref="G491:H491"/>
    <mergeCell ref="I491:M491"/>
    <mergeCell ref="N491:O491"/>
    <mergeCell ref="P491:Q491"/>
    <mergeCell ref="R491:S491"/>
    <mergeCell ref="AP492:AQ492"/>
    <mergeCell ref="AP493:AQ493"/>
    <mergeCell ref="AR493:AS493"/>
    <mergeCell ref="AT493:AU493"/>
    <mergeCell ref="AV493:AX493"/>
    <mergeCell ref="AY493:BA493"/>
    <mergeCell ref="BB493:BC493"/>
    <mergeCell ref="AL492:AM492"/>
    <mergeCell ref="AN492:AO492"/>
    <mergeCell ref="AR492:AS492"/>
    <mergeCell ref="AT492:AU492"/>
    <mergeCell ref="AV492:AX492"/>
    <mergeCell ref="AY492:BA492"/>
    <mergeCell ref="BB492:BC492"/>
    <mergeCell ref="C493:D493"/>
    <mergeCell ref="E493:F493"/>
    <mergeCell ref="G493:H493"/>
    <mergeCell ref="I493:M493"/>
    <mergeCell ref="N493:O493"/>
    <mergeCell ref="P493:Q493"/>
    <mergeCell ref="R493:S493"/>
    <mergeCell ref="AL494:AM494"/>
    <mergeCell ref="AN494:AO494"/>
    <mergeCell ref="AP494:AQ494"/>
    <mergeCell ref="AR494:AS494"/>
    <mergeCell ref="AT494:AU494"/>
    <mergeCell ref="AV494:AX494"/>
    <mergeCell ref="AY494:BA494"/>
    <mergeCell ref="BB494:BC494"/>
    <mergeCell ref="T494:U494"/>
    <mergeCell ref="V494:X494"/>
    <mergeCell ref="Y494:Z494"/>
    <mergeCell ref="AB494:AC494"/>
    <mergeCell ref="AD494:AE494"/>
    <mergeCell ref="AF494:AH494"/>
    <mergeCell ref="AI494:AK494"/>
    <mergeCell ref="C494:D494"/>
    <mergeCell ref="E494:F494"/>
    <mergeCell ref="G494:H494"/>
    <mergeCell ref="I494:M494"/>
    <mergeCell ref="N494:O494"/>
    <mergeCell ref="P494:Q494"/>
    <mergeCell ref="R494:S494"/>
    <mergeCell ref="AL495:AM495"/>
    <mergeCell ref="AN495:AO495"/>
    <mergeCell ref="AP495:AQ495"/>
    <mergeCell ref="AR495:AS495"/>
    <mergeCell ref="AT495:AU495"/>
    <mergeCell ref="AV495:AX495"/>
    <mergeCell ref="AY495:BA495"/>
    <mergeCell ref="BB495:BC495"/>
    <mergeCell ref="T495:U495"/>
    <mergeCell ref="V495:X495"/>
    <mergeCell ref="Y495:Z495"/>
    <mergeCell ref="AB495:AC495"/>
    <mergeCell ref="AD495:AE495"/>
    <mergeCell ref="AF495:AH495"/>
    <mergeCell ref="AI495:AK495"/>
    <mergeCell ref="C495:D495"/>
    <mergeCell ref="E495:F495"/>
    <mergeCell ref="G495:H495"/>
    <mergeCell ref="I495:M495"/>
    <mergeCell ref="N495:O495"/>
    <mergeCell ref="P495:Q495"/>
    <mergeCell ref="R495:S495"/>
    <mergeCell ref="AL498:AM498"/>
    <mergeCell ref="AN498:AO498"/>
    <mergeCell ref="T498:U498"/>
    <mergeCell ref="V498:X498"/>
    <mergeCell ref="Y498:Z498"/>
    <mergeCell ref="AB498:AC498"/>
    <mergeCell ref="AD498:AE498"/>
    <mergeCell ref="AF498:AH498"/>
    <mergeCell ref="AI498:AK498"/>
    <mergeCell ref="AL499:AM499"/>
    <mergeCell ref="AN499:AO499"/>
    <mergeCell ref="T499:U499"/>
    <mergeCell ref="V499:X499"/>
    <mergeCell ref="Y499:Z499"/>
    <mergeCell ref="AB499:AC499"/>
    <mergeCell ref="AD499:AE499"/>
    <mergeCell ref="AF499:AH499"/>
    <mergeCell ref="AI499:AK499"/>
    <mergeCell ref="AL496:AM496"/>
    <mergeCell ref="AN496:AO496"/>
    <mergeCell ref="AP496:AQ496"/>
    <mergeCell ref="AR496:AS496"/>
    <mergeCell ref="AT496:AU496"/>
    <mergeCell ref="AV496:AX496"/>
    <mergeCell ref="AY496:BA496"/>
    <mergeCell ref="BB496:BC496"/>
    <mergeCell ref="T496:U496"/>
    <mergeCell ref="V496:X496"/>
    <mergeCell ref="Y496:Z496"/>
    <mergeCell ref="AB496:AC496"/>
    <mergeCell ref="AD496:AE496"/>
    <mergeCell ref="AF496:AH496"/>
    <mergeCell ref="AI496:AK496"/>
    <mergeCell ref="C496:D496"/>
    <mergeCell ref="E496:F496"/>
    <mergeCell ref="G496:H496"/>
    <mergeCell ref="I496:M496"/>
    <mergeCell ref="N496:O496"/>
    <mergeCell ref="P496:Q496"/>
    <mergeCell ref="R496:S496"/>
    <mergeCell ref="T497:U497"/>
    <mergeCell ref="V497:X497"/>
    <mergeCell ref="Y497:Z497"/>
    <mergeCell ref="AB497:AC497"/>
    <mergeCell ref="AD497:AE497"/>
    <mergeCell ref="AF497:AH497"/>
    <mergeCell ref="AI497:AK497"/>
    <mergeCell ref="AL497:AM497"/>
    <mergeCell ref="AN497:AO497"/>
    <mergeCell ref="AR497:AS497"/>
    <mergeCell ref="AT497:AU497"/>
    <mergeCell ref="AV497:AX497"/>
    <mergeCell ref="AY497:BA497"/>
    <mergeCell ref="BB497:BC497"/>
    <mergeCell ref="C499:D499"/>
    <mergeCell ref="E499:F499"/>
    <mergeCell ref="G499:H499"/>
    <mergeCell ref="I499:M499"/>
    <mergeCell ref="N499:O499"/>
    <mergeCell ref="P499:Q499"/>
    <mergeCell ref="R499:S499"/>
    <mergeCell ref="AP499:AQ499"/>
    <mergeCell ref="AR499:AS499"/>
    <mergeCell ref="AT499:AU499"/>
    <mergeCell ref="AV499:AX499"/>
    <mergeCell ref="AY499:BA499"/>
    <mergeCell ref="BB499:BC499"/>
    <mergeCell ref="AP497:AQ497"/>
    <mergeCell ref="AP498:AQ498"/>
    <mergeCell ref="AR498:AS498"/>
    <mergeCell ref="AT498:AU498"/>
    <mergeCell ref="AV498:AX498"/>
    <mergeCell ref="AY498:BA498"/>
    <mergeCell ref="BB498:BC498"/>
    <mergeCell ref="T501:U501"/>
    <mergeCell ref="V501:X501"/>
    <mergeCell ref="Y501:Z501"/>
    <mergeCell ref="AB501:AC501"/>
    <mergeCell ref="AD501:AE501"/>
    <mergeCell ref="AF501:AH501"/>
    <mergeCell ref="AI501:AK501"/>
    <mergeCell ref="C501:D501"/>
    <mergeCell ref="E501:F501"/>
    <mergeCell ref="G501:H501"/>
    <mergeCell ref="I501:M501"/>
    <mergeCell ref="N501:O501"/>
    <mergeCell ref="P501:Q501"/>
    <mergeCell ref="R501:S501"/>
    <mergeCell ref="AL502:AM502"/>
    <mergeCell ref="AN502:AO502"/>
    <mergeCell ref="T502:U502"/>
    <mergeCell ref="V502:X502"/>
    <mergeCell ref="Y502:Z502"/>
    <mergeCell ref="AB502:AC502"/>
    <mergeCell ref="AD502:AE502"/>
    <mergeCell ref="AF502:AH502"/>
    <mergeCell ref="AI502:AK502"/>
    <mergeCell ref="C497:D497"/>
    <mergeCell ref="E497:F497"/>
    <mergeCell ref="G497:H497"/>
    <mergeCell ref="I497:M497"/>
    <mergeCell ref="N497:O497"/>
    <mergeCell ref="P497:Q497"/>
    <mergeCell ref="R497:S497"/>
    <mergeCell ref="C498:D498"/>
    <mergeCell ref="E498:F498"/>
    <mergeCell ref="G498:H498"/>
    <mergeCell ref="I498:M498"/>
    <mergeCell ref="N498:O498"/>
    <mergeCell ref="P498:Q498"/>
    <mergeCell ref="R498:S498"/>
    <mergeCell ref="AL500:AM500"/>
    <mergeCell ref="AN500:AO500"/>
    <mergeCell ref="AP500:AQ500"/>
    <mergeCell ref="AR500:AS500"/>
    <mergeCell ref="AT500:AU500"/>
    <mergeCell ref="AV500:AX500"/>
    <mergeCell ref="AY500:BA500"/>
    <mergeCell ref="BB500:BC500"/>
    <mergeCell ref="T500:U500"/>
    <mergeCell ref="V500:X500"/>
    <mergeCell ref="Y500:Z500"/>
    <mergeCell ref="AB500:AC500"/>
    <mergeCell ref="AD500:AE500"/>
    <mergeCell ref="AF500:AH500"/>
    <mergeCell ref="AI500:AK500"/>
    <mergeCell ref="C500:D500"/>
    <mergeCell ref="E500:F500"/>
    <mergeCell ref="G500:H500"/>
    <mergeCell ref="I500:M500"/>
    <mergeCell ref="N500:O500"/>
    <mergeCell ref="P500:Q500"/>
    <mergeCell ref="R500:S500"/>
    <mergeCell ref="AP501:AQ501"/>
    <mergeCell ref="AP502:AQ502"/>
    <mergeCell ref="AR502:AS502"/>
    <mergeCell ref="AT502:AU502"/>
    <mergeCell ref="AV502:AX502"/>
    <mergeCell ref="AY502:BA502"/>
    <mergeCell ref="BB502:BC502"/>
    <mergeCell ref="AL501:AM501"/>
    <mergeCell ref="AN501:AO501"/>
    <mergeCell ref="AR501:AS501"/>
    <mergeCell ref="AT501:AU501"/>
    <mergeCell ref="AV501:AX501"/>
    <mergeCell ref="AY501:BA501"/>
    <mergeCell ref="BB501:BC501"/>
    <mergeCell ref="C502:D502"/>
    <mergeCell ref="E502:F502"/>
    <mergeCell ref="G502:H502"/>
    <mergeCell ref="I502:M502"/>
    <mergeCell ref="N502:O502"/>
    <mergeCell ref="P502:Q502"/>
    <mergeCell ref="R502:S502"/>
    <mergeCell ref="AL503:AM503"/>
    <mergeCell ref="AN503:AO503"/>
    <mergeCell ref="AP503:AQ503"/>
    <mergeCell ref="AR503:AS503"/>
    <mergeCell ref="AT503:AU503"/>
    <mergeCell ref="AV503:AX503"/>
    <mergeCell ref="AY503:BA503"/>
    <mergeCell ref="BB503:BC503"/>
    <mergeCell ref="T503:U503"/>
    <mergeCell ref="V503:X503"/>
    <mergeCell ref="Y503:Z503"/>
    <mergeCell ref="AB503:AC503"/>
    <mergeCell ref="AD503:AE503"/>
    <mergeCell ref="AF503:AH503"/>
    <mergeCell ref="AI503:AK503"/>
    <mergeCell ref="C503:D503"/>
    <mergeCell ref="E503:F503"/>
    <mergeCell ref="G503:H503"/>
    <mergeCell ref="I503:M503"/>
    <mergeCell ref="N503:O503"/>
    <mergeCell ref="P503:Q503"/>
    <mergeCell ref="R503:S503"/>
    <mergeCell ref="AL504:AM504"/>
    <mergeCell ref="AN504:AO504"/>
    <mergeCell ref="AP504:AQ504"/>
    <mergeCell ref="AR504:AS504"/>
    <mergeCell ref="AT504:AU504"/>
    <mergeCell ref="AV504:AX504"/>
    <mergeCell ref="AY504:BA504"/>
    <mergeCell ref="BB504:BC504"/>
    <mergeCell ref="T504:U504"/>
    <mergeCell ref="V504:X504"/>
    <mergeCell ref="Y504:Z504"/>
    <mergeCell ref="AB504:AC504"/>
    <mergeCell ref="AD504:AE504"/>
    <mergeCell ref="AF504:AH504"/>
    <mergeCell ref="AI504:AK504"/>
    <mergeCell ref="C504:D504"/>
    <mergeCell ref="E504:F504"/>
    <mergeCell ref="G504:H504"/>
    <mergeCell ref="I504:M504"/>
    <mergeCell ref="N504:O504"/>
    <mergeCell ref="P504:Q504"/>
    <mergeCell ref="R504:S504"/>
    <mergeCell ref="AL507:AM507"/>
    <mergeCell ref="AN507:AO507"/>
    <mergeCell ref="T507:U507"/>
    <mergeCell ref="V507:X507"/>
    <mergeCell ref="Y507:Z507"/>
    <mergeCell ref="AB507:AC507"/>
    <mergeCell ref="AD507:AE507"/>
    <mergeCell ref="AF507:AH507"/>
    <mergeCell ref="AI507:AK507"/>
    <mergeCell ref="AL508:AM508"/>
    <mergeCell ref="AN508:AO508"/>
    <mergeCell ref="T508:U508"/>
    <mergeCell ref="V508:X508"/>
    <mergeCell ref="Y508:Z508"/>
    <mergeCell ref="AB508:AC508"/>
    <mergeCell ref="AD508:AE508"/>
    <mergeCell ref="AF508:AH508"/>
    <mergeCell ref="AI508:AK508"/>
    <mergeCell ref="AL505:AM505"/>
    <mergeCell ref="AN505:AO505"/>
    <mergeCell ref="AP505:AQ505"/>
    <mergeCell ref="AR505:AS505"/>
    <mergeCell ref="AT505:AU505"/>
    <mergeCell ref="AV505:AX505"/>
    <mergeCell ref="AY505:BA505"/>
    <mergeCell ref="BB505:BC505"/>
    <mergeCell ref="T505:U505"/>
    <mergeCell ref="V505:X505"/>
    <mergeCell ref="Y505:Z505"/>
    <mergeCell ref="AB505:AC505"/>
    <mergeCell ref="AD505:AE505"/>
    <mergeCell ref="AF505:AH505"/>
    <mergeCell ref="AI505:AK505"/>
    <mergeCell ref="C505:D505"/>
    <mergeCell ref="E505:F505"/>
    <mergeCell ref="G505:H505"/>
    <mergeCell ref="I505:M505"/>
    <mergeCell ref="N505:O505"/>
    <mergeCell ref="P505:Q505"/>
    <mergeCell ref="R505:S505"/>
    <mergeCell ref="T506:U506"/>
    <mergeCell ref="V506:X506"/>
    <mergeCell ref="Y506:Z506"/>
    <mergeCell ref="AB506:AC506"/>
    <mergeCell ref="AD506:AE506"/>
    <mergeCell ref="AF506:AH506"/>
    <mergeCell ref="AI506:AK506"/>
    <mergeCell ref="AL506:AM506"/>
    <mergeCell ref="AN506:AO506"/>
    <mergeCell ref="AR506:AS506"/>
    <mergeCell ref="AT506:AU506"/>
    <mergeCell ref="AV506:AX506"/>
    <mergeCell ref="AY506:BA506"/>
    <mergeCell ref="BB506:BC506"/>
    <mergeCell ref="C508:D508"/>
    <mergeCell ref="E508:F508"/>
    <mergeCell ref="G508:H508"/>
    <mergeCell ref="I508:M508"/>
    <mergeCell ref="N508:O508"/>
    <mergeCell ref="P508:Q508"/>
    <mergeCell ref="R508:S508"/>
    <mergeCell ref="AP508:AQ508"/>
    <mergeCell ref="AR508:AS508"/>
    <mergeCell ref="AT508:AU508"/>
    <mergeCell ref="AV508:AX508"/>
    <mergeCell ref="AY508:BA508"/>
    <mergeCell ref="BB508:BC508"/>
    <mergeCell ref="AP506:AQ506"/>
    <mergeCell ref="AP507:AQ507"/>
    <mergeCell ref="AR507:AS507"/>
    <mergeCell ref="AT507:AU507"/>
    <mergeCell ref="AV507:AX507"/>
    <mergeCell ref="AY507:BA507"/>
    <mergeCell ref="BB507:BC507"/>
    <mergeCell ref="T510:U510"/>
    <mergeCell ref="V510:X510"/>
    <mergeCell ref="Y510:Z510"/>
    <mergeCell ref="AB510:AC510"/>
    <mergeCell ref="AD510:AE510"/>
    <mergeCell ref="AF510:AH510"/>
    <mergeCell ref="AI510:AK510"/>
    <mergeCell ref="C510:D510"/>
    <mergeCell ref="E510:F510"/>
    <mergeCell ref="G510:H510"/>
    <mergeCell ref="I510:M510"/>
    <mergeCell ref="N510:O510"/>
    <mergeCell ref="P510:Q510"/>
    <mergeCell ref="R510:S510"/>
    <mergeCell ref="AL511:AM511"/>
    <mergeCell ref="AN511:AO511"/>
    <mergeCell ref="T511:U511"/>
    <mergeCell ref="V511:X511"/>
    <mergeCell ref="Y511:Z511"/>
    <mergeCell ref="AB511:AC511"/>
    <mergeCell ref="AD511:AE511"/>
    <mergeCell ref="AF511:AH511"/>
    <mergeCell ref="AI511:AK511"/>
    <mergeCell ref="C506:D506"/>
    <mergeCell ref="E506:F506"/>
    <mergeCell ref="G506:H506"/>
    <mergeCell ref="I506:M506"/>
    <mergeCell ref="N506:O506"/>
    <mergeCell ref="P506:Q506"/>
    <mergeCell ref="R506:S506"/>
    <mergeCell ref="C507:D507"/>
    <mergeCell ref="E507:F507"/>
    <mergeCell ref="G507:H507"/>
    <mergeCell ref="I507:M507"/>
    <mergeCell ref="N507:O507"/>
    <mergeCell ref="P507:Q507"/>
    <mergeCell ref="R507:S507"/>
    <mergeCell ref="AL509:AM509"/>
    <mergeCell ref="AN509:AO509"/>
    <mergeCell ref="AP509:AQ509"/>
    <mergeCell ref="AR509:AS509"/>
    <mergeCell ref="AT509:AU509"/>
    <mergeCell ref="AV509:AX509"/>
    <mergeCell ref="AY509:BA509"/>
    <mergeCell ref="BB509:BC509"/>
    <mergeCell ref="T509:U509"/>
    <mergeCell ref="V509:X509"/>
    <mergeCell ref="Y509:Z509"/>
    <mergeCell ref="AB509:AC509"/>
    <mergeCell ref="AD509:AE509"/>
    <mergeCell ref="AF509:AH509"/>
    <mergeCell ref="AI509:AK509"/>
    <mergeCell ref="C509:D509"/>
    <mergeCell ref="E509:F509"/>
    <mergeCell ref="G509:H509"/>
    <mergeCell ref="I509:M509"/>
    <mergeCell ref="N509:O509"/>
    <mergeCell ref="P509:Q509"/>
    <mergeCell ref="R509:S509"/>
    <mergeCell ref="AP510:AQ510"/>
    <mergeCell ref="AP511:AQ511"/>
    <mergeCell ref="AR511:AS511"/>
    <mergeCell ref="AT511:AU511"/>
    <mergeCell ref="AV511:AX511"/>
    <mergeCell ref="AY511:BA511"/>
    <mergeCell ref="BB511:BC511"/>
    <mergeCell ref="AL510:AM510"/>
    <mergeCell ref="AN510:AO510"/>
    <mergeCell ref="AR510:AS510"/>
    <mergeCell ref="AT510:AU510"/>
    <mergeCell ref="AV510:AX510"/>
    <mergeCell ref="AY510:BA510"/>
    <mergeCell ref="BB510:BC510"/>
    <mergeCell ref="C511:D511"/>
    <mergeCell ref="E511:F511"/>
    <mergeCell ref="G511:H511"/>
    <mergeCell ref="I511:M511"/>
    <mergeCell ref="N511:O511"/>
    <mergeCell ref="P511:Q511"/>
    <mergeCell ref="R511:S511"/>
    <mergeCell ref="AL512:AM512"/>
    <mergeCell ref="AN512:AO512"/>
    <mergeCell ref="AP512:AQ512"/>
    <mergeCell ref="AR512:AS512"/>
    <mergeCell ref="AT512:AU512"/>
    <mergeCell ref="AV512:AX512"/>
    <mergeCell ref="AY512:BA512"/>
    <mergeCell ref="BB512:BC512"/>
    <mergeCell ref="T512:U512"/>
    <mergeCell ref="V512:X512"/>
    <mergeCell ref="Y512:Z512"/>
    <mergeCell ref="AB512:AC512"/>
    <mergeCell ref="AD512:AE512"/>
    <mergeCell ref="AF512:AH512"/>
    <mergeCell ref="AI512:AK512"/>
    <mergeCell ref="C512:D512"/>
    <mergeCell ref="E512:F512"/>
    <mergeCell ref="G512:H512"/>
    <mergeCell ref="I512:M512"/>
    <mergeCell ref="N512:O512"/>
    <mergeCell ref="P512:Q512"/>
    <mergeCell ref="R512:S512"/>
    <mergeCell ref="AL513:AM513"/>
    <mergeCell ref="AN513:AO513"/>
    <mergeCell ref="AP513:AQ513"/>
    <mergeCell ref="AR513:AS513"/>
    <mergeCell ref="AT513:AU513"/>
    <mergeCell ref="AV513:AX513"/>
    <mergeCell ref="AY513:BA513"/>
    <mergeCell ref="BB513:BC513"/>
    <mergeCell ref="T513:U513"/>
    <mergeCell ref="V513:X513"/>
    <mergeCell ref="Y513:Z513"/>
    <mergeCell ref="AB513:AC513"/>
    <mergeCell ref="AD513:AE513"/>
    <mergeCell ref="AF513:AH513"/>
    <mergeCell ref="AI513:AK513"/>
    <mergeCell ref="C513:D513"/>
    <mergeCell ref="E513:F513"/>
    <mergeCell ref="G513:H513"/>
    <mergeCell ref="I513:M513"/>
    <mergeCell ref="N513:O513"/>
    <mergeCell ref="P513:Q513"/>
    <mergeCell ref="R513:S513"/>
    <mergeCell ref="AL516:AM516"/>
    <mergeCell ref="AN516:AO516"/>
    <mergeCell ref="T516:U516"/>
    <mergeCell ref="V516:X516"/>
    <mergeCell ref="Y516:Z516"/>
    <mergeCell ref="AB516:AC516"/>
    <mergeCell ref="AD516:AE516"/>
    <mergeCell ref="AF516:AH516"/>
    <mergeCell ref="AI516:AK516"/>
    <mergeCell ref="AL517:AM517"/>
    <mergeCell ref="AN517:AO517"/>
    <mergeCell ref="T517:U517"/>
    <mergeCell ref="V517:X517"/>
    <mergeCell ref="Y517:Z517"/>
    <mergeCell ref="AB517:AC517"/>
    <mergeCell ref="AD517:AE517"/>
    <mergeCell ref="AF517:AH517"/>
    <mergeCell ref="AI517:AK517"/>
    <mergeCell ref="AL514:AM514"/>
    <mergeCell ref="AN514:AO514"/>
    <mergeCell ref="AP514:AQ514"/>
    <mergeCell ref="AR514:AS514"/>
    <mergeCell ref="AT514:AU514"/>
    <mergeCell ref="AV514:AX514"/>
    <mergeCell ref="AY514:BA514"/>
    <mergeCell ref="BB514:BC514"/>
    <mergeCell ref="T514:U514"/>
    <mergeCell ref="V514:X514"/>
    <mergeCell ref="Y514:Z514"/>
    <mergeCell ref="AB514:AC514"/>
    <mergeCell ref="AD514:AE514"/>
    <mergeCell ref="AF514:AH514"/>
    <mergeCell ref="AI514:AK514"/>
    <mergeCell ref="C514:D514"/>
    <mergeCell ref="E514:F514"/>
    <mergeCell ref="G514:H514"/>
    <mergeCell ref="I514:M514"/>
    <mergeCell ref="N514:O514"/>
    <mergeCell ref="P514:Q514"/>
    <mergeCell ref="R514:S514"/>
    <mergeCell ref="T515:U515"/>
    <mergeCell ref="V515:X515"/>
    <mergeCell ref="Y515:Z515"/>
    <mergeCell ref="AB515:AC515"/>
    <mergeCell ref="AD515:AE515"/>
    <mergeCell ref="AF515:AH515"/>
    <mergeCell ref="AI515:AK515"/>
    <mergeCell ref="AL515:AM515"/>
    <mergeCell ref="AN515:AO515"/>
    <mergeCell ref="AR515:AS515"/>
    <mergeCell ref="AT515:AU515"/>
    <mergeCell ref="AV515:AX515"/>
    <mergeCell ref="AY515:BA515"/>
    <mergeCell ref="BB515:BC515"/>
    <mergeCell ref="C517:D517"/>
    <mergeCell ref="E517:F517"/>
    <mergeCell ref="G517:H517"/>
    <mergeCell ref="I517:M517"/>
    <mergeCell ref="N517:O517"/>
    <mergeCell ref="P517:Q517"/>
    <mergeCell ref="R517:S517"/>
    <mergeCell ref="AP517:AQ517"/>
    <mergeCell ref="AR517:AS517"/>
    <mergeCell ref="AT517:AU517"/>
    <mergeCell ref="AV517:AX517"/>
    <mergeCell ref="AY517:BA517"/>
    <mergeCell ref="BB517:BC517"/>
    <mergeCell ref="AP515:AQ515"/>
    <mergeCell ref="AP516:AQ516"/>
    <mergeCell ref="AR516:AS516"/>
    <mergeCell ref="AT516:AU516"/>
    <mergeCell ref="AV516:AX516"/>
    <mergeCell ref="AY516:BA516"/>
    <mergeCell ref="BB516:BC516"/>
    <mergeCell ref="T519:U519"/>
    <mergeCell ref="V519:X519"/>
    <mergeCell ref="Y519:Z519"/>
    <mergeCell ref="AB519:AC519"/>
    <mergeCell ref="AD519:AE519"/>
    <mergeCell ref="AF519:AH519"/>
    <mergeCell ref="AI519:AK519"/>
    <mergeCell ref="C519:D519"/>
    <mergeCell ref="E519:F519"/>
    <mergeCell ref="G519:H519"/>
    <mergeCell ref="I519:M519"/>
    <mergeCell ref="N519:O519"/>
    <mergeCell ref="P519:Q519"/>
    <mergeCell ref="R519:S519"/>
    <mergeCell ref="AL520:AM520"/>
    <mergeCell ref="AN520:AO520"/>
    <mergeCell ref="T520:U520"/>
    <mergeCell ref="V520:X520"/>
    <mergeCell ref="Y520:Z520"/>
    <mergeCell ref="AB520:AC520"/>
    <mergeCell ref="AD520:AE520"/>
    <mergeCell ref="AF520:AH520"/>
    <mergeCell ref="AI520:AK520"/>
    <mergeCell ref="C515:D515"/>
    <mergeCell ref="E515:F515"/>
    <mergeCell ref="G515:H515"/>
    <mergeCell ref="I515:M515"/>
    <mergeCell ref="N515:O515"/>
    <mergeCell ref="P515:Q515"/>
    <mergeCell ref="R515:S515"/>
    <mergeCell ref="C516:D516"/>
    <mergeCell ref="E516:F516"/>
    <mergeCell ref="G516:H516"/>
    <mergeCell ref="I516:M516"/>
    <mergeCell ref="N516:O516"/>
    <mergeCell ref="P516:Q516"/>
    <mergeCell ref="R516:S516"/>
    <mergeCell ref="AL518:AM518"/>
    <mergeCell ref="AN518:AO518"/>
    <mergeCell ref="AP518:AQ518"/>
    <mergeCell ref="AR518:AS518"/>
    <mergeCell ref="AT518:AU518"/>
    <mergeCell ref="AV518:AX518"/>
    <mergeCell ref="AY518:BA518"/>
    <mergeCell ref="BB518:BC518"/>
    <mergeCell ref="T518:U518"/>
    <mergeCell ref="V518:X518"/>
    <mergeCell ref="Y518:Z518"/>
    <mergeCell ref="AB518:AC518"/>
    <mergeCell ref="AD518:AE518"/>
    <mergeCell ref="AF518:AH518"/>
    <mergeCell ref="AI518:AK518"/>
    <mergeCell ref="C518:D518"/>
    <mergeCell ref="E518:F518"/>
    <mergeCell ref="G518:H518"/>
    <mergeCell ref="I518:M518"/>
    <mergeCell ref="N518:O518"/>
    <mergeCell ref="P518:Q518"/>
    <mergeCell ref="R518:S518"/>
    <mergeCell ref="AP519:AQ519"/>
    <mergeCell ref="AP520:AQ520"/>
    <mergeCell ref="AR520:AS520"/>
    <mergeCell ref="AT520:AU520"/>
    <mergeCell ref="AV520:AX520"/>
    <mergeCell ref="AY520:BA520"/>
    <mergeCell ref="BB520:BC520"/>
    <mergeCell ref="AL519:AM519"/>
    <mergeCell ref="AN519:AO519"/>
    <mergeCell ref="AR519:AS519"/>
    <mergeCell ref="AT519:AU519"/>
    <mergeCell ref="AV519:AX519"/>
    <mergeCell ref="AY519:BA519"/>
    <mergeCell ref="BB519:BC519"/>
    <mergeCell ref="C520:D520"/>
    <mergeCell ref="E520:F520"/>
    <mergeCell ref="G520:H520"/>
    <mergeCell ref="I520:M520"/>
    <mergeCell ref="N520:O520"/>
    <mergeCell ref="P520:Q520"/>
    <mergeCell ref="R520:S520"/>
    <mergeCell ref="AL521:AM521"/>
    <mergeCell ref="AN521:AO521"/>
    <mergeCell ref="AP521:AQ521"/>
    <mergeCell ref="AR521:AS521"/>
    <mergeCell ref="AT521:AU521"/>
    <mergeCell ref="AV521:AX521"/>
    <mergeCell ref="AY521:BA521"/>
    <mergeCell ref="BB521:BC521"/>
    <mergeCell ref="T521:U521"/>
    <mergeCell ref="V521:X521"/>
    <mergeCell ref="Y521:Z521"/>
    <mergeCell ref="AB521:AC521"/>
    <mergeCell ref="AD521:AE521"/>
    <mergeCell ref="AF521:AH521"/>
    <mergeCell ref="AI521:AK521"/>
    <mergeCell ref="C521:D521"/>
    <mergeCell ref="E521:F521"/>
    <mergeCell ref="G521:H521"/>
    <mergeCell ref="I521:M521"/>
    <mergeCell ref="N521:O521"/>
    <mergeCell ref="P521:Q521"/>
    <mergeCell ref="R521:S521"/>
    <mergeCell ref="AL522:AM522"/>
    <mergeCell ref="AN522:AO522"/>
    <mergeCell ref="AP522:AQ522"/>
    <mergeCell ref="AR522:AS522"/>
    <mergeCell ref="AT522:AU522"/>
    <mergeCell ref="AV522:AX522"/>
    <mergeCell ref="AY522:BA522"/>
    <mergeCell ref="BB522:BC522"/>
    <mergeCell ref="T522:U522"/>
    <mergeCell ref="V522:X522"/>
    <mergeCell ref="Y522:Z522"/>
    <mergeCell ref="AB522:AC522"/>
    <mergeCell ref="AD522:AE522"/>
    <mergeCell ref="AF522:AH522"/>
    <mergeCell ref="AI522:AK522"/>
    <mergeCell ref="C522:D522"/>
    <mergeCell ref="E522:F522"/>
    <mergeCell ref="G522:H522"/>
    <mergeCell ref="I522:M522"/>
    <mergeCell ref="N522:O522"/>
    <mergeCell ref="P522:Q522"/>
    <mergeCell ref="R522:S522"/>
    <mergeCell ref="AL525:AM525"/>
    <mergeCell ref="AN525:AO525"/>
    <mergeCell ref="T525:U525"/>
    <mergeCell ref="V525:X525"/>
    <mergeCell ref="Y525:Z525"/>
    <mergeCell ref="AB525:AC525"/>
    <mergeCell ref="AD525:AE525"/>
    <mergeCell ref="AF525:AH525"/>
    <mergeCell ref="AI525:AK525"/>
    <mergeCell ref="AL526:AM526"/>
    <mergeCell ref="AN526:AO526"/>
    <mergeCell ref="T526:U526"/>
    <mergeCell ref="V526:X526"/>
    <mergeCell ref="Y526:Z526"/>
    <mergeCell ref="AB526:AC526"/>
    <mergeCell ref="AD526:AE526"/>
    <mergeCell ref="AF526:AH526"/>
    <mergeCell ref="AI526:AK526"/>
    <mergeCell ref="AL523:AM523"/>
    <mergeCell ref="AN523:AO523"/>
    <mergeCell ref="AP523:AQ523"/>
    <mergeCell ref="AR523:AS523"/>
    <mergeCell ref="AT523:AU523"/>
    <mergeCell ref="AV523:AX523"/>
    <mergeCell ref="AY523:BA523"/>
    <mergeCell ref="BB523:BC523"/>
    <mergeCell ref="T523:U523"/>
    <mergeCell ref="V523:X523"/>
    <mergeCell ref="Y523:Z523"/>
    <mergeCell ref="AB523:AC523"/>
    <mergeCell ref="AD523:AE523"/>
    <mergeCell ref="AF523:AH523"/>
    <mergeCell ref="AI523:AK523"/>
    <mergeCell ref="C523:D523"/>
    <mergeCell ref="E523:F523"/>
    <mergeCell ref="G523:H523"/>
    <mergeCell ref="I523:M523"/>
    <mergeCell ref="N523:O523"/>
    <mergeCell ref="P523:Q523"/>
    <mergeCell ref="R523:S523"/>
    <mergeCell ref="T524:U524"/>
    <mergeCell ref="V524:X524"/>
    <mergeCell ref="Y524:Z524"/>
    <mergeCell ref="AB524:AC524"/>
    <mergeCell ref="AD524:AE524"/>
    <mergeCell ref="AF524:AH524"/>
    <mergeCell ref="AI524:AK524"/>
    <mergeCell ref="AL524:AM524"/>
    <mergeCell ref="AN524:AO524"/>
    <mergeCell ref="AR524:AS524"/>
    <mergeCell ref="AT524:AU524"/>
    <mergeCell ref="AV524:AX524"/>
    <mergeCell ref="AY524:BA524"/>
    <mergeCell ref="BB524:BC524"/>
    <mergeCell ref="C526:D526"/>
    <mergeCell ref="E526:F526"/>
    <mergeCell ref="G526:H526"/>
    <mergeCell ref="I526:M526"/>
    <mergeCell ref="N526:O526"/>
    <mergeCell ref="P526:Q526"/>
    <mergeCell ref="R526:S526"/>
    <mergeCell ref="AP526:AQ526"/>
    <mergeCell ref="AR526:AS526"/>
    <mergeCell ref="AT526:AU526"/>
    <mergeCell ref="AV526:AX526"/>
    <mergeCell ref="AY526:BA526"/>
    <mergeCell ref="BB526:BC526"/>
    <mergeCell ref="AP524:AQ524"/>
    <mergeCell ref="AP525:AQ525"/>
    <mergeCell ref="AR525:AS525"/>
    <mergeCell ref="AT525:AU525"/>
    <mergeCell ref="AV525:AX525"/>
    <mergeCell ref="AY525:BA525"/>
    <mergeCell ref="BB525:BC525"/>
    <mergeCell ref="T528:U528"/>
    <mergeCell ref="V528:X528"/>
    <mergeCell ref="Y528:Z528"/>
    <mergeCell ref="AB528:AC528"/>
    <mergeCell ref="AD528:AE528"/>
    <mergeCell ref="AF528:AH528"/>
    <mergeCell ref="AI528:AK528"/>
    <mergeCell ref="C528:D528"/>
    <mergeCell ref="E528:F528"/>
    <mergeCell ref="G528:H528"/>
    <mergeCell ref="I528:M528"/>
    <mergeCell ref="N528:O528"/>
    <mergeCell ref="P528:Q528"/>
    <mergeCell ref="R528:S528"/>
    <mergeCell ref="AL529:AM529"/>
    <mergeCell ref="AN529:AO529"/>
    <mergeCell ref="T529:U529"/>
    <mergeCell ref="V529:X529"/>
    <mergeCell ref="Y529:Z529"/>
    <mergeCell ref="AB529:AC529"/>
    <mergeCell ref="AD529:AE529"/>
    <mergeCell ref="AF529:AH529"/>
    <mergeCell ref="AI529:AK529"/>
    <mergeCell ref="C524:D524"/>
    <mergeCell ref="E524:F524"/>
    <mergeCell ref="G524:H524"/>
    <mergeCell ref="I524:M524"/>
    <mergeCell ref="N524:O524"/>
    <mergeCell ref="P524:Q524"/>
    <mergeCell ref="R524:S524"/>
    <mergeCell ref="C525:D525"/>
    <mergeCell ref="E525:F525"/>
    <mergeCell ref="G525:H525"/>
    <mergeCell ref="I525:M525"/>
    <mergeCell ref="N525:O525"/>
    <mergeCell ref="P525:Q525"/>
    <mergeCell ref="R525:S525"/>
    <mergeCell ref="AL527:AM527"/>
    <mergeCell ref="AN527:AO527"/>
    <mergeCell ref="AP527:AQ527"/>
    <mergeCell ref="AR527:AS527"/>
    <mergeCell ref="AT527:AU527"/>
    <mergeCell ref="AV527:AX527"/>
    <mergeCell ref="AY527:BA527"/>
    <mergeCell ref="BB527:BC527"/>
    <mergeCell ref="T527:U527"/>
    <mergeCell ref="V527:X527"/>
    <mergeCell ref="Y527:Z527"/>
    <mergeCell ref="AB527:AC527"/>
    <mergeCell ref="AD527:AE527"/>
    <mergeCell ref="AF527:AH527"/>
    <mergeCell ref="AI527:AK527"/>
    <mergeCell ref="C527:D527"/>
    <mergeCell ref="E527:F527"/>
    <mergeCell ref="G527:H527"/>
    <mergeCell ref="I527:M527"/>
    <mergeCell ref="N527:O527"/>
    <mergeCell ref="P527:Q527"/>
    <mergeCell ref="R527:S527"/>
    <mergeCell ref="AP528:AQ528"/>
    <mergeCell ref="AP529:AQ529"/>
    <mergeCell ref="AR529:AS529"/>
    <mergeCell ref="AT529:AU529"/>
    <mergeCell ref="AV529:AX529"/>
    <mergeCell ref="AY529:BA529"/>
    <mergeCell ref="BB529:BC529"/>
    <mergeCell ref="AL528:AM528"/>
    <mergeCell ref="AN528:AO528"/>
    <mergeCell ref="AR528:AS528"/>
    <mergeCell ref="AT528:AU528"/>
    <mergeCell ref="AV528:AX528"/>
    <mergeCell ref="AY528:BA528"/>
    <mergeCell ref="BB528:BC528"/>
    <mergeCell ref="C529:D529"/>
    <mergeCell ref="E529:F529"/>
    <mergeCell ref="G529:H529"/>
    <mergeCell ref="I529:M529"/>
    <mergeCell ref="N529:O529"/>
    <mergeCell ref="P529:Q529"/>
    <mergeCell ref="R529:S529"/>
    <mergeCell ref="AL530:AM530"/>
    <mergeCell ref="AN530:AO530"/>
    <mergeCell ref="AP530:AQ530"/>
    <mergeCell ref="AR530:AS530"/>
    <mergeCell ref="AT530:AU530"/>
    <mergeCell ref="AV530:AX530"/>
    <mergeCell ref="AY530:BA530"/>
    <mergeCell ref="BB530:BC530"/>
    <mergeCell ref="T530:U530"/>
    <mergeCell ref="V530:X530"/>
    <mergeCell ref="Y530:Z530"/>
    <mergeCell ref="AB530:AC530"/>
    <mergeCell ref="AD530:AE530"/>
    <mergeCell ref="AF530:AH530"/>
    <mergeCell ref="AI530:AK530"/>
    <mergeCell ref="C530:D530"/>
    <mergeCell ref="E530:F530"/>
    <mergeCell ref="G530:H530"/>
    <mergeCell ref="I530:M530"/>
    <mergeCell ref="N530:O530"/>
    <mergeCell ref="P530:Q530"/>
    <mergeCell ref="R530:S530"/>
    <mergeCell ref="AL531:AM531"/>
    <mergeCell ref="AN531:AO531"/>
    <mergeCell ref="AP531:AQ531"/>
    <mergeCell ref="AR531:AS531"/>
    <mergeCell ref="AT531:AU531"/>
    <mergeCell ref="AV531:AX531"/>
    <mergeCell ref="AY531:BA531"/>
    <mergeCell ref="BB531:BC531"/>
    <mergeCell ref="T531:U531"/>
    <mergeCell ref="V531:X531"/>
    <mergeCell ref="Y531:Z531"/>
    <mergeCell ref="AB531:AC531"/>
    <mergeCell ref="AD531:AE531"/>
    <mergeCell ref="AF531:AH531"/>
    <mergeCell ref="AI531:AK531"/>
    <mergeCell ref="C531:D531"/>
    <mergeCell ref="E531:F531"/>
    <mergeCell ref="G531:H531"/>
    <mergeCell ref="I531:M531"/>
    <mergeCell ref="N531:O531"/>
    <mergeCell ref="P531:Q531"/>
    <mergeCell ref="R531:S531"/>
    <mergeCell ref="AL534:AM534"/>
    <mergeCell ref="AN534:AO534"/>
    <mergeCell ref="T534:U534"/>
    <mergeCell ref="V534:X534"/>
    <mergeCell ref="Y534:Z534"/>
    <mergeCell ref="AB534:AC534"/>
    <mergeCell ref="AD534:AE534"/>
    <mergeCell ref="AF534:AH534"/>
    <mergeCell ref="AI534:AK534"/>
    <mergeCell ref="AL535:AM535"/>
    <mergeCell ref="AN535:AO535"/>
    <mergeCell ref="T535:U535"/>
    <mergeCell ref="V535:X535"/>
    <mergeCell ref="Y535:Z535"/>
    <mergeCell ref="AB535:AC535"/>
    <mergeCell ref="AD535:AE535"/>
    <mergeCell ref="AF535:AH535"/>
    <mergeCell ref="AI535:AK535"/>
    <mergeCell ref="AL532:AM532"/>
    <mergeCell ref="AN532:AO532"/>
    <mergeCell ref="AP532:AQ532"/>
    <mergeCell ref="AR532:AS532"/>
    <mergeCell ref="AT532:AU532"/>
    <mergeCell ref="AV532:AX532"/>
    <mergeCell ref="AY532:BA532"/>
    <mergeCell ref="BB532:BC532"/>
    <mergeCell ref="T532:U532"/>
    <mergeCell ref="V532:X532"/>
    <mergeCell ref="Y532:Z532"/>
    <mergeCell ref="AB532:AC532"/>
    <mergeCell ref="AD532:AE532"/>
    <mergeCell ref="AF532:AH532"/>
    <mergeCell ref="AI532:AK532"/>
    <mergeCell ref="C532:D532"/>
    <mergeCell ref="E532:F532"/>
    <mergeCell ref="G532:H532"/>
    <mergeCell ref="I532:M532"/>
    <mergeCell ref="N532:O532"/>
    <mergeCell ref="P532:Q532"/>
    <mergeCell ref="R532:S532"/>
    <mergeCell ref="T533:U533"/>
    <mergeCell ref="V533:X533"/>
    <mergeCell ref="Y533:Z533"/>
    <mergeCell ref="AB533:AC533"/>
    <mergeCell ref="AD533:AE533"/>
    <mergeCell ref="AF533:AH533"/>
    <mergeCell ref="AI533:AK533"/>
    <mergeCell ref="AL533:AM533"/>
    <mergeCell ref="AN533:AO533"/>
    <mergeCell ref="AR533:AS533"/>
    <mergeCell ref="AT533:AU533"/>
    <mergeCell ref="AV533:AX533"/>
    <mergeCell ref="AY533:BA533"/>
    <mergeCell ref="BB533:BC533"/>
    <mergeCell ref="C535:D535"/>
    <mergeCell ref="E535:F535"/>
    <mergeCell ref="G535:H535"/>
    <mergeCell ref="I535:M535"/>
    <mergeCell ref="N535:O535"/>
    <mergeCell ref="P535:Q535"/>
    <mergeCell ref="R535:S535"/>
    <mergeCell ref="AP535:AQ535"/>
    <mergeCell ref="AR535:AS535"/>
    <mergeCell ref="AT535:AU535"/>
    <mergeCell ref="AV535:AX535"/>
    <mergeCell ref="AY535:BA535"/>
    <mergeCell ref="BB535:BC535"/>
    <mergeCell ref="AP533:AQ533"/>
    <mergeCell ref="AP534:AQ534"/>
    <mergeCell ref="AR534:AS534"/>
    <mergeCell ref="AT534:AU534"/>
    <mergeCell ref="AV534:AX534"/>
    <mergeCell ref="AY534:BA534"/>
    <mergeCell ref="BB534:BC534"/>
    <mergeCell ref="T537:U537"/>
    <mergeCell ref="V537:X537"/>
    <mergeCell ref="Y537:Z537"/>
    <mergeCell ref="AB537:AC537"/>
    <mergeCell ref="AD537:AE537"/>
    <mergeCell ref="AF537:AH537"/>
    <mergeCell ref="AI537:AK537"/>
    <mergeCell ref="C537:D537"/>
    <mergeCell ref="E537:F537"/>
    <mergeCell ref="G537:H537"/>
    <mergeCell ref="I537:M537"/>
    <mergeCell ref="N537:O537"/>
    <mergeCell ref="P537:Q537"/>
    <mergeCell ref="R537:S537"/>
    <mergeCell ref="AL538:AM538"/>
    <mergeCell ref="AN538:AO538"/>
    <mergeCell ref="T538:U538"/>
    <mergeCell ref="V538:X538"/>
    <mergeCell ref="Y538:Z538"/>
    <mergeCell ref="AB538:AC538"/>
    <mergeCell ref="AD538:AE538"/>
    <mergeCell ref="AF538:AH538"/>
    <mergeCell ref="AI538:AK538"/>
    <mergeCell ref="C533:D533"/>
    <mergeCell ref="E533:F533"/>
    <mergeCell ref="G533:H533"/>
    <mergeCell ref="I533:M533"/>
    <mergeCell ref="N533:O533"/>
    <mergeCell ref="P533:Q533"/>
    <mergeCell ref="R533:S533"/>
    <mergeCell ref="C534:D534"/>
    <mergeCell ref="E534:F534"/>
    <mergeCell ref="G534:H534"/>
    <mergeCell ref="I534:M534"/>
    <mergeCell ref="N534:O534"/>
    <mergeCell ref="P534:Q534"/>
    <mergeCell ref="R534:S534"/>
    <mergeCell ref="AL536:AM536"/>
    <mergeCell ref="AN536:AO536"/>
    <mergeCell ref="AP536:AQ536"/>
    <mergeCell ref="AR536:AS536"/>
    <mergeCell ref="AT536:AU536"/>
    <mergeCell ref="AV536:AX536"/>
    <mergeCell ref="AY536:BA536"/>
    <mergeCell ref="BB536:BC536"/>
    <mergeCell ref="T536:U536"/>
    <mergeCell ref="V536:X536"/>
    <mergeCell ref="Y536:Z536"/>
    <mergeCell ref="AB536:AC536"/>
    <mergeCell ref="AD536:AE536"/>
    <mergeCell ref="AF536:AH536"/>
    <mergeCell ref="AI536:AK536"/>
    <mergeCell ref="C536:D536"/>
    <mergeCell ref="E536:F536"/>
    <mergeCell ref="G536:H536"/>
    <mergeCell ref="I536:M536"/>
    <mergeCell ref="N536:O536"/>
    <mergeCell ref="P536:Q536"/>
    <mergeCell ref="R536:S536"/>
    <mergeCell ref="AP537:AQ537"/>
    <mergeCell ref="AP538:AQ538"/>
    <mergeCell ref="AR538:AS538"/>
    <mergeCell ref="AT538:AU538"/>
    <mergeCell ref="AV538:AX538"/>
    <mergeCell ref="AY538:BA538"/>
    <mergeCell ref="BB538:BC538"/>
    <mergeCell ref="AL537:AM537"/>
    <mergeCell ref="AN537:AO537"/>
    <mergeCell ref="AR537:AS537"/>
    <mergeCell ref="AT537:AU537"/>
    <mergeCell ref="AV537:AX537"/>
    <mergeCell ref="AY537:BA537"/>
    <mergeCell ref="BB537:BC537"/>
    <mergeCell ref="C538:D538"/>
    <mergeCell ref="E538:F538"/>
    <mergeCell ref="G538:H538"/>
    <mergeCell ref="I538:M538"/>
    <mergeCell ref="N538:O538"/>
    <mergeCell ref="P538:Q538"/>
    <mergeCell ref="R538:S538"/>
    <mergeCell ref="AL539:AM539"/>
    <mergeCell ref="AN539:AO539"/>
    <mergeCell ref="AP539:AQ539"/>
    <mergeCell ref="AR539:AS539"/>
    <mergeCell ref="AT539:AU539"/>
    <mergeCell ref="AV539:AX539"/>
    <mergeCell ref="AY539:BA539"/>
    <mergeCell ref="BB539:BC539"/>
    <mergeCell ref="T539:U539"/>
    <mergeCell ref="V539:X539"/>
    <mergeCell ref="Y539:Z539"/>
    <mergeCell ref="AB539:AC539"/>
    <mergeCell ref="AD539:AE539"/>
    <mergeCell ref="AF539:AH539"/>
    <mergeCell ref="AI539:AK539"/>
    <mergeCell ref="C539:D539"/>
    <mergeCell ref="E539:F539"/>
    <mergeCell ref="G539:H539"/>
    <mergeCell ref="I539:M539"/>
    <mergeCell ref="N539:O539"/>
    <mergeCell ref="P539:Q539"/>
    <mergeCell ref="R539:S539"/>
    <mergeCell ref="AL540:AM540"/>
    <mergeCell ref="AN540:AO540"/>
    <mergeCell ref="AP540:AQ540"/>
    <mergeCell ref="AR540:AS540"/>
    <mergeCell ref="AT540:AU540"/>
    <mergeCell ref="AV540:AX540"/>
    <mergeCell ref="AY540:BA540"/>
    <mergeCell ref="BB540:BC540"/>
    <mergeCell ref="T540:U540"/>
    <mergeCell ref="V540:X540"/>
    <mergeCell ref="Y540:Z540"/>
    <mergeCell ref="AB540:AC540"/>
    <mergeCell ref="AD540:AE540"/>
    <mergeCell ref="AF540:AH540"/>
    <mergeCell ref="AI540:AK540"/>
    <mergeCell ref="C540:D540"/>
    <mergeCell ref="E540:F540"/>
    <mergeCell ref="G540:H540"/>
    <mergeCell ref="I540:M540"/>
    <mergeCell ref="N540:O540"/>
    <mergeCell ref="P540:Q540"/>
    <mergeCell ref="R540:S540"/>
    <mergeCell ref="AL543:AM543"/>
    <mergeCell ref="AN543:AO543"/>
    <mergeCell ref="T543:U543"/>
    <mergeCell ref="V543:X543"/>
    <mergeCell ref="Y543:Z543"/>
    <mergeCell ref="AB543:AC543"/>
    <mergeCell ref="AD543:AE543"/>
    <mergeCell ref="AF543:AH543"/>
    <mergeCell ref="AI543:AK543"/>
    <mergeCell ref="AL544:AM544"/>
    <mergeCell ref="AN544:AO544"/>
    <mergeCell ref="T544:U544"/>
    <mergeCell ref="V544:X544"/>
    <mergeCell ref="Y544:Z544"/>
    <mergeCell ref="AB544:AC544"/>
    <mergeCell ref="AD544:AE544"/>
    <mergeCell ref="AF544:AH544"/>
    <mergeCell ref="AI544:AK544"/>
    <mergeCell ref="AL541:AM541"/>
    <mergeCell ref="AN541:AO541"/>
    <mergeCell ref="AP541:AQ541"/>
    <mergeCell ref="AR541:AS541"/>
    <mergeCell ref="AT541:AU541"/>
    <mergeCell ref="AV541:AX541"/>
    <mergeCell ref="AY541:BA541"/>
    <mergeCell ref="BB541:BC541"/>
    <mergeCell ref="T541:U541"/>
    <mergeCell ref="V541:X541"/>
    <mergeCell ref="Y541:Z541"/>
    <mergeCell ref="AB541:AC541"/>
    <mergeCell ref="AD541:AE541"/>
    <mergeCell ref="AF541:AH541"/>
    <mergeCell ref="AI541:AK541"/>
    <mergeCell ref="C541:D541"/>
    <mergeCell ref="E541:F541"/>
    <mergeCell ref="G541:H541"/>
    <mergeCell ref="I541:M541"/>
    <mergeCell ref="N541:O541"/>
    <mergeCell ref="P541:Q541"/>
    <mergeCell ref="R541:S541"/>
    <mergeCell ref="T542:U542"/>
    <mergeCell ref="V542:X542"/>
    <mergeCell ref="Y542:Z542"/>
    <mergeCell ref="AB542:AC542"/>
    <mergeCell ref="AD542:AE542"/>
    <mergeCell ref="AF542:AH542"/>
    <mergeCell ref="AI542:AK542"/>
    <mergeCell ref="AL542:AM542"/>
    <mergeCell ref="AN542:AO542"/>
    <mergeCell ref="AR542:AS542"/>
    <mergeCell ref="AT542:AU542"/>
    <mergeCell ref="AV542:AX542"/>
    <mergeCell ref="AY542:BA542"/>
    <mergeCell ref="BB542:BC542"/>
    <mergeCell ref="C544:D544"/>
    <mergeCell ref="E544:F544"/>
    <mergeCell ref="G544:H544"/>
    <mergeCell ref="I544:M544"/>
    <mergeCell ref="N544:O544"/>
    <mergeCell ref="P544:Q544"/>
    <mergeCell ref="R544:S544"/>
    <mergeCell ref="AP544:AQ544"/>
    <mergeCell ref="AR544:AS544"/>
    <mergeCell ref="AT544:AU544"/>
    <mergeCell ref="AV544:AX544"/>
    <mergeCell ref="AY544:BA544"/>
    <mergeCell ref="BB544:BC544"/>
    <mergeCell ref="AP542:AQ542"/>
    <mergeCell ref="AP543:AQ543"/>
    <mergeCell ref="AR543:AS543"/>
    <mergeCell ref="AT543:AU543"/>
    <mergeCell ref="AV543:AX543"/>
    <mergeCell ref="AY543:BA543"/>
    <mergeCell ref="BB543:BC543"/>
    <mergeCell ref="T546:U546"/>
    <mergeCell ref="V546:X546"/>
    <mergeCell ref="Y546:Z546"/>
    <mergeCell ref="AB546:AC546"/>
    <mergeCell ref="AD546:AE546"/>
    <mergeCell ref="AF546:AH546"/>
    <mergeCell ref="AI546:AK546"/>
    <mergeCell ref="C546:D546"/>
    <mergeCell ref="E546:F546"/>
    <mergeCell ref="G546:H546"/>
    <mergeCell ref="I546:M546"/>
    <mergeCell ref="N546:O546"/>
    <mergeCell ref="P546:Q546"/>
    <mergeCell ref="R546:S546"/>
    <mergeCell ref="AL547:AM547"/>
    <mergeCell ref="AN547:AO547"/>
    <mergeCell ref="T547:U547"/>
    <mergeCell ref="V547:X547"/>
    <mergeCell ref="Y547:Z547"/>
    <mergeCell ref="AB547:AC547"/>
    <mergeCell ref="AD547:AE547"/>
    <mergeCell ref="AF547:AH547"/>
    <mergeCell ref="AI547:AK547"/>
    <mergeCell ref="C542:D542"/>
    <mergeCell ref="E542:F542"/>
    <mergeCell ref="G542:H542"/>
    <mergeCell ref="I542:M542"/>
    <mergeCell ref="N542:O542"/>
    <mergeCell ref="P542:Q542"/>
    <mergeCell ref="R542:S542"/>
    <mergeCell ref="C543:D543"/>
    <mergeCell ref="E543:F543"/>
    <mergeCell ref="G543:H543"/>
    <mergeCell ref="I543:M543"/>
    <mergeCell ref="N543:O543"/>
    <mergeCell ref="P543:Q543"/>
    <mergeCell ref="R543:S543"/>
    <mergeCell ref="AL545:AM545"/>
    <mergeCell ref="AN545:AO545"/>
    <mergeCell ref="AP545:AQ545"/>
    <mergeCell ref="AR545:AS545"/>
    <mergeCell ref="AT545:AU545"/>
    <mergeCell ref="AV545:AX545"/>
    <mergeCell ref="AY545:BA545"/>
    <mergeCell ref="BB545:BC545"/>
    <mergeCell ref="T545:U545"/>
    <mergeCell ref="V545:X545"/>
    <mergeCell ref="Y545:Z545"/>
    <mergeCell ref="AB545:AC545"/>
    <mergeCell ref="AD545:AE545"/>
    <mergeCell ref="AF545:AH545"/>
    <mergeCell ref="AI545:AK545"/>
    <mergeCell ref="C545:D545"/>
    <mergeCell ref="E545:F545"/>
    <mergeCell ref="G545:H545"/>
    <mergeCell ref="I545:M545"/>
    <mergeCell ref="N545:O545"/>
    <mergeCell ref="P545:Q545"/>
    <mergeCell ref="R545:S545"/>
    <mergeCell ref="AP546:AQ546"/>
    <mergeCell ref="AP547:AQ547"/>
    <mergeCell ref="AR547:AS547"/>
    <mergeCell ref="AT547:AU547"/>
    <mergeCell ref="AV547:AX547"/>
    <mergeCell ref="AY547:BA547"/>
    <mergeCell ref="BB547:BC547"/>
    <mergeCell ref="AL546:AM546"/>
    <mergeCell ref="AN546:AO546"/>
    <mergeCell ref="AR546:AS546"/>
    <mergeCell ref="AT546:AU546"/>
    <mergeCell ref="AV546:AX546"/>
    <mergeCell ref="AY546:BA546"/>
    <mergeCell ref="BB546:BC546"/>
    <mergeCell ref="C547:D547"/>
    <mergeCell ref="E547:F547"/>
    <mergeCell ref="G547:H547"/>
    <mergeCell ref="I547:M547"/>
    <mergeCell ref="N547:O547"/>
    <mergeCell ref="P547:Q547"/>
    <mergeCell ref="R547:S547"/>
    <mergeCell ref="AL548:AM548"/>
    <mergeCell ref="AN548:AO548"/>
    <mergeCell ref="AP548:AQ548"/>
    <mergeCell ref="AR548:AS548"/>
    <mergeCell ref="AT548:AU548"/>
    <mergeCell ref="AV548:AX548"/>
    <mergeCell ref="AY548:BA548"/>
    <mergeCell ref="BB548:BC548"/>
    <mergeCell ref="T548:U548"/>
    <mergeCell ref="V548:X548"/>
    <mergeCell ref="Y548:Z548"/>
    <mergeCell ref="AB548:AC548"/>
    <mergeCell ref="AD548:AE548"/>
    <mergeCell ref="AF548:AH548"/>
    <mergeCell ref="AI548:AK548"/>
    <mergeCell ref="C548:D548"/>
    <mergeCell ref="E548:F548"/>
    <mergeCell ref="G548:H548"/>
    <mergeCell ref="I548:M548"/>
    <mergeCell ref="N548:O548"/>
    <mergeCell ref="P548:Q548"/>
    <mergeCell ref="R548:S548"/>
    <mergeCell ref="AL549:AM549"/>
    <mergeCell ref="AN549:AO549"/>
    <mergeCell ref="AP549:AQ549"/>
    <mergeCell ref="AR549:AS549"/>
    <mergeCell ref="AT549:AU549"/>
    <mergeCell ref="AV549:AX549"/>
    <mergeCell ref="AY549:BA549"/>
    <mergeCell ref="BB549:BC549"/>
    <mergeCell ref="T549:U549"/>
    <mergeCell ref="V549:X549"/>
    <mergeCell ref="Y549:Z549"/>
    <mergeCell ref="AB549:AC549"/>
    <mergeCell ref="AD549:AE549"/>
    <mergeCell ref="AF549:AH549"/>
    <mergeCell ref="AI549:AK549"/>
    <mergeCell ref="C549:D549"/>
    <mergeCell ref="E549:F549"/>
    <mergeCell ref="G549:H549"/>
    <mergeCell ref="I549:M549"/>
    <mergeCell ref="N549:O549"/>
    <mergeCell ref="P549:Q549"/>
    <mergeCell ref="R549:S549"/>
    <mergeCell ref="AL552:AM552"/>
    <mergeCell ref="AN552:AO552"/>
    <mergeCell ref="T552:U552"/>
    <mergeCell ref="V552:X552"/>
    <mergeCell ref="Y552:Z552"/>
    <mergeCell ref="AB552:AC552"/>
    <mergeCell ref="AD552:AE552"/>
    <mergeCell ref="AF552:AH552"/>
    <mergeCell ref="AI552:AK552"/>
    <mergeCell ref="AL553:AM553"/>
    <mergeCell ref="AN553:AO553"/>
    <mergeCell ref="T553:U553"/>
    <mergeCell ref="V553:X553"/>
    <mergeCell ref="Y553:Z553"/>
    <mergeCell ref="AB553:AC553"/>
    <mergeCell ref="AD553:AE553"/>
    <mergeCell ref="AF553:AH553"/>
    <mergeCell ref="AI553:AK553"/>
    <mergeCell ref="AL550:AM550"/>
    <mergeCell ref="AN550:AO550"/>
    <mergeCell ref="AP550:AQ550"/>
    <mergeCell ref="AR550:AS550"/>
    <mergeCell ref="AT550:AU550"/>
    <mergeCell ref="AV550:AX550"/>
    <mergeCell ref="AY550:BA550"/>
    <mergeCell ref="BB550:BC550"/>
    <mergeCell ref="T550:U550"/>
    <mergeCell ref="V550:X550"/>
    <mergeCell ref="Y550:Z550"/>
    <mergeCell ref="AB550:AC550"/>
    <mergeCell ref="AD550:AE550"/>
    <mergeCell ref="AF550:AH550"/>
    <mergeCell ref="AI550:AK550"/>
    <mergeCell ref="C550:D550"/>
    <mergeCell ref="E550:F550"/>
    <mergeCell ref="G550:H550"/>
    <mergeCell ref="I550:M550"/>
    <mergeCell ref="N550:O550"/>
    <mergeCell ref="P550:Q550"/>
    <mergeCell ref="R550:S550"/>
    <mergeCell ref="T551:U551"/>
    <mergeCell ref="V551:X551"/>
    <mergeCell ref="Y551:Z551"/>
    <mergeCell ref="AB551:AC551"/>
    <mergeCell ref="AD551:AE551"/>
    <mergeCell ref="AF551:AH551"/>
    <mergeCell ref="AI551:AK551"/>
    <mergeCell ref="AL551:AM551"/>
    <mergeCell ref="AN551:AO551"/>
    <mergeCell ref="AR551:AS551"/>
    <mergeCell ref="AT551:AU551"/>
    <mergeCell ref="AV551:AX551"/>
    <mergeCell ref="AY551:BA551"/>
    <mergeCell ref="BB551:BC551"/>
    <mergeCell ref="C553:D553"/>
    <mergeCell ref="E553:F553"/>
    <mergeCell ref="G553:H553"/>
    <mergeCell ref="I553:M553"/>
    <mergeCell ref="N553:O553"/>
    <mergeCell ref="P553:Q553"/>
    <mergeCell ref="R553:S553"/>
    <mergeCell ref="AP553:AQ553"/>
    <mergeCell ref="AR553:AS553"/>
    <mergeCell ref="AT553:AU553"/>
    <mergeCell ref="AV553:AX553"/>
    <mergeCell ref="AY553:BA553"/>
    <mergeCell ref="BB553:BC553"/>
    <mergeCell ref="AP551:AQ551"/>
    <mergeCell ref="AP552:AQ552"/>
    <mergeCell ref="AR552:AS552"/>
    <mergeCell ref="AT552:AU552"/>
    <mergeCell ref="AV552:AX552"/>
    <mergeCell ref="AY552:BA552"/>
    <mergeCell ref="BB552:BC552"/>
    <mergeCell ref="T555:U555"/>
    <mergeCell ref="V555:X555"/>
    <mergeCell ref="Y555:Z555"/>
    <mergeCell ref="AB555:AC555"/>
    <mergeCell ref="AD555:AE555"/>
    <mergeCell ref="AF555:AH555"/>
    <mergeCell ref="AI555:AK555"/>
    <mergeCell ref="C555:D555"/>
    <mergeCell ref="E555:F555"/>
    <mergeCell ref="G555:H555"/>
    <mergeCell ref="I555:M555"/>
    <mergeCell ref="N555:O555"/>
    <mergeCell ref="P555:Q555"/>
    <mergeCell ref="R555:S555"/>
    <mergeCell ref="AL556:AM556"/>
    <mergeCell ref="AN556:AO556"/>
    <mergeCell ref="T556:U556"/>
    <mergeCell ref="V556:X556"/>
    <mergeCell ref="Y556:Z556"/>
    <mergeCell ref="AB556:AC556"/>
    <mergeCell ref="AD556:AE556"/>
    <mergeCell ref="AF556:AH556"/>
    <mergeCell ref="AI556:AK556"/>
    <mergeCell ref="C551:D551"/>
    <mergeCell ref="E551:F551"/>
    <mergeCell ref="G551:H551"/>
    <mergeCell ref="I551:M551"/>
    <mergeCell ref="N551:O551"/>
    <mergeCell ref="P551:Q551"/>
    <mergeCell ref="R551:S551"/>
    <mergeCell ref="C552:D552"/>
    <mergeCell ref="E552:F552"/>
    <mergeCell ref="G552:H552"/>
    <mergeCell ref="I552:M552"/>
    <mergeCell ref="N552:O552"/>
    <mergeCell ref="P552:Q552"/>
    <mergeCell ref="R552:S552"/>
    <mergeCell ref="AL554:AM554"/>
    <mergeCell ref="AN554:AO554"/>
    <mergeCell ref="AP554:AQ554"/>
    <mergeCell ref="AR554:AS554"/>
    <mergeCell ref="AT554:AU554"/>
    <mergeCell ref="AV554:AX554"/>
    <mergeCell ref="AY554:BA554"/>
    <mergeCell ref="BB554:BC554"/>
    <mergeCell ref="T554:U554"/>
    <mergeCell ref="V554:X554"/>
    <mergeCell ref="Y554:Z554"/>
    <mergeCell ref="AB554:AC554"/>
    <mergeCell ref="AD554:AE554"/>
    <mergeCell ref="AF554:AH554"/>
    <mergeCell ref="AI554:AK554"/>
    <mergeCell ref="C554:D554"/>
    <mergeCell ref="E554:F554"/>
    <mergeCell ref="G554:H554"/>
    <mergeCell ref="I554:M554"/>
    <mergeCell ref="N554:O554"/>
    <mergeCell ref="P554:Q554"/>
    <mergeCell ref="R554:S554"/>
    <mergeCell ref="AP555:AQ555"/>
    <mergeCell ref="AP556:AQ556"/>
    <mergeCell ref="AR556:AS556"/>
    <mergeCell ref="AT556:AU556"/>
    <mergeCell ref="AV556:AX556"/>
    <mergeCell ref="AY556:BA556"/>
    <mergeCell ref="BB556:BC556"/>
    <mergeCell ref="AL555:AM555"/>
    <mergeCell ref="AN555:AO555"/>
    <mergeCell ref="AR555:AS555"/>
    <mergeCell ref="AT555:AU555"/>
    <mergeCell ref="AV555:AX555"/>
    <mergeCell ref="AY555:BA555"/>
    <mergeCell ref="BB555:BC555"/>
    <mergeCell ref="C556:D556"/>
    <mergeCell ref="E556:F556"/>
    <mergeCell ref="G556:H556"/>
    <mergeCell ref="I556:M556"/>
    <mergeCell ref="N556:O556"/>
    <mergeCell ref="P556:Q556"/>
    <mergeCell ref="R556:S556"/>
    <mergeCell ref="AL557:AM557"/>
    <mergeCell ref="AN557:AO557"/>
    <mergeCell ref="AP557:AQ557"/>
    <mergeCell ref="AR557:AS557"/>
    <mergeCell ref="AT557:AU557"/>
    <mergeCell ref="AV557:AX557"/>
    <mergeCell ref="AY557:BA557"/>
    <mergeCell ref="BB557:BC557"/>
    <mergeCell ref="T557:U557"/>
    <mergeCell ref="V557:X557"/>
    <mergeCell ref="Y557:Z557"/>
    <mergeCell ref="AB557:AC557"/>
    <mergeCell ref="AD557:AE557"/>
    <mergeCell ref="AF557:AH557"/>
    <mergeCell ref="AI557:AK557"/>
    <mergeCell ref="C557:D557"/>
    <mergeCell ref="E557:F557"/>
    <mergeCell ref="G557:H557"/>
    <mergeCell ref="I557:M557"/>
    <mergeCell ref="N557:O557"/>
    <mergeCell ref="P557:Q557"/>
    <mergeCell ref="R557:S557"/>
    <mergeCell ref="AL558:AM558"/>
    <mergeCell ref="AN558:AO558"/>
    <mergeCell ref="AP558:AQ558"/>
    <mergeCell ref="AR558:AS558"/>
    <mergeCell ref="AT558:AU558"/>
    <mergeCell ref="AV558:AX558"/>
    <mergeCell ref="AY558:BA558"/>
    <mergeCell ref="BB558:BC558"/>
    <mergeCell ref="T558:U558"/>
    <mergeCell ref="V558:X558"/>
    <mergeCell ref="Y558:Z558"/>
    <mergeCell ref="AB558:AC558"/>
    <mergeCell ref="AD558:AE558"/>
    <mergeCell ref="AF558:AH558"/>
    <mergeCell ref="AI558:AK558"/>
    <mergeCell ref="C558:D558"/>
    <mergeCell ref="E558:F558"/>
    <mergeCell ref="G558:H558"/>
    <mergeCell ref="I558:M558"/>
    <mergeCell ref="N558:O558"/>
    <mergeCell ref="P558:Q558"/>
    <mergeCell ref="R558:S558"/>
    <mergeCell ref="AL561:AM561"/>
    <mergeCell ref="AN561:AO561"/>
    <mergeCell ref="T561:U561"/>
    <mergeCell ref="V561:X561"/>
    <mergeCell ref="Y561:Z561"/>
    <mergeCell ref="AB561:AC561"/>
    <mergeCell ref="AD561:AE561"/>
    <mergeCell ref="AF561:AH561"/>
    <mergeCell ref="AI561:AK561"/>
    <mergeCell ref="AL562:AM562"/>
    <mergeCell ref="AN562:AO562"/>
    <mergeCell ref="T562:U562"/>
    <mergeCell ref="V562:X562"/>
    <mergeCell ref="Y562:Z562"/>
    <mergeCell ref="AB562:AC562"/>
    <mergeCell ref="AD562:AE562"/>
    <mergeCell ref="AF562:AH562"/>
    <mergeCell ref="AI562:AK562"/>
    <mergeCell ref="AL559:AM559"/>
    <mergeCell ref="AN559:AO559"/>
    <mergeCell ref="AP559:AQ559"/>
    <mergeCell ref="AR559:AS559"/>
    <mergeCell ref="AT559:AU559"/>
    <mergeCell ref="AV559:AX559"/>
    <mergeCell ref="AY559:BA559"/>
    <mergeCell ref="BB559:BC559"/>
    <mergeCell ref="T559:U559"/>
    <mergeCell ref="V559:X559"/>
    <mergeCell ref="Y559:Z559"/>
    <mergeCell ref="AB559:AC559"/>
    <mergeCell ref="AD559:AE559"/>
    <mergeCell ref="AF559:AH559"/>
    <mergeCell ref="AI559:AK559"/>
    <mergeCell ref="C559:D559"/>
    <mergeCell ref="E559:F559"/>
    <mergeCell ref="G559:H559"/>
    <mergeCell ref="I559:M559"/>
    <mergeCell ref="N559:O559"/>
    <mergeCell ref="P559:Q559"/>
    <mergeCell ref="R559:S559"/>
    <mergeCell ref="T560:U560"/>
    <mergeCell ref="V560:X560"/>
    <mergeCell ref="Y560:Z560"/>
    <mergeCell ref="AB560:AC560"/>
    <mergeCell ref="AD560:AE560"/>
    <mergeCell ref="AF560:AH560"/>
    <mergeCell ref="AI560:AK560"/>
    <mergeCell ref="AL560:AM560"/>
    <mergeCell ref="AN560:AO560"/>
    <mergeCell ref="AR560:AS560"/>
    <mergeCell ref="AT560:AU560"/>
    <mergeCell ref="AV560:AX560"/>
    <mergeCell ref="AY560:BA560"/>
    <mergeCell ref="BB560:BC560"/>
    <mergeCell ref="C562:D562"/>
    <mergeCell ref="E562:F562"/>
    <mergeCell ref="G562:H562"/>
    <mergeCell ref="I562:M562"/>
    <mergeCell ref="N562:O562"/>
    <mergeCell ref="P562:Q562"/>
    <mergeCell ref="R562:S562"/>
    <mergeCell ref="AP562:AQ562"/>
    <mergeCell ref="AR562:AS562"/>
    <mergeCell ref="AT562:AU562"/>
    <mergeCell ref="AV562:AX562"/>
    <mergeCell ref="AY562:BA562"/>
    <mergeCell ref="BB562:BC562"/>
    <mergeCell ref="AP560:AQ560"/>
    <mergeCell ref="AP561:AQ561"/>
    <mergeCell ref="AR561:AS561"/>
    <mergeCell ref="AT561:AU561"/>
    <mergeCell ref="AV561:AX561"/>
    <mergeCell ref="AY561:BA561"/>
    <mergeCell ref="BB561:BC561"/>
    <mergeCell ref="T564:U564"/>
    <mergeCell ref="V564:X564"/>
    <mergeCell ref="Y564:Z564"/>
    <mergeCell ref="AB564:AC564"/>
    <mergeCell ref="AD564:AE564"/>
    <mergeCell ref="AF564:AH564"/>
    <mergeCell ref="AI564:AK564"/>
    <mergeCell ref="C564:D564"/>
    <mergeCell ref="E564:F564"/>
    <mergeCell ref="G564:H564"/>
    <mergeCell ref="I564:M564"/>
    <mergeCell ref="N564:O564"/>
    <mergeCell ref="P564:Q564"/>
    <mergeCell ref="R564:S564"/>
    <mergeCell ref="AL565:AM565"/>
    <mergeCell ref="AN565:AO565"/>
    <mergeCell ref="T565:U565"/>
    <mergeCell ref="V565:X565"/>
    <mergeCell ref="Y565:Z565"/>
    <mergeCell ref="AB565:AC565"/>
    <mergeCell ref="AD565:AE565"/>
    <mergeCell ref="AF565:AH565"/>
    <mergeCell ref="AI565:AK565"/>
    <mergeCell ref="C560:D560"/>
    <mergeCell ref="E560:F560"/>
    <mergeCell ref="G560:H560"/>
    <mergeCell ref="I560:M560"/>
    <mergeCell ref="N560:O560"/>
    <mergeCell ref="P560:Q560"/>
    <mergeCell ref="R560:S560"/>
    <mergeCell ref="C561:D561"/>
    <mergeCell ref="E561:F561"/>
    <mergeCell ref="G561:H561"/>
    <mergeCell ref="I561:M561"/>
    <mergeCell ref="N561:O561"/>
    <mergeCell ref="P561:Q561"/>
    <mergeCell ref="R561:S561"/>
    <mergeCell ref="AL563:AM563"/>
    <mergeCell ref="AN563:AO563"/>
    <mergeCell ref="AP563:AQ563"/>
    <mergeCell ref="AR563:AS563"/>
    <mergeCell ref="AT563:AU563"/>
    <mergeCell ref="AV563:AX563"/>
    <mergeCell ref="AY563:BA563"/>
    <mergeCell ref="BB563:BC563"/>
    <mergeCell ref="T563:U563"/>
    <mergeCell ref="V563:X563"/>
    <mergeCell ref="Y563:Z563"/>
    <mergeCell ref="AB563:AC563"/>
    <mergeCell ref="AD563:AE563"/>
    <mergeCell ref="AF563:AH563"/>
    <mergeCell ref="AI563:AK563"/>
    <mergeCell ref="C563:D563"/>
    <mergeCell ref="E563:F563"/>
    <mergeCell ref="G563:H563"/>
    <mergeCell ref="I563:M563"/>
    <mergeCell ref="N563:O563"/>
    <mergeCell ref="P563:Q563"/>
    <mergeCell ref="R563:S563"/>
    <mergeCell ref="AP564:AQ564"/>
    <mergeCell ref="AP565:AQ565"/>
    <mergeCell ref="AR565:AS565"/>
    <mergeCell ref="AT565:AU565"/>
    <mergeCell ref="AV565:AX565"/>
    <mergeCell ref="AY565:BA565"/>
    <mergeCell ref="BB565:BC565"/>
    <mergeCell ref="AL564:AM564"/>
    <mergeCell ref="AN564:AO564"/>
    <mergeCell ref="AR564:AS564"/>
    <mergeCell ref="AT564:AU564"/>
    <mergeCell ref="AV564:AX564"/>
    <mergeCell ref="AY564:BA564"/>
    <mergeCell ref="BB564:BC564"/>
    <mergeCell ref="C565:D565"/>
    <mergeCell ref="E565:F565"/>
    <mergeCell ref="G565:H565"/>
    <mergeCell ref="I565:M565"/>
    <mergeCell ref="N565:O565"/>
    <mergeCell ref="P565:Q565"/>
    <mergeCell ref="R565:S565"/>
    <mergeCell ref="AL566:AM566"/>
    <mergeCell ref="AN566:AO566"/>
    <mergeCell ref="AP566:AQ566"/>
    <mergeCell ref="AR566:AS566"/>
    <mergeCell ref="AT566:AU566"/>
    <mergeCell ref="AV566:AX566"/>
    <mergeCell ref="AY566:BA566"/>
    <mergeCell ref="BB566:BC566"/>
    <mergeCell ref="T566:U566"/>
    <mergeCell ref="V566:X566"/>
    <mergeCell ref="Y566:Z566"/>
    <mergeCell ref="AB566:AC566"/>
    <mergeCell ref="AD566:AE566"/>
    <mergeCell ref="AF566:AH566"/>
    <mergeCell ref="AI566:AK566"/>
    <mergeCell ref="C566:D566"/>
    <mergeCell ref="E566:F566"/>
    <mergeCell ref="G566:H566"/>
    <mergeCell ref="I566:M566"/>
    <mergeCell ref="N566:O566"/>
    <mergeCell ref="P566:Q566"/>
    <mergeCell ref="R566:S566"/>
    <mergeCell ref="AL567:AM567"/>
    <mergeCell ref="AN567:AO567"/>
    <mergeCell ref="AP567:AQ567"/>
    <mergeCell ref="AR567:AS567"/>
    <mergeCell ref="AT567:AU567"/>
    <mergeCell ref="AV567:AX567"/>
    <mergeCell ref="AY567:BA567"/>
    <mergeCell ref="BB567:BC567"/>
    <mergeCell ref="T567:U567"/>
    <mergeCell ref="V567:X567"/>
    <mergeCell ref="Y567:Z567"/>
    <mergeCell ref="AB567:AC567"/>
    <mergeCell ref="AD567:AE567"/>
    <mergeCell ref="AF567:AH567"/>
    <mergeCell ref="AI567:AK567"/>
    <mergeCell ref="C567:D567"/>
    <mergeCell ref="E567:F567"/>
    <mergeCell ref="G567:H567"/>
    <mergeCell ref="I567:M567"/>
    <mergeCell ref="N567:O567"/>
    <mergeCell ref="P567:Q567"/>
    <mergeCell ref="R567:S567"/>
    <mergeCell ref="AL570:AM570"/>
    <mergeCell ref="AN570:AO570"/>
    <mergeCell ref="T570:U570"/>
    <mergeCell ref="V570:X570"/>
    <mergeCell ref="Y570:Z570"/>
    <mergeCell ref="AB570:AC570"/>
    <mergeCell ref="AD570:AE570"/>
    <mergeCell ref="AF570:AH570"/>
    <mergeCell ref="AI570:AK570"/>
    <mergeCell ref="AL571:AM571"/>
    <mergeCell ref="AN571:AO571"/>
    <mergeCell ref="T571:U571"/>
    <mergeCell ref="V571:X571"/>
    <mergeCell ref="Y571:Z571"/>
    <mergeCell ref="AB571:AC571"/>
    <mergeCell ref="AD571:AE571"/>
    <mergeCell ref="AF571:AH571"/>
    <mergeCell ref="AI571:AK571"/>
    <mergeCell ref="AL568:AM568"/>
    <mergeCell ref="AN568:AO568"/>
    <mergeCell ref="AP568:AQ568"/>
    <mergeCell ref="AR568:AS568"/>
    <mergeCell ref="AT568:AU568"/>
    <mergeCell ref="AV568:AX568"/>
    <mergeCell ref="AY568:BA568"/>
    <mergeCell ref="BB568:BC568"/>
    <mergeCell ref="T568:U568"/>
    <mergeCell ref="V568:X568"/>
    <mergeCell ref="Y568:Z568"/>
    <mergeCell ref="AB568:AC568"/>
    <mergeCell ref="AD568:AE568"/>
    <mergeCell ref="AF568:AH568"/>
    <mergeCell ref="AI568:AK568"/>
    <mergeCell ref="C568:D568"/>
    <mergeCell ref="E568:F568"/>
    <mergeCell ref="G568:H568"/>
    <mergeCell ref="I568:M568"/>
    <mergeCell ref="N568:O568"/>
    <mergeCell ref="P568:Q568"/>
    <mergeCell ref="R568:S568"/>
    <mergeCell ref="T569:U569"/>
    <mergeCell ref="V569:X569"/>
    <mergeCell ref="Y569:Z569"/>
    <mergeCell ref="AB569:AC569"/>
    <mergeCell ref="AD569:AE569"/>
    <mergeCell ref="AF569:AH569"/>
    <mergeCell ref="AI569:AK569"/>
    <mergeCell ref="AL569:AM569"/>
    <mergeCell ref="AN569:AO569"/>
    <mergeCell ref="AR569:AS569"/>
    <mergeCell ref="AT569:AU569"/>
    <mergeCell ref="AV569:AX569"/>
    <mergeCell ref="AY569:BA569"/>
    <mergeCell ref="BB569:BC569"/>
    <mergeCell ref="C571:D571"/>
    <mergeCell ref="E571:F571"/>
    <mergeCell ref="G571:H571"/>
    <mergeCell ref="I571:M571"/>
    <mergeCell ref="N571:O571"/>
    <mergeCell ref="P571:Q571"/>
    <mergeCell ref="R571:S571"/>
    <mergeCell ref="AP571:AQ571"/>
    <mergeCell ref="AR571:AS571"/>
    <mergeCell ref="AT571:AU571"/>
    <mergeCell ref="AV571:AX571"/>
    <mergeCell ref="AY571:BA571"/>
    <mergeCell ref="BB571:BC571"/>
    <mergeCell ref="AP569:AQ569"/>
    <mergeCell ref="AP570:AQ570"/>
    <mergeCell ref="AR570:AS570"/>
    <mergeCell ref="AT570:AU570"/>
    <mergeCell ref="AV570:AX570"/>
    <mergeCell ref="AY570:BA570"/>
    <mergeCell ref="BB570:BC570"/>
    <mergeCell ref="T573:U573"/>
    <mergeCell ref="V573:X573"/>
    <mergeCell ref="Y573:Z573"/>
    <mergeCell ref="AB573:AC573"/>
    <mergeCell ref="AD573:AE573"/>
    <mergeCell ref="AF573:AH573"/>
    <mergeCell ref="AI573:AK573"/>
    <mergeCell ref="C573:D573"/>
    <mergeCell ref="E573:F573"/>
    <mergeCell ref="G573:H573"/>
    <mergeCell ref="I573:M573"/>
    <mergeCell ref="N573:O573"/>
    <mergeCell ref="P573:Q573"/>
    <mergeCell ref="R573:S573"/>
    <mergeCell ref="AL574:AM574"/>
    <mergeCell ref="AN574:AO574"/>
    <mergeCell ref="T574:U574"/>
    <mergeCell ref="V574:X574"/>
    <mergeCell ref="Y574:Z574"/>
    <mergeCell ref="AB574:AC574"/>
    <mergeCell ref="AD574:AE574"/>
    <mergeCell ref="AF574:AH574"/>
    <mergeCell ref="AI574:AK574"/>
    <mergeCell ref="C569:D569"/>
    <mergeCell ref="E569:F569"/>
    <mergeCell ref="G569:H569"/>
    <mergeCell ref="I569:M569"/>
    <mergeCell ref="N569:O569"/>
    <mergeCell ref="P569:Q569"/>
    <mergeCell ref="R569:S569"/>
    <mergeCell ref="C570:D570"/>
    <mergeCell ref="E570:F570"/>
    <mergeCell ref="G570:H570"/>
    <mergeCell ref="I570:M570"/>
    <mergeCell ref="N570:O570"/>
    <mergeCell ref="P570:Q570"/>
    <mergeCell ref="R570:S570"/>
    <mergeCell ref="AL572:AM572"/>
    <mergeCell ref="AN572:AO572"/>
    <mergeCell ref="AP572:AQ572"/>
    <mergeCell ref="AR572:AS572"/>
    <mergeCell ref="AT572:AU572"/>
    <mergeCell ref="AV572:AX572"/>
    <mergeCell ref="AY572:BA572"/>
    <mergeCell ref="BB572:BC572"/>
    <mergeCell ref="T572:U572"/>
    <mergeCell ref="V572:X572"/>
    <mergeCell ref="Y572:Z572"/>
    <mergeCell ref="AB572:AC572"/>
    <mergeCell ref="AD572:AE572"/>
    <mergeCell ref="AF572:AH572"/>
    <mergeCell ref="AI572:AK572"/>
    <mergeCell ref="C572:D572"/>
    <mergeCell ref="E572:F572"/>
    <mergeCell ref="G572:H572"/>
    <mergeCell ref="I572:M572"/>
    <mergeCell ref="N572:O572"/>
    <mergeCell ref="P572:Q572"/>
    <mergeCell ref="R572:S572"/>
    <mergeCell ref="AP573:AQ573"/>
    <mergeCell ref="AP574:AQ574"/>
    <mergeCell ref="AR574:AS574"/>
    <mergeCell ref="AT574:AU574"/>
    <mergeCell ref="AV574:AX574"/>
    <mergeCell ref="AY574:BA574"/>
    <mergeCell ref="BB574:BC574"/>
    <mergeCell ref="AL573:AM573"/>
    <mergeCell ref="AN573:AO573"/>
    <mergeCell ref="AR573:AS573"/>
    <mergeCell ref="AT573:AU573"/>
    <mergeCell ref="AV573:AX573"/>
    <mergeCell ref="AY573:BA573"/>
    <mergeCell ref="BB573:BC573"/>
    <mergeCell ref="C574:D574"/>
    <mergeCell ref="E574:F574"/>
    <mergeCell ref="G574:H574"/>
    <mergeCell ref="I574:M574"/>
    <mergeCell ref="N574:O574"/>
    <mergeCell ref="P574:Q574"/>
    <mergeCell ref="R574:S574"/>
    <mergeCell ref="AL575:AM575"/>
    <mergeCell ref="AN575:AO575"/>
    <mergeCell ref="AP575:AQ575"/>
    <mergeCell ref="AR575:AS575"/>
    <mergeCell ref="AT575:AU575"/>
    <mergeCell ref="AV575:AX575"/>
    <mergeCell ref="AY575:BA575"/>
    <mergeCell ref="BB575:BC575"/>
    <mergeCell ref="T575:U575"/>
    <mergeCell ref="V575:X575"/>
    <mergeCell ref="Y575:Z575"/>
    <mergeCell ref="AB575:AC575"/>
    <mergeCell ref="AD575:AE575"/>
    <mergeCell ref="AF575:AH575"/>
    <mergeCell ref="AI575:AK575"/>
    <mergeCell ref="C575:D575"/>
    <mergeCell ref="E575:F575"/>
    <mergeCell ref="G575:H575"/>
    <mergeCell ref="I575:M575"/>
    <mergeCell ref="N575:O575"/>
    <mergeCell ref="P575:Q575"/>
    <mergeCell ref="R575:S575"/>
    <mergeCell ref="AL576:AM576"/>
    <mergeCell ref="AN576:AO576"/>
    <mergeCell ref="AP576:AQ576"/>
    <mergeCell ref="AR576:AS576"/>
    <mergeCell ref="AT576:AU576"/>
    <mergeCell ref="AV576:AX576"/>
    <mergeCell ref="AY576:BA576"/>
    <mergeCell ref="BB576:BC576"/>
    <mergeCell ref="T576:U576"/>
    <mergeCell ref="V576:X576"/>
    <mergeCell ref="Y576:Z576"/>
    <mergeCell ref="AB576:AC576"/>
    <mergeCell ref="AD576:AE576"/>
    <mergeCell ref="AF576:AH576"/>
    <mergeCell ref="AI576:AK576"/>
    <mergeCell ref="C576:D576"/>
    <mergeCell ref="E576:F576"/>
    <mergeCell ref="G576:H576"/>
    <mergeCell ref="I576:M576"/>
    <mergeCell ref="N576:O576"/>
    <mergeCell ref="P576:Q576"/>
    <mergeCell ref="R576:S576"/>
    <mergeCell ref="AL579:AM579"/>
    <mergeCell ref="AN579:AO579"/>
    <mergeCell ref="T579:U579"/>
    <mergeCell ref="V579:X579"/>
    <mergeCell ref="Y579:Z579"/>
    <mergeCell ref="AB579:AC579"/>
    <mergeCell ref="AD579:AE579"/>
    <mergeCell ref="AF579:AH579"/>
    <mergeCell ref="AI579:AK579"/>
    <mergeCell ref="AL580:AM580"/>
    <mergeCell ref="AN580:AO580"/>
    <mergeCell ref="T580:U580"/>
    <mergeCell ref="V580:X580"/>
    <mergeCell ref="Y580:Z580"/>
    <mergeCell ref="AB580:AC580"/>
    <mergeCell ref="AD580:AE580"/>
    <mergeCell ref="AF580:AH580"/>
    <mergeCell ref="AI580:AK580"/>
    <mergeCell ref="AL577:AM577"/>
    <mergeCell ref="AN577:AO577"/>
    <mergeCell ref="AP577:AQ577"/>
    <mergeCell ref="AR577:AS577"/>
    <mergeCell ref="AT577:AU577"/>
    <mergeCell ref="AV577:AX577"/>
    <mergeCell ref="AY577:BA577"/>
    <mergeCell ref="BB577:BC577"/>
    <mergeCell ref="T577:U577"/>
    <mergeCell ref="V577:X577"/>
    <mergeCell ref="Y577:Z577"/>
    <mergeCell ref="AB577:AC577"/>
    <mergeCell ref="AD577:AE577"/>
    <mergeCell ref="AF577:AH577"/>
    <mergeCell ref="AI577:AK577"/>
    <mergeCell ref="C577:D577"/>
    <mergeCell ref="E577:F577"/>
    <mergeCell ref="G577:H577"/>
    <mergeCell ref="I577:M577"/>
    <mergeCell ref="N577:O577"/>
    <mergeCell ref="P577:Q577"/>
    <mergeCell ref="R577:S577"/>
    <mergeCell ref="T578:U578"/>
    <mergeCell ref="V578:X578"/>
    <mergeCell ref="Y578:Z578"/>
    <mergeCell ref="AB578:AC578"/>
    <mergeCell ref="AD578:AE578"/>
    <mergeCell ref="AF578:AH578"/>
    <mergeCell ref="AI578:AK578"/>
    <mergeCell ref="AL578:AM578"/>
    <mergeCell ref="AN578:AO578"/>
    <mergeCell ref="AR578:AS578"/>
    <mergeCell ref="AT578:AU578"/>
    <mergeCell ref="AV578:AX578"/>
    <mergeCell ref="AY578:BA578"/>
    <mergeCell ref="BB578:BC578"/>
    <mergeCell ref="C580:D580"/>
    <mergeCell ref="E580:F580"/>
    <mergeCell ref="G580:H580"/>
    <mergeCell ref="I580:M580"/>
    <mergeCell ref="N580:O580"/>
    <mergeCell ref="P580:Q580"/>
    <mergeCell ref="R580:S580"/>
    <mergeCell ref="AP580:AQ580"/>
    <mergeCell ref="AR580:AS580"/>
    <mergeCell ref="AT580:AU580"/>
    <mergeCell ref="AV580:AX580"/>
    <mergeCell ref="AY580:BA580"/>
    <mergeCell ref="BB580:BC580"/>
    <mergeCell ref="AP578:AQ578"/>
    <mergeCell ref="AP579:AQ579"/>
    <mergeCell ref="AR579:AS579"/>
    <mergeCell ref="AT579:AU579"/>
    <mergeCell ref="AV579:AX579"/>
    <mergeCell ref="AY579:BA579"/>
    <mergeCell ref="BB579:BC579"/>
    <mergeCell ref="T582:U582"/>
    <mergeCell ref="V582:X582"/>
    <mergeCell ref="Y582:Z582"/>
    <mergeCell ref="AB582:AC582"/>
    <mergeCell ref="AD582:AE582"/>
    <mergeCell ref="AF582:AH582"/>
    <mergeCell ref="AI582:AK582"/>
    <mergeCell ref="C582:D582"/>
    <mergeCell ref="E582:F582"/>
    <mergeCell ref="G582:H582"/>
    <mergeCell ref="I582:M582"/>
    <mergeCell ref="N582:O582"/>
    <mergeCell ref="P582:Q582"/>
    <mergeCell ref="R582:S582"/>
    <mergeCell ref="AL583:AM583"/>
    <mergeCell ref="AN583:AO583"/>
    <mergeCell ref="T583:U583"/>
    <mergeCell ref="V583:X583"/>
    <mergeCell ref="Y583:Z583"/>
    <mergeCell ref="AB583:AC583"/>
    <mergeCell ref="AD583:AE583"/>
    <mergeCell ref="AF583:AH583"/>
    <mergeCell ref="AI583:AK583"/>
    <mergeCell ref="C578:D578"/>
    <mergeCell ref="E578:F578"/>
    <mergeCell ref="G578:H578"/>
    <mergeCell ref="I578:M578"/>
    <mergeCell ref="N578:O578"/>
    <mergeCell ref="P578:Q578"/>
    <mergeCell ref="R578:S578"/>
    <mergeCell ref="C579:D579"/>
    <mergeCell ref="E579:F579"/>
    <mergeCell ref="G579:H579"/>
    <mergeCell ref="I579:M579"/>
    <mergeCell ref="N579:O579"/>
    <mergeCell ref="P579:Q579"/>
    <mergeCell ref="R579:S579"/>
    <mergeCell ref="AL581:AM581"/>
    <mergeCell ref="AN581:AO581"/>
    <mergeCell ref="AP581:AQ581"/>
    <mergeCell ref="AR581:AS581"/>
    <mergeCell ref="AT581:AU581"/>
    <mergeCell ref="AV581:AX581"/>
    <mergeCell ref="AY581:BA581"/>
    <mergeCell ref="BB581:BC581"/>
    <mergeCell ref="T581:U581"/>
    <mergeCell ref="V581:X581"/>
    <mergeCell ref="Y581:Z581"/>
    <mergeCell ref="AB581:AC581"/>
    <mergeCell ref="AD581:AE581"/>
    <mergeCell ref="AF581:AH581"/>
    <mergeCell ref="AI581:AK581"/>
    <mergeCell ref="C581:D581"/>
    <mergeCell ref="E581:F581"/>
    <mergeCell ref="G581:H581"/>
    <mergeCell ref="I581:M581"/>
    <mergeCell ref="N581:O581"/>
    <mergeCell ref="P581:Q581"/>
    <mergeCell ref="R581:S581"/>
    <mergeCell ref="AP582:AQ582"/>
    <mergeCell ref="AP583:AQ583"/>
    <mergeCell ref="AR583:AS583"/>
    <mergeCell ref="AT583:AU583"/>
    <mergeCell ref="AV583:AX583"/>
    <mergeCell ref="AY583:BA583"/>
    <mergeCell ref="BB583:BC583"/>
    <mergeCell ref="AL582:AM582"/>
    <mergeCell ref="AN582:AO582"/>
    <mergeCell ref="AR582:AS582"/>
    <mergeCell ref="AT582:AU582"/>
    <mergeCell ref="AV582:AX582"/>
    <mergeCell ref="AY582:BA582"/>
    <mergeCell ref="BB582:BC582"/>
    <mergeCell ref="C583:D583"/>
    <mergeCell ref="E583:F583"/>
    <mergeCell ref="G583:H583"/>
    <mergeCell ref="I583:M583"/>
    <mergeCell ref="N583:O583"/>
    <mergeCell ref="P583:Q583"/>
    <mergeCell ref="R583:S583"/>
    <mergeCell ref="AL584:AM584"/>
    <mergeCell ref="AN584:AO584"/>
    <mergeCell ref="AP584:AQ584"/>
    <mergeCell ref="AR584:AS584"/>
    <mergeCell ref="AT584:AU584"/>
    <mergeCell ref="AV584:AX584"/>
    <mergeCell ref="AY584:BA584"/>
    <mergeCell ref="BB584:BC584"/>
    <mergeCell ref="T584:U584"/>
    <mergeCell ref="V584:X584"/>
    <mergeCell ref="Y584:Z584"/>
    <mergeCell ref="AB584:AC584"/>
    <mergeCell ref="AD584:AE584"/>
    <mergeCell ref="AF584:AH584"/>
    <mergeCell ref="AI584:AK584"/>
    <mergeCell ref="C584:D584"/>
    <mergeCell ref="E584:F584"/>
    <mergeCell ref="G584:H584"/>
    <mergeCell ref="I584:M584"/>
    <mergeCell ref="N584:O584"/>
    <mergeCell ref="P584:Q584"/>
    <mergeCell ref="R584:S584"/>
    <mergeCell ref="AL585:AM585"/>
    <mergeCell ref="AN585:AO585"/>
    <mergeCell ref="AP585:AQ585"/>
    <mergeCell ref="AR585:AS585"/>
    <mergeCell ref="AT585:AU585"/>
    <mergeCell ref="AV585:AX585"/>
    <mergeCell ref="AY585:BA585"/>
    <mergeCell ref="BB585:BC585"/>
    <mergeCell ref="T585:U585"/>
    <mergeCell ref="V585:X585"/>
    <mergeCell ref="Y585:Z585"/>
    <mergeCell ref="AB585:AC585"/>
    <mergeCell ref="AD585:AE585"/>
    <mergeCell ref="AF585:AH585"/>
    <mergeCell ref="AI585:AK585"/>
    <mergeCell ref="C585:D585"/>
    <mergeCell ref="E585:F585"/>
    <mergeCell ref="G585:H585"/>
    <mergeCell ref="I585:M585"/>
    <mergeCell ref="N585:O585"/>
    <mergeCell ref="P585:Q585"/>
    <mergeCell ref="R585:S585"/>
    <mergeCell ref="AL588:AM588"/>
    <mergeCell ref="AN588:AO588"/>
    <mergeCell ref="T588:U588"/>
    <mergeCell ref="V588:X588"/>
    <mergeCell ref="Y588:Z588"/>
    <mergeCell ref="AB588:AC588"/>
    <mergeCell ref="AD588:AE588"/>
    <mergeCell ref="AF588:AH588"/>
    <mergeCell ref="AI588:AK588"/>
    <mergeCell ref="AL589:AM589"/>
    <mergeCell ref="AN589:AO589"/>
    <mergeCell ref="T589:U589"/>
    <mergeCell ref="V589:X589"/>
    <mergeCell ref="Y589:Z589"/>
    <mergeCell ref="AB589:AC589"/>
    <mergeCell ref="AD589:AE589"/>
    <mergeCell ref="AF589:AH589"/>
    <mergeCell ref="AI589:AK589"/>
    <mergeCell ref="AL586:AM586"/>
    <mergeCell ref="AN586:AO586"/>
    <mergeCell ref="AP586:AQ586"/>
    <mergeCell ref="AR586:AS586"/>
    <mergeCell ref="AT586:AU586"/>
    <mergeCell ref="AV586:AX586"/>
    <mergeCell ref="AY586:BA586"/>
    <mergeCell ref="BB586:BC586"/>
    <mergeCell ref="T586:U586"/>
    <mergeCell ref="V586:X586"/>
    <mergeCell ref="Y586:Z586"/>
    <mergeCell ref="AB586:AC586"/>
    <mergeCell ref="AD586:AE586"/>
    <mergeCell ref="AF586:AH586"/>
    <mergeCell ref="AI586:AK586"/>
    <mergeCell ref="C586:D586"/>
    <mergeCell ref="E586:F586"/>
    <mergeCell ref="G586:H586"/>
    <mergeCell ref="I586:M586"/>
    <mergeCell ref="N586:O586"/>
    <mergeCell ref="P586:Q586"/>
    <mergeCell ref="R586:S586"/>
    <mergeCell ref="T587:U587"/>
    <mergeCell ref="V587:X587"/>
    <mergeCell ref="Y587:Z587"/>
    <mergeCell ref="AB587:AC587"/>
    <mergeCell ref="AD587:AE587"/>
    <mergeCell ref="AF587:AH587"/>
    <mergeCell ref="AI587:AK587"/>
    <mergeCell ref="AL587:AM587"/>
    <mergeCell ref="AN587:AO587"/>
    <mergeCell ref="AR587:AS587"/>
    <mergeCell ref="AT587:AU587"/>
    <mergeCell ref="AV587:AX587"/>
    <mergeCell ref="AY587:BA587"/>
    <mergeCell ref="BB587:BC587"/>
    <mergeCell ref="C589:D589"/>
    <mergeCell ref="E589:F589"/>
    <mergeCell ref="G589:H589"/>
    <mergeCell ref="I589:M589"/>
    <mergeCell ref="N589:O589"/>
    <mergeCell ref="P589:Q589"/>
    <mergeCell ref="R589:S589"/>
    <mergeCell ref="AP589:AQ589"/>
    <mergeCell ref="AR589:AS589"/>
    <mergeCell ref="AT589:AU589"/>
    <mergeCell ref="AV589:AX589"/>
    <mergeCell ref="AY589:BA589"/>
    <mergeCell ref="BB589:BC589"/>
    <mergeCell ref="AP587:AQ587"/>
    <mergeCell ref="AP588:AQ588"/>
    <mergeCell ref="AR588:AS588"/>
    <mergeCell ref="AT588:AU588"/>
    <mergeCell ref="AV588:AX588"/>
    <mergeCell ref="AY588:BA588"/>
    <mergeCell ref="BB588:BC588"/>
    <mergeCell ref="T591:U591"/>
    <mergeCell ref="V591:X591"/>
    <mergeCell ref="Y591:Z591"/>
    <mergeCell ref="AB591:AC591"/>
    <mergeCell ref="AD591:AE591"/>
    <mergeCell ref="AF591:AH591"/>
    <mergeCell ref="AI591:AK591"/>
    <mergeCell ref="C591:D591"/>
    <mergeCell ref="E591:F591"/>
    <mergeCell ref="G591:H591"/>
    <mergeCell ref="I591:M591"/>
    <mergeCell ref="N591:O591"/>
    <mergeCell ref="P591:Q591"/>
    <mergeCell ref="R591:S591"/>
    <mergeCell ref="AL592:AM592"/>
    <mergeCell ref="AN592:AO592"/>
    <mergeCell ref="T592:U592"/>
    <mergeCell ref="V592:X592"/>
    <mergeCell ref="Y592:Z592"/>
    <mergeCell ref="AB592:AC592"/>
    <mergeCell ref="AD592:AE592"/>
    <mergeCell ref="AF592:AH592"/>
    <mergeCell ref="AI592:AK592"/>
    <mergeCell ref="C587:D587"/>
    <mergeCell ref="E587:F587"/>
    <mergeCell ref="G587:H587"/>
    <mergeCell ref="I587:M587"/>
    <mergeCell ref="N587:O587"/>
    <mergeCell ref="P587:Q587"/>
    <mergeCell ref="R587:S587"/>
    <mergeCell ref="C588:D588"/>
    <mergeCell ref="E588:F588"/>
    <mergeCell ref="G588:H588"/>
    <mergeCell ref="I588:M588"/>
    <mergeCell ref="N588:O588"/>
    <mergeCell ref="P588:Q588"/>
    <mergeCell ref="R588:S588"/>
    <mergeCell ref="AL590:AM590"/>
    <mergeCell ref="AN590:AO590"/>
    <mergeCell ref="AP590:AQ590"/>
    <mergeCell ref="AR590:AS590"/>
    <mergeCell ref="AT590:AU590"/>
    <mergeCell ref="AV590:AX590"/>
    <mergeCell ref="AY590:BA590"/>
    <mergeCell ref="BB590:BC590"/>
    <mergeCell ref="T590:U590"/>
    <mergeCell ref="V590:X590"/>
    <mergeCell ref="Y590:Z590"/>
    <mergeCell ref="AB590:AC590"/>
    <mergeCell ref="AD590:AE590"/>
    <mergeCell ref="AF590:AH590"/>
    <mergeCell ref="AI590:AK590"/>
    <mergeCell ref="C590:D590"/>
    <mergeCell ref="E590:F590"/>
    <mergeCell ref="G590:H590"/>
    <mergeCell ref="I590:M590"/>
    <mergeCell ref="N590:O590"/>
    <mergeCell ref="P590:Q590"/>
    <mergeCell ref="R590:S590"/>
    <mergeCell ref="AP591:AQ591"/>
    <mergeCell ref="AP592:AQ592"/>
    <mergeCell ref="AR592:AS592"/>
    <mergeCell ref="AT592:AU592"/>
    <mergeCell ref="AV592:AX592"/>
    <mergeCell ref="AY592:BA592"/>
    <mergeCell ref="BB592:BC592"/>
    <mergeCell ref="AL591:AM591"/>
    <mergeCell ref="AN591:AO591"/>
    <mergeCell ref="AR591:AS591"/>
    <mergeCell ref="AT591:AU591"/>
    <mergeCell ref="AV591:AX591"/>
    <mergeCell ref="AY591:BA591"/>
    <mergeCell ref="BB591:BC591"/>
    <mergeCell ref="C592:D592"/>
    <mergeCell ref="E592:F592"/>
    <mergeCell ref="G592:H592"/>
    <mergeCell ref="I592:M592"/>
    <mergeCell ref="N592:O592"/>
    <mergeCell ref="P592:Q592"/>
    <mergeCell ref="R592:S592"/>
    <mergeCell ref="AL593:AM593"/>
    <mergeCell ref="AN593:AO593"/>
    <mergeCell ref="AP593:AQ593"/>
    <mergeCell ref="AR593:AS593"/>
    <mergeCell ref="AT593:AU593"/>
    <mergeCell ref="AV593:AX593"/>
    <mergeCell ref="AY593:BA593"/>
    <mergeCell ref="BB593:BC593"/>
    <mergeCell ref="T593:U593"/>
    <mergeCell ref="V593:X593"/>
    <mergeCell ref="Y593:Z593"/>
    <mergeCell ref="AB593:AC593"/>
    <mergeCell ref="AD593:AE593"/>
    <mergeCell ref="AF593:AH593"/>
    <mergeCell ref="AI593:AK593"/>
    <mergeCell ref="C593:D593"/>
    <mergeCell ref="E593:F593"/>
    <mergeCell ref="G593:H593"/>
    <mergeCell ref="I593:M593"/>
    <mergeCell ref="N593:O593"/>
    <mergeCell ref="P593:Q593"/>
    <mergeCell ref="R593:S593"/>
    <mergeCell ref="AL594:AM594"/>
    <mergeCell ref="AN594:AO594"/>
    <mergeCell ref="AP594:AQ594"/>
    <mergeCell ref="AR594:AS594"/>
    <mergeCell ref="AT594:AU594"/>
    <mergeCell ref="AV594:AX594"/>
    <mergeCell ref="AY594:BA594"/>
    <mergeCell ref="BB594:BC594"/>
    <mergeCell ref="T594:U594"/>
    <mergeCell ref="V594:X594"/>
    <mergeCell ref="Y594:Z594"/>
    <mergeCell ref="AB594:AC594"/>
    <mergeCell ref="AD594:AE594"/>
    <mergeCell ref="AF594:AH594"/>
    <mergeCell ref="AI594:AK594"/>
    <mergeCell ref="C594:D594"/>
    <mergeCell ref="E594:F594"/>
    <mergeCell ref="G594:H594"/>
    <mergeCell ref="I594:M594"/>
    <mergeCell ref="N594:O594"/>
    <mergeCell ref="P594:Q594"/>
    <mergeCell ref="R594:S594"/>
    <mergeCell ref="AL597:AM597"/>
    <mergeCell ref="AN597:AO597"/>
    <mergeCell ref="T597:U597"/>
    <mergeCell ref="V597:X597"/>
    <mergeCell ref="Y597:Z597"/>
    <mergeCell ref="AB597:AC597"/>
    <mergeCell ref="AD597:AE597"/>
    <mergeCell ref="AF597:AH597"/>
    <mergeCell ref="AI597:AK597"/>
    <mergeCell ref="AL598:AM598"/>
    <mergeCell ref="AN598:AO598"/>
    <mergeCell ref="T598:U598"/>
    <mergeCell ref="V598:X598"/>
    <mergeCell ref="Y598:Z598"/>
    <mergeCell ref="AB598:AC598"/>
    <mergeCell ref="AD598:AE598"/>
    <mergeCell ref="AF598:AH598"/>
    <mergeCell ref="AI598:AK598"/>
    <mergeCell ref="AL595:AM595"/>
    <mergeCell ref="AN595:AO595"/>
    <mergeCell ref="AP595:AQ595"/>
    <mergeCell ref="AR595:AS595"/>
    <mergeCell ref="AT595:AU595"/>
    <mergeCell ref="AV595:AX595"/>
    <mergeCell ref="AY595:BA595"/>
    <mergeCell ref="BB595:BC595"/>
    <mergeCell ref="T595:U595"/>
    <mergeCell ref="V595:X595"/>
    <mergeCell ref="Y595:Z595"/>
    <mergeCell ref="AB595:AC595"/>
    <mergeCell ref="AD595:AE595"/>
    <mergeCell ref="AF595:AH595"/>
    <mergeCell ref="AI595:AK595"/>
    <mergeCell ref="C595:D595"/>
    <mergeCell ref="E595:F595"/>
    <mergeCell ref="G595:H595"/>
    <mergeCell ref="I595:M595"/>
    <mergeCell ref="N595:O595"/>
    <mergeCell ref="P595:Q595"/>
    <mergeCell ref="R595:S595"/>
    <mergeCell ref="T596:U596"/>
    <mergeCell ref="V596:X596"/>
    <mergeCell ref="Y596:Z596"/>
    <mergeCell ref="AB596:AC596"/>
    <mergeCell ref="AD596:AE596"/>
    <mergeCell ref="AF596:AH596"/>
    <mergeCell ref="AI596:AK596"/>
    <mergeCell ref="AL596:AM596"/>
    <mergeCell ref="AN596:AO596"/>
    <mergeCell ref="AR596:AS596"/>
    <mergeCell ref="AT596:AU596"/>
    <mergeCell ref="AV596:AX596"/>
    <mergeCell ref="AY596:BA596"/>
    <mergeCell ref="BB596:BC596"/>
    <mergeCell ref="C598:D598"/>
    <mergeCell ref="E598:F598"/>
    <mergeCell ref="G598:H598"/>
    <mergeCell ref="I598:M598"/>
    <mergeCell ref="N598:O598"/>
    <mergeCell ref="P598:Q598"/>
    <mergeCell ref="R598:S598"/>
    <mergeCell ref="AP598:AQ598"/>
    <mergeCell ref="AR598:AS598"/>
    <mergeCell ref="AT598:AU598"/>
    <mergeCell ref="AV598:AX598"/>
    <mergeCell ref="AY598:BA598"/>
    <mergeCell ref="BB598:BC598"/>
    <mergeCell ref="AP596:AQ596"/>
    <mergeCell ref="AP597:AQ597"/>
    <mergeCell ref="AR597:AS597"/>
    <mergeCell ref="AT597:AU597"/>
    <mergeCell ref="AV597:AX597"/>
    <mergeCell ref="AY597:BA597"/>
    <mergeCell ref="BB597:BC597"/>
    <mergeCell ref="T600:U600"/>
    <mergeCell ref="V600:X600"/>
    <mergeCell ref="Y600:Z600"/>
    <mergeCell ref="AB600:AC600"/>
    <mergeCell ref="AD600:AE600"/>
    <mergeCell ref="AF600:AH600"/>
    <mergeCell ref="AI600:AK600"/>
    <mergeCell ref="C600:D600"/>
    <mergeCell ref="E600:F600"/>
    <mergeCell ref="G600:H600"/>
    <mergeCell ref="I600:M600"/>
    <mergeCell ref="N600:O600"/>
    <mergeCell ref="P600:Q600"/>
    <mergeCell ref="R600:S600"/>
    <mergeCell ref="AL601:AM601"/>
    <mergeCell ref="AN601:AO601"/>
    <mergeCell ref="T601:U601"/>
    <mergeCell ref="V601:X601"/>
    <mergeCell ref="Y601:Z601"/>
    <mergeCell ref="AB601:AC601"/>
    <mergeCell ref="AD601:AE601"/>
    <mergeCell ref="AF601:AH601"/>
    <mergeCell ref="AI601:AK601"/>
    <mergeCell ref="C596:D596"/>
    <mergeCell ref="E596:F596"/>
    <mergeCell ref="G596:H596"/>
    <mergeCell ref="I596:M596"/>
    <mergeCell ref="N596:O596"/>
    <mergeCell ref="P596:Q596"/>
    <mergeCell ref="R596:S596"/>
    <mergeCell ref="C597:D597"/>
    <mergeCell ref="E597:F597"/>
    <mergeCell ref="G597:H597"/>
    <mergeCell ref="I597:M597"/>
    <mergeCell ref="N597:O597"/>
    <mergeCell ref="P597:Q597"/>
    <mergeCell ref="R597:S597"/>
    <mergeCell ref="AL599:AM599"/>
    <mergeCell ref="AN599:AO599"/>
    <mergeCell ref="AP599:AQ599"/>
    <mergeCell ref="AR599:AS599"/>
    <mergeCell ref="AT599:AU599"/>
    <mergeCell ref="AV599:AX599"/>
    <mergeCell ref="AY599:BA599"/>
    <mergeCell ref="BB599:BC599"/>
    <mergeCell ref="T599:U599"/>
    <mergeCell ref="V599:X599"/>
    <mergeCell ref="Y599:Z599"/>
    <mergeCell ref="AB599:AC599"/>
    <mergeCell ref="AD599:AE599"/>
    <mergeCell ref="AF599:AH599"/>
    <mergeCell ref="AI599:AK599"/>
    <mergeCell ref="C599:D599"/>
    <mergeCell ref="E599:F599"/>
    <mergeCell ref="G599:H599"/>
    <mergeCell ref="I599:M599"/>
    <mergeCell ref="N599:O599"/>
    <mergeCell ref="P599:Q599"/>
    <mergeCell ref="R599:S599"/>
    <mergeCell ref="AP600:AQ600"/>
    <mergeCell ref="AP601:AQ601"/>
    <mergeCell ref="AR601:AS601"/>
    <mergeCell ref="AT601:AU601"/>
    <mergeCell ref="AV601:AX601"/>
    <mergeCell ref="AY601:BA601"/>
    <mergeCell ref="BB601:BC601"/>
    <mergeCell ref="AL600:AM600"/>
    <mergeCell ref="AN600:AO600"/>
    <mergeCell ref="AR600:AS600"/>
    <mergeCell ref="AT600:AU600"/>
    <mergeCell ref="AV600:AX600"/>
    <mergeCell ref="AY600:BA600"/>
    <mergeCell ref="BB600:BC600"/>
    <mergeCell ref="C601:D601"/>
    <mergeCell ref="E601:F601"/>
    <mergeCell ref="G601:H601"/>
    <mergeCell ref="I601:M601"/>
    <mergeCell ref="N601:O601"/>
    <mergeCell ref="P601:Q601"/>
    <mergeCell ref="R601:S601"/>
    <mergeCell ref="AL602:AM602"/>
    <mergeCell ref="AN602:AO602"/>
    <mergeCell ref="AP602:AQ602"/>
    <mergeCell ref="AR602:AS602"/>
    <mergeCell ref="AT602:AU602"/>
    <mergeCell ref="AV602:AX602"/>
    <mergeCell ref="AY602:BA602"/>
    <mergeCell ref="BB602:BC602"/>
    <mergeCell ref="T602:U602"/>
    <mergeCell ref="V602:X602"/>
    <mergeCell ref="Y602:Z602"/>
    <mergeCell ref="AB602:AC602"/>
    <mergeCell ref="AD602:AE602"/>
    <mergeCell ref="AF602:AH602"/>
    <mergeCell ref="AI602:AK602"/>
    <mergeCell ref="C602:D602"/>
    <mergeCell ref="E602:F602"/>
    <mergeCell ref="G602:H602"/>
    <mergeCell ref="I602:M602"/>
    <mergeCell ref="N602:O602"/>
    <mergeCell ref="P602:Q602"/>
    <mergeCell ref="R602:S602"/>
    <mergeCell ref="AL603:AM603"/>
    <mergeCell ref="AN603:AO603"/>
    <mergeCell ref="AP603:AQ603"/>
    <mergeCell ref="AR603:AS603"/>
    <mergeCell ref="AT603:AU603"/>
    <mergeCell ref="AV603:AX603"/>
    <mergeCell ref="AY603:BA603"/>
    <mergeCell ref="BB603:BC603"/>
    <mergeCell ref="T603:U603"/>
    <mergeCell ref="V603:X603"/>
    <mergeCell ref="Y603:Z603"/>
    <mergeCell ref="AB603:AC603"/>
    <mergeCell ref="AD603:AE603"/>
    <mergeCell ref="AF603:AH603"/>
    <mergeCell ref="AI603:AK603"/>
    <mergeCell ref="C603:D603"/>
    <mergeCell ref="E603:F603"/>
    <mergeCell ref="G603:H603"/>
    <mergeCell ref="I603:M603"/>
    <mergeCell ref="N603:O603"/>
    <mergeCell ref="P603:Q603"/>
    <mergeCell ref="R603:S603"/>
    <mergeCell ref="AL606:AM606"/>
    <mergeCell ref="AN606:AO606"/>
    <mergeCell ref="T606:U606"/>
    <mergeCell ref="V606:X606"/>
    <mergeCell ref="Y606:Z606"/>
    <mergeCell ref="AB606:AC606"/>
    <mergeCell ref="AD606:AE606"/>
    <mergeCell ref="AF606:AH606"/>
    <mergeCell ref="AI606:AK606"/>
    <mergeCell ref="AL607:AM607"/>
    <mergeCell ref="AN607:AO607"/>
    <mergeCell ref="T607:U607"/>
    <mergeCell ref="V607:X607"/>
    <mergeCell ref="Y607:Z607"/>
    <mergeCell ref="AB607:AC607"/>
    <mergeCell ref="AD607:AE607"/>
    <mergeCell ref="AF607:AH607"/>
    <mergeCell ref="AI607:AK607"/>
    <mergeCell ref="AL604:AM604"/>
    <mergeCell ref="AN604:AO604"/>
    <mergeCell ref="AP604:AQ604"/>
    <mergeCell ref="AR604:AS604"/>
    <mergeCell ref="AT604:AU604"/>
    <mergeCell ref="AV604:AX604"/>
    <mergeCell ref="AY604:BA604"/>
    <mergeCell ref="BB604:BC604"/>
    <mergeCell ref="T604:U604"/>
    <mergeCell ref="V604:X604"/>
    <mergeCell ref="Y604:Z604"/>
    <mergeCell ref="AB604:AC604"/>
    <mergeCell ref="AD604:AE604"/>
    <mergeCell ref="AF604:AH604"/>
    <mergeCell ref="AI604:AK604"/>
    <mergeCell ref="C604:D604"/>
    <mergeCell ref="E604:F604"/>
    <mergeCell ref="G604:H604"/>
    <mergeCell ref="I604:M604"/>
    <mergeCell ref="N604:O604"/>
    <mergeCell ref="P604:Q604"/>
    <mergeCell ref="R604:S604"/>
    <mergeCell ref="T605:U605"/>
    <mergeCell ref="V605:X605"/>
    <mergeCell ref="Y605:Z605"/>
    <mergeCell ref="AB605:AC605"/>
    <mergeCell ref="AD605:AE605"/>
    <mergeCell ref="AF605:AH605"/>
    <mergeCell ref="AI605:AK605"/>
    <mergeCell ref="AL605:AM605"/>
    <mergeCell ref="AN605:AO605"/>
    <mergeCell ref="AR605:AS605"/>
    <mergeCell ref="AT605:AU605"/>
    <mergeCell ref="AV605:AX605"/>
    <mergeCell ref="AY605:BA605"/>
    <mergeCell ref="BB605:BC605"/>
    <mergeCell ref="C607:D607"/>
    <mergeCell ref="E607:F607"/>
    <mergeCell ref="G607:H607"/>
    <mergeCell ref="I607:M607"/>
    <mergeCell ref="N607:O607"/>
    <mergeCell ref="P607:Q607"/>
    <mergeCell ref="R607:S607"/>
    <mergeCell ref="AP607:AQ607"/>
    <mergeCell ref="AR607:AS607"/>
    <mergeCell ref="AT607:AU607"/>
    <mergeCell ref="AV607:AX607"/>
    <mergeCell ref="AY607:BA607"/>
    <mergeCell ref="BB607:BC607"/>
    <mergeCell ref="AP605:AQ605"/>
    <mergeCell ref="AP606:AQ606"/>
    <mergeCell ref="AR606:AS606"/>
    <mergeCell ref="AT606:AU606"/>
    <mergeCell ref="AV606:AX606"/>
    <mergeCell ref="AY606:BA606"/>
    <mergeCell ref="BB606:BC606"/>
    <mergeCell ref="T609:U609"/>
    <mergeCell ref="V609:X609"/>
    <mergeCell ref="Y609:Z609"/>
    <mergeCell ref="AB609:AC609"/>
    <mergeCell ref="AD609:AE609"/>
    <mergeCell ref="AF609:AH609"/>
    <mergeCell ref="AI609:AK609"/>
    <mergeCell ref="C609:D609"/>
    <mergeCell ref="E609:F609"/>
    <mergeCell ref="G609:H609"/>
    <mergeCell ref="I609:M609"/>
    <mergeCell ref="N609:O609"/>
    <mergeCell ref="P609:Q609"/>
    <mergeCell ref="R609:S609"/>
    <mergeCell ref="AL610:AM610"/>
    <mergeCell ref="AN610:AO610"/>
    <mergeCell ref="T610:U610"/>
    <mergeCell ref="V610:X610"/>
    <mergeCell ref="Y610:Z610"/>
    <mergeCell ref="AB610:AC610"/>
    <mergeCell ref="AD610:AE610"/>
    <mergeCell ref="AF610:AH610"/>
    <mergeCell ref="AI610:AK610"/>
    <mergeCell ref="C605:D605"/>
    <mergeCell ref="E605:F605"/>
    <mergeCell ref="G605:H605"/>
    <mergeCell ref="I605:M605"/>
    <mergeCell ref="N605:O605"/>
    <mergeCell ref="P605:Q605"/>
    <mergeCell ref="R605:S605"/>
    <mergeCell ref="C606:D606"/>
    <mergeCell ref="E606:F606"/>
    <mergeCell ref="G606:H606"/>
    <mergeCell ref="I606:M606"/>
    <mergeCell ref="N606:O606"/>
    <mergeCell ref="P606:Q606"/>
    <mergeCell ref="R606:S606"/>
    <mergeCell ref="AL608:AM608"/>
    <mergeCell ref="AN608:AO608"/>
    <mergeCell ref="AP608:AQ608"/>
    <mergeCell ref="AR608:AS608"/>
    <mergeCell ref="AT608:AU608"/>
    <mergeCell ref="AV608:AX608"/>
    <mergeCell ref="AY608:BA608"/>
    <mergeCell ref="BB608:BC608"/>
    <mergeCell ref="T608:U608"/>
    <mergeCell ref="V608:X608"/>
    <mergeCell ref="Y608:Z608"/>
    <mergeCell ref="AB608:AC608"/>
    <mergeCell ref="AD608:AE608"/>
    <mergeCell ref="AF608:AH608"/>
    <mergeCell ref="AI608:AK608"/>
    <mergeCell ref="C608:D608"/>
    <mergeCell ref="E608:F608"/>
    <mergeCell ref="G608:H608"/>
    <mergeCell ref="I608:M608"/>
    <mergeCell ref="N608:O608"/>
    <mergeCell ref="P608:Q608"/>
    <mergeCell ref="R608:S608"/>
    <mergeCell ref="AP609:AQ609"/>
    <mergeCell ref="AP610:AQ610"/>
    <mergeCell ref="AR610:AS610"/>
    <mergeCell ref="AT610:AU610"/>
    <mergeCell ref="AV610:AX610"/>
    <mergeCell ref="AY610:BA610"/>
    <mergeCell ref="BB610:BC610"/>
    <mergeCell ref="AL609:AM609"/>
    <mergeCell ref="AN609:AO609"/>
    <mergeCell ref="AR609:AS609"/>
    <mergeCell ref="AT609:AU609"/>
    <mergeCell ref="AV609:AX609"/>
    <mergeCell ref="AY609:BA609"/>
    <mergeCell ref="BB609:BC609"/>
    <mergeCell ref="C610:D610"/>
    <mergeCell ref="E610:F610"/>
    <mergeCell ref="G610:H610"/>
    <mergeCell ref="I610:M610"/>
    <mergeCell ref="N610:O610"/>
    <mergeCell ref="P610:Q610"/>
    <mergeCell ref="R610:S610"/>
    <mergeCell ref="AL611:AM611"/>
    <mergeCell ref="AN611:AO611"/>
    <mergeCell ref="AP611:AQ611"/>
    <mergeCell ref="AR611:AS611"/>
    <mergeCell ref="AT611:AU611"/>
    <mergeCell ref="AV611:AX611"/>
    <mergeCell ref="AY611:BA611"/>
    <mergeCell ref="BB611:BC611"/>
    <mergeCell ref="T611:U611"/>
    <mergeCell ref="V611:X611"/>
    <mergeCell ref="Y611:Z611"/>
    <mergeCell ref="AB611:AC611"/>
    <mergeCell ref="AD611:AE611"/>
    <mergeCell ref="AF611:AH611"/>
    <mergeCell ref="AI611:AK611"/>
    <mergeCell ref="C611:D611"/>
    <mergeCell ref="E611:F611"/>
    <mergeCell ref="G611:H611"/>
    <mergeCell ref="I611:M611"/>
    <mergeCell ref="N611:O611"/>
    <mergeCell ref="P611:Q611"/>
    <mergeCell ref="R611:S611"/>
    <mergeCell ref="AL612:AM612"/>
    <mergeCell ref="AN612:AO612"/>
    <mergeCell ref="AP612:AQ612"/>
    <mergeCell ref="AR612:AS612"/>
    <mergeCell ref="AT612:AU612"/>
    <mergeCell ref="AV612:AX612"/>
    <mergeCell ref="AY612:BA612"/>
    <mergeCell ref="BB612:BC612"/>
    <mergeCell ref="T612:U612"/>
    <mergeCell ref="V612:X612"/>
    <mergeCell ref="Y612:Z612"/>
    <mergeCell ref="AB612:AC612"/>
    <mergeCell ref="AD612:AE612"/>
    <mergeCell ref="AF612:AH612"/>
    <mergeCell ref="AI612:AK612"/>
    <mergeCell ref="C612:D612"/>
    <mergeCell ref="E612:F612"/>
    <mergeCell ref="G612:H612"/>
    <mergeCell ref="I612:M612"/>
    <mergeCell ref="N612:O612"/>
    <mergeCell ref="P612:Q612"/>
    <mergeCell ref="R612:S612"/>
    <mergeCell ref="AL615:AM615"/>
    <mergeCell ref="AN615:AO615"/>
    <mergeCell ref="T615:U615"/>
    <mergeCell ref="V615:X615"/>
    <mergeCell ref="Y615:Z615"/>
    <mergeCell ref="AB615:AC615"/>
    <mergeCell ref="AD615:AE615"/>
    <mergeCell ref="AF615:AH615"/>
    <mergeCell ref="AI615:AK615"/>
    <mergeCell ref="AL616:AM616"/>
    <mergeCell ref="AN616:AO616"/>
    <mergeCell ref="T616:U616"/>
    <mergeCell ref="V616:X616"/>
    <mergeCell ref="Y616:Z616"/>
    <mergeCell ref="AB616:AC616"/>
    <mergeCell ref="AD616:AE616"/>
    <mergeCell ref="AF616:AH616"/>
    <mergeCell ref="AI616:AK616"/>
    <mergeCell ref="AL613:AM613"/>
    <mergeCell ref="AN613:AO613"/>
    <mergeCell ref="AP613:AQ613"/>
    <mergeCell ref="AR613:AS613"/>
    <mergeCell ref="AT613:AU613"/>
    <mergeCell ref="AV613:AX613"/>
    <mergeCell ref="AY613:BA613"/>
    <mergeCell ref="BB613:BC613"/>
    <mergeCell ref="T613:U613"/>
    <mergeCell ref="V613:X613"/>
    <mergeCell ref="Y613:Z613"/>
    <mergeCell ref="AB613:AC613"/>
    <mergeCell ref="AD613:AE613"/>
    <mergeCell ref="AF613:AH613"/>
    <mergeCell ref="AI613:AK613"/>
    <mergeCell ref="C613:D613"/>
    <mergeCell ref="E613:F613"/>
    <mergeCell ref="G613:H613"/>
    <mergeCell ref="I613:M613"/>
    <mergeCell ref="N613:O613"/>
    <mergeCell ref="P613:Q613"/>
    <mergeCell ref="R613:S613"/>
    <mergeCell ref="T614:U614"/>
    <mergeCell ref="V614:X614"/>
    <mergeCell ref="Y614:Z614"/>
    <mergeCell ref="AB614:AC614"/>
    <mergeCell ref="AD614:AE614"/>
    <mergeCell ref="AF614:AH614"/>
    <mergeCell ref="AI614:AK614"/>
    <mergeCell ref="AL614:AM614"/>
    <mergeCell ref="AN614:AO614"/>
    <mergeCell ref="AR614:AS614"/>
    <mergeCell ref="AT614:AU614"/>
    <mergeCell ref="AV614:AX614"/>
    <mergeCell ref="AY614:BA614"/>
    <mergeCell ref="BB614:BC614"/>
    <mergeCell ref="C616:D616"/>
    <mergeCell ref="E616:F616"/>
    <mergeCell ref="G616:H616"/>
    <mergeCell ref="I616:M616"/>
    <mergeCell ref="N616:O616"/>
    <mergeCell ref="P616:Q616"/>
    <mergeCell ref="R616:S616"/>
    <mergeCell ref="AP616:AQ616"/>
    <mergeCell ref="AR616:AS616"/>
    <mergeCell ref="AT616:AU616"/>
    <mergeCell ref="AV616:AX616"/>
    <mergeCell ref="AY616:BA616"/>
    <mergeCell ref="BB616:BC616"/>
    <mergeCell ref="AP614:AQ614"/>
    <mergeCell ref="AP615:AQ615"/>
    <mergeCell ref="AR615:AS615"/>
    <mergeCell ref="AT615:AU615"/>
    <mergeCell ref="AV615:AX615"/>
    <mergeCell ref="AY615:BA615"/>
    <mergeCell ref="BB615:BC615"/>
    <mergeCell ref="T618:U618"/>
    <mergeCell ref="V618:X618"/>
    <mergeCell ref="Y618:Z618"/>
    <mergeCell ref="AB618:AC618"/>
    <mergeCell ref="AD618:AE618"/>
    <mergeCell ref="AF618:AH618"/>
    <mergeCell ref="AI618:AK618"/>
    <mergeCell ref="C618:D618"/>
    <mergeCell ref="E618:F618"/>
    <mergeCell ref="G618:H618"/>
    <mergeCell ref="I618:M618"/>
    <mergeCell ref="N618:O618"/>
    <mergeCell ref="P618:Q618"/>
    <mergeCell ref="R618:S618"/>
    <mergeCell ref="AL619:AM619"/>
    <mergeCell ref="AN619:AO619"/>
    <mergeCell ref="T619:U619"/>
    <mergeCell ref="V619:X619"/>
    <mergeCell ref="Y619:Z619"/>
    <mergeCell ref="AB619:AC619"/>
    <mergeCell ref="AD619:AE619"/>
    <mergeCell ref="AF619:AH619"/>
    <mergeCell ref="AI619:AK619"/>
    <mergeCell ref="C614:D614"/>
    <mergeCell ref="E614:F614"/>
    <mergeCell ref="G614:H614"/>
    <mergeCell ref="I614:M614"/>
    <mergeCell ref="N614:O614"/>
    <mergeCell ref="P614:Q614"/>
    <mergeCell ref="R614:S614"/>
    <mergeCell ref="C615:D615"/>
    <mergeCell ref="E615:F615"/>
    <mergeCell ref="G615:H615"/>
    <mergeCell ref="I615:M615"/>
    <mergeCell ref="N615:O615"/>
    <mergeCell ref="P615:Q615"/>
    <mergeCell ref="R615:S615"/>
    <mergeCell ref="AL617:AM617"/>
    <mergeCell ref="AN617:AO617"/>
    <mergeCell ref="AP617:AQ617"/>
    <mergeCell ref="AR617:AS617"/>
    <mergeCell ref="AT617:AU617"/>
    <mergeCell ref="AV617:AX617"/>
    <mergeCell ref="AY617:BA617"/>
    <mergeCell ref="BB617:BC617"/>
    <mergeCell ref="T617:U617"/>
    <mergeCell ref="V617:X617"/>
    <mergeCell ref="Y617:Z617"/>
    <mergeCell ref="AB617:AC617"/>
    <mergeCell ref="AD617:AE617"/>
    <mergeCell ref="AF617:AH617"/>
    <mergeCell ref="AI617:AK617"/>
    <mergeCell ref="C617:D617"/>
    <mergeCell ref="E617:F617"/>
    <mergeCell ref="G617:H617"/>
    <mergeCell ref="I617:M617"/>
    <mergeCell ref="N617:O617"/>
    <mergeCell ref="P617:Q617"/>
    <mergeCell ref="R617:S617"/>
    <mergeCell ref="AP618:AQ618"/>
    <mergeCell ref="AP619:AQ619"/>
    <mergeCell ref="AR619:AS619"/>
    <mergeCell ref="AT619:AU619"/>
    <mergeCell ref="AV619:AX619"/>
    <mergeCell ref="AY619:BA619"/>
    <mergeCell ref="BB619:BC619"/>
    <mergeCell ref="AL618:AM618"/>
    <mergeCell ref="AN618:AO618"/>
    <mergeCell ref="AR618:AS618"/>
    <mergeCell ref="AT618:AU618"/>
    <mergeCell ref="AV618:AX618"/>
    <mergeCell ref="AY618:BA618"/>
    <mergeCell ref="BB618:BC618"/>
    <mergeCell ref="C619:D619"/>
    <mergeCell ref="E619:F619"/>
    <mergeCell ref="G619:H619"/>
    <mergeCell ref="I619:M619"/>
    <mergeCell ref="N619:O619"/>
    <mergeCell ref="P619:Q619"/>
    <mergeCell ref="R619:S619"/>
    <mergeCell ref="AL620:AM620"/>
    <mergeCell ref="AN620:AO620"/>
    <mergeCell ref="AP620:AQ620"/>
    <mergeCell ref="AR620:AS620"/>
    <mergeCell ref="AT620:AU620"/>
    <mergeCell ref="AV620:AX620"/>
    <mergeCell ref="AY620:BA620"/>
    <mergeCell ref="BB620:BC620"/>
    <mergeCell ref="T620:U620"/>
    <mergeCell ref="V620:X620"/>
    <mergeCell ref="Y620:Z620"/>
    <mergeCell ref="AB620:AC620"/>
    <mergeCell ref="AD620:AE620"/>
    <mergeCell ref="AF620:AH620"/>
    <mergeCell ref="AI620:AK620"/>
    <mergeCell ref="C620:D620"/>
    <mergeCell ref="E620:F620"/>
    <mergeCell ref="G620:H620"/>
    <mergeCell ref="I620:M620"/>
    <mergeCell ref="N620:O620"/>
    <mergeCell ref="P620:Q620"/>
    <mergeCell ref="R620:S620"/>
    <mergeCell ref="AL621:AM621"/>
    <mergeCell ref="AN621:AO621"/>
    <mergeCell ref="AP621:AQ621"/>
    <mergeCell ref="AR621:AS621"/>
    <mergeCell ref="AT621:AU621"/>
    <mergeCell ref="AV621:AX621"/>
    <mergeCell ref="AY621:BA621"/>
    <mergeCell ref="BB621:BC621"/>
    <mergeCell ref="T621:U621"/>
    <mergeCell ref="V621:X621"/>
    <mergeCell ref="Y621:Z621"/>
    <mergeCell ref="AB621:AC621"/>
    <mergeCell ref="AD621:AE621"/>
    <mergeCell ref="AF621:AH621"/>
    <mergeCell ref="AI621:AK621"/>
    <mergeCell ref="C621:D621"/>
    <mergeCell ref="E621:F621"/>
    <mergeCell ref="G621:H621"/>
    <mergeCell ref="I621:M621"/>
    <mergeCell ref="N621:O621"/>
    <mergeCell ref="P621:Q621"/>
    <mergeCell ref="R621:S621"/>
    <mergeCell ref="AL624:AM624"/>
    <mergeCell ref="AN624:AO624"/>
    <mergeCell ref="T624:U624"/>
    <mergeCell ref="V624:X624"/>
    <mergeCell ref="Y624:Z624"/>
    <mergeCell ref="AB624:AC624"/>
    <mergeCell ref="AD624:AE624"/>
    <mergeCell ref="AF624:AH624"/>
    <mergeCell ref="AI624:AK624"/>
    <mergeCell ref="AL625:AM625"/>
    <mergeCell ref="AN625:AO625"/>
    <mergeCell ref="T625:U625"/>
    <mergeCell ref="V625:X625"/>
    <mergeCell ref="Y625:Z625"/>
    <mergeCell ref="AB625:AC625"/>
    <mergeCell ref="AD625:AE625"/>
    <mergeCell ref="AF625:AH625"/>
    <mergeCell ref="AI625:AK625"/>
    <mergeCell ref="AL622:AM622"/>
    <mergeCell ref="AN622:AO622"/>
    <mergeCell ref="AP622:AQ622"/>
    <mergeCell ref="AR622:AS622"/>
    <mergeCell ref="AT622:AU622"/>
    <mergeCell ref="AV622:AX622"/>
    <mergeCell ref="AY622:BA622"/>
    <mergeCell ref="BB622:BC622"/>
    <mergeCell ref="T622:U622"/>
    <mergeCell ref="V622:X622"/>
    <mergeCell ref="Y622:Z622"/>
    <mergeCell ref="AB622:AC622"/>
    <mergeCell ref="AD622:AE622"/>
    <mergeCell ref="AF622:AH622"/>
    <mergeCell ref="AI622:AK622"/>
    <mergeCell ref="C622:D622"/>
    <mergeCell ref="E622:F622"/>
    <mergeCell ref="G622:H622"/>
    <mergeCell ref="I622:M622"/>
    <mergeCell ref="N622:O622"/>
    <mergeCell ref="P622:Q622"/>
    <mergeCell ref="R622:S622"/>
    <mergeCell ref="T623:U623"/>
    <mergeCell ref="V623:X623"/>
    <mergeCell ref="Y623:Z623"/>
    <mergeCell ref="AB623:AC623"/>
    <mergeCell ref="AD623:AE623"/>
    <mergeCell ref="AF623:AH623"/>
    <mergeCell ref="AI623:AK623"/>
    <mergeCell ref="AL623:AM623"/>
    <mergeCell ref="AN623:AO623"/>
    <mergeCell ref="AR623:AS623"/>
    <mergeCell ref="AT623:AU623"/>
    <mergeCell ref="AV623:AX623"/>
    <mergeCell ref="AY623:BA623"/>
    <mergeCell ref="BB623:BC623"/>
    <mergeCell ref="C625:D625"/>
    <mergeCell ref="E625:F625"/>
    <mergeCell ref="G625:H625"/>
    <mergeCell ref="I625:M625"/>
    <mergeCell ref="N625:O625"/>
    <mergeCell ref="P625:Q625"/>
    <mergeCell ref="R625:S625"/>
    <mergeCell ref="AP625:AQ625"/>
    <mergeCell ref="AR625:AS625"/>
    <mergeCell ref="AT625:AU625"/>
    <mergeCell ref="AV625:AX625"/>
    <mergeCell ref="AY625:BA625"/>
    <mergeCell ref="BB625:BC625"/>
    <mergeCell ref="AP623:AQ623"/>
    <mergeCell ref="AP624:AQ624"/>
    <mergeCell ref="AR624:AS624"/>
    <mergeCell ref="AT624:AU624"/>
    <mergeCell ref="AV624:AX624"/>
    <mergeCell ref="AY624:BA624"/>
    <mergeCell ref="BB624:BC624"/>
    <mergeCell ref="T627:U627"/>
    <mergeCell ref="V627:X627"/>
    <mergeCell ref="Y627:Z627"/>
    <mergeCell ref="AB627:AC627"/>
    <mergeCell ref="AD627:AE627"/>
    <mergeCell ref="AF627:AH627"/>
    <mergeCell ref="AI627:AK627"/>
    <mergeCell ref="C627:D627"/>
    <mergeCell ref="E627:F627"/>
    <mergeCell ref="G627:H627"/>
    <mergeCell ref="I627:M627"/>
    <mergeCell ref="N627:O627"/>
    <mergeCell ref="P627:Q627"/>
    <mergeCell ref="R627:S627"/>
    <mergeCell ref="AL628:AM628"/>
    <mergeCell ref="AN628:AO628"/>
    <mergeCell ref="T628:U628"/>
    <mergeCell ref="V628:X628"/>
    <mergeCell ref="Y628:Z628"/>
    <mergeCell ref="AB628:AC628"/>
    <mergeCell ref="AD628:AE628"/>
    <mergeCell ref="AF628:AH628"/>
    <mergeCell ref="AI628:AK628"/>
    <mergeCell ref="C623:D623"/>
    <mergeCell ref="E623:F623"/>
    <mergeCell ref="G623:H623"/>
    <mergeCell ref="I623:M623"/>
    <mergeCell ref="N623:O623"/>
    <mergeCell ref="P623:Q623"/>
    <mergeCell ref="R623:S623"/>
    <mergeCell ref="C624:D624"/>
    <mergeCell ref="E624:F624"/>
    <mergeCell ref="G624:H624"/>
    <mergeCell ref="I624:M624"/>
    <mergeCell ref="N624:O624"/>
    <mergeCell ref="P624:Q624"/>
    <mergeCell ref="R624:S624"/>
    <mergeCell ref="AL626:AM626"/>
    <mergeCell ref="AN626:AO626"/>
    <mergeCell ref="AP626:AQ626"/>
    <mergeCell ref="AR626:AS626"/>
    <mergeCell ref="AT626:AU626"/>
    <mergeCell ref="AV626:AX626"/>
    <mergeCell ref="AY626:BA626"/>
    <mergeCell ref="BB626:BC626"/>
    <mergeCell ref="T626:U626"/>
    <mergeCell ref="V626:X626"/>
    <mergeCell ref="Y626:Z626"/>
    <mergeCell ref="AB626:AC626"/>
    <mergeCell ref="AD626:AE626"/>
    <mergeCell ref="AF626:AH626"/>
    <mergeCell ref="AI626:AK626"/>
    <mergeCell ref="C626:D626"/>
    <mergeCell ref="E626:F626"/>
    <mergeCell ref="G626:H626"/>
    <mergeCell ref="I626:M626"/>
    <mergeCell ref="N626:O626"/>
    <mergeCell ref="P626:Q626"/>
    <mergeCell ref="R626:S626"/>
    <mergeCell ref="AP627:AQ627"/>
    <mergeCell ref="AP628:AQ628"/>
    <mergeCell ref="AR628:AS628"/>
    <mergeCell ref="AT628:AU628"/>
    <mergeCell ref="AV628:AX628"/>
    <mergeCell ref="AY628:BA628"/>
    <mergeCell ref="BB628:BC628"/>
    <mergeCell ref="AL627:AM627"/>
    <mergeCell ref="AN627:AO627"/>
    <mergeCell ref="AR627:AS627"/>
    <mergeCell ref="AT627:AU627"/>
    <mergeCell ref="AV627:AX627"/>
    <mergeCell ref="AY627:BA627"/>
    <mergeCell ref="BB627:BC627"/>
    <mergeCell ref="C628:D628"/>
    <mergeCell ref="E628:F628"/>
    <mergeCell ref="G628:H628"/>
    <mergeCell ref="I628:M628"/>
    <mergeCell ref="N628:O628"/>
    <mergeCell ref="P628:Q628"/>
    <mergeCell ref="R628:S628"/>
    <mergeCell ref="AL629:AM629"/>
    <mergeCell ref="AN629:AO629"/>
    <mergeCell ref="AP629:AQ629"/>
    <mergeCell ref="AR629:AS629"/>
    <mergeCell ref="AT629:AU629"/>
    <mergeCell ref="AV629:AX629"/>
    <mergeCell ref="AY629:BA629"/>
    <mergeCell ref="BB629:BC629"/>
    <mergeCell ref="T629:U629"/>
    <mergeCell ref="V629:X629"/>
    <mergeCell ref="Y629:Z629"/>
    <mergeCell ref="AB629:AC629"/>
    <mergeCell ref="AD629:AE629"/>
    <mergeCell ref="AF629:AH629"/>
    <mergeCell ref="AI629:AK629"/>
    <mergeCell ref="C629:D629"/>
    <mergeCell ref="E629:F629"/>
    <mergeCell ref="G629:H629"/>
    <mergeCell ref="I629:M629"/>
    <mergeCell ref="N629:O629"/>
    <mergeCell ref="P629:Q629"/>
    <mergeCell ref="R629:S629"/>
    <mergeCell ref="AL630:AM630"/>
    <mergeCell ref="AN630:AO630"/>
    <mergeCell ref="AP630:AQ630"/>
    <mergeCell ref="AR630:AS630"/>
    <mergeCell ref="AT630:AU630"/>
    <mergeCell ref="AV630:AX630"/>
    <mergeCell ref="AY630:BA630"/>
    <mergeCell ref="BB630:BC630"/>
    <mergeCell ref="T630:U630"/>
    <mergeCell ref="V630:X630"/>
    <mergeCell ref="Y630:Z630"/>
    <mergeCell ref="AB630:AC630"/>
    <mergeCell ref="AD630:AE630"/>
    <mergeCell ref="AF630:AH630"/>
    <mergeCell ref="AI630:AK630"/>
    <mergeCell ref="C630:D630"/>
    <mergeCell ref="E630:F630"/>
    <mergeCell ref="G630:H630"/>
    <mergeCell ref="I630:M630"/>
    <mergeCell ref="N630:O630"/>
    <mergeCell ref="P630:Q630"/>
    <mergeCell ref="R630:S630"/>
    <mergeCell ref="AL633:AM633"/>
    <mergeCell ref="AN633:AO633"/>
    <mergeCell ref="T633:U633"/>
    <mergeCell ref="V633:X633"/>
    <mergeCell ref="Y633:Z633"/>
    <mergeCell ref="AB633:AC633"/>
    <mergeCell ref="AD633:AE633"/>
    <mergeCell ref="AF633:AH633"/>
    <mergeCell ref="AI633:AK633"/>
    <mergeCell ref="AL634:AM634"/>
    <mergeCell ref="AN634:AO634"/>
    <mergeCell ref="T634:U634"/>
    <mergeCell ref="V634:X634"/>
    <mergeCell ref="Y634:Z634"/>
    <mergeCell ref="AB634:AC634"/>
    <mergeCell ref="AD634:AE634"/>
    <mergeCell ref="AF634:AH634"/>
    <mergeCell ref="AI634:AK634"/>
    <mergeCell ref="AL631:AM631"/>
    <mergeCell ref="AN631:AO631"/>
    <mergeCell ref="AP631:AQ631"/>
    <mergeCell ref="AR631:AS631"/>
    <mergeCell ref="AT631:AU631"/>
    <mergeCell ref="AV631:AX631"/>
    <mergeCell ref="AY631:BA631"/>
    <mergeCell ref="BB631:BC631"/>
    <mergeCell ref="T631:U631"/>
    <mergeCell ref="V631:X631"/>
    <mergeCell ref="Y631:Z631"/>
    <mergeCell ref="AB631:AC631"/>
    <mergeCell ref="AD631:AE631"/>
    <mergeCell ref="AF631:AH631"/>
    <mergeCell ref="AI631:AK631"/>
    <mergeCell ref="C631:D631"/>
    <mergeCell ref="E631:F631"/>
    <mergeCell ref="G631:H631"/>
    <mergeCell ref="I631:M631"/>
    <mergeCell ref="N631:O631"/>
    <mergeCell ref="P631:Q631"/>
    <mergeCell ref="R631:S631"/>
    <mergeCell ref="T632:U632"/>
    <mergeCell ref="V632:X632"/>
    <mergeCell ref="Y632:Z632"/>
    <mergeCell ref="AB632:AC632"/>
    <mergeCell ref="AD632:AE632"/>
    <mergeCell ref="AF632:AH632"/>
    <mergeCell ref="AI632:AK632"/>
    <mergeCell ref="AL632:AM632"/>
    <mergeCell ref="AN632:AO632"/>
    <mergeCell ref="AR632:AS632"/>
    <mergeCell ref="AT632:AU632"/>
    <mergeCell ref="AV632:AX632"/>
    <mergeCell ref="AY632:BA632"/>
    <mergeCell ref="BB632:BC632"/>
    <mergeCell ref="C634:D634"/>
    <mergeCell ref="E634:F634"/>
    <mergeCell ref="G634:H634"/>
    <mergeCell ref="I634:M634"/>
    <mergeCell ref="N634:O634"/>
    <mergeCell ref="P634:Q634"/>
    <mergeCell ref="R634:S634"/>
    <mergeCell ref="AP634:AQ634"/>
    <mergeCell ref="AR634:AS634"/>
    <mergeCell ref="AT634:AU634"/>
    <mergeCell ref="AV634:AX634"/>
    <mergeCell ref="AY634:BA634"/>
    <mergeCell ref="BB634:BC634"/>
    <mergeCell ref="AP632:AQ632"/>
    <mergeCell ref="AP633:AQ633"/>
    <mergeCell ref="AR633:AS633"/>
    <mergeCell ref="AT633:AU633"/>
    <mergeCell ref="AV633:AX633"/>
    <mergeCell ref="AY633:BA633"/>
    <mergeCell ref="BB633:BC633"/>
    <mergeCell ref="T636:U636"/>
    <mergeCell ref="V636:X636"/>
    <mergeCell ref="Y636:Z636"/>
    <mergeCell ref="AB636:AC636"/>
    <mergeCell ref="AD636:AE636"/>
    <mergeCell ref="AF636:AH636"/>
    <mergeCell ref="AI636:AK636"/>
    <mergeCell ref="C636:D636"/>
    <mergeCell ref="E636:F636"/>
    <mergeCell ref="G636:H636"/>
    <mergeCell ref="I636:M636"/>
    <mergeCell ref="N636:O636"/>
    <mergeCell ref="P636:Q636"/>
    <mergeCell ref="R636:S636"/>
    <mergeCell ref="AL637:AM637"/>
    <mergeCell ref="AN637:AO637"/>
    <mergeCell ref="T637:U637"/>
    <mergeCell ref="V637:X637"/>
    <mergeCell ref="Y637:Z637"/>
    <mergeCell ref="AB637:AC637"/>
    <mergeCell ref="AD637:AE637"/>
    <mergeCell ref="AF637:AH637"/>
    <mergeCell ref="AI637:AK637"/>
    <mergeCell ref="C632:D632"/>
    <mergeCell ref="E632:F632"/>
    <mergeCell ref="G632:H632"/>
    <mergeCell ref="I632:M632"/>
    <mergeCell ref="N632:O632"/>
    <mergeCell ref="P632:Q632"/>
    <mergeCell ref="R632:S632"/>
    <mergeCell ref="C633:D633"/>
    <mergeCell ref="E633:F633"/>
    <mergeCell ref="G633:H633"/>
    <mergeCell ref="I633:M633"/>
    <mergeCell ref="N633:O633"/>
    <mergeCell ref="P633:Q633"/>
    <mergeCell ref="R633:S633"/>
    <mergeCell ref="AL635:AM635"/>
    <mergeCell ref="AN635:AO635"/>
    <mergeCell ref="AP635:AQ635"/>
    <mergeCell ref="AR635:AS635"/>
    <mergeCell ref="AT635:AU635"/>
    <mergeCell ref="AV635:AX635"/>
    <mergeCell ref="AY635:BA635"/>
    <mergeCell ref="BB635:BC635"/>
    <mergeCell ref="T635:U635"/>
    <mergeCell ref="V635:X635"/>
    <mergeCell ref="Y635:Z635"/>
    <mergeCell ref="AB635:AC635"/>
    <mergeCell ref="AD635:AE635"/>
    <mergeCell ref="AF635:AH635"/>
    <mergeCell ref="AI635:AK635"/>
    <mergeCell ref="C635:D635"/>
    <mergeCell ref="E635:F635"/>
    <mergeCell ref="G635:H635"/>
    <mergeCell ref="I635:M635"/>
    <mergeCell ref="N635:O635"/>
    <mergeCell ref="P635:Q635"/>
    <mergeCell ref="R635:S635"/>
    <mergeCell ref="AP636:AQ636"/>
    <mergeCell ref="AP637:AQ637"/>
    <mergeCell ref="AR637:AS637"/>
    <mergeCell ref="AT637:AU637"/>
    <mergeCell ref="AV637:AX637"/>
    <mergeCell ref="AY637:BA637"/>
    <mergeCell ref="BB637:BC637"/>
    <mergeCell ref="AL636:AM636"/>
    <mergeCell ref="AN636:AO636"/>
    <mergeCell ref="AR636:AS636"/>
    <mergeCell ref="AT636:AU636"/>
    <mergeCell ref="AV636:AX636"/>
    <mergeCell ref="AY636:BA636"/>
    <mergeCell ref="BB636:BC636"/>
    <mergeCell ref="C637:D637"/>
    <mergeCell ref="E637:F637"/>
    <mergeCell ref="G637:H637"/>
    <mergeCell ref="I637:M637"/>
    <mergeCell ref="N637:O637"/>
    <mergeCell ref="P637:Q637"/>
    <mergeCell ref="R637:S637"/>
    <mergeCell ref="AL638:AM638"/>
    <mergeCell ref="AN638:AO638"/>
    <mergeCell ref="AP638:AQ638"/>
    <mergeCell ref="AR638:AS638"/>
    <mergeCell ref="AT638:AU638"/>
    <mergeCell ref="AV638:AX638"/>
    <mergeCell ref="AY638:BA638"/>
    <mergeCell ref="BB638:BC638"/>
    <mergeCell ref="T638:U638"/>
    <mergeCell ref="V638:X638"/>
    <mergeCell ref="Y638:Z638"/>
    <mergeCell ref="AB638:AC638"/>
    <mergeCell ref="AD638:AE638"/>
    <mergeCell ref="AF638:AH638"/>
    <mergeCell ref="AI638:AK638"/>
    <mergeCell ref="C638:D638"/>
    <mergeCell ref="E638:F638"/>
    <mergeCell ref="G638:H638"/>
    <mergeCell ref="I638:M638"/>
    <mergeCell ref="N638:O638"/>
    <mergeCell ref="P638:Q638"/>
    <mergeCell ref="R638:S638"/>
    <mergeCell ref="AL639:AM639"/>
    <mergeCell ref="AN639:AO639"/>
    <mergeCell ref="AP639:AQ639"/>
    <mergeCell ref="AR639:AS639"/>
    <mergeCell ref="AT639:AU639"/>
    <mergeCell ref="AV639:AX639"/>
    <mergeCell ref="AY639:BA639"/>
    <mergeCell ref="BB639:BC639"/>
    <mergeCell ref="T639:U639"/>
    <mergeCell ref="V639:X639"/>
    <mergeCell ref="Y639:Z639"/>
    <mergeCell ref="AB639:AC639"/>
    <mergeCell ref="AD639:AE639"/>
    <mergeCell ref="AF639:AH639"/>
    <mergeCell ref="AI639:AK639"/>
    <mergeCell ref="C639:D639"/>
    <mergeCell ref="E639:F639"/>
    <mergeCell ref="G639:H639"/>
    <mergeCell ref="I639:M639"/>
    <mergeCell ref="N639:O639"/>
    <mergeCell ref="P639:Q639"/>
    <mergeCell ref="R639:S639"/>
    <mergeCell ref="AL642:AM642"/>
    <mergeCell ref="AN642:AO642"/>
    <mergeCell ref="T642:U642"/>
    <mergeCell ref="V642:X642"/>
    <mergeCell ref="Y642:Z642"/>
    <mergeCell ref="AB642:AC642"/>
    <mergeCell ref="AD642:AE642"/>
    <mergeCell ref="AF642:AH642"/>
    <mergeCell ref="AI642:AK642"/>
    <mergeCell ref="AL643:AM643"/>
    <mergeCell ref="AN643:AO643"/>
    <mergeCell ref="T643:U643"/>
    <mergeCell ref="V643:X643"/>
    <mergeCell ref="Y643:Z643"/>
    <mergeCell ref="AB643:AC643"/>
    <mergeCell ref="AD643:AE643"/>
    <mergeCell ref="AF643:AH643"/>
    <mergeCell ref="AI643:AK643"/>
    <mergeCell ref="AL640:AM640"/>
    <mergeCell ref="AN640:AO640"/>
    <mergeCell ref="AP640:AQ640"/>
    <mergeCell ref="AR640:AS640"/>
    <mergeCell ref="AT640:AU640"/>
    <mergeCell ref="AV640:AX640"/>
    <mergeCell ref="AY640:BA640"/>
    <mergeCell ref="BB640:BC640"/>
    <mergeCell ref="T640:U640"/>
    <mergeCell ref="V640:X640"/>
    <mergeCell ref="Y640:Z640"/>
    <mergeCell ref="AB640:AC640"/>
    <mergeCell ref="AD640:AE640"/>
    <mergeCell ref="AF640:AH640"/>
    <mergeCell ref="AI640:AK640"/>
    <mergeCell ref="C640:D640"/>
    <mergeCell ref="E640:F640"/>
    <mergeCell ref="G640:H640"/>
    <mergeCell ref="I640:M640"/>
    <mergeCell ref="N640:O640"/>
    <mergeCell ref="P640:Q640"/>
    <mergeCell ref="R640:S640"/>
    <mergeCell ref="T641:U641"/>
    <mergeCell ref="V641:X641"/>
    <mergeCell ref="Y641:Z641"/>
    <mergeCell ref="AB641:AC641"/>
    <mergeCell ref="AD641:AE641"/>
    <mergeCell ref="AF641:AH641"/>
    <mergeCell ref="AI641:AK641"/>
    <mergeCell ref="AL641:AM641"/>
    <mergeCell ref="AN641:AO641"/>
    <mergeCell ref="AR641:AS641"/>
    <mergeCell ref="AT641:AU641"/>
    <mergeCell ref="AV641:AX641"/>
    <mergeCell ref="AY641:BA641"/>
    <mergeCell ref="BB641:BC641"/>
    <mergeCell ref="C643:D643"/>
    <mergeCell ref="E643:F643"/>
    <mergeCell ref="G643:H643"/>
    <mergeCell ref="I643:M643"/>
    <mergeCell ref="N643:O643"/>
    <mergeCell ref="P643:Q643"/>
    <mergeCell ref="R643:S643"/>
    <mergeCell ref="AP643:AQ643"/>
    <mergeCell ref="AR643:AS643"/>
    <mergeCell ref="AT643:AU643"/>
    <mergeCell ref="AV643:AX643"/>
    <mergeCell ref="AY643:BA643"/>
    <mergeCell ref="BB643:BC643"/>
    <mergeCell ref="AP641:AQ641"/>
    <mergeCell ref="AP642:AQ642"/>
    <mergeCell ref="AR642:AS642"/>
    <mergeCell ref="AT642:AU642"/>
    <mergeCell ref="AV642:AX642"/>
    <mergeCell ref="AY642:BA642"/>
    <mergeCell ref="BB642:BC642"/>
    <mergeCell ref="T645:U645"/>
    <mergeCell ref="V645:X645"/>
    <mergeCell ref="Y645:Z645"/>
    <mergeCell ref="AB645:AC645"/>
    <mergeCell ref="AD645:AE645"/>
    <mergeCell ref="AF645:AH645"/>
    <mergeCell ref="AI645:AK645"/>
    <mergeCell ref="C645:D645"/>
    <mergeCell ref="E645:F645"/>
    <mergeCell ref="G645:H645"/>
    <mergeCell ref="I645:M645"/>
    <mergeCell ref="N645:O645"/>
    <mergeCell ref="P645:Q645"/>
    <mergeCell ref="R645:S645"/>
    <mergeCell ref="AL646:AM646"/>
    <mergeCell ref="AN646:AO646"/>
    <mergeCell ref="T646:U646"/>
    <mergeCell ref="V646:X646"/>
    <mergeCell ref="Y646:Z646"/>
    <mergeCell ref="AB646:AC646"/>
    <mergeCell ref="AD646:AE646"/>
    <mergeCell ref="AF646:AH646"/>
    <mergeCell ref="AI646:AK646"/>
    <mergeCell ref="C641:D641"/>
    <mergeCell ref="E641:F641"/>
    <mergeCell ref="G641:H641"/>
    <mergeCell ref="I641:M641"/>
    <mergeCell ref="N641:O641"/>
    <mergeCell ref="P641:Q641"/>
    <mergeCell ref="R641:S641"/>
    <mergeCell ref="C642:D642"/>
    <mergeCell ref="E642:F642"/>
    <mergeCell ref="G642:H642"/>
    <mergeCell ref="I642:M642"/>
    <mergeCell ref="N642:O642"/>
    <mergeCell ref="P642:Q642"/>
    <mergeCell ref="R642:S642"/>
    <mergeCell ref="AL644:AM644"/>
    <mergeCell ref="AN644:AO644"/>
    <mergeCell ref="AP644:AQ644"/>
    <mergeCell ref="AR644:AS644"/>
    <mergeCell ref="AT644:AU644"/>
    <mergeCell ref="AV644:AX644"/>
    <mergeCell ref="AY644:BA644"/>
    <mergeCell ref="BB644:BC644"/>
    <mergeCell ref="T644:U644"/>
    <mergeCell ref="V644:X644"/>
    <mergeCell ref="Y644:Z644"/>
    <mergeCell ref="AB644:AC644"/>
    <mergeCell ref="AD644:AE644"/>
    <mergeCell ref="AF644:AH644"/>
    <mergeCell ref="AI644:AK644"/>
    <mergeCell ref="C644:D644"/>
    <mergeCell ref="E644:F644"/>
    <mergeCell ref="G644:H644"/>
    <mergeCell ref="I644:M644"/>
    <mergeCell ref="N644:O644"/>
    <mergeCell ref="P644:Q644"/>
    <mergeCell ref="R644:S644"/>
    <mergeCell ref="AP645:AQ645"/>
    <mergeCell ref="AP646:AQ646"/>
    <mergeCell ref="AR646:AS646"/>
    <mergeCell ref="AT646:AU646"/>
    <mergeCell ref="AV646:AX646"/>
    <mergeCell ref="AY646:BA646"/>
    <mergeCell ref="BB646:BC646"/>
    <mergeCell ref="AL645:AM645"/>
    <mergeCell ref="AN645:AO645"/>
    <mergeCell ref="AR645:AS645"/>
    <mergeCell ref="AT645:AU645"/>
    <mergeCell ref="AV645:AX645"/>
    <mergeCell ref="AY645:BA645"/>
    <mergeCell ref="BB645:BC645"/>
    <mergeCell ref="C646:D646"/>
    <mergeCell ref="E646:F646"/>
    <mergeCell ref="G646:H646"/>
    <mergeCell ref="I646:M646"/>
    <mergeCell ref="N646:O646"/>
    <mergeCell ref="P646:Q646"/>
    <mergeCell ref="R646:S646"/>
    <mergeCell ref="AL647:AM647"/>
    <mergeCell ref="AN647:AO647"/>
    <mergeCell ref="AP647:AQ647"/>
    <mergeCell ref="AR647:AS647"/>
    <mergeCell ref="AT647:AU647"/>
    <mergeCell ref="AV647:AX647"/>
    <mergeCell ref="AY647:BA647"/>
    <mergeCell ref="BB647:BC647"/>
    <mergeCell ref="T647:U647"/>
    <mergeCell ref="V647:X647"/>
    <mergeCell ref="Y647:Z647"/>
    <mergeCell ref="AB647:AC647"/>
    <mergeCell ref="AD647:AE647"/>
    <mergeCell ref="AF647:AH647"/>
    <mergeCell ref="AI647:AK647"/>
    <mergeCell ref="C647:D647"/>
    <mergeCell ref="E647:F647"/>
    <mergeCell ref="G647:H647"/>
    <mergeCell ref="I647:M647"/>
    <mergeCell ref="N647:O647"/>
    <mergeCell ref="P647:Q647"/>
    <mergeCell ref="R647:S647"/>
    <mergeCell ref="AL648:AM648"/>
    <mergeCell ref="AN648:AO648"/>
    <mergeCell ref="AP648:AQ648"/>
    <mergeCell ref="AR648:AS648"/>
    <mergeCell ref="AT648:AU648"/>
    <mergeCell ref="AV648:AX648"/>
    <mergeCell ref="AY648:BA648"/>
    <mergeCell ref="BB648:BC648"/>
    <mergeCell ref="T648:U648"/>
    <mergeCell ref="V648:X648"/>
    <mergeCell ref="Y648:Z648"/>
    <mergeCell ref="AB648:AC648"/>
    <mergeCell ref="AD648:AE648"/>
    <mergeCell ref="AF648:AH648"/>
    <mergeCell ref="AI648:AK648"/>
    <mergeCell ref="C648:D648"/>
    <mergeCell ref="E648:F648"/>
    <mergeCell ref="G648:H648"/>
    <mergeCell ref="I648:M648"/>
    <mergeCell ref="N648:O648"/>
    <mergeCell ref="P648:Q648"/>
    <mergeCell ref="R648:S648"/>
    <mergeCell ref="AL651:AM651"/>
    <mergeCell ref="AN651:AO651"/>
    <mergeCell ref="T651:U651"/>
    <mergeCell ref="V651:X651"/>
    <mergeCell ref="Y651:Z651"/>
    <mergeCell ref="AB651:AC651"/>
    <mergeCell ref="AD651:AE651"/>
    <mergeCell ref="AF651:AH651"/>
    <mergeCell ref="AI651:AK651"/>
    <mergeCell ref="AL652:AM652"/>
    <mergeCell ref="AN652:AO652"/>
    <mergeCell ref="T652:U652"/>
    <mergeCell ref="V652:X652"/>
    <mergeCell ref="Y652:Z652"/>
    <mergeCell ref="AB652:AC652"/>
    <mergeCell ref="AD652:AE652"/>
    <mergeCell ref="AF652:AH652"/>
    <mergeCell ref="AI652:AK652"/>
    <mergeCell ref="AL649:AM649"/>
    <mergeCell ref="AN649:AO649"/>
    <mergeCell ref="AP649:AQ649"/>
    <mergeCell ref="AR649:AS649"/>
    <mergeCell ref="AT649:AU649"/>
    <mergeCell ref="AV649:AX649"/>
    <mergeCell ref="AY649:BA649"/>
    <mergeCell ref="BB649:BC649"/>
    <mergeCell ref="T649:U649"/>
    <mergeCell ref="V649:X649"/>
    <mergeCell ref="Y649:Z649"/>
    <mergeCell ref="AB649:AC649"/>
    <mergeCell ref="AD649:AE649"/>
    <mergeCell ref="AF649:AH649"/>
    <mergeCell ref="AI649:AK649"/>
    <mergeCell ref="C649:D649"/>
    <mergeCell ref="E649:F649"/>
    <mergeCell ref="G649:H649"/>
    <mergeCell ref="I649:M649"/>
    <mergeCell ref="N649:O649"/>
    <mergeCell ref="P649:Q649"/>
    <mergeCell ref="R649:S649"/>
    <mergeCell ref="T650:U650"/>
    <mergeCell ref="V650:X650"/>
    <mergeCell ref="Y650:Z650"/>
    <mergeCell ref="AB650:AC650"/>
    <mergeCell ref="AD650:AE650"/>
    <mergeCell ref="AF650:AH650"/>
    <mergeCell ref="AI650:AK650"/>
    <mergeCell ref="AL650:AM650"/>
    <mergeCell ref="AN650:AO650"/>
    <mergeCell ref="AR650:AS650"/>
    <mergeCell ref="AT650:AU650"/>
    <mergeCell ref="AV650:AX650"/>
    <mergeCell ref="AY650:BA650"/>
    <mergeCell ref="BB650:BC650"/>
    <mergeCell ref="C652:D652"/>
    <mergeCell ref="E652:F652"/>
    <mergeCell ref="G652:H652"/>
    <mergeCell ref="I652:M652"/>
    <mergeCell ref="N652:O652"/>
    <mergeCell ref="P652:Q652"/>
    <mergeCell ref="R652:S652"/>
    <mergeCell ref="AP652:AQ652"/>
    <mergeCell ref="AR652:AS652"/>
    <mergeCell ref="AT652:AU652"/>
    <mergeCell ref="AV652:AX652"/>
    <mergeCell ref="AY652:BA652"/>
    <mergeCell ref="BB652:BC652"/>
    <mergeCell ref="AP650:AQ650"/>
    <mergeCell ref="AP651:AQ651"/>
    <mergeCell ref="AR651:AS651"/>
    <mergeCell ref="AT651:AU651"/>
    <mergeCell ref="AV651:AX651"/>
    <mergeCell ref="AY651:BA651"/>
    <mergeCell ref="BB651:BC651"/>
    <mergeCell ref="T654:U654"/>
    <mergeCell ref="V654:X654"/>
    <mergeCell ref="Y654:Z654"/>
    <mergeCell ref="AB654:AC654"/>
    <mergeCell ref="AD654:AE654"/>
    <mergeCell ref="AF654:AH654"/>
    <mergeCell ref="AI654:AK654"/>
    <mergeCell ref="C654:D654"/>
    <mergeCell ref="E654:F654"/>
    <mergeCell ref="G654:H654"/>
    <mergeCell ref="I654:M654"/>
    <mergeCell ref="N654:O654"/>
    <mergeCell ref="P654:Q654"/>
    <mergeCell ref="R654:S654"/>
    <mergeCell ref="AL655:AM655"/>
    <mergeCell ref="AN655:AO655"/>
    <mergeCell ref="T655:U655"/>
    <mergeCell ref="V655:X655"/>
    <mergeCell ref="Y655:Z655"/>
    <mergeCell ref="AB655:AC655"/>
    <mergeCell ref="AD655:AE655"/>
    <mergeCell ref="AF655:AH655"/>
    <mergeCell ref="AI655:AK655"/>
    <mergeCell ref="C650:D650"/>
    <mergeCell ref="E650:F650"/>
    <mergeCell ref="G650:H650"/>
    <mergeCell ref="I650:M650"/>
    <mergeCell ref="N650:O650"/>
    <mergeCell ref="P650:Q650"/>
    <mergeCell ref="R650:S650"/>
    <mergeCell ref="C651:D651"/>
    <mergeCell ref="E651:F651"/>
    <mergeCell ref="G651:H651"/>
    <mergeCell ref="I651:M651"/>
    <mergeCell ref="N651:O651"/>
    <mergeCell ref="P651:Q651"/>
    <mergeCell ref="R651:S651"/>
    <mergeCell ref="AL653:AM653"/>
    <mergeCell ref="AN653:AO653"/>
    <mergeCell ref="AP653:AQ653"/>
    <mergeCell ref="AR653:AS653"/>
    <mergeCell ref="AT653:AU653"/>
    <mergeCell ref="AV653:AX653"/>
    <mergeCell ref="AY653:BA653"/>
    <mergeCell ref="BB653:BC653"/>
    <mergeCell ref="T653:U653"/>
    <mergeCell ref="V653:X653"/>
    <mergeCell ref="Y653:Z653"/>
    <mergeCell ref="AB653:AC653"/>
    <mergeCell ref="AD653:AE653"/>
    <mergeCell ref="AF653:AH653"/>
    <mergeCell ref="AI653:AK653"/>
    <mergeCell ref="C653:D653"/>
    <mergeCell ref="E653:F653"/>
    <mergeCell ref="G653:H653"/>
    <mergeCell ref="I653:M653"/>
    <mergeCell ref="N653:O653"/>
    <mergeCell ref="P653:Q653"/>
    <mergeCell ref="R653:S653"/>
    <mergeCell ref="AP654:AQ654"/>
    <mergeCell ref="AP655:AQ655"/>
    <mergeCell ref="AR655:AS655"/>
    <mergeCell ref="AT655:AU655"/>
    <mergeCell ref="AV655:AX655"/>
    <mergeCell ref="AY655:BA655"/>
    <mergeCell ref="BB655:BC655"/>
    <mergeCell ref="AL654:AM654"/>
    <mergeCell ref="AN654:AO654"/>
    <mergeCell ref="AR654:AS654"/>
    <mergeCell ref="AT654:AU654"/>
    <mergeCell ref="AV654:AX654"/>
    <mergeCell ref="AY654:BA654"/>
    <mergeCell ref="BB654:BC654"/>
    <mergeCell ref="C655:D655"/>
    <mergeCell ref="E655:F655"/>
    <mergeCell ref="G655:H655"/>
    <mergeCell ref="I655:M655"/>
    <mergeCell ref="N655:O655"/>
    <mergeCell ref="P655:Q655"/>
    <mergeCell ref="R655:S655"/>
    <mergeCell ref="AL656:AM656"/>
    <mergeCell ref="AN656:AO656"/>
    <mergeCell ref="AP656:AQ656"/>
    <mergeCell ref="AR656:AS656"/>
    <mergeCell ref="AT656:AU656"/>
    <mergeCell ref="AV656:AX656"/>
    <mergeCell ref="AY656:BA656"/>
    <mergeCell ref="BB656:BC656"/>
    <mergeCell ref="T656:U656"/>
    <mergeCell ref="V656:X656"/>
    <mergeCell ref="Y656:Z656"/>
    <mergeCell ref="AB656:AC656"/>
    <mergeCell ref="AD656:AE656"/>
    <mergeCell ref="AF656:AH656"/>
    <mergeCell ref="AI656:AK656"/>
    <mergeCell ref="C656:D656"/>
    <mergeCell ref="E656:F656"/>
    <mergeCell ref="G656:H656"/>
    <mergeCell ref="I656:M656"/>
    <mergeCell ref="N656:O656"/>
    <mergeCell ref="P656:Q656"/>
    <mergeCell ref="R656:S656"/>
    <mergeCell ref="AL657:AM657"/>
    <mergeCell ref="AN657:AO657"/>
    <mergeCell ref="AP657:AQ657"/>
    <mergeCell ref="AR657:AS657"/>
    <mergeCell ref="AT657:AU657"/>
    <mergeCell ref="AV657:AX657"/>
    <mergeCell ref="AY657:BA657"/>
    <mergeCell ref="BB657:BC657"/>
    <mergeCell ref="T657:U657"/>
    <mergeCell ref="V657:X657"/>
    <mergeCell ref="Y657:Z657"/>
    <mergeCell ref="AB657:AC657"/>
    <mergeCell ref="AD657:AE657"/>
    <mergeCell ref="AF657:AH657"/>
    <mergeCell ref="AI657:AK657"/>
    <mergeCell ref="C657:D657"/>
    <mergeCell ref="E657:F657"/>
    <mergeCell ref="G657:H657"/>
    <mergeCell ref="I657:M657"/>
    <mergeCell ref="N657:O657"/>
    <mergeCell ref="P657:Q657"/>
    <mergeCell ref="R657:S657"/>
    <mergeCell ref="AL660:AM660"/>
    <mergeCell ref="AN660:AO660"/>
    <mergeCell ref="T660:U660"/>
    <mergeCell ref="V660:X660"/>
    <mergeCell ref="Y660:Z660"/>
    <mergeCell ref="AB660:AC660"/>
    <mergeCell ref="AD660:AE660"/>
    <mergeCell ref="AF660:AH660"/>
    <mergeCell ref="AI660:AK660"/>
    <mergeCell ref="AL661:AM661"/>
    <mergeCell ref="AN661:AO661"/>
    <mergeCell ref="T661:U661"/>
    <mergeCell ref="V661:X661"/>
    <mergeCell ref="Y661:Z661"/>
    <mergeCell ref="AB661:AC661"/>
    <mergeCell ref="AD661:AE661"/>
    <mergeCell ref="AF661:AH661"/>
    <mergeCell ref="AI661:AK661"/>
    <mergeCell ref="AL658:AM658"/>
    <mergeCell ref="AN658:AO658"/>
    <mergeCell ref="AP658:AQ658"/>
    <mergeCell ref="AR658:AS658"/>
    <mergeCell ref="AT658:AU658"/>
    <mergeCell ref="AV658:AX658"/>
    <mergeCell ref="AY658:BA658"/>
    <mergeCell ref="BB658:BC658"/>
    <mergeCell ref="T658:U658"/>
    <mergeCell ref="V658:X658"/>
    <mergeCell ref="Y658:Z658"/>
    <mergeCell ref="AB658:AC658"/>
    <mergeCell ref="AD658:AE658"/>
    <mergeCell ref="AF658:AH658"/>
    <mergeCell ref="AI658:AK658"/>
    <mergeCell ref="C658:D658"/>
    <mergeCell ref="E658:F658"/>
    <mergeCell ref="G658:H658"/>
    <mergeCell ref="I658:M658"/>
    <mergeCell ref="N658:O658"/>
    <mergeCell ref="P658:Q658"/>
    <mergeCell ref="R658:S658"/>
    <mergeCell ref="T659:U659"/>
    <mergeCell ref="V659:X659"/>
    <mergeCell ref="Y659:Z659"/>
    <mergeCell ref="AB659:AC659"/>
    <mergeCell ref="AD659:AE659"/>
    <mergeCell ref="AF659:AH659"/>
    <mergeCell ref="AI659:AK659"/>
    <mergeCell ref="AL659:AM659"/>
    <mergeCell ref="AN659:AO659"/>
    <mergeCell ref="AR659:AS659"/>
    <mergeCell ref="AT659:AU659"/>
    <mergeCell ref="AV659:AX659"/>
    <mergeCell ref="AY659:BA659"/>
    <mergeCell ref="BB659:BC659"/>
    <mergeCell ref="C661:D661"/>
    <mergeCell ref="E661:F661"/>
    <mergeCell ref="G661:H661"/>
    <mergeCell ref="I661:M661"/>
    <mergeCell ref="N661:O661"/>
    <mergeCell ref="P661:Q661"/>
    <mergeCell ref="R661:S661"/>
    <mergeCell ref="AP661:AQ661"/>
    <mergeCell ref="AR661:AS661"/>
    <mergeCell ref="AT661:AU661"/>
    <mergeCell ref="AV661:AX661"/>
    <mergeCell ref="AY661:BA661"/>
    <mergeCell ref="BB661:BC661"/>
    <mergeCell ref="AP659:AQ659"/>
    <mergeCell ref="AP660:AQ660"/>
    <mergeCell ref="AR660:AS660"/>
    <mergeCell ref="AT660:AU660"/>
    <mergeCell ref="AV660:AX660"/>
    <mergeCell ref="AY660:BA660"/>
    <mergeCell ref="BB660:BC660"/>
    <mergeCell ref="T663:U663"/>
    <mergeCell ref="V663:X663"/>
    <mergeCell ref="Y663:Z663"/>
    <mergeCell ref="AB663:AC663"/>
    <mergeCell ref="AD663:AE663"/>
    <mergeCell ref="AF663:AH663"/>
    <mergeCell ref="AI663:AK663"/>
    <mergeCell ref="C663:D663"/>
    <mergeCell ref="E663:F663"/>
    <mergeCell ref="G663:H663"/>
    <mergeCell ref="I663:M663"/>
    <mergeCell ref="N663:O663"/>
    <mergeCell ref="P663:Q663"/>
    <mergeCell ref="R663:S663"/>
    <mergeCell ref="AL664:AM664"/>
    <mergeCell ref="AN664:AO664"/>
    <mergeCell ref="T664:U664"/>
    <mergeCell ref="V664:X664"/>
    <mergeCell ref="Y664:Z664"/>
    <mergeCell ref="AB664:AC664"/>
    <mergeCell ref="AD664:AE664"/>
    <mergeCell ref="AF664:AH664"/>
    <mergeCell ref="AI664:AK664"/>
    <mergeCell ref="C659:D659"/>
    <mergeCell ref="E659:F659"/>
    <mergeCell ref="G659:H659"/>
    <mergeCell ref="I659:M659"/>
    <mergeCell ref="N659:O659"/>
    <mergeCell ref="P659:Q659"/>
    <mergeCell ref="R659:S659"/>
    <mergeCell ref="C660:D660"/>
    <mergeCell ref="E660:F660"/>
    <mergeCell ref="G660:H660"/>
    <mergeCell ref="I660:M660"/>
    <mergeCell ref="N660:O660"/>
    <mergeCell ref="P660:Q660"/>
    <mergeCell ref="R660:S660"/>
    <mergeCell ref="AL662:AM662"/>
    <mergeCell ref="AN662:AO662"/>
    <mergeCell ref="AP662:AQ662"/>
    <mergeCell ref="AR662:AS662"/>
    <mergeCell ref="AT662:AU662"/>
    <mergeCell ref="AV662:AX662"/>
    <mergeCell ref="AY662:BA662"/>
    <mergeCell ref="BB662:BC662"/>
    <mergeCell ref="T662:U662"/>
    <mergeCell ref="V662:X662"/>
    <mergeCell ref="Y662:Z662"/>
    <mergeCell ref="AB662:AC662"/>
    <mergeCell ref="AD662:AE662"/>
    <mergeCell ref="AF662:AH662"/>
    <mergeCell ref="AI662:AK662"/>
    <mergeCell ref="C662:D662"/>
    <mergeCell ref="E662:F662"/>
    <mergeCell ref="G662:H662"/>
    <mergeCell ref="I662:M662"/>
    <mergeCell ref="N662:O662"/>
    <mergeCell ref="P662:Q662"/>
    <mergeCell ref="R662:S662"/>
    <mergeCell ref="AP663:AQ663"/>
    <mergeCell ref="AP664:AQ664"/>
    <mergeCell ref="AR664:AS664"/>
    <mergeCell ref="AT664:AU664"/>
    <mergeCell ref="AV664:AX664"/>
    <mergeCell ref="AY664:BA664"/>
    <mergeCell ref="BB664:BC664"/>
    <mergeCell ref="AL663:AM663"/>
    <mergeCell ref="AN663:AO663"/>
    <mergeCell ref="AR663:AS663"/>
    <mergeCell ref="AT663:AU663"/>
    <mergeCell ref="AV663:AX663"/>
    <mergeCell ref="AY663:BA663"/>
    <mergeCell ref="BB663:BC663"/>
    <mergeCell ref="C664:D664"/>
    <mergeCell ref="E664:F664"/>
    <mergeCell ref="G664:H664"/>
    <mergeCell ref="I664:M664"/>
    <mergeCell ref="N664:O664"/>
    <mergeCell ref="P664:Q664"/>
    <mergeCell ref="R664:S664"/>
    <mergeCell ref="AL665:AM665"/>
    <mergeCell ref="AN665:AO665"/>
    <mergeCell ref="AP665:AQ665"/>
    <mergeCell ref="AR665:AS665"/>
    <mergeCell ref="AT665:AU665"/>
    <mergeCell ref="AV665:AX665"/>
    <mergeCell ref="AY665:BA665"/>
    <mergeCell ref="BB665:BC665"/>
    <mergeCell ref="T665:U665"/>
    <mergeCell ref="V665:X665"/>
    <mergeCell ref="Y665:Z665"/>
    <mergeCell ref="AB665:AC665"/>
    <mergeCell ref="AD665:AE665"/>
    <mergeCell ref="AF665:AH665"/>
    <mergeCell ref="AI665:AK665"/>
    <mergeCell ref="C665:D665"/>
    <mergeCell ref="E665:F665"/>
    <mergeCell ref="G665:H665"/>
    <mergeCell ref="I665:M665"/>
    <mergeCell ref="N665:O665"/>
    <mergeCell ref="P665:Q665"/>
    <mergeCell ref="R665:S665"/>
    <mergeCell ref="AL666:AM666"/>
    <mergeCell ref="AN666:AO666"/>
    <mergeCell ref="AP666:AQ666"/>
    <mergeCell ref="AR666:AS666"/>
    <mergeCell ref="AT666:AU666"/>
    <mergeCell ref="AV666:AX666"/>
    <mergeCell ref="AY666:BA666"/>
    <mergeCell ref="BB666:BC666"/>
    <mergeCell ref="T666:U666"/>
    <mergeCell ref="V666:X666"/>
    <mergeCell ref="Y666:Z666"/>
    <mergeCell ref="AB666:AC666"/>
    <mergeCell ref="AD666:AE666"/>
    <mergeCell ref="AF666:AH666"/>
    <mergeCell ref="AI666:AK666"/>
    <mergeCell ref="C666:D666"/>
    <mergeCell ref="E666:F666"/>
    <mergeCell ref="G666:H666"/>
    <mergeCell ref="I666:M666"/>
    <mergeCell ref="N666:O666"/>
    <mergeCell ref="P666:Q666"/>
    <mergeCell ref="R666:S666"/>
    <mergeCell ref="AL669:AM669"/>
    <mergeCell ref="AN669:AO669"/>
    <mergeCell ref="T669:U669"/>
    <mergeCell ref="V669:X669"/>
    <mergeCell ref="Y669:Z669"/>
    <mergeCell ref="AB669:AC669"/>
    <mergeCell ref="AD669:AE669"/>
    <mergeCell ref="AF669:AH669"/>
    <mergeCell ref="AI669:AK669"/>
    <mergeCell ref="AL670:AM670"/>
    <mergeCell ref="AN670:AO670"/>
    <mergeCell ref="T670:U670"/>
    <mergeCell ref="V670:X670"/>
    <mergeCell ref="Y670:Z670"/>
    <mergeCell ref="AB670:AC670"/>
    <mergeCell ref="AD670:AE670"/>
    <mergeCell ref="AF670:AH670"/>
    <mergeCell ref="AI670:AK670"/>
    <mergeCell ref="AL667:AM667"/>
    <mergeCell ref="AN667:AO667"/>
    <mergeCell ref="AP667:AQ667"/>
    <mergeCell ref="AR667:AS667"/>
    <mergeCell ref="AT667:AU667"/>
    <mergeCell ref="AV667:AX667"/>
    <mergeCell ref="AY667:BA667"/>
    <mergeCell ref="BB667:BC667"/>
    <mergeCell ref="T667:U667"/>
    <mergeCell ref="V667:X667"/>
    <mergeCell ref="Y667:Z667"/>
    <mergeCell ref="AB667:AC667"/>
    <mergeCell ref="AD667:AE667"/>
    <mergeCell ref="AF667:AH667"/>
    <mergeCell ref="AI667:AK667"/>
    <mergeCell ref="C667:D667"/>
    <mergeCell ref="E667:F667"/>
    <mergeCell ref="G667:H667"/>
    <mergeCell ref="I667:M667"/>
    <mergeCell ref="N667:O667"/>
    <mergeCell ref="P667:Q667"/>
    <mergeCell ref="R667:S667"/>
    <mergeCell ref="T668:U668"/>
    <mergeCell ref="V668:X668"/>
    <mergeCell ref="Y668:Z668"/>
    <mergeCell ref="AB668:AC668"/>
    <mergeCell ref="AD668:AE668"/>
    <mergeCell ref="AF668:AH668"/>
    <mergeCell ref="AI668:AK668"/>
    <mergeCell ref="AL668:AM668"/>
    <mergeCell ref="AN668:AO668"/>
    <mergeCell ref="AR668:AS668"/>
    <mergeCell ref="AT668:AU668"/>
    <mergeCell ref="AV668:AX668"/>
    <mergeCell ref="AY668:BA668"/>
    <mergeCell ref="BB668:BC668"/>
    <mergeCell ref="C670:D670"/>
    <mergeCell ref="E670:F670"/>
    <mergeCell ref="G670:H670"/>
    <mergeCell ref="I670:M670"/>
    <mergeCell ref="N670:O670"/>
    <mergeCell ref="P670:Q670"/>
    <mergeCell ref="R670:S670"/>
    <mergeCell ref="AP670:AQ670"/>
    <mergeCell ref="AR670:AS670"/>
    <mergeCell ref="AT670:AU670"/>
    <mergeCell ref="AV670:AX670"/>
    <mergeCell ref="AY670:BA670"/>
    <mergeCell ref="BB670:BC670"/>
    <mergeCell ref="AP668:AQ668"/>
    <mergeCell ref="AP669:AQ669"/>
    <mergeCell ref="AR669:AS669"/>
    <mergeCell ref="AT669:AU669"/>
    <mergeCell ref="AV669:AX669"/>
    <mergeCell ref="AY669:BA669"/>
    <mergeCell ref="BB669:BC669"/>
    <mergeCell ref="T672:U672"/>
    <mergeCell ref="V672:X672"/>
    <mergeCell ref="Y672:Z672"/>
    <mergeCell ref="AB672:AC672"/>
    <mergeCell ref="AD672:AE672"/>
    <mergeCell ref="AF672:AH672"/>
    <mergeCell ref="AI672:AK672"/>
    <mergeCell ref="C672:D672"/>
    <mergeCell ref="E672:F672"/>
    <mergeCell ref="G672:H672"/>
    <mergeCell ref="I672:M672"/>
    <mergeCell ref="N672:O672"/>
    <mergeCell ref="P672:Q672"/>
    <mergeCell ref="R672:S672"/>
    <mergeCell ref="AL673:AM673"/>
    <mergeCell ref="AN673:AO673"/>
    <mergeCell ref="T673:U673"/>
    <mergeCell ref="V673:X673"/>
    <mergeCell ref="Y673:Z673"/>
    <mergeCell ref="AB673:AC673"/>
    <mergeCell ref="AD673:AE673"/>
    <mergeCell ref="AF673:AH673"/>
    <mergeCell ref="AI673:AK673"/>
    <mergeCell ref="C668:D668"/>
    <mergeCell ref="E668:F668"/>
    <mergeCell ref="G668:H668"/>
    <mergeCell ref="I668:M668"/>
    <mergeCell ref="N668:O668"/>
    <mergeCell ref="P668:Q668"/>
    <mergeCell ref="R668:S668"/>
    <mergeCell ref="C669:D669"/>
    <mergeCell ref="E669:F669"/>
    <mergeCell ref="G669:H669"/>
    <mergeCell ref="I669:M669"/>
    <mergeCell ref="N669:O669"/>
    <mergeCell ref="P669:Q669"/>
    <mergeCell ref="R669:S669"/>
    <mergeCell ref="AL671:AM671"/>
    <mergeCell ref="AN671:AO671"/>
    <mergeCell ref="AP671:AQ671"/>
    <mergeCell ref="AR671:AS671"/>
    <mergeCell ref="AT671:AU671"/>
    <mergeCell ref="AV671:AX671"/>
    <mergeCell ref="AY671:BA671"/>
    <mergeCell ref="BB671:BC671"/>
    <mergeCell ref="T671:U671"/>
    <mergeCell ref="V671:X671"/>
    <mergeCell ref="Y671:Z671"/>
    <mergeCell ref="AB671:AC671"/>
    <mergeCell ref="AD671:AE671"/>
    <mergeCell ref="AF671:AH671"/>
    <mergeCell ref="AI671:AK671"/>
    <mergeCell ref="C671:D671"/>
    <mergeCell ref="E671:F671"/>
    <mergeCell ref="G671:H671"/>
    <mergeCell ref="I671:M671"/>
    <mergeCell ref="N671:O671"/>
    <mergeCell ref="P671:Q671"/>
    <mergeCell ref="R671:S671"/>
    <mergeCell ref="AP672:AQ672"/>
    <mergeCell ref="AP673:AQ673"/>
    <mergeCell ref="AR673:AS673"/>
    <mergeCell ref="AT673:AU673"/>
    <mergeCell ref="AV673:AX673"/>
    <mergeCell ref="AY673:BA673"/>
    <mergeCell ref="BB673:BC673"/>
    <mergeCell ref="AL672:AM672"/>
    <mergeCell ref="AN672:AO672"/>
    <mergeCell ref="AR672:AS672"/>
    <mergeCell ref="AT672:AU672"/>
    <mergeCell ref="AV672:AX672"/>
    <mergeCell ref="AY672:BA672"/>
    <mergeCell ref="BB672:BC672"/>
    <mergeCell ref="C673:D673"/>
    <mergeCell ref="E673:F673"/>
    <mergeCell ref="G673:H673"/>
    <mergeCell ref="I673:M673"/>
    <mergeCell ref="N673:O673"/>
    <mergeCell ref="P673:Q673"/>
    <mergeCell ref="R673:S673"/>
    <mergeCell ref="AL674:AM674"/>
    <mergeCell ref="AN674:AO674"/>
    <mergeCell ref="AP674:AQ674"/>
    <mergeCell ref="AR674:AS674"/>
    <mergeCell ref="AT674:AU674"/>
    <mergeCell ref="AV674:AX674"/>
    <mergeCell ref="AY674:BA674"/>
    <mergeCell ref="BB674:BC674"/>
    <mergeCell ref="T674:U674"/>
    <mergeCell ref="V674:X674"/>
    <mergeCell ref="Y674:Z674"/>
    <mergeCell ref="AB674:AC674"/>
    <mergeCell ref="AD674:AE674"/>
    <mergeCell ref="AF674:AH674"/>
    <mergeCell ref="AI674:AK674"/>
    <mergeCell ref="C674:D674"/>
    <mergeCell ref="E674:F674"/>
    <mergeCell ref="G674:H674"/>
    <mergeCell ref="I674:M674"/>
    <mergeCell ref="N674:O674"/>
    <mergeCell ref="P674:Q674"/>
    <mergeCell ref="R674:S674"/>
    <mergeCell ref="AL675:AM675"/>
    <mergeCell ref="AN675:AO675"/>
    <mergeCell ref="AP675:AQ675"/>
    <mergeCell ref="AR675:AS675"/>
    <mergeCell ref="AT675:AU675"/>
    <mergeCell ref="AV675:AX675"/>
    <mergeCell ref="AY675:BA675"/>
    <mergeCell ref="BB675:BC675"/>
    <mergeCell ref="T675:U675"/>
    <mergeCell ref="V675:X675"/>
    <mergeCell ref="Y675:Z675"/>
    <mergeCell ref="AB675:AC675"/>
    <mergeCell ref="AD675:AE675"/>
    <mergeCell ref="AF675:AH675"/>
    <mergeCell ref="AI675:AK675"/>
    <mergeCell ref="C675:D675"/>
    <mergeCell ref="E675:F675"/>
    <mergeCell ref="G675:H675"/>
    <mergeCell ref="I675:M675"/>
    <mergeCell ref="N675:O675"/>
    <mergeCell ref="P675:Q675"/>
    <mergeCell ref="R675:S675"/>
    <mergeCell ref="AL678:AM678"/>
    <mergeCell ref="AN678:AO678"/>
    <mergeCell ref="T678:U678"/>
    <mergeCell ref="V678:X678"/>
    <mergeCell ref="Y678:Z678"/>
    <mergeCell ref="AB678:AC678"/>
    <mergeCell ref="AD678:AE678"/>
    <mergeCell ref="AF678:AH678"/>
    <mergeCell ref="AI678:AK678"/>
    <mergeCell ref="AL679:AM679"/>
    <mergeCell ref="AN679:AO679"/>
    <mergeCell ref="T679:U679"/>
    <mergeCell ref="V679:X679"/>
    <mergeCell ref="Y679:Z679"/>
    <mergeCell ref="AB679:AC679"/>
    <mergeCell ref="AD679:AE679"/>
    <mergeCell ref="AF679:AH679"/>
    <mergeCell ref="AI679:AK679"/>
    <mergeCell ref="AL676:AM676"/>
    <mergeCell ref="AN676:AO676"/>
    <mergeCell ref="AP676:AQ676"/>
    <mergeCell ref="AR676:AS676"/>
    <mergeCell ref="AT676:AU676"/>
    <mergeCell ref="AV676:AX676"/>
    <mergeCell ref="AY676:BA676"/>
    <mergeCell ref="BB676:BC676"/>
    <mergeCell ref="T676:U676"/>
    <mergeCell ref="V676:X676"/>
    <mergeCell ref="Y676:Z676"/>
    <mergeCell ref="AB676:AC676"/>
    <mergeCell ref="AD676:AE676"/>
    <mergeCell ref="AF676:AH676"/>
    <mergeCell ref="AI676:AK676"/>
    <mergeCell ref="C676:D676"/>
    <mergeCell ref="E676:F676"/>
    <mergeCell ref="G676:H676"/>
    <mergeCell ref="I676:M676"/>
    <mergeCell ref="N676:O676"/>
    <mergeCell ref="P676:Q676"/>
    <mergeCell ref="R676:S676"/>
    <mergeCell ref="T677:U677"/>
    <mergeCell ref="V677:X677"/>
    <mergeCell ref="Y677:Z677"/>
    <mergeCell ref="AB677:AC677"/>
    <mergeCell ref="AD677:AE677"/>
    <mergeCell ref="AF677:AH677"/>
    <mergeCell ref="AI677:AK677"/>
    <mergeCell ref="AL677:AM677"/>
    <mergeCell ref="AN677:AO677"/>
    <mergeCell ref="AR677:AS677"/>
    <mergeCell ref="AT677:AU677"/>
    <mergeCell ref="AV677:AX677"/>
    <mergeCell ref="AY677:BA677"/>
    <mergeCell ref="BB677:BC677"/>
    <mergeCell ref="C679:D679"/>
    <mergeCell ref="E679:F679"/>
    <mergeCell ref="G679:H679"/>
    <mergeCell ref="I679:M679"/>
    <mergeCell ref="N679:O679"/>
    <mergeCell ref="P679:Q679"/>
    <mergeCell ref="R679:S679"/>
    <mergeCell ref="AP679:AQ679"/>
    <mergeCell ref="AR679:AS679"/>
    <mergeCell ref="AT679:AU679"/>
    <mergeCell ref="AV679:AX679"/>
    <mergeCell ref="AY679:BA679"/>
    <mergeCell ref="BB679:BC679"/>
    <mergeCell ref="AP677:AQ677"/>
    <mergeCell ref="AP678:AQ678"/>
    <mergeCell ref="AR678:AS678"/>
    <mergeCell ref="AT678:AU678"/>
    <mergeCell ref="AV678:AX678"/>
    <mergeCell ref="AY678:BA678"/>
    <mergeCell ref="BB678:BC678"/>
    <mergeCell ref="T681:U681"/>
    <mergeCell ref="V681:X681"/>
    <mergeCell ref="Y681:Z681"/>
    <mergeCell ref="AB681:AC681"/>
    <mergeCell ref="AD681:AE681"/>
    <mergeCell ref="AF681:AH681"/>
    <mergeCell ref="AI681:AK681"/>
    <mergeCell ref="C681:D681"/>
    <mergeCell ref="E681:F681"/>
    <mergeCell ref="G681:H681"/>
    <mergeCell ref="I681:M681"/>
    <mergeCell ref="N681:O681"/>
    <mergeCell ref="P681:Q681"/>
    <mergeCell ref="R681:S681"/>
    <mergeCell ref="AL682:AM682"/>
    <mergeCell ref="AN682:AO682"/>
    <mergeCell ref="T682:U682"/>
    <mergeCell ref="V682:X682"/>
    <mergeCell ref="Y682:Z682"/>
    <mergeCell ref="AB682:AC682"/>
    <mergeCell ref="AD682:AE682"/>
    <mergeCell ref="AF682:AH682"/>
    <mergeCell ref="AI682:AK682"/>
    <mergeCell ref="C677:D677"/>
    <mergeCell ref="E677:F677"/>
    <mergeCell ref="G677:H677"/>
    <mergeCell ref="I677:M677"/>
    <mergeCell ref="N677:O677"/>
    <mergeCell ref="P677:Q677"/>
    <mergeCell ref="R677:S677"/>
    <mergeCell ref="C678:D678"/>
    <mergeCell ref="E678:F678"/>
    <mergeCell ref="G678:H678"/>
    <mergeCell ref="I678:M678"/>
    <mergeCell ref="N678:O678"/>
    <mergeCell ref="P678:Q678"/>
    <mergeCell ref="R678:S678"/>
    <mergeCell ref="AL680:AM680"/>
    <mergeCell ref="AN680:AO680"/>
    <mergeCell ref="AP680:AQ680"/>
    <mergeCell ref="AR680:AS680"/>
    <mergeCell ref="AT680:AU680"/>
    <mergeCell ref="AV680:AX680"/>
    <mergeCell ref="AY680:BA680"/>
    <mergeCell ref="BB680:BC680"/>
    <mergeCell ref="T680:U680"/>
    <mergeCell ref="V680:X680"/>
    <mergeCell ref="Y680:Z680"/>
    <mergeCell ref="AB680:AC680"/>
    <mergeCell ref="AD680:AE680"/>
    <mergeCell ref="AF680:AH680"/>
    <mergeCell ref="AI680:AK680"/>
    <mergeCell ref="C680:D680"/>
    <mergeCell ref="E680:F680"/>
    <mergeCell ref="G680:H680"/>
    <mergeCell ref="I680:M680"/>
    <mergeCell ref="N680:O680"/>
    <mergeCell ref="P680:Q680"/>
    <mergeCell ref="R680:S680"/>
    <mergeCell ref="AP681:AQ681"/>
    <mergeCell ref="AP682:AQ682"/>
    <mergeCell ref="AR682:AS682"/>
    <mergeCell ref="AT682:AU682"/>
    <mergeCell ref="AV682:AX682"/>
    <mergeCell ref="AY682:BA682"/>
    <mergeCell ref="BB682:BC682"/>
    <mergeCell ref="AL681:AM681"/>
    <mergeCell ref="AN681:AO681"/>
    <mergeCell ref="AR681:AS681"/>
    <mergeCell ref="AT681:AU681"/>
    <mergeCell ref="AV681:AX681"/>
    <mergeCell ref="AY681:BA681"/>
    <mergeCell ref="BB681:BC681"/>
    <mergeCell ref="C682:D682"/>
    <mergeCell ref="E682:F682"/>
    <mergeCell ref="G682:H682"/>
    <mergeCell ref="I682:M682"/>
    <mergeCell ref="N682:O682"/>
    <mergeCell ref="P682:Q682"/>
    <mergeCell ref="R682:S682"/>
    <mergeCell ref="AL683:AM683"/>
    <mergeCell ref="AN683:AO683"/>
    <mergeCell ref="AP683:AQ683"/>
    <mergeCell ref="AR683:AS683"/>
    <mergeCell ref="AT683:AU683"/>
    <mergeCell ref="AV683:AX683"/>
    <mergeCell ref="AY683:BA683"/>
    <mergeCell ref="BB683:BC683"/>
    <mergeCell ref="T683:U683"/>
    <mergeCell ref="V683:X683"/>
    <mergeCell ref="Y683:Z683"/>
    <mergeCell ref="AB683:AC683"/>
    <mergeCell ref="AD683:AE683"/>
    <mergeCell ref="AF683:AH683"/>
    <mergeCell ref="AI683:AK683"/>
    <mergeCell ref="C683:D683"/>
    <mergeCell ref="E683:F683"/>
    <mergeCell ref="G683:H683"/>
    <mergeCell ref="I683:M683"/>
    <mergeCell ref="N683:O683"/>
    <mergeCell ref="P683:Q683"/>
    <mergeCell ref="R683:S683"/>
    <mergeCell ref="AL684:AM684"/>
    <mergeCell ref="AN684:AO684"/>
    <mergeCell ref="AP684:AQ684"/>
    <mergeCell ref="AR684:AS684"/>
    <mergeCell ref="AT684:AU684"/>
    <mergeCell ref="AV684:AX684"/>
    <mergeCell ref="AY684:BA684"/>
    <mergeCell ref="BB684:BC684"/>
    <mergeCell ref="T684:U684"/>
    <mergeCell ref="V684:X684"/>
    <mergeCell ref="Y684:Z684"/>
    <mergeCell ref="AB684:AC684"/>
    <mergeCell ref="AD684:AE684"/>
    <mergeCell ref="AF684:AH684"/>
    <mergeCell ref="AI684:AK684"/>
    <mergeCell ref="C684:D684"/>
    <mergeCell ref="E684:F684"/>
    <mergeCell ref="G684:H684"/>
    <mergeCell ref="I684:M684"/>
    <mergeCell ref="N684:O684"/>
    <mergeCell ref="P684:Q684"/>
    <mergeCell ref="R684:S684"/>
    <mergeCell ref="AL687:AM687"/>
    <mergeCell ref="AN687:AO687"/>
    <mergeCell ref="T687:U687"/>
    <mergeCell ref="V687:X687"/>
    <mergeCell ref="Y687:Z687"/>
    <mergeCell ref="AB687:AC687"/>
    <mergeCell ref="AD687:AE687"/>
    <mergeCell ref="AF687:AH687"/>
    <mergeCell ref="AI687:AK687"/>
    <mergeCell ref="AL688:AM688"/>
    <mergeCell ref="AN688:AO688"/>
    <mergeCell ref="T688:U688"/>
    <mergeCell ref="V688:X688"/>
    <mergeCell ref="Y688:Z688"/>
    <mergeCell ref="AB688:AC688"/>
    <mergeCell ref="AD688:AE688"/>
    <mergeCell ref="AF688:AH688"/>
    <mergeCell ref="AI688:AK688"/>
    <mergeCell ref="AL685:AM685"/>
    <mergeCell ref="AN685:AO685"/>
    <mergeCell ref="AP685:AQ685"/>
    <mergeCell ref="AR685:AS685"/>
    <mergeCell ref="AT685:AU685"/>
    <mergeCell ref="AV685:AX685"/>
    <mergeCell ref="AY685:BA685"/>
    <mergeCell ref="BB685:BC685"/>
    <mergeCell ref="T685:U685"/>
    <mergeCell ref="V685:X685"/>
    <mergeCell ref="Y685:Z685"/>
    <mergeCell ref="AB685:AC685"/>
    <mergeCell ref="AD685:AE685"/>
    <mergeCell ref="AF685:AH685"/>
    <mergeCell ref="AI685:AK685"/>
    <mergeCell ref="C685:D685"/>
    <mergeCell ref="E685:F685"/>
    <mergeCell ref="G685:H685"/>
    <mergeCell ref="I685:M685"/>
    <mergeCell ref="N685:O685"/>
    <mergeCell ref="P685:Q685"/>
    <mergeCell ref="R685:S685"/>
    <mergeCell ref="T686:U686"/>
    <mergeCell ref="V686:X686"/>
    <mergeCell ref="Y686:Z686"/>
    <mergeCell ref="AB686:AC686"/>
    <mergeCell ref="AD686:AE686"/>
    <mergeCell ref="AF686:AH686"/>
    <mergeCell ref="AI686:AK686"/>
    <mergeCell ref="AL686:AM686"/>
    <mergeCell ref="AN686:AO686"/>
    <mergeCell ref="AR686:AS686"/>
    <mergeCell ref="AT686:AU686"/>
    <mergeCell ref="AV686:AX686"/>
    <mergeCell ref="AY686:BA686"/>
    <mergeCell ref="BB686:BC686"/>
    <mergeCell ref="C688:D688"/>
    <mergeCell ref="E688:F688"/>
    <mergeCell ref="G688:H688"/>
    <mergeCell ref="I688:M688"/>
    <mergeCell ref="N688:O688"/>
    <mergeCell ref="P688:Q688"/>
    <mergeCell ref="R688:S688"/>
    <mergeCell ref="AP688:AQ688"/>
    <mergeCell ref="AR688:AS688"/>
    <mergeCell ref="AT688:AU688"/>
    <mergeCell ref="AV688:AX688"/>
    <mergeCell ref="AY688:BA688"/>
    <mergeCell ref="BB688:BC688"/>
    <mergeCell ref="AP686:AQ686"/>
    <mergeCell ref="AP687:AQ687"/>
    <mergeCell ref="AR687:AS687"/>
    <mergeCell ref="AT687:AU687"/>
    <mergeCell ref="AV687:AX687"/>
    <mergeCell ref="AY687:BA687"/>
    <mergeCell ref="BB687:BC687"/>
    <mergeCell ref="T690:U690"/>
    <mergeCell ref="V690:X690"/>
    <mergeCell ref="Y690:Z690"/>
    <mergeCell ref="AB690:AC690"/>
    <mergeCell ref="AD690:AE690"/>
    <mergeCell ref="AF690:AH690"/>
    <mergeCell ref="AI690:AK690"/>
    <mergeCell ref="C690:D690"/>
    <mergeCell ref="E690:F690"/>
    <mergeCell ref="G690:H690"/>
    <mergeCell ref="I690:M690"/>
    <mergeCell ref="N690:O690"/>
    <mergeCell ref="P690:Q690"/>
    <mergeCell ref="R690:S690"/>
    <mergeCell ref="AL691:AM691"/>
    <mergeCell ref="AN691:AO691"/>
    <mergeCell ref="T691:U691"/>
    <mergeCell ref="V691:X691"/>
    <mergeCell ref="Y691:Z691"/>
    <mergeCell ref="AB691:AC691"/>
    <mergeCell ref="AD691:AE691"/>
    <mergeCell ref="AF691:AH691"/>
    <mergeCell ref="AI691:AK691"/>
    <mergeCell ref="C686:D686"/>
    <mergeCell ref="E686:F686"/>
    <mergeCell ref="G686:H686"/>
    <mergeCell ref="I686:M686"/>
    <mergeCell ref="N686:O686"/>
    <mergeCell ref="P686:Q686"/>
    <mergeCell ref="R686:S686"/>
    <mergeCell ref="C687:D687"/>
    <mergeCell ref="E687:F687"/>
    <mergeCell ref="G687:H687"/>
    <mergeCell ref="I687:M687"/>
    <mergeCell ref="N687:O687"/>
    <mergeCell ref="P687:Q687"/>
    <mergeCell ref="R687:S687"/>
    <mergeCell ref="AL689:AM689"/>
    <mergeCell ref="AN689:AO689"/>
    <mergeCell ref="AP689:AQ689"/>
    <mergeCell ref="AR689:AS689"/>
    <mergeCell ref="AT689:AU689"/>
    <mergeCell ref="AV689:AX689"/>
    <mergeCell ref="AY689:BA689"/>
    <mergeCell ref="BB689:BC689"/>
    <mergeCell ref="T689:U689"/>
    <mergeCell ref="V689:X689"/>
    <mergeCell ref="Y689:Z689"/>
    <mergeCell ref="AB689:AC689"/>
    <mergeCell ref="AD689:AE689"/>
    <mergeCell ref="AF689:AH689"/>
    <mergeCell ref="AI689:AK689"/>
    <mergeCell ref="C689:D689"/>
    <mergeCell ref="E689:F689"/>
    <mergeCell ref="G689:H689"/>
    <mergeCell ref="I689:M689"/>
    <mergeCell ref="N689:O689"/>
    <mergeCell ref="P689:Q689"/>
    <mergeCell ref="R689:S689"/>
    <mergeCell ref="AP690:AQ690"/>
    <mergeCell ref="AP691:AQ691"/>
    <mergeCell ref="AR691:AS691"/>
    <mergeCell ref="AT691:AU691"/>
    <mergeCell ref="AV691:AX691"/>
    <mergeCell ref="AY691:BA691"/>
    <mergeCell ref="BB691:BC691"/>
    <mergeCell ref="AL690:AM690"/>
    <mergeCell ref="AN690:AO690"/>
    <mergeCell ref="AR690:AS690"/>
    <mergeCell ref="AT690:AU690"/>
    <mergeCell ref="AV690:AX690"/>
    <mergeCell ref="AY690:BA690"/>
    <mergeCell ref="BB690:BC690"/>
    <mergeCell ref="C691:D691"/>
    <mergeCell ref="E691:F691"/>
    <mergeCell ref="G691:H691"/>
    <mergeCell ref="I691:M691"/>
    <mergeCell ref="N691:O691"/>
    <mergeCell ref="P691:Q691"/>
    <mergeCell ref="R691:S691"/>
    <mergeCell ref="AL692:AM692"/>
    <mergeCell ref="AN692:AO692"/>
    <mergeCell ref="AP692:AQ692"/>
    <mergeCell ref="AR692:AS692"/>
    <mergeCell ref="AT692:AU692"/>
    <mergeCell ref="AV692:AX692"/>
    <mergeCell ref="AY692:BA692"/>
    <mergeCell ref="BB692:BC692"/>
    <mergeCell ref="T692:U692"/>
    <mergeCell ref="V692:X692"/>
    <mergeCell ref="Y692:Z692"/>
    <mergeCell ref="AB692:AC692"/>
    <mergeCell ref="AD692:AE692"/>
    <mergeCell ref="AF692:AH692"/>
    <mergeCell ref="AI692:AK692"/>
    <mergeCell ref="C692:D692"/>
    <mergeCell ref="E692:F692"/>
    <mergeCell ref="G692:H692"/>
    <mergeCell ref="I692:M692"/>
    <mergeCell ref="N692:O692"/>
    <mergeCell ref="P692:Q692"/>
    <mergeCell ref="R692:S692"/>
    <mergeCell ref="AL693:AM693"/>
    <mergeCell ref="AN693:AO693"/>
    <mergeCell ref="AP693:AQ693"/>
    <mergeCell ref="AR693:AS693"/>
    <mergeCell ref="AT693:AU693"/>
    <mergeCell ref="AV693:AX693"/>
    <mergeCell ref="AY693:BA693"/>
    <mergeCell ref="BB693:BC693"/>
    <mergeCell ref="T693:U693"/>
    <mergeCell ref="V693:X693"/>
    <mergeCell ref="Y693:Z693"/>
    <mergeCell ref="AB693:AC693"/>
    <mergeCell ref="AD693:AE693"/>
    <mergeCell ref="AF693:AH693"/>
    <mergeCell ref="AI693:AK693"/>
    <mergeCell ref="C693:D693"/>
    <mergeCell ref="E693:F693"/>
    <mergeCell ref="G693:H693"/>
    <mergeCell ref="I693:M693"/>
    <mergeCell ref="N693:O693"/>
    <mergeCell ref="P693:Q693"/>
    <mergeCell ref="R693:S693"/>
    <mergeCell ref="AL696:AM696"/>
    <mergeCell ref="AN696:AO696"/>
    <mergeCell ref="T696:U696"/>
    <mergeCell ref="V696:X696"/>
    <mergeCell ref="Y696:Z696"/>
    <mergeCell ref="AB696:AC696"/>
    <mergeCell ref="AD696:AE696"/>
    <mergeCell ref="AF696:AH696"/>
    <mergeCell ref="AI696:AK696"/>
    <mergeCell ref="AL697:AM697"/>
    <mergeCell ref="AN697:AO697"/>
    <mergeCell ref="T697:U697"/>
    <mergeCell ref="V697:X697"/>
    <mergeCell ref="Y697:Z697"/>
    <mergeCell ref="AB697:AC697"/>
    <mergeCell ref="AD697:AE697"/>
    <mergeCell ref="AF697:AH697"/>
    <mergeCell ref="AI697:AK697"/>
    <mergeCell ref="AL694:AM694"/>
    <mergeCell ref="AN694:AO694"/>
    <mergeCell ref="AP694:AQ694"/>
    <mergeCell ref="AR694:AS694"/>
    <mergeCell ref="AT694:AU694"/>
    <mergeCell ref="AV694:AX694"/>
    <mergeCell ref="AY694:BA694"/>
    <mergeCell ref="BB694:BC694"/>
    <mergeCell ref="T694:U694"/>
    <mergeCell ref="V694:X694"/>
    <mergeCell ref="Y694:Z694"/>
    <mergeCell ref="AB694:AC694"/>
    <mergeCell ref="AD694:AE694"/>
    <mergeCell ref="AF694:AH694"/>
    <mergeCell ref="AI694:AK694"/>
    <mergeCell ref="C694:D694"/>
    <mergeCell ref="E694:F694"/>
    <mergeCell ref="G694:H694"/>
    <mergeCell ref="I694:M694"/>
    <mergeCell ref="N694:O694"/>
    <mergeCell ref="P694:Q694"/>
    <mergeCell ref="R694:S694"/>
    <mergeCell ref="T695:U695"/>
    <mergeCell ref="V695:X695"/>
    <mergeCell ref="Y695:Z695"/>
    <mergeCell ref="AB695:AC695"/>
    <mergeCell ref="AD695:AE695"/>
    <mergeCell ref="AF695:AH695"/>
    <mergeCell ref="AI695:AK695"/>
    <mergeCell ref="AL695:AM695"/>
    <mergeCell ref="AN695:AO695"/>
    <mergeCell ref="AR695:AS695"/>
    <mergeCell ref="AT695:AU695"/>
    <mergeCell ref="AV695:AX695"/>
    <mergeCell ref="AY695:BA695"/>
    <mergeCell ref="BB695:BC695"/>
    <mergeCell ref="C697:D697"/>
    <mergeCell ref="E697:F697"/>
    <mergeCell ref="G697:H697"/>
    <mergeCell ref="I697:M697"/>
    <mergeCell ref="N697:O697"/>
    <mergeCell ref="P697:Q697"/>
    <mergeCell ref="R697:S697"/>
    <mergeCell ref="AP697:AQ697"/>
    <mergeCell ref="AR697:AS697"/>
    <mergeCell ref="AT697:AU697"/>
    <mergeCell ref="AV697:AX697"/>
    <mergeCell ref="AY697:BA697"/>
    <mergeCell ref="BB697:BC697"/>
    <mergeCell ref="AP695:AQ695"/>
    <mergeCell ref="AP696:AQ696"/>
    <mergeCell ref="AR696:AS696"/>
    <mergeCell ref="AT696:AU696"/>
    <mergeCell ref="AV696:AX696"/>
    <mergeCell ref="AY696:BA696"/>
    <mergeCell ref="BB696:BC696"/>
    <mergeCell ref="T699:U699"/>
    <mergeCell ref="V699:X699"/>
    <mergeCell ref="Y699:Z699"/>
    <mergeCell ref="AB699:AC699"/>
    <mergeCell ref="AD699:AE699"/>
    <mergeCell ref="AF699:AH699"/>
    <mergeCell ref="AI699:AK699"/>
    <mergeCell ref="C699:D699"/>
    <mergeCell ref="E699:F699"/>
    <mergeCell ref="G699:H699"/>
    <mergeCell ref="I699:M699"/>
    <mergeCell ref="N699:O699"/>
    <mergeCell ref="P699:Q699"/>
    <mergeCell ref="R699:S699"/>
    <mergeCell ref="AL700:AM700"/>
    <mergeCell ref="AN700:AO700"/>
    <mergeCell ref="T700:U700"/>
    <mergeCell ref="V700:X700"/>
    <mergeCell ref="Y700:Z700"/>
    <mergeCell ref="AB700:AC700"/>
    <mergeCell ref="AD700:AE700"/>
    <mergeCell ref="AF700:AH700"/>
    <mergeCell ref="AI700:AK700"/>
    <mergeCell ref="C695:D695"/>
    <mergeCell ref="E695:F695"/>
    <mergeCell ref="G695:H695"/>
    <mergeCell ref="I695:M695"/>
    <mergeCell ref="N695:O695"/>
    <mergeCell ref="P695:Q695"/>
    <mergeCell ref="R695:S695"/>
    <mergeCell ref="C696:D696"/>
    <mergeCell ref="E696:F696"/>
    <mergeCell ref="G696:H696"/>
    <mergeCell ref="I696:M696"/>
    <mergeCell ref="N696:O696"/>
    <mergeCell ref="P696:Q696"/>
    <mergeCell ref="R696:S696"/>
    <mergeCell ref="AL698:AM698"/>
    <mergeCell ref="AN698:AO698"/>
    <mergeCell ref="AP698:AQ698"/>
    <mergeCell ref="AR698:AS698"/>
    <mergeCell ref="AT698:AU698"/>
    <mergeCell ref="AV698:AX698"/>
    <mergeCell ref="AY698:BA698"/>
    <mergeCell ref="BB698:BC698"/>
    <mergeCell ref="T698:U698"/>
    <mergeCell ref="V698:X698"/>
    <mergeCell ref="Y698:Z698"/>
    <mergeCell ref="AB698:AC698"/>
    <mergeCell ref="AD698:AE698"/>
    <mergeCell ref="AF698:AH698"/>
    <mergeCell ref="AI698:AK698"/>
    <mergeCell ref="C698:D698"/>
    <mergeCell ref="E698:F698"/>
    <mergeCell ref="G698:H698"/>
    <mergeCell ref="I698:M698"/>
    <mergeCell ref="N698:O698"/>
    <mergeCell ref="P698:Q698"/>
    <mergeCell ref="R698:S698"/>
    <mergeCell ref="AP699:AQ699"/>
    <mergeCell ref="AP700:AQ700"/>
    <mergeCell ref="AR700:AS700"/>
    <mergeCell ref="AT700:AU700"/>
    <mergeCell ref="AV700:AX700"/>
    <mergeCell ref="AY700:BA700"/>
    <mergeCell ref="BB700:BC700"/>
    <mergeCell ref="AL699:AM699"/>
    <mergeCell ref="AN699:AO699"/>
    <mergeCell ref="AR699:AS699"/>
    <mergeCell ref="AT699:AU699"/>
    <mergeCell ref="AV699:AX699"/>
    <mergeCell ref="AY699:BA699"/>
    <mergeCell ref="BB699:BC699"/>
    <mergeCell ref="C700:D700"/>
    <mergeCell ref="E700:F700"/>
    <mergeCell ref="G700:H700"/>
    <mergeCell ref="I700:M700"/>
    <mergeCell ref="N700:O700"/>
    <mergeCell ref="P700:Q700"/>
    <mergeCell ref="R700:S700"/>
    <mergeCell ref="AL701:AM701"/>
    <mergeCell ref="AN701:AO701"/>
    <mergeCell ref="AP701:AQ701"/>
    <mergeCell ref="AR701:AS701"/>
    <mergeCell ref="AT701:AU701"/>
    <mergeCell ref="AV701:AX701"/>
    <mergeCell ref="AY701:BA701"/>
    <mergeCell ref="BB701:BC701"/>
    <mergeCell ref="T701:U701"/>
    <mergeCell ref="V701:X701"/>
    <mergeCell ref="Y701:Z701"/>
    <mergeCell ref="AB701:AC701"/>
    <mergeCell ref="AD701:AE701"/>
    <mergeCell ref="AF701:AH701"/>
    <mergeCell ref="AI701:AK701"/>
    <mergeCell ref="C701:D701"/>
    <mergeCell ref="E701:F701"/>
    <mergeCell ref="G701:H701"/>
    <mergeCell ref="I701:M701"/>
    <mergeCell ref="N701:O701"/>
    <mergeCell ref="P701:Q701"/>
    <mergeCell ref="R701:S701"/>
    <mergeCell ref="AL702:AM702"/>
    <mergeCell ref="AN702:AO702"/>
    <mergeCell ref="AP702:AQ702"/>
    <mergeCell ref="AR702:AS702"/>
    <mergeCell ref="AT702:AU702"/>
    <mergeCell ref="AV702:AX702"/>
    <mergeCell ref="AY702:BA702"/>
    <mergeCell ref="BB702:BC702"/>
    <mergeCell ref="T702:U702"/>
    <mergeCell ref="V702:X702"/>
    <mergeCell ref="Y702:Z702"/>
    <mergeCell ref="AB702:AC702"/>
    <mergeCell ref="AD702:AE702"/>
    <mergeCell ref="AF702:AH702"/>
    <mergeCell ref="AI702:AK702"/>
    <mergeCell ref="C702:D702"/>
    <mergeCell ref="E702:F702"/>
    <mergeCell ref="G702:H702"/>
    <mergeCell ref="I702:M702"/>
    <mergeCell ref="N702:O702"/>
    <mergeCell ref="P702:Q702"/>
    <mergeCell ref="R702:S702"/>
    <mergeCell ref="AL705:AM705"/>
    <mergeCell ref="AN705:AO705"/>
    <mergeCell ref="T705:U705"/>
    <mergeCell ref="V705:X705"/>
    <mergeCell ref="Y705:Z705"/>
    <mergeCell ref="AB705:AC705"/>
    <mergeCell ref="AD705:AE705"/>
    <mergeCell ref="AF705:AH705"/>
    <mergeCell ref="AI705:AK705"/>
    <mergeCell ref="AL769:AM769"/>
    <mergeCell ref="AN769:AO769"/>
    <mergeCell ref="T769:U769"/>
    <mergeCell ref="V769:X769"/>
    <mergeCell ref="Y769:Z769"/>
    <mergeCell ref="AB769:AC769"/>
    <mergeCell ref="AD769:AE769"/>
    <mergeCell ref="AF769:AH769"/>
    <mergeCell ref="AI769:AK769"/>
    <mergeCell ref="AL766:AM766"/>
    <mergeCell ref="AN766:AO766"/>
    <mergeCell ref="AP766:AQ766"/>
    <mergeCell ref="AR766:AS766"/>
    <mergeCell ref="AT766:AU766"/>
    <mergeCell ref="AV766:AX766"/>
    <mergeCell ref="AY766:BA766"/>
    <mergeCell ref="BB766:BC766"/>
    <mergeCell ref="T766:U766"/>
    <mergeCell ref="V766:X766"/>
    <mergeCell ref="Y766:Z766"/>
    <mergeCell ref="AB766:AC766"/>
    <mergeCell ref="AD766:AE766"/>
    <mergeCell ref="AF766:AH766"/>
    <mergeCell ref="AI766:AK766"/>
    <mergeCell ref="C766:D766"/>
    <mergeCell ref="E766:F766"/>
    <mergeCell ref="G766:H766"/>
    <mergeCell ref="I766:M766"/>
    <mergeCell ref="N766:O766"/>
    <mergeCell ref="P766:Q766"/>
    <mergeCell ref="R766:S766"/>
    <mergeCell ref="T767:U767"/>
    <mergeCell ref="V767:X767"/>
    <mergeCell ref="Y767:Z767"/>
    <mergeCell ref="AB767:AC767"/>
    <mergeCell ref="AD767:AE767"/>
    <mergeCell ref="AF767:AH767"/>
    <mergeCell ref="AI767:AK767"/>
    <mergeCell ref="AL767:AM767"/>
    <mergeCell ref="AN767:AO767"/>
    <mergeCell ref="AR767:AS767"/>
    <mergeCell ref="AT767:AU767"/>
    <mergeCell ref="AV767:AX767"/>
    <mergeCell ref="AY767:BA767"/>
    <mergeCell ref="BB767:BC767"/>
    <mergeCell ref="C769:D769"/>
    <mergeCell ref="E769:F769"/>
    <mergeCell ref="G769:H769"/>
    <mergeCell ref="I769:M769"/>
    <mergeCell ref="N769:O769"/>
    <mergeCell ref="P769:Q769"/>
    <mergeCell ref="R769:S769"/>
    <mergeCell ref="AP769:AQ769"/>
    <mergeCell ref="AR769:AS769"/>
    <mergeCell ref="AT769:AU769"/>
    <mergeCell ref="AV769:AX769"/>
    <mergeCell ref="AY769:BA769"/>
    <mergeCell ref="BB769:BC769"/>
    <mergeCell ref="AP767:AQ767"/>
    <mergeCell ref="AP768:AQ768"/>
    <mergeCell ref="AR768:AS768"/>
    <mergeCell ref="AT768:AU768"/>
    <mergeCell ref="AV768:AX768"/>
    <mergeCell ref="AY768:BA768"/>
    <mergeCell ref="BB768:BC768"/>
    <mergeCell ref="T771:U771"/>
    <mergeCell ref="V771:X771"/>
    <mergeCell ref="Y771:Z771"/>
    <mergeCell ref="AB771:AC771"/>
    <mergeCell ref="AD771:AE771"/>
    <mergeCell ref="AF771:AH771"/>
    <mergeCell ref="AI771:AK771"/>
    <mergeCell ref="C771:D771"/>
    <mergeCell ref="E771:F771"/>
    <mergeCell ref="G771:H771"/>
    <mergeCell ref="I771:M771"/>
    <mergeCell ref="N771:O771"/>
    <mergeCell ref="P771:Q771"/>
    <mergeCell ref="R771:S771"/>
    <mergeCell ref="AL772:AM772"/>
    <mergeCell ref="AN772:AO772"/>
    <mergeCell ref="T772:U772"/>
    <mergeCell ref="V772:X772"/>
    <mergeCell ref="Y772:Z772"/>
    <mergeCell ref="AB772:AC772"/>
    <mergeCell ref="AD772:AE772"/>
    <mergeCell ref="AF772:AH772"/>
    <mergeCell ref="AI772:AK772"/>
    <mergeCell ref="C767:D767"/>
    <mergeCell ref="E767:F767"/>
    <mergeCell ref="G767:H767"/>
    <mergeCell ref="I767:M767"/>
    <mergeCell ref="N767:O767"/>
    <mergeCell ref="P767:Q767"/>
    <mergeCell ref="R767:S767"/>
    <mergeCell ref="C768:D768"/>
    <mergeCell ref="E768:F768"/>
    <mergeCell ref="G768:H768"/>
    <mergeCell ref="I768:M768"/>
    <mergeCell ref="N768:O768"/>
    <mergeCell ref="P768:Q768"/>
    <mergeCell ref="R768:S768"/>
    <mergeCell ref="AL770:AM770"/>
    <mergeCell ref="AN770:AO770"/>
    <mergeCell ref="AP770:AQ770"/>
    <mergeCell ref="AR770:AS770"/>
    <mergeCell ref="AT770:AU770"/>
    <mergeCell ref="AV770:AX770"/>
    <mergeCell ref="AY770:BA770"/>
    <mergeCell ref="BB770:BC770"/>
    <mergeCell ref="T770:U770"/>
    <mergeCell ref="V770:X770"/>
    <mergeCell ref="Y770:Z770"/>
    <mergeCell ref="AB770:AC770"/>
    <mergeCell ref="AD770:AE770"/>
    <mergeCell ref="AF770:AH770"/>
    <mergeCell ref="AI770:AK770"/>
    <mergeCell ref="C770:D770"/>
    <mergeCell ref="E770:F770"/>
    <mergeCell ref="G770:H770"/>
    <mergeCell ref="I770:M770"/>
    <mergeCell ref="N770:O770"/>
    <mergeCell ref="P770:Q770"/>
    <mergeCell ref="R770:S770"/>
    <mergeCell ref="AP771:AQ771"/>
    <mergeCell ref="AP772:AQ772"/>
    <mergeCell ref="AR772:AS772"/>
    <mergeCell ref="AT772:AU772"/>
    <mergeCell ref="AV772:AX772"/>
    <mergeCell ref="AY772:BA772"/>
    <mergeCell ref="BB772:BC772"/>
    <mergeCell ref="AL771:AM771"/>
    <mergeCell ref="AN771:AO771"/>
    <mergeCell ref="AR771:AS771"/>
    <mergeCell ref="AT771:AU771"/>
    <mergeCell ref="AV771:AX771"/>
    <mergeCell ref="AY771:BA771"/>
    <mergeCell ref="BB771:BC771"/>
    <mergeCell ref="C772:D772"/>
    <mergeCell ref="E772:F772"/>
    <mergeCell ref="G772:H772"/>
    <mergeCell ref="I772:M772"/>
    <mergeCell ref="N772:O772"/>
    <mergeCell ref="P772:Q772"/>
    <mergeCell ref="R772:S772"/>
    <mergeCell ref="AL773:AM773"/>
    <mergeCell ref="AN773:AO773"/>
    <mergeCell ref="AP773:AQ773"/>
    <mergeCell ref="AR773:AS773"/>
    <mergeCell ref="AT773:AU773"/>
    <mergeCell ref="AV773:AX773"/>
    <mergeCell ref="AY773:BA773"/>
    <mergeCell ref="BB773:BC773"/>
    <mergeCell ref="T773:U773"/>
    <mergeCell ref="V773:X773"/>
    <mergeCell ref="Y773:Z773"/>
    <mergeCell ref="AB773:AC773"/>
    <mergeCell ref="AD773:AE773"/>
    <mergeCell ref="AF773:AH773"/>
    <mergeCell ref="AI773:AK773"/>
    <mergeCell ref="C773:D773"/>
    <mergeCell ref="E773:F773"/>
    <mergeCell ref="G773:H773"/>
    <mergeCell ref="I773:M773"/>
    <mergeCell ref="N773:O773"/>
    <mergeCell ref="P773:Q773"/>
    <mergeCell ref="R773:S773"/>
    <mergeCell ref="AL774:AM774"/>
    <mergeCell ref="AN774:AO774"/>
    <mergeCell ref="AP774:AQ774"/>
    <mergeCell ref="AR774:AS774"/>
    <mergeCell ref="AT774:AU774"/>
    <mergeCell ref="AV774:AX774"/>
    <mergeCell ref="AY774:BA774"/>
    <mergeCell ref="BB774:BC774"/>
    <mergeCell ref="T774:U774"/>
    <mergeCell ref="V774:X774"/>
    <mergeCell ref="Y774:Z774"/>
    <mergeCell ref="AB774:AC774"/>
    <mergeCell ref="AD774:AE774"/>
    <mergeCell ref="AF774:AH774"/>
    <mergeCell ref="AI774:AK774"/>
    <mergeCell ref="C774:D774"/>
    <mergeCell ref="E774:F774"/>
    <mergeCell ref="G774:H774"/>
    <mergeCell ref="I774:M774"/>
    <mergeCell ref="N774:O774"/>
    <mergeCell ref="P774:Q774"/>
    <mergeCell ref="R774:S774"/>
    <mergeCell ref="AL777:AM777"/>
    <mergeCell ref="AN777:AO777"/>
    <mergeCell ref="T777:U777"/>
    <mergeCell ref="V777:X777"/>
    <mergeCell ref="Y777:Z777"/>
    <mergeCell ref="AB777:AC777"/>
    <mergeCell ref="AD777:AE777"/>
    <mergeCell ref="AF777:AH777"/>
    <mergeCell ref="AI777:AK777"/>
    <mergeCell ref="AL778:AM778"/>
    <mergeCell ref="AN778:AO778"/>
    <mergeCell ref="T778:U778"/>
    <mergeCell ref="V778:X778"/>
    <mergeCell ref="Y778:Z778"/>
    <mergeCell ref="AB778:AC778"/>
    <mergeCell ref="AD778:AE778"/>
    <mergeCell ref="AF778:AH778"/>
    <mergeCell ref="AI778:AK778"/>
    <mergeCell ref="AL775:AM775"/>
    <mergeCell ref="AN775:AO775"/>
    <mergeCell ref="AP775:AQ775"/>
    <mergeCell ref="AR775:AS775"/>
    <mergeCell ref="AT775:AU775"/>
    <mergeCell ref="AV775:AX775"/>
    <mergeCell ref="AY775:BA775"/>
    <mergeCell ref="BB775:BC775"/>
    <mergeCell ref="T775:U775"/>
    <mergeCell ref="V775:X775"/>
    <mergeCell ref="Y775:Z775"/>
    <mergeCell ref="AB775:AC775"/>
    <mergeCell ref="AD775:AE775"/>
    <mergeCell ref="AF775:AH775"/>
    <mergeCell ref="AI775:AK775"/>
    <mergeCell ref="C775:D775"/>
    <mergeCell ref="E775:F775"/>
    <mergeCell ref="G775:H775"/>
    <mergeCell ref="I775:M775"/>
    <mergeCell ref="N775:O775"/>
    <mergeCell ref="P775:Q775"/>
    <mergeCell ref="R775:S775"/>
    <mergeCell ref="T776:U776"/>
    <mergeCell ref="V776:X776"/>
    <mergeCell ref="Y776:Z776"/>
    <mergeCell ref="AB776:AC776"/>
    <mergeCell ref="AD776:AE776"/>
    <mergeCell ref="AF776:AH776"/>
    <mergeCell ref="AI776:AK776"/>
    <mergeCell ref="AL776:AM776"/>
    <mergeCell ref="AN776:AO776"/>
    <mergeCell ref="AR776:AS776"/>
    <mergeCell ref="AT776:AU776"/>
    <mergeCell ref="AV776:AX776"/>
    <mergeCell ref="AY776:BA776"/>
    <mergeCell ref="BB776:BC776"/>
    <mergeCell ref="C778:D778"/>
    <mergeCell ref="E778:F778"/>
    <mergeCell ref="G778:H778"/>
    <mergeCell ref="I778:M778"/>
    <mergeCell ref="N778:O778"/>
    <mergeCell ref="P778:Q778"/>
    <mergeCell ref="R778:S778"/>
    <mergeCell ref="AP778:AQ778"/>
    <mergeCell ref="AR778:AS778"/>
    <mergeCell ref="AT778:AU778"/>
    <mergeCell ref="AV778:AX778"/>
    <mergeCell ref="AY778:BA778"/>
    <mergeCell ref="BB778:BC778"/>
    <mergeCell ref="AP776:AQ776"/>
    <mergeCell ref="AP777:AQ777"/>
    <mergeCell ref="AR777:AS777"/>
    <mergeCell ref="AT777:AU777"/>
    <mergeCell ref="AV777:AX777"/>
    <mergeCell ref="AY777:BA777"/>
    <mergeCell ref="BB777:BC777"/>
    <mergeCell ref="T780:U780"/>
    <mergeCell ref="V780:X780"/>
    <mergeCell ref="Y780:Z780"/>
    <mergeCell ref="AB780:AC780"/>
    <mergeCell ref="AD780:AE780"/>
    <mergeCell ref="AF780:AH780"/>
    <mergeCell ref="AI780:AK780"/>
    <mergeCell ref="C780:D780"/>
    <mergeCell ref="E780:F780"/>
    <mergeCell ref="G780:H780"/>
    <mergeCell ref="I780:M780"/>
    <mergeCell ref="N780:O780"/>
    <mergeCell ref="P780:Q780"/>
    <mergeCell ref="R780:S780"/>
    <mergeCell ref="AL781:AM781"/>
    <mergeCell ref="AN781:AO781"/>
    <mergeCell ref="T781:U781"/>
    <mergeCell ref="V781:X781"/>
    <mergeCell ref="Y781:Z781"/>
    <mergeCell ref="AB781:AC781"/>
    <mergeCell ref="AD781:AE781"/>
    <mergeCell ref="AF781:AH781"/>
    <mergeCell ref="AI781:AK781"/>
    <mergeCell ref="C776:D776"/>
    <mergeCell ref="E776:F776"/>
    <mergeCell ref="G776:H776"/>
    <mergeCell ref="I776:M776"/>
    <mergeCell ref="N776:O776"/>
    <mergeCell ref="P776:Q776"/>
    <mergeCell ref="R776:S776"/>
    <mergeCell ref="C777:D777"/>
    <mergeCell ref="E777:F777"/>
    <mergeCell ref="G777:H777"/>
    <mergeCell ref="I777:M777"/>
    <mergeCell ref="N777:O777"/>
    <mergeCell ref="P777:Q777"/>
    <mergeCell ref="R777:S777"/>
    <mergeCell ref="AL779:AM779"/>
    <mergeCell ref="AN779:AO779"/>
    <mergeCell ref="AP779:AQ779"/>
    <mergeCell ref="AR779:AS779"/>
    <mergeCell ref="AT779:AU779"/>
    <mergeCell ref="AV779:AX779"/>
    <mergeCell ref="AY779:BA779"/>
    <mergeCell ref="BB779:BC779"/>
    <mergeCell ref="T779:U779"/>
    <mergeCell ref="V779:X779"/>
    <mergeCell ref="Y779:Z779"/>
    <mergeCell ref="AB779:AC779"/>
    <mergeCell ref="AD779:AE779"/>
    <mergeCell ref="AF779:AH779"/>
    <mergeCell ref="AI779:AK779"/>
    <mergeCell ref="C779:D779"/>
    <mergeCell ref="E779:F779"/>
    <mergeCell ref="G779:H779"/>
    <mergeCell ref="I779:M779"/>
    <mergeCell ref="N779:O779"/>
    <mergeCell ref="P779:Q779"/>
    <mergeCell ref="R779:S779"/>
    <mergeCell ref="AP780:AQ780"/>
    <mergeCell ref="AP781:AQ781"/>
    <mergeCell ref="AR781:AS781"/>
    <mergeCell ref="AT781:AU781"/>
    <mergeCell ref="AV781:AX781"/>
    <mergeCell ref="AY781:BA781"/>
    <mergeCell ref="BB781:BC781"/>
    <mergeCell ref="AL780:AM780"/>
    <mergeCell ref="AN780:AO780"/>
    <mergeCell ref="AR780:AS780"/>
    <mergeCell ref="AT780:AU780"/>
    <mergeCell ref="AV780:AX780"/>
    <mergeCell ref="AY780:BA780"/>
    <mergeCell ref="BB780:BC780"/>
    <mergeCell ref="C781:D781"/>
    <mergeCell ref="E781:F781"/>
    <mergeCell ref="G781:H781"/>
    <mergeCell ref="I781:M781"/>
    <mergeCell ref="N781:O781"/>
    <mergeCell ref="P781:Q781"/>
    <mergeCell ref="R781:S781"/>
    <mergeCell ref="AL782:AM782"/>
    <mergeCell ref="AN782:AO782"/>
    <mergeCell ref="AP782:AQ782"/>
    <mergeCell ref="AR782:AS782"/>
    <mergeCell ref="AT782:AU782"/>
    <mergeCell ref="AV782:AX782"/>
    <mergeCell ref="AY782:BA782"/>
    <mergeCell ref="BB782:BC782"/>
    <mergeCell ref="T782:U782"/>
    <mergeCell ref="V782:X782"/>
    <mergeCell ref="Y782:Z782"/>
    <mergeCell ref="AB782:AC782"/>
    <mergeCell ref="AD782:AE782"/>
    <mergeCell ref="AF782:AH782"/>
    <mergeCell ref="AI782:AK782"/>
    <mergeCell ref="C782:D782"/>
    <mergeCell ref="E782:F782"/>
    <mergeCell ref="G782:H782"/>
    <mergeCell ref="I782:M782"/>
    <mergeCell ref="N782:O782"/>
    <mergeCell ref="P782:Q782"/>
    <mergeCell ref="R782:S782"/>
    <mergeCell ref="AL783:AM783"/>
    <mergeCell ref="AN783:AO783"/>
    <mergeCell ref="AP783:AQ783"/>
    <mergeCell ref="AR783:AS783"/>
    <mergeCell ref="AT783:AU783"/>
    <mergeCell ref="AV783:AX783"/>
    <mergeCell ref="AY783:BA783"/>
    <mergeCell ref="BB783:BC783"/>
    <mergeCell ref="T783:U783"/>
    <mergeCell ref="V783:X783"/>
    <mergeCell ref="Y783:Z783"/>
    <mergeCell ref="AB783:AC783"/>
    <mergeCell ref="AD783:AE783"/>
    <mergeCell ref="AF783:AH783"/>
    <mergeCell ref="AI783:AK783"/>
    <mergeCell ref="C783:D783"/>
    <mergeCell ref="E783:F783"/>
    <mergeCell ref="G783:H783"/>
    <mergeCell ref="I783:M783"/>
    <mergeCell ref="N783:O783"/>
    <mergeCell ref="P783:Q783"/>
    <mergeCell ref="R783:S783"/>
    <mergeCell ref="AL786:AM786"/>
    <mergeCell ref="AN786:AO786"/>
    <mergeCell ref="T786:U786"/>
    <mergeCell ref="V786:X786"/>
    <mergeCell ref="Y786:Z786"/>
    <mergeCell ref="AB786:AC786"/>
    <mergeCell ref="AD786:AE786"/>
    <mergeCell ref="AF786:AH786"/>
    <mergeCell ref="AI786:AK786"/>
    <mergeCell ref="AL787:AM787"/>
    <mergeCell ref="AN787:AO787"/>
    <mergeCell ref="T787:U787"/>
    <mergeCell ref="V787:X787"/>
    <mergeCell ref="Y787:Z787"/>
    <mergeCell ref="AB787:AC787"/>
    <mergeCell ref="AD787:AE787"/>
    <mergeCell ref="AF787:AH787"/>
    <mergeCell ref="AI787:AK787"/>
    <mergeCell ref="AL784:AM784"/>
    <mergeCell ref="AN784:AO784"/>
    <mergeCell ref="AP784:AQ784"/>
    <mergeCell ref="AR784:AS784"/>
    <mergeCell ref="AT784:AU784"/>
    <mergeCell ref="AV784:AX784"/>
    <mergeCell ref="AY784:BA784"/>
    <mergeCell ref="BB784:BC784"/>
    <mergeCell ref="T784:U784"/>
    <mergeCell ref="V784:X784"/>
    <mergeCell ref="Y784:Z784"/>
    <mergeCell ref="AB784:AC784"/>
    <mergeCell ref="AD784:AE784"/>
    <mergeCell ref="AF784:AH784"/>
    <mergeCell ref="AI784:AK784"/>
    <mergeCell ref="C784:D784"/>
    <mergeCell ref="E784:F784"/>
    <mergeCell ref="G784:H784"/>
    <mergeCell ref="I784:M784"/>
    <mergeCell ref="N784:O784"/>
    <mergeCell ref="P784:Q784"/>
    <mergeCell ref="R784:S784"/>
    <mergeCell ref="T785:U785"/>
    <mergeCell ref="V785:X785"/>
    <mergeCell ref="Y785:Z785"/>
    <mergeCell ref="AB785:AC785"/>
    <mergeCell ref="AD785:AE785"/>
    <mergeCell ref="AF785:AH785"/>
    <mergeCell ref="AI785:AK785"/>
    <mergeCell ref="AL785:AM785"/>
    <mergeCell ref="AN785:AO785"/>
    <mergeCell ref="AR785:AS785"/>
    <mergeCell ref="AT785:AU785"/>
    <mergeCell ref="AV785:AX785"/>
    <mergeCell ref="AY785:BA785"/>
    <mergeCell ref="BB785:BC785"/>
    <mergeCell ref="C787:D787"/>
    <mergeCell ref="E787:F787"/>
    <mergeCell ref="G787:H787"/>
    <mergeCell ref="I787:M787"/>
    <mergeCell ref="N787:O787"/>
    <mergeCell ref="P787:Q787"/>
    <mergeCell ref="R787:S787"/>
    <mergeCell ref="AP787:AQ787"/>
    <mergeCell ref="AR787:AS787"/>
    <mergeCell ref="AT787:AU787"/>
    <mergeCell ref="AV787:AX787"/>
    <mergeCell ref="AY787:BA787"/>
    <mergeCell ref="BB787:BC787"/>
    <mergeCell ref="AP785:AQ785"/>
    <mergeCell ref="AP786:AQ786"/>
    <mergeCell ref="AR786:AS786"/>
    <mergeCell ref="AT786:AU786"/>
    <mergeCell ref="AV786:AX786"/>
    <mergeCell ref="AY786:BA786"/>
    <mergeCell ref="BB786:BC786"/>
    <mergeCell ref="T789:U789"/>
    <mergeCell ref="V789:X789"/>
    <mergeCell ref="Y789:Z789"/>
    <mergeCell ref="AB789:AC789"/>
    <mergeCell ref="AD789:AE789"/>
    <mergeCell ref="AF789:AH789"/>
    <mergeCell ref="AI789:AK789"/>
    <mergeCell ref="C789:D789"/>
    <mergeCell ref="E789:F789"/>
    <mergeCell ref="G789:H789"/>
    <mergeCell ref="I789:M789"/>
    <mergeCell ref="N789:O789"/>
    <mergeCell ref="P789:Q789"/>
    <mergeCell ref="R789:S789"/>
    <mergeCell ref="AL790:AM790"/>
    <mergeCell ref="AN790:AO790"/>
    <mergeCell ref="T790:U790"/>
    <mergeCell ref="V790:X790"/>
    <mergeCell ref="Y790:Z790"/>
    <mergeCell ref="AB790:AC790"/>
    <mergeCell ref="AD790:AE790"/>
    <mergeCell ref="AF790:AH790"/>
    <mergeCell ref="AI790:AK790"/>
    <mergeCell ref="C785:D785"/>
    <mergeCell ref="E785:F785"/>
    <mergeCell ref="G785:H785"/>
    <mergeCell ref="I785:M785"/>
    <mergeCell ref="N785:O785"/>
    <mergeCell ref="P785:Q785"/>
    <mergeCell ref="R785:S785"/>
    <mergeCell ref="C786:D786"/>
    <mergeCell ref="E786:F786"/>
    <mergeCell ref="G786:H786"/>
    <mergeCell ref="I786:M786"/>
    <mergeCell ref="N786:O786"/>
    <mergeCell ref="P786:Q786"/>
    <mergeCell ref="R786:S786"/>
    <mergeCell ref="AL788:AM788"/>
    <mergeCell ref="AN788:AO788"/>
    <mergeCell ref="AP788:AQ788"/>
    <mergeCell ref="AR788:AS788"/>
    <mergeCell ref="AT788:AU788"/>
    <mergeCell ref="AV788:AX788"/>
    <mergeCell ref="AY788:BA788"/>
    <mergeCell ref="BB788:BC788"/>
    <mergeCell ref="T788:U788"/>
    <mergeCell ref="V788:X788"/>
    <mergeCell ref="Y788:Z788"/>
    <mergeCell ref="AB788:AC788"/>
    <mergeCell ref="AD788:AE788"/>
    <mergeCell ref="AF788:AH788"/>
    <mergeCell ref="AI788:AK788"/>
    <mergeCell ref="C788:D788"/>
    <mergeCell ref="E788:F788"/>
    <mergeCell ref="G788:H788"/>
    <mergeCell ref="I788:M788"/>
    <mergeCell ref="N788:O788"/>
    <mergeCell ref="P788:Q788"/>
    <mergeCell ref="R788:S788"/>
    <mergeCell ref="AP789:AQ789"/>
    <mergeCell ref="AP790:AQ790"/>
    <mergeCell ref="AR790:AS790"/>
    <mergeCell ref="AT790:AU790"/>
    <mergeCell ref="AV790:AX790"/>
    <mergeCell ref="AY790:BA790"/>
    <mergeCell ref="BB790:BC790"/>
    <mergeCell ref="AL789:AM789"/>
    <mergeCell ref="AN789:AO789"/>
    <mergeCell ref="AR789:AS789"/>
    <mergeCell ref="AT789:AU789"/>
    <mergeCell ref="AV789:AX789"/>
    <mergeCell ref="AY789:BA789"/>
    <mergeCell ref="BB789:BC789"/>
    <mergeCell ref="C790:D790"/>
    <mergeCell ref="E790:F790"/>
    <mergeCell ref="G790:H790"/>
    <mergeCell ref="I790:M790"/>
    <mergeCell ref="N790:O790"/>
    <mergeCell ref="P790:Q790"/>
    <mergeCell ref="R790:S790"/>
    <mergeCell ref="AL791:AM791"/>
    <mergeCell ref="AN791:AO791"/>
    <mergeCell ref="AP791:AQ791"/>
    <mergeCell ref="AR791:AS791"/>
    <mergeCell ref="AT791:AU791"/>
    <mergeCell ref="AV791:AX791"/>
    <mergeCell ref="AY791:BA791"/>
    <mergeCell ref="BB791:BC791"/>
    <mergeCell ref="T791:U791"/>
    <mergeCell ref="V791:X791"/>
    <mergeCell ref="Y791:Z791"/>
    <mergeCell ref="AB791:AC791"/>
    <mergeCell ref="AD791:AE791"/>
    <mergeCell ref="AF791:AH791"/>
    <mergeCell ref="AI791:AK791"/>
    <mergeCell ref="C791:D791"/>
    <mergeCell ref="E791:F791"/>
    <mergeCell ref="G791:H791"/>
    <mergeCell ref="I791:M791"/>
    <mergeCell ref="N791:O791"/>
    <mergeCell ref="P791:Q791"/>
    <mergeCell ref="R791:S791"/>
    <mergeCell ref="AL792:AM792"/>
    <mergeCell ref="AN792:AO792"/>
    <mergeCell ref="AP792:AQ792"/>
    <mergeCell ref="AR792:AS792"/>
    <mergeCell ref="AT792:AU792"/>
    <mergeCell ref="AV792:AX792"/>
    <mergeCell ref="AY792:BA792"/>
    <mergeCell ref="BB792:BC792"/>
    <mergeCell ref="T792:U792"/>
    <mergeCell ref="V792:X792"/>
    <mergeCell ref="Y792:Z792"/>
    <mergeCell ref="AB792:AC792"/>
    <mergeCell ref="AD792:AE792"/>
    <mergeCell ref="AF792:AH792"/>
    <mergeCell ref="AI792:AK792"/>
    <mergeCell ref="C792:D792"/>
    <mergeCell ref="E792:F792"/>
    <mergeCell ref="G792:H792"/>
    <mergeCell ref="I792:M792"/>
    <mergeCell ref="N792:O792"/>
    <mergeCell ref="P792:Q792"/>
    <mergeCell ref="R792:S792"/>
    <mergeCell ref="AL795:AM795"/>
    <mergeCell ref="AN795:AO795"/>
    <mergeCell ref="T795:U795"/>
    <mergeCell ref="V795:X795"/>
    <mergeCell ref="Y795:Z795"/>
    <mergeCell ref="AB795:AC795"/>
    <mergeCell ref="AD795:AE795"/>
    <mergeCell ref="AF795:AH795"/>
    <mergeCell ref="AI795:AK795"/>
    <mergeCell ref="AL796:AM796"/>
    <mergeCell ref="AN796:AO796"/>
    <mergeCell ref="T796:U796"/>
    <mergeCell ref="V796:X796"/>
    <mergeCell ref="Y796:Z796"/>
    <mergeCell ref="AB796:AC796"/>
    <mergeCell ref="AD796:AE796"/>
    <mergeCell ref="AF796:AH796"/>
    <mergeCell ref="AI796:AK796"/>
    <mergeCell ref="AL793:AM793"/>
    <mergeCell ref="AN793:AO793"/>
    <mergeCell ref="AP793:AQ793"/>
    <mergeCell ref="AR793:AS793"/>
    <mergeCell ref="AT793:AU793"/>
    <mergeCell ref="AV793:AX793"/>
    <mergeCell ref="AY793:BA793"/>
    <mergeCell ref="BB793:BC793"/>
    <mergeCell ref="T793:U793"/>
    <mergeCell ref="V793:X793"/>
    <mergeCell ref="Y793:Z793"/>
    <mergeCell ref="AB793:AC793"/>
    <mergeCell ref="AD793:AE793"/>
    <mergeCell ref="AF793:AH793"/>
    <mergeCell ref="AI793:AK793"/>
    <mergeCell ref="C793:D793"/>
    <mergeCell ref="E793:F793"/>
    <mergeCell ref="G793:H793"/>
    <mergeCell ref="I793:M793"/>
    <mergeCell ref="N793:O793"/>
    <mergeCell ref="P793:Q793"/>
    <mergeCell ref="R793:S793"/>
    <mergeCell ref="T794:U794"/>
    <mergeCell ref="V794:X794"/>
    <mergeCell ref="Y794:Z794"/>
    <mergeCell ref="AB794:AC794"/>
    <mergeCell ref="AD794:AE794"/>
    <mergeCell ref="AF794:AH794"/>
    <mergeCell ref="AI794:AK794"/>
    <mergeCell ref="AL794:AM794"/>
    <mergeCell ref="AN794:AO794"/>
    <mergeCell ref="AR794:AS794"/>
    <mergeCell ref="AT794:AU794"/>
    <mergeCell ref="AV794:AX794"/>
    <mergeCell ref="AY794:BA794"/>
    <mergeCell ref="BB794:BC794"/>
    <mergeCell ref="C796:D796"/>
    <mergeCell ref="E796:F796"/>
    <mergeCell ref="G796:H796"/>
    <mergeCell ref="I796:M796"/>
    <mergeCell ref="N796:O796"/>
    <mergeCell ref="P796:Q796"/>
    <mergeCell ref="R796:S796"/>
    <mergeCell ref="AP796:AQ796"/>
    <mergeCell ref="AR796:AS796"/>
    <mergeCell ref="AT796:AU796"/>
    <mergeCell ref="AV796:AX796"/>
    <mergeCell ref="AY796:BA796"/>
    <mergeCell ref="BB796:BC796"/>
    <mergeCell ref="AP794:AQ794"/>
    <mergeCell ref="AP795:AQ795"/>
    <mergeCell ref="AR795:AS795"/>
    <mergeCell ref="AT795:AU795"/>
    <mergeCell ref="AV795:AX795"/>
    <mergeCell ref="AY795:BA795"/>
    <mergeCell ref="BB795:BC795"/>
    <mergeCell ref="T798:U798"/>
    <mergeCell ref="V798:X798"/>
    <mergeCell ref="Y798:Z798"/>
    <mergeCell ref="AB798:AC798"/>
    <mergeCell ref="AD798:AE798"/>
    <mergeCell ref="AF798:AH798"/>
    <mergeCell ref="AI798:AK798"/>
    <mergeCell ref="C798:D798"/>
    <mergeCell ref="E798:F798"/>
    <mergeCell ref="G798:H798"/>
    <mergeCell ref="I798:M798"/>
    <mergeCell ref="N798:O798"/>
    <mergeCell ref="P798:Q798"/>
    <mergeCell ref="R798:S798"/>
    <mergeCell ref="AL799:AM799"/>
    <mergeCell ref="AN799:AO799"/>
    <mergeCell ref="T799:U799"/>
    <mergeCell ref="V799:X799"/>
    <mergeCell ref="Y799:Z799"/>
    <mergeCell ref="AB799:AC799"/>
    <mergeCell ref="AD799:AE799"/>
    <mergeCell ref="AF799:AH799"/>
    <mergeCell ref="AI799:AK799"/>
    <mergeCell ref="C794:D794"/>
    <mergeCell ref="E794:F794"/>
    <mergeCell ref="G794:H794"/>
    <mergeCell ref="I794:M794"/>
    <mergeCell ref="N794:O794"/>
    <mergeCell ref="P794:Q794"/>
    <mergeCell ref="R794:S794"/>
    <mergeCell ref="C795:D795"/>
    <mergeCell ref="E795:F795"/>
    <mergeCell ref="G795:H795"/>
    <mergeCell ref="I795:M795"/>
    <mergeCell ref="N795:O795"/>
    <mergeCell ref="P795:Q795"/>
    <mergeCell ref="R795:S795"/>
    <mergeCell ref="AL797:AM797"/>
    <mergeCell ref="AN797:AO797"/>
    <mergeCell ref="AP797:AQ797"/>
    <mergeCell ref="AR797:AS797"/>
    <mergeCell ref="AT797:AU797"/>
    <mergeCell ref="AV797:AX797"/>
    <mergeCell ref="AY797:BA797"/>
    <mergeCell ref="BB797:BC797"/>
    <mergeCell ref="T797:U797"/>
    <mergeCell ref="V797:X797"/>
    <mergeCell ref="Y797:Z797"/>
    <mergeCell ref="AB797:AC797"/>
    <mergeCell ref="AD797:AE797"/>
    <mergeCell ref="AF797:AH797"/>
    <mergeCell ref="AI797:AK797"/>
    <mergeCell ref="C797:D797"/>
    <mergeCell ref="E797:F797"/>
    <mergeCell ref="G797:H797"/>
    <mergeCell ref="I797:M797"/>
    <mergeCell ref="N797:O797"/>
    <mergeCell ref="P797:Q797"/>
    <mergeCell ref="R797:S797"/>
    <mergeCell ref="AP798:AQ798"/>
    <mergeCell ref="AP799:AQ799"/>
    <mergeCell ref="AR799:AS799"/>
    <mergeCell ref="AT799:AU799"/>
    <mergeCell ref="AV799:AX799"/>
    <mergeCell ref="AY799:BA799"/>
    <mergeCell ref="BB799:BC799"/>
    <mergeCell ref="AL798:AM798"/>
    <mergeCell ref="AN798:AO798"/>
    <mergeCell ref="AR798:AS798"/>
    <mergeCell ref="AT798:AU798"/>
    <mergeCell ref="AV798:AX798"/>
    <mergeCell ref="AY798:BA798"/>
    <mergeCell ref="BB798:BC798"/>
    <mergeCell ref="C799:D799"/>
    <mergeCell ref="E799:F799"/>
    <mergeCell ref="G799:H799"/>
    <mergeCell ref="I799:M799"/>
    <mergeCell ref="N799:O799"/>
    <mergeCell ref="P799:Q799"/>
    <mergeCell ref="R799:S799"/>
    <mergeCell ref="AL800:AM800"/>
    <mergeCell ref="AN800:AO800"/>
    <mergeCell ref="AP800:AQ800"/>
    <mergeCell ref="AR800:AS800"/>
    <mergeCell ref="AT800:AU800"/>
    <mergeCell ref="AV800:AX800"/>
    <mergeCell ref="AY800:BA800"/>
    <mergeCell ref="BB800:BC800"/>
    <mergeCell ref="T800:U800"/>
    <mergeCell ref="V800:X800"/>
    <mergeCell ref="Y800:Z800"/>
    <mergeCell ref="AB800:AC800"/>
    <mergeCell ref="AD800:AE800"/>
    <mergeCell ref="AF800:AH800"/>
    <mergeCell ref="AI800:AK800"/>
    <mergeCell ref="C800:D800"/>
    <mergeCell ref="E800:F800"/>
    <mergeCell ref="G800:H800"/>
    <mergeCell ref="I800:M800"/>
    <mergeCell ref="N800:O800"/>
    <mergeCell ref="P800:Q800"/>
    <mergeCell ref="R800:S800"/>
    <mergeCell ref="AL801:AM801"/>
    <mergeCell ref="AN801:AO801"/>
    <mergeCell ref="AP801:AQ801"/>
    <mergeCell ref="AR801:AS801"/>
    <mergeCell ref="AT801:AU801"/>
    <mergeCell ref="AV801:AX801"/>
    <mergeCell ref="AY801:BA801"/>
    <mergeCell ref="BB801:BC801"/>
    <mergeCell ref="T801:U801"/>
    <mergeCell ref="V801:X801"/>
    <mergeCell ref="Y801:Z801"/>
    <mergeCell ref="AB801:AC801"/>
    <mergeCell ref="AD801:AE801"/>
    <mergeCell ref="AF801:AH801"/>
    <mergeCell ref="AI801:AK801"/>
    <mergeCell ref="C801:D801"/>
    <mergeCell ref="E801:F801"/>
    <mergeCell ref="G801:H801"/>
    <mergeCell ref="I801:M801"/>
    <mergeCell ref="N801:O801"/>
    <mergeCell ref="P801:Q801"/>
    <mergeCell ref="R801:S801"/>
    <mergeCell ref="AL804:AM804"/>
    <mergeCell ref="AN804:AO804"/>
    <mergeCell ref="T804:U804"/>
    <mergeCell ref="V804:X804"/>
    <mergeCell ref="Y804:Z804"/>
    <mergeCell ref="AB804:AC804"/>
    <mergeCell ref="AD804:AE804"/>
    <mergeCell ref="AF804:AH804"/>
    <mergeCell ref="AI804:AK804"/>
    <mergeCell ref="AL805:AM805"/>
    <mergeCell ref="AN805:AO805"/>
    <mergeCell ref="T805:U805"/>
    <mergeCell ref="V805:X805"/>
    <mergeCell ref="Y805:Z805"/>
    <mergeCell ref="AB805:AC805"/>
    <mergeCell ref="AD805:AE805"/>
    <mergeCell ref="AF805:AH805"/>
    <mergeCell ref="AI805:AK805"/>
    <mergeCell ref="AL802:AM802"/>
    <mergeCell ref="AN802:AO802"/>
    <mergeCell ref="AP802:AQ802"/>
    <mergeCell ref="AR802:AS802"/>
    <mergeCell ref="AT802:AU802"/>
    <mergeCell ref="AV802:AX802"/>
    <mergeCell ref="AY802:BA802"/>
    <mergeCell ref="BB802:BC802"/>
    <mergeCell ref="T802:U802"/>
    <mergeCell ref="V802:X802"/>
    <mergeCell ref="Y802:Z802"/>
    <mergeCell ref="AB802:AC802"/>
    <mergeCell ref="AD802:AE802"/>
    <mergeCell ref="AF802:AH802"/>
    <mergeCell ref="AI802:AK802"/>
    <mergeCell ref="C802:D802"/>
    <mergeCell ref="E802:F802"/>
    <mergeCell ref="G802:H802"/>
    <mergeCell ref="I802:M802"/>
    <mergeCell ref="N802:O802"/>
    <mergeCell ref="P802:Q802"/>
    <mergeCell ref="R802:S802"/>
    <mergeCell ref="T803:U803"/>
    <mergeCell ref="V803:X803"/>
    <mergeCell ref="Y803:Z803"/>
    <mergeCell ref="AB803:AC803"/>
    <mergeCell ref="AD803:AE803"/>
    <mergeCell ref="AF803:AH803"/>
    <mergeCell ref="AI803:AK803"/>
    <mergeCell ref="AL803:AM803"/>
    <mergeCell ref="AN803:AO803"/>
    <mergeCell ref="AR803:AS803"/>
    <mergeCell ref="AT803:AU803"/>
    <mergeCell ref="AV803:AX803"/>
    <mergeCell ref="AY803:BA803"/>
    <mergeCell ref="BB803:BC803"/>
    <mergeCell ref="C805:D805"/>
    <mergeCell ref="E805:F805"/>
    <mergeCell ref="G805:H805"/>
    <mergeCell ref="I805:M805"/>
    <mergeCell ref="N805:O805"/>
    <mergeCell ref="P805:Q805"/>
    <mergeCell ref="R805:S805"/>
    <mergeCell ref="AP805:AQ805"/>
    <mergeCell ref="AR805:AS805"/>
    <mergeCell ref="AT805:AU805"/>
    <mergeCell ref="AV805:AX805"/>
    <mergeCell ref="AY805:BA805"/>
    <mergeCell ref="BB805:BC805"/>
    <mergeCell ref="AP803:AQ803"/>
    <mergeCell ref="AP804:AQ804"/>
    <mergeCell ref="AR804:AS804"/>
    <mergeCell ref="AT804:AU804"/>
    <mergeCell ref="AV804:AX804"/>
    <mergeCell ref="AY804:BA804"/>
    <mergeCell ref="BB804:BC804"/>
    <mergeCell ref="T807:U807"/>
    <mergeCell ref="V807:X807"/>
    <mergeCell ref="Y807:Z807"/>
    <mergeCell ref="AB807:AC807"/>
    <mergeCell ref="AD807:AE807"/>
    <mergeCell ref="AF807:AH807"/>
    <mergeCell ref="AI807:AK807"/>
    <mergeCell ref="C807:D807"/>
    <mergeCell ref="E807:F807"/>
    <mergeCell ref="G807:H807"/>
    <mergeCell ref="I807:M807"/>
    <mergeCell ref="N807:O807"/>
    <mergeCell ref="P807:Q807"/>
    <mergeCell ref="R807:S807"/>
    <mergeCell ref="AL808:AM808"/>
    <mergeCell ref="AN808:AO808"/>
    <mergeCell ref="T808:U808"/>
    <mergeCell ref="V808:X808"/>
    <mergeCell ref="Y808:Z808"/>
    <mergeCell ref="AB808:AC808"/>
    <mergeCell ref="AD808:AE808"/>
    <mergeCell ref="AF808:AH808"/>
    <mergeCell ref="AI808:AK808"/>
    <mergeCell ref="C803:D803"/>
    <mergeCell ref="E803:F803"/>
    <mergeCell ref="G803:H803"/>
    <mergeCell ref="I803:M803"/>
    <mergeCell ref="N803:O803"/>
    <mergeCell ref="P803:Q803"/>
    <mergeCell ref="R803:S803"/>
    <mergeCell ref="C804:D804"/>
    <mergeCell ref="E804:F804"/>
    <mergeCell ref="G804:H804"/>
    <mergeCell ref="I804:M804"/>
    <mergeCell ref="N804:O804"/>
    <mergeCell ref="P804:Q804"/>
    <mergeCell ref="R804:S804"/>
    <mergeCell ref="AL806:AM806"/>
    <mergeCell ref="AN806:AO806"/>
    <mergeCell ref="AP806:AQ806"/>
    <mergeCell ref="AR806:AS806"/>
    <mergeCell ref="AT806:AU806"/>
    <mergeCell ref="AV806:AX806"/>
    <mergeCell ref="AY806:BA806"/>
    <mergeCell ref="BB806:BC806"/>
    <mergeCell ref="T806:U806"/>
    <mergeCell ref="V806:X806"/>
    <mergeCell ref="Y806:Z806"/>
    <mergeCell ref="AB806:AC806"/>
    <mergeCell ref="AD806:AE806"/>
    <mergeCell ref="AF806:AH806"/>
    <mergeCell ref="AI806:AK806"/>
    <mergeCell ref="C806:D806"/>
    <mergeCell ref="E806:F806"/>
    <mergeCell ref="G806:H806"/>
    <mergeCell ref="I806:M806"/>
    <mergeCell ref="N806:O806"/>
    <mergeCell ref="P806:Q806"/>
    <mergeCell ref="R806:S806"/>
    <mergeCell ref="AP807:AQ807"/>
    <mergeCell ref="AP808:AQ808"/>
    <mergeCell ref="AR808:AS808"/>
    <mergeCell ref="AT808:AU808"/>
    <mergeCell ref="AV808:AX808"/>
    <mergeCell ref="AY808:BA808"/>
    <mergeCell ref="BB808:BC808"/>
    <mergeCell ref="AL807:AM807"/>
    <mergeCell ref="AN807:AO807"/>
    <mergeCell ref="AR807:AS807"/>
    <mergeCell ref="AT807:AU807"/>
    <mergeCell ref="AV807:AX807"/>
    <mergeCell ref="AY807:BA807"/>
    <mergeCell ref="BB807:BC807"/>
    <mergeCell ref="C808:D808"/>
    <mergeCell ref="E808:F808"/>
    <mergeCell ref="G808:H808"/>
    <mergeCell ref="I808:M808"/>
    <mergeCell ref="N808:O808"/>
    <mergeCell ref="P808:Q808"/>
    <mergeCell ref="R808:S808"/>
    <mergeCell ref="AL809:AM809"/>
    <mergeCell ref="AN809:AO809"/>
    <mergeCell ref="AP809:AQ809"/>
    <mergeCell ref="AR809:AS809"/>
    <mergeCell ref="AT809:AU809"/>
    <mergeCell ref="AV809:AX809"/>
    <mergeCell ref="AY809:BA809"/>
    <mergeCell ref="BB809:BC809"/>
    <mergeCell ref="T809:U809"/>
    <mergeCell ref="V809:X809"/>
    <mergeCell ref="Y809:Z809"/>
    <mergeCell ref="AB809:AC809"/>
    <mergeCell ref="AD809:AE809"/>
    <mergeCell ref="AF809:AH809"/>
    <mergeCell ref="AI809:AK809"/>
    <mergeCell ref="C809:D809"/>
    <mergeCell ref="E809:F809"/>
    <mergeCell ref="G809:H809"/>
    <mergeCell ref="I809:M809"/>
    <mergeCell ref="N809:O809"/>
    <mergeCell ref="P809:Q809"/>
    <mergeCell ref="R809:S809"/>
    <mergeCell ref="AL810:AM810"/>
    <mergeCell ref="AN810:AO810"/>
    <mergeCell ref="AP810:AQ810"/>
    <mergeCell ref="AR810:AS810"/>
    <mergeCell ref="AT810:AU810"/>
    <mergeCell ref="AV810:AX810"/>
    <mergeCell ref="AY810:BA810"/>
    <mergeCell ref="BB810:BC810"/>
    <mergeCell ref="T810:U810"/>
    <mergeCell ref="V810:X810"/>
    <mergeCell ref="Y810:Z810"/>
    <mergeCell ref="AB810:AC810"/>
    <mergeCell ref="AD810:AE810"/>
    <mergeCell ref="AF810:AH810"/>
    <mergeCell ref="AI810:AK810"/>
    <mergeCell ref="C810:D810"/>
    <mergeCell ref="E810:F810"/>
    <mergeCell ref="G810:H810"/>
    <mergeCell ref="I810:M810"/>
    <mergeCell ref="N810:O810"/>
    <mergeCell ref="P810:Q810"/>
    <mergeCell ref="R810:S810"/>
    <mergeCell ref="AL813:AM813"/>
    <mergeCell ref="AN813:AO813"/>
    <mergeCell ref="T813:U813"/>
    <mergeCell ref="V813:X813"/>
    <mergeCell ref="Y813:Z813"/>
    <mergeCell ref="AB813:AC813"/>
    <mergeCell ref="AD813:AE813"/>
    <mergeCell ref="AF813:AH813"/>
    <mergeCell ref="AI813:AK813"/>
    <mergeCell ref="C821:D821"/>
    <mergeCell ref="E821:F821"/>
    <mergeCell ref="G821:H821"/>
    <mergeCell ref="I821:M821"/>
    <mergeCell ref="N821:O821"/>
    <mergeCell ref="P821:Q821"/>
    <mergeCell ref="R821:S821"/>
    <mergeCell ref="C822:D822"/>
    <mergeCell ref="E822:F822"/>
    <mergeCell ref="G822:H822"/>
    <mergeCell ref="I822:M822"/>
    <mergeCell ref="N822:O822"/>
    <mergeCell ref="P822:Q822"/>
    <mergeCell ref="R822:S822"/>
    <mergeCell ref="AL824:AM824"/>
    <mergeCell ref="AN824:AO824"/>
    <mergeCell ref="AP824:AQ824"/>
    <mergeCell ref="AR824:AS824"/>
    <mergeCell ref="AT824:AU824"/>
    <mergeCell ref="AV824:AX824"/>
    <mergeCell ref="AY824:BA824"/>
    <mergeCell ref="BB824:BC824"/>
    <mergeCell ref="T824:U824"/>
    <mergeCell ref="V824:X824"/>
    <mergeCell ref="Y824:Z824"/>
    <mergeCell ref="AB824:AC824"/>
    <mergeCell ref="AD824:AE824"/>
    <mergeCell ref="AF824:AH824"/>
    <mergeCell ref="AI824:AK824"/>
    <mergeCell ref="C824:D824"/>
    <mergeCell ref="E824:F824"/>
    <mergeCell ref="G824:H824"/>
    <mergeCell ref="I824:M824"/>
    <mergeCell ref="N824:O824"/>
    <mergeCell ref="P824:Q824"/>
    <mergeCell ref="R824:S824"/>
    <mergeCell ref="C825:D825"/>
    <mergeCell ref="E825:F825"/>
    <mergeCell ref="G825:H825"/>
    <mergeCell ref="I825:M825"/>
    <mergeCell ref="N825:O825"/>
    <mergeCell ref="P825:Q825"/>
    <mergeCell ref="R825:S825"/>
    <mergeCell ref="AL825:AM825"/>
    <mergeCell ref="AN825:AO825"/>
    <mergeCell ref="AP825:AQ825"/>
    <mergeCell ref="AR825:AS825"/>
    <mergeCell ref="AT825:AU825"/>
    <mergeCell ref="AV825:AX825"/>
    <mergeCell ref="AY825:BA825"/>
    <mergeCell ref="BB825:BC825"/>
    <mergeCell ref="T825:U825"/>
    <mergeCell ref="V825:X825"/>
    <mergeCell ref="Y825:Z825"/>
    <mergeCell ref="AB825:AC825"/>
    <mergeCell ref="AD825:AE825"/>
    <mergeCell ref="AF825:AH825"/>
    <mergeCell ref="AI825:AK825"/>
    <mergeCell ref="AL823:AM823"/>
    <mergeCell ref="AN823:AO823"/>
    <mergeCell ref="T823:U823"/>
    <mergeCell ref="V823:X823"/>
    <mergeCell ref="Y823:Z823"/>
    <mergeCell ref="AB823:AC823"/>
    <mergeCell ref="AD823:AE823"/>
    <mergeCell ref="AF823:AH823"/>
    <mergeCell ref="AI823:AK823"/>
    <mergeCell ref="AL820:AM820"/>
    <mergeCell ref="AN820:AO820"/>
    <mergeCell ref="AP820:AQ820"/>
    <mergeCell ref="AR820:AS820"/>
    <mergeCell ref="AT820:AU820"/>
    <mergeCell ref="AV820:AX820"/>
    <mergeCell ref="AY820:BA820"/>
    <mergeCell ref="BB820:BC820"/>
    <mergeCell ref="T820:U820"/>
    <mergeCell ref="V820:X820"/>
    <mergeCell ref="Y820:Z820"/>
    <mergeCell ref="AB820:AC820"/>
    <mergeCell ref="AD820:AE820"/>
    <mergeCell ref="AF820:AH820"/>
    <mergeCell ref="AI820:AK820"/>
    <mergeCell ref="C820:D820"/>
    <mergeCell ref="E820:F820"/>
    <mergeCell ref="G820:H820"/>
    <mergeCell ref="I820:M820"/>
    <mergeCell ref="N820:O820"/>
    <mergeCell ref="P820:Q820"/>
    <mergeCell ref="R820:S820"/>
    <mergeCell ref="T821:U821"/>
    <mergeCell ref="V821:X821"/>
    <mergeCell ref="Y821:Z821"/>
    <mergeCell ref="AB821:AC821"/>
    <mergeCell ref="AD821:AE821"/>
    <mergeCell ref="AF821:AH821"/>
    <mergeCell ref="AI821:AK821"/>
    <mergeCell ref="AL821:AM821"/>
    <mergeCell ref="AN821:AO821"/>
    <mergeCell ref="AR821:AS821"/>
    <mergeCell ref="AT821:AU821"/>
    <mergeCell ref="AV821:AX821"/>
    <mergeCell ref="AY821:BA821"/>
    <mergeCell ref="BB821:BC821"/>
    <mergeCell ref="C823:D823"/>
    <mergeCell ref="E823:F823"/>
    <mergeCell ref="G823:H823"/>
    <mergeCell ref="I823:M823"/>
    <mergeCell ref="N823:O823"/>
    <mergeCell ref="P823:Q823"/>
    <mergeCell ref="R823:S823"/>
    <mergeCell ref="AP823:AQ823"/>
    <mergeCell ref="AR823:AS823"/>
    <mergeCell ref="AT823:AU823"/>
    <mergeCell ref="AV823:AX823"/>
    <mergeCell ref="AY823:BA823"/>
    <mergeCell ref="BB823:BC823"/>
    <mergeCell ref="AP821:AQ821"/>
    <mergeCell ref="AP822:AQ822"/>
    <mergeCell ref="AR822:AS822"/>
    <mergeCell ref="AT822:AU822"/>
    <mergeCell ref="AV822:AX822"/>
    <mergeCell ref="AY822:BA822"/>
    <mergeCell ref="BB822:BC822"/>
    <mergeCell ref="AL814:AM814"/>
    <mergeCell ref="AN814:AO814"/>
    <mergeCell ref="T814:U814"/>
    <mergeCell ref="V814:X814"/>
    <mergeCell ref="Y814:Z814"/>
    <mergeCell ref="AB814:AC814"/>
    <mergeCell ref="AD814:AE814"/>
    <mergeCell ref="AF814:AH814"/>
    <mergeCell ref="AI814:AK814"/>
    <mergeCell ref="AL811:AM811"/>
    <mergeCell ref="AN811:AO811"/>
    <mergeCell ref="AP811:AQ811"/>
    <mergeCell ref="AR811:AS811"/>
    <mergeCell ref="AT811:AU811"/>
    <mergeCell ref="AV811:AX811"/>
    <mergeCell ref="AY811:BA811"/>
    <mergeCell ref="BB811:BC811"/>
    <mergeCell ref="T811:U811"/>
    <mergeCell ref="V811:X811"/>
    <mergeCell ref="Y811:Z811"/>
    <mergeCell ref="AB811:AC811"/>
    <mergeCell ref="AD811:AE811"/>
    <mergeCell ref="AF811:AH811"/>
    <mergeCell ref="AI811:AK811"/>
    <mergeCell ref="C811:D811"/>
    <mergeCell ref="E811:F811"/>
    <mergeCell ref="G811:H811"/>
    <mergeCell ref="I811:M811"/>
    <mergeCell ref="N811:O811"/>
    <mergeCell ref="P811:Q811"/>
    <mergeCell ref="R811:S811"/>
    <mergeCell ref="T812:U812"/>
    <mergeCell ref="V812:X812"/>
    <mergeCell ref="Y812:Z812"/>
    <mergeCell ref="AB812:AC812"/>
    <mergeCell ref="AD812:AE812"/>
    <mergeCell ref="AF812:AH812"/>
    <mergeCell ref="AI812:AK812"/>
    <mergeCell ref="AL812:AM812"/>
    <mergeCell ref="AN812:AO812"/>
    <mergeCell ref="AR812:AS812"/>
    <mergeCell ref="AT812:AU812"/>
    <mergeCell ref="AV812:AX812"/>
    <mergeCell ref="AY812:BA812"/>
    <mergeCell ref="BB812:BC812"/>
    <mergeCell ref="C814:D814"/>
    <mergeCell ref="E814:F814"/>
    <mergeCell ref="G814:H814"/>
    <mergeCell ref="I814:M814"/>
    <mergeCell ref="N814:O814"/>
    <mergeCell ref="P814:Q814"/>
    <mergeCell ref="R814:S814"/>
    <mergeCell ref="AP814:AQ814"/>
    <mergeCell ref="AR814:AS814"/>
    <mergeCell ref="AT814:AU814"/>
    <mergeCell ref="AV814:AX814"/>
    <mergeCell ref="AY814:BA814"/>
    <mergeCell ref="BB814:BC814"/>
    <mergeCell ref="AP812:AQ812"/>
    <mergeCell ref="AP813:AQ813"/>
    <mergeCell ref="AR813:AS813"/>
    <mergeCell ref="AT813:AU813"/>
    <mergeCell ref="AV813:AX813"/>
    <mergeCell ref="AY813:BA813"/>
    <mergeCell ref="BB813:BC813"/>
    <mergeCell ref="T816:U816"/>
    <mergeCell ref="V816:X816"/>
    <mergeCell ref="Y816:Z816"/>
    <mergeCell ref="AB816:AC816"/>
    <mergeCell ref="AD816:AE816"/>
    <mergeCell ref="AF816:AH816"/>
    <mergeCell ref="AI816:AK816"/>
    <mergeCell ref="C816:D816"/>
    <mergeCell ref="E816:F816"/>
    <mergeCell ref="G816:H816"/>
    <mergeCell ref="I816:M816"/>
    <mergeCell ref="N816:O816"/>
    <mergeCell ref="P816:Q816"/>
    <mergeCell ref="R816:S816"/>
    <mergeCell ref="AL817:AM817"/>
    <mergeCell ref="AN817:AO817"/>
    <mergeCell ref="T817:U817"/>
    <mergeCell ref="V817:X817"/>
    <mergeCell ref="Y817:Z817"/>
    <mergeCell ref="AB817:AC817"/>
    <mergeCell ref="AD817:AE817"/>
    <mergeCell ref="AF817:AH817"/>
    <mergeCell ref="AI817:AK817"/>
    <mergeCell ref="C812:D812"/>
    <mergeCell ref="E812:F812"/>
    <mergeCell ref="G812:H812"/>
    <mergeCell ref="I812:M812"/>
    <mergeCell ref="N812:O812"/>
    <mergeCell ref="P812:Q812"/>
    <mergeCell ref="R812:S812"/>
    <mergeCell ref="C813:D813"/>
    <mergeCell ref="E813:F813"/>
    <mergeCell ref="G813:H813"/>
    <mergeCell ref="I813:M813"/>
    <mergeCell ref="N813:O813"/>
    <mergeCell ref="P813:Q813"/>
    <mergeCell ref="R813:S813"/>
    <mergeCell ref="AL815:AM815"/>
    <mergeCell ref="AN815:AO815"/>
    <mergeCell ref="AP815:AQ815"/>
    <mergeCell ref="AR815:AS815"/>
    <mergeCell ref="AT815:AU815"/>
    <mergeCell ref="AV815:AX815"/>
    <mergeCell ref="AY815:BA815"/>
    <mergeCell ref="BB815:BC815"/>
    <mergeCell ref="T815:U815"/>
    <mergeCell ref="V815:X815"/>
    <mergeCell ref="Y815:Z815"/>
    <mergeCell ref="AB815:AC815"/>
    <mergeCell ref="AD815:AE815"/>
    <mergeCell ref="AF815:AH815"/>
    <mergeCell ref="AI815:AK815"/>
    <mergeCell ref="C815:D815"/>
    <mergeCell ref="E815:F815"/>
    <mergeCell ref="G815:H815"/>
    <mergeCell ref="I815:M815"/>
    <mergeCell ref="N815:O815"/>
    <mergeCell ref="P815:Q815"/>
    <mergeCell ref="R815:S815"/>
    <mergeCell ref="AP816:AQ816"/>
    <mergeCell ref="AP817:AQ817"/>
    <mergeCell ref="AR817:AS817"/>
    <mergeCell ref="AT817:AU817"/>
    <mergeCell ref="AV817:AX817"/>
    <mergeCell ref="AY817:BA817"/>
    <mergeCell ref="BB817:BC817"/>
    <mergeCell ref="AL816:AM816"/>
    <mergeCell ref="AN816:AO816"/>
    <mergeCell ref="AR816:AS816"/>
    <mergeCell ref="AT816:AU816"/>
    <mergeCell ref="AV816:AX816"/>
    <mergeCell ref="AY816:BA816"/>
    <mergeCell ref="BB816:BC816"/>
    <mergeCell ref="C817:D817"/>
    <mergeCell ref="E817:F817"/>
    <mergeCell ref="G817:H817"/>
    <mergeCell ref="I817:M817"/>
    <mergeCell ref="N817:O817"/>
    <mergeCell ref="P817:Q817"/>
    <mergeCell ref="R817:S817"/>
    <mergeCell ref="AL818:AM818"/>
    <mergeCell ref="AN818:AO818"/>
    <mergeCell ref="AP818:AQ818"/>
    <mergeCell ref="AR818:AS818"/>
    <mergeCell ref="AT818:AU818"/>
    <mergeCell ref="AV818:AX818"/>
    <mergeCell ref="AY818:BA818"/>
    <mergeCell ref="BB818:BC818"/>
    <mergeCell ref="T818:U818"/>
    <mergeCell ref="V818:X818"/>
    <mergeCell ref="Y818:Z818"/>
    <mergeCell ref="AB818:AC818"/>
    <mergeCell ref="AD818:AE818"/>
    <mergeCell ref="AF818:AH818"/>
    <mergeCell ref="AI818:AK818"/>
    <mergeCell ref="C818:D818"/>
    <mergeCell ref="E818:F818"/>
    <mergeCell ref="G818:H818"/>
    <mergeCell ref="I818:M818"/>
    <mergeCell ref="N818:O818"/>
    <mergeCell ref="P818:Q818"/>
    <mergeCell ref="R818:S818"/>
    <mergeCell ref="AL819:AM819"/>
    <mergeCell ref="AN819:AO819"/>
    <mergeCell ref="AP819:AQ819"/>
    <mergeCell ref="AR819:AS819"/>
    <mergeCell ref="AT819:AU819"/>
    <mergeCell ref="AV819:AX819"/>
    <mergeCell ref="AY819:BA819"/>
    <mergeCell ref="BB819:BC819"/>
    <mergeCell ref="T819:U819"/>
    <mergeCell ref="V819:X819"/>
    <mergeCell ref="Y819:Z819"/>
    <mergeCell ref="AB819:AC819"/>
    <mergeCell ref="AD819:AE819"/>
    <mergeCell ref="AF819:AH819"/>
    <mergeCell ref="AI819:AK819"/>
    <mergeCell ref="C819:D819"/>
    <mergeCell ref="E819:F819"/>
    <mergeCell ref="G819:H819"/>
    <mergeCell ref="I819:M819"/>
    <mergeCell ref="N819:O819"/>
    <mergeCell ref="P819:Q819"/>
    <mergeCell ref="R819:S819"/>
    <mergeCell ref="AL822:AM822"/>
    <mergeCell ref="AN822:AO822"/>
    <mergeCell ref="T822:U822"/>
    <mergeCell ref="V822:X822"/>
    <mergeCell ref="Y822:Z822"/>
    <mergeCell ref="AB822:AC822"/>
    <mergeCell ref="AD822:AE822"/>
    <mergeCell ref="AF822:AH822"/>
    <mergeCell ref="AI822:AK822"/>
    <mergeCell ref="AL706:AM706"/>
    <mergeCell ref="AN706:AO706"/>
    <mergeCell ref="T706:U706"/>
    <mergeCell ref="V706:X706"/>
    <mergeCell ref="Y706:Z706"/>
    <mergeCell ref="AB706:AC706"/>
    <mergeCell ref="AD706:AE706"/>
    <mergeCell ref="AF706:AH706"/>
    <mergeCell ref="AI706:AK706"/>
    <mergeCell ref="AL703:AM703"/>
    <mergeCell ref="AN703:AO703"/>
    <mergeCell ref="AP703:AQ703"/>
    <mergeCell ref="AR703:AS703"/>
    <mergeCell ref="AT703:AU703"/>
    <mergeCell ref="AV703:AX703"/>
    <mergeCell ref="AY703:BA703"/>
    <mergeCell ref="BB703:BC703"/>
    <mergeCell ref="T703:U703"/>
    <mergeCell ref="V703:X703"/>
    <mergeCell ref="Y703:Z703"/>
    <mergeCell ref="AB703:AC703"/>
    <mergeCell ref="AD703:AE703"/>
    <mergeCell ref="AF703:AH703"/>
    <mergeCell ref="AI703:AK703"/>
    <mergeCell ref="C703:D703"/>
    <mergeCell ref="E703:F703"/>
    <mergeCell ref="G703:H703"/>
    <mergeCell ref="I703:M703"/>
    <mergeCell ref="N703:O703"/>
    <mergeCell ref="P703:Q703"/>
    <mergeCell ref="R703:S703"/>
    <mergeCell ref="T704:U704"/>
    <mergeCell ref="V704:X704"/>
    <mergeCell ref="Y704:Z704"/>
    <mergeCell ref="AB704:AC704"/>
    <mergeCell ref="AD704:AE704"/>
    <mergeCell ref="AF704:AH704"/>
    <mergeCell ref="AI704:AK704"/>
    <mergeCell ref="AL704:AM704"/>
    <mergeCell ref="AN704:AO704"/>
    <mergeCell ref="AR704:AS704"/>
    <mergeCell ref="AT704:AU704"/>
    <mergeCell ref="AV704:AX704"/>
    <mergeCell ref="AY704:BA704"/>
    <mergeCell ref="BB704:BC704"/>
    <mergeCell ref="C706:D706"/>
    <mergeCell ref="E706:F706"/>
    <mergeCell ref="G706:H706"/>
    <mergeCell ref="I706:M706"/>
    <mergeCell ref="N706:O706"/>
    <mergeCell ref="P706:Q706"/>
    <mergeCell ref="R706:S706"/>
    <mergeCell ref="AP706:AQ706"/>
    <mergeCell ref="AR706:AS706"/>
    <mergeCell ref="AT706:AU706"/>
    <mergeCell ref="AV706:AX706"/>
    <mergeCell ref="AY706:BA706"/>
    <mergeCell ref="BB706:BC706"/>
    <mergeCell ref="AP704:AQ704"/>
    <mergeCell ref="AP705:AQ705"/>
    <mergeCell ref="AR705:AS705"/>
    <mergeCell ref="AT705:AU705"/>
    <mergeCell ref="AV705:AX705"/>
    <mergeCell ref="AY705:BA705"/>
    <mergeCell ref="BB705:BC705"/>
    <mergeCell ref="T708:U708"/>
    <mergeCell ref="V708:X708"/>
    <mergeCell ref="Y708:Z708"/>
    <mergeCell ref="AB708:AC708"/>
    <mergeCell ref="AD708:AE708"/>
    <mergeCell ref="AF708:AH708"/>
    <mergeCell ref="AI708:AK708"/>
    <mergeCell ref="C708:D708"/>
    <mergeCell ref="E708:F708"/>
    <mergeCell ref="G708:H708"/>
    <mergeCell ref="I708:M708"/>
    <mergeCell ref="N708:O708"/>
    <mergeCell ref="P708:Q708"/>
    <mergeCell ref="R708:S708"/>
    <mergeCell ref="AL709:AM709"/>
    <mergeCell ref="AN709:AO709"/>
    <mergeCell ref="T709:U709"/>
    <mergeCell ref="V709:X709"/>
    <mergeCell ref="Y709:Z709"/>
    <mergeCell ref="AB709:AC709"/>
    <mergeCell ref="AD709:AE709"/>
    <mergeCell ref="AF709:AH709"/>
    <mergeCell ref="AI709:AK709"/>
    <mergeCell ref="C704:D704"/>
    <mergeCell ref="E704:F704"/>
    <mergeCell ref="G704:H704"/>
    <mergeCell ref="I704:M704"/>
    <mergeCell ref="N704:O704"/>
    <mergeCell ref="P704:Q704"/>
    <mergeCell ref="R704:S704"/>
    <mergeCell ref="C705:D705"/>
    <mergeCell ref="E705:F705"/>
    <mergeCell ref="G705:H705"/>
    <mergeCell ref="I705:M705"/>
    <mergeCell ref="N705:O705"/>
    <mergeCell ref="P705:Q705"/>
    <mergeCell ref="R705:S705"/>
    <mergeCell ref="AL707:AM707"/>
    <mergeCell ref="AN707:AO707"/>
    <mergeCell ref="AP707:AQ707"/>
    <mergeCell ref="AR707:AS707"/>
    <mergeCell ref="AT707:AU707"/>
    <mergeCell ref="AV707:AX707"/>
    <mergeCell ref="AY707:BA707"/>
    <mergeCell ref="BB707:BC707"/>
    <mergeCell ref="T707:U707"/>
    <mergeCell ref="V707:X707"/>
    <mergeCell ref="Y707:Z707"/>
    <mergeCell ref="AB707:AC707"/>
    <mergeCell ref="AD707:AE707"/>
    <mergeCell ref="AF707:AH707"/>
    <mergeCell ref="AI707:AK707"/>
    <mergeCell ref="C707:D707"/>
    <mergeCell ref="E707:F707"/>
    <mergeCell ref="G707:H707"/>
    <mergeCell ref="I707:M707"/>
    <mergeCell ref="N707:O707"/>
    <mergeCell ref="P707:Q707"/>
    <mergeCell ref="R707:S707"/>
    <mergeCell ref="AP708:AQ708"/>
    <mergeCell ref="AP709:AQ709"/>
    <mergeCell ref="AR709:AS709"/>
    <mergeCell ref="AT709:AU709"/>
    <mergeCell ref="AV709:AX709"/>
    <mergeCell ref="AY709:BA709"/>
    <mergeCell ref="BB709:BC709"/>
    <mergeCell ref="AL708:AM708"/>
    <mergeCell ref="AN708:AO708"/>
    <mergeCell ref="AR708:AS708"/>
    <mergeCell ref="AT708:AU708"/>
    <mergeCell ref="AV708:AX708"/>
    <mergeCell ref="AY708:BA708"/>
    <mergeCell ref="BB708:BC708"/>
    <mergeCell ref="C709:D709"/>
    <mergeCell ref="E709:F709"/>
    <mergeCell ref="G709:H709"/>
    <mergeCell ref="I709:M709"/>
    <mergeCell ref="N709:O709"/>
    <mergeCell ref="P709:Q709"/>
    <mergeCell ref="R709:S709"/>
    <mergeCell ref="AL710:AM710"/>
    <mergeCell ref="AN710:AO710"/>
    <mergeCell ref="AP710:AQ710"/>
    <mergeCell ref="AR710:AS710"/>
    <mergeCell ref="AT710:AU710"/>
    <mergeCell ref="AV710:AX710"/>
    <mergeCell ref="AY710:BA710"/>
    <mergeCell ref="BB710:BC710"/>
    <mergeCell ref="T710:U710"/>
    <mergeCell ref="V710:X710"/>
    <mergeCell ref="Y710:Z710"/>
    <mergeCell ref="AB710:AC710"/>
    <mergeCell ref="AD710:AE710"/>
    <mergeCell ref="AF710:AH710"/>
    <mergeCell ref="AI710:AK710"/>
    <mergeCell ref="C710:D710"/>
    <mergeCell ref="E710:F710"/>
    <mergeCell ref="G710:H710"/>
    <mergeCell ref="I710:M710"/>
    <mergeCell ref="N710:O710"/>
    <mergeCell ref="P710:Q710"/>
    <mergeCell ref="R710:S710"/>
    <mergeCell ref="AL711:AM711"/>
    <mergeCell ref="AN711:AO711"/>
    <mergeCell ref="AP711:AQ711"/>
    <mergeCell ref="AR711:AS711"/>
    <mergeCell ref="AT711:AU711"/>
    <mergeCell ref="AV711:AX711"/>
    <mergeCell ref="AY711:BA711"/>
    <mergeCell ref="BB711:BC711"/>
    <mergeCell ref="T711:U711"/>
    <mergeCell ref="V711:X711"/>
    <mergeCell ref="Y711:Z711"/>
    <mergeCell ref="AB711:AC711"/>
    <mergeCell ref="AD711:AE711"/>
    <mergeCell ref="AF711:AH711"/>
    <mergeCell ref="AI711:AK711"/>
    <mergeCell ref="C711:D711"/>
    <mergeCell ref="E711:F711"/>
    <mergeCell ref="G711:H711"/>
    <mergeCell ref="I711:M711"/>
    <mergeCell ref="N711:O711"/>
    <mergeCell ref="P711:Q711"/>
    <mergeCell ref="R711:S711"/>
    <mergeCell ref="AL714:AM714"/>
    <mergeCell ref="AN714:AO714"/>
    <mergeCell ref="T714:U714"/>
    <mergeCell ref="V714:X714"/>
    <mergeCell ref="Y714:Z714"/>
    <mergeCell ref="AB714:AC714"/>
    <mergeCell ref="AD714:AE714"/>
    <mergeCell ref="AF714:AH714"/>
    <mergeCell ref="AI714:AK714"/>
    <mergeCell ref="AL715:AM715"/>
    <mergeCell ref="AN715:AO715"/>
    <mergeCell ref="T715:U715"/>
    <mergeCell ref="V715:X715"/>
    <mergeCell ref="Y715:Z715"/>
    <mergeCell ref="AB715:AC715"/>
    <mergeCell ref="AD715:AE715"/>
    <mergeCell ref="AF715:AH715"/>
    <mergeCell ref="AI715:AK715"/>
    <mergeCell ref="AL712:AM712"/>
    <mergeCell ref="AN712:AO712"/>
    <mergeCell ref="AP712:AQ712"/>
    <mergeCell ref="AR712:AS712"/>
    <mergeCell ref="AT712:AU712"/>
    <mergeCell ref="AV712:AX712"/>
    <mergeCell ref="AY712:BA712"/>
    <mergeCell ref="BB712:BC712"/>
    <mergeCell ref="T712:U712"/>
    <mergeCell ref="V712:X712"/>
    <mergeCell ref="Y712:Z712"/>
    <mergeCell ref="AB712:AC712"/>
    <mergeCell ref="AD712:AE712"/>
    <mergeCell ref="AF712:AH712"/>
    <mergeCell ref="AI712:AK712"/>
    <mergeCell ref="C712:D712"/>
    <mergeCell ref="E712:F712"/>
    <mergeCell ref="G712:H712"/>
    <mergeCell ref="I712:M712"/>
    <mergeCell ref="N712:O712"/>
    <mergeCell ref="P712:Q712"/>
    <mergeCell ref="R712:S712"/>
    <mergeCell ref="T713:U713"/>
    <mergeCell ref="V713:X713"/>
    <mergeCell ref="Y713:Z713"/>
    <mergeCell ref="AB713:AC713"/>
    <mergeCell ref="AD713:AE713"/>
    <mergeCell ref="AF713:AH713"/>
    <mergeCell ref="AI713:AK713"/>
    <mergeCell ref="AL713:AM713"/>
    <mergeCell ref="AN713:AO713"/>
    <mergeCell ref="AR713:AS713"/>
    <mergeCell ref="AT713:AU713"/>
    <mergeCell ref="AV713:AX713"/>
    <mergeCell ref="AY713:BA713"/>
    <mergeCell ref="BB713:BC713"/>
    <mergeCell ref="C715:D715"/>
    <mergeCell ref="E715:F715"/>
    <mergeCell ref="G715:H715"/>
    <mergeCell ref="I715:M715"/>
    <mergeCell ref="N715:O715"/>
    <mergeCell ref="P715:Q715"/>
    <mergeCell ref="R715:S715"/>
    <mergeCell ref="AP715:AQ715"/>
    <mergeCell ref="AR715:AS715"/>
    <mergeCell ref="AT715:AU715"/>
    <mergeCell ref="AV715:AX715"/>
    <mergeCell ref="AY715:BA715"/>
    <mergeCell ref="BB715:BC715"/>
    <mergeCell ref="AP713:AQ713"/>
    <mergeCell ref="AP714:AQ714"/>
    <mergeCell ref="AR714:AS714"/>
    <mergeCell ref="AT714:AU714"/>
    <mergeCell ref="AV714:AX714"/>
    <mergeCell ref="AY714:BA714"/>
    <mergeCell ref="BB714:BC714"/>
    <mergeCell ref="T717:U717"/>
    <mergeCell ref="V717:X717"/>
    <mergeCell ref="Y717:Z717"/>
    <mergeCell ref="AB717:AC717"/>
    <mergeCell ref="AD717:AE717"/>
    <mergeCell ref="AF717:AH717"/>
    <mergeCell ref="AI717:AK717"/>
    <mergeCell ref="C717:D717"/>
    <mergeCell ref="E717:F717"/>
    <mergeCell ref="G717:H717"/>
    <mergeCell ref="I717:M717"/>
    <mergeCell ref="N717:O717"/>
    <mergeCell ref="P717:Q717"/>
    <mergeCell ref="R717:S717"/>
    <mergeCell ref="AL718:AM718"/>
    <mergeCell ref="AN718:AO718"/>
    <mergeCell ref="T718:U718"/>
    <mergeCell ref="V718:X718"/>
    <mergeCell ref="Y718:Z718"/>
    <mergeCell ref="AB718:AC718"/>
    <mergeCell ref="AD718:AE718"/>
    <mergeCell ref="AF718:AH718"/>
    <mergeCell ref="AI718:AK718"/>
    <mergeCell ref="C713:D713"/>
    <mergeCell ref="E713:F713"/>
    <mergeCell ref="G713:H713"/>
    <mergeCell ref="I713:M713"/>
    <mergeCell ref="N713:O713"/>
    <mergeCell ref="P713:Q713"/>
    <mergeCell ref="R713:S713"/>
    <mergeCell ref="C714:D714"/>
    <mergeCell ref="E714:F714"/>
    <mergeCell ref="G714:H714"/>
    <mergeCell ref="I714:M714"/>
    <mergeCell ref="N714:O714"/>
    <mergeCell ref="P714:Q714"/>
    <mergeCell ref="R714:S714"/>
    <mergeCell ref="AL716:AM716"/>
    <mergeCell ref="AN716:AO716"/>
    <mergeCell ref="AP716:AQ716"/>
    <mergeCell ref="AR716:AS716"/>
    <mergeCell ref="AT716:AU716"/>
    <mergeCell ref="AV716:AX716"/>
    <mergeCell ref="AY716:BA716"/>
    <mergeCell ref="BB716:BC716"/>
    <mergeCell ref="T716:U716"/>
    <mergeCell ref="V716:X716"/>
    <mergeCell ref="Y716:Z716"/>
    <mergeCell ref="AB716:AC716"/>
    <mergeCell ref="AD716:AE716"/>
    <mergeCell ref="AF716:AH716"/>
    <mergeCell ref="AI716:AK716"/>
    <mergeCell ref="C716:D716"/>
    <mergeCell ref="E716:F716"/>
    <mergeCell ref="G716:H716"/>
    <mergeCell ref="I716:M716"/>
    <mergeCell ref="N716:O716"/>
    <mergeCell ref="P716:Q716"/>
    <mergeCell ref="R716:S716"/>
    <mergeCell ref="AP717:AQ717"/>
    <mergeCell ref="AP718:AQ718"/>
    <mergeCell ref="AR718:AS718"/>
    <mergeCell ref="AT718:AU718"/>
    <mergeCell ref="AV718:AX718"/>
    <mergeCell ref="AY718:BA718"/>
    <mergeCell ref="BB718:BC718"/>
    <mergeCell ref="AL717:AM717"/>
    <mergeCell ref="AN717:AO717"/>
    <mergeCell ref="AR717:AS717"/>
    <mergeCell ref="AT717:AU717"/>
    <mergeCell ref="AV717:AX717"/>
    <mergeCell ref="AY717:BA717"/>
    <mergeCell ref="BB717:BC717"/>
    <mergeCell ref="C718:D718"/>
    <mergeCell ref="E718:F718"/>
    <mergeCell ref="G718:H718"/>
    <mergeCell ref="I718:M718"/>
    <mergeCell ref="N718:O718"/>
    <mergeCell ref="P718:Q718"/>
    <mergeCell ref="R718:S718"/>
    <mergeCell ref="AL719:AM719"/>
    <mergeCell ref="AN719:AO719"/>
    <mergeCell ref="AP719:AQ719"/>
    <mergeCell ref="AR719:AS719"/>
    <mergeCell ref="AT719:AU719"/>
    <mergeCell ref="AV719:AX719"/>
    <mergeCell ref="AY719:BA719"/>
    <mergeCell ref="BB719:BC719"/>
    <mergeCell ref="T719:U719"/>
    <mergeCell ref="V719:X719"/>
    <mergeCell ref="Y719:Z719"/>
    <mergeCell ref="AB719:AC719"/>
    <mergeCell ref="AD719:AE719"/>
    <mergeCell ref="AF719:AH719"/>
    <mergeCell ref="AI719:AK719"/>
    <mergeCell ref="C719:D719"/>
    <mergeCell ref="E719:F719"/>
    <mergeCell ref="G719:H719"/>
    <mergeCell ref="I719:M719"/>
    <mergeCell ref="N719:O719"/>
    <mergeCell ref="P719:Q719"/>
    <mergeCell ref="R719:S719"/>
    <mergeCell ref="AL720:AM720"/>
    <mergeCell ref="AN720:AO720"/>
    <mergeCell ref="AP720:AQ720"/>
    <mergeCell ref="AR720:AS720"/>
    <mergeCell ref="AT720:AU720"/>
    <mergeCell ref="AV720:AX720"/>
    <mergeCell ref="AY720:BA720"/>
    <mergeCell ref="BB720:BC720"/>
    <mergeCell ref="T720:U720"/>
    <mergeCell ref="V720:X720"/>
    <mergeCell ref="Y720:Z720"/>
    <mergeCell ref="AB720:AC720"/>
    <mergeCell ref="AD720:AE720"/>
    <mergeCell ref="AF720:AH720"/>
    <mergeCell ref="AI720:AK720"/>
    <mergeCell ref="C720:D720"/>
    <mergeCell ref="E720:F720"/>
    <mergeCell ref="G720:H720"/>
    <mergeCell ref="I720:M720"/>
    <mergeCell ref="N720:O720"/>
    <mergeCell ref="P720:Q720"/>
    <mergeCell ref="R720:S720"/>
    <mergeCell ref="AL723:AM723"/>
    <mergeCell ref="AN723:AO723"/>
    <mergeCell ref="T723:U723"/>
    <mergeCell ref="V723:X723"/>
    <mergeCell ref="Y723:Z723"/>
    <mergeCell ref="AB723:AC723"/>
    <mergeCell ref="AD723:AE723"/>
    <mergeCell ref="AF723:AH723"/>
    <mergeCell ref="AI723:AK723"/>
    <mergeCell ref="AL724:AM724"/>
    <mergeCell ref="AN724:AO724"/>
    <mergeCell ref="T724:U724"/>
    <mergeCell ref="V724:X724"/>
    <mergeCell ref="Y724:Z724"/>
    <mergeCell ref="AB724:AC724"/>
    <mergeCell ref="AD724:AE724"/>
    <mergeCell ref="AF724:AH724"/>
    <mergeCell ref="AI724:AK724"/>
    <mergeCell ref="AL721:AM721"/>
    <mergeCell ref="AN721:AO721"/>
    <mergeCell ref="AP721:AQ721"/>
    <mergeCell ref="AR721:AS721"/>
    <mergeCell ref="AT721:AU721"/>
    <mergeCell ref="AV721:AX721"/>
    <mergeCell ref="AY721:BA721"/>
    <mergeCell ref="BB721:BC721"/>
    <mergeCell ref="T721:U721"/>
    <mergeCell ref="V721:X721"/>
    <mergeCell ref="Y721:Z721"/>
    <mergeCell ref="AB721:AC721"/>
    <mergeCell ref="AD721:AE721"/>
    <mergeCell ref="AF721:AH721"/>
    <mergeCell ref="AI721:AK721"/>
    <mergeCell ref="C721:D721"/>
    <mergeCell ref="E721:F721"/>
    <mergeCell ref="G721:H721"/>
    <mergeCell ref="I721:M721"/>
    <mergeCell ref="N721:O721"/>
    <mergeCell ref="P721:Q721"/>
    <mergeCell ref="R721:S721"/>
    <mergeCell ref="T722:U722"/>
    <mergeCell ref="V722:X722"/>
    <mergeCell ref="Y722:Z722"/>
    <mergeCell ref="AB722:AC722"/>
    <mergeCell ref="AD722:AE722"/>
    <mergeCell ref="AF722:AH722"/>
    <mergeCell ref="AI722:AK722"/>
    <mergeCell ref="AL722:AM722"/>
    <mergeCell ref="AN722:AO722"/>
    <mergeCell ref="AR722:AS722"/>
    <mergeCell ref="AT722:AU722"/>
    <mergeCell ref="AV722:AX722"/>
    <mergeCell ref="AY722:BA722"/>
    <mergeCell ref="BB722:BC722"/>
    <mergeCell ref="C724:D724"/>
    <mergeCell ref="E724:F724"/>
    <mergeCell ref="G724:H724"/>
    <mergeCell ref="I724:M724"/>
    <mergeCell ref="N724:O724"/>
    <mergeCell ref="P724:Q724"/>
    <mergeCell ref="R724:S724"/>
    <mergeCell ref="AP724:AQ724"/>
    <mergeCell ref="AR724:AS724"/>
    <mergeCell ref="AT724:AU724"/>
    <mergeCell ref="AV724:AX724"/>
    <mergeCell ref="AY724:BA724"/>
    <mergeCell ref="BB724:BC724"/>
    <mergeCell ref="AP722:AQ722"/>
    <mergeCell ref="AP723:AQ723"/>
    <mergeCell ref="AR723:AS723"/>
    <mergeCell ref="AT723:AU723"/>
    <mergeCell ref="AV723:AX723"/>
    <mergeCell ref="AY723:BA723"/>
    <mergeCell ref="BB723:BC723"/>
    <mergeCell ref="T726:U726"/>
    <mergeCell ref="V726:X726"/>
    <mergeCell ref="Y726:Z726"/>
    <mergeCell ref="AB726:AC726"/>
    <mergeCell ref="AD726:AE726"/>
    <mergeCell ref="AF726:AH726"/>
    <mergeCell ref="AI726:AK726"/>
    <mergeCell ref="C726:D726"/>
    <mergeCell ref="E726:F726"/>
    <mergeCell ref="G726:H726"/>
    <mergeCell ref="I726:M726"/>
    <mergeCell ref="N726:O726"/>
    <mergeCell ref="P726:Q726"/>
    <mergeCell ref="R726:S726"/>
    <mergeCell ref="AL727:AM727"/>
    <mergeCell ref="AN727:AO727"/>
    <mergeCell ref="T727:U727"/>
    <mergeCell ref="V727:X727"/>
    <mergeCell ref="Y727:Z727"/>
    <mergeCell ref="AB727:AC727"/>
    <mergeCell ref="AD727:AE727"/>
    <mergeCell ref="AF727:AH727"/>
    <mergeCell ref="AI727:AK727"/>
    <mergeCell ref="C722:D722"/>
    <mergeCell ref="E722:F722"/>
    <mergeCell ref="G722:H722"/>
    <mergeCell ref="I722:M722"/>
    <mergeCell ref="N722:O722"/>
    <mergeCell ref="P722:Q722"/>
    <mergeCell ref="R722:S722"/>
    <mergeCell ref="C723:D723"/>
    <mergeCell ref="E723:F723"/>
    <mergeCell ref="G723:H723"/>
    <mergeCell ref="I723:M723"/>
    <mergeCell ref="N723:O723"/>
    <mergeCell ref="P723:Q723"/>
    <mergeCell ref="R723:S723"/>
    <mergeCell ref="AL725:AM725"/>
    <mergeCell ref="AN725:AO725"/>
    <mergeCell ref="AP725:AQ725"/>
    <mergeCell ref="AR725:AS725"/>
    <mergeCell ref="AT725:AU725"/>
    <mergeCell ref="AV725:AX725"/>
    <mergeCell ref="AY725:BA725"/>
    <mergeCell ref="BB725:BC725"/>
    <mergeCell ref="T725:U725"/>
    <mergeCell ref="V725:X725"/>
    <mergeCell ref="Y725:Z725"/>
    <mergeCell ref="AB725:AC725"/>
    <mergeCell ref="AD725:AE725"/>
    <mergeCell ref="AF725:AH725"/>
    <mergeCell ref="AI725:AK725"/>
    <mergeCell ref="C725:D725"/>
    <mergeCell ref="E725:F725"/>
    <mergeCell ref="G725:H725"/>
    <mergeCell ref="I725:M725"/>
    <mergeCell ref="N725:O725"/>
    <mergeCell ref="P725:Q725"/>
    <mergeCell ref="R725:S725"/>
    <mergeCell ref="AP726:AQ726"/>
    <mergeCell ref="AP727:AQ727"/>
    <mergeCell ref="AR727:AS727"/>
    <mergeCell ref="AT727:AU727"/>
    <mergeCell ref="AV727:AX727"/>
    <mergeCell ref="AY727:BA727"/>
    <mergeCell ref="BB727:BC727"/>
    <mergeCell ref="AL726:AM726"/>
    <mergeCell ref="AN726:AO726"/>
    <mergeCell ref="AR726:AS726"/>
    <mergeCell ref="AT726:AU726"/>
    <mergeCell ref="AV726:AX726"/>
    <mergeCell ref="AY726:BA726"/>
    <mergeCell ref="BB726:BC726"/>
    <mergeCell ref="C727:D727"/>
    <mergeCell ref="E727:F727"/>
    <mergeCell ref="G727:H727"/>
    <mergeCell ref="I727:M727"/>
    <mergeCell ref="N727:O727"/>
    <mergeCell ref="P727:Q727"/>
    <mergeCell ref="R727:S727"/>
    <mergeCell ref="AL728:AM728"/>
    <mergeCell ref="AN728:AO728"/>
    <mergeCell ref="AP728:AQ728"/>
    <mergeCell ref="AR728:AS728"/>
    <mergeCell ref="AT728:AU728"/>
    <mergeCell ref="AV728:AX728"/>
    <mergeCell ref="AY728:BA728"/>
    <mergeCell ref="BB728:BC728"/>
    <mergeCell ref="T728:U728"/>
    <mergeCell ref="V728:X728"/>
    <mergeCell ref="Y728:Z728"/>
    <mergeCell ref="AB728:AC728"/>
    <mergeCell ref="AD728:AE728"/>
    <mergeCell ref="AF728:AH728"/>
    <mergeCell ref="AI728:AK728"/>
    <mergeCell ref="C728:D728"/>
    <mergeCell ref="E728:F728"/>
    <mergeCell ref="G728:H728"/>
    <mergeCell ref="I728:M728"/>
    <mergeCell ref="N728:O728"/>
    <mergeCell ref="P728:Q728"/>
    <mergeCell ref="R728:S728"/>
    <mergeCell ref="AL729:AM729"/>
    <mergeCell ref="AN729:AO729"/>
    <mergeCell ref="AP729:AQ729"/>
    <mergeCell ref="AR729:AS729"/>
    <mergeCell ref="AT729:AU729"/>
    <mergeCell ref="AV729:AX729"/>
    <mergeCell ref="AY729:BA729"/>
    <mergeCell ref="BB729:BC729"/>
    <mergeCell ref="T729:U729"/>
    <mergeCell ref="V729:X729"/>
    <mergeCell ref="Y729:Z729"/>
    <mergeCell ref="AB729:AC729"/>
    <mergeCell ref="AD729:AE729"/>
    <mergeCell ref="AF729:AH729"/>
    <mergeCell ref="AI729:AK729"/>
    <mergeCell ref="C729:D729"/>
    <mergeCell ref="E729:F729"/>
    <mergeCell ref="G729:H729"/>
    <mergeCell ref="I729:M729"/>
    <mergeCell ref="N729:O729"/>
    <mergeCell ref="P729:Q729"/>
    <mergeCell ref="R729:S729"/>
    <mergeCell ref="AL732:AM732"/>
    <mergeCell ref="AN732:AO732"/>
    <mergeCell ref="T732:U732"/>
    <mergeCell ref="V732:X732"/>
    <mergeCell ref="Y732:Z732"/>
    <mergeCell ref="AB732:AC732"/>
    <mergeCell ref="AD732:AE732"/>
    <mergeCell ref="AF732:AH732"/>
    <mergeCell ref="AI732:AK732"/>
    <mergeCell ref="AL733:AM733"/>
    <mergeCell ref="AN733:AO733"/>
    <mergeCell ref="T733:U733"/>
    <mergeCell ref="V733:X733"/>
    <mergeCell ref="Y733:Z733"/>
    <mergeCell ref="AB733:AC733"/>
    <mergeCell ref="AD733:AE733"/>
    <mergeCell ref="AF733:AH733"/>
    <mergeCell ref="AI733:AK733"/>
    <mergeCell ref="AL730:AM730"/>
    <mergeCell ref="AN730:AO730"/>
    <mergeCell ref="AP730:AQ730"/>
    <mergeCell ref="AR730:AS730"/>
    <mergeCell ref="AT730:AU730"/>
    <mergeCell ref="AV730:AX730"/>
    <mergeCell ref="AY730:BA730"/>
    <mergeCell ref="BB730:BC730"/>
    <mergeCell ref="T730:U730"/>
    <mergeCell ref="V730:X730"/>
    <mergeCell ref="Y730:Z730"/>
    <mergeCell ref="AB730:AC730"/>
    <mergeCell ref="AD730:AE730"/>
    <mergeCell ref="AF730:AH730"/>
    <mergeCell ref="AI730:AK730"/>
    <mergeCell ref="C730:D730"/>
    <mergeCell ref="E730:F730"/>
    <mergeCell ref="G730:H730"/>
    <mergeCell ref="I730:M730"/>
    <mergeCell ref="N730:O730"/>
    <mergeCell ref="P730:Q730"/>
    <mergeCell ref="R730:S730"/>
    <mergeCell ref="T731:U731"/>
    <mergeCell ref="V731:X731"/>
    <mergeCell ref="Y731:Z731"/>
    <mergeCell ref="AB731:AC731"/>
    <mergeCell ref="AD731:AE731"/>
    <mergeCell ref="AF731:AH731"/>
    <mergeCell ref="AI731:AK731"/>
    <mergeCell ref="AL731:AM731"/>
    <mergeCell ref="AN731:AO731"/>
    <mergeCell ref="AR731:AS731"/>
    <mergeCell ref="AT731:AU731"/>
    <mergeCell ref="AV731:AX731"/>
    <mergeCell ref="AY731:BA731"/>
    <mergeCell ref="BB731:BC731"/>
    <mergeCell ref="C733:D733"/>
    <mergeCell ref="E733:F733"/>
    <mergeCell ref="G733:H733"/>
    <mergeCell ref="I733:M733"/>
    <mergeCell ref="N733:O733"/>
    <mergeCell ref="P733:Q733"/>
    <mergeCell ref="R733:S733"/>
    <mergeCell ref="AP733:AQ733"/>
    <mergeCell ref="AR733:AS733"/>
    <mergeCell ref="AT733:AU733"/>
    <mergeCell ref="AV733:AX733"/>
    <mergeCell ref="AY733:BA733"/>
    <mergeCell ref="BB733:BC733"/>
    <mergeCell ref="AP731:AQ731"/>
    <mergeCell ref="AP732:AQ732"/>
    <mergeCell ref="AR732:AS732"/>
    <mergeCell ref="AT732:AU732"/>
    <mergeCell ref="AV732:AX732"/>
    <mergeCell ref="AY732:BA732"/>
    <mergeCell ref="BB732:BC732"/>
    <mergeCell ref="T735:U735"/>
    <mergeCell ref="V735:X735"/>
    <mergeCell ref="Y735:Z735"/>
    <mergeCell ref="AB735:AC735"/>
    <mergeCell ref="AD735:AE735"/>
    <mergeCell ref="AF735:AH735"/>
    <mergeCell ref="AI735:AK735"/>
    <mergeCell ref="C735:D735"/>
    <mergeCell ref="E735:F735"/>
    <mergeCell ref="G735:H735"/>
    <mergeCell ref="I735:M735"/>
    <mergeCell ref="N735:O735"/>
    <mergeCell ref="P735:Q735"/>
    <mergeCell ref="R735:S735"/>
    <mergeCell ref="AL736:AM736"/>
    <mergeCell ref="AN736:AO736"/>
    <mergeCell ref="T736:U736"/>
    <mergeCell ref="V736:X736"/>
    <mergeCell ref="Y736:Z736"/>
    <mergeCell ref="AB736:AC736"/>
    <mergeCell ref="AD736:AE736"/>
    <mergeCell ref="AF736:AH736"/>
    <mergeCell ref="AI736:AK736"/>
    <mergeCell ref="C731:D731"/>
    <mergeCell ref="E731:F731"/>
    <mergeCell ref="G731:H731"/>
    <mergeCell ref="I731:M731"/>
    <mergeCell ref="N731:O731"/>
    <mergeCell ref="P731:Q731"/>
    <mergeCell ref="R731:S731"/>
    <mergeCell ref="C732:D732"/>
    <mergeCell ref="E732:F732"/>
    <mergeCell ref="G732:H732"/>
    <mergeCell ref="I732:M732"/>
    <mergeCell ref="N732:O732"/>
    <mergeCell ref="P732:Q732"/>
    <mergeCell ref="R732:S732"/>
    <mergeCell ref="AL734:AM734"/>
    <mergeCell ref="AN734:AO734"/>
    <mergeCell ref="AP734:AQ734"/>
    <mergeCell ref="AR734:AS734"/>
    <mergeCell ref="AT734:AU734"/>
    <mergeCell ref="AV734:AX734"/>
    <mergeCell ref="AY734:BA734"/>
    <mergeCell ref="BB734:BC734"/>
    <mergeCell ref="T734:U734"/>
    <mergeCell ref="V734:X734"/>
    <mergeCell ref="Y734:Z734"/>
    <mergeCell ref="AB734:AC734"/>
    <mergeCell ref="AD734:AE734"/>
    <mergeCell ref="AF734:AH734"/>
    <mergeCell ref="AI734:AK734"/>
    <mergeCell ref="C734:D734"/>
    <mergeCell ref="E734:F734"/>
    <mergeCell ref="G734:H734"/>
    <mergeCell ref="I734:M734"/>
    <mergeCell ref="N734:O734"/>
    <mergeCell ref="P734:Q734"/>
    <mergeCell ref="R734:S734"/>
    <mergeCell ref="AP735:AQ735"/>
    <mergeCell ref="AP736:AQ736"/>
    <mergeCell ref="AR736:AS736"/>
    <mergeCell ref="AT736:AU736"/>
    <mergeCell ref="AV736:AX736"/>
    <mergeCell ref="AY736:BA736"/>
    <mergeCell ref="BB736:BC736"/>
    <mergeCell ref="AL735:AM735"/>
    <mergeCell ref="AN735:AO735"/>
    <mergeCell ref="AR735:AS735"/>
    <mergeCell ref="AT735:AU735"/>
    <mergeCell ref="AV735:AX735"/>
    <mergeCell ref="AY735:BA735"/>
    <mergeCell ref="BB735:BC735"/>
    <mergeCell ref="C736:D736"/>
    <mergeCell ref="E736:F736"/>
    <mergeCell ref="G736:H736"/>
    <mergeCell ref="I736:M736"/>
    <mergeCell ref="N736:O736"/>
    <mergeCell ref="P736:Q736"/>
    <mergeCell ref="R736:S736"/>
    <mergeCell ref="AL737:AM737"/>
    <mergeCell ref="AN737:AO737"/>
    <mergeCell ref="AP737:AQ737"/>
    <mergeCell ref="AR737:AS737"/>
    <mergeCell ref="AT737:AU737"/>
    <mergeCell ref="AV737:AX737"/>
    <mergeCell ref="AY737:BA737"/>
    <mergeCell ref="BB737:BC737"/>
    <mergeCell ref="T737:U737"/>
    <mergeCell ref="V737:X737"/>
    <mergeCell ref="Y737:Z737"/>
    <mergeCell ref="AB737:AC737"/>
    <mergeCell ref="AD737:AE737"/>
    <mergeCell ref="AF737:AH737"/>
    <mergeCell ref="AI737:AK737"/>
    <mergeCell ref="C737:D737"/>
    <mergeCell ref="E737:F737"/>
    <mergeCell ref="G737:H737"/>
    <mergeCell ref="I737:M737"/>
    <mergeCell ref="N737:O737"/>
    <mergeCell ref="P737:Q737"/>
    <mergeCell ref="R737:S737"/>
    <mergeCell ref="AL738:AM738"/>
    <mergeCell ref="AN738:AO738"/>
    <mergeCell ref="AP738:AQ738"/>
    <mergeCell ref="AR738:AS738"/>
    <mergeCell ref="AT738:AU738"/>
    <mergeCell ref="AV738:AX738"/>
    <mergeCell ref="AY738:BA738"/>
    <mergeCell ref="BB738:BC738"/>
    <mergeCell ref="T738:U738"/>
    <mergeCell ref="V738:X738"/>
    <mergeCell ref="Y738:Z738"/>
    <mergeCell ref="AB738:AC738"/>
    <mergeCell ref="AD738:AE738"/>
    <mergeCell ref="AF738:AH738"/>
    <mergeCell ref="AI738:AK738"/>
    <mergeCell ref="C738:D738"/>
    <mergeCell ref="E738:F738"/>
    <mergeCell ref="G738:H738"/>
    <mergeCell ref="I738:M738"/>
    <mergeCell ref="N738:O738"/>
    <mergeCell ref="P738:Q738"/>
    <mergeCell ref="R738:S738"/>
    <mergeCell ref="AL741:AM741"/>
    <mergeCell ref="AN741:AO741"/>
    <mergeCell ref="T741:U741"/>
    <mergeCell ref="V741:X741"/>
    <mergeCell ref="Y741:Z741"/>
    <mergeCell ref="AB741:AC741"/>
    <mergeCell ref="AD741:AE741"/>
    <mergeCell ref="AF741:AH741"/>
    <mergeCell ref="AI741:AK741"/>
    <mergeCell ref="AL742:AM742"/>
    <mergeCell ref="AN742:AO742"/>
    <mergeCell ref="T742:U742"/>
    <mergeCell ref="V742:X742"/>
    <mergeCell ref="Y742:Z742"/>
    <mergeCell ref="AB742:AC742"/>
    <mergeCell ref="AD742:AE742"/>
    <mergeCell ref="AF742:AH742"/>
    <mergeCell ref="AI742:AK742"/>
    <mergeCell ref="AL739:AM739"/>
    <mergeCell ref="AN739:AO739"/>
    <mergeCell ref="AP739:AQ739"/>
    <mergeCell ref="AR739:AS739"/>
    <mergeCell ref="AT739:AU739"/>
    <mergeCell ref="AV739:AX739"/>
    <mergeCell ref="AY739:BA739"/>
    <mergeCell ref="BB739:BC739"/>
    <mergeCell ref="T739:U739"/>
    <mergeCell ref="V739:X739"/>
    <mergeCell ref="Y739:Z739"/>
    <mergeCell ref="AB739:AC739"/>
    <mergeCell ref="AD739:AE739"/>
    <mergeCell ref="AF739:AH739"/>
    <mergeCell ref="AI739:AK739"/>
    <mergeCell ref="C739:D739"/>
    <mergeCell ref="E739:F739"/>
    <mergeCell ref="G739:H739"/>
    <mergeCell ref="I739:M739"/>
    <mergeCell ref="N739:O739"/>
    <mergeCell ref="P739:Q739"/>
    <mergeCell ref="R739:S739"/>
    <mergeCell ref="T740:U740"/>
    <mergeCell ref="V740:X740"/>
    <mergeCell ref="Y740:Z740"/>
    <mergeCell ref="AB740:AC740"/>
    <mergeCell ref="AD740:AE740"/>
    <mergeCell ref="AF740:AH740"/>
    <mergeCell ref="AI740:AK740"/>
    <mergeCell ref="AL740:AM740"/>
    <mergeCell ref="AN740:AO740"/>
    <mergeCell ref="AR740:AS740"/>
    <mergeCell ref="AT740:AU740"/>
    <mergeCell ref="AV740:AX740"/>
    <mergeCell ref="AY740:BA740"/>
    <mergeCell ref="BB740:BC740"/>
    <mergeCell ref="C742:D742"/>
    <mergeCell ref="E742:F742"/>
    <mergeCell ref="G742:H742"/>
    <mergeCell ref="I742:M742"/>
    <mergeCell ref="N742:O742"/>
    <mergeCell ref="P742:Q742"/>
    <mergeCell ref="R742:S742"/>
    <mergeCell ref="AP742:AQ742"/>
    <mergeCell ref="AR742:AS742"/>
    <mergeCell ref="AT742:AU742"/>
    <mergeCell ref="AV742:AX742"/>
    <mergeCell ref="AY742:BA742"/>
    <mergeCell ref="BB742:BC742"/>
    <mergeCell ref="AP740:AQ740"/>
    <mergeCell ref="AP741:AQ741"/>
    <mergeCell ref="AR741:AS741"/>
    <mergeCell ref="AT741:AU741"/>
    <mergeCell ref="AV741:AX741"/>
    <mergeCell ref="AY741:BA741"/>
    <mergeCell ref="BB741:BC741"/>
    <mergeCell ref="T744:U744"/>
    <mergeCell ref="V744:X744"/>
    <mergeCell ref="Y744:Z744"/>
    <mergeCell ref="AB744:AC744"/>
    <mergeCell ref="AD744:AE744"/>
    <mergeCell ref="AF744:AH744"/>
    <mergeCell ref="AI744:AK744"/>
    <mergeCell ref="C744:D744"/>
    <mergeCell ref="E744:F744"/>
    <mergeCell ref="G744:H744"/>
    <mergeCell ref="I744:M744"/>
    <mergeCell ref="N744:O744"/>
    <mergeCell ref="P744:Q744"/>
    <mergeCell ref="R744:S744"/>
    <mergeCell ref="AL745:AM745"/>
    <mergeCell ref="AN745:AO745"/>
    <mergeCell ref="T745:U745"/>
    <mergeCell ref="V745:X745"/>
    <mergeCell ref="Y745:Z745"/>
    <mergeCell ref="AB745:AC745"/>
    <mergeCell ref="AD745:AE745"/>
    <mergeCell ref="AF745:AH745"/>
    <mergeCell ref="AI745:AK745"/>
    <mergeCell ref="C740:D740"/>
    <mergeCell ref="E740:F740"/>
    <mergeCell ref="G740:H740"/>
    <mergeCell ref="I740:M740"/>
    <mergeCell ref="N740:O740"/>
    <mergeCell ref="P740:Q740"/>
    <mergeCell ref="R740:S740"/>
    <mergeCell ref="C741:D741"/>
    <mergeCell ref="E741:F741"/>
    <mergeCell ref="G741:H741"/>
    <mergeCell ref="I741:M741"/>
    <mergeCell ref="N741:O741"/>
    <mergeCell ref="P741:Q741"/>
    <mergeCell ref="R741:S741"/>
    <mergeCell ref="AL743:AM743"/>
    <mergeCell ref="AN743:AO743"/>
    <mergeCell ref="AP743:AQ743"/>
    <mergeCell ref="AR743:AS743"/>
    <mergeCell ref="AT743:AU743"/>
    <mergeCell ref="AV743:AX743"/>
    <mergeCell ref="AY743:BA743"/>
    <mergeCell ref="BB743:BC743"/>
    <mergeCell ref="T743:U743"/>
    <mergeCell ref="V743:X743"/>
    <mergeCell ref="Y743:Z743"/>
    <mergeCell ref="AB743:AC743"/>
    <mergeCell ref="AD743:AE743"/>
    <mergeCell ref="AF743:AH743"/>
    <mergeCell ref="AI743:AK743"/>
    <mergeCell ref="C743:D743"/>
    <mergeCell ref="E743:F743"/>
    <mergeCell ref="G743:H743"/>
    <mergeCell ref="I743:M743"/>
    <mergeCell ref="N743:O743"/>
    <mergeCell ref="P743:Q743"/>
    <mergeCell ref="R743:S743"/>
    <mergeCell ref="AP744:AQ744"/>
    <mergeCell ref="AP745:AQ745"/>
    <mergeCell ref="AR745:AS745"/>
    <mergeCell ref="AT745:AU745"/>
    <mergeCell ref="AV745:AX745"/>
    <mergeCell ref="AY745:BA745"/>
    <mergeCell ref="BB745:BC745"/>
    <mergeCell ref="AL744:AM744"/>
    <mergeCell ref="AN744:AO744"/>
    <mergeCell ref="AR744:AS744"/>
    <mergeCell ref="AT744:AU744"/>
    <mergeCell ref="AV744:AX744"/>
    <mergeCell ref="AY744:BA744"/>
    <mergeCell ref="BB744:BC744"/>
    <mergeCell ref="C745:D745"/>
    <mergeCell ref="E745:F745"/>
    <mergeCell ref="G745:H745"/>
    <mergeCell ref="I745:M745"/>
    <mergeCell ref="N745:O745"/>
    <mergeCell ref="P745:Q745"/>
    <mergeCell ref="R745:S745"/>
    <mergeCell ref="AL746:AM746"/>
    <mergeCell ref="AN746:AO746"/>
    <mergeCell ref="AP746:AQ746"/>
    <mergeCell ref="AR746:AS746"/>
    <mergeCell ref="AT746:AU746"/>
    <mergeCell ref="AV746:AX746"/>
    <mergeCell ref="AY746:BA746"/>
    <mergeCell ref="BB746:BC746"/>
    <mergeCell ref="T746:U746"/>
    <mergeCell ref="V746:X746"/>
    <mergeCell ref="Y746:Z746"/>
    <mergeCell ref="AB746:AC746"/>
    <mergeCell ref="AD746:AE746"/>
    <mergeCell ref="AF746:AH746"/>
    <mergeCell ref="AI746:AK746"/>
    <mergeCell ref="C746:D746"/>
    <mergeCell ref="E746:F746"/>
    <mergeCell ref="G746:H746"/>
    <mergeCell ref="I746:M746"/>
    <mergeCell ref="N746:O746"/>
    <mergeCell ref="P746:Q746"/>
    <mergeCell ref="R746:S746"/>
    <mergeCell ref="AL747:AM747"/>
    <mergeCell ref="AN747:AO747"/>
    <mergeCell ref="AP747:AQ747"/>
    <mergeCell ref="AR747:AS747"/>
    <mergeCell ref="AT747:AU747"/>
    <mergeCell ref="AV747:AX747"/>
    <mergeCell ref="AY747:BA747"/>
    <mergeCell ref="BB747:BC747"/>
    <mergeCell ref="T747:U747"/>
    <mergeCell ref="V747:X747"/>
    <mergeCell ref="Y747:Z747"/>
    <mergeCell ref="AB747:AC747"/>
    <mergeCell ref="AD747:AE747"/>
    <mergeCell ref="AF747:AH747"/>
    <mergeCell ref="AI747:AK747"/>
    <mergeCell ref="C747:D747"/>
    <mergeCell ref="E747:F747"/>
    <mergeCell ref="G747:H747"/>
    <mergeCell ref="I747:M747"/>
    <mergeCell ref="N747:O747"/>
    <mergeCell ref="P747:Q747"/>
    <mergeCell ref="R747:S747"/>
    <mergeCell ref="AL750:AM750"/>
    <mergeCell ref="AN750:AO750"/>
    <mergeCell ref="T750:U750"/>
    <mergeCell ref="V750:X750"/>
    <mergeCell ref="Y750:Z750"/>
    <mergeCell ref="AB750:AC750"/>
    <mergeCell ref="AD750:AE750"/>
    <mergeCell ref="AF750:AH750"/>
    <mergeCell ref="AI750:AK750"/>
    <mergeCell ref="AL751:AM751"/>
    <mergeCell ref="AN751:AO751"/>
    <mergeCell ref="T751:U751"/>
    <mergeCell ref="V751:X751"/>
    <mergeCell ref="Y751:Z751"/>
    <mergeCell ref="AB751:AC751"/>
    <mergeCell ref="AD751:AE751"/>
    <mergeCell ref="AF751:AH751"/>
    <mergeCell ref="AI751:AK751"/>
    <mergeCell ref="AL748:AM748"/>
    <mergeCell ref="AN748:AO748"/>
    <mergeCell ref="AP748:AQ748"/>
    <mergeCell ref="AR748:AS748"/>
    <mergeCell ref="AT748:AU748"/>
    <mergeCell ref="AV748:AX748"/>
    <mergeCell ref="AY748:BA748"/>
    <mergeCell ref="BB748:BC748"/>
    <mergeCell ref="T748:U748"/>
    <mergeCell ref="V748:X748"/>
    <mergeCell ref="Y748:Z748"/>
    <mergeCell ref="AB748:AC748"/>
    <mergeCell ref="AD748:AE748"/>
    <mergeCell ref="AF748:AH748"/>
    <mergeCell ref="AI748:AK748"/>
    <mergeCell ref="C748:D748"/>
    <mergeCell ref="E748:F748"/>
    <mergeCell ref="G748:H748"/>
    <mergeCell ref="I748:M748"/>
    <mergeCell ref="N748:O748"/>
    <mergeCell ref="P748:Q748"/>
    <mergeCell ref="R748:S748"/>
    <mergeCell ref="T749:U749"/>
    <mergeCell ref="V749:X749"/>
    <mergeCell ref="Y749:Z749"/>
    <mergeCell ref="AB749:AC749"/>
    <mergeCell ref="AD749:AE749"/>
    <mergeCell ref="AF749:AH749"/>
    <mergeCell ref="AI749:AK749"/>
    <mergeCell ref="AL749:AM749"/>
    <mergeCell ref="AN749:AO749"/>
    <mergeCell ref="AR749:AS749"/>
    <mergeCell ref="AT749:AU749"/>
    <mergeCell ref="AV749:AX749"/>
    <mergeCell ref="AY749:BA749"/>
    <mergeCell ref="BB749:BC749"/>
    <mergeCell ref="C751:D751"/>
    <mergeCell ref="E751:F751"/>
    <mergeCell ref="G751:H751"/>
    <mergeCell ref="I751:M751"/>
    <mergeCell ref="N751:O751"/>
    <mergeCell ref="P751:Q751"/>
    <mergeCell ref="R751:S751"/>
    <mergeCell ref="AP751:AQ751"/>
    <mergeCell ref="AR751:AS751"/>
    <mergeCell ref="AT751:AU751"/>
    <mergeCell ref="AV751:AX751"/>
    <mergeCell ref="AY751:BA751"/>
    <mergeCell ref="BB751:BC751"/>
    <mergeCell ref="AP749:AQ749"/>
    <mergeCell ref="AP750:AQ750"/>
    <mergeCell ref="AR750:AS750"/>
    <mergeCell ref="AT750:AU750"/>
    <mergeCell ref="AV750:AX750"/>
    <mergeCell ref="AY750:BA750"/>
    <mergeCell ref="BB750:BC750"/>
    <mergeCell ref="T753:U753"/>
    <mergeCell ref="V753:X753"/>
    <mergeCell ref="Y753:Z753"/>
    <mergeCell ref="AB753:AC753"/>
    <mergeCell ref="AD753:AE753"/>
    <mergeCell ref="AF753:AH753"/>
    <mergeCell ref="AI753:AK753"/>
    <mergeCell ref="C753:D753"/>
    <mergeCell ref="E753:F753"/>
    <mergeCell ref="G753:H753"/>
    <mergeCell ref="I753:M753"/>
    <mergeCell ref="N753:O753"/>
    <mergeCell ref="P753:Q753"/>
    <mergeCell ref="R753:S753"/>
    <mergeCell ref="AL754:AM754"/>
    <mergeCell ref="AN754:AO754"/>
    <mergeCell ref="T754:U754"/>
    <mergeCell ref="V754:X754"/>
    <mergeCell ref="Y754:Z754"/>
    <mergeCell ref="AB754:AC754"/>
    <mergeCell ref="AD754:AE754"/>
    <mergeCell ref="AF754:AH754"/>
    <mergeCell ref="AI754:AK754"/>
    <mergeCell ref="C749:D749"/>
    <mergeCell ref="E749:F749"/>
    <mergeCell ref="G749:H749"/>
    <mergeCell ref="I749:M749"/>
    <mergeCell ref="N749:O749"/>
    <mergeCell ref="P749:Q749"/>
    <mergeCell ref="R749:S749"/>
    <mergeCell ref="C750:D750"/>
    <mergeCell ref="E750:F750"/>
    <mergeCell ref="G750:H750"/>
    <mergeCell ref="I750:M750"/>
    <mergeCell ref="N750:O750"/>
    <mergeCell ref="P750:Q750"/>
    <mergeCell ref="R750:S750"/>
    <mergeCell ref="AL752:AM752"/>
    <mergeCell ref="AN752:AO752"/>
    <mergeCell ref="AP752:AQ752"/>
    <mergeCell ref="AR752:AS752"/>
    <mergeCell ref="AT752:AU752"/>
    <mergeCell ref="AV752:AX752"/>
    <mergeCell ref="AY752:BA752"/>
    <mergeCell ref="BB752:BC752"/>
    <mergeCell ref="T752:U752"/>
    <mergeCell ref="V752:X752"/>
    <mergeCell ref="Y752:Z752"/>
    <mergeCell ref="AB752:AC752"/>
    <mergeCell ref="AD752:AE752"/>
    <mergeCell ref="AF752:AH752"/>
    <mergeCell ref="AI752:AK752"/>
    <mergeCell ref="C752:D752"/>
    <mergeCell ref="E752:F752"/>
    <mergeCell ref="G752:H752"/>
    <mergeCell ref="I752:M752"/>
    <mergeCell ref="N752:O752"/>
    <mergeCell ref="P752:Q752"/>
    <mergeCell ref="R752:S752"/>
    <mergeCell ref="AP753:AQ753"/>
    <mergeCell ref="AP754:AQ754"/>
    <mergeCell ref="AR754:AS754"/>
    <mergeCell ref="AT754:AU754"/>
    <mergeCell ref="AV754:AX754"/>
    <mergeCell ref="AY754:BA754"/>
    <mergeCell ref="BB754:BC754"/>
    <mergeCell ref="AL753:AM753"/>
    <mergeCell ref="AN753:AO753"/>
    <mergeCell ref="AR753:AS753"/>
    <mergeCell ref="AT753:AU753"/>
    <mergeCell ref="AV753:AX753"/>
    <mergeCell ref="AY753:BA753"/>
    <mergeCell ref="BB753:BC753"/>
    <mergeCell ref="C754:D754"/>
    <mergeCell ref="E754:F754"/>
    <mergeCell ref="G754:H754"/>
    <mergeCell ref="I754:M754"/>
    <mergeCell ref="N754:O754"/>
    <mergeCell ref="P754:Q754"/>
    <mergeCell ref="R754:S754"/>
    <mergeCell ref="AL755:AM755"/>
    <mergeCell ref="AN755:AO755"/>
    <mergeCell ref="AP755:AQ755"/>
    <mergeCell ref="AR755:AS755"/>
    <mergeCell ref="AT755:AU755"/>
    <mergeCell ref="AV755:AX755"/>
    <mergeCell ref="AY755:BA755"/>
    <mergeCell ref="BB755:BC755"/>
    <mergeCell ref="T755:U755"/>
    <mergeCell ref="V755:X755"/>
    <mergeCell ref="Y755:Z755"/>
    <mergeCell ref="AB755:AC755"/>
    <mergeCell ref="AD755:AE755"/>
    <mergeCell ref="AF755:AH755"/>
    <mergeCell ref="AI755:AK755"/>
    <mergeCell ref="C755:D755"/>
    <mergeCell ref="E755:F755"/>
    <mergeCell ref="G755:H755"/>
    <mergeCell ref="I755:M755"/>
    <mergeCell ref="N755:O755"/>
    <mergeCell ref="P755:Q755"/>
    <mergeCell ref="R755:S755"/>
    <mergeCell ref="AL756:AM756"/>
    <mergeCell ref="AN756:AO756"/>
    <mergeCell ref="AP756:AQ756"/>
    <mergeCell ref="AR756:AS756"/>
    <mergeCell ref="AT756:AU756"/>
    <mergeCell ref="AV756:AX756"/>
    <mergeCell ref="AY756:BA756"/>
    <mergeCell ref="BB756:BC756"/>
    <mergeCell ref="T756:U756"/>
    <mergeCell ref="V756:X756"/>
    <mergeCell ref="Y756:Z756"/>
    <mergeCell ref="AB756:AC756"/>
    <mergeCell ref="AD756:AE756"/>
    <mergeCell ref="AF756:AH756"/>
    <mergeCell ref="AI756:AK756"/>
    <mergeCell ref="C756:D756"/>
    <mergeCell ref="E756:F756"/>
    <mergeCell ref="G756:H756"/>
    <mergeCell ref="I756:M756"/>
    <mergeCell ref="N756:O756"/>
    <mergeCell ref="P756:Q756"/>
    <mergeCell ref="R756:S756"/>
    <mergeCell ref="AL759:AM759"/>
    <mergeCell ref="AN759:AO759"/>
    <mergeCell ref="T759:U759"/>
    <mergeCell ref="V759:X759"/>
    <mergeCell ref="Y759:Z759"/>
    <mergeCell ref="AB759:AC759"/>
    <mergeCell ref="AD759:AE759"/>
    <mergeCell ref="AF759:AH759"/>
    <mergeCell ref="AI759:AK759"/>
    <mergeCell ref="AL760:AM760"/>
    <mergeCell ref="AN760:AO760"/>
    <mergeCell ref="T760:U760"/>
    <mergeCell ref="V760:X760"/>
    <mergeCell ref="Y760:Z760"/>
    <mergeCell ref="AB760:AC760"/>
    <mergeCell ref="AD760:AE760"/>
    <mergeCell ref="AF760:AH760"/>
    <mergeCell ref="AI760:AK760"/>
    <mergeCell ref="AL757:AM757"/>
    <mergeCell ref="AN757:AO757"/>
    <mergeCell ref="AP757:AQ757"/>
    <mergeCell ref="AR757:AS757"/>
    <mergeCell ref="AT757:AU757"/>
    <mergeCell ref="AV757:AX757"/>
    <mergeCell ref="AY757:BA757"/>
    <mergeCell ref="BB757:BC757"/>
    <mergeCell ref="T757:U757"/>
    <mergeCell ref="V757:X757"/>
    <mergeCell ref="Y757:Z757"/>
    <mergeCell ref="AB757:AC757"/>
    <mergeCell ref="AD757:AE757"/>
    <mergeCell ref="AF757:AH757"/>
    <mergeCell ref="AI757:AK757"/>
    <mergeCell ref="C757:D757"/>
    <mergeCell ref="E757:F757"/>
    <mergeCell ref="G757:H757"/>
    <mergeCell ref="I757:M757"/>
    <mergeCell ref="N757:O757"/>
    <mergeCell ref="P757:Q757"/>
    <mergeCell ref="R757:S757"/>
    <mergeCell ref="T758:U758"/>
    <mergeCell ref="V758:X758"/>
    <mergeCell ref="Y758:Z758"/>
    <mergeCell ref="AB758:AC758"/>
    <mergeCell ref="AD758:AE758"/>
    <mergeCell ref="AF758:AH758"/>
    <mergeCell ref="AI758:AK758"/>
    <mergeCell ref="AL758:AM758"/>
    <mergeCell ref="AN758:AO758"/>
    <mergeCell ref="AR758:AS758"/>
    <mergeCell ref="AT758:AU758"/>
    <mergeCell ref="AV758:AX758"/>
    <mergeCell ref="AY758:BA758"/>
    <mergeCell ref="BB758:BC758"/>
    <mergeCell ref="C760:D760"/>
    <mergeCell ref="E760:F760"/>
    <mergeCell ref="G760:H760"/>
    <mergeCell ref="I760:M760"/>
    <mergeCell ref="N760:O760"/>
    <mergeCell ref="P760:Q760"/>
    <mergeCell ref="R760:S760"/>
    <mergeCell ref="AP760:AQ760"/>
    <mergeCell ref="AR760:AS760"/>
    <mergeCell ref="AT760:AU760"/>
    <mergeCell ref="AV760:AX760"/>
    <mergeCell ref="AY760:BA760"/>
    <mergeCell ref="BB760:BC760"/>
    <mergeCell ref="AP758:AQ758"/>
    <mergeCell ref="AP759:AQ759"/>
    <mergeCell ref="AR759:AS759"/>
    <mergeCell ref="AT759:AU759"/>
    <mergeCell ref="AV759:AX759"/>
    <mergeCell ref="AY759:BA759"/>
    <mergeCell ref="BB759:BC759"/>
    <mergeCell ref="T762:U762"/>
    <mergeCell ref="V762:X762"/>
    <mergeCell ref="Y762:Z762"/>
    <mergeCell ref="AB762:AC762"/>
    <mergeCell ref="AD762:AE762"/>
    <mergeCell ref="AF762:AH762"/>
    <mergeCell ref="AI762:AK762"/>
    <mergeCell ref="C762:D762"/>
    <mergeCell ref="E762:F762"/>
    <mergeCell ref="G762:H762"/>
    <mergeCell ref="I762:M762"/>
    <mergeCell ref="N762:O762"/>
    <mergeCell ref="P762:Q762"/>
    <mergeCell ref="R762:S762"/>
    <mergeCell ref="AL763:AM763"/>
    <mergeCell ref="AN763:AO763"/>
    <mergeCell ref="T763:U763"/>
    <mergeCell ref="V763:X763"/>
    <mergeCell ref="Y763:Z763"/>
    <mergeCell ref="AB763:AC763"/>
    <mergeCell ref="AD763:AE763"/>
    <mergeCell ref="AF763:AH763"/>
    <mergeCell ref="AI763:AK763"/>
    <mergeCell ref="C758:D758"/>
    <mergeCell ref="E758:F758"/>
    <mergeCell ref="G758:H758"/>
    <mergeCell ref="I758:M758"/>
    <mergeCell ref="N758:O758"/>
    <mergeCell ref="P758:Q758"/>
    <mergeCell ref="R758:S758"/>
    <mergeCell ref="C759:D759"/>
    <mergeCell ref="E759:F759"/>
    <mergeCell ref="G759:H759"/>
    <mergeCell ref="I759:M759"/>
    <mergeCell ref="N759:O759"/>
    <mergeCell ref="P759:Q759"/>
    <mergeCell ref="R759:S759"/>
    <mergeCell ref="AL761:AM761"/>
    <mergeCell ref="AN761:AO761"/>
    <mergeCell ref="AP761:AQ761"/>
    <mergeCell ref="AR761:AS761"/>
    <mergeCell ref="AT761:AU761"/>
    <mergeCell ref="AV761:AX761"/>
    <mergeCell ref="AY761:BA761"/>
    <mergeCell ref="BB761:BC761"/>
    <mergeCell ref="T761:U761"/>
    <mergeCell ref="V761:X761"/>
    <mergeCell ref="Y761:Z761"/>
    <mergeCell ref="AB761:AC761"/>
    <mergeCell ref="AD761:AE761"/>
    <mergeCell ref="AF761:AH761"/>
    <mergeCell ref="AI761:AK761"/>
    <mergeCell ref="C761:D761"/>
    <mergeCell ref="E761:F761"/>
    <mergeCell ref="G761:H761"/>
    <mergeCell ref="I761:M761"/>
    <mergeCell ref="N761:O761"/>
    <mergeCell ref="P761:Q761"/>
    <mergeCell ref="R761:S761"/>
    <mergeCell ref="AP762:AQ762"/>
    <mergeCell ref="AP763:AQ763"/>
    <mergeCell ref="AR763:AS763"/>
    <mergeCell ref="AT763:AU763"/>
    <mergeCell ref="AV763:AX763"/>
    <mergeCell ref="AY763:BA763"/>
    <mergeCell ref="BB763:BC763"/>
    <mergeCell ref="AL762:AM762"/>
    <mergeCell ref="AN762:AO762"/>
    <mergeCell ref="AR762:AS762"/>
    <mergeCell ref="AT762:AU762"/>
    <mergeCell ref="AV762:AX762"/>
    <mergeCell ref="AY762:BA762"/>
    <mergeCell ref="BB762:BC762"/>
    <mergeCell ref="C763:D763"/>
    <mergeCell ref="E763:F763"/>
    <mergeCell ref="G763:H763"/>
    <mergeCell ref="I763:M763"/>
    <mergeCell ref="N763:O763"/>
    <mergeCell ref="P763:Q763"/>
    <mergeCell ref="R763:S763"/>
    <mergeCell ref="AL764:AM764"/>
    <mergeCell ref="AN764:AO764"/>
    <mergeCell ref="AP764:AQ764"/>
    <mergeCell ref="AR764:AS764"/>
    <mergeCell ref="AT764:AU764"/>
    <mergeCell ref="AV764:AX764"/>
    <mergeCell ref="AY764:BA764"/>
    <mergeCell ref="BB764:BC764"/>
    <mergeCell ref="T764:U764"/>
    <mergeCell ref="V764:X764"/>
    <mergeCell ref="Y764:Z764"/>
    <mergeCell ref="AB764:AC764"/>
    <mergeCell ref="AD764:AE764"/>
    <mergeCell ref="AF764:AH764"/>
    <mergeCell ref="AI764:AK764"/>
    <mergeCell ref="C764:D764"/>
    <mergeCell ref="E764:F764"/>
    <mergeCell ref="G764:H764"/>
    <mergeCell ref="I764:M764"/>
    <mergeCell ref="N764:O764"/>
    <mergeCell ref="P764:Q764"/>
    <mergeCell ref="R764:S764"/>
    <mergeCell ref="AL765:AM765"/>
    <mergeCell ref="AN765:AO765"/>
    <mergeCell ref="AP765:AQ765"/>
    <mergeCell ref="AR765:AS765"/>
    <mergeCell ref="AT765:AU765"/>
    <mergeCell ref="AV765:AX765"/>
    <mergeCell ref="AY765:BA765"/>
    <mergeCell ref="BB765:BC765"/>
    <mergeCell ref="T765:U765"/>
    <mergeCell ref="V765:X765"/>
    <mergeCell ref="Y765:Z765"/>
    <mergeCell ref="AB765:AC765"/>
    <mergeCell ref="AD765:AE765"/>
    <mergeCell ref="AF765:AH765"/>
    <mergeCell ref="AI765:AK765"/>
    <mergeCell ref="C765:D765"/>
    <mergeCell ref="E765:F765"/>
    <mergeCell ref="G765:H765"/>
    <mergeCell ref="I765:M765"/>
    <mergeCell ref="N765:O765"/>
    <mergeCell ref="P765:Q765"/>
    <mergeCell ref="R765:S765"/>
    <mergeCell ref="AL768:AM768"/>
    <mergeCell ref="AN768:AO768"/>
    <mergeCell ref="T768:U768"/>
    <mergeCell ref="V768:X768"/>
    <mergeCell ref="Y768:Z768"/>
    <mergeCell ref="AB768:AC768"/>
    <mergeCell ref="AD768:AE768"/>
    <mergeCell ref="AF768:AH768"/>
    <mergeCell ref="AI768:AK768"/>
    <mergeCell ref="T2:V2"/>
    <mergeCell ref="T3:V4"/>
    <mergeCell ref="B2:E4"/>
    <mergeCell ref="F2:K2"/>
    <mergeCell ref="P2:R2"/>
    <mergeCell ref="X2:Z2"/>
    <mergeCell ref="F3:K4"/>
    <mergeCell ref="P3:R4"/>
    <mergeCell ref="X3:Z4"/>
    <mergeCell ref="AG2:AH2"/>
    <mergeCell ref="AI2:AJ2"/>
    <mergeCell ref="AK2:AL2"/>
    <mergeCell ref="AM2:AN2"/>
    <mergeCell ref="AO2:AP2"/>
    <mergeCell ref="AQ2:AR2"/>
    <mergeCell ref="AT2:AV2"/>
    <mergeCell ref="AX2:BA2"/>
    <mergeCell ref="M2:O2"/>
    <mergeCell ref="M3:O4"/>
    <mergeCell ref="AQ3:AR4"/>
    <mergeCell ref="AT3:AV3"/>
    <mergeCell ref="AX3:BA3"/>
    <mergeCell ref="AT4:AV4"/>
    <mergeCell ref="AX4:AY4"/>
    <mergeCell ref="AZ4:BA4"/>
    <mergeCell ref="AB2:AD2"/>
    <mergeCell ref="AB3:AD4"/>
    <mergeCell ref="AG3:AH4"/>
    <mergeCell ref="AI3:AJ4"/>
    <mergeCell ref="AK3:AL4"/>
    <mergeCell ref="AM3:AN4"/>
    <mergeCell ref="AO3:AP4"/>
    <mergeCell ref="AX5:AY5"/>
    <mergeCell ref="AZ5:BA5"/>
    <mergeCell ref="AX6:AY6"/>
    <mergeCell ref="AZ6:BA6"/>
    <mergeCell ref="AX7:AY7"/>
    <mergeCell ref="AZ7:BA7"/>
    <mergeCell ref="AX8:BA8"/>
    <mergeCell ref="AG5:AH6"/>
    <mergeCell ref="AG7:AH8"/>
    <mergeCell ref="AI7:AJ8"/>
    <mergeCell ref="AK7:AL8"/>
    <mergeCell ref="AM7:AN8"/>
    <mergeCell ref="AO7:AP8"/>
    <mergeCell ref="AQ7:AR8"/>
    <mergeCell ref="AT7:AV7"/>
    <mergeCell ref="AT8:AV8"/>
    <mergeCell ref="AI5:AJ6"/>
    <mergeCell ref="AK5:AL6"/>
    <mergeCell ref="AM5:AN6"/>
    <mergeCell ref="AO5:AP6"/>
    <mergeCell ref="AQ5:AR6"/>
    <mergeCell ref="AT5:AV5"/>
    <mergeCell ref="AT6:AV6"/>
    <mergeCell ref="AK11:AL12"/>
    <mergeCell ref="AM11:AN12"/>
    <mergeCell ref="AO11:AP12"/>
    <mergeCell ref="AQ11:AR12"/>
    <mergeCell ref="AT11:AV11"/>
    <mergeCell ref="AX11:BA11"/>
    <mergeCell ref="AT12:AV12"/>
    <mergeCell ref="AT15:AV15"/>
    <mergeCell ref="AT16:AV16"/>
    <mergeCell ref="AT17:AV17"/>
    <mergeCell ref="AT18:AV18"/>
    <mergeCell ref="AI13:AJ14"/>
    <mergeCell ref="AK13:AL14"/>
    <mergeCell ref="AM13:AN14"/>
    <mergeCell ref="AO13:AP14"/>
    <mergeCell ref="AQ13:AR14"/>
    <mergeCell ref="AT13:AV13"/>
    <mergeCell ref="AT14:AV14"/>
    <mergeCell ref="AG17:AH18"/>
    <mergeCell ref="AI17:AJ18"/>
    <mergeCell ref="AK17:AL18"/>
    <mergeCell ref="AM17:AN18"/>
    <mergeCell ref="AO17:AP18"/>
    <mergeCell ref="AQ17:AR18"/>
    <mergeCell ref="AG13:AH14"/>
    <mergeCell ref="AG15:AH16"/>
    <mergeCell ref="AI15:AJ16"/>
    <mergeCell ref="AK15:AL16"/>
    <mergeCell ref="AM15:AN16"/>
    <mergeCell ref="AO15:AP16"/>
    <mergeCell ref="AQ15:AR16"/>
    <mergeCell ref="AX18:AY18"/>
    <mergeCell ref="AZ18:BA18"/>
    <mergeCell ref="AX12:AY12"/>
    <mergeCell ref="AZ12:BA12"/>
    <mergeCell ref="AX13:AY13"/>
    <mergeCell ref="AZ13:BA13"/>
    <mergeCell ref="AX14:BA14"/>
    <mergeCell ref="AX15:BA15"/>
    <mergeCell ref="AX17:BA17"/>
    <mergeCell ref="B6:C6"/>
    <mergeCell ref="F6:H6"/>
    <mergeCell ref="I6:K6"/>
    <mergeCell ref="M6:O6"/>
    <mergeCell ref="T6:V6"/>
    <mergeCell ref="X6:Z6"/>
    <mergeCell ref="AB6:AD6"/>
    <mergeCell ref="P6:R6"/>
    <mergeCell ref="B8:R8"/>
    <mergeCell ref="T8:AD8"/>
    <mergeCell ref="B9:D9"/>
    <mergeCell ref="E9:G9"/>
    <mergeCell ref="H9:I9"/>
    <mergeCell ref="J9:L9"/>
    <mergeCell ref="AA9:AD9"/>
    <mergeCell ref="AQ9:AR10"/>
    <mergeCell ref="AT9:AV9"/>
    <mergeCell ref="AX9:BA9"/>
    <mergeCell ref="AT10:AV10"/>
    <mergeCell ref="T9:V9"/>
    <mergeCell ref="W9:Z9"/>
    <mergeCell ref="AG9:AH10"/>
    <mergeCell ref="AI9:AJ10"/>
    <mergeCell ref="AK9:AL10"/>
    <mergeCell ref="AM9:AN10"/>
    <mergeCell ref="AO9:AP10"/>
    <mergeCell ref="AA10:AD10"/>
    <mergeCell ref="E12:G12"/>
    <mergeCell ref="H12:J12"/>
    <mergeCell ref="T12:V12"/>
    <mergeCell ref="W12:Z12"/>
    <mergeCell ref="T10:V10"/>
    <mergeCell ref="W10:Z10"/>
    <mergeCell ref="T11:V11"/>
    <mergeCell ref="W11:Z11"/>
    <mergeCell ref="AA11:AD11"/>
    <mergeCell ref="AG11:AH12"/>
    <mergeCell ref="AI11:AJ12"/>
    <mergeCell ref="AA12:AD12"/>
    <mergeCell ref="M9:O9"/>
    <mergeCell ref="P9:R9"/>
    <mergeCell ref="E10:G10"/>
    <mergeCell ref="H10:I10"/>
    <mergeCell ref="J10:L10"/>
    <mergeCell ref="M10:O10"/>
    <mergeCell ref="P10:R10"/>
    <mergeCell ref="K12:O12"/>
    <mergeCell ref="P12:R12"/>
    <mergeCell ref="B10:D10"/>
    <mergeCell ref="B11:D11"/>
    <mergeCell ref="E11:G11"/>
    <mergeCell ref="H11:J11"/>
    <mergeCell ref="K11:O11"/>
    <mergeCell ref="P11:R11"/>
    <mergeCell ref="B12:D12"/>
    <mergeCell ref="B13:R13"/>
    <mergeCell ref="T13:V13"/>
    <mergeCell ref="W13:Z13"/>
    <mergeCell ref="AA13:AD13"/>
    <mergeCell ref="T14:V14"/>
    <mergeCell ref="W14:Z14"/>
    <mergeCell ref="AA14:AD14"/>
    <mergeCell ref="N17:O17"/>
    <mergeCell ref="Q17:R17"/>
    <mergeCell ref="S17:T17"/>
    <mergeCell ref="U17:V17"/>
    <mergeCell ref="B14:R14"/>
    <mergeCell ref="G15:M15"/>
    <mergeCell ref="T15:Z15"/>
    <mergeCell ref="C17:F17"/>
    <mergeCell ref="G17:I17"/>
    <mergeCell ref="J17:K17"/>
    <mergeCell ref="L17:M17"/>
    <mergeCell ref="U18:V18"/>
    <mergeCell ref="X18:Z18"/>
    <mergeCell ref="AB18:AD18"/>
    <mergeCell ref="X19:Z20"/>
    <mergeCell ref="AB19:AD20"/>
    <mergeCell ref="AG19:AH20"/>
    <mergeCell ref="AI19:AJ20"/>
    <mergeCell ref="U20:V20"/>
    <mergeCell ref="AK19:AL20"/>
    <mergeCell ref="AM19:AN20"/>
    <mergeCell ref="AO19:AP20"/>
    <mergeCell ref="AQ19:AR20"/>
    <mergeCell ref="AX19:AY19"/>
    <mergeCell ref="AZ19:BA19"/>
    <mergeCell ref="AX20:BA20"/>
    <mergeCell ref="U25:V25"/>
    <mergeCell ref="X25:Y25"/>
    <mergeCell ref="Z25:AA25"/>
    <mergeCell ref="AB25:AC25"/>
    <mergeCell ref="AD25:AE25"/>
    <mergeCell ref="AF25:AG25"/>
    <mergeCell ref="AH25:AI25"/>
    <mergeCell ref="C25:F25"/>
    <mergeCell ref="G25:I25"/>
    <mergeCell ref="J25:K25"/>
    <mergeCell ref="L25:M25"/>
    <mergeCell ref="N25:O25"/>
    <mergeCell ref="Q25:R25"/>
    <mergeCell ref="S25:T25"/>
    <mergeCell ref="AJ29:AK29"/>
    <mergeCell ref="AL29:AM29"/>
    <mergeCell ref="AW29:AY30"/>
    <mergeCell ref="AJ30:AM30"/>
    <mergeCell ref="AN30:AQ30"/>
    <mergeCell ref="AR30:AU30"/>
    <mergeCell ref="U29:V29"/>
    <mergeCell ref="X29:Y29"/>
    <mergeCell ref="Z29:AA29"/>
    <mergeCell ref="AB29:AC29"/>
    <mergeCell ref="AD29:AE29"/>
    <mergeCell ref="AF29:AG29"/>
    <mergeCell ref="AH29:AI29"/>
    <mergeCell ref="U30:V30"/>
    <mergeCell ref="X30:AA30"/>
    <mergeCell ref="AB30:AE30"/>
    <mergeCell ref="AF30:AI30"/>
    <mergeCell ref="S31:T31"/>
    <mergeCell ref="B32:Z32"/>
    <mergeCell ref="AB32:BC32"/>
    <mergeCell ref="C30:F30"/>
    <mergeCell ref="G30:I30"/>
    <mergeCell ref="J30:K30"/>
    <mergeCell ref="L30:M30"/>
    <mergeCell ref="N30:O30"/>
    <mergeCell ref="Q30:R30"/>
    <mergeCell ref="S30:T30"/>
    <mergeCell ref="AP33:AQ33"/>
    <mergeCell ref="AP34:AQ34"/>
    <mergeCell ref="AR34:AS34"/>
    <mergeCell ref="AT34:AU34"/>
    <mergeCell ref="AV34:AX34"/>
    <mergeCell ref="AY34:BA34"/>
    <mergeCell ref="BB34:BC34"/>
    <mergeCell ref="AL33:AM33"/>
    <mergeCell ref="AN33:AO33"/>
    <mergeCell ref="AR33:AS33"/>
    <mergeCell ref="AT33:AU33"/>
    <mergeCell ref="AV33:AX33"/>
    <mergeCell ref="AY33:BA33"/>
    <mergeCell ref="BB33:BC33"/>
    <mergeCell ref="C34:D34"/>
    <mergeCell ref="E34:F34"/>
    <mergeCell ref="G34:H34"/>
    <mergeCell ref="I34:M34"/>
    <mergeCell ref="N34:O34"/>
    <mergeCell ref="P34:Q34"/>
    <mergeCell ref="R34:S34"/>
    <mergeCell ref="AL35:AM35"/>
    <mergeCell ref="AN35:AO35"/>
    <mergeCell ref="AP35:AQ35"/>
    <mergeCell ref="AR35:AS35"/>
    <mergeCell ref="AT35:AU35"/>
    <mergeCell ref="AV35:AX35"/>
    <mergeCell ref="AY35:BA35"/>
    <mergeCell ref="BB35:BC35"/>
    <mergeCell ref="T35:U35"/>
    <mergeCell ref="V35:X35"/>
    <mergeCell ref="Y35:Z35"/>
    <mergeCell ref="AB35:AC35"/>
    <mergeCell ref="AD35:AE35"/>
    <mergeCell ref="AF35:AH35"/>
    <mergeCell ref="AI35:AK35"/>
    <mergeCell ref="C35:D35"/>
    <mergeCell ref="E35:F35"/>
    <mergeCell ref="G35:H35"/>
    <mergeCell ref="I35:M35"/>
    <mergeCell ref="N35:O35"/>
    <mergeCell ref="P35:Q35"/>
    <mergeCell ref="R35:S35"/>
    <mergeCell ref="AL36:AM36"/>
    <mergeCell ref="AN36:AO36"/>
    <mergeCell ref="AP36:AQ36"/>
    <mergeCell ref="AR36:AS36"/>
    <mergeCell ref="AT36:AU36"/>
    <mergeCell ref="AV36:AX36"/>
    <mergeCell ref="AY36:BA36"/>
    <mergeCell ref="BB36:BC36"/>
    <mergeCell ref="T36:U36"/>
    <mergeCell ref="V36:X36"/>
    <mergeCell ref="Y36:Z36"/>
    <mergeCell ref="AB36:AC36"/>
    <mergeCell ref="AD36:AE36"/>
    <mergeCell ref="AF36:AH36"/>
    <mergeCell ref="AI36:AK36"/>
    <mergeCell ref="C36:D36"/>
    <mergeCell ref="E36:F36"/>
    <mergeCell ref="G36:H36"/>
    <mergeCell ref="I36:M36"/>
    <mergeCell ref="N36:O36"/>
    <mergeCell ref="P36:Q36"/>
    <mergeCell ref="R36:S36"/>
    <mergeCell ref="C18:F18"/>
    <mergeCell ref="G18:I18"/>
    <mergeCell ref="J18:K18"/>
    <mergeCell ref="L18:M18"/>
    <mergeCell ref="N18:O18"/>
    <mergeCell ref="Q18:R18"/>
    <mergeCell ref="S18:T18"/>
    <mergeCell ref="G19:I19"/>
    <mergeCell ref="J19:K19"/>
    <mergeCell ref="L19:M19"/>
    <mergeCell ref="N19:O19"/>
    <mergeCell ref="Q19:R19"/>
    <mergeCell ref="S19:T19"/>
    <mergeCell ref="U19:V19"/>
    <mergeCell ref="C19:F19"/>
    <mergeCell ref="G20:I20"/>
    <mergeCell ref="J20:K20"/>
    <mergeCell ref="L20:M20"/>
    <mergeCell ref="N20:O20"/>
    <mergeCell ref="Q20:R20"/>
    <mergeCell ref="S20:T20"/>
    <mergeCell ref="S21:T21"/>
    <mergeCell ref="U21:V21"/>
    <mergeCell ref="C20:F20"/>
    <mergeCell ref="C21:F21"/>
    <mergeCell ref="G21:I21"/>
    <mergeCell ref="J21:K21"/>
    <mergeCell ref="L21:M21"/>
    <mergeCell ref="N21:O21"/>
    <mergeCell ref="Q21:R21"/>
    <mergeCell ref="AX21:BA21"/>
    <mergeCell ref="AX22:BA22"/>
    <mergeCell ref="AX23:BA23"/>
    <mergeCell ref="S23:T23"/>
    <mergeCell ref="U23:V23"/>
    <mergeCell ref="X23:AE23"/>
    <mergeCell ref="AF23:AM23"/>
    <mergeCell ref="AN23:AU23"/>
    <mergeCell ref="G22:I22"/>
    <mergeCell ref="J22:K22"/>
    <mergeCell ref="L22:M22"/>
    <mergeCell ref="N22:O22"/>
    <mergeCell ref="Q22:R22"/>
    <mergeCell ref="S22:T22"/>
    <mergeCell ref="U22:V22"/>
    <mergeCell ref="C22:F22"/>
    <mergeCell ref="C23:F23"/>
    <mergeCell ref="G23:I23"/>
    <mergeCell ref="J23:K23"/>
    <mergeCell ref="L23:M23"/>
    <mergeCell ref="N23:O23"/>
    <mergeCell ref="Q23:R23"/>
    <mergeCell ref="AJ24:AK24"/>
    <mergeCell ref="AL24:AM24"/>
    <mergeCell ref="AN24:AO24"/>
    <mergeCell ref="AP24:AQ24"/>
    <mergeCell ref="AR24:AS24"/>
    <mergeCell ref="AT24:AU24"/>
    <mergeCell ref="U24:V24"/>
    <mergeCell ref="X24:Y24"/>
    <mergeCell ref="Z24:AA24"/>
    <mergeCell ref="AB24:AC24"/>
    <mergeCell ref="AD24:AE24"/>
    <mergeCell ref="AF24:AG24"/>
    <mergeCell ref="AH24:AI24"/>
    <mergeCell ref="C24:F24"/>
    <mergeCell ref="G24:I24"/>
    <mergeCell ref="J24:K24"/>
    <mergeCell ref="L24:M24"/>
    <mergeCell ref="N24:O24"/>
    <mergeCell ref="Q24:R24"/>
    <mergeCell ref="S24:T24"/>
    <mergeCell ref="C26:F26"/>
    <mergeCell ref="G26:I26"/>
    <mergeCell ref="J26:K26"/>
    <mergeCell ref="L26:M26"/>
    <mergeCell ref="N26:O26"/>
    <mergeCell ref="Q26:R26"/>
    <mergeCell ref="S26:T26"/>
    <mergeCell ref="AN25:AO25"/>
    <mergeCell ref="AN26:AO26"/>
    <mergeCell ref="AP26:AQ26"/>
    <mergeCell ref="AR26:AS26"/>
    <mergeCell ref="AT26:AU26"/>
    <mergeCell ref="AJ25:AK25"/>
    <mergeCell ref="AL25:AM25"/>
    <mergeCell ref="AP25:AQ25"/>
    <mergeCell ref="AR25:AS25"/>
    <mergeCell ref="AT25:AU25"/>
    <mergeCell ref="AW25:AY25"/>
    <mergeCell ref="AZ25:BB25"/>
    <mergeCell ref="U28:V28"/>
    <mergeCell ref="X28:Y28"/>
    <mergeCell ref="Z28:AA28"/>
    <mergeCell ref="AB28:AC28"/>
    <mergeCell ref="AD28:AE28"/>
    <mergeCell ref="AF28:AG28"/>
    <mergeCell ref="AH28:AI28"/>
    <mergeCell ref="C28:F28"/>
    <mergeCell ref="G28:I28"/>
    <mergeCell ref="J28:K28"/>
    <mergeCell ref="L28:M28"/>
    <mergeCell ref="N28:O28"/>
    <mergeCell ref="Q28:R28"/>
    <mergeCell ref="S28:T28"/>
    <mergeCell ref="U26:V26"/>
    <mergeCell ref="X26:Y26"/>
    <mergeCell ref="Z26:AA26"/>
    <mergeCell ref="AB26:AC26"/>
    <mergeCell ref="AD26:AE26"/>
    <mergeCell ref="AF26:AG26"/>
    <mergeCell ref="AH26:AI26"/>
    <mergeCell ref="U27:V27"/>
    <mergeCell ref="X27:Y27"/>
    <mergeCell ref="Z27:AA27"/>
    <mergeCell ref="AB27:AC27"/>
    <mergeCell ref="AD27:AE27"/>
    <mergeCell ref="AF27:AG27"/>
    <mergeCell ref="AH27:AI27"/>
    <mergeCell ref="AP27:AQ27"/>
    <mergeCell ref="AR27:AS27"/>
    <mergeCell ref="AN29:AO29"/>
    <mergeCell ref="AP29:AQ29"/>
    <mergeCell ref="AR29:AS29"/>
    <mergeCell ref="AT29:AU29"/>
    <mergeCell ref="AJ26:AK26"/>
    <mergeCell ref="AL26:AM26"/>
    <mergeCell ref="AW26:AY27"/>
    <mergeCell ref="AZ26:BB27"/>
    <mergeCell ref="AJ27:AK27"/>
    <mergeCell ref="AL27:AM27"/>
    <mergeCell ref="AN27:AO27"/>
    <mergeCell ref="AT27:AU27"/>
    <mergeCell ref="C27:F27"/>
    <mergeCell ref="G27:I27"/>
    <mergeCell ref="J27:K27"/>
    <mergeCell ref="L27:M27"/>
    <mergeCell ref="N27:O27"/>
    <mergeCell ref="Q27:R27"/>
    <mergeCell ref="S27:T27"/>
    <mergeCell ref="AJ28:AK28"/>
    <mergeCell ref="AL28:AM28"/>
    <mergeCell ref="AN28:AO28"/>
    <mergeCell ref="AP28:AQ28"/>
    <mergeCell ref="AR28:AS28"/>
    <mergeCell ref="AT28:AU28"/>
    <mergeCell ref="AW28:AY28"/>
    <mergeCell ref="C29:F29"/>
    <mergeCell ref="G29:I29"/>
    <mergeCell ref="J29:K29"/>
    <mergeCell ref="L29:M29"/>
    <mergeCell ref="N29:O29"/>
    <mergeCell ref="Q29:R29"/>
    <mergeCell ref="S29:T29"/>
    <mergeCell ref="T33:U33"/>
    <mergeCell ref="V33:X33"/>
    <mergeCell ref="Y33:Z33"/>
    <mergeCell ref="AB33:AC33"/>
    <mergeCell ref="AD33:AE33"/>
    <mergeCell ref="AF33:AH33"/>
    <mergeCell ref="AI33:AK33"/>
    <mergeCell ref="C33:D33"/>
    <mergeCell ref="E33:F33"/>
    <mergeCell ref="G33:H33"/>
    <mergeCell ref="I33:M33"/>
    <mergeCell ref="N33:O33"/>
    <mergeCell ref="P33:Q33"/>
    <mergeCell ref="R33:S33"/>
    <mergeCell ref="AL34:AM34"/>
    <mergeCell ref="AN34:AO34"/>
    <mergeCell ref="T34:U34"/>
    <mergeCell ref="V34:X34"/>
    <mergeCell ref="Y34:Z34"/>
    <mergeCell ref="AB34:AC34"/>
    <mergeCell ref="AD34:AE34"/>
    <mergeCell ref="AF34:AH34"/>
    <mergeCell ref="AI34:AK34"/>
    <mergeCell ref="AL39:AM39"/>
    <mergeCell ref="AN39:AO39"/>
    <mergeCell ref="T39:U39"/>
    <mergeCell ref="V39:X39"/>
    <mergeCell ref="Y39:Z39"/>
    <mergeCell ref="AB39:AC39"/>
    <mergeCell ref="AD39:AE39"/>
    <mergeCell ref="AF39:AH39"/>
    <mergeCell ref="AI39:AK39"/>
    <mergeCell ref="AL40:AM40"/>
    <mergeCell ref="AN40:AO40"/>
    <mergeCell ref="T40:U40"/>
    <mergeCell ref="V40:X40"/>
    <mergeCell ref="Y40:Z40"/>
    <mergeCell ref="AB40:AC40"/>
    <mergeCell ref="AD40:AE40"/>
    <mergeCell ref="AF40:AH40"/>
    <mergeCell ref="AI40:AK40"/>
    <mergeCell ref="AL37:AM37"/>
    <mergeCell ref="AN37:AO37"/>
    <mergeCell ref="AP37:AQ37"/>
    <mergeCell ref="AR37:AS37"/>
    <mergeCell ref="AT37:AU37"/>
    <mergeCell ref="AV37:AX37"/>
    <mergeCell ref="AY37:BA37"/>
    <mergeCell ref="BB37:BC37"/>
    <mergeCell ref="T37:U37"/>
    <mergeCell ref="V37:X37"/>
    <mergeCell ref="Y37:Z37"/>
    <mergeCell ref="AB37:AC37"/>
    <mergeCell ref="AD37:AE37"/>
    <mergeCell ref="AF37:AH37"/>
    <mergeCell ref="AI37:AK37"/>
    <mergeCell ref="C37:D37"/>
    <mergeCell ref="E37:F37"/>
    <mergeCell ref="G37:H37"/>
    <mergeCell ref="I37:M37"/>
    <mergeCell ref="N37:O37"/>
    <mergeCell ref="P37:Q37"/>
    <mergeCell ref="R37:S37"/>
    <mergeCell ref="T38:U38"/>
    <mergeCell ref="V38:X38"/>
    <mergeCell ref="Y38:Z38"/>
    <mergeCell ref="AB38:AC38"/>
    <mergeCell ref="AD38:AE38"/>
    <mergeCell ref="AF38:AH38"/>
    <mergeCell ref="AI38:AK38"/>
    <mergeCell ref="AL38:AM38"/>
    <mergeCell ref="AN38:AO38"/>
    <mergeCell ref="AR38:AS38"/>
    <mergeCell ref="AT38:AU38"/>
    <mergeCell ref="AV38:AX38"/>
    <mergeCell ref="AY38:BA38"/>
    <mergeCell ref="BB38:BC38"/>
    <mergeCell ref="C40:D40"/>
    <mergeCell ref="E40:F40"/>
    <mergeCell ref="G40:H40"/>
    <mergeCell ref="I40:M40"/>
    <mergeCell ref="N40:O40"/>
    <mergeCell ref="P40:Q40"/>
    <mergeCell ref="R40:S40"/>
    <mergeCell ref="AP40:AQ40"/>
    <mergeCell ref="AR40:AS40"/>
    <mergeCell ref="AT40:AU40"/>
    <mergeCell ref="AV40:AX40"/>
    <mergeCell ref="AY40:BA40"/>
    <mergeCell ref="BB40:BC40"/>
    <mergeCell ref="AP38:AQ38"/>
    <mergeCell ref="AP39:AQ39"/>
    <mergeCell ref="AR39:AS39"/>
    <mergeCell ref="AT39:AU39"/>
    <mergeCell ref="AV39:AX39"/>
    <mergeCell ref="AY39:BA39"/>
    <mergeCell ref="BB39:BC39"/>
    <mergeCell ref="T42:U42"/>
    <mergeCell ref="V42:X42"/>
    <mergeCell ref="Y42:Z42"/>
    <mergeCell ref="AB42:AC42"/>
    <mergeCell ref="AD42:AE42"/>
    <mergeCell ref="AF42:AH42"/>
    <mergeCell ref="AI42:AK42"/>
    <mergeCell ref="C42:D42"/>
    <mergeCell ref="E42:F42"/>
    <mergeCell ref="G42:H42"/>
    <mergeCell ref="I42:M42"/>
    <mergeCell ref="N42:O42"/>
    <mergeCell ref="P42:Q42"/>
    <mergeCell ref="R42:S42"/>
    <mergeCell ref="AL43:AM43"/>
    <mergeCell ref="AN43:AO43"/>
    <mergeCell ref="T43:U43"/>
    <mergeCell ref="V43:X43"/>
    <mergeCell ref="Y43:Z43"/>
    <mergeCell ref="AB43:AC43"/>
    <mergeCell ref="AD43:AE43"/>
    <mergeCell ref="AF43:AH43"/>
    <mergeCell ref="AI43:AK43"/>
    <mergeCell ref="C38:D38"/>
    <mergeCell ref="E38:F38"/>
    <mergeCell ref="G38:H38"/>
    <mergeCell ref="I38:M38"/>
    <mergeCell ref="N38:O38"/>
    <mergeCell ref="P38:Q38"/>
    <mergeCell ref="R38:S38"/>
    <mergeCell ref="C39:D39"/>
    <mergeCell ref="E39:F39"/>
    <mergeCell ref="G39:H39"/>
    <mergeCell ref="I39:M39"/>
    <mergeCell ref="N39:O39"/>
    <mergeCell ref="P39:Q39"/>
    <mergeCell ref="R39:S39"/>
    <mergeCell ref="AL41:AM41"/>
    <mergeCell ref="AN41:AO41"/>
    <mergeCell ref="AP41:AQ41"/>
    <mergeCell ref="AR41:AS41"/>
    <mergeCell ref="AT41:AU41"/>
    <mergeCell ref="AV41:AX41"/>
    <mergeCell ref="AY41:BA41"/>
    <mergeCell ref="BB41:BC41"/>
    <mergeCell ref="T41:U41"/>
    <mergeCell ref="V41:X41"/>
    <mergeCell ref="Y41:Z41"/>
    <mergeCell ref="AB41:AC41"/>
    <mergeCell ref="AD41:AE41"/>
    <mergeCell ref="AF41:AH41"/>
    <mergeCell ref="AI41:AK41"/>
    <mergeCell ref="C41:D41"/>
    <mergeCell ref="E41:F41"/>
    <mergeCell ref="G41:H41"/>
    <mergeCell ref="I41:M41"/>
    <mergeCell ref="N41:O41"/>
    <mergeCell ref="P41:Q41"/>
    <mergeCell ref="R41:S41"/>
    <mergeCell ref="AP42:AQ42"/>
    <mergeCell ref="AP43:AQ43"/>
    <mergeCell ref="AR43:AS43"/>
    <mergeCell ref="AT43:AU43"/>
    <mergeCell ref="AV43:AX43"/>
    <mergeCell ref="AY43:BA43"/>
    <mergeCell ref="BB43:BC43"/>
    <mergeCell ref="AL42:AM42"/>
    <mergeCell ref="AN42:AO42"/>
    <mergeCell ref="AR42:AS42"/>
    <mergeCell ref="AT42:AU42"/>
    <mergeCell ref="AV42:AX42"/>
    <mergeCell ref="AY42:BA42"/>
    <mergeCell ref="BB42:BC42"/>
    <mergeCell ref="C43:D43"/>
    <mergeCell ref="E43:F43"/>
    <mergeCell ref="G43:H43"/>
    <mergeCell ref="I43:M43"/>
    <mergeCell ref="N43:O43"/>
    <mergeCell ref="P43:Q43"/>
    <mergeCell ref="R43:S43"/>
    <mergeCell ref="AL44:AM44"/>
    <mergeCell ref="AN44:AO44"/>
    <mergeCell ref="AP44:AQ44"/>
    <mergeCell ref="AR44:AS44"/>
    <mergeCell ref="AT44:AU44"/>
    <mergeCell ref="AV44:AX44"/>
    <mergeCell ref="AY44:BA44"/>
    <mergeCell ref="BB44:BC44"/>
    <mergeCell ref="T44:U44"/>
    <mergeCell ref="V44:X44"/>
    <mergeCell ref="Y44:Z44"/>
    <mergeCell ref="AB44:AC44"/>
    <mergeCell ref="AD44:AE44"/>
    <mergeCell ref="AF44:AH44"/>
    <mergeCell ref="AI44:AK44"/>
    <mergeCell ref="C44:D44"/>
    <mergeCell ref="E44:F44"/>
    <mergeCell ref="G44:H44"/>
    <mergeCell ref="I44:M44"/>
    <mergeCell ref="N44:O44"/>
    <mergeCell ref="P44:Q44"/>
    <mergeCell ref="R44:S44"/>
    <mergeCell ref="AL45:AM45"/>
    <mergeCell ref="AN45:AO45"/>
    <mergeCell ref="AP45:AQ45"/>
    <mergeCell ref="AR45:AS45"/>
    <mergeCell ref="AT45:AU45"/>
    <mergeCell ref="AV45:AX45"/>
    <mergeCell ref="AY45:BA45"/>
    <mergeCell ref="BB45:BC45"/>
    <mergeCell ref="T45:U45"/>
    <mergeCell ref="V45:X45"/>
    <mergeCell ref="Y45:Z45"/>
    <mergeCell ref="AB45:AC45"/>
    <mergeCell ref="AD45:AE45"/>
    <mergeCell ref="AF45:AH45"/>
    <mergeCell ref="AI45:AK45"/>
    <mergeCell ref="C45:D45"/>
    <mergeCell ref="E45:F45"/>
    <mergeCell ref="G45:H45"/>
    <mergeCell ref="I45:M45"/>
    <mergeCell ref="N45:O45"/>
    <mergeCell ref="P45:Q45"/>
    <mergeCell ref="R45:S45"/>
    <mergeCell ref="AL48:AM48"/>
    <mergeCell ref="AN48:AO48"/>
    <mergeCell ref="T48:U48"/>
    <mergeCell ref="V48:X48"/>
    <mergeCell ref="Y48:Z48"/>
    <mergeCell ref="AB48:AC48"/>
    <mergeCell ref="AD48:AE48"/>
    <mergeCell ref="AF48:AH48"/>
    <mergeCell ref="AI48:AK48"/>
    <mergeCell ref="AL49:AM49"/>
    <mergeCell ref="AN49:AO49"/>
    <mergeCell ref="T49:U49"/>
    <mergeCell ref="V49:X49"/>
    <mergeCell ref="Y49:Z49"/>
    <mergeCell ref="AB49:AC49"/>
    <mergeCell ref="AD49:AE49"/>
    <mergeCell ref="AF49:AH49"/>
    <mergeCell ref="AI49:AK49"/>
    <mergeCell ref="AL46:AM46"/>
    <mergeCell ref="AN46:AO46"/>
    <mergeCell ref="AP46:AQ46"/>
    <mergeCell ref="AR46:AS46"/>
    <mergeCell ref="AT46:AU46"/>
    <mergeCell ref="AV46:AX46"/>
    <mergeCell ref="AY46:BA46"/>
    <mergeCell ref="BB46:BC46"/>
    <mergeCell ref="T46:U46"/>
    <mergeCell ref="V46:X46"/>
    <mergeCell ref="Y46:Z46"/>
    <mergeCell ref="AB46:AC46"/>
    <mergeCell ref="AD46:AE46"/>
    <mergeCell ref="AF46:AH46"/>
    <mergeCell ref="AI46:AK46"/>
    <mergeCell ref="C46:D46"/>
    <mergeCell ref="E46:F46"/>
    <mergeCell ref="G46:H46"/>
    <mergeCell ref="I46:M46"/>
    <mergeCell ref="N46:O46"/>
    <mergeCell ref="P46:Q46"/>
    <mergeCell ref="R46:S46"/>
    <mergeCell ref="T47:U47"/>
    <mergeCell ref="V47:X47"/>
    <mergeCell ref="Y47:Z47"/>
    <mergeCell ref="AB47:AC47"/>
    <mergeCell ref="AD47:AE47"/>
    <mergeCell ref="AF47:AH47"/>
    <mergeCell ref="AI47:AK47"/>
    <mergeCell ref="AL47:AM47"/>
    <mergeCell ref="AN47:AO47"/>
    <mergeCell ref="AR47:AS47"/>
    <mergeCell ref="AT47:AU47"/>
    <mergeCell ref="AV47:AX47"/>
    <mergeCell ref="AY47:BA47"/>
    <mergeCell ref="BB47:BC47"/>
    <mergeCell ref="C49:D49"/>
    <mergeCell ref="E49:F49"/>
    <mergeCell ref="G49:H49"/>
    <mergeCell ref="I49:M49"/>
    <mergeCell ref="N49:O49"/>
    <mergeCell ref="P49:Q49"/>
    <mergeCell ref="R49:S49"/>
    <mergeCell ref="AP49:AQ49"/>
    <mergeCell ref="AR49:AS49"/>
    <mergeCell ref="AT49:AU49"/>
    <mergeCell ref="AV49:AX49"/>
    <mergeCell ref="AY49:BA49"/>
    <mergeCell ref="BB49:BC49"/>
    <mergeCell ref="AP47:AQ47"/>
    <mergeCell ref="AP48:AQ48"/>
    <mergeCell ref="AR48:AS48"/>
    <mergeCell ref="AT48:AU48"/>
    <mergeCell ref="AV48:AX48"/>
    <mergeCell ref="AY48:BA48"/>
    <mergeCell ref="BB48:BC48"/>
    <mergeCell ref="T51:U51"/>
    <mergeCell ref="V51:X51"/>
    <mergeCell ref="Y51:Z51"/>
    <mergeCell ref="AB51:AC51"/>
    <mergeCell ref="AD51:AE51"/>
    <mergeCell ref="AF51:AH51"/>
    <mergeCell ref="AI51:AK51"/>
    <mergeCell ref="C51:D51"/>
    <mergeCell ref="E51:F51"/>
    <mergeCell ref="G51:H51"/>
    <mergeCell ref="I51:M51"/>
    <mergeCell ref="N51:O51"/>
    <mergeCell ref="P51:Q51"/>
    <mergeCell ref="R51:S51"/>
    <mergeCell ref="AL52:AM52"/>
    <mergeCell ref="AN52:AO52"/>
    <mergeCell ref="T52:U52"/>
    <mergeCell ref="V52:X52"/>
    <mergeCell ref="Y52:Z52"/>
    <mergeCell ref="AB52:AC52"/>
    <mergeCell ref="AD52:AE52"/>
    <mergeCell ref="AF52:AH52"/>
    <mergeCell ref="AI52:AK52"/>
    <mergeCell ref="C47:D47"/>
    <mergeCell ref="E47:F47"/>
    <mergeCell ref="G47:H47"/>
    <mergeCell ref="I47:M47"/>
    <mergeCell ref="N47:O47"/>
    <mergeCell ref="P47:Q47"/>
    <mergeCell ref="R47:S47"/>
    <mergeCell ref="C48:D48"/>
    <mergeCell ref="E48:F48"/>
    <mergeCell ref="G48:H48"/>
    <mergeCell ref="I48:M48"/>
    <mergeCell ref="N48:O48"/>
    <mergeCell ref="P48:Q48"/>
    <mergeCell ref="R48:S48"/>
    <mergeCell ref="AL50:AM50"/>
    <mergeCell ref="AN50:AO50"/>
    <mergeCell ref="AP50:AQ50"/>
    <mergeCell ref="AR50:AS50"/>
    <mergeCell ref="AT50:AU50"/>
    <mergeCell ref="AV50:AX50"/>
    <mergeCell ref="AY50:BA50"/>
    <mergeCell ref="BB50:BC50"/>
    <mergeCell ref="T50:U50"/>
    <mergeCell ref="V50:X50"/>
    <mergeCell ref="Y50:Z50"/>
    <mergeCell ref="AB50:AC50"/>
    <mergeCell ref="AD50:AE50"/>
    <mergeCell ref="AF50:AH50"/>
    <mergeCell ref="AI50:AK50"/>
    <mergeCell ref="C50:D50"/>
    <mergeCell ref="E50:F50"/>
    <mergeCell ref="G50:H50"/>
    <mergeCell ref="I50:M50"/>
    <mergeCell ref="N50:O50"/>
    <mergeCell ref="P50:Q50"/>
    <mergeCell ref="R50:S50"/>
    <mergeCell ref="AP51:AQ51"/>
    <mergeCell ref="AP52:AQ52"/>
    <mergeCell ref="AR52:AS52"/>
    <mergeCell ref="AT52:AU52"/>
    <mergeCell ref="AV52:AX52"/>
    <mergeCell ref="AY52:BA52"/>
    <mergeCell ref="BB52:BC52"/>
    <mergeCell ref="AL51:AM51"/>
    <mergeCell ref="AN51:AO51"/>
    <mergeCell ref="AR51:AS51"/>
    <mergeCell ref="AT51:AU51"/>
    <mergeCell ref="AV51:AX51"/>
    <mergeCell ref="AY51:BA51"/>
    <mergeCell ref="BB51:BC51"/>
    <mergeCell ref="C52:D52"/>
    <mergeCell ref="E52:F52"/>
    <mergeCell ref="G52:H52"/>
    <mergeCell ref="I52:M52"/>
    <mergeCell ref="N52:O52"/>
    <mergeCell ref="P52:Q52"/>
    <mergeCell ref="R52:S52"/>
    <mergeCell ref="AL53:AM53"/>
    <mergeCell ref="AN53:AO53"/>
    <mergeCell ref="AP53:AQ53"/>
    <mergeCell ref="AR53:AS53"/>
    <mergeCell ref="AT53:AU53"/>
    <mergeCell ref="AV53:AX53"/>
    <mergeCell ref="AY53:BA53"/>
    <mergeCell ref="BB53:BC53"/>
    <mergeCell ref="T53:U53"/>
    <mergeCell ref="V53:X53"/>
    <mergeCell ref="Y53:Z53"/>
    <mergeCell ref="AB53:AC53"/>
    <mergeCell ref="AD53:AE53"/>
    <mergeCell ref="AF53:AH53"/>
    <mergeCell ref="AI53:AK53"/>
    <mergeCell ref="C53:D53"/>
    <mergeCell ref="E53:F53"/>
    <mergeCell ref="G53:H53"/>
    <mergeCell ref="I53:M53"/>
    <mergeCell ref="N53:O53"/>
    <mergeCell ref="P53:Q53"/>
    <mergeCell ref="R53:S53"/>
    <mergeCell ref="AL54:AM54"/>
    <mergeCell ref="AN54:AO54"/>
    <mergeCell ref="AP54:AQ54"/>
    <mergeCell ref="AR54:AS54"/>
    <mergeCell ref="AT54:AU54"/>
    <mergeCell ref="AV54:AX54"/>
    <mergeCell ref="AY54:BA54"/>
    <mergeCell ref="BB54:BC54"/>
    <mergeCell ref="T54:U54"/>
    <mergeCell ref="V54:X54"/>
    <mergeCell ref="Y54:Z54"/>
    <mergeCell ref="AB54:AC54"/>
    <mergeCell ref="AD54:AE54"/>
    <mergeCell ref="AF54:AH54"/>
    <mergeCell ref="AI54:AK54"/>
    <mergeCell ref="C54:D54"/>
    <mergeCell ref="E54:F54"/>
    <mergeCell ref="G54:H54"/>
    <mergeCell ref="I54:M54"/>
    <mergeCell ref="N54:O54"/>
    <mergeCell ref="P54:Q54"/>
    <mergeCell ref="R54:S54"/>
    <mergeCell ref="AL57:AM57"/>
    <mergeCell ref="AN57:AO57"/>
    <mergeCell ref="T57:U57"/>
    <mergeCell ref="V57:X57"/>
    <mergeCell ref="Y57:Z57"/>
    <mergeCell ref="AB57:AC57"/>
    <mergeCell ref="AD57:AE57"/>
    <mergeCell ref="AF57:AH57"/>
    <mergeCell ref="AI57:AK57"/>
    <mergeCell ref="AL58:AM58"/>
    <mergeCell ref="AN58:AO58"/>
    <mergeCell ref="T58:U58"/>
    <mergeCell ref="V58:X58"/>
    <mergeCell ref="Y58:Z58"/>
    <mergeCell ref="AB58:AC58"/>
    <mergeCell ref="AD58:AE58"/>
    <mergeCell ref="AF58:AH58"/>
    <mergeCell ref="AI58:AK58"/>
    <mergeCell ref="AL55:AM55"/>
    <mergeCell ref="AN55:AO55"/>
    <mergeCell ref="AP55:AQ55"/>
    <mergeCell ref="AR55:AS55"/>
    <mergeCell ref="AT55:AU55"/>
    <mergeCell ref="AV55:AX55"/>
    <mergeCell ref="AY55:BA55"/>
    <mergeCell ref="BB55:BC55"/>
    <mergeCell ref="T55:U55"/>
    <mergeCell ref="V55:X55"/>
    <mergeCell ref="Y55:Z55"/>
    <mergeCell ref="AB55:AC55"/>
    <mergeCell ref="AD55:AE55"/>
    <mergeCell ref="AF55:AH55"/>
    <mergeCell ref="AI55:AK55"/>
    <mergeCell ref="C55:D55"/>
    <mergeCell ref="E55:F55"/>
    <mergeCell ref="G55:H55"/>
    <mergeCell ref="I55:M55"/>
    <mergeCell ref="N55:O55"/>
    <mergeCell ref="P55:Q55"/>
    <mergeCell ref="R55:S55"/>
    <mergeCell ref="T56:U56"/>
    <mergeCell ref="V56:X56"/>
    <mergeCell ref="Y56:Z56"/>
    <mergeCell ref="AB56:AC56"/>
    <mergeCell ref="AD56:AE56"/>
    <mergeCell ref="AF56:AH56"/>
    <mergeCell ref="AI56:AK56"/>
    <mergeCell ref="AL56:AM56"/>
    <mergeCell ref="AN56:AO56"/>
    <mergeCell ref="AR56:AS56"/>
    <mergeCell ref="AT56:AU56"/>
    <mergeCell ref="AV56:AX56"/>
    <mergeCell ref="AY56:BA56"/>
    <mergeCell ref="BB56:BC56"/>
    <mergeCell ref="C58:D58"/>
    <mergeCell ref="E58:F58"/>
    <mergeCell ref="G58:H58"/>
    <mergeCell ref="I58:M58"/>
    <mergeCell ref="N58:O58"/>
    <mergeCell ref="P58:Q58"/>
    <mergeCell ref="R58:S58"/>
    <mergeCell ref="AP58:AQ58"/>
    <mergeCell ref="AR58:AS58"/>
    <mergeCell ref="AT58:AU58"/>
    <mergeCell ref="AV58:AX58"/>
    <mergeCell ref="AY58:BA58"/>
    <mergeCell ref="BB58:BC58"/>
    <mergeCell ref="AP56:AQ56"/>
    <mergeCell ref="AP57:AQ57"/>
    <mergeCell ref="AR57:AS57"/>
    <mergeCell ref="AT57:AU57"/>
    <mergeCell ref="AV57:AX57"/>
    <mergeCell ref="AY57:BA57"/>
    <mergeCell ref="BB57:BC57"/>
    <mergeCell ref="T60:U60"/>
    <mergeCell ref="V60:X60"/>
    <mergeCell ref="Y60:Z60"/>
    <mergeCell ref="AB60:AC60"/>
    <mergeCell ref="AD60:AE60"/>
    <mergeCell ref="AF60:AH60"/>
    <mergeCell ref="AI60:AK60"/>
    <mergeCell ref="C60:D60"/>
    <mergeCell ref="E60:F60"/>
    <mergeCell ref="G60:H60"/>
    <mergeCell ref="I60:M60"/>
    <mergeCell ref="N60:O60"/>
    <mergeCell ref="P60:Q60"/>
    <mergeCell ref="R60:S60"/>
    <mergeCell ref="AL61:AM61"/>
    <mergeCell ref="AN61:AO61"/>
    <mergeCell ref="T61:U61"/>
    <mergeCell ref="V61:X61"/>
    <mergeCell ref="Y61:Z61"/>
    <mergeCell ref="AB61:AC61"/>
    <mergeCell ref="AD61:AE61"/>
    <mergeCell ref="AF61:AH61"/>
    <mergeCell ref="AI61:AK61"/>
    <mergeCell ref="C56:D56"/>
    <mergeCell ref="E56:F56"/>
    <mergeCell ref="G56:H56"/>
    <mergeCell ref="I56:M56"/>
    <mergeCell ref="N56:O56"/>
    <mergeCell ref="P56:Q56"/>
    <mergeCell ref="R56:S56"/>
    <mergeCell ref="C57:D57"/>
    <mergeCell ref="E57:F57"/>
    <mergeCell ref="G57:H57"/>
    <mergeCell ref="I57:M57"/>
    <mergeCell ref="N57:O57"/>
    <mergeCell ref="P57:Q57"/>
    <mergeCell ref="R57:S57"/>
    <mergeCell ref="AL59:AM59"/>
    <mergeCell ref="AN59:AO59"/>
    <mergeCell ref="AP59:AQ59"/>
    <mergeCell ref="AR59:AS59"/>
    <mergeCell ref="AT59:AU59"/>
    <mergeCell ref="AV59:AX59"/>
    <mergeCell ref="AY59:BA59"/>
    <mergeCell ref="BB59:BC59"/>
    <mergeCell ref="T59:U59"/>
    <mergeCell ref="V59:X59"/>
    <mergeCell ref="Y59:Z59"/>
    <mergeCell ref="AB59:AC59"/>
    <mergeCell ref="AD59:AE59"/>
    <mergeCell ref="AF59:AH59"/>
    <mergeCell ref="AI59:AK59"/>
    <mergeCell ref="C59:D59"/>
    <mergeCell ref="E59:F59"/>
    <mergeCell ref="G59:H59"/>
    <mergeCell ref="I59:M59"/>
    <mergeCell ref="N59:O59"/>
    <mergeCell ref="P59:Q59"/>
    <mergeCell ref="R59:S59"/>
    <mergeCell ref="AP60:AQ60"/>
    <mergeCell ref="AP61:AQ61"/>
    <mergeCell ref="AR61:AS61"/>
    <mergeCell ref="AT61:AU61"/>
    <mergeCell ref="AV61:AX61"/>
    <mergeCell ref="AY61:BA61"/>
    <mergeCell ref="BB61:BC61"/>
    <mergeCell ref="AL60:AM60"/>
    <mergeCell ref="AN60:AO60"/>
    <mergeCell ref="AR60:AS60"/>
    <mergeCell ref="AT60:AU60"/>
    <mergeCell ref="AV60:AX60"/>
    <mergeCell ref="AY60:BA60"/>
    <mergeCell ref="BB60:BC60"/>
    <mergeCell ref="C61:D61"/>
    <mergeCell ref="E61:F61"/>
    <mergeCell ref="G61:H61"/>
    <mergeCell ref="I61:M61"/>
    <mergeCell ref="N61:O61"/>
    <mergeCell ref="P61:Q61"/>
    <mergeCell ref="R61:S61"/>
    <mergeCell ref="AL62:AM62"/>
    <mergeCell ref="AN62:AO62"/>
    <mergeCell ref="AP62:AQ62"/>
    <mergeCell ref="AR62:AS62"/>
    <mergeCell ref="AT62:AU62"/>
    <mergeCell ref="AV62:AX62"/>
    <mergeCell ref="AY62:BA62"/>
    <mergeCell ref="BB62:BC62"/>
    <mergeCell ref="T62:U62"/>
    <mergeCell ref="V62:X62"/>
    <mergeCell ref="Y62:Z62"/>
    <mergeCell ref="AB62:AC62"/>
    <mergeCell ref="AD62:AE62"/>
    <mergeCell ref="AF62:AH62"/>
    <mergeCell ref="AI62:AK62"/>
    <mergeCell ref="C62:D62"/>
    <mergeCell ref="E62:F62"/>
    <mergeCell ref="G62:H62"/>
    <mergeCell ref="I62:M62"/>
    <mergeCell ref="N62:O62"/>
    <mergeCell ref="P62:Q62"/>
    <mergeCell ref="R62:S62"/>
    <mergeCell ref="AL63:AM63"/>
    <mergeCell ref="AN63:AO63"/>
    <mergeCell ref="AP63:AQ63"/>
    <mergeCell ref="AR63:AS63"/>
    <mergeCell ref="AT63:AU63"/>
    <mergeCell ref="AV63:AX63"/>
    <mergeCell ref="AY63:BA63"/>
    <mergeCell ref="BB63:BC63"/>
    <mergeCell ref="T63:U63"/>
    <mergeCell ref="V63:X63"/>
    <mergeCell ref="Y63:Z63"/>
    <mergeCell ref="AB63:AC63"/>
    <mergeCell ref="AD63:AE63"/>
    <mergeCell ref="AF63:AH63"/>
    <mergeCell ref="AI63:AK63"/>
    <mergeCell ref="C63:D63"/>
    <mergeCell ref="E63:F63"/>
    <mergeCell ref="G63:H63"/>
    <mergeCell ref="I63:M63"/>
    <mergeCell ref="N63:O63"/>
    <mergeCell ref="P63:Q63"/>
    <mergeCell ref="R63:S63"/>
    <mergeCell ref="AL66:AM66"/>
    <mergeCell ref="AN66:AO66"/>
    <mergeCell ref="T66:U66"/>
    <mergeCell ref="V66:X66"/>
    <mergeCell ref="Y66:Z66"/>
    <mergeCell ref="AB66:AC66"/>
    <mergeCell ref="AD66:AE66"/>
    <mergeCell ref="AF66:AH66"/>
    <mergeCell ref="AI66:AK66"/>
    <mergeCell ref="AL67:AM67"/>
    <mergeCell ref="AN67:AO67"/>
    <mergeCell ref="T67:U67"/>
    <mergeCell ref="V67:X67"/>
    <mergeCell ref="Y67:Z67"/>
    <mergeCell ref="AB67:AC67"/>
    <mergeCell ref="AD67:AE67"/>
    <mergeCell ref="AF67:AH67"/>
    <mergeCell ref="AI67:AK67"/>
    <mergeCell ref="AL64:AM64"/>
    <mergeCell ref="AN64:AO64"/>
    <mergeCell ref="AP64:AQ64"/>
    <mergeCell ref="AR64:AS64"/>
    <mergeCell ref="AT64:AU64"/>
    <mergeCell ref="AV64:AX64"/>
    <mergeCell ref="AY64:BA64"/>
    <mergeCell ref="BB64:BC64"/>
    <mergeCell ref="T64:U64"/>
    <mergeCell ref="V64:X64"/>
    <mergeCell ref="Y64:Z64"/>
    <mergeCell ref="AB64:AC64"/>
    <mergeCell ref="AD64:AE64"/>
    <mergeCell ref="AF64:AH64"/>
    <mergeCell ref="AI64:AK64"/>
    <mergeCell ref="C64:D64"/>
    <mergeCell ref="E64:F64"/>
    <mergeCell ref="G64:H64"/>
    <mergeCell ref="I64:M64"/>
    <mergeCell ref="N64:O64"/>
    <mergeCell ref="P64:Q64"/>
    <mergeCell ref="R64:S64"/>
    <mergeCell ref="T65:U65"/>
    <mergeCell ref="V65:X65"/>
    <mergeCell ref="Y65:Z65"/>
    <mergeCell ref="AB65:AC65"/>
    <mergeCell ref="AD65:AE65"/>
    <mergeCell ref="AF65:AH65"/>
    <mergeCell ref="AI65:AK65"/>
    <mergeCell ref="AL65:AM65"/>
    <mergeCell ref="AN65:AO65"/>
    <mergeCell ref="AR65:AS65"/>
    <mergeCell ref="AT65:AU65"/>
    <mergeCell ref="AV65:AX65"/>
    <mergeCell ref="AY65:BA65"/>
    <mergeCell ref="BB65:BC65"/>
    <mergeCell ref="C67:D67"/>
    <mergeCell ref="E67:F67"/>
    <mergeCell ref="G67:H67"/>
    <mergeCell ref="I67:M67"/>
    <mergeCell ref="N67:O67"/>
    <mergeCell ref="P67:Q67"/>
    <mergeCell ref="R67:S67"/>
    <mergeCell ref="AP67:AQ67"/>
    <mergeCell ref="AR67:AS67"/>
    <mergeCell ref="AT67:AU67"/>
    <mergeCell ref="AV67:AX67"/>
    <mergeCell ref="AY67:BA67"/>
    <mergeCell ref="BB67:BC67"/>
    <mergeCell ref="AP65:AQ65"/>
    <mergeCell ref="AP66:AQ66"/>
    <mergeCell ref="AR66:AS66"/>
    <mergeCell ref="AT66:AU66"/>
    <mergeCell ref="AV66:AX66"/>
    <mergeCell ref="AY66:BA66"/>
    <mergeCell ref="BB66:BC66"/>
    <mergeCell ref="T69:U69"/>
    <mergeCell ref="V69:X69"/>
    <mergeCell ref="Y69:Z69"/>
    <mergeCell ref="AB69:AC69"/>
    <mergeCell ref="AD69:AE69"/>
    <mergeCell ref="AF69:AH69"/>
    <mergeCell ref="AI69:AK69"/>
    <mergeCell ref="C69:D69"/>
    <mergeCell ref="E69:F69"/>
    <mergeCell ref="G69:H69"/>
    <mergeCell ref="I69:M69"/>
    <mergeCell ref="N69:O69"/>
    <mergeCell ref="P69:Q69"/>
    <mergeCell ref="R69:S69"/>
    <mergeCell ref="AL70:AM70"/>
    <mergeCell ref="AN70:AO70"/>
    <mergeCell ref="T70:U70"/>
    <mergeCell ref="V70:X70"/>
    <mergeCell ref="Y70:Z70"/>
    <mergeCell ref="AB70:AC70"/>
    <mergeCell ref="AD70:AE70"/>
    <mergeCell ref="AF70:AH70"/>
    <mergeCell ref="AI70:AK70"/>
    <mergeCell ref="C65:D65"/>
    <mergeCell ref="E65:F65"/>
    <mergeCell ref="G65:H65"/>
    <mergeCell ref="I65:M65"/>
    <mergeCell ref="N65:O65"/>
    <mergeCell ref="P65:Q65"/>
    <mergeCell ref="R65:S65"/>
    <mergeCell ref="C66:D66"/>
    <mergeCell ref="E66:F66"/>
    <mergeCell ref="G66:H66"/>
    <mergeCell ref="I66:M66"/>
    <mergeCell ref="N66:O66"/>
    <mergeCell ref="P66:Q66"/>
    <mergeCell ref="R66:S66"/>
    <mergeCell ref="AL68:AM68"/>
    <mergeCell ref="AN68:AO68"/>
    <mergeCell ref="AP68:AQ68"/>
    <mergeCell ref="AR68:AS68"/>
    <mergeCell ref="AT68:AU68"/>
    <mergeCell ref="AV68:AX68"/>
    <mergeCell ref="AY68:BA68"/>
    <mergeCell ref="BB68:BC68"/>
    <mergeCell ref="T68:U68"/>
    <mergeCell ref="V68:X68"/>
    <mergeCell ref="Y68:Z68"/>
    <mergeCell ref="AB68:AC68"/>
    <mergeCell ref="AD68:AE68"/>
    <mergeCell ref="AF68:AH68"/>
    <mergeCell ref="AI68:AK68"/>
    <mergeCell ref="C68:D68"/>
    <mergeCell ref="E68:F68"/>
    <mergeCell ref="G68:H68"/>
    <mergeCell ref="I68:M68"/>
    <mergeCell ref="N68:O68"/>
    <mergeCell ref="P68:Q68"/>
    <mergeCell ref="R68:S68"/>
    <mergeCell ref="AP69:AQ69"/>
    <mergeCell ref="AP70:AQ70"/>
    <mergeCell ref="AR70:AS70"/>
    <mergeCell ref="AT70:AU70"/>
    <mergeCell ref="AV70:AX70"/>
    <mergeCell ref="AY70:BA70"/>
    <mergeCell ref="BB70:BC70"/>
    <mergeCell ref="AL69:AM69"/>
    <mergeCell ref="AN69:AO69"/>
    <mergeCell ref="AR69:AS69"/>
    <mergeCell ref="AT69:AU69"/>
    <mergeCell ref="AV69:AX69"/>
    <mergeCell ref="AY69:BA69"/>
    <mergeCell ref="BB69:BC69"/>
    <mergeCell ref="C70:D70"/>
    <mergeCell ref="E70:F70"/>
    <mergeCell ref="G70:H70"/>
    <mergeCell ref="I70:M70"/>
    <mergeCell ref="N70:O70"/>
    <mergeCell ref="P70:Q70"/>
    <mergeCell ref="R70:S70"/>
    <mergeCell ref="AL71:AM71"/>
    <mergeCell ref="AN71:AO71"/>
    <mergeCell ref="AP71:AQ71"/>
    <mergeCell ref="AR71:AS71"/>
    <mergeCell ref="AT71:AU71"/>
    <mergeCell ref="AV71:AX71"/>
    <mergeCell ref="AY71:BA71"/>
    <mergeCell ref="BB71:BC71"/>
    <mergeCell ref="T71:U71"/>
    <mergeCell ref="V71:X71"/>
    <mergeCell ref="Y71:Z71"/>
    <mergeCell ref="AB71:AC71"/>
    <mergeCell ref="AD71:AE71"/>
    <mergeCell ref="AF71:AH71"/>
    <mergeCell ref="AI71:AK71"/>
    <mergeCell ref="C71:D71"/>
    <mergeCell ref="E71:F71"/>
    <mergeCell ref="G71:H71"/>
    <mergeCell ref="I71:M71"/>
    <mergeCell ref="N71:O71"/>
    <mergeCell ref="P71:Q71"/>
    <mergeCell ref="R71:S71"/>
    <mergeCell ref="AL72:AM72"/>
    <mergeCell ref="AN72:AO72"/>
    <mergeCell ref="AP72:AQ72"/>
    <mergeCell ref="AR72:AS72"/>
    <mergeCell ref="AT72:AU72"/>
    <mergeCell ref="AV72:AX72"/>
    <mergeCell ref="AY72:BA72"/>
    <mergeCell ref="BB72:BC72"/>
    <mergeCell ref="T72:U72"/>
    <mergeCell ref="V72:X72"/>
    <mergeCell ref="Y72:Z72"/>
    <mergeCell ref="AB72:AC72"/>
    <mergeCell ref="AD72:AE72"/>
    <mergeCell ref="AF72:AH72"/>
    <mergeCell ref="AI72:AK72"/>
    <mergeCell ref="C72:D72"/>
    <mergeCell ref="E72:F72"/>
    <mergeCell ref="G72:H72"/>
    <mergeCell ref="I72:M72"/>
    <mergeCell ref="N72:O72"/>
    <mergeCell ref="P72:Q72"/>
    <mergeCell ref="R72:S72"/>
    <mergeCell ref="AL75:AM75"/>
    <mergeCell ref="AN75:AO75"/>
    <mergeCell ref="T75:U75"/>
    <mergeCell ref="V75:X75"/>
    <mergeCell ref="Y75:Z75"/>
    <mergeCell ref="AB75:AC75"/>
    <mergeCell ref="AD75:AE75"/>
    <mergeCell ref="AF75:AH75"/>
    <mergeCell ref="AI75:AK75"/>
    <mergeCell ref="AL76:AM76"/>
    <mergeCell ref="AN76:AO76"/>
    <mergeCell ref="T76:U76"/>
    <mergeCell ref="V76:X76"/>
    <mergeCell ref="Y76:Z76"/>
    <mergeCell ref="AB76:AC76"/>
    <mergeCell ref="AD76:AE76"/>
    <mergeCell ref="AF76:AH76"/>
    <mergeCell ref="AI76:AK76"/>
    <mergeCell ref="AL73:AM73"/>
    <mergeCell ref="AN73:AO73"/>
    <mergeCell ref="AP73:AQ73"/>
    <mergeCell ref="AR73:AS73"/>
    <mergeCell ref="AT73:AU73"/>
    <mergeCell ref="AV73:AX73"/>
    <mergeCell ref="AY73:BA73"/>
    <mergeCell ref="BB73:BC73"/>
    <mergeCell ref="T73:U73"/>
    <mergeCell ref="V73:X73"/>
    <mergeCell ref="Y73:Z73"/>
    <mergeCell ref="AB73:AC73"/>
    <mergeCell ref="AD73:AE73"/>
    <mergeCell ref="AF73:AH73"/>
    <mergeCell ref="AI73:AK73"/>
    <mergeCell ref="C73:D73"/>
    <mergeCell ref="E73:F73"/>
    <mergeCell ref="G73:H73"/>
    <mergeCell ref="I73:M73"/>
    <mergeCell ref="N73:O73"/>
    <mergeCell ref="P73:Q73"/>
    <mergeCell ref="R73:S73"/>
    <mergeCell ref="T74:U74"/>
    <mergeCell ref="V74:X74"/>
    <mergeCell ref="Y74:Z74"/>
    <mergeCell ref="AB74:AC74"/>
    <mergeCell ref="AD74:AE74"/>
    <mergeCell ref="AF74:AH74"/>
    <mergeCell ref="AI74:AK74"/>
    <mergeCell ref="AL74:AM74"/>
    <mergeCell ref="AN74:AO74"/>
    <mergeCell ref="AR74:AS74"/>
    <mergeCell ref="AT74:AU74"/>
    <mergeCell ref="AV74:AX74"/>
    <mergeCell ref="AY74:BA74"/>
    <mergeCell ref="BB74:BC74"/>
    <mergeCell ref="C76:D76"/>
    <mergeCell ref="E76:F76"/>
    <mergeCell ref="G76:H76"/>
    <mergeCell ref="I76:M76"/>
    <mergeCell ref="N76:O76"/>
    <mergeCell ref="P76:Q76"/>
    <mergeCell ref="R76:S76"/>
    <mergeCell ref="AP76:AQ76"/>
    <mergeCell ref="AR76:AS76"/>
    <mergeCell ref="AT76:AU76"/>
    <mergeCell ref="AV76:AX76"/>
    <mergeCell ref="AY76:BA76"/>
    <mergeCell ref="BB76:BC76"/>
    <mergeCell ref="AP74:AQ74"/>
    <mergeCell ref="AP75:AQ75"/>
    <mergeCell ref="AR75:AS75"/>
    <mergeCell ref="AT75:AU75"/>
    <mergeCell ref="AV75:AX75"/>
    <mergeCell ref="AY75:BA75"/>
    <mergeCell ref="BB75:BC75"/>
    <mergeCell ref="T78:U78"/>
    <mergeCell ref="V78:X78"/>
    <mergeCell ref="Y78:Z78"/>
    <mergeCell ref="AB78:AC78"/>
    <mergeCell ref="AD78:AE78"/>
    <mergeCell ref="AF78:AH78"/>
    <mergeCell ref="AI78:AK78"/>
    <mergeCell ref="C78:D78"/>
    <mergeCell ref="E78:F78"/>
    <mergeCell ref="G78:H78"/>
    <mergeCell ref="I78:M78"/>
    <mergeCell ref="N78:O78"/>
    <mergeCell ref="P78:Q78"/>
    <mergeCell ref="R78:S78"/>
    <mergeCell ref="AL79:AM79"/>
    <mergeCell ref="AN79:AO79"/>
    <mergeCell ref="T79:U79"/>
    <mergeCell ref="V79:X79"/>
    <mergeCell ref="Y79:Z79"/>
    <mergeCell ref="AB79:AC79"/>
    <mergeCell ref="AD79:AE79"/>
    <mergeCell ref="AF79:AH79"/>
    <mergeCell ref="AI79:AK79"/>
    <mergeCell ref="C74:D74"/>
    <mergeCell ref="E74:F74"/>
    <mergeCell ref="G74:H74"/>
    <mergeCell ref="I74:M74"/>
    <mergeCell ref="N74:O74"/>
    <mergeCell ref="P74:Q74"/>
    <mergeCell ref="R74:S74"/>
    <mergeCell ref="C75:D75"/>
    <mergeCell ref="E75:F75"/>
    <mergeCell ref="G75:H75"/>
    <mergeCell ref="I75:M75"/>
    <mergeCell ref="N75:O75"/>
    <mergeCell ref="P75:Q75"/>
    <mergeCell ref="R75:S75"/>
    <mergeCell ref="AL77:AM77"/>
    <mergeCell ref="AN77:AO77"/>
    <mergeCell ref="AP77:AQ77"/>
    <mergeCell ref="AR77:AS77"/>
    <mergeCell ref="AT77:AU77"/>
    <mergeCell ref="AV77:AX77"/>
    <mergeCell ref="AY77:BA77"/>
    <mergeCell ref="BB77:BC77"/>
    <mergeCell ref="T77:U77"/>
    <mergeCell ref="V77:X77"/>
    <mergeCell ref="Y77:Z77"/>
    <mergeCell ref="AB77:AC77"/>
    <mergeCell ref="AD77:AE77"/>
    <mergeCell ref="AF77:AH77"/>
    <mergeCell ref="AI77:AK77"/>
    <mergeCell ref="C77:D77"/>
    <mergeCell ref="E77:F77"/>
    <mergeCell ref="G77:H77"/>
    <mergeCell ref="I77:M77"/>
    <mergeCell ref="N77:O77"/>
    <mergeCell ref="P77:Q77"/>
    <mergeCell ref="R77:S77"/>
    <mergeCell ref="AP78:AQ78"/>
    <mergeCell ref="AP79:AQ79"/>
    <mergeCell ref="AR79:AS79"/>
    <mergeCell ref="AT79:AU79"/>
    <mergeCell ref="AV79:AX79"/>
    <mergeCell ref="AY79:BA79"/>
    <mergeCell ref="BB79:BC79"/>
    <mergeCell ref="AL78:AM78"/>
    <mergeCell ref="AN78:AO78"/>
    <mergeCell ref="AR78:AS78"/>
    <mergeCell ref="AT78:AU78"/>
    <mergeCell ref="AV78:AX78"/>
    <mergeCell ref="AY78:BA78"/>
    <mergeCell ref="BB78:BC78"/>
    <mergeCell ref="C79:D79"/>
    <mergeCell ref="E79:F79"/>
    <mergeCell ref="G79:H79"/>
    <mergeCell ref="I79:M79"/>
    <mergeCell ref="N79:O79"/>
    <mergeCell ref="P79:Q79"/>
    <mergeCell ref="R79:S79"/>
    <mergeCell ref="AL80:AM80"/>
    <mergeCell ref="AN80:AO80"/>
    <mergeCell ref="AP80:AQ80"/>
    <mergeCell ref="AR80:AS80"/>
    <mergeCell ref="AT80:AU80"/>
    <mergeCell ref="AV80:AX80"/>
    <mergeCell ref="AY80:BA80"/>
    <mergeCell ref="BB80:BC80"/>
    <mergeCell ref="T80:U80"/>
    <mergeCell ref="V80:X80"/>
    <mergeCell ref="Y80:Z80"/>
    <mergeCell ref="AB80:AC80"/>
    <mergeCell ref="AD80:AE80"/>
    <mergeCell ref="AF80:AH80"/>
    <mergeCell ref="AI80:AK80"/>
    <mergeCell ref="C80:D80"/>
    <mergeCell ref="E80:F80"/>
    <mergeCell ref="G80:H80"/>
    <mergeCell ref="I80:M80"/>
    <mergeCell ref="N80:O80"/>
    <mergeCell ref="P80:Q80"/>
    <mergeCell ref="R80:S80"/>
    <mergeCell ref="AL81:AM81"/>
    <mergeCell ref="AN81:AO81"/>
    <mergeCell ref="AP81:AQ81"/>
    <mergeCell ref="AR81:AS81"/>
    <mergeCell ref="AT81:AU81"/>
    <mergeCell ref="AV81:AX81"/>
    <mergeCell ref="AY81:BA81"/>
    <mergeCell ref="BB81:BC81"/>
    <mergeCell ref="T81:U81"/>
    <mergeCell ref="V81:X81"/>
    <mergeCell ref="Y81:Z81"/>
    <mergeCell ref="AB81:AC81"/>
    <mergeCell ref="AD81:AE81"/>
    <mergeCell ref="AF81:AH81"/>
    <mergeCell ref="AI81:AK81"/>
    <mergeCell ref="C81:D81"/>
    <mergeCell ref="E81:F81"/>
    <mergeCell ref="G81:H81"/>
    <mergeCell ref="I81:M81"/>
    <mergeCell ref="N81:O81"/>
    <mergeCell ref="P81:Q81"/>
    <mergeCell ref="R81:S81"/>
    <mergeCell ref="AL84:AM84"/>
    <mergeCell ref="AN84:AO84"/>
    <mergeCell ref="T84:U84"/>
    <mergeCell ref="V84:X84"/>
    <mergeCell ref="Y84:Z84"/>
    <mergeCell ref="AB84:AC84"/>
    <mergeCell ref="AD84:AE84"/>
    <mergeCell ref="AF84:AH84"/>
    <mergeCell ref="AI84:AK84"/>
    <mergeCell ref="AL85:AM85"/>
    <mergeCell ref="AN85:AO85"/>
    <mergeCell ref="T85:U85"/>
    <mergeCell ref="V85:X85"/>
    <mergeCell ref="Y85:Z85"/>
    <mergeCell ref="AB85:AC85"/>
    <mergeCell ref="AD85:AE85"/>
    <mergeCell ref="AF85:AH85"/>
    <mergeCell ref="AI85:AK85"/>
    <mergeCell ref="AL82:AM82"/>
    <mergeCell ref="AN82:AO82"/>
    <mergeCell ref="AP82:AQ82"/>
    <mergeCell ref="AR82:AS82"/>
    <mergeCell ref="AT82:AU82"/>
    <mergeCell ref="AV82:AX82"/>
    <mergeCell ref="AY82:BA82"/>
    <mergeCell ref="BB82:BC82"/>
    <mergeCell ref="T82:U82"/>
    <mergeCell ref="V82:X82"/>
    <mergeCell ref="Y82:Z82"/>
    <mergeCell ref="AB82:AC82"/>
    <mergeCell ref="AD82:AE82"/>
    <mergeCell ref="AF82:AH82"/>
    <mergeCell ref="AI82:AK82"/>
    <mergeCell ref="C82:D82"/>
    <mergeCell ref="E82:F82"/>
    <mergeCell ref="G82:H82"/>
    <mergeCell ref="I82:M82"/>
    <mergeCell ref="N82:O82"/>
    <mergeCell ref="P82:Q82"/>
    <mergeCell ref="R82:S82"/>
    <mergeCell ref="T83:U83"/>
    <mergeCell ref="V83:X83"/>
    <mergeCell ref="Y83:Z83"/>
    <mergeCell ref="AB83:AC83"/>
    <mergeCell ref="AD83:AE83"/>
    <mergeCell ref="AF83:AH83"/>
    <mergeCell ref="AI83:AK83"/>
    <mergeCell ref="AL83:AM83"/>
    <mergeCell ref="AN83:AO83"/>
    <mergeCell ref="AR83:AS83"/>
    <mergeCell ref="AT83:AU83"/>
    <mergeCell ref="AV83:AX83"/>
    <mergeCell ref="AY83:BA83"/>
    <mergeCell ref="BB83:BC83"/>
    <mergeCell ref="C85:D85"/>
    <mergeCell ref="E85:F85"/>
    <mergeCell ref="G85:H85"/>
    <mergeCell ref="I85:M85"/>
    <mergeCell ref="N85:O85"/>
    <mergeCell ref="P85:Q85"/>
    <mergeCell ref="R85:S85"/>
    <mergeCell ref="AP85:AQ85"/>
    <mergeCell ref="AR85:AS85"/>
    <mergeCell ref="AT85:AU85"/>
    <mergeCell ref="AV85:AX85"/>
    <mergeCell ref="AY85:BA85"/>
    <mergeCell ref="BB85:BC85"/>
    <mergeCell ref="AP83:AQ83"/>
    <mergeCell ref="AP84:AQ84"/>
    <mergeCell ref="AR84:AS84"/>
    <mergeCell ref="AT84:AU84"/>
    <mergeCell ref="AV84:AX84"/>
    <mergeCell ref="AY84:BA84"/>
    <mergeCell ref="BB84:BC84"/>
    <mergeCell ref="T87:U87"/>
    <mergeCell ref="V87:X87"/>
    <mergeCell ref="Y87:Z87"/>
    <mergeCell ref="AB87:AC87"/>
    <mergeCell ref="AD87:AE87"/>
    <mergeCell ref="AF87:AH87"/>
    <mergeCell ref="AI87:AK87"/>
    <mergeCell ref="C87:D87"/>
    <mergeCell ref="E87:F87"/>
    <mergeCell ref="G87:H87"/>
    <mergeCell ref="I87:M87"/>
    <mergeCell ref="N87:O87"/>
    <mergeCell ref="P87:Q87"/>
    <mergeCell ref="R87:S87"/>
    <mergeCell ref="AL88:AM88"/>
    <mergeCell ref="AN88:AO88"/>
    <mergeCell ref="T88:U88"/>
    <mergeCell ref="V88:X88"/>
    <mergeCell ref="Y88:Z88"/>
    <mergeCell ref="AB88:AC88"/>
    <mergeCell ref="AD88:AE88"/>
    <mergeCell ref="AF88:AH88"/>
    <mergeCell ref="AI88:AK88"/>
    <mergeCell ref="C83:D83"/>
    <mergeCell ref="E83:F83"/>
    <mergeCell ref="G83:H83"/>
    <mergeCell ref="I83:M83"/>
    <mergeCell ref="N83:O83"/>
    <mergeCell ref="P83:Q83"/>
    <mergeCell ref="R83:S83"/>
    <mergeCell ref="C84:D84"/>
    <mergeCell ref="E84:F84"/>
    <mergeCell ref="G84:H84"/>
    <mergeCell ref="I84:M84"/>
    <mergeCell ref="N84:O84"/>
    <mergeCell ref="P84:Q84"/>
    <mergeCell ref="R84:S84"/>
    <mergeCell ref="AL86:AM86"/>
    <mergeCell ref="AN86:AO86"/>
    <mergeCell ref="AP86:AQ86"/>
    <mergeCell ref="AR86:AS86"/>
    <mergeCell ref="AT86:AU86"/>
    <mergeCell ref="AV86:AX86"/>
    <mergeCell ref="AY86:BA86"/>
    <mergeCell ref="BB86:BC86"/>
    <mergeCell ref="T86:U86"/>
    <mergeCell ref="V86:X86"/>
    <mergeCell ref="Y86:Z86"/>
    <mergeCell ref="AB86:AC86"/>
    <mergeCell ref="AD86:AE86"/>
    <mergeCell ref="AF86:AH86"/>
    <mergeCell ref="AI86:AK86"/>
    <mergeCell ref="C86:D86"/>
    <mergeCell ref="E86:F86"/>
    <mergeCell ref="G86:H86"/>
    <mergeCell ref="I86:M86"/>
    <mergeCell ref="N86:O86"/>
    <mergeCell ref="P86:Q86"/>
    <mergeCell ref="R86:S86"/>
    <mergeCell ref="AP87:AQ87"/>
    <mergeCell ref="AP88:AQ88"/>
    <mergeCell ref="AR88:AS88"/>
    <mergeCell ref="AT88:AU88"/>
    <mergeCell ref="AV88:AX88"/>
    <mergeCell ref="AY88:BA88"/>
    <mergeCell ref="BB88:BC88"/>
    <mergeCell ref="AL87:AM87"/>
    <mergeCell ref="AN87:AO87"/>
    <mergeCell ref="AR87:AS87"/>
    <mergeCell ref="AT87:AU87"/>
    <mergeCell ref="AV87:AX87"/>
    <mergeCell ref="AY87:BA87"/>
    <mergeCell ref="BB87:BC87"/>
    <mergeCell ref="C88:D88"/>
    <mergeCell ref="E88:F88"/>
    <mergeCell ref="G88:H88"/>
    <mergeCell ref="I88:M88"/>
    <mergeCell ref="N88:O88"/>
    <mergeCell ref="P88:Q88"/>
    <mergeCell ref="R88:S88"/>
    <mergeCell ref="AL89:AM89"/>
    <mergeCell ref="AN89:AO89"/>
    <mergeCell ref="AP89:AQ89"/>
    <mergeCell ref="AR89:AS89"/>
    <mergeCell ref="AT89:AU89"/>
    <mergeCell ref="AV89:AX89"/>
    <mergeCell ref="AY89:BA89"/>
    <mergeCell ref="BB89:BC89"/>
    <mergeCell ref="T89:U89"/>
    <mergeCell ref="V89:X89"/>
    <mergeCell ref="Y89:Z89"/>
    <mergeCell ref="AB89:AC89"/>
    <mergeCell ref="AD89:AE89"/>
    <mergeCell ref="AF89:AH89"/>
    <mergeCell ref="AI89:AK89"/>
    <mergeCell ref="C89:D89"/>
    <mergeCell ref="E89:F89"/>
    <mergeCell ref="G89:H89"/>
    <mergeCell ref="I89:M89"/>
    <mergeCell ref="N89:O89"/>
    <mergeCell ref="P89:Q89"/>
    <mergeCell ref="R89:S89"/>
    <mergeCell ref="AL90:AM90"/>
    <mergeCell ref="AN90:AO90"/>
    <mergeCell ref="AP90:AQ90"/>
    <mergeCell ref="AR90:AS90"/>
    <mergeCell ref="AT90:AU90"/>
    <mergeCell ref="AV90:AX90"/>
    <mergeCell ref="AY90:BA90"/>
    <mergeCell ref="BB90:BC90"/>
    <mergeCell ref="T90:U90"/>
    <mergeCell ref="V90:X90"/>
    <mergeCell ref="Y90:Z90"/>
    <mergeCell ref="AB90:AC90"/>
    <mergeCell ref="AD90:AE90"/>
    <mergeCell ref="AF90:AH90"/>
    <mergeCell ref="AI90:AK90"/>
    <mergeCell ref="C90:D90"/>
    <mergeCell ref="E90:F90"/>
    <mergeCell ref="G90:H90"/>
    <mergeCell ref="I90:M90"/>
    <mergeCell ref="N90:O90"/>
    <mergeCell ref="P90:Q90"/>
    <mergeCell ref="R90:S90"/>
    <mergeCell ref="AL93:AM93"/>
    <mergeCell ref="AN93:AO93"/>
    <mergeCell ref="T93:U93"/>
    <mergeCell ref="V93:X93"/>
    <mergeCell ref="Y93:Z93"/>
    <mergeCell ref="AB93:AC93"/>
    <mergeCell ref="AD93:AE93"/>
    <mergeCell ref="AF93:AH93"/>
    <mergeCell ref="AI93:AK93"/>
    <mergeCell ref="AL94:AM94"/>
    <mergeCell ref="AN94:AO94"/>
    <mergeCell ref="T94:U94"/>
    <mergeCell ref="V94:X94"/>
    <mergeCell ref="Y94:Z94"/>
    <mergeCell ref="AB94:AC94"/>
    <mergeCell ref="AD94:AE94"/>
    <mergeCell ref="AF94:AH94"/>
    <mergeCell ref="AI94:AK94"/>
    <mergeCell ref="AL91:AM91"/>
    <mergeCell ref="AN91:AO91"/>
    <mergeCell ref="AP91:AQ91"/>
    <mergeCell ref="AR91:AS91"/>
    <mergeCell ref="AT91:AU91"/>
    <mergeCell ref="AV91:AX91"/>
    <mergeCell ref="AY91:BA91"/>
    <mergeCell ref="BB91:BC91"/>
    <mergeCell ref="T91:U91"/>
    <mergeCell ref="V91:X91"/>
    <mergeCell ref="Y91:Z91"/>
    <mergeCell ref="AB91:AC91"/>
    <mergeCell ref="AD91:AE91"/>
    <mergeCell ref="AF91:AH91"/>
    <mergeCell ref="AI91:AK91"/>
    <mergeCell ref="C91:D91"/>
    <mergeCell ref="E91:F91"/>
    <mergeCell ref="G91:H91"/>
    <mergeCell ref="I91:M91"/>
    <mergeCell ref="N91:O91"/>
    <mergeCell ref="P91:Q91"/>
    <mergeCell ref="R91:S91"/>
    <mergeCell ref="T92:U92"/>
    <mergeCell ref="V92:X92"/>
    <mergeCell ref="Y92:Z92"/>
    <mergeCell ref="AB92:AC92"/>
    <mergeCell ref="AD92:AE92"/>
    <mergeCell ref="AF92:AH92"/>
    <mergeCell ref="AI92:AK92"/>
    <mergeCell ref="AL92:AM92"/>
    <mergeCell ref="AN92:AO92"/>
    <mergeCell ref="AR92:AS92"/>
    <mergeCell ref="AT92:AU92"/>
    <mergeCell ref="AV92:AX92"/>
    <mergeCell ref="AY92:BA92"/>
    <mergeCell ref="BB92:BC92"/>
    <mergeCell ref="C94:D94"/>
    <mergeCell ref="E94:F94"/>
    <mergeCell ref="G94:H94"/>
    <mergeCell ref="I94:M94"/>
    <mergeCell ref="N94:O94"/>
    <mergeCell ref="P94:Q94"/>
    <mergeCell ref="R94:S94"/>
    <mergeCell ref="AP94:AQ94"/>
    <mergeCell ref="AR94:AS94"/>
    <mergeCell ref="AT94:AU94"/>
    <mergeCell ref="AV94:AX94"/>
    <mergeCell ref="AY94:BA94"/>
    <mergeCell ref="BB94:BC94"/>
    <mergeCell ref="AP92:AQ92"/>
    <mergeCell ref="AP93:AQ93"/>
    <mergeCell ref="AR93:AS93"/>
    <mergeCell ref="AT93:AU93"/>
    <mergeCell ref="AV93:AX93"/>
    <mergeCell ref="AY93:BA93"/>
    <mergeCell ref="BB93:BC93"/>
    <mergeCell ref="T96:U96"/>
    <mergeCell ref="V96:X96"/>
    <mergeCell ref="Y96:Z96"/>
    <mergeCell ref="AB96:AC96"/>
    <mergeCell ref="AD96:AE96"/>
    <mergeCell ref="AF96:AH96"/>
    <mergeCell ref="AI96:AK96"/>
    <mergeCell ref="C96:D96"/>
    <mergeCell ref="E96:F96"/>
    <mergeCell ref="G96:H96"/>
    <mergeCell ref="I96:M96"/>
    <mergeCell ref="N96:O96"/>
    <mergeCell ref="P96:Q96"/>
    <mergeCell ref="R96:S96"/>
    <mergeCell ref="AL97:AM97"/>
    <mergeCell ref="AN97:AO97"/>
    <mergeCell ref="T97:U97"/>
    <mergeCell ref="V97:X97"/>
    <mergeCell ref="Y97:Z97"/>
    <mergeCell ref="AB97:AC97"/>
    <mergeCell ref="AD97:AE97"/>
    <mergeCell ref="AF97:AH97"/>
    <mergeCell ref="AI97:AK97"/>
    <mergeCell ref="C92:D92"/>
    <mergeCell ref="E92:F92"/>
    <mergeCell ref="G92:H92"/>
    <mergeCell ref="I92:M92"/>
    <mergeCell ref="N92:O92"/>
    <mergeCell ref="P92:Q92"/>
    <mergeCell ref="R92:S92"/>
    <mergeCell ref="C93:D93"/>
    <mergeCell ref="E93:F93"/>
    <mergeCell ref="G93:H93"/>
    <mergeCell ref="I93:M93"/>
    <mergeCell ref="N93:O93"/>
    <mergeCell ref="P93:Q93"/>
    <mergeCell ref="R93:S93"/>
    <mergeCell ref="AL95:AM95"/>
    <mergeCell ref="AN95:AO95"/>
    <mergeCell ref="AP95:AQ95"/>
    <mergeCell ref="AR95:AS95"/>
    <mergeCell ref="AT95:AU95"/>
    <mergeCell ref="AV95:AX95"/>
    <mergeCell ref="AY95:BA95"/>
    <mergeCell ref="BB95:BC95"/>
    <mergeCell ref="T95:U95"/>
    <mergeCell ref="V95:X95"/>
    <mergeCell ref="Y95:Z95"/>
    <mergeCell ref="AB95:AC95"/>
    <mergeCell ref="AD95:AE95"/>
    <mergeCell ref="AF95:AH95"/>
    <mergeCell ref="AI95:AK95"/>
    <mergeCell ref="C95:D95"/>
    <mergeCell ref="E95:F95"/>
    <mergeCell ref="G95:H95"/>
    <mergeCell ref="I95:M95"/>
    <mergeCell ref="N95:O95"/>
    <mergeCell ref="P95:Q95"/>
    <mergeCell ref="R95:S95"/>
    <mergeCell ref="AP96:AQ96"/>
    <mergeCell ref="AP97:AQ97"/>
    <mergeCell ref="AR97:AS97"/>
    <mergeCell ref="AT97:AU97"/>
    <mergeCell ref="AV97:AX97"/>
    <mergeCell ref="AY97:BA97"/>
    <mergeCell ref="BB97:BC97"/>
    <mergeCell ref="AL96:AM96"/>
    <mergeCell ref="AN96:AO96"/>
    <mergeCell ref="AR96:AS96"/>
    <mergeCell ref="AT96:AU96"/>
    <mergeCell ref="AV96:AX96"/>
    <mergeCell ref="AY96:BA96"/>
    <mergeCell ref="BB96:BC96"/>
    <mergeCell ref="C97:D97"/>
    <mergeCell ref="E97:F97"/>
    <mergeCell ref="G97:H97"/>
    <mergeCell ref="I97:M97"/>
    <mergeCell ref="N97:O97"/>
    <mergeCell ref="P97:Q97"/>
    <mergeCell ref="R97:S97"/>
    <mergeCell ref="AL98:AM98"/>
    <mergeCell ref="AN98:AO98"/>
    <mergeCell ref="AP98:AQ98"/>
    <mergeCell ref="AR98:AS98"/>
    <mergeCell ref="AT98:AU98"/>
    <mergeCell ref="AV98:AX98"/>
    <mergeCell ref="AY98:BA98"/>
    <mergeCell ref="BB98:BC98"/>
    <mergeCell ref="T98:U98"/>
    <mergeCell ref="V98:X98"/>
    <mergeCell ref="Y98:Z98"/>
    <mergeCell ref="AB98:AC98"/>
    <mergeCell ref="AD98:AE98"/>
    <mergeCell ref="AF98:AH98"/>
    <mergeCell ref="AI98:AK98"/>
    <mergeCell ref="C98:D98"/>
    <mergeCell ref="E98:F98"/>
    <mergeCell ref="G98:H98"/>
    <mergeCell ref="I98:M98"/>
    <mergeCell ref="N98:O98"/>
    <mergeCell ref="P98:Q98"/>
    <mergeCell ref="R98:S98"/>
    <mergeCell ref="AL99:AM99"/>
    <mergeCell ref="AN99:AO99"/>
    <mergeCell ref="AP99:AQ99"/>
    <mergeCell ref="AR99:AS99"/>
    <mergeCell ref="AT99:AU99"/>
    <mergeCell ref="AV99:AX99"/>
    <mergeCell ref="AY99:BA99"/>
    <mergeCell ref="BB99:BC99"/>
    <mergeCell ref="T99:U99"/>
    <mergeCell ref="V99:X99"/>
    <mergeCell ref="Y99:Z99"/>
    <mergeCell ref="AB99:AC99"/>
    <mergeCell ref="AD99:AE99"/>
    <mergeCell ref="AF99:AH99"/>
    <mergeCell ref="AI99:AK99"/>
    <mergeCell ref="C99:D99"/>
    <mergeCell ref="E99:F99"/>
    <mergeCell ref="G99:H99"/>
    <mergeCell ref="I99:M99"/>
    <mergeCell ref="N99:O99"/>
    <mergeCell ref="P99:Q99"/>
    <mergeCell ref="R99:S99"/>
    <mergeCell ref="AL102:AM102"/>
    <mergeCell ref="AN102:AO102"/>
    <mergeCell ref="T102:U102"/>
    <mergeCell ref="V102:X102"/>
    <mergeCell ref="Y102:Z102"/>
    <mergeCell ref="AB102:AC102"/>
    <mergeCell ref="AD102:AE102"/>
    <mergeCell ref="AF102:AH102"/>
    <mergeCell ref="AI102:AK102"/>
    <mergeCell ref="AL103:AM103"/>
    <mergeCell ref="AN103:AO103"/>
    <mergeCell ref="T103:U103"/>
    <mergeCell ref="V103:X103"/>
    <mergeCell ref="Y103:Z103"/>
    <mergeCell ref="AB103:AC103"/>
    <mergeCell ref="AD103:AE103"/>
    <mergeCell ref="AF103:AH103"/>
    <mergeCell ref="AI103:AK103"/>
    <mergeCell ref="AL100:AM100"/>
    <mergeCell ref="AN100:AO100"/>
    <mergeCell ref="AP100:AQ100"/>
    <mergeCell ref="AR100:AS100"/>
    <mergeCell ref="AT100:AU100"/>
    <mergeCell ref="AV100:AX100"/>
    <mergeCell ref="AY100:BA100"/>
    <mergeCell ref="BB100:BC100"/>
    <mergeCell ref="T100:U100"/>
    <mergeCell ref="V100:X100"/>
    <mergeCell ref="Y100:Z100"/>
    <mergeCell ref="AB100:AC100"/>
    <mergeCell ref="AD100:AE100"/>
    <mergeCell ref="AF100:AH100"/>
    <mergeCell ref="AI100:AK100"/>
    <mergeCell ref="C100:D100"/>
    <mergeCell ref="E100:F100"/>
    <mergeCell ref="G100:H100"/>
    <mergeCell ref="I100:M100"/>
    <mergeCell ref="N100:O100"/>
    <mergeCell ref="P100:Q100"/>
    <mergeCell ref="R100:S100"/>
    <mergeCell ref="T101:U101"/>
    <mergeCell ref="V101:X101"/>
    <mergeCell ref="Y101:Z101"/>
    <mergeCell ref="AB101:AC101"/>
    <mergeCell ref="AD101:AE101"/>
    <mergeCell ref="AF101:AH101"/>
    <mergeCell ref="AI101:AK101"/>
    <mergeCell ref="AL101:AM101"/>
    <mergeCell ref="AN101:AO101"/>
    <mergeCell ref="AR101:AS101"/>
    <mergeCell ref="AT101:AU101"/>
    <mergeCell ref="AV101:AX101"/>
    <mergeCell ref="AY101:BA101"/>
    <mergeCell ref="BB101:BC101"/>
    <mergeCell ref="C103:D103"/>
    <mergeCell ref="E103:F103"/>
    <mergeCell ref="G103:H103"/>
    <mergeCell ref="I103:M103"/>
    <mergeCell ref="N103:O103"/>
    <mergeCell ref="P103:Q103"/>
    <mergeCell ref="R103:S103"/>
    <mergeCell ref="AP103:AQ103"/>
    <mergeCell ref="AR103:AS103"/>
    <mergeCell ref="AT103:AU103"/>
    <mergeCell ref="AV103:AX103"/>
    <mergeCell ref="AY103:BA103"/>
    <mergeCell ref="BB103:BC103"/>
    <mergeCell ref="AP101:AQ101"/>
    <mergeCell ref="AP102:AQ102"/>
    <mergeCell ref="AR102:AS102"/>
    <mergeCell ref="AT102:AU102"/>
    <mergeCell ref="AV102:AX102"/>
    <mergeCell ref="AY102:BA102"/>
    <mergeCell ref="BB102:BC102"/>
    <mergeCell ref="T105:U105"/>
    <mergeCell ref="V105:X105"/>
    <mergeCell ref="Y105:Z105"/>
    <mergeCell ref="AB105:AC105"/>
    <mergeCell ref="AD105:AE105"/>
    <mergeCell ref="AF105:AH105"/>
    <mergeCell ref="AI105:AK105"/>
    <mergeCell ref="C105:D105"/>
    <mergeCell ref="E105:F105"/>
    <mergeCell ref="G105:H105"/>
    <mergeCell ref="I105:M105"/>
    <mergeCell ref="N105:O105"/>
    <mergeCell ref="P105:Q105"/>
    <mergeCell ref="R105:S105"/>
    <mergeCell ref="AL106:AM106"/>
    <mergeCell ref="AN106:AO106"/>
    <mergeCell ref="T106:U106"/>
    <mergeCell ref="V106:X106"/>
    <mergeCell ref="Y106:Z106"/>
    <mergeCell ref="AB106:AC106"/>
    <mergeCell ref="AD106:AE106"/>
    <mergeCell ref="AF106:AH106"/>
    <mergeCell ref="AI106:AK106"/>
    <mergeCell ref="C101:D101"/>
    <mergeCell ref="E101:F101"/>
    <mergeCell ref="G101:H101"/>
    <mergeCell ref="I101:M101"/>
    <mergeCell ref="N101:O101"/>
    <mergeCell ref="P101:Q101"/>
    <mergeCell ref="R101:S101"/>
    <mergeCell ref="C102:D102"/>
    <mergeCell ref="E102:F102"/>
    <mergeCell ref="G102:H102"/>
    <mergeCell ref="I102:M102"/>
    <mergeCell ref="N102:O102"/>
    <mergeCell ref="P102:Q102"/>
    <mergeCell ref="R102:S102"/>
    <mergeCell ref="AL104:AM104"/>
    <mergeCell ref="AN104:AO104"/>
    <mergeCell ref="AP104:AQ104"/>
    <mergeCell ref="AR104:AS104"/>
    <mergeCell ref="AT104:AU104"/>
    <mergeCell ref="AV104:AX104"/>
    <mergeCell ref="AY104:BA104"/>
    <mergeCell ref="BB104:BC104"/>
    <mergeCell ref="T104:U104"/>
    <mergeCell ref="V104:X104"/>
    <mergeCell ref="Y104:Z104"/>
    <mergeCell ref="AB104:AC104"/>
    <mergeCell ref="AD104:AE104"/>
    <mergeCell ref="AF104:AH104"/>
    <mergeCell ref="AI104:AK104"/>
    <mergeCell ref="C104:D104"/>
    <mergeCell ref="E104:F104"/>
    <mergeCell ref="G104:H104"/>
    <mergeCell ref="I104:M104"/>
    <mergeCell ref="N104:O104"/>
    <mergeCell ref="P104:Q104"/>
    <mergeCell ref="R104:S104"/>
    <mergeCell ref="AP105:AQ105"/>
    <mergeCell ref="AP106:AQ106"/>
    <mergeCell ref="AR106:AS106"/>
    <mergeCell ref="AT106:AU106"/>
    <mergeCell ref="AV106:AX106"/>
    <mergeCell ref="AY106:BA106"/>
    <mergeCell ref="BB106:BC106"/>
    <mergeCell ref="AL105:AM105"/>
    <mergeCell ref="AN105:AO105"/>
    <mergeCell ref="AR105:AS105"/>
    <mergeCell ref="AT105:AU105"/>
    <mergeCell ref="AV105:AX105"/>
    <mergeCell ref="AY105:BA105"/>
    <mergeCell ref="BB105:BC105"/>
    <mergeCell ref="C106:D106"/>
    <mergeCell ref="E106:F106"/>
    <mergeCell ref="G106:H106"/>
    <mergeCell ref="I106:M106"/>
    <mergeCell ref="N106:O106"/>
    <mergeCell ref="P106:Q106"/>
    <mergeCell ref="R106:S106"/>
    <mergeCell ref="AL107:AM107"/>
    <mergeCell ref="AN107:AO107"/>
    <mergeCell ref="AP107:AQ107"/>
    <mergeCell ref="AR107:AS107"/>
    <mergeCell ref="AT107:AU107"/>
    <mergeCell ref="AV107:AX107"/>
    <mergeCell ref="AY107:BA107"/>
    <mergeCell ref="BB107:BC107"/>
    <mergeCell ref="T107:U107"/>
    <mergeCell ref="V107:X107"/>
    <mergeCell ref="Y107:Z107"/>
    <mergeCell ref="AB107:AC107"/>
    <mergeCell ref="AD107:AE107"/>
    <mergeCell ref="AF107:AH107"/>
    <mergeCell ref="AI107:AK107"/>
    <mergeCell ref="C107:D107"/>
    <mergeCell ref="E107:F107"/>
    <mergeCell ref="G107:H107"/>
    <mergeCell ref="I107:M107"/>
    <mergeCell ref="N107:O107"/>
    <mergeCell ref="P107:Q107"/>
    <mergeCell ref="R107:S107"/>
    <mergeCell ref="AL108:AM108"/>
    <mergeCell ref="AN108:AO108"/>
    <mergeCell ref="AP108:AQ108"/>
    <mergeCell ref="AR108:AS108"/>
    <mergeCell ref="AT108:AU108"/>
    <mergeCell ref="AV108:AX108"/>
    <mergeCell ref="AY108:BA108"/>
    <mergeCell ref="BB108:BC108"/>
    <mergeCell ref="T108:U108"/>
    <mergeCell ref="V108:X108"/>
    <mergeCell ref="Y108:Z108"/>
    <mergeCell ref="AB108:AC108"/>
    <mergeCell ref="AD108:AE108"/>
    <mergeCell ref="AF108:AH108"/>
    <mergeCell ref="AI108:AK108"/>
    <mergeCell ref="C108:D108"/>
    <mergeCell ref="E108:F108"/>
    <mergeCell ref="G108:H108"/>
    <mergeCell ref="I108:M108"/>
    <mergeCell ref="N108:O108"/>
    <mergeCell ref="P108:Q108"/>
    <mergeCell ref="R108:S108"/>
    <mergeCell ref="AL111:AM111"/>
    <mergeCell ref="AN111:AO111"/>
    <mergeCell ref="T111:U111"/>
    <mergeCell ref="V111:X111"/>
    <mergeCell ref="Y111:Z111"/>
    <mergeCell ref="AB111:AC111"/>
    <mergeCell ref="AD111:AE111"/>
    <mergeCell ref="AF111:AH111"/>
    <mergeCell ref="AI111:AK111"/>
    <mergeCell ref="AL112:AM112"/>
    <mergeCell ref="AN112:AO112"/>
    <mergeCell ref="T112:U112"/>
    <mergeCell ref="V112:X112"/>
    <mergeCell ref="Y112:Z112"/>
    <mergeCell ref="AB112:AC112"/>
    <mergeCell ref="AD112:AE112"/>
    <mergeCell ref="AF112:AH112"/>
    <mergeCell ref="AI112:AK112"/>
    <mergeCell ref="AL109:AM109"/>
    <mergeCell ref="AN109:AO109"/>
    <mergeCell ref="AP109:AQ109"/>
    <mergeCell ref="AR109:AS109"/>
    <mergeCell ref="AT109:AU109"/>
    <mergeCell ref="AV109:AX109"/>
    <mergeCell ref="AY109:BA109"/>
    <mergeCell ref="BB109:BC109"/>
    <mergeCell ref="T109:U109"/>
    <mergeCell ref="V109:X109"/>
    <mergeCell ref="Y109:Z109"/>
    <mergeCell ref="AB109:AC109"/>
    <mergeCell ref="AD109:AE109"/>
    <mergeCell ref="AF109:AH109"/>
    <mergeCell ref="AI109:AK109"/>
    <mergeCell ref="C109:D109"/>
    <mergeCell ref="E109:F109"/>
    <mergeCell ref="G109:H109"/>
    <mergeCell ref="I109:M109"/>
    <mergeCell ref="N109:O109"/>
    <mergeCell ref="P109:Q109"/>
    <mergeCell ref="R109:S109"/>
    <mergeCell ref="T110:U110"/>
    <mergeCell ref="V110:X110"/>
    <mergeCell ref="Y110:Z110"/>
    <mergeCell ref="AB110:AC110"/>
    <mergeCell ref="AD110:AE110"/>
    <mergeCell ref="AF110:AH110"/>
    <mergeCell ref="AI110:AK110"/>
    <mergeCell ref="AL110:AM110"/>
    <mergeCell ref="AN110:AO110"/>
    <mergeCell ref="AR110:AS110"/>
    <mergeCell ref="AT110:AU110"/>
    <mergeCell ref="AV110:AX110"/>
    <mergeCell ref="AY110:BA110"/>
    <mergeCell ref="BB110:BC110"/>
    <mergeCell ref="C112:D112"/>
    <mergeCell ref="E112:F112"/>
    <mergeCell ref="G112:H112"/>
    <mergeCell ref="I112:M112"/>
    <mergeCell ref="N112:O112"/>
    <mergeCell ref="P112:Q112"/>
    <mergeCell ref="R112:S112"/>
    <mergeCell ref="AP112:AQ112"/>
    <mergeCell ref="AR112:AS112"/>
    <mergeCell ref="AT112:AU112"/>
    <mergeCell ref="AV112:AX112"/>
    <mergeCell ref="AY112:BA112"/>
    <mergeCell ref="BB112:BC112"/>
    <mergeCell ref="AP110:AQ110"/>
    <mergeCell ref="AP111:AQ111"/>
    <mergeCell ref="AR111:AS111"/>
    <mergeCell ref="AT111:AU111"/>
    <mergeCell ref="AV111:AX111"/>
    <mergeCell ref="AY111:BA111"/>
    <mergeCell ref="BB111:BC111"/>
    <mergeCell ref="T114:U114"/>
    <mergeCell ref="V114:X114"/>
    <mergeCell ref="Y114:Z114"/>
    <mergeCell ref="AB114:AC114"/>
    <mergeCell ref="AD114:AE114"/>
    <mergeCell ref="AF114:AH114"/>
    <mergeCell ref="AI114:AK114"/>
    <mergeCell ref="C114:D114"/>
    <mergeCell ref="E114:F114"/>
    <mergeCell ref="G114:H114"/>
    <mergeCell ref="I114:M114"/>
    <mergeCell ref="N114:O114"/>
    <mergeCell ref="P114:Q114"/>
    <mergeCell ref="R114:S114"/>
    <mergeCell ref="AL115:AM115"/>
    <mergeCell ref="AN115:AO115"/>
    <mergeCell ref="T115:U115"/>
    <mergeCell ref="V115:X115"/>
    <mergeCell ref="Y115:Z115"/>
    <mergeCell ref="AB115:AC115"/>
    <mergeCell ref="AD115:AE115"/>
    <mergeCell ref="AF115:AH115"/>
    <mergeCell ref="AI115:AK115"/>
    <mergeCell ref="C110:D110"/>
    <mergeCell ref="E110:F110"/>
    <mergeCell ref="G110:H110"/>
    <mergeCell ref="I110:M110"/>
    <mergeCell ref="N110:O110"/>
    <mergeCell ref="P110:Q110"/>
    <mergeCell ref="R110:S110"/>
    <mergeCell ref="C111:D111"/>
    <mergeCell ref="E111:F111"/>
    <mergeCell ref="G111:H111"/>
    <mergeCell ref="I111:M111"/>
    <mergeCell ref="N111:O111"/>
    <mergeCell ref="P111:Q111"/>
    <mergeCell ref="R111:S111"/>
    <mergeCell ref="AL113:AM113"/>
    <mergeCell ref="AN113:AO113"/>
    <mergeCell ref="AP113:AQ113"/>
    <mergeCell ref="AR113:AS113"/>
    <mergeCell ref="AT113:AU113"/>
    <mergeCell ref="AV113:AX113"/>
    <mergeCell ref="AY113:BA113"/>
    <mergeCell ref="BB113:BC113"/>
    <mergeCell ref="T113:U113"/>
    <mergeCell ref="V113:X113"/>
    <mergeCell ref="Y113:Z113"/>
    <mergeCell ref="AB113:AC113"/>
    <mergeCell ref="AD113:AE113"/>
    <mergeCell ref="AF113:AH113"/>
    <mergeCell ref="AI113:AK113"/>
    <mergeCell ref="C113:D113"/>
    <mergeCell ref="E113:F113"/>
    <mergeCell ref="G113:H113"/>
    <mergeCell ref="I113:M113"/>
    <mergeCell ref="N113:O113"/>
    <mergeCell ref="P113:Q113"/>
    <mergeCell ref="R113:S113"/>
    <mergeCell ref="AP114:AQ114"/>
    <mergeCell ref="AP115:AQ115"/>
    <mergeCell ref="AR115:AS115"/>
    <mergeCell ref="AT115:AU115"/>
    <mergeCell ref="AV115:AX115"/>
    <mergeCell ref="AY115:BA115"/>
    <mergeCell ref="BB115:BC115"/>
    <mergeCell ref="AL114:AM114"/>
    <mergeCell ref="AN114:AO114"/>
    <mergeCell ref="AR114:AS114"/>
    <mergeCell ref="AT114:AU114"/>
    <mergeCell ref="AV114:AX114"/>
    <mergeCell ref="AY114:BA114"/>
    <mergeCell ref="BB114:BC114"/>
    <mergeCell ref="C115:D115"/>
    <mergeCell ref="E115:F115"/>
    <mergeCell ref="G115:H115"/>
    <mergeCell ref="I115:M115"/>
    <mergeCell ref="N115:O115"/>
    <mergeCell ref="P115:Q115"/>
    <mergeCell ref="R115:S115"/>
    <mergeCell ref="AL116:AM116"/>
    <mergeCell ref="AN116:AO116"/>
    <mergeCell ref="AP116:AQ116"/>
    <mergeCell ref="AR116:AS116"/>
    <mergeCell ref="AT116:AU116"/>
    <mergeCell ref="AV116:AX116"/>
    <mergeCell ref="AY116:BA116"/>
    <mergeCell ref="BB116:BC116"/>
    <mergeCell ref="T116:U116"/>
    <mergeCell ref="V116:X116"/>
    <mergeCell ref="Y116:Z116"/>
    <mergeCell ref="AB116:AC116"/>
    <mergeCell ref="AD116:AE116"/>
    <mergeCell ref="AF116:AH116"/>
    <mergeCell ref="AI116:AK116"/>
    <mergeCell ref="C116:D116"/>
    <mergeCell ref="E116:F116"/>
    <mergeCell ref="G116:H116"/>
    <mergeCell ref="I116:M116"/>
    <mergeCell ref="N116:O116"/>
    <mergeCell ref="P116:Q116"/>
    <mergeCell ref="R116:S116"/>
    <mergeCell ref="AL117:AM117"/>
    <mergeCell ref="AN117:AO117"/>
    <mergeCell ref="AP117:AQ117"/>
    <mergeCell ref="AR117:AS117"/>
    <mergeCell ref="AT117:AU117"/>
    <mergeCell ref="AV117:AX117"/>
    <mergeCell ref="AY117:BA117"/>
    <mergeCell ref="BB117:BC117"/>
    <mergeCell ref="T117:U117"/>
    <mergeCell ref="V117:X117"/>
    <mergeCell ref="Y117:Z117"/>
    <mergeCell ref="AB117:AC117"/>
    <mergeCell ref="AD117:AE117"/>
    <mergeCell ref="AF117:AH117"/>
    <mergeCell ref="AI117:AK117"/>
    <mergeCell ref="C117:D117"/>
    <mergeCell ref="E117:F117"/>
    <mergeCell ref="G117:H117"/>
    <mergeCell ref="I117:M117"/>
    <mergeCell ref="N117:O117"/>
    <mergeCell ref="P117:Q117"/>
    <mergeCell ref="R117:S117"/>
    <mergeCell ref="AL120:AM120"/>
    <mergeCell ref="AN120:AO120"/>
    <mergeCell ref="T120:U120"/>
    <mergeCell ref="V120:X120"/>
    <mergeCell ref="Y120:Z120"/>
    <mergeCell ref="AB120:AC120"/>
    <mergeCell ref="AD120:AE120"/>
    <mergeCell ref="AF120:AH120"/>
    <mergeCell ref="AI120:AK120"/>
    <mergeCell ref="AL121:AM121"/>
    <mergeCell ref="AN121:AO121"/>
    <mergeCell ref="T121:U121"/>
    <mergeCell ref="V121:X121"/>
    <mergeCell ref="Y121:Z121"/>
    <mergeCell ref="AB121:AC121"/>
    <mergeCell ref="AD121:AE121"/>
    <mergeCell ref="AF121:AH121"/>
    <mergeCell ref="AI121:AK121"/>
    <mergeCell ref="AL118:AM118"/>
    <mergeCell ref="AN118:AO118"/>
    <mergeCell ref="AP118:AQ118"/>
    <mergeCell ref="AR118:AS118"/>
    <mergeCell ref="AT118:AU118"/>
    <mergeCell ref="AV118:AX118"/>
    <mergeCell ref="AY118:BA118"/>
    <mergeCell ref="BB118:BC118"/>
    <mergeCell ref="T118:U118"/>
    <mergeCell ref="V118:X118"/>
    <mergeCell ref="Y118:Z118"/>
    <mergeCell ref="AB118:AC118"/>
    <mergeCell ref="AD118:AE118"/>
    <mergeCell ref="AF118:AH118"/>
    <mergeCell ref="AI118:AK118"/>
    <mergeCell ref="C118:D118"/>
    <mergeCell ref="E118:F118"/>
    <mergeCell ref="G118:H118"/>
    <mergeCell ref="I118:M118"/>
    <mergeCell ref="N118:O118"/>
    <mergeCell ref="P118:Q118"/>
    <mergeCell ref="R118:S118"/>
    <mergeCell ref="T119:U119"/>
    <mergeCell ref="V119:X119"/>
    <mergeCell ref="Y119:Z119"/>
    <mergeCell ref="AB119:AC119"/>
    <mergeCell ref="AD119:AE119"/>
    <mergeCell ref="AF119:AH119"/>
    <mergeCell ref="AI119:AK119"/>
    <mergeCell ref="AL119:AM119"/>
    <mergeCell ref="AN119:AO119"/>
    <mergeCell ref="AR119:AS119"/>
    <mergeCell ref="AT119:AU119"/>
    <mergeCell ref="AV119:AX119"/>
    <mergeCell ref="AY119:BA119"/>
    <mergeCell ref="BB119:BC119"/>
    <mergeCell ref="C121:D121"/>
    <mergeCell ref="E121:F121"/>
    <mergeCell ref="G121:H121"/>
    <mergeCell ref="I121:M121"/>
    <mergeCell ref="N121:O121"/>
    <mergeCell ref="P121:Q121"/>
    <mergeCell ref="R121:S121"/>
    <mergeCell ref="AP121:AQ121"/>
    <mergeCell ref="AR121:AS121"/>
    <mergeCell ref="AT121:AU121"/>
    <mergeCell ref="AV121:AX121"/>
    <mergeCell ref="AY121:BA121"/>
    <mergeCell ref="BB121:BC121"/>
    <mergeCell ref="AP119:AQ119"/>
    <mergeCell ref="AP120:AQ120"/>
    <mergeCell ref="AR120:AS120"/>
    <mergeCell ref="AT120:AU120"/>
    <mergeCell ref="AV120:AX120"/>
    <mergeCell ref="AY120:BA120"/>
    <mergeCell ref="BB120:BC120"/>
    <mergeCell ref="T123:U123"/>
    <mergeCell ref="V123:X123"/>
    <mergeCell ref="Y123:Z123"/>
    <mergeCell ref="AB123:AC123"/>
    <mergeCell ref="AD123:AE123"/>
    <mergeCell ref="AF123:AH123"/>
    <mergeCell ref="AI123:AK123"/>
    <mergeCell ref="C123:D123"/>
    <mergeCell ref="E123:F123"/>
    <mergeCell ref="G123:H123"/>
    <mergeCell ref="I123:M123"/>
    <mergeCell ref="N123:O123"/>
    <mergeCell ref="P123:Q123"/>
    <mergeCell ref="R123:S123"/>
    <mergeCell ref="AL124:AM124"/>
    <mergeCell ref="AN124:AO124"/>
    <mergeCell ref="T124:U124"/>
    <mergeCell ref="V124:X124"/>
    <mergeCell ref="Y124:Z124"/>
    <mergeCell ref="AB124:AC124"/>
    <mergeCell ref="AD124:AE124"/>
    <mergeCell ref="AF124:AH124"/>
    <mergeCell ref="AI124:AK124"/>
    <mergeCell ref="C119:D119"/>
    <mergeCell ref="E119:F119"/>
    <mergeCell ref="G119:H119"/>
    <mergeCell ref="I119:M119"/>
    <mergeCell ref="N119:O119"/>
    <mergeCell ref="P119:Q119"/>
    <mergeCell ref="R119:S119"/>
    <mergeCell ref="C120:D120"/>
    <mergeCell ref="E120:F120"/>
    <mergeCell ref="G120:H120"/>
    <mergeCell ref="I120:M120"/>
    <mergeCell ref="N120:O120"/>
    <mergeCell ref="P120:Q120"/>
    <mergeCell ref="R120:S120"/>
    <mergeCell ref="AL122:AM122"/>
    <mergeCell ref="AN122:AO122"/>
    <mergeCell ref="AP122:AQ122"/>
    <mergeCell ref="AR122:AS122"/>
    <mergeCell ref="AT122:AU122"/>
    <mergeCell ref="AV122:AX122"/>
    <mergeCell ref="AY122:BA122"/>
    <mergeCell ref="BB122:BC122"/>
    <mergeCell ref="T122:U122"/>
    <mergeCell ref="V122:X122"/>
    <mergeCell ref="Y122:Z122"/>
    <mergeCell ref="AB122:AC122"/>
    <mergeCell ref="AD122:AE122"/>
    <mergeCell ref="AF122:AH122"/>
    <mergeCell ref="AI122:AK122"/>
    <mergeCell ref="C122:D122"/>
    <mergeCell ref="E122:F122"/>
    <mergeCell ref="G122:H122"/>
    <mergeCell ref="I122:M122"/>
    <mergeCell ref="N122:O122"/>
    <mergeCell ref="P122:Q122"/>
    <mergeCell ref="R122:S122"/>
    <mergeCell ref="AP123:AQ123"/>
    <mergeCell ref="AP124:AQ124"/>
    <mergeCell ref="AR124:AS124"/>
    <mergeCell ref="AT124:AU124"/>
    <mergeCell ref="AV124:AX124"/>
    <mergeCell ref="AY124:BA124"/>
    <mergeCell ref="BB124:BC124"/>
    <mergeCell ref="AL123:AM123"/>
    <mergeCell ref="AN123:AO123"/>
    <mergeCell ref="AR123:AS123"/>
    <mergeCell ref="AT123:AU123"/>
    <mergeCell ref="AV123:AX123"/>
    <mergeCell ref="AY123:BA123"/>
    <mergeCell ref="BB123:BC123"/>
    <mergeCell ref="C124:D124"/>
    <mergeCell ref="E124:F124"/>
    <mergeCell ref="G124:H124"/>
    <mergeCell ref="I124:M124"/>
    <mergeCell ref="N124:O124"/>
    <mergeCell ref="P124:Q124"/>
    <mergeCell ref="R124:S124"/>
    <mergeCell ref="AL125:AM125"/>
    <mergeCell ref="AN125:AO125"/>
    <mergeCell ref="AP125:AQ125"/>
    <mergeCell ref="AR125:AS125"/>
    <mergeCell ref="AT125:AU125"/>
    <mergeCell ref="AV125:AX125"/>
    <mergeCell ref="AY125:BA125"/>
    <mergeCell ref="BB125:BC125"/>
    <mergeCell ref="T125:U125"/>
    <mergeCell ref="V125:X125"/>
    <mergeCell ref="Y125:Z125"/>
    <mergeCell ref="AB125:AC125"/>
    <mergeCell ref="AD125:AE125"/>
    <mergeCell ref="AF125:AH125"/>
    <mergeCell ref="AI125:AK125"/>
    <mergeCell ref="C125:D125"/>
    <mergeCell ref="E125:F125"/>
    <mergeCell ref="G125:H125"/>
    <mergeCell ref="I125:M125"/>
    <mergeCell ref="N125:O125"/>
    <mergeCell ref="P125:Q125"/>
    <mergeCell ref="R125:S125"/>
    <mergeCell ref="AL126:AM126"/>
    <mergeCell ref="AN126:AO126"/>
    <mergeCell ref="AP126:AQ126"/>
    <mergeCell ref="AR126:AS126"/>
    <mergeCell ref="AT126:AU126"/>
    <mergeCell ref="AV126:AX126"/>
    <mergeCell ref="AY126:BA126"/>
    <mergeCell ref="BB126:BC126"/>
    <mergeCell ref="T126:U126"/>
    <mergeCell ref="V126:X126"/>
    <mergeCell ref="Y126:Z126"/>
    <mergeCell ref="AB126:AC126"/>
    <mergeCell ref="AD126:AE126"/>
    <mergeCell ref="AF126:AH126"/>
    <mergeCell ref="AI126:AK126"/>
    <mergeCell ref="C126:D126"/>
    <mergeCell ref="E126:F126"/>
    <mergeCell ref="G126:H126"/>
    <mergeCell ref="I126:M126"/>
    <mergeCell ref="N126:O126"/>
    <mergeCell ref="P126:Q126"/>
    <mergeCell ref="R126:S126"/>
    <mergeCell ref="AL129:AM129"/>
    <mergeCell ref="AN129:AO129"/>
    <mergeCell ref="T129:U129"/>
    <mergeCell ref="V129:X129"/>
    <mergeCell ref="Y129:Z129"/>
    <mergeCell ref="AB129:AC129"/>
    <mergeCell ref="AD129:AE129"/>
    <mergeCell ref="AF129:AH129"/>
    <mergeCell ref="AI129:AK129"/>
    <mergeCell ref="AL130:AM130"/>
    <mergeCell ref="AN130:AO130"/>
    <mergeCell ref="T130:U130"/>
    <mergeCell ref="V130:X130"/>
    <mergeCell ref="Y130:Z130"/>
    <mergeCell ref="AB130:AC130"/>
    <mergeCell ref="AD130:AE130"/>
    <mergeCell ref="AF130:AH130"/>
    <mergeCell ref="AI130:AK130"/>
    <mergeCell ref="AL127:AM127"/>
    <mergeCell ref="AN127:AO127"/>
    <mergeCell ref="AP127:AQ127"/>
    <mergeCell ref="AR127:AS127"/>
    <mergeCell ref="AT127:AU127"/>
    <mergeCell ref="AV127:AX127"/>
    <mergeCell ref="AY127:BA127"/>
    <mergeCell ref="BB127:BC127"/>
    <mergeCell ref="T127:U127"/>
    <mergeCell ref="V127:X127"/>
    <mergeCell ref="Y127:Z127"/>
    <mergeCell ref="AB127:AC127"/>
    <mergeCell ref="AD127:AE127"/>
    <mergeCell ref="AF127:AH127"/>
    <mergeCell ref="AI127:AK127"/>
    <mergeCell ref="C127:D127"/>
    <mergeCell ref="E127:F127"/>
    <mergeCell ref="G127:H127"/>
    <mergeCell ref="I127:M127"/>
    <mergeCell ref="N127:O127"/>
    <mergeCell ref="P127:Q127"/>
    <mergeCell ref="R127:S127"/>
    <mergeCell ref="T128:U128"/>
    <mergeCell ref="V128:X128"/>
    <mergeCell ref="Y128:Z128"/>
    <mergeCell ref="AB128:AC128"/>
    <mergeCell ref="AD128:AE128"/>
    <mergeCell ref="AF128:AH128"/>
    <mergeCell ref="AI128:AK128"/>
    <mergeCell ref="AL128:AM128"/>
    <mergeCell ref="AN128:AO128"/>
    <mergeCell ref="AR128:AS128"/>
    <mergeCell ref="AT128:AU128"/>
    <mergeCell ref="AV128:AX128"/>
    <mergeCell ref="AY128:BA128"/>
    <mergeCell ref="BB128:BC128"/>
    <mergeCell ref="C130:D130"/>
    <mergeCell ref="E130:F130"/>
    <mergeCell ref="G130:H130"/>
    <mergeCell ref="I130:M130"/>
    <mergeCell ref="N130:O130"/>
    <mergeCell ref="P130:Q130"/>
    <mergeCell ref="R130:S130"/>
    <mergeCell ref="AP130:AQ130"/>
    <mergeCell ref="AR130:AS130"/>
    <mergeCell ref="AT130:AU130"/>
    <mergeCell ref="AV130:AX130"/>
    <mergeCell ref="AY130:BA130"/>
    <mergeCell ref="BB130:BC130"/>
    <mergeCell ref="AP128:AQ128"/>
    <mergeCell ref="AP129:AQ129"/>
    <mergeCell ref="AR129:AS129"/>
    <mergeCell ref="AT129:AU129"/>
    <mergeCell ref="AV129:AX129"/>
    <mergeCell ref="AY129:BA129"/>
    <mergeCell ref="BB129:BC129"/>
    <mergeCell ref="T132:U132"/>
    <mergeCell ref="V132:X132"/>
    <mergeCell ref="Y132:Z132"/>
    <mergeCell ref="AB132:AC132"/>
    <mergeCell ref="AD132:AE132"/>
    <mergeCell ref="AF132:AH132"/>
    <mergeCell ref="AI132:AK132"/>
    <mergeCell ref="C132:D132"/>
    <mergeCell ref="E132:F132"/>
    <mergeCell ref="G132:H132"/>
    <mergeCell ref="I132:M132"/>
    <mergeCell ref="N132:O132"/>
    <mergeCell ref="P132:Q132"/>
    <mergeCell ref="R132:S132"/>
    <mergeCell ref="AL133:AM133"/>
    <mergeCell ref="AN133:AO133"/>
    <mergeCell ref="T133:U133"/>
    <mergeCell ref="V133:X133"/>
    <mergeCell ref="Y133:Z133"/>
    <mergeCell ref="AB133:AC133"/>
    <mergeCell ref="AD133:AE133"/>
    <mergeCell ref="AF133:AH133"/>
    <mergeCell ref="AI133:AK133"/>
    <mergeCell ref="C128:D128"/>
    <mergeCell ref="E128:F128"/>
    <mergeCell ref="G128:H128"/>
    <mergeCell ref="I128:M128"/>
    <mergeCell ref="N128:O128"/>
    <mergeCell ref="P128:Q128"/>
    <mergeCell ref="R128:S128"/>
    <mergeCell ref="C129:D129"/>
    <mergeCell ref="E129:F129"/>
    <mergeCell ref="G129:H129"/>
    <mergeCell ref="I129:M129"/>
    <mergeCell ref="N129:O129"/>
    <mergeCell ref="P129:Q129"/>
    <mergeCell ref="R129:S129"/>
    <mergeCell ref="AL131:AM131"/>
    <mergeCell ref="AN131:AO131"/>
    <mergeCell ref="AP131:AQ131"/>
    <mergeCell ref="AR131:AS131"/>
    <mergeCell ref="AT131:AU131"/>
    <mergeCell ref="AV131:AX131"/>
    <mergeCell ref="AY131:BA131"/>
    <mergeCell ref="BB131:BC131"/>
    <mergeCell ref="T131:U131"/>
    <mergeCell ref="V131:X131"/>
    <mergeCell ref="Y131:Z131"/>
    <mergeCell ref="AB131:AC131"/>
    <mergeCell ref="AD131:AE131"/>
    <mergeCell ref="AF131:AH131"/>
    <mergeCell ref="AI131:AK131"/>
    <mergeCell ref="C131:D131"/>
    <mergeCell ref="E131:F131"/>
    <mergeCell ref="G131:H131"/>
    <mergeCell ref="I131:M131"/>
    <mergeCell ref="N131:O131"/>
    <mergeCell ref="P131:Q131"/>
    <mergeCell ref="R131:S131"/>
    <mergeCell ref="AP132:AQ132"/>
    <mergeCell ref="AP133:AQ133"/>
    <mergeCell ref="AR133:AS133"/>
    <mergeCell ref="AT133:AU133"/>
    <mergeCell ref="AV133:AX133"/>
    <mergeCell ref="AY133:BA133"/>
    <mergeCell ref="BB133:BC133"/>
    <mergeCell ref="AL132:AM132"/>
    <mergeCell ref="AN132:AO132"/>
    <mergeCell ref="AR132:AS132"/>
    <mergeCell ref="AT132:AU132"/>
    <mergeCell ref="AV132:AX132"/>
    <mergeCell ref="AY132:BA132"/>
    <mergeCell ref="BB132:BC132"/>
    <mergeCell ref="C133:D133"/>
    <mergeCell ref="E133:F133"/>
    <mergeCell ref="G133:H133"/>
    <mergeCell ref="I133:M133"/>
    <mergeCell ref="N133:O133"/>
    <mergeCell ref="P133:Q133"/>
    <mergeCell ref="R133:S133"/>
    <mergeCell ref="AL134:AM134"/>
    <mergeCell ref="AN134:AO134"/>
    <mergeCell ref="AP134:AQ134"/>
    <mergeCell ref="AR134:AS134"/>
    <mergeCell ref="AT134:AU134"/>
    <mergeCell ref="AV134:AX134"/>
    <mergeCell ref="AY134:BA134"/>
    <mergeCell ref="BB134:BC134"/>
    <mergeCell ref="T134:U134"/>
    <mergeCell ref="V134:X134"/>
    <mergeCell ref="Y134:Z134"/>
    <mergeCell ref="AB134:AC134"/>
    <mergeCell ref="AD134:AE134"/>
    <mergeCell ref="AF134:AH134"/>
    <mergeCell ref="AI134:AK134"/>
    <mergeCell ref="C134:D134"/>
    <mergeCell ref="E134:F134"/>
    <mergeCell ref="G134:H134"/>
    <mergeCell ref="I134:M134"/>
    <mergeCell ref="N134:O134"/>
    <mergeCell ref="P134:Q134"/>
    <mergeCell ref="R134:S134"/>
    <mergeCell ref="AL135:AM135"/>
    <mergeCell ref="AN135:AO135"/>
    <mergeCell ref="AP135:AQ135"/>
    <mergeCell ref="AR135:AS135"/>
    <mergeCell ref="AT135:AU135"/>
    <mergeCell ref="AV135:AX135"/>
    <mergeCell ref="AY135:BA135"/>
    <mergeCell ref="BB135:BC135"/>
    <mergeCell ref="T135:U135"/>
    <mergeCell ref="V135:X135"/>
    <mergeCell ref="Y135:Z135"/>
    <mergeCell ref="AB135:AC135"/>
    <mergeCell ref="AD135:AE135"/>
    <mergeCell ref="AF135:AH135"/>
    <mergeCell ref="AI135:AK135"/>
    <mergeCell ref="C135:D135"/>
    <mergeCell ref="E135:F135"/>
    <mergeCell ref="G135:H135"/>
    <mergeCell ref="I135:M135"/>
    <mergeCell ref="N135:O135"/>
    <mergeCell ref="P135:Q135"/>
    <mergeCell ref="R135:S135"/>
    <mergeCell ref="AL138:AM138"/>
    <mergeCell ref="AN138:AO138"/>
    <mergeCell ref="T138:U138"/>
    <mergeCell ref="V138:X138"/>
    <mergeCell ref="Y138:Z138"/>
    <mergeCell ref="AB138:AC138"/>
    <mergeCell ref="AD138:AE138"/>
    <mergeCell ref="AF138:AH138"/>
    <mergeCell ref="AI138:AK138"/>
    <mergeCell ref="AL139:AM139"/>
    <mergeCell ref="AN139:AO139"/>
    <mergeCell ref="T139:U139"/>
    <mergeCell ref="V139:X139"/>
    <mergeCell ref="Y139:Z139"/>
    <mergeCell ref="AB139:AC139"/>
    <mergeCell ref="AD139:AE139"/>
    <mergeCell ref="AF139:AH139"/>
    <mergeCell ref="AI139:AK139"/>
    <mergeCell ref="AL136:AM136"/>
    <mergeCell ref="AN136:AO136"/>
    <mergeCell ref="AP136:AQ136"/>
    <mergeCell ref="AR136:AS136"/>
    <mergeCell ref="AT136:AU136"/>
    <mergeCell ref="AV136:AX136"/>
    <mergeCell ref="AY136:BA136"/>
    <mergeCell ref="BB136:BC136"/>
    <mergeCell ref="T136:U136"/>
    <mergeCell ref="V136:X136"/>
    <mergeCell ref="Y136:Z136"/>
    <mergeCell ref="AB136:AC136"/>
    <mergeCell ref="AD136:AE136"/>
    <mergeCell ref="AF136:AH136"/>
    <mergeCell ref="AI136:AK136"/>
    <mergeCell ref="C136:D136"/>
    <mergeCell ref="E136:F136"/>
    <mergeCell ref="G136:H136"/>
    <mergeCell ref="I136:M136"/>
    <mergeCell ref="N136:O136"/>
    <mergeCell ref="P136:Q136"/>
    <mergeCell ref="R136:S136"/>
    <mergeCell ref="T137:U137"/>
    <mergeCell ref="V137:X137"/>
    <mergeCell ref="Y137:Z137"/>
    <mergeCell ref="AB137:AC137"/>
    <mergeCell ref="AD137:AE137"/>
    <mergeCell ref="AF137:AH137"/>
    <mergeCell ref="AI137:AK137"/>
    <mergeCell ref="AL137:AM137"/>
    <mergeCell ref="AN137:AO137"/>
    <mergeCell ref="AR137:AS137"/>
    <mergeCell ref="AT137:AU137"/>
    <mergeCell ref="AV137:AX137"/>
    <mergeCell ref="AY137:BA137"/>
    <mergeCell ref="BB137:BC137"/>
    <mergeCell ref="C139:D139"/>
    <mergeCell ref="E139:F139"/>
    <mergeCell ref="G139:H139"/>
    <mergeCell ref="I139:M139"/>
    <mergeCell ref="N139:O139"/>
    <mergeCell ref="P139:Q139"/>
    <mergeCell ref="R139:S139"/>
    <mergeCell ref="AP139:AQ139"/>
    <mergeCell ref="AR139:AS139"/>
    <mergeCell ref="AT139:AU139"/>
    <mergeCell ref="AV139:AX139"/>
    <mergeCell ref="AY139:BA139"/>
    <mergeCell ref="BB139:BC139"/>
    <mergeCell ref="AP137:AQ137"/>
    <mergeCell ref="AP138:AQ138"/>
    <mergeCell ref="AR138:AS138"/>
    <mergeCell ref="AT138:AU138"/>
    <mergeCell ref="AV138:AX138"/>
    <mergeCell ref="AY138:BA138"/>
    <mergeCell ref="BB138:BC138"/>
    <mergeCell ref="T141:U141"/>
    <mergeCell ref="V141:X141"/>
    <mergeCell ref="Y141:Z141"/>
    <mergeCell ref="AB141:AC141"/>
    <mergeCell ref="AD141:AE141"/>
    <mergeCell ref="AF141:AH141"/>
    <mergeCell ref="AI141:AK141"/>
    <mergeCell ref="C141:D141"/>
    <mergeCell ref="E141:F141"/>
    <mergeCell ref="G141:H141"/>
    <mergeCell ref="I141:M141"/>
    <mergeCell ref="N141:O141"/>
    <mergeCell ref="P141:Q141"/>
    <mergeCell ref="R141:S141"/>
    <mergeCell ref="AL142:AM142"/>
    <mergeCell ref="AN142:AO142"/>
    <mergeCell ref="T142:U142"/>
    <mergeCell ref="V142:X142"/>
    <mergeCell ref="Y142:Z142"/>
    <mergeCell ref="AB142:AC142"/>
    <mergeCell ref="AD142:AE142"/>
    <mergeCell ref="AF142:AH142"/>
    <mergeCell ref="AI142:AK142"/>
    <mergeCell ref="C137:D137"/>
    <mergeCell ref="E137:F137"/>
    <mergeCell ref="G137:H137"/>
    <mergeCell ref="I137:M137"/>
    <mergeCell ref="N137:O137"/>
    <mergeCell ref="P137:Q137"/>
    <mergeCell ref="R137:S137"/>
    <mergeCell ref="C138:D138"/>
    <mergeCell ref="E138:F138"/>
    <mergeCell ref="G138:H138"/>
    <mergeCell ref="I138:M138"/>
    <mergeCell ref="N138:O138"/>
    <mergeCell ref="P138:Q138"/>
    <mergeCell ref="R138:S138"/>
    <mergeCell ref="AL140:AM140"/>
    <mergeCell ref="AN140:AO140"/>
    <mergeCell ref="AP140:AQ140"/>
    <mergeCell ref="AR140:AS140"/>
    <mergeCell ref="AT140:AU140"/>
    <mergeCell ref="AV140:AX140"/>
    <mergeCell ref="AY140:BA140"/>
    <mergeCell ref="BB140:BC140"/>
    <mergeCell ref="T140:U140"/>
    <mergeCell ref="V140:X140"/>
    <mergeCell ref="Y140:Z140"/>
    <mergeCell ref="AB140:AC140"/>
    <mergeCell ref="AD140:AE140"/>
    <mergeCell ref="AF140:AH140"/>
    <mergeCell ref="AI140:AK140"/>
    <mergeCell ref="C140:D140"/>
    <mergeCell ref="E140:F140"/>
    <mergeCell ref="G140:H140"/>
    <mergeCell ref="I140:M140"/>
    <mergeCell ref="N140:O140"/>
    <mergeCell ref="P140:Q140"/>
    <mergeCell ref="R140:S140"/>
    <mergeCell ref="AP141:AQ141"/>
    <mergeCell ref="AP142:AQ142"/>
    <mergeCell ref="AR142:AS142"/>
    <mergeCell ref="AT142:AU142"/>
    <mergeCell ref="AV142:AX142"/>
    <mergeCell ref="AY142:BA142"/>
    <mergeCell ref="BB142:BC142"/>
    <mergeCell ref="AL141:AM141"/>
    <mergeCell ref="AN141:AO141"/>
    <mergeCell ref="AR141:AS141"/>
    <mergeCell ref="AT141:AU141"/>
    <mergeCell ref="AV141:AX141"/>
    <mergeCell ref="AY141:BA141"/>
    <mergeCell ref="BB141:BC141"/>
    <mergeCell ref="C142:D142"/>
    <mergeCell ref="E142:F142"/>
    <mergeCell ref="G142:H142"/>
    <mergeCell ref="I142:M142"/>
    <mergeCell ref="N142:O142"/>
    <mergeCell ref="P142:Q142"/>
    <mergeCell ref="R142:S142"/>
    <mergeCell ref="AL143:AM143"/>
    <mergeCell ref="AN143:AO143"/>
    <mergeCell ref="AP143:AQ143"/>
    <mergeCell ref="AR143:AS143"/>
    <mergeCell ref="AT143:AU143"/>
    <mergeCell ref="AV143:AX143"/>
    <mergeCell ref="AY143:BA143"/>
    <mergeCell ref="BB143:BC143"/>
    <mergeCell ref="T143:U143"/>
    <mergeCell ref="V143:X143"/>
    <mergeCell ref="Y143:Z143"/>
    <mergeCell ref="AB143:AC143"/>
    <mergeCell ref="AD143:AE143"/>
    <mergeCell ref="AF143:AH143"/>
    <mergeCell ref="AI143:AK143"/>
    <mergeCell ref="C143:D143"/>
    <mergeCell ref="E143:F143"/>
    <mergeCell ref="G143:H143"/>
    <mergeCell ref="I143:M143"/>
    <mergeCell ref="N143:O143"/>
    <mergeCell ref="P143:Q143"/>
    <mergeCell ref="R143:S143"/>
    <mergeCell ref="AL144:AM144"/>
    <mergeCell ref="AN144:AO144"/>
    <mergeCell ref="AP144:AQ144"/>
    <mergeCell ref="AR144:AS144"/>
    <mergeCell ref="AT144:AU144"/>
    <mergeCell ref="AV144:AX144"/>
    <mergeCell ref="AY144:BA144"/>
    <mergeCell ref="BB144:BC144"/>
    <mergeCell ref="T144:U144"/>
    <mergeCell ref="V144:X144"/>
    <mergeCell ref="Y144:Z144"/>
    <mergeCell ref="AB144:AC144"/>
    <mergeCell ref="AD144:AE144"/>
    <mergeCell ref="AF144:AH144"/>
    <mergeCell ref="AI144:AK144"/>
    <mergeCell ref="C144:D144"/>
    <mergeCell ref="E144:F144"/>
    <mergeCell ref="G144:H144"/>
    <mergeCell ref="I144:M144"/>
    <mergeCell ref="N144:O144"/>
    <mergeCell ref="P144:Q144"/>
    <mergeCell ref="R144:S144"/>
    <mergeCell ref="AL147:AM147"/>
    <mergeCell ref="AN147:AO147"/>
    <mergeCell ref="T147:U147"/>
    <mergeCell ref="V147:X147"/>
    <mergeCell ref="Y147:Z147"/>
    <mergeCell ref="AB147:AC147"/>
    <mergeCell ref="AD147:AE147"/>
    <mergeCell ref="AF147:AH147"/>
    <mergeCell ref="AI147:AK147"/>
    <mergeCell ref="AL148:AM148"/>
    <mergeCell ref="AN148:AO148"/>
    <mergeCell ref="T148:U148"/>
    <mergeCell ref="V148:X148"/>
    <mergeCell ref="Y148:Z148"/>
    <mergeCell ref="AB148:AC148"/>
    <mergeCell ref="AD148:AE148"/>
    <mergeCell ref="AF148:AH148"/>
    <mergeCell ref="AI148:AK148"/>
    <mergeCell ref="AL145:AM145"/>
    <mergeCell ref="AN145:AO145"/>
    <mergeCell ref="AP145:AQ145"/>
    <mergeCell ref="AR145:AS145"/>
    <mergeCell ref="AT145:AU145"/>
    <mergeCell ref="AV145:AX145"/>
    <mergeCell ref="AY145:BA145"/>
    <mergeCell ref="BB145:BC145"/>
    <mergeCell ref="T145:U145"/>
    <mergeCell ref="V145:X145"/>
    <mergeCell ref="Y145:Z145"/>
    <mergeCell ref="AB145:AC145"/>
    <mergeCell ref="AD145:AE145"/>
    <mergeCell ref="AF145:AH145"/>
    <mergeCell ref="AI145:AK145"/>
    <mergeCell ref="C145:D145"/>
    <mergeCell ref="E145:F145"/>
    <mergeCell ref="G145:H145"/>
    <mergeCell ref="I145:M145"/>
    <mergeCell ref="N145:O145"/>
    <mergeCell ref="P145:Q145"/>
    <mergeCell ref="R145:S145"/>
    <mergeCell ref="T146:U146"/>
    <mergeCell ref="V146:X146"/>
    <mergeCell ref="Y146:Z146"/>
    <mergeCell ref="AB146:AC146"/>
    <mergeCell ref="AD146:AE146"/>
    <mergeCell ref="AF146:AH146"/>
    <mergeCell ref="AI146:AK146"/>
    <mergeCell ref="AL146:AM146"/>
    <mergeCell ref="AN146:AO146"/>
    <mergeCell ref="AR146:AS146"/>
    <mergeCell ref="AT146:AU146"/>
    <mergeCell ref="AV146:AX146"/>
    <mergeCell ref="AY146:BA146"/>
    <mergeCell ref="BB146:BC146"/>
    <mergeCell ref="C148:D148"/>
    <mergeCell ref="E148:F148"/>
    <mergeCell ref="G148:H148"/>
    <mergeCell ref="I148:M148"/>
    <mergeCell ref="N148:O148"/>
    <mergeCell ref="P148:Q148"/>
    <mergeCell ref="R148:S148"/>
    <mergeCell ref="AP148:AQ148"/>
    <mergeCell ref="AR148:AS148"/>
    <mergeCell ref="AT148:AU148"/>
    <mergeCell ref="AV148:AX148"/>
    <mergeCell ref="AY148:BA148"/>
    <mergeCell ref="BB148:BC148"/>
    <mergeCell ref="AP146:AQ146"/>
    <mergeCell ref="AP147:AQ147"/>
    <mergeCell ref="AR147:AS147"/>
    <mergeCell ref="AT147:AU147"/>
    <mergeCell ref="AV147:AX147"/>
    <mergeCell ref="AY147:BA147"/>
    <mergeCell ref="BB147:BC147"/>
    <mergeCell ref="T150:U150"/>
    <mergeCell ref="V150:X150"/>
    <mergeCell ref="Y150:Z150"/>
    <mergeCell ref="AB150:AC150"/>
    <mergeCell ref="AD150:AE150"/>
    <mergeCell ref="AF150:AH150"/>
    <mergeCell ref="AI150:AK150"/>
    <mergeCell ref="C150:D150"/>
    <mergeCell ref="E150:F150"/>
    <mergeCell ref="G150:H150"/>
    <mergeCell ref="I150:M150"/>
    <mergeCell ref="N150:O150"/>
    <mergeCell ref="P150:Q150"/>
    <mergeCell ref="R150:S150"/>
    <mergeCell ref="AL151:AM151"/>
    <mergeCell ref="AN151:AO151"/>
    <mergeCell ref="T151:U151"/>
    <mergeCell ref="V151:X151"/>
    <mergeCell ref="Y151:Z151"/>
    <mergeCell ref="AB151:AC151"/>
    <mergeCell ref="AD151:AE151"/>
    <mergeCell ref="AF151:AH151"/>
    <mergeCell ref="AI151:AK151"/>
    <mergeCell ref="C146:D146"/>
    <mergeCell ref="E146:F146"/>
    <mergeCell ref="G146:H146"/>
    <mergeCell ref="I146:M146"/>
    <mergeCell ref="N146:O146"/>
    <mergeCell ref="P146:Q146"/>
    <mergeCell ref="R146:S146"/>
    <mergeCell ref="C147:D147"/>
    <mergeCell ref="E147:F147"/>
    <mergeCell ref="G147:H147"/>
    <mergeCell ref="I147:M147"/>
    <mergeCell ref="N147:O147"/>
    <mergeCell ref="P147:Q147"/>
    <mergeCell ref="R147:S147"/>
    <mergeCell ref="AL149:AM149"/>
    <mergeCell ref="AN149:AO149"/>
    <mergeCell ref="AP149:AQ149"/>
    <mergeCell ref="AR149:AS149"/>
    <mergeCell ref="AT149:AU149"/>
    <mergeCell ref="AV149:AX149"/>
    <mergeCell ref="AY149:BA149"/>
    <mergeCell ref="BB149:BC149"/>
    <mergeCell ref="T149:U149"/>
    <mergeCell ref="V149:X149"/>
    <mergeCell ref="Y149:Z149"/>
    <mergeCell ref="AB149:AC149"/>
    <mergeCell ref="AD149:AE149"/>
    <mergeCell ref="AF149:AH149"/>
    <mergeCell ref="AI149:AK149"/>
    <mergeCell ref="C149:D149"/>
    <mergeCell ref="E149:F149"/>
    <mergeCell ref="G149:H149"/>
    <mergeCell ref="I149:M149"/>
    <mergeCell ref="N149:O149"/>
    <mergeCell ref="P149:Q149"/>
    <mergeCell ref="R149:S149"/>
    <mergeCell ref="AP150:AQ150"/>
    <mergeCell ref="AP151:AQ151"/>
    <mergeCell ref="AR151:AS151"/>
    <mergeCell ref="AT151:AU151"/>
    <mergeCell ref="AV151:AX151"/>
    <mergeCell ref="AY151:BA151"/>
    <mergeCell ref="BB151:BC151"/>
    <mergeCell ref="AL150:AM150"/>
    <mergeCell ref="AN150:AO150"/>
    <mergeCell ref="AR150:AS150"/>
    <mergeCell ref="AT150:AU150"/>
    <mergeCell ref="AV150:AX150"/>
    <mergeCell ref="AY150:BA150"/>
    <mergeCell ref="BB150:BC150"/>
    <mergeCell ref="C151:D151"/>
    <mergeCell ref="E151:F151"/>
    <mergeCell ref="G151:H151"/>
    <mergeCell ref="I151:M151"/>
    <mergeCell ref="N151:O151"/>
    <mergeCell ref="P151:Q151"/>
    <mergeCell ref="R151:S151"/>
    <mergeCell ref="AL152:AM152"/>
    <mergeCell ref="AN152:AO152"/>
    <mergeCell ref="AP152:AQ152"/>
    <mergeCell ref="AR152:AS152"/>
    <mergeCell ref="AT152:AU152"/>
    <mergeCell ref="AV152:AX152"/>
    <mergeCell ref="AY152:BA152"/>
    <mergeCell ref="BB152:BC152"/>
    <mergeCell ref="T152:U152"/>
    <mergeCell ref="V152:X152"/>
    <mergeCell ref="Y152:Z152"/>
    <mergeCell ref="AB152:AC152"/>
    <mergeCell ref="AD152:AE152"/>
    <mergeCell ref="AF152:AH152"/>
    <mergeCell ref="AI152:AK152"/>
    <mergeCell ref="C152:D152"/>
    <mergeCell ref="E152:F152"/>
    <mergeCell ref="G152:H152"/>
    <mergeCell ref="I152:M152"/>
    <mergeCell ref="N152:O152"/>
    <mergeCell ref="P152:Q152"/>
    <mergeCell ref="R152:S152"/>
    <mergeCell ref="AL153:AM153"/>
    <mergeCell ref="AN153:AO153"/>
    <mergeCell ref="AP153:AQ153"/>
    <mergeCell ref="AR153:AS153"/>
    <mergeCell ref="AT153:AU153"/>
    <mergeCell ref="AV153:AX153"/>
    <mergeCell ref="AY153:BA153"/>
    <mergeCell ref="BB153:BC153"/>
    <mergeCell ref="T153:U153"/>
    <mergeCell ref="V153:X153"/>
    <mergeCell ref="Y153:Z153"/>
    <mergeCell ref="AB153:AC153"/>
    <mergeCell ref="AD153:AE153"/>
    <mergeCell ref="AF153:AH153"/>
    <mergeCell ref="AI153:AK153"/>
    <mergeCell ref="C153:D153"/>
    <mergeCell ref="E153:F153"/>
    <mergeCell ref="G153:H153"/>
    <mergeCell ref="I153:M153"/>
    <mergeCell ref="N153:O153"/>
    <mergeCell ref="P153:Q153"/>
    <mergeCell ref="R153:S153"/>
    <mergeCell ref="AL156:AM156"/>
    <mergeCell ref="AN156:AO156"/>
    <mergeCell ref="T156:U156"/>
    <mergeCell ref="V156:X156"/>
    <mergeCell ref="Y156:Z156"/>
    <mergeCell ref="AB156:AC156"/>
    <mergeCell ref="AD156:AE156"/>
    <mergeCell ref="AF156:AH156"/>
    <mergeCell ref="AI156:AK156"/>
    <mergeCell ref="AL157:AM157"/>
    <mergeCell ref="AN157:AO157"/>
    <mergeCell ref="T157:U157"/>
    <mergeCell ref="V157:X157"/>
    <mergeCell ref="Y157:Z157"/>
    <mergeCell ref="AB157:AC157"/>
    <mergeCell ref="AD157:AE157"/>
    <mergeCell ref="AF157:AH157"/>
    <mergeCell ref="AI157:AK157"/>
    <mergeCell ref="AL154:AM154"/>
    <mergeCell ref="AN154:AO154"/>
    <mergeCell ref="AP154:AQ154"/>
    <mergeCell ref="AR154:AS154"/>
    <mergeCell ref="AT154:AU154"/>
    <mergeCell ref="AV154:AX154"/>
    <mergeCell ref="AY154:BA154"/>
    <mergeCell ref="BB154:BC154"/>
    <mergeCell ref="T154:U154"/>
    <mergeCell ref="V154:X154"/>
    <mergeCell ref="Y154:Z154"/>
    <mergeCell ref="AB154:AC154"/>
    <mergeCell ref="AD154:AE154"/>
    <mergeCell ref="AF154:AH154"/>
    <mergeCell ref="AI154:AK154"/>
    <mergeCell ref="C154:D154"/>
    <mergeCell ref="E154:F154"/>
    <mergeCell ref="G154:H154"/>
    <mergeCell ref="I154:M154"/>
    <mergeCell ref="N154:O154"/>
    <mergeCell ref="P154:Q154"/>
    <mergeCell ref="R154:S154"/>
    <mergeCell ref="T155:U155"/>
    <mergeCell ref="V155:X155"/>
    <mergeCell ref="Y155:Z155"/>
    <mergeCell ref="AB155:AC155"/>
    <mergeCell ref="AD155:AE155"/>
    <mergeCell ref="AF155:AH155"/>
    <mergeCell ref="AI155:AK155"/>
    <mergeCell ref="AL155:AM155"/>
    <mergeCell ref="AN155:AO155"/>
    <mergeCell ref="AR155:AS155"/>
    <mergeCell ref="AT155:AU155"/>
    <mergeCell ref="AV155:AX155"/>
    <mergeCell ref="AY155:BA155"/>
    <mergeCell ref="BB155:BC155"/>
    <mergeCell ref="C157:D157"/>
    <mergeCell ref="E157:F157"/>
    <mergeCell ref="G157:H157"/>
    <mergeCell ref="I157:M157"/>
    <mergeCell ref="N157:O157"/>
    <mergeCell ref="P157:Q157"/>
    <mergeCell ref="R157:S157"/>
    <mergeCell ref="AP157:AQ157"/>
    <mergeCell ref="AR157:AS157"/>
    <mergeCell ref="AT157:AU157"/>
    <mergeCell ref="AV157:AX157"/>
    <mergeCell ref="AY157:BA157"/>
    <mergeCell ref="BB157:BC157"/>
    <mergeCell ref="AP155:AQ155"/>
    <mergeCell ref="AP156:AQ156"/>
    <mergeCell ref="AR156:AS156"/>
    <mergeCell ref="AT156:AU156"/>
    <mergeCell ref="AV156:AX156"/>
    <mergeCell ref="AY156:BA156"/>
    <mergeCell ref="BB156:BC156"/>
    <mergeCell ref="T159:U159"/>
    <mergeCell ref="V159:X159"/>
    <mergeCell ref="Y159:Z159"/>
    <mergeCell ref="AB159:AC159"/>
    <mergeCell ref="AD159:AE159"/>
    <mergeCell ref="AF159:AH159"/>
    <mergeCell ref="AI159:AK159"/>
    <mergeCell ref="C159:D159"/>
    <mergeCell ref="E159:F159"/>
    <mergeCell ref="G159:H159"/>
    <mergeCell ref="I159:M159"/>
    <mergeCell ref="N159:O159"/>
    <mergeCell ref="P159:Q159"/>
    <mergeCell ref="R159:S159"/>
    <mergeCell ref="AL160:AM160"/>
    <mergeCell ref="AN160:AO160"/>
    <mergeCell ref="T160:U160"/>
    <mergeCell ref="V160:X160"/>
    <mergeCell ref="Y160:Z160"/>
    <mergeCell ref="AB160:AC160"/>
    <mergeCell ref="AD160:AE160"/>
    <mergeCell ref="AF160:AH160"/>
    <mergeCell ref="AI160:AK160"/>
    <mergeCell ref="C155:D155"/>
    <mergeCell ref="E155:F155"/>
    <mergeCell ref="G155:H155"/>
    <mergeCell ref="I155:M155"/>
    <mergeCell ref="N155:O155"/>
    <mergeCell ref="P155:Q155"/>
    <mergeCell ref="R155:S155"/>
    <mergeCell ref="C156:D156"/>
    <mergeCell ref="E156:F156"/>
    <mergeCell ref="G156:H156"/>
    <mergeCell ref="I156:M156"/>
    <mergeCell ref="N156:O156"/>
    <mergeCell ref="P156:Q156"/>
    <mergeCell ref="R156:S156"/>
    <mergeCell ref="AL158:AM158"/>
    <mergeCell ref="AN158:AO158"/>
    <mergeCell ref="AP158:AQ158"/>
    <mergeCell ref="AR158:AS158"/>
    <mergeCell ref="AT158:AU158"/>
    <mergeCell ref="AV158:AX158"/>
    <mergeCell ref="AY158:BA158"/>
    <mergeCell ref="BB158:BC158"/>
    <mergeCell ref="T158:U158"/>
    <mergeCell ref="V158:X158"/>
    <mergeCell ref="Y158:Z158"/>
    <mergeCell ref="AB158:AC158"/>
    <mergeCell ref="AD158:AE158"/>
    <mergeCell ref="AF158:AH158"/>
    <mergeCell ref="AI158:AK158"/>
    <mergeCell ref="C158:D158"/>
    <mergeCell ref="E158:F158"/>
    <mergeCell ref="G158:H158"/>
    <mergeCell ref="I158:M158"/>
    <mergeCell ref="N158:O158"/>
    <mergeCell ref="P158:Q158"/>
    <mergeCell ref="R158:S158"/>
    <mergeCell ref="AP159:AQ159"/>
    <mergeCell ref="AP160:AQ160"/>
    <mergeCell ref="AR160:AS160"/>
    <mergeCell ref="AT160:AU160"/>
    <mergeCell ref="AV160:AX160"/>
    <mergeCell ref="AY160:BA160"/>
    <mergeCell ref="BB160:BC160"/>
    <mergeCell ref="AL159:AM159"/>
    <mergeCell ref="AN159:AO159"/>
    <mergeCell ref="AR159:AS159"/>
    <mergeCell ref="AT159:AU159"/>
    <mergeCell ref="AV159:AX159"/>
    <mergeCell ref="AY159:BA159"/>
    <mergeCell ref="BB159:BC159"/>
    <mergeCell ref="C160:D160"/>
    <mergeCell ref="E160:F160"/>
    <mergeCell ref="G160:H160"/>
    <mergeCell ref="I160:M160"/>
    <mergeCell ref="N160:O160"/>
    <mergeCell ref="P160:Q160"/>
    <mergeCell ref="R160:S160"/>
    <mergeCell ref="AL161:AM161"/>
    <mergeCell ref="AN161:AO161"/>
    <mergeCell ref="AP161:AQ161"/>
    <mergeCell ref="AR161:AS161"/>
    <mergeCell ref="AT161:AU161"/>
    <mergeCell ref="AV161:AX161"/>
    <mergeCell ref="AY161:BA161"/>
    <mergeCell ref="BB161:BC161"/>
    <mergeCell ref="T161:U161"/>
    <mergeCell ref="V161:X161"/>
    <mergeCell ref="Y161:Z161"/>
    <mergeCell ref="AB161:AC161"/>
    <mergeCell ref="AD161:AE161"/>
    <mergeCell ref="AF161:AH161"/>
    <mergeCell ref="AI161:AK161"/>
    <mergeCell ref="C161:D161"/>
    <mergeCell ref="E161:F161"/>
    <mergeCell ref="G161:H161"/>
    <mergeCell ref="I161:M161"/>
    <mergeCell ref="N161:O161"/>
    <mergeCell ref="P161:Q161"/>
    <mergeCell ref="R161:S161"/>
    <mergeCell ref="AL162:AM162"/>
    <mergeCell ref="AN162:AO162"/>
    <mergeCell ref="AP162:AQ162"/>
    <mergeCell ref="AR162:AS162"/>
    <mergeCell ref="AT162:AU162"/>
    <mergeCell ref="AV162:AX162"/>
    <mergeCell ref="AY162:BA162"/>
    <mergeCell ref="BB162:BC162"/>
    <mergeCell ref="T162:U162"/>
    <mergeCell ref="V162:X162"/>
    <mergeCell ref="Y162:Z162"/>
    <mergeCell ref="AB162:AC162"/>
    <mergeCell ref="AD162:AE162"/>
    <mergeCell ref="AF162:AH162"/>
    <mergeCell ref="AI162:AK162"/>
    <mergeCell ref="C162:D162"/>
    <mergeCell ref="E162:F162"/>
    <mergeCell ref="G162:H162"/>
    <mergeCell ref="I162:M162"/>
    <mergeCell ref="N162:O162"/>
    <mergeCell ref="P162:Q162"/>
    <mergeCell ref="R162:S162"/>
    <mergeCell ref="AL165:AM165"/>
    <mergeCell ref="AN165:AO165"/>
    <mergeCell ref="T165:U165"/>
    <mergeCell ref="V165:X165"/>
    <mergeCell ref="Y165:Z165"/>
    <mergeCell ref="AB165:AC165"/>
    <mergeCell ref="AD165:AE165"/>
    <mergeCell ref="AF165:AH165"/>
    <mergeCell ref="AI165:AK165"/>
    <mergeCell ref="AL166:AM166"/>
    <mergeCell ref="AN166:AO166"/>
    <mergeCell ref="T166:U166"/>
    <mergeCell ref="V166:X166"/>
    <mergeCell ref="Y166:Z166"/>
    <mergeCell ref="AB166:AC166"/>
    <mergeCell ref="AD166:AE166"/>
    <mergeCell ref="AF166:AH166"/>
    <mergeCell ref="AI166:AK166"/>
    <mergeCell ref="AL163:AM163"/>
    <mergeCell ref="AN163:AO163"/>
    <mergeCell ref="AP163:AQ163"/>
    <mergeCell ref="AR163:AS163"/>
    <mergeCell ref="AT163:AU163"/>
    <mergeCell ref="AV163:AX163"/>
    <mergeCell ref="AY163:BA163"/>
    <mergeCell ref="BB163:BC163"/>
    <mergeCell ref="T163:U163"/>
    <mergeCell ref="V163:X163"/>
    <mergeCell ref="Y163:Z163"/>
    <mergeCell ref="AB163:AC163"/>
    <mergeCell ref="AD163:AE163"/>
    <mergeCell ref="AF163:AH163"/>
    <mergeCell ref="AI163:AK163"/>
    <mergeCell ref="C163:D163"/>
    <mergeCell ref="E163:F163"/>
    <mergeCell ref="G163:H163"/>
    <mergeCell ref="I163:M163"/>
    <mergeCell ref="N163:O163"/>
    <mergeCell ref="P163:Q163"/>
    <mergeCell ref="R163:S163"/>
    <mergeCell ref="T164:U164"/>
    <mergeCell ref="V164:X164"/>
    <mergeCell ref="Y164:Z164"/>
    <mergeCell ref="AB164:AC164"/>
    <mergeCell ref="AD164:AE164"/>
    <mergeCell ref="AF164:AH164"/>
    <mergeCell ref="AI164:AK164"/>
    <mergeCell ref="AL164:AM164"/>
    <mergeCell ref="AN164:AO164"/>
    <mergeCell ref="AR164:AS164"/>
    <mergeCell ref="AT164:AU164"/>
    <mergeCell ref="AV164:AX164"/>
    <mergeCell ref="AY164:BA164"/>
    <mergeCell ref="BB164:BC164"/>
    <mergeCell ref="C166:D166"/>
    <mergeCell ref="E166:F166"/>
    <mergeCell ref="G166:H166"/>
    <mergeCell ref="I166:M166"/>
    <mergeCell ref="N166:O166"/>
    <mergeCell ref="P166:Q166"/>
    <mergeCell ref="R166:S166"/>
    <mergeCell ref="AP166:AQ166"/>
    <mergeCell ref="AR166:AS166"/>
    <mergeCell ref="AT166:AU166"/>
    <mergeCell ref="AV166:AX166"/>
    <mergeCell ref="AY166:BA166"/>
    <mergeCell ref="BB166:BC166"/>
    <mergeCell ref="AP164:AQ164"/>
    <mergeCell ref="AP165:AQ165"/>
    <mergeCell ref="AR165:AS165"/>
    <mergeCell ref="AT165:AU165"/>
    <mergeCell ref="AV165:AX165"/>
    <mergeCell ref="AY165:BA165"/>
    <mergeCell ref="BB165:BC165"/>
    <mergeCell ref="T168:U168"/>
    <mergeCell ref="V168:X168"/>
    <mergeCell ref="Y168:Z168"/>
    <mergeCell ref="AB168:AC168"/>
    <mergeCell ref="AD168:AE168"/>
    <mergeCell ref="AF168:AH168"/>
    <mergeCell ref="AI168:AK168"/>
    <mergeCell ref="C168:D168"/>
    <mergeCell ref="E168:F168"/>
    <mergeCell ref="G168:H168"/>
    <mergeCell ref="I168:M168"/>
    <mergeCell ref="N168:O168"/>
    <mergeCell ref="P168:Q168"/>
    <mergeCell ref="R168:S168"/>
    <mergeCell ref="AL169:AM169"/>
    <mergeCell ref="AN169:AO169"/>
    <mergeCell ref="T169:U169"/>
    <mergeCell ref="V169:X169"/>
    <mergeCell ref="Y169:Z169"/>
    <mergeCell ref="AB169:AC169"/>
    <mergeCell ref="AD169:AE169"/>
    <mergeCell ref="AF169:AH169"/>
    <mergeCell ref="AI169:AK169"/>
    <mergeCell ref="C164:D164"/>
    <mergeCell ref="E164:F164"/>
    <mergeCell ref="G164:H164"/>
    <mergeCell ref="I164:M164"/>
    <mergeCell ref="N164:O164"/>
    <mergeCell ref="P164:Q164"/>
    <mergeCell ref="R164:S164"/>
    <mergeCell ref="C165:D165"/>
    <mergeCell ref="E165:F165"/>
    <mergeCell ref="G165:H165"/>
    <mergeCell ref="I165:M165"/>
    <mergeCell ref="N165:O165"/>
    <mergeCell ref="P165:Q165"/>
    <mergeCell ref="R165:S165"/>
    <mergeCell ref="AL167:AM167"/>
    <mergeCell ref="AN167:AO167"/>
    <mergeCell ref="AP167:AQ167"/>
    <mergeCell ref="AR167:AS167"/>
    <mergeCell ref="AT167:AU167"/>
    <mergeCell ref="AV167:AX167"/>
    <mergeCell ref="AY167:BA167"/>
    <mergeCell ref="BB167:BC167"/>
    <mergeCell ref="T167:U167"/>
    <mergeCell ref="V167:X167"/>
    <mergeCell ref="Y167:Z167"/>
    <mergeCell ref="AB167:AC167"/>
    <mergeCell ref="AD167:AE167"/>
    <mergeCell ref="AF167:AH167"/>
    <mergeCell ref="AI167:AK167"/>
    <mergeCell ref="C167:D167"/>
    <mergeCell ref="E167:F167"/>
    <mergeCell ref="G167:H167"/>
    <mergeCell ref="I167:M167"/>
    <mergeCell ref="N167:O167"/>
    <mergeCell ref="P167:Q167"/>
    <mergeCell ref="R167:S167"/>
    <mergeCell ref="AP168:AQ168"/>
    <mergeCell ref="AP169:AQ169"/>
    <mergeCell ref="AR169:AS169"/>
    <mergeCell ref="AT169:AU169"/>
    <mergeCell ref="AV169:AX169"/>
    <mergeCell ref="AY169:BA169"/>
    <mergeCell ref="BB169:BC169"/>
    <mergeCell ref="AL168:AM168"/>
    <mergeCell ref="AN168:AO168"/>
    <mergeCell ref="AR168:AS168"/>
    <mergeCell ref="AT168:AU168"/>
    <mergeCell ref="AV168:AX168"/>
    <mergeCell ref="AY168:BA168"/>
    <mergeCell ref="BB168:BC168"/>
    <mergeCell ref="C169:D169"/>
    <mergeCell ref="E169:F169"/>
    <mergeCell ref="G169:H169"/>
    <mergeCell ref="I169:M169"/>
    <mergeCell ref="N169:O169"/>
    <mergeCell ref="P169:Q169"/>
    <mergeCell ref="R169:S169"/>
    <mergeCell ref="AL170:AM170"/>
    <mergeCell ref="AN170:AO170"/>
    <mergeCell ref="AP170:AQ170"/>
    <mergeCell ref="AR170:AS170"/>
    <mergeCell ref="AT170:AU170"/>
    <mergeCell ref="AV170:AX170"/>
    <mergeCell ref="AY170:BA170"/>
    <mergeCell ref="BB170:BC170"/>
    <mergeCell ref="T170:U170"/>
    <mergeCell ref="V170:X170"/>
    <mergeCell ref="Y170:Z170"/>
    <mergeCell ref="AB170:AC170"/>
    <mergeCell ref="AD170:AE170"/>
    <mergeCell ref="AF170:AH170"/>
    <mergeCell ref="AI170:AK170"/>
    <mergeCell ref="C170:D170"/>
    <mergeCell ref="E170:F170"/>
    <mergeCell ref="G170:H170"/>
    <mergeCell ref="I170:M170"/>
    <mergeCell ref="N170:O170"/>
    <mergeCell ref="P170:Q170"/>
    <mergeCell ref="R170:S170"/>
    <mergeCell ref="AL171:AM171"/>
    <mergeCell ref="AN171:AO171"/>
    <mergeCell ref="AP171:AQ171"/>
    <mergeCell ref="AR171:AS171"/>
    <mergeCell ref="AT171:AU171"/>
    <mergeCell ref="AV171:AX171"/>
    <mergeCell ref="AY171:BA171"/>
    <mergeCell ref="BB171:BC171"/>
    <mergeCell ref="T171:U171"/>
    <mergeCell ref="V171:X171"/>
    <mergeCell ref="Y171:Z171"/>
    <mergeCell ref="AB171:AC171"/>
    <mergeCell ref="AD171:AE171"/>
    <mergeCell ref="AF171:AH171"/>
    <mergeCell ref="AI171:AK171"/>
    <mergeCell ref="C171:D171"/>
    <mergeCell ref="E171:F171"/>
    <mergeCell ref="G171:H171"/>
    <mergeCell ref="I171:M171"/>
    <mergeCell ref="N171:O171"/>
    <mergeCell ref="P171:Q171"/>
    <mergeCell ref="R171:S171"/>
    <mergeCell ref="AL174:AM174"/>
    <mergeCell ref="AN174:AO174"/>
    <mergeCell ref="T174:U174"/>
    <mergeCell ref="V174:X174"/>
    <mergeCell ref="Y174:Z174"/>
    <mergeCell ref="AB174:AC174"/>
    <mergeCell ref="AD174:AE174"/>
    <mergeCell ref="AF174:AH174"/>
    <mergeCell ref="AI174:AK174"/>
    <mergeCell ref="AL175:AM175"/>
    <mergeCell ref="AN175:AO175"/>
    <mergeCell ref="T175:U175"/>
    <mergeCell ref="V175:X175"/>
    <mergeCell ref="Y175:Z175"/>
    <mergeCell ref="AB175:AC175"/>
    <mergeCell ref="AD175:AE175"/>
    <mergeCell ref="AF175:AH175"/>
    <mergeCell ref="AI175:AK175"/>
    <mergeCell ref="AL172:AM172"/>
    <mergeCell ref="AN172:AO172"/>
    <mergeCell ref="AP172:AQ172"/>
    <mergeCell ref="AR172:AS172"/>
    <mergeCell ref="AT172:AU172"/>
    <mergeCell ref="AV172:AX172"/>
    <mergeCell ref="AY172:BA172"/>
    <mergeCell ref="BB172:BC172"/>
    <mergeCell ref="T172:U172"/>
    <mergeCell ref="V172:X172"/>
    <mergeCell ref="Y172:Z172"/>
    <mergeCell ref="AB172:AC172"/>
    <mergeCell ref="AD172:AE172"/>
    <mergeCell ref="AF172:AH172"/>
    <mergeCell ref="AI172:AK172"/>
    <mergeCell ref="C172:D172"/>
    <mergeCell ref="E172:F172"/>
    <mergeCell ref="G172:H172"/>
    <mergeCell ref="I172:M172"/>
    <mergeCell ref="N172:O172"/>
    <mergeCell ref="P172:Q172"/>
    <mergeCell ref="R172:S172"/>
    <mergeCell ref="T173:U173"/>
    <mergeCell ref="V173:X173"/>
    <mergeCell ref="Y173:Z173"/>
    <mergeCell ref="AB173:AC173"/>
    <mergeCell ref="AD173:AE173"/>
    <mergeCell ref="AF173:AH173"/>
    <mergeCell ref="AI173:AK173"/>
    <mergeCell ref="AL173:AM173"/>
    <mergeCell ref="AN173:AO173"/>
    <mergeCell ref="AR173:AS173"/>
    <mergeCell ref="AT173:AU173"/>
    <mergeCell ref="AV173:AX173"/>
    <mergeCell ref="AY173:BA173"/>
    <mergeCell ref="BB173:BC173"/>
    <mergeCell ref="C175:D175"/>
    <mergeCell ref="E175:F175"/>
    <mergeCell ref="G175:H175"/>
    <mergeCell ref="I175:M175"/>
    <mergeCell ref="N175:O175"/>
    <mergeCell ref="P175:Q175"/>
    <mergeCell ref="R175:S175"/>
    <mergeCell ref="AP175:AQ175"/>
    <mergeCell ref="AR175:AS175"/>
    <mergeCell ref="AT175:AU175"/>
    <mergeCell ref="AV175:AX175"/>
    <mergeCell ref="AY175:BA175"/>
    <mergeCell ref="BB175:BC175"/>
    <mergeCell ref="AP173:AQ173"/>
    <mergeCell ref="AP174:AQ174"/>
    <mergeCell ref="AR174:AS174"/>
    <mergeCell ref="AT174:AU174"/>
    <mergeCell ref="AV174:AX174"/>
    <mergeCell ref="AY174:BA174"/>
    <mergeCell ref="BB174:BC174"/>
    <mergeCell ref="T177:U177"/>
    <mergeCell ref="V177:X177"/>
    <mergeCell ref="Y177:Z177"/>
    <mergeCell ref="AB177:AC177"/>
    <mergeCell ref="AD177:AE177"/>
    <mergeCell ref="AF177:AH177"/>
    <mergeCell ref="AI177:AK177"/>
    <mergeCell ref="C177:D177"/>
    <mergeCell ref="E177:F177"/>
    <mergeCell ref="G177:H177"/>
    <mergeCell ref="I177:M177"/>
    <mergeCell ref="N177:O177"/>
    <mergeCell ref="P177:Q177"/>
    <mergeCell ref="R177:S177"/>
    <mergeCell ref="AL178:AM178"/>
    <mergeCell ref="AN178:AO178"/>
    <mergeCell ref="T178:U178"/>
    <mergeCell ref="V178:X178"/>
    <mergeCell ref="Y178:Z178"/>
    <mergeCell ref="AB178:AC178"/>
    <mergeCell ref="AD178:AE178"/>
    <mergeCell ref="AF178:AH178"/>
    <mergeCell ref="AI178:AK178"/>
    <mergeCell ref="C173:D173"/>
    <mergeCell ref="E173:F173"/>
    <mergeCell ref="G173:H173"/>
    <mergeCell ref="I173:M173"/>
    <mergeCell ref="N173:O173"/>
    <mergeCell ref="P173:Q173"/>
    <mergeCell ref="R173:S173"/>
    <mergeCell ref="C174:D174"/>
    <mergeCell ref="E174:F174"/>
    <mergeCell ref="G174:H174"/>
    <mergeCell ref="I174:M174"/>
    <mergeCell ref="N174:O174"/>
    <mergeCell ref="P174:Q174"/>
    <mergeCell ref="R174:S174"/>
    <mergeCell ref="AL176:AM176"/>
    <mergeCell ref="AN176:AO176"/>
    <mergeCell ref="AP176:AQ176"/>
    <mergeCell ref="AR176:AS176"/>
    <mergeCell ref="AT176:AU176"/>
    <mergeCell ref="AV176:AX176"/>
    <mergeCell ref="AY176:BA176"/>
    <mergeCell ref="BB176:BC176"/>
    <mergeCell ref="T176:U176"/>
    <mergeCell ref="V176:X176"/>
    <mergeCell ref="Y176:Z176"/>
    <mergeCell ref="AB176:AC176"/>
    <mergeCell ref="AD176:AE176"/>
    <mergeCell ref="AF176:AH176"/>
    <mergeCell ref="AI176:AK176"/>
    <mergeCell ref="C176:D176"/>
    <mergeCell ref="E176:F176"/>
    <mergeCell ref="G176:H176"/>
    <mergeCell ref="I176:M176"/>
    <mergeCell ref="N176:O176"/>
    <mergeCell ref="P176:Q176"/>
    <mergeCell ref="R176:S176"/>
    <mergeCell ref="AP177:AQ177"/>
    <mergeCell ref="AP178:AQ178"/>
    <mergeCell ref="AR178:AS178"/>
    <mergeCell ref="AT178:AU178"/>
    <mergeCell ref="AV178:AX178"/>
    <mergeCell ref="AY178:BA178"/>
    <mergeCell ref="BB178:BC178"/>
    <mergeCell ref="AL177:AM177"/>
    <mergeCell ref="AN177:AO177"/>
    <mergeCell ref="AR177:AS177"/>
    <mergeCell ref="AT177:AU177"/>
    <mergeCell ref="AV177:AX177"/>
    <mergeCell ref="AY177:BA177"/>
    <mergeCell ref="BB177:BC177"/>
    <mergeCell ref="C178:D178"/>
    <mergeCell ref="E178:F178"/>
    <mergeCell ref="G178:H178"/>
    <mergeCell ref="I178:M178"/>
    <mergeCell ref="N178:O178"/>
    <mergeCell ref="P178:Q178"/>
    <mergeCell ref="R178:S178"/>
    <mergeCell ref="AL179:AM179"/>
    <mergeCell ref="AN179:AO179"/>
    <mergeCell ref="AP179:AQ179"/>
    <mergeCell ref="AR179:AS179"/>
    <mergeCell ref="AT179:AU179"/>
    <mergeCell ref="AV179:AX179"/>
    <mergeCell ref="AY179:BA179"/>
    <mergeCell ref="BB179:BC179"/>
    <mergeCell ref="T179:U179"/>
    <mergeCell ref="V179:X179"/>
    <mergeCell ref="Y179:Z179"/>
    <mergeCell ref="AB179:AC179"/>
    <mergeCell ref="AD179:AE179"/>
    <mergeCell ref="AF179:AH179"/>
    <mergeCell ref="AI179:AK179"/>
    <mergeCell ref="C179:D179"/>
    <mergeCell ref="E179:F179"/>
    <mergeCell ref="G179:H179"/>
    <mergeCell ref="I179:M179"/>
    <mergeCell ref="N179:O179"/>
    <mergeCell ref="P179:Q179"/>
    <mergeCell ref="R179:S179"/>
    <mergeCell ref="AL180:AM180"/>
    <mergeCell ref="AN180:AO180"/>
    <mergeCell ref="AP180:AQ180"/>
    <mergeCell ref="AR180:AS180"/>
    <mergeCell ref="AT180:AU180"/>
    <mergeCell ref="AV180:AX180"/>
    <mergeCell ref="AY180:BA180"/>
    <mergeCell ref="BB180:BC180"/>
    <mergeCell ref="T180:U180"/>
    <mergeCell ref="V180:X180"/>
    <mergeCell ref="Y180:Z180"/>
    <mergeCell ref="AB180:AC180"/>
    <mergeCell ref="AD180:AE180"/>
    <mergeCell ref="AF180:AH180"/>
    <mergeCell ref="AI180:AK180"/>
    <mergeCell ref="C180:D180"/>
    <mergeCell ref="E180:F180"/>
    <mergeCell ref="G180:H180"/>
    <mergeCell ref="I180:M180"/>
    <mergeCell ref="N180:O180"/>
    <mergeCell ref="P180:Q180"/>
    <mergeCell ref="R180:S180"/>
    <mergeCell ref="AL183:AM183"/>
    <mergeCell ref="AN183:AO183"/>
    <mergeCell ref="T183:U183"/>
    <mergeCell ref="V183:X183"/>
    <mergeCell ref="Y183:Z183"/>
    <mergeCell ref="AB183:AC183"/>
    <mergeCell ref="AD183:AE183"/>
    <mergeCell ref="AF183:AH183"/>
    <mergeCell ref="AI183:AK183"/>
    <mergeCell ref="AL184:AM184"/>
    <mergeCell ref="AN184:AO184"/>
    <mergeCell ref="T184:U184"/>
    <mergeCell ref="V184:X184"/>
    <mergeCell ref="Y184:Z184"/>
    <mergeCell ref="AB184:AC184"/>
    <mergeCell ref="AD184:AE184"/>
    <mergeCell ref="AF184:AH184"/>
    <mergeCell ref="AI184:AK184"/>
    <mergeCell ref="AL181:AM181"/>
    <mergeCell ref="AN181:AO181"/>
    <mergeCell ref="AP181:AQ181"/>
    <mergeCell ref="AR181:AS181"/>
    <mergeCell ref="AT181:AU181"/>
    <mergeCell ref="AV181:AX181"/>
    <mergeCell ref="AY181:BA181"/>
    <mergeCell ref="BB181:BC181"/>
    <mergeCell ref="T181:U181"/>
    <mergeCell ref="V181:X181"/>
    <mergeCell ref="Y181:Z181"/>
    <mergeCell ref="AB181:AC181"/>
    <mergeCell ref="AD181:AE181"/>
    <mergeCell ref="AF181:AH181"/>
    <mergeCell ref="AI181:AK181"/>
    <mergeCell ref="C181:D181"/>
    <mergeCell ref="E181:F181"/>
    <mergeCell ref="G181:H181"/>
    <mergeCell ref="I181:M181"/>
    <mergeCell ref="N181:O181"/>
    <mergeCell ref="P181:Q181"/>
    <mergeCell ref="R181:S181"/>
    <mergeCell ref="T182:U182"/>
    <mergeCell ref="V182:X182"/>
    <mergeCell ref="Y182:Z182"/>
    <mergeCell ref="AB182:AC182"/>
    <mergeCell ref="AD182:AE182"/>
    <mergeCell ref="AF182:AH182"/>
    <mergeCell ref="AI182:AK182"/>
    <mergeCell ref="AL182:AM182"/>
    <mergeCell ref="AN182:AO182"/>
    <mergeCell ref="AR182:AS182"/>
    <mergeCell ref="AT182:AU182"/>
    <mergeCell ref="AV182:AX182"/>
    <mergeCell ref="AY182:BA182"/>
    <mergeCell ref="BB182:BC182"/>
    <mergeCell ref="C184:D184"/>
    <mergeCell ref="E184:F184"/>
    <mergeCell ref="G184:H184"/>
    <mergeCell ref="I184:M184"/>
    <mergeCell ref="N184:O184"/>
    <mergeCell ref="P184:Q184"/>
    <mergeCell ref="R184:S184"/>
    <mergeCell ref="AP184:AQ184"/>
    <mergeCell ref="AR184:AS184"/>
    <mergeCell ref="AT184:AU184"/>
    <mergeCell ref="AV184:AX184"/>
    <mergeCell ref="AY184:BA184"/>
    <mergeCell ref="BB184:BC184"/>
    <mergeCell ref="AP182:AQ182"/>
    <mergeCell ref="AP183:AQ183"/>
    <mergeCell ref="AR183:AS183"/>
    <mergeCell ref="AT183:AU183"/>
    <mergeCell ref="AV183:AX183"/>
    <mergeCell ref="AY183:BA183"/>
    <mergeCell ref="BB183:BC183"/>
    <mergeCell ref="T186:U186"/>
    <mergeCell ref="V186:X186"/>
    <mergeCell ref="Y186:Z186"/>
    <mergeCell ref="AB186:AC186"/>
    <mergeCell ref="AD186:AE186"/>
    <mergeCell ref="AF186:AH186"/>
    <mergeCell ref="AI186:AK186"/>
    <mergeCell ref="C186:D186"/>
    <mergeCell ref="E186:F186"/>
    <mergeCell ref="G186:H186"/>
    <mergeCell ref="I186:M186"/>
    <mergeCell ref="N186:O186"/>
    <mergeCell ref="P186:Q186"/>
    <mergeCell ref="R186:S186"/>
    <mergeCell ref="AL187:AM187"/>
    <mergeCell ref="AN187:AO187"/>
    <mergeCell ref="T187:U187"/>
    <mergeCell ref="V187:X187"/>
    <mergeCell ref="Y187:Z187"/>
    <mergeCell ref="AB187:AC187"/>
    <mergeCell ref="AD187:AE187"/>
    <mergeCell ref="AF187:AH187"/>
    <mergeCell ref="AI187:AK187"/>
    <mergeCell ref="C182:D182"/>
    <mergeCell ref="E182:F182"/>
    <mergeCell ref="G182:H182"/>
    <mergeCell ref="I182:M182"/>
    <mergeCell ref="N182:O182"/>
    <mergeCell ref="P182:Q182"/>
    <mergeCell ref="R182:S182"/>
    <mergeCell ref="C183:D183"/>
    <mergeCell ref="E183:F183"/>
    <mergeCell ref="G183:H183"/>
    <mergeCell ref="I183:M183"/>
    <mergeCell ref="N183:O183"/>
    <mergeCell ref="P183:Q183"/>
    <mergeCell ref="R183:S183"/>
    <mergeCell ref="AL185:AM185"/>
    <mergeCell ref="AN185:AO185"/>
    <mergeCell ref="AP185:AQ185"/>
    <mergeCell ref="AR185:AS185"/>
    <mergeCell ref="AT185:AU185"/>
    <mergeCell ref="AV185:AX185"/>
    <mergeCell ref="AY185:BA185"/>
    <mergeCell ref="BB185:BC185"/>
    <mergeCell ref="T185:U185"/>
    <mergeCell ref="V185:X185"/>
    <mergeCell ref="Y185:Z185"/>
    <mergeCell ref="AB185:AC185"/>
    <mergeCell ref="AD185:AE185"/>
    <mergeCell ref="AF185:AH185"/>
    <mergeCell ref="AI185:AK185"/>
    <mergeCell ref="C185:D185"/>
    <mergeCell ref="E185:F185"/>
    <mergeCell ref="G185:H185"/>
    <mergeCell ref="I185:M185"/>
    <mergeCell ref="N185:O185"/>
    <mergeCell ref="P185:Q185"/>
    <mergeCell ref="R185:S185"/>
    <mergeCell ref="AP186:AQ186"/>
    <mergeCell ref="AP187:AQ187"/>
    <mergeCell ref="AR187:AS187"/>
    <mergeCell ref="AT187:AU187"/>
    <mergeCell ref="AV187:AX187"/>
    <mergeCell ref="AY187:BA187"/>
    <mergeCell ref="BB187:BC187"/>
    <mergeCell ref="AL186:AM186"/>
    <mergeCell ref="AN186:AO186"/>
    <mergeCell ref="AR186:AS186"/>
    <mergeCell ref="AT186:AU186"/>
    <mergeCell ref="AV186:AX186"/>
    <mergeCell ref="AY186:BA186"/>
    <mergeCell ref="BB186:BC186"/>
    <mergeCell ref="C187:D187"/>
    <mergeCell ref="E187:F187"/>
    <mergeCell ref="G187:H187"/>
    <mergeCell ref="I187:M187"/>
    <mergeCell ref="N187:O187"/>
    <mergeCell ref="P187:Q187"/>
    <mergeCell ref="R187:S187"/>
    <mergeCell ref="AL188:AM188"/>
    <mergeCell ref="AN188:AO188"/>
    <mergeCell ref="AP188:AQ188"/>
    <mergeCell ref="AR188:AS188"/>
    <mergeCell ref="AT188:AU188"/>
    <mergeCell ref="AV188:AX188"/>
    <mergeCell ref="AY188:BA188"/>
    <mergeCell ref="BB188:BC188"/>
    <mergeCell ref="T188:U188"/>
    <mergeCell ref="V188:X188"/>
    <mergeCell ref="Y188:Z188"/>
    <mergeCell ref="AB188:AC188"/>
    <mergeCell ref="AD188:AE188"/>
    <mergeCell ref="AF188:AH188"/>
    <mergeCell ref="AI188:AK188"/>
    <mergeCell ref="C188:D188"/>
    <mergeCell ref="E188:F188"/>
    <mergeCell ref="G188:H188"/>
    <mergeCell ref="I188:M188"/>
    <mergeCell ref="N188:O188"/>
    <mergeCell ref="P188:Q188"/>
    <mergeCell ref="R188:S188"/>
    <mergeCell ref="AL189:AM189"/>
    <mergeCell ref="AN189:AO189"/>
    <mergeCell ref="AP189:AQ189"/>
    <mergeCell ref="AR189:AS189"/>
    <mergeCell ref="AT189:AU189"/>
    <mergeCell ref="AV189:AX189"/>
    <mergeCell ref="AY189:BA189"/>
    <mergeCell ref="BB189:BC189"/>
    <mergeCell ref="T189:U189"/>
    <mergeCell ref="V189:X189"/>
    <mergeCell ref="Y189:Z189"/>
    <mergeCell ref="AB189:AC189"/>
    <mergeCell ref="AD189:AE189"/>
    <mergeCell ref="AF189:AH189"/>
    <mergeCell ref="AI189:AK189"/>
    <mergeCell ref="C189:D189"/>
    <mergeCell ref="E189:F189"/>
    <mergeCell ref="G189:H189"/>
    <mergeCell ref="I189:M189"/>
    <mergeCell ref="N189:O189"/>
    <mergeCell ref="P189:Q189"/>
    <mergeCell ref="R189:S189"/>
    <mergeCell ref="AL192:AM192"/>
    <mergeCell ref="AN192:AO192"/>
    <mergeCell ref="T192:U192"/>
    <mergeCell ref="V192:X192"/>
    <mergeCell ref="Y192:Z192"/>
    <mergeCell ref="AB192:AC192"/>
    <mergeCell ref="AD192:AE192"/>
    <mergeCell ref="AF192:AH192"/>
    <mergeCell ref="AI192:AK192"/>
    <mergeCell ref="AL193:AM193"/>
    <mergeCell ref="AN193:AO193"/>
    <mergeCell ref="T193:U193"/>
    <mergeCell ref="V193:X193"/>
    <mergeCell ref="Y193:Z193"/>
    <mergeCell ref="AB193:AC193"/>
    <mergeCell ref="AD193:AE193"/>
    <mergeCell ref="AF193:AH193"/>
    <mergeCell ref="AI193:AK193"/>
    <mergeCell ref="AL190:AM190"/>
    <mergeCell ref="AN190:AO190"/>
    <mergeCell ref="AP190:AQ190"/>
    <mergeCell ref="AR190:AS190"/>
    <mergeCell ref="AT190:AU190"/>
    <mergeCell ref="AV190:AX190"/>
    <mergeCell ref="AY190:BA190"/>
    <mergeCell ref="BB190:BC190"/>
    <mergeCell ref="T190:U190"/>
    <mergeCell ref="V190:X190"/>
    <mergeCell ref="Y190:Z190"/>
    <mergeCell ref="AB190:AC190"/>
    <mergeCell ref="AD190:AE190"/>
    <mergeCell ref="AF190:AH190"/>
    <mergeCell ref="AI190:AK190"/>
    <mergeCell ref="C190:D190"/>
    <mergeCell ref="E190:F190"/>
    <mergeCell ref="G190:H190"/>
    <mergeCell ref="I190:M190"/>
    <mergeCell ref="N190:O190"/>
    <mergeCell ref="P190:Q190"/>
    <mergeCell ref="R190:S190"/>
    <mergeCell ref="T191:U191"/>
    <mergeCell ref="V191:X191"/>
    <mergeCell ref="Y191:Z191"/>
    <mergeCell ref="AB191:AC191"/>
    <mergeCell ref="AD191:AE191"/>
    <mergeCell ref="AF191:AH191"/>
    <mergeCell ref="AI191:AK191"/>
    <mergeCell ref="AL191:AM191"/>
    <mergeCell ref="AN191:AO191"/>
    <mergeCell ref="AR191:AS191"/>
    <mergeCell ref="AT191:AU191"/>
    <mergeCell ref="AV191:AX191"/>
    <mergeCell ref="AY191:BA191"/>
    <mergeCell ref="BB191:BC191"/>
    <mergeCell ref="C193:D193"/>
    <mergeCell ref="E193:F193"/>
    <mergeCell ref="G193:H193"/>
    <mergeCell ref="I193:M193"/>
    <mergeCell ref="N193:O193"/>
    <mergeCell ref="P193:Q193"/>
    <mergeCell ref="R193:S193"/>
    <mergeCell ref="AP193:AQ193"/>
    <mergeCell ref="AR193:AS193"/>
    <mergeCell ref="AT193:AU193"/>
    <mergeCell ref="AV193:AX193"/>
    <mergeCell ref="AY193:BA193"/>
    <mergeCell ref="BB193:BC193"/>
    <mergeCell ref="AP191:AQ191"/>
    <mergeCell ref="AP192:AQ192"/>
    <mergeCell ref="AR192:AS192"/>
    <mergeCell ref="AT192:AU192"/>
    <mergeCell ref="AV192:AX192"/>
    <mergeCell ref="AY192:BA192"/>
    <mergeCell ref="BB192:BC192"/>
    <mergeCell ref="T195:U195"/>
    <mergeCell ref="V195:X195"/>
    <mergeCell ref="Y195:Z195"/>
    <mergeCell ref="AB195:AC195"/>
    <mergeCell ref="AD195:AE195"/>
    <mergeCell ref="AF195:AH195"/>
    <mergeCell ref="AI195:AK195"/>
    <mergeCell ref="C195:D195"/>
    <mergeCell ref="E195:F195"/>
    <mergeCell ref="G195:H195"/>
    <mergeCell ref="I195:M195"/>
    <mergeCell ref="N195:O195"/>
    <mergeCell ref="P195:Q195"/>
    <mergeCell ref="R195:S195"/>
    <mergeCell ref="AL196:AM196"/>
    <mergeCell ref="AN196:AO196"/>
    <mergeCell ref="T196:U196"/>
    <mergeCell ref="V196:X196"/>
    <mergeCell ref="Y196:Z196"/>
    <mergeCell ref="AB196:AC196"/>
    <mergeCell ref="AD196:AE196"/>
    <mergeCell ref="AF196:AH196"/>
    <mergeCell ref="AI196:AK196"/>
    <mergeCell ref="C191:D191"/>
    <mergeCell ref="E191:F191"/>
    <mergeCell ref="G191:H191"/>
    <mergeCell ref="I191:M191"/>
    <mergeCell ref="N191:O191"/>
    <mergeCell ref="P191:Q191"/>
    <mergeCell ref="R191:S191"/>
    <mergeCell ref="C192:D192"/>
    <mergeCell ref="E192:F192"/>
    <mergeCell ref="G192:H192"/>
    <mergeCell ref="I192:M192"/>
    <mergeCell ref="N192:O192"/>
    <mergeCell ref="P192:Q192"/>
    <mergeCell ref="R192:S192"/>
    <mergeCell ref="AL194:AM194"/>
    <mergeCell ref="AN194:AO194"/>
    <mergeCell ref="AP194:AQ194"/>
    <mergeCell ref="AR194:AS194"/>
    <mergeCell ref="AT194:AU194"/>
    <mergeCell ref="AV194:AX194"/>
    <mergeCell ref="AY194:BA194"/>
    <mergeCell ref="BB194:BC194"/>
    <mergeCell ref="T194:U194"/>
    <mergeCell ref="V194:X194"/>
    <mergeCell ref="Y194:Z194"/>
    <mergeCell ref="AB194:AC194"/>
    <mergeCell ref="AD194:AE194"/>
    <mergeCell ref="AF194:AH194"/>
    <mergeCell ref="AI194:AK194"/>
    <mergeCell ref="C194:D194"/>
    <mergeCell ref="E194:F194"/>
    <mergeCell ref="G194:H194"/>
    <mergeCell ref="I194:M194"/>
    <mergeCell ref="N194:O194"/>
    <mergeCell ref="P194:Q194"/>
    <mergeCell ref="R194:S194"/>
    <mergeCell ref="AP195:AQ195"/>
    <mergeCell ref="AP196:AQ196"/>
    <mergeCell ref="AR196:AS196"/>
    <mergeCell ref="AT196:AU196"/>
    <mergeCell ref="AV196:AX196"/>
    <mergeCell ref="AY196:BA196"/>
    <mergeCell ref="BB196:BC196"/>
    <mergeCell ref="AL195:AM195"/>
    <mergeCell ref="AN195:AO195"/>
    <mergeCell ref="AR195:AS195"/>
    <mergeCell ref="AT195:AU195"/>
    <mergeCell ref="AV195:AX195"/>
    <mergeCell ref="AY195:BA195"/>
    <mergeCell ref="BB195:BC195"/>
    <mergeCell ref="C196:D196"/>
    <mergeCell ref="E196:F196"/>
    <mergeCell ref="G196:H196"/>
    <mergeCell ref="I196:M196"/>
    <mergeCell ref="N196:O196"/>
    <mergeCell ref="P196:Q196"/>
    <mergeCell ref="R196:S196"/>
    <mergeCell ref="AL197:AM197"/>
    <mergeCell ref="AN197:AO197"/>
    <mergeCell ref="AP197:AQ197"/>
    <mergeCell ref="AR197:AS197"/>
    <mergeCell ref="AT197:AU197"/>
    <mergeCell ref="AV197:AX197"/>
    <mergeCell ref="AY197:BA197"/>
    <mergeCell ref="BB197:BC197"/>
    <mergeCell ref="T197:U197"/>
    <mergeCell ref="V197:X197"/>
    <mergeCell ref="Y197:Z197"/>
    <mergeCell ref="AB197:AC197"/>
    <mergeCell ref="AD197:AE197"/>
    <mergeCell ref="AF197:AH197"/>
    <mergeCell ref="AI197:AK197"/>
    <mergeCell ref="C197:D197"/>
    <mergeCell ref="E197:F197"/>
    <mergeCell ref="G197:H197"/>
    <mergeCell ref="I197:M197"/>
    <mergeCell ref="N197:O197"/>
    <mergeCell ref="P197:Q197"/>
    <mergeCell ref="R197:S197"/>
    <mergeCell ref="AL198:AM198"/>
    <mergeCell ref="AN198:AO198"/>
    <mergeCell ref="AP198:AQ198"/>
    <mergeCell ref="AR198:AS198"/>
    <mergeCell ref="AT198:AU198"/>
    <mergeCell ref="AV198:AX198"/>
    <mergeCell ref="AY198:BA198"/>
    <mergeCell ref="BB198:BC198"/>
    <mergeCell ref="T198:U198"/>
    <mergeCell ref="V198:X198"/>
    <mergeCell ref="Y198:Z198"/>
    <mergeCell ref="AB198:AC198"/>
    <mergeCell ref="AD198:AE198"/>
    <mergeCell ref="AF198:AH198"/>
    <mergeCell ref="AI198:AK198"/>
    <mergeCell ref="C198:D198"/>
    <mergeCell ref="E198:F198"/>
    <mergeCell ref="G198:H198"/>
    <mergeCell ref="I198:M198"/>
    <mergeCell ref="N198:O198"/>
    <mergeCell ref="P198:Q198"/>
    <mergeCell ref="R198:S198"/>
    <mergeCell ref="AL201:AM201"/>
    <mergeCell ref="AN201:AO201"/>
    <mergeCell ref="T201:U201"/>
    <mergeCell ref="V201:X201"/>
    <mergeCell ref="Y201:Z201"/>
    <mergeCell ref="AB201:AC201"/>
    <mergeCell ref="AD201:AE201"/>
    <mergeCell ref="AF201:AH201"/>
    <mergeCell ref="AI201:AK201"/>
    <mergeCell ref="AL202:AM202"/>
    <mergeCell ref="AN202:AO202"/>
    <mergeCell ref="T202:U202"/>
    <mergeCell ref="V202:X202"/>
    <mergeCell ref="Y202:Z202"/>
    <mergeCell ref="AB202:AC202"/>
    <mergeCell ref="AD202:AE202"/>
    <mergeCell ref="AF202:AH202"/>
    <mergeCell ref="AI202:AK202"/>
    <mergeCell ref="AL199:AM199"/>
    <mergeCell ref="AN199:AO199"/>
    <mergeCell ref="AP199:AQ199"/>
    <mergeCell ref="AR199:AS199"/>
    <mergeCell ref="AT199:AU199"/>
    <mergeCell ref="AV199:AX199"/>
    <mergeCell ref="AY199:BA199"/>
    <mergeCell ref="BB199:BC199"/>
    <mergeCell ref="T199:U199"/>
    <mergeCell ref="V199:X199"/>
    <mergeCell ref="Y199:Z199"/>
    <mergeCell ref="AB199:AC199"/>
    <mergeCell ref="AD199:AE199"/>
    <mergeCell ref="AF199:AH199"/>
    <mergeCell ref="AI199:AK199"/>
    <mergeCell ref="C199:D199"/>
    <mergeCell ref="E199:F199"/>
    <mergeCell ref="G199:H199"/>
    <mergeCell ref="I199:M199"/>
    <mergeCell ref="N199:O199"/>
    <mergeCell ref="P199:Q199"/>
    <mergeCell ref="R199:S199"/>
    <mergeCell ref="T200:U200"/>
    <mergeCell ref="V200:X200"/>
    <mergeCell ref="Y200:Z200"/>
    <mergeCell ref="AB200:AC200"/>
    <mergeCell ref="AD200:AE200"/>
    <mergeCell ref="AF200:AH200"/>
    <mergeCell ref="AI200:AK200"/>
    <mergeCell ref="AL200:AM200"/>
    <mergeCell ref="AN200:AO200"/>
    <mergeCell ref="AR200:AS200"/>
    <mergeCell ref="AT200:AU200"/>
    <mergeCell ref="AV200:AX200"/>
    <mergeCell ref="AY200:BA200"/>
    <mergeCell ref="BB200:BC200"/>
    <mergeCell ref="C202:D202"/>
    <mergeCell ref="E202:F202"/>
    <mergeCell ref="G202:H202"/>
    <mergeCell ref="I202:M202"/>
    <mergeCell ref="N202:O202"/>
    <mergeCell ref="P202:Q202"/>
    <mergeCell ref="R202:S202"/>
    <mergeCell ref="AP202:AQ202"/>
    <mergeCell ref="AR202:AS202"/>
    <mergeCell ref="AT202:AU202"/>
    <mergeCell ref="AV202:AX202"/>
    <mergeCell ref="AY202:BA202"/>
    <mergeCell ref="BB202:BC202"/>
    <mergeCell ref="AP200:AQ200"/>
    <mergeCell ref="AP201:AQ201"/>
    <mergeCell ref="AR201:AS201"/>
    <mergeCell ref="AT201:AU201"/>
    <mergeCell ref="AV201:AX201"/>
    <mergeCell ref="AY201:BA201"/>
    <mergeCell ref="BB201:BC201"/>
    <mergeCell ref="T204:U204"/>
    <mergeCell ref="V204:X204"/>
    <mergeCell ref="Y204:Z204"/>
    <mergeCell ref="AB204:AC204"/>
    <mergeCell ref="AD204:AE204"/>
    <mergeCell ref="AF204:AH204"/>
    <mergeCell ref="AI204:AK204"/>
    <mergeCell ref="C204:D204"/>
    <mergeCell ref="E204:F204"/>
    <mergeCell ref="G204:H204"/>
    <mergeCell ref="I204:M204"/>
    <mergeCell ref="N204:O204"/>
    <mergeCell ref="P204:Q204"/>
    <mergeCell ref="R204:S204"/>
    <mergeCell ref="AL205:AM205"/>
    <mergeCell ref="AN205:AO205"/>
    <mergeCell ref="T205:U205"/>
    <mergeCell ref="V205:X205"/>
    <mergeCell ref="Y205:Z205"/>
    <mergeCell ref="AB205:AC205"/>
    <mergeCell ref="AD205:AE205"/>
    <mergeCell ref="AF205:AH205"/>
    <mergeCell ref="AI205:AK205"/>
    <mergeCell ref="C200:D200"/>
    <mergeCell ref="E200:F200"/>
    <mergeCell ref="G200:H200"/>
    <mergeCell ref="I200:M200"/>
    <mergeCell ref="N200:O200"/>
    <mergeCell ref="P200:Q200"/>
    <mergeCell ref="R200:S200"/>
    <mergeCell ref="C201:D201"/>
    <mergeCell ref="E201:F201"/>
    <mergeCell ref="G201:H201"/>
    <mergeCell ref="I201:M201"/>
    <mergeCell ref="N201:O201"/>
    <mergeCell ref="P201:Q201"/>
    <mergeCell ref="R201:S201"/>
    <mergeCell ref="AL203:AM203"/>
    <mergeCell ref="AN203:AO203"/>
    <mergeCell ref="AP203:AQ203"/>
    <mergeCell ref="AR203:AS203"/>
    <mergeCell ref="AT203:AU203"/>
    <mergeCell ref="AV203:AX203"/>
    <mergeCell ref="AY203:BA203"/>
    <mergeCell ref="BB203:BC203"/>
    <mergeCell ref="T203:U203"/>
    <mergeCell ref="V203:X203"/>
    <mergeCell ref="Y203:Z203"/>
    <mergeCell ref="AB203:AC203"/>
    <mergeCell ref="AD203:AE203"/>
    <mergeCell ref="AF203:AH203"/>
    <mergeCell ref="AI203:AK203"/>
    <mergeCell ref="C203:D203"/>
    <mergeCell ref="E203:F203"/>
    <mergeCell ref="G203:H203"/>
    <mergeCell ref="I203:M203"/>
    <mergeCell ref="N203:O203"/>
    <mergeCell ref="P203:Q203"/>
    <mergeCell ref="R203:S203"/>
    <mergeCell ref="AP204:AQ204"/>
    <mergeCell ref="AP205:AQ205"/>
    <mergeCell ref="AR205:AS205"/>
    <mergeCell ref="AT205:AU205"/>
    <mergeCell ref="AV205:AX205"/>
    <mergeCell ref="AY205:BA205"/>
    <mergeCell ref="BB205:BC205"/>
    <mergeCell ref="AL204:AM204"/>
    <mergeCell ref="AN204:AO204"/>
    <mergeCell ref="AR204:AS204"/>
    <mergeCell ref="AT204:AU204"/>
    <mergeCell ref="AV204:AX204"/>
    <mergeCell ref="AY204:BA204"/>
    <mergeCell ref="BB204:BC204"/>
    <mergeCell ref="C205:D205"/>
    <mergeCell ref="E205:F205"/>
    <mergeCell ref="G205:H205"/>
    <mergeCell ref="I205:M205"/>
    <mergeCell ref="N205:O205"/>
    <mergeCell ref="P205:Q205"/>
    <mergeCell ref="R205:S205"/>
    <mergeCell ref="AL206:AM206"/>
    <mergeCell ref="AN206:AO206"/>
    <mergeCell ref="AP206:AQ206"/>
    <mergeCell ref="AR206:AS206"/>
    <mergeCell ref="AT206:AU206"/>
    <mergeCell ref="AV206:AX206"/>
    <mergeCell ref="AY206:BA206"/>
    <mergeCell ref="BB206:BC206"/>
    <mergeCell ref="T206:U206"/>
    <mergeCell ref="V206:X206"/>
    <mergeCell ref="Y206:Z206"/>
    <mergeCell ref="AB206:AC206"/>
    <mergeCell ref="AD206:AE206"/>
    <mergeCell ref="AF206:AH206"/>
    <mergeCell ref="AI206:AK206"/>
    <mergeCell ref="C206:D206"/>
    <mergeCell ref="E206:F206"/>
    <mergeCell ref="G206:H206"/>
    <mergeCell ref="I206:M206"/>
    <mergeCell ref="N206:O206"/>
    <mergeCell ref="P206:Q206"/>
    <mergeCell ref="R206:S206"/>
    <mergeCell ref="AL207:AM207"/>
    <mergeCell ref="AN207:AO207"/>
    <mergeCell ref="AP207:AQ207"/>
    <mergeCell ref="AR207:AS207"/>
    <mergeCell ref="AT207:AU207"/>
    <mergeCell ref="AV207:AX207"/>
    <mergeCell ref="AY207:BA207"/>
    <mergeCell ref="BB207:BC207"/>
    <mergeCell ref="T207:U207"/>
    <mergeCell ref="V207:X207"/>
    <mergeCell ref="Y207:Z207"/>
    <mergeCell ref="AB207:AC207"/>
    <mergeCell ref="AD207:AE207"/>
    <mergeCell ref="AF207:AH207"/>
    <mergeCell ref="AI207:AK207"/>
    <mergeCell ref="C207:D207"/>
    <mergeCell ref="E207:F207"/>
    <mergeCell ref="G207:H207"/>
    <mergeCell ref="I207:M207"/>
    <mergeCell ref="N207:O207"/>
    <mergeCell ref="P207:Q207"/>
    <mergeCell ref="R207:S207"/>
    <mergeCell ref="AL210:AM210"/>
    <mergeCell ref="AN210:AO210"/>
    <mergeCell ref="T210:U210"/>
    <mergeCell ref="V210:X210"/>
    <mergeCell ref="Y210:Z210"/>
    <mergeCell ref="AB210:AC210"/>
    <mergeCell ref="AD210:AE210"/>
    <mergeCell ref="AF210:AH210"/>
    <mergeCell ref="AI210:AK210"/>
    <mergeCell ref="AL211:AM211"/>
    <mergeCell ref="AN211:AO211"/>
    <mergeCell ref="T211:U211"/>
    <mergeCell ref="V211:X211"/>
    <mergeCell ref="Y211:Z211"/>
    <mergeCell ref="AB211:AC211"/>
    <mergeCell ref="AD211:AE211"/>
    <mergeCell ref="AF211:AH211"/>
    <mergeCell ref="AI211:AK211"/>
    <mergeCell ref="AL208:AM208"/>
    <mergeCell ref="AN208:AO208"/>
    <mergeCell ref="AP208:AQ208"/>
    <mergeCell ref="AR208:AS208"/>
    <mergeCell ref="AT208:AU208"/>
    <mergeCell ref="AV208:AX208"/>
    <mergeCell ref="AY208:BA208"/>
    <mergeCell ref="BB208:BC208"/>
    <mergeCell ref="T208:U208"/>
    <mergeCell ref="V208:X208"/>
    <mergeCell ref="Y208:Z208"/>
    <mergeCell ref="AB208:AC208"/>
    <mergeCell ref="AD208:AE208"/>
    <mergeCell ref="AF208:AH208"/>
    <mergeCell ref="AI208:AK208"/>
    <mergeCell ref="C208:D208"/>
    <mergeCell ref="E208:F208"/>
    <mergeCell ref="G208:H208"/>
    <mergeCell ref="I208:M208"/>
    <mergeCell ref="N208:O208"/>
    <mergeCell ref="P208:Q208"/>
    <mergeCell ref="R208:S208"/>
    <mergeCell ref="T209:U209"/>
    <mergeCell ref="V209:X209"/>
    <mergeCell ref="Y209:Z209"/>
    <mergeCell ref="AB209:AC209"/>
    <mergeCell ref="AD209:AE209"/>
    <mergeCell ref="AF209:AH209"/>
    <mergeCell ref="AI209:AK209"/>
    <mergeCell ref="AL209:AM209"/>
    <mergeCell ref="AN209:AO209"/>
    <mergeCell ref="AR209:AS209"/>
    <mergeCell ref="AT209:AU209"/>
    <mergeCell ref="AV209:AX209"/>
    <mergeCell ref="AY209:BA209"/>
    <mergeCell ref="BB209:BC209"/>
    <mergeCell ref="C211:D211"/>
    <mergeCell ref="E211:F211"/>
    <mergeCell ref="G211:H211"/>
    <mergeCell ref="I211:M211"/>
    <mergeCell ref="N211:O211"/>
    <mergeCell ref="P211:Q211"/>
    <mergeCell ref="R211:S211"/>
    <mergeCell ref="AP211:AQ211"/>
    <mergeCell ref="AR211:AS211"/>
    <mergeCell ref="AT211:AU211"/>
    <mergeCell ref="AV211:AX211"/>
    <mergeCell ref="AY211:BA211"/>
    <mergeCell ref="BB211:BC211"/>
    <mergeCell ref="AP209:AQ209"/>
    <mergeCell ref="AP210:AQ210"/>
    <mergeCell ref="AR210:AS210"/>
    <mergeCell ref="AT210:AU210"/>
    <mergeCell ref="AV210:AX210"/>
    <mergeCell ref="AY210:BA210"/>
    <mergeCell ref="BB210:BC210"/>
    <mergeCell ref="T213:U213"/>
    <mergeCell ref="V213:X213"/>
    <mergeCell ref="Y213:Z213"/>
    <mergeCell ref="AB213:AC213"/>
    <mergeCell ref="AD213:AE213"/>
    <mergeCell ref="AF213:AH213"/>
    <mergeCell ref="AI213:AK213"/>
    <mergeCell ref="C213:D213"/>
    <mergeCell ref="E213:F213"/>
    <mergeCell ref="G213:H213"/>
    <mergeCell ref="I213:M213"/>
    <mergeCell ref="N213:O213"/>
    <mergeCell ref="P213:Q213"/>
    <mergeCell ref="R213:S213"/>
    <mergeCell ref="AL214:AM214"/>
    <mergeCell ref="AN214:AO214"/>
    <mergeCell ref="T214:U214"/>
    <mergeCell ref="V214:X214"/>
    <mergeCell ref="Y214:Z214"/>
    <mergeCell ref="AB214:AC214"/>
    <mergeCell ref="AD214:AE214"/>
    <mergeCell ref="AF214:AH214"/>
    <mergeCell ref="AI214:AK214"/>
    <mergeCell ref="C209:D209"/>
    <mergeCell ref="E209:F209"/>
    <mergeCell ref="G209:H209"/>
    <mergeCell ref="I209:M209"/>
    <mergeCell ref="N209:O209"/>
    <mergeCell ref="P209:Q209"/>
    <mergeCell ref="R209:S209"/>
    <mergeCell ref="C210:D210"/>
    <mergeCell ref="E210:F210"/>
    <mergeCell ref="G210:H210"/>
    <mergeCell ref="I210:M210"/>
    <mergeCell ref="N210:O210"/>
    <mergeCell ref="P210:Q210"/>
    <mergeCell ref="R210:S210"/>
    <mergeCell ref="AL212:AM212"/>
    <mergeCell ref="AN212:AO212"/>
    <mergeCell ref="AP212:AQ212"/>
    <mergeCell ref="AR212:AS212"/>
    <mergeCell ref="AT212:AU212"/>
    <mergeCell ref="AV212:AX212"/>
    <mergeCell ref="AY212:BA212"/>
    <mergeCell ref="BB212:BC212"/>
    <mergeCell ref="T212:U212"/>
    <mergeCell ref="V212:X212"/>
    <mergeCell ref="Y212:Z212"/>
    <mergeCell ref="AB212:AC212"/>
    <mergeCell ref="AD212:AE212"/>
    <mergeCell ref="AF212:AH212"/>
    <mergeCell ref="AI212:AK212"/>
    <mergeCell ref="C212:D212"/>
    <mergeCell ref="E212:F212"/>
    <mergeCell ref="G212:H212"/>
    <mergeCell ref="I212:M212"/>
    <mergeCell ref="N212:O212"/>
    <mergeCell ref="P212:Q212"/>
    <mergeCell ref="R212:S212"/>
    <mergeCell ref="AP213:AQ213"/>
    <mergeCell ref="AP214:AQ214"/>
    <mergeCell ref="AR214:AS214"/>
    <mergeCell ref="AT214:AU214"/>
    <mergeCell ref="AV214:AX214"/>
    <mergeCell ref="AY214:BA214"/>
    <mergeCell ref="BB214:BC214"/>
    <mergeCell ref="AL213:AM213"/>
    <mergeCell ref="AN213:AO213"/>
    <mergeCell ref="AR213:AS213"/>
    <mergeCell ref="AT213:AU213"/>
    <mergeCell ref="AV213:AX213"/>
    <mergeCell ref="AY213:BA213"/>
    <mergeCell ref="BB213:BC213"/>
    <mergeCell ref="C214:D214"/>
    <mergeCell ref="E214:F214"/>
    <mergeCell ref="G214:H214"/>
    <mergeCell ref="I214:M214"/>
    <mergeCell ref="N214:O214"/>
    <mergeCell ref="P214:Q214"/>
    <mergeCell ref="R214:S214"/>
    <mergeCell ref="AL215:AM215"/>
    <mergeCell ref="AN215:AO215"/>
    <mergeCell ref="AP215:AQ215"/>
    <mergeCell ref="AR215:AS215"/>
    <mergeCell ref="AT215:AU215"/>
    <mergeCell ref="AV215:AX215"/>
    <mergeCell ref="AY215:BA215"/>
    <mergeCell ref="BB215:BC215"/>
    <mergeCell ref="T215:U215"/>
    <mergeCell ref="V215:X215"/>
    <mergeCell ref="Y215:Z215"/>
    <mergeCell ref="AB215:AC215"/>
    <mergeCell ref="AD215:AE215"/>
    <mergeCell ref="AF215:AH215"/>
    <mergeCell ref="AI215:AK215"/>
    <mergeCell ref="C215:D215"/>
    <mergeCell ref="E215:F215"/>
    <mergeCell ref="G215:H215"/>
    <mergeCell ref="I215:M215"/>
    <mergeCell ref="N215:O215"/>
    <mergeCell ref="P215:Q215"/>
    <mergeCell ref="R215:S215"/>
    <mergeCell ref="AL216:AM216"/>
    <mergeCell ref="AN216:AO216"/>
    <mergeCell ref="AP216:AQ216"/>
    <mergeCell ref="AR216:AS216"/>
    <mergeCell ref="AT216:AU216"/>
    <mergeCell ref="AV216:AX216"/>
    <mergeCell ref="AY216:BA216"/>
    <mergeCell ref="BB216:BC216"/>
    <mergeCell ref="T216:U216"/>
    <mergeCell ref="V216:X216"/>
    <mergeCell ref="Y216:Z216"/>
    <mergeCell ref="AB216:AC216"/>
    <mergeCell ref="AD216:AE216"/>
    <mergeCell ref="AF216:AH216"/>
    <mergeCell ref="AI216:AK216"/>
    <mergeCell ref="C216:D216"/>
    <mergeCell ref="E216:F216"/>
    <mergeCell ref="G216:H216"/>
    <mergeCell ref="I216:M216"/>
    <mergeCell ref="N216:O216"/>
    <mergeCell ref="P216:Q216"/>
    <mergeCell ref="R216:S216"/>
    <mergeCell ref="AL219:AM219"/>
    <mergeCell ref="AN219:AO219"/>
    <mergeCell ref="T219:U219"/>
    <mergeCell ref="V219:X219"/>
    <mergeCell ref="Y219:Z219"/>
    <mergeCell ref="AB219:AC219"/>
    <mergeCell ref="AD219:AE219"/>
    <mergeCell ref="AF219:AH219"/>
    <mergeCell ref="AI219:AK219"/>
    <mergeCell ref="AL220:AM220"/>
    <mergeCell ref="AN220:AO220"/>
    <mergeCell ref="T220:U220"/>
    <mergeCell ref="V220:X220"/>
    <mergeCell ref="Y220:Z220"/>
    <mergeCell ref="AB220:AC220"/>
    <mergeCell ref="AD220:AE220"/>
    <mergeCell ref="AF220:AH220"/>
    <mergeCell ref="AI220:AK220"/>
    <mergeCell ref="AL217:AM217"/>
    <mergeCell ref="AN217:AO217"/>
    <mergeCell ref="AP217:AQ217"/>
    <mergeCell ref="AR217:AS217"/>
    <mergeCell ref="AT217:AU217"/>
    <mergeCell ref="AV217:AX217"/>
    <mergeCell ref="AY217:BA217"/>
    <mergeCell ref="BB217:BC217"/>
    <mergeCell ref="T217:U217"/>
    <mergeCell ref="V217:X217"/>
    <mergeCell ref="Y217:Z217"/>
    <mergeCell ref="AB217:AC217"/>
    <mergeCell ref="AD217:AE217"/>
    <mergeCell ref="AF217:AH217"/>
    <mergeCell ref="AI217:AK217"/>
    <mergeCell ref="C217:D217"/>
    <mergeCell ref="E217:F217"/>
    <mergeCell ref="G217:H217"/>
    <mergeCell ref="I217:M217"/>
    <mergeCell ref="N217:O217"/>
    <mergeCell ref="P217:Q217"/>
    <mergeCell ref="R217:S217"/>
    <mergeCell ref="T218:U218"/>
    <mergeCell ref="V218:X218"/>
    <mergeCell ref="Y218:Z218"/>
    <mergeCell ref="AB218:AC218"/>
    <mergeCell ref="AD218:AE218"/>
    <mergeCell ref="AF218:AH218"/>
    <mergeCell ref="AI218:AK218"/>
    <mergeCell ref="AL218:AM218"/>
    <mergeCell ref="AN218:AO218"/>
    <mergeCell ref="AR218:AS218"/>
    <mergeCell ref="AT218:AU218"/>
    <mergeCell ref="AV218:AX218"/>
    <mergeCell ref="AY218:BA218"/>
    <mergeCell ref="BB218:BC218"/>
    <mergeCell ref="C220:D220"/>
    <mergeCell ref="E220:F220"/>
    <mergeCell ref="G220:H220"/>
    <mergeCell ref="I220:M220"/>
    <mergeCell ref="N220:O220"/>
    <mergeCell ref="P220:Q220"/>
    <mergeCell ref="R220:S220"/>
    <mergeCell ref="AP220:AQ220"/>
    <mergeCell ref="AR220:AS220"/>
    <mergeCell ref="AT220:AU220"/>
    <mergeCell ref="AV220:AX220"/>
    <mergeCell ref="AY220:BA220"/>
    <mergeCell ref="BB220:BC220"/>
    <mergeCell ref="AP218:AQ218"/>
    <mergeCell ref="AP219:AQ219"/>
    <mergeCell ref="AR219:AS219"/>
    <mergeCell ref="AT219:AU219"/>
    <mergeCell ref="AV219:AX219"/>
    <mergeCell ref="AY219:BA219"/>
    <mergeCell ref="BB219:BC219"/>
    <mergeCell ref="T222:U222"/>
    <mergeCell ref="V222:X222"/>
    <mergeCell ref="Y222:Z222"/>
    <mergeCell ref="AB222:AC222"/>
    <mergeCell ref="AD222:AE222"/>
    <mergeCell ref="AF222:AH222"/>
    <mergeCell ref="AI222:AK222"/>
    <mergeCell ref="C222:D222"/>
    <mergeCell ref="E222:F222"/>
    <mergeCell ref="G222:H222"/>
    <mergeCell ref="I222:M222"/>
    <mergeCell ref="N222:O222"/>
    <mergeCell ref="P222:Q222"/>
    <mergeCell ref="R222:S222"/>
    <mergeCell ref="AL223:AM223"/>
    <mergeCell ref="AN223:AO223"/>
    <mergeCell ref="T223:U223"/>
    <mergeCell ref="V223:X223"/>
    <mergeCell ref="Y223:Z223"/>
    <mergeCell ref="AB223:AC223"/>
    <mergeCell ref="AD223:AE223"/>
    <mergeCell ref="AF223:AH223"/>
    <mergeCell ref="AI223:AK223"/>
    <mergeCell ref="C218:D218"/>
    <mergeCell ref="E218:F218"/>
    <mergeCell ref="G218:H218"/>
    <mergeCell ref="I218:M218"/>
    <mergeCell ref="N218:O218"/>
    <mergeCell ref="P218:Q218"/>
    <mergeCell ref="R218:S218"/>
    <mergeCell ref="C219:D219"/>
    <mergeCell ref="E219:F219"/>
    <mergeCell ref="G219:H219"/>
    <mergeCell ref="I219:M219"/>
    <mergeCell ref="N219:O219"/>
    <mergeCell ref="P219:Q219"/>
    <mergeCell ref="R219:S219"/>
    <mergeCell ref="AL221:AM221"/>
    <mergeCell ref="AN221:AO221"/>
    <mergeCell ref="AP221:AQ221"/>
    <mergeCell ref="AR221:AS221"/>
    <mergeCell ref="AT221:AU221"/>
    <mergeCell ref="AV221:AX221"/>
    <mergeCell ref="AY221:BA221"/>
    <mergeCell ref="BB221:BC221"/>
    <mergeCell ref="T221:U221"/>
    <mergeCell ref="V221:X221"/>
    <mergeCell ref="Y221:Z221"/>
    <mergeCell ref="AB221:AC221"/>
    <mergeCell ref="AD221:AE221"/>
    <mergeCell ref="AF221:AH221"/>
    <mergeCell ref="AI221:AK221"/>
    <mergeCell ref="C221:D221"/>
    <mergeCell ref="E221:F221"/>
    <mergeCell ref="G221:H221"/>
    <mergeCell ref="I221:M221"/>
    <mergeCell ref="N221:O221"/>
    <mergeCell ref="P221:Q221"/>
    <mergeCell ref="R221:S221"/>
    <mergeCell ref="AP222:AQ222"/>
    <mergeCell ref="AP223:AQ223"/>
    <mergeCell ref="AR223:AS223"/>
    <mergeCell ref="AT223:AU223"/>
    <mergeCell ref="AV223:AX223"/>
    <mergeCell ref="AY223:BA223"/>
    <mergeCell ref="BB223:BC223"/>
    <mergeCell ref="AL222:AM222"/>
    <mergeCell ref="AN222:AO222"/>
    <mergeCell ref="AR222:AS222"/>
    <mergeCell ref="AT222:AU222"/>
    <mergeCell ref="AV222:AX222"/>
    <mergeCell ref="AY222:BA222"/>
    <mergeCell ref="BB222:BC222"/>
    <mergeCell ref="C223:D223"/>
    <mergeCell ref="E223:F223"/>
    <mergeCell ref="G223:H223"/>
    <mergeCell ref="I223:M223"/>
    <mergeCell ref="N223:O223"/>
    <mergeCell ref="P223:Q223"/>
    <mergeCell ref="R223:S223"/>
    <mergeCell ref="AL224:AM224"/>
    <mergeCell ref="AN224:AO224"/>
    <mergeCell ref="AP224:AQ224"/>
    <mergeCell ref="AR224:AS224"/>
    <mergeCell ref="AT224:AU224"/>
    <mergeCell ref="AV224:AX224"/>
    <mergeCell ref="AY224:BA224"/>
    <mergeCell ref="BB224:BC224"/>
    <mergeCell ref="T224:U224"/>
    <mergeCell ref="V224:X224"/>
    <mergeCell ref="Y224:Z224"/>
    <mergeCell ref="AB224:AC224"/>
    <mergeCell ref="AD224:AE224"/>
    <mergeCell ref="AF224:AH224"/>
    <mergeCell ref="AI224:AK224"/>
    <mergeCell ref="C224:D224"/>
    <mergeCell ref="E224:F224"/>
    <mergeCell ref="G224:H224"/>
    <mergeCell ref="I224:M224"/>
    <mergeCell ref="N224:O224"/>
    <mergeCell ref="P224:Q224"/>
    <mergeCell ref="R224:S224"/>
    <mergeCell ref="AL225:AM225"/>
    <mergeCell ref="AN225:AO225"/>
    <mergeCell ref="AP225:AQ225"/>
    <mergeCell ref="AR225:AS225"/>
    <mergeCell ref="AT225:AU225"/>
    <mergeCell ref="AV225:AX225"/>
    <mergeCell ref="AY225:BA225"/>
    <mergeCell ref="BB225:BC225"/>
    <mergeCell ref="T225:U225"/>
    <mergeCell ref="V225:X225"/>
    <mergeCell ref="Y225:Z225"/>
    <mergeCell ref="AB225:AC225"/>
    <mergeCell ref="AD225:AE225"/>
    <mergeCell ref="AF225:AH225"/>
    <mergeCell ref="AI225:AK225"/>
    <mergeCell ref="C225:D225"/>
    <mergeCell ref="E225:F225"/>
    <mergeCell ref="G225:H225"/>
    <mergeCell ref="I225:M225"/>
    <mergeCell ref="N225:O225"/>
    <mergeCell ref="P225:Q225"/>
    <mergeCell ref="R225:S225"/>
    <mergeCell ref="AL228:AM228"/>
    <mergeCell ref="AN228:AO228"/>
    <mergeCell ref="T228:U228"/>
    <mergeCell ref="V228:X228"/>
    <mergeCell ref="Y228:Z228"/>
    <mergeCell ref="AB228:AC228"/>
    <mergeCell ref="AD228:AE228"/>
    <mergeCell ref="AF228:AH228"/>
    <mergeCell ref="AI228:AK228"/>
    <mergeCell ref="AL229:AM229"/>
    <mergeCell ref="AN229:AO229"/>
    <mergeCell ref="T229:U229"/>
    <mergeCell ref="V229:X229"/>
    <mergeCell ref="Y229:Z229"/>
    <mergeCell ref="AB229:AC229"/>
    <mergeCell ref="AD229:AE229"/>
    <mergeCell ref="AF229:AH229"/>
    <mergeCell ref="AI229:AK229"/>
    <mergeCell ref="AL226:AM226"/>
    <mergeCell ref="AN226:AO226"/>
    <mergeCell ref="AP226:AQ226"/>
    <mergeCell ref="AR226:AS226"/>
    <mergeCell ref="AT226:AU226"/>
    <mergeCell ref="AV226:AX226"/>
    <mergeCell ref="AY226:BA226"/>
    <mergeCell ref="BB226:BC226"/>
    <mergeCell ref="T226:U226"/>
    <mergeCell ref="V226:X226"/>
    <mergeCell ref="Y226:Z226"/>
    <mergeCell ref="AB226:AC226"/>
    <mergeCell ref="AD226:AE226"/>
    <mergeCell ref="AF226:AH226"/>
    <mergeCell ref="AI226:AK226"/>
    <mergeCell ref="C226:D226"/>
    <mergeCell ref="E226:F226"/>
    <mergeCell ref="G226:H226"/>
    <mergeCell ref="I226:M226"/>
    <mergeCell ref="N226:O226"/>
    <mergeCell ref="P226:Q226"/>
    <mergeCell ref="R226:S226"/>
    <mergeCell ref="T227:U227"/>
    <mergeCell ref="V227:X227"/>
    <mergeCell ref="Y227:Z227"/>
    <mergeCell ref="AB227:AC227"/>
    <mergeCell ref="AD227:AE227"/>
    <mergeCell ref="AF227:AH227"/>
    <mergeCell ref="AI227:AK227"/>
    <mergeCell ref="AL227:AM227"/>
    <mergeCell ref="AN227:AO227"/>
    <mergeCell ref="AR227:AS227"/>
    <mergeCell ref="AT227:AU227"/>
    <mergeCell ref="AV227:AX227"/>
    <mergeCell ref="AY227:BA227"/>
    <mergeCell ref="BB227:BC227"/>
    <mergeCell ref="C229:D229"/>
    <mergeCell ref="E229:F229"/>
    <mergeCell ref="G229:H229"/>
    <mergeCell ref="I229:M229"/>
    <mergeCell ref="N229:O229"/>
    <mergeCell ref="P229:Q229"/>
    <mergeCell ref="R229:S229"/>
    <mergeCell ref="AP229:AQ229"/>
    <mergeCell ref="AR229:AS229"/>
    <mergeCell ref="AT229:AU229"/>
    <mergeCell ref="AV229:AX229"/>
    <mergeCell ref="AY229:BA229"/>
    <mergeCell ref="BB229:BC229"/>
    <mergeCell ref="AP227:AQ227"/>
    <mergeCell ref="AP228:AQ228"/>
    <mergeCell ref="AR228:AS228"/>
    <mergeCell ref="AT228:AU228"/>
    <mergeCell ref="AV228:AX228"/>
    <mergeCell ref="AY228:BA228"/>
    <mergeCell ref="BB228:BC228"/>
    <mergeCell ref="T231:U231"/>
    <mergeCell ref="V231:X231"/>
    <mergeCell ref="Y231:Z231"/>
    <mergeCell ref="AB231:AC231"/>
    <mergeCell ref="AD231:AE231"/>
    <mergeCell ref="AF231:AH231"/>
    <mergeCell ref="AI231:AK231"/>
    <mergeCell ref="C231:D231"/>
    <mergeCell ref="E231:F231"/>
    <mergeCell ref="G231:H231"/>
    <mergeCell ref="I231:M231"/>
    <mergeCell ref="N231:O231"/>
    <mergeCell ref="P231:Q231"/>
    <mergeCell ref="R231:S231"/>
    <mergeCell ref="AL232:AM232"/>
    <mergeCell ref="AN232:AO232"/>
    <mergeCell ref="T232:U232"/>
    <mergeCell ref="V232:X232"/>
    <mergeCell ref="Y232:Z232"/>
    <mergeCell ref="AB232:AC232"/>
    <mergeCell ref="AD232:AE232"/>
    <mergeCell ref="AF232:AH232"/>
    <mergeCell ref="AI232:AK232"/>
    <mergeCell ref="C227:D227"/>
    <mergeCell ref="E227:F227"/>
    <mergeCell ref="G227:H227"/>
    <mergeCell ref="I227:M227"/>
    <mergeCell ref="N227:O227"/>
    <mergeCell ref="P227:Q227"/>
    <mergeCell ref="R227:S227"/>
    <mergeCell ref="C228:D228"/>
    <mergeCell ref="E228:F228"/>
    <mergeCell ref="G228:H228"/>
    <mergeCell ref="I228:M228"/>
    <mergeCell ref="N228:O228"/>
    <mergeCell ref="P228:Q228"/>
    <mergeCell ref="R228:S228"/>
    <mergeCell ref="AL230:AM230"/>
    <mergeCell ref="AN230:AO230"/>
    <mergeCell ref="AP230:AQ230"/>
    <mergeCell ref="AR230:AS230"/>
    <mergeCell ref="AT230:AU230"/>
    <mergeCell ref="AV230:AX230"/>
    <mergeCell ref="AY230:BA230"/>
    <mergeCell ref="BB230:BC230"/>
    <mergeCell ref="T230:U230"/>
    <mergeCell ref="V230:X230"/>
    <mergeCell ref="Y230:Z230"/>
    <mergeCell ref="AB230:AC230"/>
    <mergeCell ref="AD230:AE230"/>
    <mergeCell ref="AF230:AH230"/>
    <mergeCell ref="AI230:AK230"/>
    <mergeCell ref="C230:D230"/>
    <mergeCell ref="E230:F230"/>
    <mergeCell ref="G230:H230"/>
    <mergeCell ref="I230:M230"/>
    <mergeCell ref="N230:O230"/>
    <mergeCell ref="P230:Q230"/>
    <mergeCell ref="R230:S230"/>
    <mergeCell ref="AP231:AQ231"/>
    <mergeCell ref="AP232:AQ232"/>
    <mergeCell ref="AR232:AS232"/>
    <mergeCell ref="AT232:AU232"/>
    <mergeCell ref="AV232:AX232"/>
    <mergeCell ref="AY232:BA232"/>
    <mergeCell ref="BB232:BC232"/>
    <mergeCell ref="AL231:AM231"/>
    <mergeCell ref="AN231:AO231"/>
    <mergeCell ref="AR231:AS231"/>
    <mergeCell ref="AT231:AU231"/>
    <mergeCell ref="AV231:AX231"/>
    <mergeCell ref="AY231:BA231"/>
    <mergeCell ref="BB231:BC231"/>
    <mergeCell ref="C232:D232"/>
    <mergeCell ref="E232:F232"/>
    <mergeCell ref="G232:H232"/>
    <mergeCell ref="I232:M232"/>
    <mergeCell ref="N232:O232"/>
    <mergeCell ref="P232:Q232"/>
    <mergeCell ref="R232:S232"/>
    <mergeCell ref="AL233:AM233"/>
    <mergeCell ref="AN233:AO233"/>
    <mergeCell ref="AP233:AQ233"/>
    <mergeCell ref="AR233:AS233"/>
    <mergeCell ref="AT233:AU233"/>
    <mergeCell ref="AV233:AX233"/>
    <mergeCell ref="AY233:BA233"/>
    <mergeCell ref="BB233:BC233"/>
    <mergeCell ref="T233:U233"/>
    <mergeCell ref="V233:X233"/>
    <mergeCell ref="Y233:Z233"/>
    <mergeCell ref="AB233:AC233"/>
    <mergeCell ref="AD233:AE233"/>
    <mergeCell ref="AF233:AH233"/>
    <mergeCell ref="AI233:AK233"/>
    <mergeCell ref="C233:D233"/>
    <mergeCell ref="E233:F233"/>
    <mergeCell ref="G233:H233"/>
    <mergeCell ref="I233:M233"/>
    <mergeCell ref="N233:O233"/>
    <mergeCell ref="P233:Q233"/>
    <mergeCell ref="R233:S233"/>
    <mergeCell ref="AL234:AM234"/>
    <mergeCell ref="AN234:AO234"/>
    <mergeCell ref="AP234:AQ234"/>
    <mergeCell ref="AR234:AS234"/>
    <mergeCell ref="AT234:AU234"/>
    <mergeCell ref="AV234:AX234"/>
    <mergeCell ref="AY234:BA234"/>
    <mergeCell ref="BB234:BC234"/>
    <mergeCell ref="T234:U234"/>
    <mergeCell ref="V234:X234"/>
    <mergeCell ref="Y234:Z234"/>
    <mergeCell ref="AB234:AC234"/>
    <mergeCell ref="AD234:AE234"/>
    <mergeCell ref="AF234:AH234"/>
    <mergeCell ref="AI234:AK234"/>
    <mergeCell ref="C234:D234"/>
    <mergeCell ref="E234:F234"/>
    <mergeCell ref="G234:H234"/>
    <mergeCell ref="I234:M234"/>
    <mergeCell ref="N234:O234"/>
    <mergeCell ref="P234:Q234"/>
    <mergeCell ref="R234:S234"/>
    <mergeCell ref="AL237:AM237"/>
    <mergeCell ref="AN237:AO237"/>
    <mergeCell ref="T237:U237"/>
    <mergeCell ref="V237:X237"/>
    <mergeCell ref="Y237:Z237"/>
    <mergeCell ref="AB237:AC237"/>
    <mergeCell ref="AD237:AE237"/>
    <mergeCell ref="AF237:AH237"/>
    <mergeCell ref="AI237:AK237"/>
    <mergeCell ref="AL238:AM238"/>
    <mergeCell ref="AN238:AO238"/>
    <mergeCell ref="T238:U238"/>
    <mergeCell ref="V238:X238"/>
    <mergeCell ref="Y238:Z238"/>
    <mergeCell ref="AB238:AC238"/>
    <mergeCell ref="AD238:AE238"/>
    <mergeCell ref="AF238:AH238"/>
    <mergeCell ref="AI238:AK238"/>
    <mergeCell ref="AL235:AM235"/>
    <mergeCell ref="AN235:AO235"/>
    <mergeCell ref="AP235:AQ235"/>
    <mergeCell ref="AR235:AS235"/>
    <mergeCell ref="AT235:AU235"/>
    <mergeCell ref="AV235:AX235"/>
    <mergeCell ref="AY235:BA235"/>
    <mergeCell ref="BB235:BC235"/>
    <mergeCell ref="T235:U235"/>
    <mergeCell ref="V235:X235"/>
    <mergeCell ref="Y235:Z235"/>
    <mergeCell ref="AB235:AC235"/>
    <mergeCell ref="AD235:AE235"/>
    <mergeCell ref="AF235:AH235"/>
    <mergeCell ref="AI235:AK235"/>
    <mergeCell ref="C235:D235"/>
    <mergeCell ref="E235:F235"/>
    <mergeCell ref="G235:H235"/>
    <mergeCell ref="I235:M235"/>
    <mergeCell ref="N235:O235"/>
    <mergeCell ref="P235:Q235"/>
    <mergeCell ref="R235:S235"/>
    <mergeCell ref="T236:U236"/>
    <mergeCell ref="V236:X236"/>
    <mergeCell ref="Y236:Z236"/>
    <mergeCell ref="AB236:AC236"/>
    <mergeCell ref="AD236:AE236"/>
    <mergeCell ref="AF236:AH236"/>
    <mergeCell ref="AI236:AK236"/>
    <mergeCell ref="AL236:AM236"/>
    <mergeCell ref="AN236:AO236"/>
    <mergeCell ref="AR236:AS236"/>
    <mergeCell ref="AT236:AU236"/>
    <mergeCell ref="AV236:AX236"/>
    <mergeCell ref="AY236:BA236"/>
    <mergeCell ref="BB236:BC236"/>
    <mergeCell ref="C238:D238"/>
    <mergeCell ref="E238:F238"/>
    <mergeCell ref="G238:H238"/>
    <mergeCell ref="I238:M238"/>
    <mergeCell ref="N238:O238"/>
    <mergeCell ref="P238:Q238"/>
    <mergeCell ref="R238:S238"/>
    <mergeCell ref="AP238:AQ238"/>
    <mergeCell ref="AR238:AS238"/>
    <mergeCell ref="AT238:AU238"/>
    <mergeCell ref="AV238:AX238"/>
    <mergeCell ref="AY238:BA238"/>
    <mergeCell ref="BB238:BC238"/>
    <mergeCell ref="AP236:AQ236"/>
    <mergeCell ref="AP237:AQ237"/>
    <mergeCell ref="AR237:AS237"/>
    <mergeCell ref="AT237:AU237"/>
    <mergeCell ref="AV237:AX237"/>
    <mergeCell ref="AY237:BA237"/>
    <mergeCell ref="BB237:BC237"/>
    <mergeCell ref="T240:U240"/>
    <mergeCell ref="V240:X240"/>
    <mergeCell ref="Y240:Z240"/>
    <mergeCell ref="AB240:AC240"/>
    <mergeCell ref="AD240:AE240"/>
    <mergeCell ref="AF240:AH240"/>
    <mergeCell ref="AI240:AK240"/>
    <mergeCell ref="C240:D240"/>
    <mergeCell ref="E240:F240"/>
    <mergeCell ref="G240:H240"/>
    <mergeCell ref="I240:M240"/>
    <mergeCell ref="N240:O240"/>
    <mergeCell ref="P240:Q240"/>
    <mergeCell ref="R240:S240"/>
    <mergeCell ref="AL241:AM241"/>
    <mergeCell ref="AN241:AO241"/>
    <mergeCell ref="T241:U241"/>
    <mergeCell ref="V241:X241"/>
    <mergeCell ref="Y241:Z241"/>
    <mergeCell ref="AB241:AC241"/>
    <mergeCell ref="AD241:AE241"/>
    <mergeCell ref="AF241:AH241"/>
    <mergeCell ref="AI241:AK241"/>
    <mergeCell ref="C236:D236"/>
    <mergeCell ref="E236:F236"/>
    <mergeCell ref="G236:H236"/>
    <mergeCell ref="I236:M236"/>
    <mergeCell ref="N236:O236"/>
    <mergeCell ref="P236:Q236"/>
    <mergeCell ref="R236:S236"/>
    <mergeCell ref="C237:D237"/>
    <mergeCell ref="E237:F237"/>
    <mergeCell ref="G237:H237"/>
    <mergeCell ref="I237:M237"/>
    <mergeCell ref="N237:O237"/>
    <mergeCell ref="P237:Q237"/>
    <mergeCell ref="R237:S237"/>
    <mergeCell ref="AL239:AM239"/>
    <mergeCell ref="AN239:AO239"/>
    <mergeCell ref="AP239:AQ239"/>
    <mergeCell ref="AR239:AS239"/>
    <mergeCell ref="AT239:AU239"/>
    <mergeCell ref="AV239:AX239"/>
    <mergeCell ref="AY239:BA239"/>
    <mergeCell ref="BB239:BC239"/>
    <mergeCell ref="T239:U239"/>
    <mergeCell ref="V239:X239"/>
    <mergeCell ref="Y239:Z239"/>
    <mergeCell ref="AB239:AC239"/>
    <mergeCell ref="AD239:AE239"/>
    <mergeCell ref="AF239:AH239"/>
    <mergeCell ref="AI239:AK239"/>
    <mergeCell ref="C239:D239"/>
    <mergeCell ref="E239:F239"/>
    <mergeCell ref="G239:H239"/>
    <mergeCell ref="I239:M239"/>
    <mergeCell ref="N239:O239"/>
    <mergeCell ref="P239:Q239"/>
    <mergeCell ref="R239:S239"/>
    <mergeCell ref="AP240:AQ240"/>
    <mergeCell ref="AP241:AQ241"/>
    <mergeCell ref="AR241:AS241"/>
    <mergeCell ref="AT241:AU241"/>
    <mergeCell ref="AV241:AX241"/>
    <mergeCell ref="AY241:BA241"/>
    <mergeCell ref="BB241:BC241"/>
    <mergeCell ref="AL240:AM240"/>
    <mergeCell ref="AN240:AO240"/>
    <mergeCell ref="AR240:AS240"/>
    <mergeCell ref="AT240:AU240"/>
    <mergeCell ref="AV240:AX240"/>
    <mergeCell ref="AY240:BA240"/>
    <mergeCell ref="BB240:BC240"/>
    <mergeCell ref="C241:D241"/>
    <mergeCell ref="E241:F241"/>
    <mergeCell ref="G241:H241"/>
    <mergeCell ref="I241:M241"/>
    <mergeCell ref="N241:O241"/>
    <mergeCell ref="P241:Q241"/>
    <mergeCell ref="R241:S241"/>
    <mergeCell ref="AL242:AM242"/>
    <mergeCell ref="AN242:AO242"/>
    <mergeCell ref="AP242:AQ242"/>
    <mergeCell ref="AR242:AS242"/>
    <mergeCell ref="AT242:AU242"/>
    <mergeCell ref="AV242:AX242"/>
    <mergeCell ref="AY242:BA242"/>
    <mergeCell ref="BB242:BC242"/>
    <mergeCell ref="T242:U242"/>
    <mergeCell ref="V242:X242"/>
    <mergeCell ref="Y242:Z242"/>
    <mergeCell ref="AB242:AC242"/>
    <mergeCell ref="AD242:AE242"/>
    <mergeCell ref="AF242:AH242"/>
    <mergeCell ref="AI242:AK242"/>
    <mergeCell ref="C242:D242"/>
    <mergeCell ref="E242:F242"/>
    <mergeCell ref="G242:H242"/>
    <mergeCell ref="I242:M242"/>
    <mergeCell ref="N242:O242"/>
    <mergeCell ref="P242:Q242"/>
    <mergeCell ref="R242:S242"/>
    <mergeCell ref="AL243:AM243"/>
    <mergeCell ref="AN243:AO243"/>
    <mergeCell ref="AP243:AQ243"/>
    <mergeCell ref="AR243:AS243"/>
    <mergeCell ref="AT243:AU243"/>
    <mergeCell ref="AV243:AX243"/>
    <mergeCell ref="AY243:BA243"/>
    <mergeCell ref="BB243:BC243"/>
    <mergeCell ref="T243:U243"/>
    <mergeCell ref="V243:X243"/>
    <mergeCell ref="Y243:Z243"/>
    <mergeCell ref="AB243:AC243"/>
    <mergeCell ref="AD243:AE243"/>
    <mergeCell ref="AF243:AH243"/>
    <mergeCell ref="AI243:AK243"/>
    <mergeCell ref="C243:D243"/>
    <mergeCell ref="E243:F243"/>
    <mergeCell ref="G243:H243"/>
    <mergeCell ref="I243:M243"/>
    <mergeCell ref="N243:O243"/>
    <mergeCell ref="P243:Q243"/>
    <mergeCell ref="R243:S243"/>
    <mergeCell ref="AL246:AM246"/>
    <mergeCell ref="AN246:AO246"/>
    <mergeCell ref="T246:U246"/>
    <mergeCell ref="V246:X246"/>
    <mergeCell ref="Y246:Z246"/>
    <mergeCell ref="AB246:AC246"/>
    <mergeCell ref="AD246:AE246"/>
    <mergeCell ref="AF246:AH246"/>
    <mergeCell ref="AI246:AK246"/>
    <mergeCell ref="AL247:AM247"/>
    <mergeCell ref="AN247:AO247"/>
    <mergeCell ref="T247:U247"/>
    <mergeCell ref="V247:X247"/>
    <mergeCell ref="Y247:Z247"/>
    <mergeCell ref="AB247:AC247"/>
    <mergeCell ref="AD247:AE247"/>
    <mergeCell ref="AF247:AH247"/>
    <mergeCell ref="AI247:AK247"/>
    <mergeCell ref="AL244:AM244"/>
    <mergeCell ref="AN244:AO244"/>
    <mergeCell ref="AP244:AQ244"/>
    <mergeCell ref="AR244:AS244"/>
    <mergeCell ref="AT244:AU244"/>
    <mergeCell ref="AV244:AX244"/>
    <mergeCell ref="AY244:BA244"/>
    <mergeCell ref="BB244:BC244"/>
    <mergeCell ref="T244:U244"/>
    <mergeCell ref="V244:X244"/>
    <mergeCell ref="Y244:Z244"/>
    <mergeCell ref="AB244:AC244"/>
    <mergeCell ref="AD244:AE244"/>
    <mergeCell ref="AF244:AH244"/>
    <mergeCell ref="AI244:AK244"/>
    <mergeCell ref="C244:D244"/>
    <mergeCell ref="E244:F244"/>
    <mergeCell ref="G244:H244"/>
    <mergeCell ref="I244:M244"/>
    <mergeCell ref="N244:O244"/>
    <mergeCell ref="P244:Q244"/>
    <mergeCell ref="R244:S244"/>
    <mergeCell ref="T245:U245"/>
    <mergeCell ref="V245:X245"/>
    <mergeCell ref="Y245:Z245"/>
    <mergeCell ref="AB245:AC245"/>
    <mergeCell ref="AD245:AE245"/>
    <mergeCell ref="AF245:AH245"/>
    <mergeCell ref="AI245:AK245"/>
    <mergeCell ref="AL245:AM245"/>
    <mergeCell ref="AN245:AO245"/>
    <mergeCell ref="AR245:AS245"/>
    <mergeCell ref="AT245:AU245"/>
    <mergeCell ref="AV245:AX245"/>
    <mergeCell ref="AY245:BA245"/>
    <mergeCell ref="BB245:BC245"/>
    <mergeCell ref="C247:D247"/>
    <mergeCell ref="E247:F247"/>
    <mergeCell ref="G247:H247"/>
    <mergeCell ref="I247:M247"/>
    <mergeCell ref="N247:O247"/>
    <mergeCell ref="P247:Q247"/>
    <mergeCell ref="R247:S247"/>
    <mergeCell ref="AP247:AQ247"/>
    <mergeCell ref="AR247:AS247"/>
    <mergeCell ref="AT247:AU247"/>
    <mergeCell ref="AV247:AX247"/>
    <mergeCell ref="AY247:BA247"/>
    <mergeCell ref="BB247:BC247"/>
    <mergeCell ref="AP245:AQ245"/>
    <mergeCell ref="AP246:AQ246"/>
    <mergeCell ref="AR246:AS246"/>
    <mergeCell ref="AT246:AU246"/>
    <mergeCell ref="AV246:AX246"/>
    <mergeCell ref="AY246:BA246"/>
    <mergeCell ref="BB246:BC246"/>
    <mergeCell ref="T249:U249"/>
    <mergeCell ref="V249:X249"/>
    <mergeCell ref="Y249:Z249"/>
    <mergeCell ref="AB249:AC249"/>
    <mergeCell ref="AD249:AE249"/>
    <mergeCell ref="AF249:AH249"/>
    <mergeCell ref="AI249:AK249"/>
    <mergeCell ref="C249:D249"/>
    <mergeCell ref="E249:F249"/>
    <mergeCell ref="G249:H249"/>
    <mergeCell ref="I249:M249"/>
    <mergeCell ref="N249:O249"/>
    <mergeCell ref="P249:Q249"/>
    <mergeCell ref="R249:S249"/>
    <mergeCell ref="AL250:AM250"/>
    <mergeCell ref="AN250:AO250"/>
    <mergeCell ref="T250:U250"/>
    <mergeCell ref="V250:X250"/>
    <mergeCell ref="Y250:Z250"/>
    <mergeCell ref="AB250:AC250"/>
    <mergeCell ref="AD250:AE250"/>
    <mergeCell ref="AF250:AH250"/>
    <mergeCell ref="AI250:AK250"/>
    <mergeCell ref="C245:D245"/>
    <mergeCell ref="E245:F245"/>
    <mergeCell ref="G245:H245"/>
    <mergeCell ref="I245:M245"/>
    <mergeCell ref="N245:O245"/>
    <mergeCell ref="P245:Q245"/>
    <mergeCell ref="R245:S245"/>
    <mergeCell ref="C246:D246"/>
    <mergeCell ref="E246:F246"/>
    <mergeCell ref="G246:H246"/>
    <mergeCell ref="I246:M246"/>
    <mergeCell ref="N246:O246"/>
    <mergeCell ref="P246:Q246"/>
    <mergeCell ref="R246:S246"/>
    <mergeCell ref="AL248:AM248"/>
    <mergeCell ref="AN248:AO248"/>
    <mergeCell ref="AP248:AQ248"/>
    <mergeCell ref="AR248:AS248"/>
    <mergeCell ref="AT248:AU248"/>
    <mergeCell ref="AV248:AX248"/>
    <mergeCell ref="AY248:BA248"/>
    <mergeCell ref="BB248:BC248"/>
    <mergeCell ref="T248:U248"/>
    <mergeCell ref="V248:X248"/>
    <mergeCell ref="Y248:Z248"/>
    <mergeCell ref="AB248:AC248"/>
    <mergeCell ref="AD248:AE248"/>
    <mergeCell ref="AF248:AH248"/>
    <mergeCell ref="AI248:AK248"/>
    <mergeCell ref="C248:D248"/>
    <mergeCell ref="E248:F248"/>
    <mergeCell ref="G248:H248"/>
    <mergeCell ref="I248:M248"/>
    <mergeCell ref="N248:O248"/>
    <mergeCell ref="P248:Q248"/>
    <mergeCell ref="R248:S248"/>
    <mergeCell ref="AP249:AQ249"/>
    <mergeCell ref="AP250:AQ250"/>
    <mergeCell ref="AR250:AS250"/>
    <mergeCell ref="AT250:AU250"/>
    <mergeCell ref="AV250:AX250"/>
    <mergeCell ref="AY250:BA250"/>
    <mergeCell ref="BB250:BC250"/>
    <mergeCell ref="AL249:AM249"/>
    <mergeCell ref="AN249:AO249"/>
    <mergeCell ref="AR249:AS249"/>
    <mergeCell ref="AT249:AU249"/>
    <mergeCell ref="AV249:AX249"/>
    <mergeCell ref="AY249:BA249"/>
    <mergeCell ref="BB249:BC249"/>
    <mergeCell ref="C250:D250"/>
    <mergeCell ref="E250:F250"/>
    <mergeCell ref="G250:H250"/>
    <mergeCell ref="I250:M250"/>
    <mergeCell ref="N250:O250"/>
    <mergeCell ref="P250:Q250"/>
    <mergeCell ref="R250:S250"/>
    <mergeCell ref="AL251:AM251"/>
    <mergeCell ref="AN251:AO251"/>
    <mergeCell ref="AP251:AQ251"/>
    <mergeCell ref="AR251:AS251"/>
    <mergeCell ref="AT251:AU251"/>
    <mergeCell ref="AV251:AX251"/>
    <mergeCell ref="AY251:BA251"/>
    <mergeCell ref="BB251:BC251"/>
    <mergeCell ref="T251:U251"/>
    <mergeCell ref="V251:X251"/>
    <mergeCell ref="Y251:Z251"/>
    <mergeCell ref="AB251:AC251"/>
    <mergeCell ref="AD251:AE251"/>
    <mergeCell ref="AF251:AH251"/>
    <mergeCell ref="AI251:AK251"/>
    <mergeCell ref="C251:D251"/>
    <mergeCell ref="E251:F251"/>
    <mergeCell ref="G251:H251"/>
    <mergeCell ref="I251:M251"/>
    <mergeCell ref="N251:O251"/>
    <mergeCell ref="P251:Q251"/>
    <mergeCell ref="R251:S251"/>
    <mergeCell ref="AL252:AM252"/>
    <mergeCell ref="AN252:AO252"/>
    <mergeCell ref="AP252:AQ252"/>
    <mergeCell ref="AR252:AS252"/>
    <mergeCell ref="AT252:AU252"/>
    <mergeCell ref="AV252:AX252"/>
    <mergeCell ref="AY252:BA252"/>
    <mergeCell ref="BB252:BC252"/>
    <mergeCell ref="T252:U252"/>
    <mergeCell ref="V252:X252"/>
    <mergeCell ref="Y252:Z252"/>
    <mergeCell ref="AB252:AC252"/>
    <mergeCell ref="AD252:AE252"/>
    <mergeCell ref="AF252:AH252"/>
    <mergeCell ref="AI252:AK252"/>
    <mergeCell ref="C252:D252"/>
    <mergeCell ref="E252:F252"/>
    <mergeCell ref="G252:H252"/>
    <mergeCell ref="I252:M252"/>
    <mergeCell ref="N252:O252"/>
    <mergeCell ref="P252:Q252"/>
    <mergeCell ref="R252:S252"/>
    <mergeCell ref="AL255:AM255"/>
    <mergeCell ref="AN255:AO255"/>
    <mergeCell ref="T255:U255"/>
    <mergeCell ref="V255:X255"/>
    <mergeCell ref="Y255:Z255"/>
    <mergeCell ref="AB255:AC255"/>
    <mergeCell ref="AD255:AE255"/>
    <mergeCell ref="AF255:AH255"/>
    <mergeCell ref="AI255:AK255"/>
    <mergeCell ref="AL256:AM256"/>
    <mergeCell ref="AN256:AO256"/>
    <mergeCell ref="T256:U256"/>
    <mergeCell ref="V256:X256"/>
    <mergeCell ref="Y256:Z256"/>
    <mergeCell ref="AB256:AC256"/>
    <mergeCell ref="AD256:AE256"/>
    <mergeCell ref="AF256:AH256"/>
    <mergeCell ref="AI256:AK256"/>
    <mergeCell ref="AL253:AM253"/>
    <mergeCell ref="AN253:AO253"/>
    <mergeCell ref="AP253:AQ253"/>
    <mergeCell ref="AR253:AS253"/>
    <mergeCell ref="AT253:AU253"/>
    <mergeCell ref="AV253:AX253"/>
    <mergeCell ref="AY253:BA253"/>
    <mergeCell ref="BB253:BC253"/>
    <mergeCell ref="T253:U253"/>
    <mergeCell ref="V253:X253"/>
    <mergeCell ref="Y253:Z253"/>
    <mergeCell ref="AB253:AC253"/>
    <mergeCell ref="AD253:AE253"/>
    <mergeCell ref="AF253:AH253"/>
    <mergeCell ref="AI253:AK253"/>
    <mergeCell ref="C253:D253"/>
    <mergeCell ref="E253:F253"/>
    <mergeCell ref="G253:H253"/>
    <mergeCell ref="I253:M253"/>
    <mergeCell ref="N253:O253"/>
    <mergeCell ref="P253:Q253"/>
    <mergeCell ref="R253:S253"/>
    <mergeCell ref="T254:U254"/>
    <mergeCell ref="V254:X254"/>
    <mergeCell ref="Y254:Z254"/>
    <mergeCell ref="AB254:AC254"/>
    <mergeCell ref="AD254:AE254"/>
    <mergeCell ref="AF254:AH254"/>
    <mergeCell ref="AI254:AK254"/>
    <mergeCell ref="AL254:AM254"/>
    <mergeCell ref="AN254:AO254"/>
    <mergeCell ref="AR254:AS254"/>
    <mergeCell ref="AT254:AU254"/>
    <mergeCell ref="AV254:AX254"/>
    <mergeCell ref="AY254:BA254"/>
    <mergeCell ref="BB254:BC254"/>
    <mergeCell ref="C256:D256"/>
    <mergeCell ref="E256:F256"/>
    <mergeCell ref="G256:H256"/>
    <mergeCell ref="I256:M256"/>
    <mergeCell ref="N256:O256"/>
    <mergeCell ref="P256:Q256"/>
    <mergeCell ref="R256:S256"/>
    <mergeCell ref="AP256:AQ256"/>
    <mergeCell ref="AR256:AS256"/>
    <mergeCell ref="AT256:AU256"/>
    <mergeCell ref="AV256:AX256"/>
    <mergeCell ref="AY256:BA256"/>
    <mergeCell ref="BB256:BC256"/>
    <mergeCell ref="AP254:AQ254"/>
    <mergeCell ref="AP255:AQ255"/>
    <mergeCell ref="AR255:AS255"/>
    <mergeCell ref="AT255:AU255"/>
    <mergeCell ref="AV255:AX255"/>
    <mergeCell ref="AY255:BA255"/>
    <mergeCell ref="BB255:BC255"/>
    <mergeCell ref="T258:U258"/>
    <mergeCell ref="V258:X258"/>
    <mergeCell ref="Y258:Z258"/>
    <mergeCell ref="AB258:AC258"/>
    <mergeCell ref="AD258:AE258"/>
    <mergeCell ref="AF258:AH258"/>
    <mergeCell ref="AI258:AK258"/>
    <mergeCell ref="C258:D258"/>
    <mergeCell ref="E258:F258"/>
    <mergeCell ref="G258:H258"/>
    <mergeCell ref="I258:M258"/>
    <mergeCell ref="N258:O258"/>
    <mergeCell ref="P258:Q258"/>
    <mergeCell ref="R258:S258"/>
    <mergeCell ref="AL259:AM259"/>
    <mergeCell ref="AN259:AO259"/>
    <mergeCell ref="T259:U259"/>
    <mergeCell ref="V259:X259"/>
    <mergeCell ref="Y259:Z259"/>
    <mergeCell ref="AB259:AC259"/>
    <mergeCell ref="AD259:AE259"/>
    <mergeCell ref="AF259:AH259"/>
    <mergeCell ref="AI259:AK259"/>
    <mergeCell ref="C254:D254"/>
    <mergeCell ref="E254:F254"/>
    <mergeCell ref="G254:H254"/>
    <mergeCell ref="I254:M254"/>
    <mergeCell ref="N254:O254"/>
    <mergeCell ref="P254:Q254"/>
    <mergeCell ref="R254:S254"/>
    <mergeCell ref="C255:D255"/>
    <mergeCell ref="E255:F255"/>
    <mergeCell ref="G255:H255"/>
    <mergeCell ref="I255:M255"/>
    <mergeCell ref="N255:O255"/>
    <mergeCell ref="P255:Q255"/>
    <mergeCell ref="R255:S255"/>
    <mergeCell ref="AL257:AM257"/>
    <mergeCell ref="AN257:AO257"/>
    <mergeCell ref="AP257:AQ257"/>
    <mergeCell ref="AR257:AS257"/>
    <mergeCell ref="AT257:AU257"/>
    <mergeCell ref="AV257:AX257"/>
    <mergeCell ref="AY257:BA257"/>
    <mergeCell ref="BB257:BC257"/>
    <mergeCell ref="T257:U257"/>
    <mergeCell ref="V257:X257"/>
    <mergeCell ref="Y257:Z257"/>
    <mergeCell ref="AB257:AC257"/>
    <mergeCell ref="AD257:AE257"/>
    <mergeCell ref="AF257:AH257"/>
    <mergeCell ref="AI257:AK257"/>
    <mergeCell ref="C257:D257"/>
    <mergeCell ref="E257:F257"/>
    <mergeCell ref="G257:H257"/>
    <mergeCell ref="I257:M257"/>
    <mergeCell ref="N257:O257"/>
    <mergeCell ref="P257:Q257"/>
    <mergeCell ref="R257:S257"/>
    <mergeCell ref="AP258:AQ258"/>
    <mergeCell ref="AP259:AQ259"/>
    <mergeCell ref="AR259:AS259"/>
    <mergeCell ref="AT259:AU259"/>
    <mergeCell ref="AV259:AX259"/>
    <mergeCell ref="AY259:BA259"/>
    <mergeCell ref="BB259:BC259"/>
    <mergeCell ref="AL258:AM258"/>
    <mergeCell ref="AN258:AO258"/>
    <mergeCell ref="AR258:AS258"/>
    <mergeCell ref="AT258:AU258"/>
    <mergeCell ref="AV258:AX258"/>
    <mergeCell ref="AY258:BA258"/>
    <mergeCell ref="BB258:BC258"/>
    <mergeCell ref="C259:D259"/>
    <mergeCell ref="E259:F259"/>
    <mergeCell ref="G259:H259"/>
    <mergeCell ref="I259:M259"/>
    <mergeCell ref="N259:O259"/>
    <mergeCell ref="P259:Q259"/>
    <mergeCell ref="R259:S259"/>
    <mergeCell ref="AL260:AM260"/>
    <mergeCell ref="AN260:AO260"/>
    <mergeCell ref="AP260:AQ260"/>
    <mergeCell ref="AR260:AS260"/>
    <mergeCell ref="AT260:AU260"/>
    <mergeCell ref="AV260:AX260"/>
    <mergeCell ref="AY260:BA260"/>
    <mergeCell ref="BB260:BC260"/>
    <mergeCell ref="T260:U260"/>
    <mergeCell ref="V260:X260"/>
    <mergeCell ref="Y260:Z260"/>
    <mergeCell ref="AB260:AC260"/>
    <mergeCell ref="AD260:AE260"/>
    <mergeCell ref="AF260:AH260"/>
    <mergeCell ref="AI260:AK260"/>
    <mergeCell ref="C260:D260"/>
    <mergeCell ref="E260:F260"/>
    <mergeCell ref="G260:H260"/>
    <mergeCell ref="I260:M260"/>
    <mergeCell ref="N260:O260"/>
    <mergeCell ref="P260:Q260"/>
    <mergeCell ref="R260:S260"/>
    <mergeCell ref="AL261:AM261"/>
    <mergeCell ref="AN261:AO261"/>
    <mergeCell ref="AP261:AQ261"/>
    <mergeCell ref="AR261:AS261"/>
    <mergeCell ref="AT261:AU261"/>
    <mergeCell ref="AV261:AX261"/>
    <mergeCell ref="AY261:BA261"/>
    <mergeCell ref="BB261:BC261"/>
    <mergeCell ref="T261:U261"/>
    <mergeCell ref="V261:X261"/>
    <mergeCell ref="Y261:Z261"/>
    <mergeCell ref="AB261:AC261"/>
    <mergeCell ref="AD261:AE261"/>
    <mergeCell ref="AF261:AH261"/>
    <mergeCell ref="AI261:AK261"/>
    <mergeCell ref="C261:D261"/>
    <mergeCell ref="E261:F261"/>
    <mergeCell ref="G261:H261"/>
    <mergeCell ref="I261:M261"/>
    <mergeCell ref="N261:O261"/>
    <mergeCell ref="P261:Q261"/>
    <mergeCell ref="R261:S261"/>
    <mergeCell ref="AL264:AM264"/>
    <mergeCell ref="AN264:AO264"/>
    <mergeCell ref="T264:U264"/>
    <mergeCell ref="V264:X264"/>
    <mergeCell ref="Y264:Z264"/>
    <mergeCell ref="AB264:AC264"/>
    <mergeCell ref="AD264:AE264"/>
    <mergeCell ref="AF264:AH264"/>
    <mergeCell ref="AI264:AK264"/>
    <mergeCell ref="AL265:AM265"/>
    <mergeCell ref="AN265:AO265"/>
    <mergeCell ref="T265:U265"/>
    <mergeCell ref="V265:X265"/>
    <mergeCell ref="Y265:Z265"/>
    <mergeCell ref="AB265:AC265"/>
    <mergeCell ref="AD265:AE265"/>
    <mergeCell ref="AF265:AH265"/>
    <mergeCell ref="AI265:AK265"/>
    <mergeCell ref="AL262:AM262"/>
    <mergeCell ref="AN262:AO262"/>
    <mergeCell ref="AP262:AQ262"/>
    <mergeCell ref="AR262:AS262"/>
    <mergeCell ref="AT262:AU262"/>
    <mergeCell ref="AV262:AX262"/>
    <mergeCell ref="AY262:BA262"/>
    <mergeCell ref="BB262:BC262"/>
    <mergeCell ref="T262:U262"/>
    <mergeCell ref="V262:X262"/>
    <mergeCell ref="Y262:Z262"/>
    <mergeCell ref="AB262:AC262"/>
    <mergeCell ref="AD262:AE262"/>
    <mergeCell ref="AF262:AH262"/>
    <mergeCell ref="AI262:AK262"/>
    <mergeCell ref="C262:D262"/>
    <mergeCell ref="E262:F262"/>
    <mergeCell ref="G262:H262"/>
    <mergeCell ref="I262:M262"/>
    <mergeCell ref="N262:O262"/>
    <mergeCell ref="P262:Q262"/>
    <mergeCell ref="R262:S262"/>
    <mergeCell ref="T263:U263"/>
    <mergeCell ref="V263:X263"/>
    <mergeCell ref="Y263:Z263"/>
    <mergeCell ref="AB263:AC263"/>
    <mergeCell ref="AD263:AE263"/>
    <mergeCell ref="AF263:AH263"/>
    <mergeCell ref="AI263:AK263"/>
    <mergeCell ref="AL263:AM263"/>
    <mergeCell ref="AN263:AO263"/>
    <mergeCell ref="AR263:AS263"/>
    <mergeCell ref="AT263:AU263"/>
    <mergeCell ref="AV263:AX263"/>
    <mergeCell ref="AY263:BA263"/>
    <mergeCell ref="BB263:BC263"/>
    <mergeCell ref="C265:D265"/>
    <mergeCell ref="E265:F265"/>
    <mergeCell ref="G265:H265"/>
    <mergeCell ref="I265:M265"/>
    <mergeCell ref="N265:O265"/>
    <mergeCell ref="P265:Q265"/>
    <mergeCell ref="R265:S265"/>
    <mergeCell ref="AP265:AQ265"/>
    <mergeCell ref="AR265:AS265"/>
    <mergeCell ref="AT265:AU265"/>
    <mergeCell ref="AV265:AX265"/>
    <mergeCell ref="AY265:BA265"/>
    <mergeCell ref="BB265:BC265"/>
    <mergeCell ref="AP263:AQ263"/>
    <mergeCell ref="AP264:AQ264"/>
    <mergeCell ref="AR264:AS264"/>
    <mergeCell ref="AT264:AU264"/>
    <mergeCell ref="AV264:AX264"/>
    <mergeCell ref="AY264:BA264"/>
    <mergeCell ref="BB264:BC264"/>
    <mergeCell ref="T267:U267"/>
    <mergeCell ref="V267:X267"/>
    <mergeCell ref="Y267:Z267"/>
    <mergeCell ref="AB267:AC267"/>
    <mergeCell ref="AD267:AE267"/>
    <mergeCell ref="AF267:AH267"/>
    <mergeCell ref="AI267:AK267"/>
    <mergeCell ref="C267:D267"/>
    <mergeCell ref="E267:F267"/>
    <mergeCell ref="G267:H267"/>
    <mergeCell ref="I267:M267"/>
    <mergeCell ref="N267:O267"/>
    <mergeCell ref="P267:Q267"/>
    <mergeCell ref="R267:S267"/>
    <mergeCell ref="AL268:AM268"/>
    <mergeCell ref="AN268:AO268"/>
    <mergeCell ref="T268:U268"/>
    <mergeCell ref="V268:X268"/>
    <mergeCell ref="Y268:Z268"/>
    <mergeCell ref="AB268:AC268"/>
    <mergeCell ref="AD268:AE268"/>
    <mergeCell ref="AF268:AH268"/>
    <mergeCell ref="AI268:AK268"/>
    <mergeCell ref="C263:D263"/>
    <mergeCell ref="E263:F263"/>
    <mergeCell ref="G263:H263"/>
    <mergeCell ref="I263:M263"/>
    <mergeCell ref="N263:O263"/>
    <mergeCell ref="P263:Q263"/>
    <mergeCell ref="R263:S263"/>
    <mergeCell ref="C264:D264"/>
    <mergeCell ref="E264:F264"/>
    <mergeCell ref="G264:H264"/>
    <mergeCell ref="I264:M264"/>
    <mergeCell ref="N264:O264"/>
    <mergeCell ref="P264:Q264"/>
    <mergeCell ref="R264:S264"/>
    <mergeCell ref="AL266:AM266"/>
    <mergeCell ref="AN266:AO266"/>
    <mergeCell ref="AP266:AQ266"/>
    <mergeCell ref="AR266:AS266"/>
    <mergeCell ref="AT266:AU266"/>
    <mergeCell ref="AV266:AX266"/>
    <mergeCell ref="AY266:BA266"/>
    <mergeCell ref="BB266:BC266"/>
    <mergeCell ref="T266:U266"/>
    <mergeCell ref="V266:X266"/>
    <mergeCell ref="Y266:Z266"/>
    <mergeCell ref="AB266:AC266"/>
    <mergeCell ref="AD266:AE266"/>
    <mergeCell ref="AF266:AH266"/>
    <mergeCell ref="AI266:AK266"/>
    <mergeCell ref="C266:D266"/>
    <mergeCell ref="E266:F266"/>
    <mergeCell ref="G266:H266"/>
    <mergeCell ref="I266:M266"/>
    <mergeCell ref="N266:O266"/>
    <mergeCell ref="P266:Q266"/>
    <mergeCell ref="R266:S266"/>
    <mergeCell ref="AP267:AQ267"/>
    <mergeCell ref="AP268:AQ268"/>
    <mergeCell ref="AR268:AS268"/>
    <mergeCell ref="AT268:AU268"/>
    <mergeCell ref="AV268:AX268"/>
    <mergeCell ref="AY268:BA268"/>
    <mergeCell ref="BB268:BC268"/>
    <mergeCell ref="AL267:AM267"/>
    <mergeCell ref="AN267:AO267"/>
    <mergeCell ref="AR267:AS267"/>
    <mergeCell ref="AT267:AU267"/>
    <mergeCell ref="AV267:AX267"/>
    <mergeCell ref="AY267:BA267"/>
    <mergeCell ref="BB267:BC267"/>
    <mergeCell ref="C268:D268"/>
    <mergeCell ref="E268:F268"/>
    <mergeCell ref="G268:H268"/>
    <mergeCell ref="I268:M268"/>
    <mergeCell ref="N268:O268"/>
    <mergeCell ref="P268:Q268"/>
    <mergeCell ref="R268:S268"/>
    <mergeCell ref="AL269:AM269"/>
    <mergeCell ref="AN269:AO269"/>
    <mergeCell ref="AP269:AQ269"/>
    <mergeCell ref="AR269:AS269"/>
    <mergeCell ref="AT269:AU269"/>
    <mergeCell ref="AV269:AX269"/>
    <mergeCell ref="AY269:BA269"/>
    <mergeCell ref="BB269:BC269"/>
    <mergeCell ref="T269:U269"/>
    <mergeCell ref="V269:X269"/>
    <mergeCell ref="Y269:Z269"/>
    <mergeCell ref="AB269:AC269"/>
    <mergeCell ref="AD269:AE269"/>
    <mergeCell ref="AF269:AH269"/>
    <mergeCell ref="AI269:AK269"/>
    <mergeCell ref="C269:D269"/>
    <mergeCell ref="E269:F269"/>
    <mergeCell ref="G269:H269"/>
    <mergeCell ref="I269:M269"/>
    <mergeCell ref="N269:O269"/>
    <mergeCell ref="P269:Q269"/>
    <mergeCell ref="R269:S269"/>
    <mergeCell ref="AL270:AM270"/>
    <mergeCell ref="AN270:AO270"/>
    <mergeCell ref="AP270:AQ270"/>
    <mergeCell ref="AR270:AS270"/>
    <mergeCell ref="AT270:AU270"/>
    <mergeCell ref="AV270:AX270"/>
    <mergeCell ref="AY270:BA270"/>
    <mergeCell ref="BB270:BC270"/>
    <mergeCell ref="T270:U270"/>
    <mergeCell ref="V270:X270"/>
    <mergeCell ref="Y270:Z270"/>
    <mergeCell ref="AB270:AC270"/>
    <mergeCell ref="AD270:AE270"/>
    <mergeCell ref="AF270:AH270"/>
    <mergeCell ref="AI270:AK270"/>
    <mergeCell ref="C270:D270"/>
    <mergeCell ref="E270:F270"/>
    <mergeCell ref="G270:H270"/>
    <mergeCell ref="I270:M270"/>
    <mergeCell ref="N270:O270"/>
    <mergeCell ref="P270:Q270"/>
    <mergeCell ref="R270:S270"/>
    <mergeCell ref="AL273:AM273"/>
    <mergeCell ref="AN273:AO273"/>
    <mergeCell ref="T273:U273"/>
    <mergeCell ref="V273:X273"/>
    <mergeCell ref="Y273:Z273"/>
    <mergeCell ref="AB273:AC273"/>
    <mergeCell ref="AD273:AE273"/>
    <mergeCell ref="AF273:AH273"/>
    <mergeCell ref="AI273:AK273"/>
    <mergeCell ref="AL274:AM274"/>
    <mergeCell ref="AN274:AO274"/>
    <mergeCell ref="T274:U274"/>
    <mergeCell ref="V274:X274"/>
    <mergeCell ref="Y274:Z274"/>
    <mergeCell ref="AB274:AC274"/>
    <mergeCell ref="AD274:AE274"/>
    <mergeCell ref="AF274:AH274"/>
    <mergeCell ref="AI274:AK274"/>
    <mergeCell ref="AL271:AM271"/>
    <mergeCell ref="AN271:AO271"/>
    <mergeCell ref="AP271:AQ271"/>
    <mergeCell ref="AR271:AS271"/>
    <mergeCell ref="AT271:AU271"/>
    <mergeCell ref="AV271:AX271"/>
    <mergeCell ref="AY271:BA271"/>
    <mergeCell ref="BB271:BC271"/>
    <mergeCell ref="T271:U271"/>
    <mergeCell ref="V271:X271"/>
    <mergeCell ref="Y271:Z271"/>
    <mergeCell ref="AB271:AC271"/>
    <mergeCell ref="AD271:AE271"/>
    <mergeCell ref="AF271:AH271"/>
    <mergeCell ref="AI271:AK271"/>
    <mergeCell ref="C271:D271"/>
    <mergeCell ref="E271:F271"/>
    <mergeCell ref="G271:H271"/>
    <mergeCell ref="I271:M271"/>
    <mergeCell ref="N271:O271"/>
    <mergeCell ref="P271:Q271"/>
    <mergeCell ref="R271:S271"/>
    <mergeCell ref="T272:U272"/>
    <mergeCell ref="V272:X272"/>
    <mergeCell ref="Y272:Z272"/>
    <mergeCell ref="AB272:AC272"/>
    <mergeCell ref="AD272:AE272"/>
    <mergeCell ref="AF272:AH272"/>
    <mergeCell ref="AI272:AK272"/>
    <mergeCell ref="AL272:AM272"/>
    <mergeCell ref="AN272:AO272"/>
    <mergeCell ref="AR272:AS272"/>
    <mergeCell ref="AT272:AU272"/>
    <mergeCell ref="AV272:AX272"/>
    <mergeCell ref="AY272:BA272"/>
    <mergeCell ref="BB272:BC272"/>
    <mergeCell ref="C274:D274"/>
    <mergeCell ref="E274:F274"/>
    <mergeCell ref="G274:H274"/>
    <mergeCell ref="I274:M274"/>
    <mergeCell ref="N274:O274"/>
    <mergeCell ref="P274:Q274"/>
    <mergeCell ref="R274:S274"/>
    <mergeCell ref="AP274:AQ274"/>
    <mergeCell ref="AR274:AS274"/>
    <mergeCell ref="AT274:AU274"/>
    <mergeCell ref="AV274:AX274"/>
    <mergeCell ref="AY274:BA274"/>
    <mergeCell ref="BB274:BC274"/>
    <mergeCell ref="AP272:AQ272"/>
    <mergeCell ref="AP273:AQ273"/>
    <mergeCell ref="AR273:AS273"/>
    <mergeCell ref="AT273:AU273"/>
    <mergeCell ref="AV273:AX273"/>
    <mergeCell ref="AY273:BA273"/>
    <mergeCell ref="BB273:BC273"/>
    <mergeCell ref="T276:U276"/>
    <mergeCell ref="V276:X276"/>
    <mergeCell ref="Y276:Z276"/>
    <mergeCell ref="AB276:AC276"/>
    <mergeCell ref="AD276:AE276"/>
    <mergeCell ref="AF276:AH276"/>
    <mergeCell ref="AI276:AK276"/>
    <mergeCell ref="C276:D276"/>
    <mergeCell ref="E276:F276"/>
    <mergeCell ref="G276:H276"/>
    <mergeCell ref="I276:M276"/>
    <mergeCell ref="N276:O276"/>
    <mergeCell ref="P276:Q276"/>
    <mergeCell ref="R276:S276"/>
    <mergeCell ref="AL277:AM277"/>
    <mergeCell ref="AN277:AO277"/>
    <mergeCell ref="T277:U277"/>
    <mergeCell ref="V277:X277"/>
    <mergeCell ref="Y277:Z277"/>
    <mergeCell ref="AB277:AC277"/>
    <mergeCell ref="AD277:AE277"/>
    <mergeCell ref="AF277:AH277"/>
    <mergeCell ref="AI277:AK277"/>
    <mergeCell ref="C272:D272"/>
    <mergeCell ref="E272:F272"/>
    <mergeCell ref="G272:H272"/>
    <mergeCell ref="I272:M272"/>
    <mergeCell ref="N272:O272"/>
    <mergeCell ref="P272:Q272"/>
    <mergeCell ref="R272:S272"/>
    <mergeCell ref="C273:D273"/>
    <mergeCell ref="E273:F273"/>
    <mergeCell ref="G273:H273"/>
    <mergeCell ref="I273:M273"/>
    <mergeCell ref="N273:O273"/>
    <mergeCell ref="P273:Q273"/>
    <mergeCell ref="R273:S273"/>
    <mergeCell ref="AL275:AM275"/>
    <mergeCell ref="AN275:AO275"/>
    <mergeCell ref="AP275:AQ275"/>
    <mergeCell ref="AR275:AS275"/>
    <mergeCell ref="AT275:AU275"/>
    <mergeCell ref="AV275:AX275"/>
    <mergeCell ref="AY275:BA275"/>
    <mergeCell ref="BB275:BC275"/>
    <mergeCell ref="T275:U275"/>
    <mergeCell ref="V275:X275"/>
    <mergeCell ref="Y275:Z275"/>
    <mergeCell ref="AB275:AC275"/>
    <mergeCell ref="AD275:AE275"/>
    <mergeCell ref="AF275:AH275"/>
    <mergeCell ref="AI275:AK275"/>
    <mergeCell ref="C275:D275"/>
    <mergeCell ref="E275:F275"/>
    <mergeCell ref="G275:H275"/>
    <mergeCell ref="I275:M275"/>
    <mergeCell ref="N275:O275"/>
    <mergeCell ref="P275:Q275"/>
    <mergeCell ref="R275:S275"/>
    <mergeCell ref="AP276:AQ276"/>
    <mergeCell ref="AP277:AQ277"/>
    <mergeCell ref="AR277:AS277"/>
    <mergeCell ref="AT277:AU277"/>
    <mergeCell ref="AV277:AX277"/>
    <mergeCell ref="AY277:BA277"/>
    <mergeCell ref="BB277:BC277"/>
    <mergeCell ref="AL276:AM276"/>
    <mergeCell ref="AN276:AO276"/>
    <mergeCell ref="AR276:AS276"/>
    <mergeCell ref="AT276:AU276"/>
    <mergeCell ref="AV276:AX276"/>
    <mergeCell ref="AY276:BA276"/>
    <mergeCell ref="BB276:BC276"/>
    <mergeCell ref="C277:D277"/>
    <mergeCell ref="E277:F277"/>
    <mergeCell ref="G277:H277"/>
    <mergeCell ref="I277:M277"/>
    <mergeCell ref="N277:O277"/>
    <mergeCell ref="P277:Q277"/>
    <mergeCell ref="R277:S277"/>
    <mergeCell ref="AL278:AM278"/>
    <mergeCell ref="AN278:AO278"/>
    <mergeCell ref="AP278:AQ278"/>
    <mergeCell ref="AR278:AS278"/>
    <mergeCell ref="AT278:AU278"/>
    <mergeCell ref="AV278:AX278"/>
    <mergeCell ref="AY278:BA278"/>
    <mergeCell ref="BB278:BC278"/>
    <mergeCell ref="T278:U278"/>
    <mergeCell ref="V278:X278"/>
    <mergeCell ref="Y278:Z278"/>
    <mergeCell ref="AB278:AC278"/>
    <mergeCell ref="AD278:AE278"/>
    <mergeCell ref="AF278:AH278"/>
    <mergeCell ref="AI278:AK278"/>
    <mergeCell ref="C278:D278"/>
    <mergeCell ref="E278:F278"/>
    <mergeCell ref="G278:H278"/>
    <mergeCell ref="I278:M278"/>
    <mergeCell ref="N278:O278"/>
    <mergeCell ref="P278:Q278"/>
    <mergeCell ref="R278:S278"/>
    <mergeCell ref="AL279:AM279"/>
    <mergeCell ref="AN279:AO279"/>
    <mergeCell ref="AP279:AQ279"/>
    <mergeCell ref="AR279:AS279"/>
    <mergeCell ref="AT279:AU279"/>
    <mergeCell ref="AV279:AX279"/>
    <mergeCell ref="AY279:BA279"/>
    <mergeCell ref="BB279:BC279"/>
    <mergeCell ref="T279:U279"/>
    <mergeCell ref="V279:X279"/>
    <mergeCell ref="Y279:Z279"/>
    <mergeCell ref="AB279:AC279"/>
    <mergeCell ref="AD279:AE279"/>
    <mergeCell ref="AF279:AH279"/>
    <mergeCell ref="AI279:AK279"/>
    <mergeCell ref="C279:D279"/>
    <mergeCell ref="E279:F279"/>
    <mergeCell ref="G279:H279"/>
    <mergeCell ref="I279:M279"/>
    <mergeCell ref="N279:O279"/>
    <mergeCell ref="P279:Q279"/>
    <mergeCell ref="R279:S279"/>
    <mergeCell ref="AL282:AM282"/>
    <mergeCell ref="AN282:AO282"/>
    <mergeCell ref="T282:U282"/>
    <mergeCell ref="V282:X282"/>
    <mergeCell ref="Y282:Z282"/>
    <mergeCell ref="AB282:AC282"/>
    <mergeCell ref="AD282:AE282"/>
    <mergeCell ref="AF282:AH282"/>
    <mergeCell ref="AI282:AK282"/>
    <mergeCell ref="AL283:AM283"/>
    <mergeCell ref="AN283:AO283"/>
    <mergeCell ref="T283:U283"/>
    <mergeCell ref="V283:X283"/>
    <mergeCell ref="Y283:Z283"/>
    <mergeCell ref="AB283:AC283"/>
    <mergeCell ref="AD283:AE283"/>
    <mergeCell ref="AF283:AH283"/>
    <mergeCell ref="AI283:AK283"/>
    <mergeCell ref="AL280:AM280"/>
    <mergeCell ref="AN280:AO280"/>
    <mergeCell ref="AP280:AQ280"/>
    <mergeCell ref="AR280:AS280"/>
    <mergeCell ref="AT280:AU280"/>
    <mergeCell ref="AV280:AX280"/>
    <mergeCell ref="AY280:BA280"/>
    <mergeCell ref="BB280:BC280"/>
    <mergeCell ref="T280:U280"/>
    <mergeCell ref="V280:X280"/>
    <mergeCell ref="Y280:Z280"/>
    <mergeCell ref="AB280:AC280"/>
    <mergeCell ref="AD280:AE280"/>
    <mergeCell ref="AF280:AH280"/>
    <mergeCell ref="AI280:AK280"/>
    <mergeCell ref="C280:D280"/>
    <mergeCell ref="E280:F280"/>
    <mergeCell ref="G280:H280"/>
    <mergeCell ref="I280:M280"/>
    <mergeCell ref="N280:O280"/>
    <mergeCell ref="P280:Q280"/>
    <mergeCell ref="R280:S280"/>
    <mergeCell ref="T281:U281"/>
    <mergeCell ref="V281:X281"/>
    <mergeCell ref="Y281:Z281"/>
    <mergeCell ref="AB281:AC281"/>
    <mergeCell ref="AD281:AE281"/>
    <mergeCell ref="AF281:AH281"/>
    <mergeCell ref="AI281:AK281"/>
    <mergeCell ref="AL281:AM281"/>
    <mergeCell ref="AN281:AO281"/>
    <mergeCell ref="AR281:AS281"/>
    <mergeCell ref="AT281:AU281"/>
    <mergeCell ref="AV281:AX281"/>
    <mergeCell ref="AY281:BA281"/>
    <mergeCell ref="BB281:BC281"/>
    <mergeCell ref="C283:D283"/>
    <mergeCell ref="E283:F283"/>
    <mergeCell ref="G283:H283"/>
    <mergeCell ref="I283:M283"/>
    <mergeCell ref="N283:O283"/>
    <mergeCell ref="P283:Q283"/>
    <mergeCell ref="R283:S283"/>
    <mergeCell ref="AP283:AQ283"/>
    <mergeCell ref="AR283:AS283"/>
    <mergeCell ref="AT283:AU283"/>
    <mergeCell ref="AV283:AX283"/>
    <mergeCell ref="AY283:BA283"/>
    <mergeCell ref="BB283:BC283"/>
    <mergeCell ref="AP281:AQ281"/>
    <mergeCell ref="AP282:AQ282"/>
    <mergeCell ref="AR282:AS282"/>
    <mergeCell ref="AT282:AU282"/>
    <mergeCell ref="AV282:AX282"/>
    <mergeCell ref="AY282:BA282"/>
    <mergeCell ref="BB282:BC282"/>
    <mergeCell ref="T285:U285"/>
    <mergeCell ref="V285:X285"/>
    <mergeCell ref="Y285:Z285"/>
    <mergeCell ref="AB285:AC285"/>
    <mergeCell ref="AD285:AE285"/>
    <mergeCell ref="AF285:AH285"/>
    <mergeCell ref="AI285:AK285"/>
    <mergeCell ref="C285:D285"/>
    <mergeCell ref="E285:F285"/>
    <mergeCell ref="G285:H285"/>
    <mergeCell ref="I285:M285"/>
    <mergeCell ref="N285:O285"/>
    <mergeCell ref="P285:Q285"/>
    <mergeCell ref="R285:S285"/>
    <mergeCell ref="AL286:AM286"/>
    <mergeCell ref="AN286:AO286"/>
    <mergeCell ref="T286:U286"/>
    <mergeCell ref="V286:X286"/>
    <mergeCell ref="Y286:Z286"/>
    <mergeCell ref="AB286:AC286"/>
    <mergeCell ref="AD286:AE286"/>
    <mergeCell ref="AF286:AH286"/>
    <mergeCell ref="AI286:AK286"/>
    <mergeCell ref="C281:D281"/>
    <mergeCell ref="E281:F281"/>
    <mergeCell ref="G281:H281"/>
    <mergeCell ref="I281:M281"/>
    <mergeCell ref="N281:O281"/>
    <mergeCell ref="P281:Q281"/>
    <mergeCell ref="R281:S281"/>
    <mergeCell ref="C282:D282"/>
    <mergeCell ref="E282:F282"/>
    <mergeCell ref="G282:H282"/>
    <mergeCell ref="I282:M282"/>
    <mergeCell ref="N282:O282"/>
    <mergeCell ref="P282:Q282"/>
    <mergeCell ref="R282:S282"/>
    <mergeCell ref="AL284:AM284"/>
    <mergeCell ref="AN284:AO284"/>
    <mergeCell ref="AP284:AQ284"/>
    <mergeCell ref="AR284:AS284"/>
    <mergeCell ref="AT284:AU284"/>
    <mergeCell ref="AV284:AX284"/>
    <mergeCell ref="AY284:BA284"/>
    <mergeCell ref="BB284:BC284"/>
    <mergeCell ref="T284:U284"/>
    <mergeCell ref="V284:X284"/>
    <mergeCell ref="Y284:Z284"/>
    <mergeCell ref="AB284:AC284"/>
    <mergeCell ref="AD284:AE284"/>
    <mergeCell ref="AF284:AH284"/>
    <mergeCell ref="AI284:AK284"/>
    <mergeCell ref="C284:D284"/>
    <mergeCell ref="E284:F284"/>
    <mergeCell ref="G284:H284"/>
    <mergeCell ref="I284:M284"/>
    <mergeCell ref="N284:O284"/>
    <mergeCell ref="P284:Q284"/>
    <mergeCell ref="R284:S284"/>
    <mergeCell ref="AP285:AQ285"/>
    <mergeCell ref="AP286:AQ286"/>
    <mergeCell ref="AR286:AS286"/>
    <mergeCell ref="AT286:AU286"/>
    <mergeCell ref="AV286:AX286"/>
    <mergeCell ref="AY286:BA286"/>
    <mergeCell ref="BB286:BC286"/>
    <mergeCell ref="AL285:AM285"/>
    <mergeCell ref="AN285:AO285"/>
    <mergeCell ref="AR285:AS285"/>
    <mergeCell ref="AT285:AU285"/>
    <mergeCell ref="AV285:AX285"/>
    <mergeCell ref="AY285:BA285"/>
    <mergeCell ref="BB285:BC285"/>
    <mergeCell ref="C286:D286"/>
    <mergeCell ref="E286:F286"/>
    <mergeCell ref="G286:H286"/>
    <mergeCell ref="I286:M286"/>
    <mergeCell ref="N286:O286"/>
    <mergeCell ref="P286:Q286"/>
    <mergeCell ref="R286:S286"/>
    <mergeCell ref="AL287:AM287"/>
    <mergeCell ref="AN287:AO287"/>
    <mergeCell ref="AP287:AQ287"/>
    <mergeCell ref="AR287:AS287"/>
    <mergeCell ref="AT287:AU287"/>
    <mergeCell ref="AV287:AX287"/>
    <mergeCell ref="AY287:BA287"/>
    <mergeCell ref="BB287:BC287"/>
    <mergeCell ref="T287:U287"/>
    <mergeCell ref="V287:X287"/>
    <mergeCell ref="Y287:Z287"/>
    <mergeCell ref="AB287:AC287"/>
    <mergeCell ref="AD287:AE287"/>
    <mergeCell ref="AF287:AH287"/>
    <mergeCell ref="AI287:AK287"/>
    <mergeCell ref="C287:D287"/>
    <mergeCell ref="E287:F287"/>
    <mergeCell ref="G287:H287"/>
    <mergeCell ref="I287:M287"/>
    <mergeCell ref="N287:O287"/>
    <mergeCell ref="P287:Q287"/>
    <mergeCell ref="R287:S287"/>
    <mergeCell ref="AL288:AM288"/>
    <mergeCell ref="AN288:AO288"/>
    <mergeCell ref="AP288:AQ288"/>
    <mergeCell ref="AR288:AS288"/>
    <mergeCell ref="AT288:AU288"/>
    <mergeCell ref="AV288:AX288"/>
    <mergeCell ref="AY288:BA288"/>
    <mergeCell ref="BB288:BC288"/>
    <mergeCell ref="T288:U288"/>
    <mergeCell ref="V288:X288"/>
    <mergeCell ref="Y288:Z288"/>
    <mergeCell ref="AB288:AC288"/>
    <mergeCell ref="AD288:AE288"/>
    <mergeCell ref="AF288:AH288"/>
    <mergeCell ref="AI288:AK288"/>
    <mergeCell ref="C288:D288"/>
    <mergeCell ref="E288:F288"/>
    <mergeCell ref="G288:H288"/>
    <mergeCell ref="I288:M288"/>
    <mergeCell ref="N288:O288"/>
    <mergeCell ref="P288:Q288"/>
    <mergeCell ref="R288:S288"/>
    <mergeCell ref="AL291:AM291"/>
    <mergeCell ref="AN291:AO291"/>
    <mergeCell ref="T291:U291"/>
    <mergeCell ref="V291:X291"/>
    <mergeCell ref="Y291:Z291"/>
    <mergeCell ref="AB291:AC291"/>
    <mergeCell ref="AD291:AE291"/>
    <mergeCell ref="AF291:AH291"/>
    <mergeCell ref="AI291:AK291"/>
    <mergeCell ref="AL292:AM292"/>
    <mergeCell ref="AN292:AO292"/>
    <mergeCell ref="T292:U292"/>
    <mergeCell ref="V292:X292"/>
    <mergeCell ref="Y292:Z292"/>
    <mergeCell ref="AB292:AC292"/>
    <mergeCell ref="AD292:AE292"/>
    <mergeCell ref="AF292:AH292"/>
    <mergeCell ref="AI292:AK292"/>
    <mergeCell ref="AL289:AM289"/>
    <mergeCell ref="AN289:AO289"/>
    <mergeCell ref="AP289:AQ289"/>
    <mergeCell ref="AR289:AS289"/>
    <mergeCell ref="AT289:AU289"/>
    <mergeCell ref="AV289:AX289"/>
    <mergeCell ref="AY289:BA289"/>
    <mergeCell ref="BB289:BC289"/>
    <mergeCell ref="T289:U289"/>
    <mergeCell ref="V289:X289"/>
    <mergeCell ref="Y289:Z289"/>
    <mergeCell ref="AB289:AC289"/>
    <mergeCell ref="AD289:AE289"/>
    <mergeCell ref="AF289:AH289"/>
    <mergeCell ref="AI289:AK289"/>
    <mergeCell ref="C289:D289"/>
    <mergeCell ref="E289:F289"/>
    <mergeCell ref="G289:H289"/>
    <mergeCell ref="I289:M289"/>
    <mergeCell ref="N289:O289"/>
    <mergeCell ref="P289:Q289"/>
    <mergeCell ref="R289:S289"/>
    <mergeCell ref="T290:U290"/>
    <mergeCell ref="V290:X290"/>
    <mergeCell ref="Y290:Z290"/>
    <mergeCell ref="AB290:AC290"/>
    <mergeCell ref="AD290:AE290"/>
    <mergeCell ref="AF290:AH290"/>
    <mergeCell ref="AI290:AK290"/>
    <mergeCell ref="AL290:AM290"/>
    <mergeCell ref="AN290:AO290"/>
    <mergeCell ref="AR290:AS290"/>
    <mergeCell ref="AT290:AU290"/>
    <mergeCell ref="AV290:AX290"/>
    <mergeCell ref="AY290:BA290"/>
    <mergeCell ref="BB290:BC290"/>
    <mergeCell ref="C292:D292"/>
    <mergeCell ref="E292:F292"/>
    <mergeCell ref="G292:H292"/>
    <mergeCell ref="I292:M292"/>
    <mergeCell ref="N292:O292"/>
    <mergeCell ref="P292:Q292"/>
    <mergeCell ref="R292:S292"/>
    <mergeCell ref="AP292:AQ292"/>
    <mergeCell ref="AR292:AS292"/>
    <mergeCell ref="AT292:AU292"/>
    <mergeCell ref="AV292:AX292"/>
    <mergeCell ref="AY292:BA292"/>
    <mergeCell ref="BB292:BC292"/>
    <mergeCell ref="AP290:AQ290"/>
    <mergeCell ref="AP291:AQ291"/>
    <mergeCell ref="AR291:AS291"/>
    <mergeCell ref="AT291:AU291"/>
    <mergeCell ref="AV291:AX291"/>
    <mergeCell ref="AY291:BA291"/>
    <mergeCell ref="BB291:BC291"/>
    <mergeCell ref="T294:U294"/>
    <mergeCell ref="V294:X294"/>
    <mergeCell ref="Y294:Z294"/>
    <mergeCell ref="AB294:AC294"/>
    <mergeCell ref="AD294:AE294"/>
    <mergeCell ref="AF294:AH294"/>
    <mergeCell ref="AI294:AK294"/>
    <mergeCell ref="C294:D294"/>
    <mergeCell ref="E294:F294"/>
    <mergeCell ref="G294:H294"/>
    <mergeCell ref="I294:M294"/>
    <mergeCell ref="N294:O294"/>
    <mergeCell ref="P294:Q294"/>
    <mergeCell ref="R294:S294"/>
    <mergeCell ref="AL295:AM295"/>
    <mergeCell ref="AN295:AO295"/>
    <mergeCell ref="T295:U295"/>
    <mergeCell ref="V295:X295"/>
    <mergeCell ref="Y295:Z295"/>
    <mergeCell ref="AB295:AC295"/>
    <mergeCell ref="AD295:AE295"/>
    <mergeCell ref="AF295:AH295"/>
    <mergeCell ref="AI295:AK295"/>
    <mergeCell ref="C290:D290"/>
    <mergeCell ref="E290:F290"/>
    <mergeCell ref="G290:H290"/>
    <mergeCell ref="I290:M290"/>
    <mergeCell ref="N290:O290"/>
    <mergeCell ref="P290:Q290"/>
    <mergeCell ref="R290:S290"/>
    <mergeCell ref="C291:D291"/>
    <mergeCell ref="E291:F291"/>
    <mergeCell ref="G291:H291"/>
    <mergeCell ref="I291:M291"/>
    <mergeCell ref="N291:O291"/>
    <mergeCell ref="P291:Q291"/>
    <mergeCell ref="R291:S291"/>
    <mergeCell ref="AL293:AM293"/>
    <mergeCell ref="AN293:AO293"/>
    <mergeCell ref="AP293:AQ293"/>
    <mergeCell ref="AR293:AS293"/>
    <mergeCell ref="AT293:AU293"/>
    <mergeCell ref="AV293:AX293"/>
    <mergeCell ref="AY293:BA293"/>
    <mergeCell ref="BB293:BC293"/>
    <mergeCell ref="T293:U293"/>
    <mergeCell ref="V293:X293"/>
    <mergeCell ref="Y293:Z293"/>
    <mergeCell ref="AB293:AC293"/>
    <mergeCell ref="AD293:AE293"/>
    <mergeCell ref="AF293:AH293"/>
    <mergeCell ref="AI293:AK293"/>
    <mergeCell ref="C293:D293"/>
    <mergeCell ref="E293:F293"/>
    <mergeCell ref="G293:H293"/>
    <mergeCell ref="I293:M293"/>
    <mergeCell ref="N293:O293"/>
    <mergeCell ref="P293:Q293"/>
    <mergeCell ref="R293:S293"/>
    <mergeCell ref="AP294:AQ294"/>
    <mergeCell ref="AP295:AQ295"/>
    <mergeCell ref="AR295:AS295"/>
    <mergeCell ref="AT295:AU295"/>
    <mergeCell ref="AV295:AX295"/>
    <mergeCell ref="AY295:BA295"/>
    <mergeCell ref="BB295:BC295"/>
    <mergeCell ref="AL294:AM294"/>
    <mergeCell ref="AN294:AO294"/>
    <mergeCell ref="AR294:AS294"/>
    <mergeCell ref="AT294:AU294"/>
    <mergeCell ref="AV294:AX294"/>
    <mergeCell ref="AY294:BA294"/>
    <mergeCell ref="BB294:BC294"/>
    <mergeCell ref="C295:D295"/>
    <mergeCell ref="E295:F295"/>
    <mergeCell ref="G295:H295"/>
    <mergeCell ref="I295:M295"/>
    <mergeCell ref="N295:O295"/>
    <mergeCell ref="P295:Q295"/>
    <mergeCell ref="R295:S295"/>
    <mergeCell ref="AL296:AM296"/>
    <mergeCell ref="AN296:AO296"/>
    <mergeCell ref="AP296:AQ296"/>
    <mergeCell ref="AR296:AS296"/>
    <mergeCell ref="AT296:AU296"/>
    <mergeCell ref="AV296:AX296"/>
    <mergeCell ref="AY296:BA296"/>
    <mergeCell ref="BB296:BC296"/>
    <mergeCell ref="T296:U296"/>
    <mergeCell ref="V296:X296"/>
    <mergeCell ref="Y296:Z296"/>
    <mergeCell ref="AB296:AC296"/>
    <mergeCell ref="AD296:AE296"/>
    <mergeCell ref="AF296:AH296"/>
    <mergeCell ref="AI296:AK296"/>
    <mergeCell ref="C296:D296"/>
    <mergeCell ref="E296:F296"/>
    <mergeCell ref="G296:H296"/>
    <mergeCell ref="I296:M296"/>
    <mergeCell ref="N296:O296"/>
    <mergeCell ref="P296:Q296"/>
    <mergeCell ref="R296:S296"/>
    <mergeCell ref="AL297:AM297"/>
    <mergeCell ref="AN297:AO297"/>
    <mergeCell ref="AP297:AQ297"/>
    <mergeCell ref="AR297:AS297"/>
    <mergeCell ref="AT297:AU297"/>
    <mergeCell ref="AV297:AX297"/>
    <mergeCell ref="AY297:BA297"/>
    <mergeCell ref="BB297:BC297"/>
    <mergeCell ref="T297:U297"/>
    <mergeCell ref="V297:X297"/>
    <mergeCell ref="Y297:Z297"/>
    <mergeCell ref="AB297:AC297"/>
    <mergeCell ref="AD297:AE297"/>
    <mergeCell ref="AF297:AH297"/>
    <mergeCell ref="AI297:AK297"/>
    <mergeCell ref="C297:D297"/>
    <mergeCell ref="E297:F297"/>
    <mergeCell ref="G297:H297"/>
    <mergeCell ref="I297:M297"/>
    <mergeCell ref="N297:O297"/>
    <mergeCell ref="P297:Q297"/>
    <mergeCell ref="R297:S297"/>
    <mergeCell ref="AL300:AM300"/>
    <mergeCell ref="AN300:AO300"/>
    <mergeCell ref="T300:U300"/>
    <mergeCell ref="V300:X300"/>
    <mergeCell ref="Y300:Z300"/>
    <mergeCell ref="AB300:AC300"/>
    <mergeCell ref="AD300:AE300"/>
    <mergeCell ref="AF300:AH300"/>
    <mergeCell ref="AI300:AK300"/>
    <mergeCell ref="AL301:AM301"/>
    <mergeCell ref="AN301:AO301"/>
    <mergeCell ref="T301:U301"/>
    <mergeCell ref="V301:X301"/>
    <mergeCell ref="Y301:Z301"/>
    <mergeCell ref="AB301:AC301"/>
    <mergeCell ref="AD301:AE301"/>
    <mergeCell ref="AF301:AH301"/>
    <mergeCell ref="AI301:AK301"/>
    <mergeCell ref="AL298:AM298"/>
    <mergeCell ref="AN298:AO298"/>
    <mergeCell ref="AP298:AQ298"/>
    <mergeCell ref="AR298:AS298"/>
    <mergeCell ref="AT298:AU298"/>
    <mergeCell ref="AV298:AX298"/>
    <mergeCell ref="AY298:BA298"/>
    <mergeCell ref="BB298:BC298"/>
    <mergeCell ref="T298:U298"/>
    <mergeCell ref="V298:X298"/>
    <mergeCell ref="Y298:Z298"/>
    <mergeCell ref="AB298:AC298"/>
    <mergeCell ref="AD298:AE298"/>
    <mergeCell ref="AF298:AH298"/>
    <mergeCell ref="AI298:AK298"/>
    <mergeCell ref="C298:D298"/>
    <mergeCell ref="E298:F298"/>
    <mergeCell ref="G298:H298"/>
    <mergeCell ref="I298:M298"/>
    <mergeCell ref="N298:O298"/>
    <mergeCell ref="P298:Q298"/>
    <mergeCell ref="R298:S298"/>
    <mergeCell ref="T299:U299"/>
    <mergeCell ref="V299:X299"/>
    <mergeCell ref="Y299:Z299"/>
    <mergeCell ref="AB299:AC299"/>
    <mergeCell ref="AD299:AE299"/>
    <mergeCell ref="AF299:AH299"/>
    <mergeCell ref="AI299:AK299"/>
    <mergeCell ref="AL299:AM299"/>
    <mergeCell ref="AN299:AO299"/>
    <mergeCell ref="AR299:AS299"/>
    <mergeCell ref="AT299:AU299"/>
    <mergeCell ref="AV299:AX299"/>
    <mergeCell ref="AY299:BA299"/>
    <mergeCell ref="BB299:BC299"/>
    <mergeCell ref="C301:D301"/>
    <mergeCell ref="E301:F301"/>
    <mergeCell ref="G301:H301"/>
    <mergeCell ref="I301:M301"/>
    <mergeCell ref="N301:O301"/>
    <mergeCell ref="P301:Q301"/>
    <mergeCell ref="R301:S301"/>
    <mergeCell ref="AP301:AQ301"/>
    <mergeCell ref="AR301:AS301"/>
    <mergeCell ref="AT301:AU301"/>
    <mergeCell ref="AV301:AX301"/>
    <mergeCell ref="AY301:BA301"/>
    <mergeCell ref="BB301:BC301"/>
    <mergeCell ref="AP299:AQ299"/>
    <mergeCell ref="AP300:AQ300"/>
    <mergeCell ref="AR300:AS300"/>
    <mergeCell ref="AT300:AU300"/>
    <mergeCell ref="AV300:AX300"/>
    <mergeCell ref="AY300:BA300"/>
    <mergeCell ref="BB300:BC300"/>
    <mergeCell ref="T303:U303"/>
    <mergeCell ref="V303:X303"/>
    <mergeCell ref="Y303:Z303"/>
    <mergeCell ref="AB303:AC303"/>
    <mergeCell ref="AD303:AE303"/>
    <mergeCell ref="AF303:AH303"/>
    <mergeCell ref="AI303:AK303"/>
    <mergeCell ref="C303:D303"/>
    <mergeCell ref="E303:F303"/>
    <mergeCell ref="G303:H303"/>
    <mergeCell ref="I303:M303"/>
    <mergeCell ref="N303:O303"/>
    <mergeCell ref="P303:Q303"/>
    <mergeCell ref="R303:S303"/>
    <mergeCell ref="AL304:AM304"/>
    <mergeCell ref="AN304:AO304"/>
    <mergeCell ref="T304:U304"/>
    <mergeCell ref="V304:X304"/>
    <mergeCell ref="Y304:Z304"/>
    <mergeCell ref="AB304:AC304"/>
    <mergeCell ref="AD304:AE304"/>
    <mergeCell ref="AF304:AH304"/>
    <mergeCell ref="AI304:AK304"/>
    <mergeCell ref="C299:D299"/>
    <mergeCell ref="E299:F299"/>
    <mergeCell ref="G299:H299"/>
    <mergeCell ref="I299:M299"/>
    <mergeCell ref="N299:O299"/>
    <mergeCell ref="P299:Q299"/>
    <mergeCell ref="R299:S299"/>
    <mergeCell ref="C300:D300"/>
    <mergeCell ref="E300:F300"/>
    <mergeCell ref="G300:H300"/>
    <mergeCell ref="I300:M300"/>
    <mergeCell ref="N300:O300"/>
    <mergeCell ref="P300:Q300"/>
    <mergeCell ref="R300:S300"/>
    <mergeCell ref="AL302:AM302"/>
    <mergeCell ref="AN302:AO302"/>
    <mergeCell ref="AP302:AQ302"/>
    <mergeCell ref="AR302:AS302"/>
    <mergeCell ref="AT302:AU302"/>
    <mergeCell ref="AV302:AX302"/>
    <mergeCell ref="AY302:BA302"/>
    <mergeCell ref="BB302:BC302"/>
    <mergeCell ref="T302:U302"/>
    <mergeCell ref="V302:X302"/>
    <mergeCell ref="Y302:Z302"/>
    <mergeCell ref="AB302:AC302"/>
    <mergeCell ref="AD302:AE302"/>
    <mergeCell ref="AF302:AH302"/>
    <mergeCell ref="AI302:AK302"/>
    <mergeCell ref="C302:D302"/>
    <mergeCell ref="E302:F302"/>
    <mergeCell ref="G302:H302"/>
    <mergeCell ref="I302:M302"/>
    <mergeCell ref="N302:O302"/>
    <mergeCell ref="P302:Q302"/>
    <mergeCell ref="R302:S302"/>
    <mergeCell ref="AP303:AQ303"/>
    <mergeCell ref="AP304:AQ304"/>
    <mergeCell ref="AR304:AS304"/>
    <mergeCell ref="AT304:AU304"/>
    <mergeCell ref="AV304:AX304"/>
    <mergeCell ref="AY304:BA304"/>
    <mergeCell ref="BB304:BC304"/>
    <mergeCell ref="AL303:AM303"/>
    <mergeCell ref="AN303:AO303"/>
    <mergeCell ref="AR303:AS303"/>
    <mergeCell ref="AT303:AU303"/>
    <mergeCell ref="AV303:AX303"/>
    <mergeCell ref="AY303:BA303"/>
    <mergeCell ref="BB303:BC303"/>
    <mergeCell ref="C304:D304"/>
    <mergeCell ref="E304:F304"/>
    <mergeCell ref="G304:H304"/>
    <mergeCell ref="I304:M304"/>
    <mergeCell ref="N304:O304"/>
    <mergeCell ref="P304:Q304"/>
    <mergeCell ref="R304:S304"/>
    <mergeCell ref="AL305:AM305"/>
    <mergeCell ref="AN305:AO305"/>
    <mergeCell ref="AP305:AQ305"/>
    <mergeCell ref="AR305:AS305"/>
    <mergeCell ref="AT305:AU305"/>
    <mergeCell ref="AV305:AX305"/>
    <mergeCell ref="AY305:BA305"/>
    <mergeCell ref="BB305:BC305"/>
    <mergeCell ref="T305:U305"/>
    <mergeCell ref="V305:X305"/>
    <mergeCell ref="Y305:Z305"/>
    <mergeCell ref="AB305:AC305"/>
    <mergeCell ref="AD305:AE305"/>
    <mergeCell ref="AF305:AH305"/>
    <mergeCell ref="AI305:AK305"/>
    <mergeCell ref="C305:D305"/>
    <mergeCell ref="E305:F305"/>
    <mergeCell ref="G305:H305"/>
    <mergeCell ref="I305:M305"/>
    <mergeCell ref="N305:O305"/>
    <mergeCell ref="P305:Q305"/>
    <mergeCell ref="R305:S305"/>
    <mergeCell ref="AL306:AM306"/>
    <mergeCell ref="AN306:AO306"/>
    <mergeCell ref="AP306:AQ306"/>
    <mergeCell ref="AR306:AS306"/>
    <mergeCell ref="AT306:AU306"/>
    <mergeCell ref="AV306:AX306"/>
    <mergeCell ref="AY306:BA306"/>
    <mergeCell ref="BB306:BC306"/>
    <mergeCell ref="T306:U306"/>
    <mergeCell ref="V306:X306"/>
    <mergeCell ref="Y306:Z306"/>
    <mergeCell ref="AB306:AC306"/>
    <mergeCell ref="AD306:AE306"/>
    <mergeCell ref="AF306:AH306"/>
    <mergeCell ref="AI306:AK306"/>
    <mergeCell ref="C306:D306"/>
    <mergeCell ref="E306:F306"/>
    <mergeCell ref="G306:H306"/>
    <mergeCell ref="I306:M306"/>
    <mergeCell ref="N306:O306"/>
    <mergeCell ref="P306:Q306"/>
    <mergeCell ref="R306:S306"/>
    <mergeCell ref="AL309:AM309"/>
    <mergeCell ref="AN309:AO309"/>
    <mergeCell ref="T309:U309"/>
    <mergeCell ref="V309:X309"/>
    <mergeCell ref="Y309:Z309"/>
    <mergeCell ref="AB309:AC309"/>
    <mergeCell ref="AD309:AE309"/>
    <mergeCell ref="AF309:AH309"/>
    <mergeCell ref="AI309:AK309"/>
    <mergeCell ref="AL310:AM310"/>
    <mergeCell ref="AN310:AO310"/>
    <mergeCell ref="T310:U310"/>
    <mergeCell ref="V310:X310"/>
    <mergeCell ref="Y310:Z310"/>
    <mergeCell ref="AB310:AC310"/>
    <mergeCell ref="AD310:AE310"/>
    <mergeCell ref="AF310:AH310"/>
    <mergeCell ref="AI310:AK310"/>
    <mergeCell ref="AL307:AM307"/>
    <mergeCell ref="AN307:AO307"/>
    <mergeCell ref="AP307:AQ307"/>
    <mergeCell ref="AR307:AS307"/>
    <mergeCell ref="AT307:AU307"/>
    <mergeCell ref="AV307:AX307"/>
    <mergeCell ref="AY307:BA307"/>
    <mergeCell ref="BB307:BC307"/>
    <mergeCell ref="T307:U307"/>
    <mergeCell ref="V307:X307"/>
    <mergeCell ref="Y307:Z307"/>
    <mergeCell ref="AB307:AC307"/>
    <mergeCell ref="AD307:AE307"/>
    <mergeCell ref="AF307:AH307"/>
    <mergeCell ref="AI307:AK307"/>
    <mergeCell ref="C307:D307"/>
    <mergeCell ref="E307:F307"/>
    <mergeCell ref="G307:H307"/>
    <mergeCell ref="I307:M307"/>
    <mergeCell ref="N307:O307"/>
    <mergeCell ref="P307:Q307"/>
    <mergeCell ref="R307:S307"/>
    <mergeCell ref="T308:U308"/>
    <mergeCell ref="V308:X308"/>
    <mergeCell ref="Y308:Z308"/>
    <mergeCell ref="AB308:AC308"/>
    <mergeCell ref="AD308:AE308"/>
    <mergeCell ref="AF308:AH308"/>
    <mergeCell ref="AI308:AK308"/>
    <mergeCell ref="AL308:AM308"/>
    <mergeCell ref="AN308:AO308"/>
    <mergeCell ref="AR308:AS308"/>
    <mergeCell ref="AT308:AU308"/>
    <mergeCell ref="AV308:AX308"/>
    <mergeCell ref="AY308:BA308"/>
    <mergeCell ref="BB308:BC308"/>
    <mergeCell ref="C310:D310"/>
    <mergeCell ref="E310:F310"/>
    <mergeCell ref="G310:H310"/>
    <mergeCell ref="I310:M310"/>
    <mergeCell ref="N310:O310"/>
    <mergeCell ref="P310:Q310"/>
    <mergeCell ref="R310:S310"/>
    <mergeCell ref="AP310:AQ310"/>
    <mergeCell ref="AR310:AS310"/>
    <mergeCell ref="AT310:AU310"/>
    <mergeCell ref="AV310:AX310"/>
    <mergeCell ref="AY310:BA310"/>
    <mergeCell ref="BB310:BC310"/>
    <mergeCell ref="AP308:AQ308"/>
    <mergeCell ref="AP309:AQ309"/>
    <mergeCell ref="AR309:AS309"/>
    <mergeCell ref="AT309:AU309"/>
    <mergeCell ref="AV309:AX309"/>
    <mergeCell ref="AY309:BA309"/>
    <mergeCell ref="BB309:BC309"/>
    <mergeCell ref="T312:U312"/>
    <mergeCell ref="V312:X312"/>
    <mergeCell ref="Y312:Z312"/>
    <mergeCell ref="AB312:AC312"/>
    <mergeCell ref="AD312:AE312"/>
    <mergeCell ref="AF312:AH312"/>
    <mergeCell ref="AI312:AK312"/>
    <mergeCell ref="C312:D312"/>
    <mergeCell ref="E312:F312"/>
    <mergeCell ref="G312:H312"/>
    <mergeCell ref="I312:M312"/>
    <mergeCell ref="N312:O312"/>
    <mergeCell ref="P312:Q312"/>
    <mergeCell ref="R312:S312"/>
    <mergeCell ref="AL313:AM313"/>
    <mergeCell ref="AN313:AO313"/>
    <mergeCell ref="T313:U313"/>
    <mergeCell ref="V313:X313"/>
    <mergeCell ref="Y313:Z313"/>
    <mergeCell ref="AB313:AC313"/>
    <mergeCell ref="AD313:AE313"/>
    <mergeCell ref="AF313:AH313"/>
    <mergeCell ref="AI313:AK313"/>
    <mergeCell ref="C308:D308"/>
    <mergeCell ref="E308:F308"/>
    <mergeCell ref="G308:H308"/>
    <mergeCell ref="I308:M308"/>
    <mergeCell ref="N308:O308"/>
    <mergeCell ref="P308:Q308"/>
    <mergeCell ref="R308:S308"/>
    <mergeCell ref="C309:D309"/>
    <mergeCell ref="E309:F309"/>
    <mergeCell ref="G309:H309"/>
    <mergeCell ref="I309:M309"/>
    <mergeCell ref="N309:O309"/>
    <mergeCell ref="P309:Q309"/>
    <mergeCell ref="R309:S309"/>
    <mergeCell ref="AL311:AM311"/>
    <mergeCell ref="AN311:AO311"/>
    <mergeCell ref="AP311:AQ311"/>
    <mergeCell ref="AR311:AS311"/>
    <mergeCell ref="AT311:AU311"/>
    <mergeCell ref="AV311:AX311"/>
    <mergeCell ref="AY311:BA311"/>
    <mergeCell ref="BB311:BC311"/>
    <mergeCell ref="T311:U311"/>
    <mergeCell ref="V311:X311"/>
    <mergeCell ref="Y311:Z311"/>
    <mergeCell ref="AB311:AC311"/>
    <mergeCell ref="AD311:AE311"/>
    <mergeCell ref="AF311:AH311"/>
    <mergeCell ref="AI311:AK311"/>
    <mergeCell ref="C311:D311"/>
    <mergeCell ref="E311:F311"/>
    <mergeCell ref="G311:H311"/>
    <mergeCell ref="I311:M311"/>
    <mergeCell ref="N311:O311"/>
    <mergeCell ref="P311:Q311"/>
    <mergeCell ref="R311:S311"/>
    <mergeCell ref="AP312:AQ312"/>
    <mergeCell ref="AP313:AQ313"/>
    <mergeCell ref="AR313:AS313"/>
    <mergeCell ref="AT313:AU313"/>
    <mergeCell ref="AV313:AX313"/>
    <mergeCell ref="AY313:BA313"/>
    <mergeCell ref="BB313:BC313"/>
    <mergeCell ref="AL312:AM312"/>
    <mergeCell ref="AN312:AO312"/>
    <mergeCell ref="AR312:AS312"/>
    <mergeCell ref="AT312:AU312"/>
    <mergeCell ref="AV312:AX312"/>
    <mergeCell ref="AY312:BA312"/>
    <mergeCell ref="BB312:BC312"/>
    <mergeCell ref="C313:D313"/>
    <mergeCell ref="E313:F313"/>
    <mergeCell ref="G313:H313"/>
    <mergeCell ref="I313:M313"/>
    <mergeCell ref="N313:O313"/>
    <mergeCell ref="P313:Q313"/>
    <mergeCell ref="R313:S313"/>
    <mergeCell ref="AL314:AM314"/>
    <mergeCell ref="AN314:AO314"/>
    <mergeCell ref="AP314:AQ314"/>
    <mergeCell ref="AR314:AS314"/>
    <mergeCell ref="AT314:AU314"/>
    <mergeCell ref="AV314:AX314"/>
    <mergeCell ref="AY314:BA314"/>
    <mergeCell ref="BB314:BC314"/>
    <mergeCell ref="T314:U314"/>
    <mergeCell ref="V314:X314"/>
    <mergeCell ref="Y314:Z314"/>
    <mergeCell ref="AB314:AC314"/>
    <mergeCell ref="AD314:AE314"/>
    <mergeCell ref="AF314:AH314"/>
    <mergeCell ref="AI314:AK314"/>
    <mergeCell ref="C314:D314"/>
    <mergeCell ref="E314:F314"/>
    <mergeCell ref="G314:H314"/>
    <mergeCell ref="I314:M314"/>
    <mergeCell ref="N314:O314"/>
    <mergeCell ref="P314:Q314"/>
    <mergeCell ref="R314:S314"/>
    <mergeCell ref="AL315:AM315"/>
    <mergeCell ref="AN315:AO315"/>
    <mergeCell ref="AP315:AQ315"/>
    <mergeCell ref="AR315:AS315"/>
    <mergeCell ref="AT315:AU315"/>
    <mergeCell ref="AV315:AX315"/>
    <mergeCell ref="AY315:BA315"/>
    <mergeCell ref="BB315:BC315"/>
    <mergeCell ref="T315:U315"/>
    <mergeCell ref="V315:X315"/>
    <mergeCell ref="Y315:Z315"/>
    <mergeCell ref="AB315:AC315"/>
    <mergeCell ref="AD315:AE315"/>
    <mergeCell ref="AF315:AH315"/>
    <mergeCell ref="AI315:AK315"/>
    <mergeCell ref="C315:D315"/>
    <mergeCell ref="E315:F315"/>
    <mergeCell ref="G315:H315"/>
    <mergeCell ref="I315:M315"/>
    <mergeCell ref="N315:O315"/>
    <mergeCell ref="P315:Q315"/>
    <mergeCell ref="R315:S315"/>
    <mergeCell ref="AL318:AM318"/>
    <mergeCell ref="AN318:AO318"/>
    <mergeCell ref="T318:U318"/>
    <mergeCell ref="V318:X318"/>
    <mergeCell ref="Y318:Z318"/>
    <mergeCell ref="AB318:AC318"/>
    <mergeCell ref="AD318:AE318"/>
    <mergeCell ref="AF318:AH318"/>
    <mergeCell ref="AI318:AK318"/>
    <mergeCell ref="AL319:AM319"/>
    <mergeCell ref="AN319:AO319"/>
    <mergeCell ref="T319:U319"/>
    <mergeCell ref="V319:X319"/>
    <mergeCell ref="Y319:Z319"/>
    <mergeCell ref="AB319:AC319"/>
    <mergeCell ref="AD319:AE319"/>
    <mergeCell ref="AF319:AH319"/>
    <mergeCell ref="AI319:AK319"/>
    <mergeCell ref="AL316:AM316"/>
    <mergeCell ref="AN316:AO316"/>
    <mergeCell ref="AP316:AQ316"/>
    <mergeCell ref="AR316:AS316"/>
    <mergeCell ref="AT316:AU316"/>
    <mergeCell ref="AV316:AX316"/>
    <mergeCell ref="AY316:BA316"/>
    <mergeCell ref="BB316:BC316"/>
    <mergeCell ref="T316:U316"/>
    <mergeCell ref="V316:X316"/>
    <mergeCell ref="Y316:Z316"/>
    <mergeCell ref="AB316:AC316"/>
    <mergeCell ref="AD316:AE316"/>
    <mergeCell ref="AF316:AH316"/>
    <mergeCell ref="AI316:AK316"/>
    <mergeCell ref="C316:D316"/>
    <mergeCell ref="E316:F316"/>
    <mergeCell ref="G316:H316"/>
    <mergeCell ref="I316:M316"/>
    <mergeCell ref="N316:O316"/>
    <mergeCell ref="P316:Q316"/>
    <mergeCell ref="R316:S316"/>
    <mergeCell ref="T317:U317"/>
    <mergeCell ref="V317:X317"/>
    <mergeCell ref="Y317:Z317"/>
    <mergeCell ref="AB317:AC317"/>
    <mergeCell ref="AD317:AE317"/>
    <mergeCell ref="AF317:AH317"/>
    <mergeCell ref="AI317:AK317"/>
    <mergeCell ref="AL317:AM317"/>
    <mergeCell ref="AN317:AO317"/>
    <mergeCell ref="AR317:AS317"/>
    <mergeCell ref="AT317:AU317"/>
    <mergeCell ref="AV317:AX317"/>
    <mergeCell ref="AY317:BA317"/>
    <mergeCell ref="BB317:BC317"/>
    <mergeCell ref="C319:D319"/>
    <mergeCell ref="E319:F319"/>
    <mergeCell ref="G319:H319"/>
    <mergeCell ref="I319:M319"/>
    <mergeCell ref="N319:O319"/>
    <mergeCell ref="P319:Q319"/>
    <mergeCell ref="R319:S319"/>
    <mergeCell ref="AP319:AQ319"/>
    <mergeCell ref="AR319:AS319"/>
    <mergeCell ref="AT319:AU319"/>
    <mergeCell ref="AV319:AX319"/>
    <mergeCell ref="AY319:BA319"/>
    <mergeCell ref="BB319:BC319"/>
    <mergeCell ref="AP317:AQ317"/>
    <mergeCell ref="AP318:AQ318"/>
    <mergeCell ref="AR318:AS318"/>
    <mergeCell ref="AT318:AU318"/>
    <mergeCell ref="AV318:AX318"/>
    <mergeCell ref="AY318:BA318"/>
    <mergeCell ref="BB318:BC318"/>
    <mergeCell ref="T321:U321"/>
    <mergeCell ref="V321:X321"/>
    <mergeCell ref="Y321:Z321"/>
    <mergeCell ref="AB321:AC321"/>
    <mergeCell ref="AD321:AE321"/>
    <mergeCell ref="AF321:AH321"/>
    <mergeCell ref="AI321:AK321"/>
    <mergeCell ref="C321:D321"/>
    <mergeCell ref="E321:F321"/>
    <mergeCell ref="G321:H321"/>
    <mergeCell ref="I321:M321"/>
    <mergeCell ref="N321:O321"/>
    <mergeCell ref="P321:Q321"/>
    <mergeCell ref="R321:S321"/>
    <mergeCell ref="AL322:AM322"/>
    <mergeCell ref="AN322:AO322"/>
    <mergeCell ref="T322:U322"/>
    <mergeCell ref="V322:X322"/>
    <mergeCell ref="Y322:Z322"/>
    <mergeCell ref="AB322:AC322"/>
    <mergeCell ref="AD322:AE322"/>
    <mergeCell ref="AF322:AH322"/>
    <mergeCell ref="AI322:AK322"/>
    <mergeCell ref="C317:D317"/>
    <mergeCell ref="E317:F317"/>
    <mergeCell ref="G317:H317"/>
    <mergeCell ref="I317:M317"/>
    <mergeCell ref="N317:O317"/>
    <mergeCell ref="P317:Q317"/>
    <mergeCell ref="R317:S317"/>
    <mergeCell ref="C318:D318"/>
    <mergeCell ref="E318:F318"/>
    <mergeCell ref="G318:H318"/>
    <mergeCell ref="I318:M318"/>
    <mergeCell ref="N318:O318"/>
    <mergeCell ref="P318:Q318"/>
    <mergeCell ref="R318:S318"/>
    <mergeCell ref="AL320:AM320"/>
    <mergeCell ref="AN320:AO320"/>
    <mergeCell ref="AP320:AQ320"/>
    <mergeCell ref="AR320:AS320"/>
    <mergeCell ref="AT320:AU320"/>
    <mergeCell ref="AV320:AX320"/>
    <mergeCell ref="AY320:BA320"/>
    <mergeCell ref="BB320:BC320"/>
    <mergeCell ref="T320:U320"/>
    <mergeCell ref="V320:X320"/>
    <mergeCell ref="Y320:Z320"/>
    <mergeCell ref="AB320:AC320"/>
    <mergeCell ref="AD320:AE320"/>
    <mergeCell ref="AF320:AH320"/>
    <mergeCell ref="AI320:AK320"/>
    <mergeCell ref="C320:D320"/>
    <mergeCell ref="E320:F320"/>
    <mergeCell ref="G320:H320"/>
    <mergeCell ref="I320:M320"/>
    <mergeCell ref="N320:O320"/>
    <mergeCell ref="P320:Q320"/>
    <mergeCell ref="R320:S320"/>
    <mergeCell ref="AP321:AQ321"/>
    <mergeCell ref="AP322:AQ322"/>
    <mergeCell ref="AR322:AS322"/>
    <mergeCell ref="AT322:AU322"/>
    <mergeCell ref="AV322:AX322"/>
    <mergeCell ref="AY322:BA322"/>
    <mergeCell ref="BB322:BC322"/>
    <mergeCell ref="AL321:AM321"/>
    <mergeCell ref="AN321:AO321"/>
    <mergeCell ref="AR321:AS321"/>
    <mergeCell ref="AT321:AU321"/>
    <mergeCell ref="AV321:AX321"/>
    <mergeCell ref="AY321:BA321"/>
    <mergeCell ref="BB321:BC321"/>
    <mergeCell ref="C322:D322"/>
    <mergeCell ref="E322:F322"/>
    <mergeCell ref="G322:H322"/>
    <mergeCell ref="I322:M322"/>
    <mergeCell ref="N322:O322"/>
    <mergeCell ref="P322:Q322"/>
    <mergeCell ref="R322:S322"/>
    <mergeCell ref="AL323:AM323"/>
    <mergeCell ref="AN323:AO323"/>
    <mergeCell ref="AP323:AQ323"/>
    <mergeCell ref="AR323:AS323"/>
    <mergeCell ref="AT323:AU323"/>
    <mergeCell ref="AV323:AX323"/>
    <mergeCell ref="AY323:BA323"/>
    <mergeCell ref="BB323:BC323"/>
    <mergeCell ref="T323:U323"/>
    <mergeCell ref="V323:X323"/>
    <mergeCell ref="Y323:Z323"/>
    <mergeCell ref="AB323:AC323"/>
    <mergeCell ref="AD323:AE323"/>
    <mergeCell ref="AF323:AH323"/>
    <mergeCell ref="AI323:AK323"/>
    <mergeCell ref="C323:D323"/>
    <mergeCell ref="E323:F323"/>
    <mergeCell ref="G323:H323"/>
    <mergeCell ref="I323:M323"/>
    <mergeCell ref="N323:O323"/>
    <mergeCell ref="P323:Q323"/>
    <mergeCell ref="R323:S323"/>
    <mergeCell ref="AL324:AM324"/>
    <mergeCell ref="AN324:AO324"/>
    <mergeCell ref="AP324:AQ324"/>
    <mergeCell ref="AR324:AS324"/>
    <mergeCell ref="AT324:AU324"/>
    <mergeCell ref="AV324:AX324"/>
    <mergeCell ref="AY324:BA324"/>
    <mergeCell ref="BB324:BC324"/>
    <mergeCell ref="T324:U324"/>
    <mergeCell ref="V324:X324"/>
    <mergeCell ref="Y324:Z324"/>
    <mergeCell ref="AB324:AC324"/>
    <mergeCell ref="AD324:AE324"/>
    <mergeCell ref="AF324:AH324"/>
    <mergeCell ref="AI324:AK324"/>
    <mergeCell ref="C324:D324"/>
    <mergeCell ref="E324:F324"/>
    <mergeCell ref="G324:H324"/>
    <mergeCell ref="I324:M324"/>
    <mergeCell ref="N324:O324"/>
    <mergeCell ref="P324:Q324"/>
    <mergeCell ref="R324:S324"/>
    <mergeCell ref="AL327:AM327"/>
    <mergeCell ref="AN327:AO327"/>
    <mergeCell ref="T327:U327"/>
    <mergeCell ref="V327:X327"/>
    <mergeCell ref="Y327:Z327"/>
    <mergeCell ref="AB327:AC327"/>
    <mergeCell ref="AD327:AE327"/>
    <mergeCell ref="AF327:AH327"/>
    <mergeCell ref="AI327:AK327"/>
    <mergeCell ref="AL328:AM328"/>
    <mergeCell ref="AN328:AO328"/>
    <mergeCell ref="T328:U328"/>
    <mergeCell ref="V328:X328"/>
    <mergeCell ref="Y328:Z328"/>
    <mergeCell ref="AB328:AC328"/>
    <mergeCell ref="AD328:AE328"/>
    <mergeCell ref="AF328:AH328"/>
    <mergeCell ref="AI328:AK328"/>
    <mergeCell ref="AL325:AM325"/>
    <mergeCell ref="AN325:AO325"/>
    <mergeCell ref="AP325:AQ325"/>
    <mergeCell ref="AR325:AS325"/>
    <mergeCell ref="AT325:AU325"/>
    <mergeCell ref="AV325:AX325"/>
    <mergeCell ref="AY325:BA325"/>
    <mergeCell ref="BB325:BC325"/>
    <mergeCell ref="T325:U325"/>
    <mergeCell ref="V325:X325"/>
    <mergeCell ref="Y325:Z325"/>
    <mergeCell ref="AB325:AC325"/>
    <mergeCell ref="AD325:AE325"/>
    <mergeCell ref="AF325:AH325"/>
    <mergeCell ref="AI325:AK325"/>
    <mergeCell ref="C325:D325"/>
    <mergeCell ref="E325:F325"/>
    <mergeCell ref="G325:H325"/>
    <mergeCell ref="I325:M325"/>
    <mergeCell ref="N325:O325"/>
    <mergeCell ref="P325:Q325"/>
    <mergeCell ref="R325:S325"/>
    <mergeCell ref="T326:U326"/>
    <mergeCell ref="V326:X326"/>
    <mergeCell ref="Y326:Z326"/>
    <mergeCell ref="AB326:AC326"/>
    <mergeCell ref="AD326:AE326"/>
    <mergeCell ref="AF326:AH326"/>
    <mergeCell ref="AI326:AK326"/>
    <mergeCell ref="AL326:AM326"/>
    <mergeCell ref="AN326:AO326"/>
    <mergeCell ref="AR326:AS326"/>
    <mergeCell ref="AT326:AU326"/>
    <mergeCell ref="AV326:AX326"/>
    <mergeCell ref="AY326:BA326"/>
    <mergeCell ref="BB326:BC326"/>
    <mergeCell ref="C328:D328"/>
    <mergeCell ref="E328:F328"/>
    <mergeCell ref="G328:H328"/>
    <mergeCell ref="I328:M328"/>
    <mergeCell ref="N328:O328"/>
    <mergeCell ref="P328:Q328"/>
    <mergeCell ref="R328:S328"/>
    <mergeCell ref="AP328:AQ328"/>
    <mergeCell ref="AR328:AS328"/>
    <mergeCell ref="AT328:AU328"/>
    <mergeCell ref="AV328:AX328"/>
    <mergeCell ref="AY328:BA328"/>
    <mergeCell ref="BB328:BC328"/>
    <mergeCell ref="AP326:AQ326"/>
    <mergeCell ref="AP327:AQ327"/>
    <mergeCell ref="AR327:AS327"/>
    <mergeCell ref="AT327:AU327"/>
    <mergeCell ref="AV327:AX327"/>
    <mergeCell ref="AY327:BA327"/>
    <mergeCell ref="BB327:BC327"/>
    <mergeCell ref="T330:U330"/>
    <mergeCell ref="V330:X330"/>
    <mergeCell ref="Y330:Z330"/>
    <mergeCell ref="AB330:AC330"/>
    <mergeCell ref="AD330:AE330"/>
    <mergeCell ref="AF330:AH330"/>
    <mergeCell ref="AI330:AK330"/>
    <mergeCell ref="C330:D330"/>
    <mergeCell ref="E330:F330"/>
    <mergeCell ref="G330:H330"/>
    <mergeCell ref="I330:M330"/>
    <mergeCell ref="N330:O330"/>
    <mergeCell ref="P330:Q330"/>
    <mergeCell ref="R330:S330"/>
    <mergeCell ref="AL331:AM331"/>
    <mergeCell ref="AN331:AO331"/>
    <mergeCell ref="T331:U331"/>
    <mergeCell ref="V331:X331"/>
    <mergeCell ref="Y331:Z331"/>
    <mergeCell ref="AB331:AC331"/>
    <mergeCell ref="AD331:AE331"/>
    <mergeCell ref="AF331:AH331"/>
    <mergeCell ref="AI331:AK331"/>
    <mergeCell ref="C326:D326"/>
    <mergeCell ref="E326:F326"/>
    <mergeCell ref="G326:H326"/>
    <mergeCell ref="I326:M326"/>
    <mergeCell ref="N326:O326"/>
    <mergeCell ref="P326:Q326"/>
    <mergeCell ref="R326:S326"/>
    <mergeCell ref="C327:D327"/>
    <mergeCell ref="E327:F327"/>
    <mergeCell ref="G327:H327"/>
    <mergeCell ref="I327:M327"/>
    <mergeCell ref="N327:O327"/>
    <mergeCell ref="P327:Q327"/>
    <mergeCell ref="R327:S327"/>
    <mergeCell ref="AL329:AM329"/>
    <mergeCell ref="AN329:AO329"/>
    <mergeCell ref="AP329:AQ329"/>
    <mergeCell ref="AR329:AS329"/>
    <mergeCell ref="AT329:AU329"/>
    <mergeCell ref="AV329:AX329"/>
    <mergeCell ref="AY329:BA329"/>
    <mergeCell ref="BB329:BC329"/>
    <mergeCell ref="T329:U329"/>
    <mergeCell ref="V329:X329"/>
    <mergeCell ref="Y329:Z329"/>
    <mergeCell ref="AB329:AC329"/>
    <mergeCell ref="AD329:AE329"/>
    <mergeCell ref="AF329:AH329"/>
    <mergeCell ref="AI329:AK329"/>
    <mergeCell ref="C329:D329"/>
    <mergeCell ref="E329:F329"/>
    <mergeCell ref="G329:H329"/>
    <mergeCell ref="I329:M329"/>
    <mergeCell ref="N329:O329"/>
    <mergeCell ref="P329:Q329"/>
    <mergeCell ref="R329:S329"/>
    <mergeCell ref="AP330:AQ330"/>
    <mergeCell ref="AP331:AQ331"/>
    <mergeCell ref="AR331:AS331"/>
    <mergeCell ref="AT331:AU331"/>
    <mergeCell ref="AV331:AX331"/>
    <mergeCell ref="AY331:BA331"/>
    <mergeCell ref="BB331:BC331"/>
    <mergeCell ref="AL330:AM330"/>
    <mergeCell ref="AN330:AO330"/>
    <mergeCell ref="AR330:AS330"/>
    <mergeCell ref="AT330:AU330"/>
    <mergeCell ref="AV330:AX330"/>
    <mergeCell ref="AY330:BA330"/>
    <mergeCell ref="BB330:BC330"/>
    <mergeCell ref="C331:D331"/>
    <mergeCell ref="E331:F331"/>
    <mergeCell ref="G331:H331"/>
    <mergeCell ref="I331:M331"/>
    <mergeCell ref="N331:O331"/>
    <mergeCell ref="P331:Q331"/>
    <mergeCell ref="R331:S331"/>
    <mergeCell ref="AL332:AM332"/>
    <mergeCell ref="AN332:AO332"/>
    <mergeCell ref="AP332:AQ332"/>
    <mergeCell ref="AR332:AS332"/>
    <mergeCell ref="AT332:AU332"/>
    <mergeCell ref="AV332:AX332"/>
    <mergeCell ref="AY332:BA332"/>
    <mergeCell ref="BB332:BC332"/>
    <mergeCell ref="T332:U332"/>
    <mergeCell ref="V332:X332"/>
    <mergeCell ref="Y332:Z332"/>
    <mergeCell ref="AB332:AC332"/>
    <mergeCell ref="AD332:AE332"/>
    <mergeCell ref="AF332:AH332"/>
    <mergeCell ref="AI332:AK332"/>
    <mergeCell ref="C332:D332"/>
    <mergeCell ref="E332:F332"/>
    <mergeCell ref="G332:H332"/>
    <mergeCell ref="I332:M332"/>
    <mergeCell ref="N332:O332"/>
    <mergeCell ref="P332:Q332"/>
    <mergeCell ref="R332:S332"/>
    <mergeCell ref="AL333:AM333"/>
    <mergeCell ref="AN333:AO333"/>
    <mergeCell ref="AP333:AQ333"/>
    <mergeCell ref="AR333:AS333"/>
    <mergeCell ref="AT333:AU333"/>
    <mergeCell ref="AV333:AX333"/>
    <mergeCell ref="AY333:BA333"/>
    <mergeCell ref="BB333:BC333"/>
    <mergeCell ref="T333:U333"/>
    <mergeCell ref="V333:X333"/>
    <mergeCell ref="Y333:Z333"/>
    <mergeCell ref="AB333:AC333"/>
    <mergeCell ref="AD333:AE333"/>
    <mergeCell ref="AF333:AH333"/>
    <mergeCell ref="AI333:AK333"/>
    <mergeCell ref="C333:D333"/>
    <mergeCell ref="E333:F333"/>
    <mergeCell ref="G333:H333"/>
    <mergeCell ref="I333:M333"/>
    <mergeCell ref="N333:O333"/>
    <mergeCell ref="P333:Q333"/>
    <mergeCell ref="R333:S333"/>
    <mergeCell ref="AL336:AM336"/>
    <mergeCell ref="AN336:AO336"/>
    <mergeCell ref="T336:U336"/>
    <mergeCell ref="V336:X336"/>
    <mergeCell ref="Y336:Z336"/>
    <mergeCell ref="AB336:AC336"/>
    <mergeCell ref="AD336:AE336"/>
    <mergeCell ref="AF336:AH336"/>
    <mergeCell ref="AI336:AK336"/>
    <mergeCell ref="AL337:AM337"/>
    <mergeCell ref="AN337:AO337"/>
    <mergeCell ref="T337:U337"/>
    <mergeCell ref="V337:X337"/>
    <mergeCell ref="Y337:Z337"/>
    <mergeCell ref="AB337:AC337"/>
    <mergeCell ref="AD337:AE337"/>
    <mergeCell ref="AF337:AH337"/>
    <mergeCell ref="AI337:AK337"/>
    <mergeCell ref="AL334:AM334"/>
    <mergeCell ref="AN334:AO334"/>
    <mergeCell ref="AP334:AQ334"/>
    <mergeCell ref="AR334:AS334"/>
    <mergeCell ref="AT334:AU334"/>
    <mergeCell ref="AV334:AX334"/>
    <mergeCell ref="AY334:BA334"/>
    <mergeCell ref="BB334:BC334"/>
    <mergeCell ref="T334:U334"/>
    <mergeCell ref="V334:X334"/>
    <mergeCell ref="Y334:Z334"/>
    <mergeCell ref="AB334:AC334"/>
    <mergeCell ref="AD334:AE334"/>
    <mergeCell ref="AF334:AH334"/>
    <mergeCell ref="AI334:AK334"/>
    <mergeCell ref="C334:D334"/>
    <mergeCell ref="E334:F334"/>
    <mergeCell ref="G334:H334"/>
    <mergeCell ref="I334:M334"/>
    <mergeCell ref="N334:O334"/>
    <mergeCell ref="P334:Q334"/>
    <mergeCell ref="R334:S334"/>
    <mergeCell ref="T335:U335"/>
    <mergeCell ref="V335:X335"/>
    <mergeCell ref="Y335:Z335"/>
    <mergeCell ref="AB335:AC335"/>
    <mergeCell ref="AD335:AE335"/>
    <mergeCell ref="AF335:AH335"/>
    <mergeCell ref="AI335:AK335"/>
    <mergeCell ref="AL335:AM335"/>
    <mergeCell ref="AN335:AO335"/>
    <mergeCell ref="AR335:AS335"/>
    <mergeCell ref="AT335:AU335"/>
    <mergeCell ref="AV335:AX335"/>
    <mergeCell ref="AY335:BA335"/>
    <mergeCell ref="BB335:BC335"/>
    <mergeCell ref="C337:D337"/>
    <mergeCell ref="E337:F337"/>
    <mergeCell ref="G337:H337"/>
    <mergeCell ref="I337:M337"/>
    <mergeCell ref="N337:O337"/>
    <mergeCell ref="P337:Q337"/>
    <mergeCell ref="R337:S337"/>
    <mergeCell ref="AP337:AQ337"/>
    <mergeCell ref="AR337:AS337"/>
    <mergeCell ref="AT337:AU337"/>
    <mergeCell ref="AV337:AX337"/>
    <mergeCell ref="AY337:BA337"/>
    <mergeCell ref="BB337:BC337"/>
    <mergeCell ref="AP335:AQ335"/>
    <mergeCell ref="AP336:AQ336"/>
    <mergeCell ref="AR336:AS336"/>
    <mergeCell ref="AT336:AU336"/>
    <mergeCell ref="AV336:AX336"/>
    <mergeCell ref="AY336:BA336"/>
    <mergeCell ref="BB336:BC336"/>
    <mergeCell ref="T339:U339"/>
    <mergeCell ref="V339:X339"/>
    <mergeCell ref="Y339:Z339"/>
    <mergeCell ref="AB339:AC339"/>
    <mergeCell ref="AD339:AE339"/>
    <mergeCell ref="AF339:AH339"/>
    <mergeCell ref="AI339:AK339"/>
    <mergeCell ref="C339:D339"/>
    <mergeCell ref="E339:F339"/>
    <mergeCell ref="G339:H339"/>
    <mergeCell ref="I339:M339"/>
    <mergeCell ref="N339:O339"/>
    <mergeCell ref="P339:Q339"/>
    <mergeCell ref="R339:S339"/>
    <mergeCell ref="AL340:AM340"/>
    <mergeCell ref="AN340:AO340"/>
    <mergeCell ref="T340:U340"/>
    <mergeCell ref="V340:X340"/>
    <mergeCell ref="Y340:Z340"/>
    <mergeCell ref="AB340:AC340"/>
    <mergeCell ref="AD340:AE340"/>
    <mergeCell ref="AF340:AH340"/>
    <mergeCell ref="AI340:AK340"/>
    <mergeCell ref="C335:D335"/>
    <mergeCell ref="E335:F335"/>
    <mergeCell ref="G335:H335"/>
    <mergeCell ref="I335:M335"/>
    <mergeCell ref="N335:O335"/>
    <mergeCell ref="P335:Q335"/>
    <mergeCell ref="R335:S335"/>
    <mergeCell ref="C336:D336"/>
    <mergeCell ref="E336:F336"/>
    <mergeCell ref="G336:H336"/>
    <mergeCell ref="I336:M336"/>
    <mergeCell ref="N336:O336"/>
    <mergeCell ref="P336:Q336"/>
    <mergeCell ref="R336:S336"/>
    <mergeCell ref="AL338:AM338"/>
    <mergeCell ref="AN338:AO338"/>
    <mergeCell ref="AP338:AQ338"/>
    <mergeCell ref="AR338:AS338"/>
    <mergeCell ref="AT338:AU338"/>
    <mergeCell ref="AV338:AX338"/>
    <mergeCell ref="AY338:BA338"/>
    <mergeCell ref="BB338:BC338"/>
    <mergeCell ref="T338:U338"/>
    <mergeCell ref="V338:X338"/>
    <mergeCell ref="Y338:Z338"/>
    <mergeCell ref="AB338:AC338"/>
    <mergeCell ref="AD338:AE338"/>
    <mergeCell ref="AF338:AH338"/>
    <mergeCell ref="AI338:AK338"/>
    <mergeCell ref="C338:D338"/>
    <mergeCell ref="E338:F338"/>
    <mergeCell ref="G338:H338"/>
    <mergeCell ref="I338:M338"/>
    <mergeCell ref="N338:O338"/>
    <mergeCell ref="P338:Q338"/>
    <mergeCell ref="R338:S338"/>
    <mergeCell ref="AP339:AQ339"/>
    <mergeCell ref="AP340:AQ340"/>
    <mergeCell ref="AR340:AS340"/>
    <mergeCell ref="AT340:AU340"/>
    <mergeCell ref="AV340:AX340"/>
    <mergeCell ref="AY340:BA340"/>
    <mergeCell ref="BB340:BC340"/>
    <mergeCell ref="AL339:AM339"/>
    <mergeCell ref="AN339:AO339"/>
    <mergeCell ref="AR339:AS339"/>
    <mergeCell ref="AT339:AU339"/>
    <mergeCell ref="AV339:AX339"/>
    <mergeCell ref="AY339:BA339"/>
    <mergeCell ref="BB339:BC339"/>
    <mergeCell ref="C340:D340"/>
    <mergeCell ref="E340:F340"/>
    <mergeCell ref="G340:H340"/>
    <mergeCell ref="I340:M340"/>
    <mergeCell ref="N340:O340"/>
    <mergeCell ref="P340:Q340"/>
    <mergeCell ref="R340:S340"/>
    <mergeCell ref="AL341:AM341"/>
    <mergeCell ref="AN341:AO341"/>
    <mergeCell ref="AP341:AQ341"/>
    <mergeCell ref="AR341:AS341"/>
    <mergeCell ref="AT341:AU341"/>
    <mergeCell ref="AV341:AX341"/>
    <mergeCell ref="AY341:BA341"/>
    <mergeCell ref="BB341:BC341"/>
    <mergeCell ref="T341:U341"/>
    <mergeCell ref="V341:X341"/>
    <mergeCell ref="Y341:Z341"/>
    <mergeCell ref="AB341:AC341"/>
    <mergeCell ref="AD341:AE341"/>
    <mergeCell ref="AF341:AH341"/>
    <mergeCell ref="AI341:AK341"/>
    <mergeCell ref="C341:D341"/>
    <mergeCell ref="E341:F341"/>
    <mergeCell ref="G341:H341"/>
    <mergeCell ref="I341:M341"/>
    <mergeCell ref="N341:O341"/>
    <mergeCell ref="P341:Q341"/>
    <mergeCell ref="R341:S341"/>
    <mergeCell ref="AL342:AM342"/>
    <mergeCell ref="AN342:AO342"/>
    <mergeCell ref="AP342:AQ342"/>
    <mergeCell ref="AR342:AS342"/>
    <mergeCell ref="AT342:AU342"/>
    <mergeCell ref="AV342:AX342"/>
    <mergeCell ref="AY342:BA342"/>
    <mergeCell ref="BB342:BC342"/>
    <mergeCell ref="T342:U342"/>
    <mergeCell ref="V342:X342"/>
    <mergeCell ref="Y342:Z342"/>
    <mergeCell ref="AB342:AC342"/>
    <mergeCell ref="AD342:AE342"/>
    <mergeCell ref="AF342:AH342"/>
    <mergeCell ref="AI342:AK342"/>
    <mergeCell ref="C342:D342"/>
    <mergeCell ref="E342:F342"/>
    <mergeCell ref="G342:H342"/>
    <mergeCell ref="I342:M342"/>
    <mergeCell ref="N342:O342"/>
    <mergeCell ref="P342:Q342"/>
    <mergeCell ref="R342:S342"/>
    <mergeCell ref="AL345:AM345"/>
    <mergeCell ref="AN345:AO345"/>
    <mergeCell ref="T345:U345"/>
    <mergeCell ref="V345:X345"/>
    <mergeCell ref="Y345:Z345"/>
    <mergeCell ref="AB345:AC345"/>
    <mergeCell ref="AD345:AE345"/>
    <mergeCell ref="AF345:AH345"/>
    <mergeCell ref="AI345:AK345"/>
    <mergeCell ref="AL346:AM346"/>
    <mergeCell ref="AN346:AO346"/>
    <mergeCell ref="T346:U346"/>
    <mergeCell ref="V346:X346"/>
    <mergeCell ref="Y346:Z346"/>
    <mergeCell ref="AB346:AC346"/>
    <mergeCell ref="AD346:AE346"/>
    <mergeCell ref="AF346:AH346"/>
    <mergeCell ref="AI346:AK346"/>
    <mergeCell ref="AL343:AM343"/>
    <mergeCell ref="AN343:AO343"/>
    <mergeCell ref="AP343:AQ343"/>
    <mergeCell ref="AR343:AS343"/>
    <mergeCell ref="AT343:AU343"/>
    <mergeCell ref="AV343:AX343"/>
    <mergeCell ref="AY343:BA343"/>
    <mergeCell ref="BB343:BC343"/>
    <mergeCell ref="T343:U343"/>
    <mergeCell ref="V343:X343"/>
    <mergeCell ref="Y343:Z343"/>
    <mergeCell ref="AB343:AC343"/>
    <mergeCell ref="AD343:AE343"/>
    <mergeCell ref="AF343:AH343"/>
    <mergeCell ref="AI343:AK343"/>
    <mergeCell ref="C343:D343"/>
    <mergeCell ref="E343:F343"/>
    <mergeCell ref="G343:H343"/>
    <mergeCell ref="I343:M343"/>
    <mergeCell ref="N343:O343"/>
    <mergeCell ref="P343:Q343"/>
    <mergeCell ref="R343:S343"/>
    <mergeCell ref="T344:U344"/>
    <mergeCell ref="V344:X344"/>
    <mergeCell ref="Y344:Z344"/>
    <mergeCell ref="AB344:AC344"/>
    <mergeCell ref="AD344:AE344"/>
    <mergeCell ref="AF344:AH344"/>
    <mergeCell ref="AI344:AK344"/>
    <mergeCell ref="AL344:AM344"/>
    <mergeCell ref="AN344:AO344"/>
    <mergeCell ref="AR344:AS344"/>
    <mergeCell ref="AT344:AU344"/>
    <mergeCell ref="AV344:AX344"/>
    <mergeCell ref="AY344:BA344"/>
    <mergeCell ref="BB344:BC344"/>
    <mergeCell ref="C346:D346"/>
    <mergeCell ref="E346:F346"/>
    <mergeCell ref="G346:H346"/>
    <mergeCell ref="I346:M346"/>
    <mergeCell ref="N346:O346"/>
    <mergeCell ref="P346:Q346"/>
    <mergeCell ref="R346:S346"/>
    <mergeCell ref="AP346:AQ346"/>
    <mergeCell ref="AR346:AS346"/>
    <mergeCell ref="AT346:AU346"/>
    <mergeCell ref="AV346:AX346"/>
    <mergeCell ref="AY346:BA346"/>
    <mergeCell ref="BB346:BC346"/>
    <mergeCell ref="AP344:AQ344"/>
    <mergeCell ref="AP345:AQ345"/>
    <mergeCell ref="AR345:AS345"/>
    <mergeCell ref="AT345:AU345"/>
    <mergeCell ref="AV345:AX345"/>
    <mergeCell ref="AY345:BA345"/>
    <mergeCell ref="BB345:BC345"/>
    <mergeCell ref="T348:U348"/>
    <mergeCell ref="V348:X348"/>
    <mergeCell ref="Y348:Z348"/>
    <mergeCell ref="AB348:AC348"/>
    <mergeCell ref="AD348:AE348"/>
    <mergeCell ref="AF348:AH348"/>
    <mergeCell ref="AI348:AK348"/>
    <mergeCell ref="C348:D348"/>
    <mergeCell ref="E348:F348"/>
    <mergeCell ref="G348:H348"/>
    <mergeCell ref="I348:M348"/>
    <mergeCell ref="N348:O348"/>
    <mergeCell ref="P348:Q348"/>
    <mergeCell ref="R348:S348"/>
    <mergeCell ref="AL349:AM349"/>
    <mergeCell ref="AN349:AO349"/>
    <mergeCell ref="T349:U349"/>
    <mergeCell ref="V349:X349"/>
    <mergeCell ref="Y349:Z349"/>
    <mergeCell ref="AB349:AC349"/>
    <mergeCell ref="AD349:AE349"/>
    <mergeCell ref="AF349:AH349"/>
    <mergeCell ref="AI349:AK349"/>
    <mergeCell ref="C344:D344"/>
    <mergeCell ref="E344:F344"/>
    <mergeCell ref="G344:H344"/>
    <mergeCell ref="I344:M344"/>
    <mergeCell ref="N344:O344"/>
    <mergeCell ref="P344:Q344"/>
    <mergeCell ref="R344:S344"/>
    <mergeCell ref="C345:D345"/>
    <mergeCell ref="E345:F345"/>
    <mergeCell ref="G345:H345"/>
    <mergeCell ref="I345:M345"/>
    <mergeCell ref="N345:O345"/>
    <mergeCell ref="P345:Q345"/>
    <mergeCell ref="R345:S345"/>
    <mergeCell ref="AL347:AM347"/>
    <mergeCell ref="AN347:AO347"/>
    <mergeCell ref="AP347:AQ347"/>
    <mergeCell ref="AR347:AS347"/>
    <mergeCell ref="AT347:AU347"/>
    <mergeCell ref="AV347:AX347"/>
    <mergeCell ref="AY347:BA347"/>
    <mergeCell ref="BB347:BC347"/>
    <mergeCell ref="T347:U347"/>
    <mergeCell ref="V347:X347"/>
    <mergeCell ref="Y347:Z347"/>
    <mergeCell ref="AB347:AC347"/>
    <mergeCell ref="AD347:AE347"/>
    <mergeCell ref="AF347:AH347"/>
    <mergeCell ref="AI347:AK347"/>
    <mergeCell ref="C347:D347"/>
    <mergeCell ref="E347:F347"/>
    <mergeCell ref="G347:H347"/>
    <mergeCell ref="I347:M347"/>
    <mergeCell ref="N347:O347"/>
    <mergeCell ref="P347:Q347"/>
    <mergeCell ref="R347:S347"/>
    <mergeCell ref="AP348:AQ348"/>
    <mergeCell ref="AP349:AQ349"/>
    <mergeCell ref="AR349:AS349"/>
    <mergeCell ref="AT349:AU349"/>
    <mergeCell ref="AV349:AX349"/>
    <mergeCell ref="AY349:BA349"/>
    <mergeCell ref="BB349:BC349"/>
    <mergeCell ref="AL348:AM348"/>
    <mergeCell ref="AN348:AO348"/>
    <mergeCell ref="AR348:AS348"/>
    <mergeCell ref="AT348:AU348"/>
    <mergeCell ref="AV348:AX348"/>
    <mergeCell ref="AY348:BA348"/>
    <mergeCell ref="BB348:BC348"/>
    <mergeCell ref="C349:D349"/>
    <mergeCell ref="E349:F349"/>
    <mergeCell ref="G349:H349"/>
    <mergeCell ref="I349:M349"/>
    <mergeCell ref="N349:O349"/>
    <mergeCell ref="P349:Q349"/>
    <mergeCell ref="R349:S349"/>
    <mergeCell ref="AL350:AM350"/>
    <mergeCell ref="AN350:AO350"/>
    <mergeCell ref="AP350:AQ350"/>
    <mergeCell ref="AR350:AS350"/>
    <mergeCell ref="AT350:AU350"/>
    <mergeCell ref="AV350:AX350"/>
    <mergeCell ref="AY350:BA350"/>
    <mergeCell ref="BB350:BC350"/>
    <mergeCell ref="T350:U350"/>
    <mergeCell ref="V350:X350"/>
    <mergeCell ref="Y350:Z350"/>
    <mergeCell ref="AB350:AC350"/>
    <mergeCell ref="AD350:AE350"/>
    <mergeCell ref="AF350:AH350"/>
    <mergeCell ref="AI350:AK350"/>
    <mergeCell ref="C350:D350"/>
    <mergeCell ref="E350:F350"/>
    <mergeCell ref="G350:H350"/>
    <mergeCell ref="I350:M350"/>
    <mergeCell ref="N350:O350"/>
    <mergeCell ref="P350:Q350"/>
    <mergeCell ref="R350:S350"/>
    <mergeCell ref="AL351:AM351"/>
    <mergeCell ref="AN351:AO351"/>
    <mergeCell ref="AP351:AQ351"/>
    <mergeCell ref="AR351:AS351"/>
    <mergeCell ref="AT351:AU351"/>
    <mergeCell ref="AV351:AX351"/>
    <mergeCell ref="AY351:BA351"/>
    <mergeCell ref="BB351:BC351"/>
    <mergeCell ref="T351:U351"/>
    <mergeCell ref="V351:X351"/>
    <mergeCell ref="Y351:Z351"/>
    <mergeCell ref="AB351:AC351"/>
    <mergeCell ref="AD351:AE351"/>
    <mergeCell ref="AF351:AH351"/>
    <mergeCell ref="AI351:AK351"/>
    <mergeCell ref="C351:D351"/>
    <mergeCell ref="E351:F351"/>
    <mergeCell ref="G351:H351"/>
    <mergeCell ref="I351:M351"/>
    <mergeCell ref="N351:O351"/>
    <mergeCell ref="P351:Q351"/>
    <mergeCell ref="R351:S351"/>
    <mergeCell ref="AL354:AM354"/>
    <mergeCell ref="AN354:AO354"/>
    <mergeCell ref="T354:U354"/>
    <mergeCell ref="V354:X354"/>
    <mergeCell ref="Y354:Z354"/>
    <mergeCell ref="AB354:AC354"/>
    <mergeCell ref="AD354:AE354"/>
    <mergeCell ref="AF354:AH354"/>
    <mergeCell ref="AI354:AK354"/>
    <mergeCell ref="AL355:AM355"/>
    <mergeCell ref="AN355:AO355"/>
    <mergeCell ref="T355:U355"/>
    <mergeCell ref="V355:X355"/>
    <mergeCell ref="Y355:Z355"/>
    <mergeCell ref="AB355:AC355"/>
    <mergeCell ref="AD355:AE355"/>
    <mergeCell ref="AF355:AH355"/>
    <mergeCell ref="AI355:AK355"/>
    <mergeCell ref="AL352:AM352"/>
    <mergeCell ref="AN352:AO352"/>
    <mergeCell ref="AP352:AQ352"/>
    <mergeCell ref="AR352:AS352"/>
    <mergeCell ref="AT352:AU352"/>
    <mergeCell ref="AV352:AX352"/>
    <mergeCell ref="AY352:BA352"/>
    <mergeCell ref="BB352:BC352"/>
    <mergeCell ref="T352:U352"/>
    <mergeCell ref="V352:X352"/>
    <mergeCell ref="Y352:Z352"/>
    <mergeCell ref="AB352:AC352"/>
    <mergeCell ref="AD352:AE352"/>
    <mergeCell ref="AF352:AH352"/>
    <mergeCell ref="AI352:AK352"/>
    <mergeCell ref="C352:D352"/>
    <mergeCell ref="E352:F352"/>
    <mergeCell ref="G352:H352"/>
    <mergeCell ref="I352:M352"/>
    <mergeCell ref="N352:O352"/>
    <mergeCell ref="P352:Q352"/>
    <mergeCell ref="R352:S352"/>
    <mergeCell ref="T353:U353"/>
    <mergeCell ref="V353:X353"/>
    <mergeCell ref="Y353:Z353"/>
    <mergeCell ref="AB353:AC353"/>
    <mergeCell ref="AD353:AE353"/>
    <mergeCell ref="AF353:AH353"/>
    <mergeCell ref="AI353:AK353"/>
    <mergeCell ref="AL353:AM353"/>
    <mergeCell ref="AN353:AO353"/>
    <mergeCell ref="AR353:AS353"/>
    <mergeCell ref="AT353:AU353"/>
    <mergeCell ref="AV353:AX353"/>
    <mergeCell ref="AY353:BA353"/>
    <mergeCell ref="BB353:BC353"/>
    <mergeCell ref="C355:D355"/>
    <mergeCell ref="E355:F355"/>
    <mergeCell ref="G355:H355"/>
    <mergeCell ref="I355:M355"/>
    <mergeCell ref="N355:O355"/>
    <mergeCell ref="P355:Q355"/>
    <mergeCell ref="R355:S355"/>
    <mergeCell ref="AP355:AQ355"/>
    <mergeCell ref="AR355:AS355"/>
    <mergeCell ref="AT355:AU355"/>
    <mergeCell ref="AV355:AX355"/>
    <mergeCell ref="AY355:BA355"/>
    <mergeCell ref="BB355:BC355"/>
    <mergeCell ref="AP353:AQ353"/>
    <mergeCell ref="AP354:AQ354"/>
    <mergeCell ref="AR354:AS354"/>
    <mergeCell ref="AT354:AU354"/>
    <mergeCell ref="AV354:AX354"/>
    <mergeCell ref="AY354:BA354"/>
    <mergeCell ref="BB354:BC354"/>
    <mergeCell ref="T357:U357"/>
    <mergeCell ref="V357:X357"/>
    <mergeCell ref="Y357:Z357"/>
    <mergeCell ref="AB357:AC357"/>
    <mergeCell ref="AD357:AE357"/>
    <mergeCell ref="AF357:AH357"/>
    <mergeCell ref="AI357:AK357"/>
    <mergeCell ref="C357:D357"/>
    <mergeCell ref="E357:F357"/>
    <mergeCell ref="G357:H357"/>
    <mergeCell ref="I357:M357"/>
    <mergeCell ref="N357:O357"/>
    <mergeCell ref="P357:Q357"/>
    <mergeCell ref="R357:S357"/>
    <mergeCell ref="AL358:AM358"/>
    <mergeCell ref="AN358:AO358"/>
    <mergeCell ref="T358:U358"/>
    <mergeCell ref="V358:X358"/>
    <mergeCell ref="Y358:Z358"/>
    <mergeCell ref="AB358:AC358"/>
    <mergeCell ref="AD358:AE358"/>
    <mergeCell ref="AF358:AH358"/>
    <mergeCell ref="AI358:AK358"/>
    <mergeCell ref="C353:D353"/>
    <mergeCell ref="E353:F353"/>
    <mergeCell ref="G353:H353"/>
    <mergeCell ref="I353:M353"/>
    <mergeCell ref="N353:O353"/>
    <mergeCell ref="P353:Q353"/>
    <mergeCell ref="R353:S353"/>
    <mergeCell ref="C354:D354"/>
    <mergeCell ref="E354:F354"/>
    <mergeCell ref="G354:H354"/>
    <mergeCell ref="I354:M354"/>
    <mergeCell ref="N354:O354"/>
    <mergeCell ref="P354:Q354"/>
    <mergeCell ref="R354:S354"/>
    <mergeCell ref="AL356:AM356"/>
    <mergeCell ref="AN356:AO356"/>
    <mergeCell ref="AP356:AQ356"/>
    <mergeCell ref="AR356:AS356"/>
    <mergeCell ref="AT356:AU356"/>
    <mergeCell ref="AV356:AX356"/>
    <mergeCell ref="AY356:BA356"/>
    <mergeCell ref="BB356:BC356"/>
    <mergeCell ref="T356:U356"/>
    <mergeCell ref="V356:X356"/>
    <mergeCell ref="Y356:Z356"/>
    <mergeCell ref="AB356:AC356"/>
    <mergeCell ref="AD356:AE356"/>
    <mergeCell ref="AF356:AH356"/>
    <mergeCell ref="AI356:AK356"/>
    <mergeCell ref="C356:D356"/>
    <mergeCell ref="E356:F356"/>
    <mergeCell ref="G356:H356"/>
    <mergeCell ref="I356:M356"/>
    <mergeCell ref="N356:O356"/>
    <mergeCell ref="P356:Q356"/>
    <mergeCell ref="R356:S356"/>
    <mergeCell ref="AP357:AQ357"/>
    <mergeCell ref="AP358:AQ358"/>
    <mergeCell ref="AR358:AS358"/>
    <mergeCell ref="AT358:AU358"/>
    <mergeCell ref="AV358:AX358"/>
    <mergeCell ref="AY358:BA358"/>
    <mergeCell ref="BB358:BC358"/>
    <mergeCell ref="AL357:AM357"/>
    <mergeCell ref="AN357:AO357"/>
    <mergeCell ref="AR357:AS357"/>
    <mergeCell ref="AT357:AU357"/>
    <mergeCell ref="AV357:AX357"/>
    <mergeCell ref="AY357:BA357"/>
    <mergeCell ref="BB357:BC357"/>
    <mergeCell ref="C358:D358"/>
    <mergeCell ref="E358:F358"/>
    <mergeCell ref="G358:H358"/>
    <mergeCell ref="I358:M358"/>
    <mergeCell ref="N358:O358"/>
    <mergeCell ref="P358:Q358"/>
    <mergeCell ref="R358:S358"/>
    <mergeCell ref="AL359:AM359"/>
    <mergeCell ref="AN359:AO359"/>
    <mergeCell ref="AP359:AQ359"/>
    <mergeCell ref="AR359:AS359"/>
    <mergeCell ref="AT359:AU359"/>
    <mergeCell ref="AV359:AX359"/>
    <mergeCell ref="AY359:BA359"/>
    <mergeCell ref="BB359:BC359"/>
    <mergeCell ref="T359:U359"/>
    <mergeCell ref="V359:X359"/>
    <mergeCell ref="Y359:Z359"/>
    <mergeCell ref="AB359:AC359"/>
    <mergeCell ref="AD359:AE359"/>
    <mergeCell ref="AF359:AH359"/>
    <mergeCell ref="AI359:AK359"/>
    <mergeCell ref="C359:D359"/>
    <mergeCell ref="E359:F359"/>
    <mergeCell ref="G359:H359"/>
    <mergeCell ref="I359:M359"/>
    <mergeCell ref="N359:O359"/>
    <mergeCell ref="P359:Q359"/>
    <mergeCell ref="R359:S359"/>
    <mergeCell ref="AL360:AM360"/>
    <mergeCell ref="AN360:AO360"/>
    <mergeCell ref="AP360:AQ360"/>
    <mergeCell ref="AR360:AS360"/>
    <mergeCell ref="AT360:AU360"/>
    <mergeCell ref="AV360:AX360"/>
    <mergeCell ref="AY360:BA360"/>
    <mergeCell ref="BB360:BC360"/>
    <mergeCell ref="T360:U360"/>
    <mergeCell ref="V360:X360"/>
    <mergeCell ref="Y360:Z360"/>
    <mergeCell ref="AB360:AC360"/>
    <mergeCell ref="AD360:AE360"/>
    <mergeCell ref="AF360:AH360"/>
    <mergeCell ref="AI360:AK360"/>
    <mergeCell ref="C360:D360"/>
    <mergeCell ref="E360:F360"/>
    <mergeCell ref="G360:H360"/>
    <mergeCell ref="I360:M360"/>
    <mergeCell ref="N360:O360"/>
    <mergeCell ref="P360:Q360"/>
    <mergeCell ref="R360:S360"/>
    <mergeCell ref="AL363:AM363"/>
    <mergeCell ref="AN363:AO363"/>
    <mergeCell ref="T363:U363"/>
    <mergeCell ref="V363:X363"/>
    <mergeCell ref="Y363:Z363"/>
    <mergeCell ref="AB363:AC363"/>
    <mergeCell ref="AD363:AE363"/>
    <mergeCell ref="AF363:AH363"/>
    <mergeCell ref="AI363:AK363"/>
    <mergeCell ref="AL364:AM364"/>
    <mergeCell ref="AN364:AO364"/>
    <mergeCell ref="T364:U364"/>
    <mergeCell ref="V364:X364"/>
    <mergeCell ref="Y364:Z364"/>
    <mergeCell ref="AB364:AC364"/>
    <mergeCell ref="AD364:AE364"/>
    <mergeCell ref="AF364:AH364"/>
    <mergeCell ref="AI364:AK364"/>
    <mergeCell ref="AL361:AM361"/>
    <mergeCell ref="AN361:AO361"/>
    <mergeCell ref="AP361:AQ361"/>
    <mergeCell ref="AR361:AS361"/>
    <mergeCell ref="AT361:AU361"/>
    <mergeCell ref="AV361:AX361"/>
    <mergeCell ref="AY361:BA361"/>
    <mergeCell ref="BB361:BC361"/>
    <mergeCell ref="T361:U361"/>
    <mergeCell ref="V361:X361"/>
    <mergeCell ref="Y361:Z361"/>
    <mergeCell ref="AB361:AC361"/>
    <mergeCell ref="AD361:AE361"/>
    <mergeCell ref="AF361:AH361"/>
    <mergeCell ref="AI361:AK361"/>
    <mergeCell ref="C361:D361"/>
    <mergeCell ref="E361:F361"/>
    <mergeCell ref="G361:H361"/>
    <mergeCell ref="I361:M361"/>
    <mergeCell ref="N361:O361"/>
    <mergeCell ref="P361:Q361"/>
    <mergeCell ref="R361:S361"/>
    <mergeCell ref="T362:U362"/>
    <mergeCell ref="V362:X362"/>
    <mergeCell ref="Y362:Z362"/>
    <mergeCell ref="AB362:AC362"/>
    <mergeCell ref="AD362:AE362"/>
    <mergeCell ref="AF362:AH362"/>
    <mergeCell ref="AI362:AK362"/>
    <mergeCell ref="AL362:AM362"/>
    <mergeCell ref="AN362:AO362"/>
    <mergeCell ref="AR362:AS362"/>
    <mergeCell ref="AT362:AU362"/>
    <mergeCell ref="AV362:AX362"/>
    <mergeCell ref="AY362:BA362"/>
    <mergeCell ref="BB362:BC362"/>
    <mergeCell ref="C364:D364"/>
    <mergeCell ref="E364:F364"/>
    <mergeCell ref="G364:H364"/>
    <mergeCell ref="I364:M364"/>
    <mergeCell ref="N364:O364"/>
    <mergeCell ref="P364:Q364"/>
    <mergeCell ref="R364:S364"/>
    <mergeCell ref="AP364:AQ364"/>
    <mergeCell ref="AR364:AS364"/>
    <mergeCell ref="AT364:AU364"/>
    <mergeCell ref="AV364:AX364"/>
    <mergeCell ref="AY364:BA364"/>
    <mergeCell ref="BB364:BC364"/>
    <mergeCell ref="AP362:AQ362"/>
    <mergeCell ref="AP363:AQ363"/>
    <mergeCell ref="AR363:AS363"/>
    <mergeCell ref="AT363:AU363"/>
    <mergeCell ref="AV363:AX363"/>
    <mergeCell ref="AY363:BA363"/>
    <mergeCell ref="BB363:BC363"/>
    <mergeCell ref="T366:U366"/>
    <mergeCell ref="V366:X366"/>
    <mergeCell ref="Y366:Z366"/>
    <mergeCell ref="AB366:AC366"/>
    <mergeCell ref="AD366:AE366"/>
    <mergeCell ref="AF366:AH366"/>
    <mergeCell ref="AI366:AK366"/>
    <mergeCell ref="C366:D366"/>
    <mergeCell ref="E366:F366"/>
    <mergeCell ref="G366:H366"/>
    <mergeCell ref="I366:M366"/>
    <mergeCell ref="N366:O366"/>
    <mergeCell ref="P366:Q366"/>
    <mergeCell ref="R366:S366"/>
    <mergeCell ref="AL367:AM367"/>
    <mergeCell ref="AN367:AO367"/>
    <mergeCell ref="T367:U367"/>
    <mergeCell ref="V367:X367"/>
    <mergeCell ref="Y367:Z367"/>
    <mergeCell ref="AB367:AC367"/>
    <mergeCell ref="AD367:AE367"/>
    <mergeCell ref="AF367:AH367"/>
    <mergeCell ref="AI367:AK367"/>
    <mergeCell ref="C362:D362"/>
    <mergeCell ref="E362:F362"/>
    <mergeCell ref="G362:H362"/>
    <mergeCell ref="I362:M362"/>
    <mergeCell ref="N362:O362"/>
    <mergeCell ref="P362:Q362"/>
    <mergeCell ref="R362:S362"/>
    <mergeCell ref="C363:D363"/>
    <mergeCell ref="E363:F363"/>
    <mergeCell ref="G363:H363"/>
    <mergeCell ref="I363:M363"/>
    <mergeCell ref="N363:O363"/>
    <mergeCell ref="P363:Q363"/>
    <mergeCell ref="R363:S363"/>
    <mergeCell ref="AL365:AM365"/>
    <mergeCell ref="AN365:AO365"/>
    <mergeCell ref="AP365:AQ365"/>
    <mergeCell ref="AR365:AS365"/>
    <mergeCell ref="AT365:AU365"/>
    <mergeCell ref="AV365:AX365"/>
    <mergeCell ref="AY365:BA365"/>
    <mergeCell ref="BB365:BC365"/>
    <mergeCell ref="T365:U365"/>
    <mergeCell ref="V365:X365"/>
    <mergeCell ref="Y365:Z365"/>
    <mergeCell ref="AB365:AC365"/>
    <mergeCell ref="AD365:AE365"/>
    <mergeCell ref="AF365:AH365"/>
    <mergeCell ref="AI365:AK365"/>
    <mergeCell ref="C365:D365"/>
    <mergeCell ref="E365:F365"/>
    <mergeCell ref="G365:H365"/>
    <mergeCell ref="I365:M365"/>
    <mergeCell ref="N365:O365"/>
    <mergeCell ref="P365:Q365"/>
    <mergeCell ref="R365:S365"/>
    <mergeCell ref="AP366:AQ366"/>
    <mergeCell ref="AP367:AQ367"/>
    <mergeCell ref="AR367:AS367"/>
    <mergeCell ref="AT367:AU367"/>
    <mergeCell ref="AV367:AX367"/>
    <mergeCell ref="AY367:BA367"/>
    <mergeCell ref="BB367:BC367"/>
    <mergeCell ref="AL366:AM366"/>
    <mergeCell ref="AN366:AO366"/>
    <mergeCell ref="AR366:AS366"/>
    <mergeCell ref="AT366:AU366"/>
    <mergeCell ref="AV366:AX366"/>
    <mergeCell ref="AY366:BA366"/>
    <mergeCell ref="BB366:BC366"/>
    <mergeCell ref="C367:D367"/>
    <mergeCell ref="E367:F367"/>
    <mergeCell ref="G367:H367"/>
    <mergeCell ref="I367:M367"/>
    <mergeCell ref="N367:O367"/>
    <mergeCell ref="P367:Q367"/>
    <mergeCell ref="R367:S367"/>
    <mergeCell ref="AL368:AM368"/>
    <mergeCell ref="AN368:AO368"/>
    <mergeCell ref="AP368:AQ368"/>
    <mergeCell ref="AR368:AS368"/>
    <mergeCell ref="AT368:AU368"/>
    <mergeCell ref="AV368:AX368"/>
    <mergeCell ref="AY368:BA368"/>
    <mergeCell ref="BB368:BC368"/>
    <mergeCell ref="T368:U368"/>
    <mergeCell ref="V368:X368"/>
    <mergeCell ref="Y368:Z368"/>
    <mergeCell ref="AB368:AC368"/>
    <mergeCell ref="AD368:AE368"/>
    <mergeCell ref="AF368:AH368"/>
    <mergeCell ref="AI368:AK368"/>
    <mergeCell ref="C368:D368"/>
    <mergeCell ref="E368:F368"/>
    <mergeCell ref="G368:H368"/>
    <mergeCell ref="I368:M368"/>
    <mergeCell ref="N368:O368"/>
    <mergeCell ref="P368:Q368"/>
    <mergeCell ref="R368:S368"/>
    <mergeCell ref="AL369:AM369"/>
    <mergeCell ref="AN369:AO369"/>
    <mergeCell ref="AP369:AQ369"/>
    <mergeCell ref="AR369:AS369"/>
    <mergeCell ref="AT369:AU369"/>
    <mergeCell ref="AV369:AX369"/>
    <mergeCell ref="AY369:BA369"/>
    <mergeCell ref="BB369:BC369"/>
    <mergeCell ref="T369:U369"/>
    <mergeCell ref="V369:X369"/>
    <mergeCell ref="Y369:Z369"/>
    <mergeCell ref="AB369:AC369"/>
    <mergeCell ref="AD369:AE369"/>
    <mergeCell ref="AF369:AH369"/>
    <mergeCell ref="AI369:AK369"/>
    <mergeCell ref="C369:D369"/>
    <mergeCell ref="E369:F369"/>
    <mergeCell ref="G369:H369"/>
    <mergeCell ref="I369:M369"/>
    <mergeCell ref="N369:O369"/>
    <mergeCell ref="P369:Q369"/>
    <mergeCell ref="R369:S369"/>
    <mergeCell ref="AL372:AM372"/>
    <mergeCell ref="AN372:AO372"/>
    <mergeCell ref="T372:U372"/>
    <mergeCell ref="V372:X372"/>
    <mergeCell ref="Y372:Z372"/>
    <mergeCell ref="AB372:AC372"/>
    <mergeCell ref="AD372:AE372"/>
    <mergeCell ref="AF372:AH372"/>
    <mergeCell ref="AI372:AK372"/>
    <mergeCell ref="AL373:AM373"/>
    <mergeCell ref="AN373:AO373"/>
    <mergeCell ref="T373:U373"/>
    <mergeCell ref="V373:X373"/>
    <mergeCell ref="Y373:Z373"/>
    <mergeCell ref="AB373:AC373"/>
    <mergeCell ref="AD373:AE373"/>
    <mergeCell ref="AF373:AH373"/>
    <mergeCell ref="AI373:AK373"/>
    <mergeCell ref="AL370:AM370"/>
    <mergeCell ref="AN370:AO370"/>
    <mergeCell ref="AP370:AQ370"/>
    <mergeCell ref="AR370:AS370"/>
    <mergeCell ref="AT370:AU370"/>
    <mergeCell ref="AV370:AX370"/>
    <mergeCell ref="AY370:BA370"/>
    <mergeCell ref="BB370:BC370"/>
    <mergeCell ref="T370:U370"/>
    <mergeCell ref="V370:X370"/>
    <mergeCell ref="Y370:Z370"/>
    <mergeCell ref="AB370:AC370"/>
    <mergeCell ref="AD370:AE370"/>
    <mergeCell ref="AF370:AH370"/>
    <mergeCell ref="AI370:AK370"/>
    <mergeCell ref="C370:D370"/>
    <mergeCell ref="E370:F370"/>
    <mergeCell ref="G370:H370"/>
    <mergeCell ref="I370:M370"/>
    <mergeCell ref="N370:O370"/>
    <mergeCell ref="P370:Q370"/>
    <mergeCell ref="R370:S370"/>
    <mergeCell ref="T371:U371"/>
    <mergeCell ref="V371:X371"/>
    <mergeCell ref="Y371:Z371"/>
    <mergeCell ref="AB371:AC371"/>
    <mergeCell ref="AD371:AE371"/>
    <mergeCell ref="AF371:AH371"/>
    <mergeCell ref="AI371:AK371"/>
    <mergeCell ref="AL371:AM371"/>
    <mergeCell ref="AN371:AO371"/>
    <mergeCell ref="AR371:AS371"/>
    <mergeCell ref="AT371:AU371"/>
    <mergeCell ref="AV371:AX371"/>
    <mergeCell ref="AY371:BA371"/>
    <mergeCell ref="BB371:BC371"/>
    <mergeCell ref="C373:D373"/>
    <mergeCell ref="E373:F373"/>
    <mergeCell ref="G373:H373"/>
    <mergeCell ref="I373:M373"/>
    <mergeCell ref="N373:O373"/>
    <mergeCell ref="P373:Q373"/>
    <mergeCell ref="R373:S373"/>
    <mergeCell ref="AP373:AQ373"/>
    <mergeCell ref="AR373:AS373"/>
    <mergeCell ref="AT373:AU373"/>
    <mergeCell ref="AV373:AX373"/>
    <mergeCell ref="AY373:BA373"/>
    <mergeCell ref="BB373:BC373"/>
    <mergeCell ref="AP371:AQ371"/>
    <mergeCell ref="AP372:AQ372"/>
    <mergeCell ref="AR372:AS372"/>
    <mergeCell ref="AT372:AU372"/>
    <mergeCell ref="AV372:AX372"/>
    <mergeCell ref="AY372:BA372"/>
    <mergeCell ref="BB372:BC372"/>
    <mergeCell ref="T375:U375"/>
    <mergeCell ref="V375:X375"/>
    <mergeCell ref="Y375:Z375"/>
    <mergeCell ref="AB375:AC375"/>
    <mergeCell ref="AD375:AE375"/>
    <mergeCell ref="AF375:AH375"/>
    <mergeCell ref="AI375:AK375"/>
    <mergeCell ref="C375:D375"/>
    <mergeCell ref="E375:F375"/>
    <mergeCell ref="G375:H375"/>
    <mergeCell ref="I375:M375"/>
    <mergeCell ref="N375:O375"/>
    <mergeCell ref="P375:Q375"/>
    <mergeCell ref="R375:S375"/>
    <mergeCell ref="AL376:AM376"/>
    <mergeCell ref="AN376:AO376"/>
    <mergeCell ref="T376:U376"/>
    <mergeCell ref="V376:X376"/>
    <mergeCell ref="Y376:Z376"/>
    <mergeCell ref="AB376:AC376"/>
    <mergeCell ref="AD376:AE376"/>
    <mergeCell ref="AF376:AH376"/>
    <mergeCell ref="AI376:AK376"/>
    <mergeCell ref="C371:D371"/>
    <mergeCell ref="E371:F371"/>
    <mergeCell ref="G371:H371"/>
    <mergeCell ref="I371:M371"/>
    <mergeCell ref="N371:O371"/>
    <mergeCell ref="P371:Q371"/>
    <mergeCell ref="R371:S371"/>
    <mergeCell ref="C372:D372"/>
    <mergeCell ref="E372:F372"/>
    <mergeCell ref="G372:H372"/>
    <mergeCell ref="I372:M372"/>
    <mergeCell ref="N372:O372"/>
    <mergeCell ref="P372:Q372"/>
    <mergeCell ref="R372:S372"/>
    <mergeCell ref="AL374:AM374"/>
    <mergeCell ref="AN374:AO374"/>
    <mergeCell ref="AP374:AQ374"/>
    <mergeCell ref="AR374:AS374"/>
    <mergeCell ref="AT374:AU374"/>
    <mergeCell ref="AV374:AX374"/>
    <mergeCell ref="AY374:BA374"/>
    <mergeCell ref="BB374:BC374"/>
    <mergeCell ref="T374:U374"/>
    <mergeCell ref="V374:X374"/>
    <mergeCell ref="Y374:Z374"/>
    <mergeCell ref="AB374:AC374"/>
    <mergeCell ref="AD374:AE374"/>
    <mergeCell ref="AF374:AH374"/>
    <mergeCell ref="AI374:AK374"/>
    <mergeCell ref="C374:D374"/>
    <mergeCell ref="E374:F374"/>
    <mergeCell ref="G374:H374"/>
    <mergeCell ref="I374:M374"/>
    <mergeCell ref="N374:O374"/>
    <mergeCell ref="P374:Q374"/>
    <mergeCell ref="R374:S374"/>
    <mergeCell ref="AP375:AQ375"/>
    <mergeCell ref="AP376:AQ376"/>
    <mergeCell ref="AR376:AS376"/>
    <mergeCell ref="AT376:AU376"/>
    <mergeCell ref="AV376:AX376"/>
    <mergeCell ref="AY376:BA376"/>
    <mergeCell ref="BB376:BC376"/>
    <mergeCell ref="AL375:AM375"/>
    <mergeCell ref="AN375:AO375"/>
    <mergeCell ref="AR375:AS375"/>
    <mergeCell ref="AT375:AU375"/>
    <mergeCell ref="AV375:AX375"/>
    <mergeCell ref="AY375:BA375"/>
    <mergeCell ref="BB375:BC375"/>
    <mergeCell ref="C376:D376"/>
    <mergeCell ref="E376:F376"/>
    <mergeCell ref="G376:H376"/>
    <mergeCell ref="I376:M376"/>
    <mergeCell ref="N376:O376"/>
    <mergeCell ref="P376:Q376"/>
    <mergeCell ref="R376:S376"/>
    <mergeCell ref="AL377:AM377"/>
    <mergeCell ref="AN377:AO377"/>
    <mergeCell ref="AP377:AQ377"/>
    <mergeCell ref="AR377:AS377"/>
    <mergeCell ref="AT377:AU377"/>
    <mergeCell ref="AV377:AX377"/>
    <mergeCell ref="AY377:BA377"/>
    <mergeCell ref="BB377:BC377"/>
    <mergeCell ref="T377:U377"/>
    <mergeCell ref="V377:X377"/>
    <mergeCell ref="Y377:Z377"/>
    <mergeCell ref="AB377:AC377"/>
    <mergeCell ref="AD377:AE377"/>
    <mergeCell ref="AF377:AH377"/>
    <mergeCell ref="AI377:AK377"/>
    <mergeCell ref="C377:D377"/>
    <mergeCell ref="E377:F377"/>
    <mergeCell ref="G377:H377"/>
    <mergeCell ref="I377:M377"/>
    <mergeCell ref="N377:O377"/>
    <mergeCell ref="P377:Q377"/>
    <mergeCell ref="R377:S377"/>
    <mergeCell ref="AL378:AM378"/>
    <mergeCell ref="AN378:AO378"/>
    <mergeCell ref="AP378:AQ378"/>
    <mergeCell ref="AR378:AS378"/>
    <mergeCell ref="AT378:AU378"/>
    <mergeCell ref="AV378:AX378"/>
    <mergeCell ref="AY378:BA378"/>
    <mergeCell ref="BB378:BC378"/>
    <mergeCell ref="T378:U378"/>
    <mergeCell ref="V378:X378"/>
    <mergeCell ref="Y378:Z378"/>
    <mergeCell ref="AB378:AC378"/>
    <mergeCell ref="AD378:AE378"/>
    <mergeCell ref="AF378:AH378"/>
    <mergeCell ref="AI378:AK378"/>
    <mergeCell ref="C378:D378"/>
    <mergeCell ref="E378:F378"/>
    <mergeCell ref="G378:H378"/>
    <mergeCell ref="I378:M378"/>
    <mergeCell ref="N378:O378"/>
    <mergeCell ref="P378:Q378"/>
    <mergeCell ref="R378:S378"/>
    <mergeCell ref="AL381:AM381"/>
    <mergeCell ref="AN381:AO381"/>
    <mergeCell ref="T381:U381"/>
    <mergeCell ref="V381:X381"/>
    <mergeCell ref="Y381:Z381"/>
    <mergeCell ref="AB381:AC381"/>
    <mergeCell ref="AD381:AE381"/>
    <mergeCell ref="AF381:AH381"/>
    <mergeCell ref="AI381:AK381"/>
    <mergeCell ref="AL382:AM382"/>
    <mergeCell ref="AN382:AO382"/>
    <mergeCell ref="T382:U382"/>
    <mergeCell ref="V382:X382"/>
    <mergeCell ref="Y382:Z382"/>
    <mergeCell ref="AB382:AC382"/>
    <mergeCell ref="AD382:AE382"/>
    <mergeCell ref="AF382:AH382"/>
    <mergeCell ref="AI382:AK382"/>
    <mergeCell ref="AL379:AM379"/>
    <mergeCell ref="AN379:AO379"/>
    <mergeCell ref="AP379:AQ379"/>
    <mergeCell ref="AR379:AS379"/>
    <mergeCell ref="AT379:AU379"/>
    <mergeCell ref="AV379:AX379"/>
    <mergeCell ref="AY379:BA379"/>
    <mergeCell ref="BB379:BC379"/>
    <mergeCell ref="T379:U379"/>
    <mergeCell ref="V379:X379"/>
    <mergeCell ref="Y379:Z379"/>
    <mergeCell ref="AB379:AC379"/>
    <mergeCell ref="AD379:AE379"/>
    <mergeCell ref="AF379:AH379"/>
    <mergeCell ref="AI379:AK379"/>
    <mergeCell ref="C379:D379"/>
    <mergeCell ref="E379:F379"/>
    <mergeCell ref="G379:H379"/>
    <mergeCell ref="I379:M379"/>
    <mergeCell ref="N379:O379"/>
    <mergeCell ref="P379:Q379"/>
    <mergeCell ref="R379:S379"/>
    <mergeCell ref="T380:U380"/>
    <mergeCell ref="V380:X380"/>
    <mergeCell ref="Y380:Z380"/>
    <mergeCell ref="AB380:AC380"/>
    <mergeCell ref="AD380:AE380"/>
    <mergeCell ref="AF380:AH380"/>
    <mergeCell ref="AI380:AK380"/>
    <mergeCell ref="AL380:AM380"/>
    <mergeCell ref="AN380:AO380"/>
    <mergeCell ref="AR380:AS380"/>
    <mergeCell ref="AT380:AU380"/>
    <mergeCell ref="AV380:AX380"/>
    <mergeCell ref="AY380:BA380"/>
    <mergeCell ref="BB380:BC380"/>
    <mergeCell ref="C382:D382"/>
    <mergeCell ref="E382:F382"/>
    <mergeCell ref="G382:H382"/>
    <mergeCell ref="I382:M382"/>
    <mergeCell ref="N382:O382"/>
    <mergeCell ref="P382:Q382"/>
    <mergeCell ref="R382:S382"/>
    <mergeCell ref="AP382:AQ382"/>
    <mergeCell ref="AR382:AS382"/>
    <mergeCell ref="AT382:AU382"/>
    <mergeCell ref="AV382:AX382"/>
    <mergeCell ref="AY382:BA382"/>
    <mergeCell ref="BB382:BC382"/>
    <mergeCell ref="AP380:AQ380"/>
    <mergeCell ref="AP381:AQ381"/>
    <mergeCell ref="AR381:AS381"/>
    <mergeCell ref="AT381:AU381"/>
    <mergeCell ref="AV381:AX381"/>
    <mergeCell ref="AY381:BA381"/>
    <mergeCell ref="BB381:BC381"/>
    <mergeCell ref="T384:U384"/>
    <mergeCell ref="V384:X384"/>
    <mergeCell ref="Y384:Z384"/>
    <mergeCell ref="AB384:AC384"/>
    <mergeCell ref="AD384:AE384"/>
    <mergeCell ref="AF384:AH384"/>
    <mergeCell ref="AI384:AK384"/>
    <mergeCell ref="C384:D384"/>
    <mergeCell ref="E384:F384"/>
    <mergeCell ref="G384:H384"/>
    <mergeCell ref="I384:M384"/>
    <mergeCell ref="N384:O384"/>
    <mergeCell ref="P384:Q384"/>
    <mergeCell ref="R384:S384"/>
    <mergeCell ref="AL385:AM385"/>
    <mergeCell ref="AN385:AO385"/>
    <mergeCell ref="T385:U385"/>
    <mergeCell ref="V385:X385"/>
    <mergeCell ref="Y385:Z385"/>
    <mergeCell ref="AB385:AC385"/>
    <mergeCell ref="AD385:AE385"/>
    <mergeCell ref="AF385:AH385"/>
    <mergeCell ref="AI385:AK385"/>
    <mergeCell ref="C380:D380"/>
    <mergeCell ref="E380:F380"/>
    <mergeCell ref="G380:H380"/>
    <mergeCell ref="I380:M380"/>
    <mergeCell ref="N380:O380"/>
    <mergeCell ref="P380:Q380"/>
    <mergeCell ref="R380:S380"/>
    <mergeCell ref="C381:D381"/>
    <mergeCell ref="E381:F381"/>
    <mergeCell ref="G381:H381"/>
    <mergeCell ref="I381:M381"/>
    <mergeCell ref="N381:O381"/>
    <mergeCell ref="P381:Q381"/>
    <mergeCell ref="R381:S381"/>
    <mergeCell ref="AL383:AM383"/>
    <mergeCell ref="AN383:AO383"/>
    <mergeCell ref="AP383:AQ383"/>
    <mergeCell ref="AR383:AS383"/>
    <mergeCell ref="AT383:AU383"/>
    <mergeCell ref="AV383:AX383"/>
    <mergeCell ref="AY383:BA383"/>
    <mergeCell ref="BB383:BC383"/>
    <mergeCell ref="T383:U383"/>
    <mergeCell ref="V383:X383"/>
    <mergeCell ref="Y383:Z383"/>
    <mergeCell ref="AB383:AC383"/>
    <mergeCell ref="AD383:AE383"/>
    <mergeCell ref="AF383:AH383"/>
    <mergeCell ref="AI383:AK383"/>
    <mergeCell ref="C383:D383"/>
    <mergeCell ref="E383:F383"/>
    <mergeCell ref="G383:H383"/>
    <mergeCell ref="I383:M383"/>
    <mergeCell ref="N383:O383"/>
    <mergeCell ref="P383:Q383"/>
    <mergeCell ref="R383:S383"/>
    <mergeCell ref="AP384:AQ384"/>
    <mergeCell ref="AP385:AQ385"/>
    <mergeCell ref="AR385:AS385"/>
    <mergeCell ref="AT385:AU385"/>
    <mergeCell ref="AV385:AX385"/>
    <mergeCell ref="AY385:BA385"/>
    <mergeCell ref="BB385:BC385"/>
    <mergeCell ref="AL384:AM384"/>
    <mergeCell ref="AN384:AO384"/>
    <mergeCell ref="AR384:AS384"/>
    <mergeCell ref="AT384:AU384"/>
    <mergeCell ref="AV384:AX384"/>
    <mergeCell ref="AY384:BA384"/>
    <mergeCell ref="BB384:BC384"/>
    <mergeCell ref="C385:D385"/>
    <mergeCell ref="E385:F385"/>
    <mergeCell ref="G385:H385"/>
    <mergeCell ref="I385:M385"/>
    <mergeCell ref="N385:O385"/>
    <mergeCell ref="P385:Q385"/>
    <mergeCell ref="R385:S385"/>
    <mergeCell ref="AL386:AM386"/>
    <mergeCell ref="AN386:AO386"/>
    <mergeCell ref="AP386:AQ386"/>
    <mergeCell ref="AR386:AS386"/>
    <mergeCell ref="AT386:AU386"/>
    <mergeCell ref="AV386:AX386"/>
    <mergeCell ref="AY386:BA386"/>
    <mergeCell ref="BB386:BC386"/>
    <mergeCell ref="T386:U386"/>
    <mergeCell ref="V386:X386"/>
    <mergeCell ref="Y386:Z386"/>
    <mergeCell ref="AB386:AC386"/>
    <mergeCell ref="AD386:AE386"/>
    <mergeCell ref="AF386:AH386"/>
    <mergeCell ref="AI386:AK386"/>
    <mergeCell ref="C386:D386"/>
    <mergeCell ref="E386:F386"/>
    <mergeCell ref="G386:H386"/>
    <mergeCell ref="I386:M386"/>
    <mergeCell ref="N386:O386"/>
    <mergeCell ref="P386:Q386"/>
    <mergeCell ref="R386:S386"/>
    <mergeCell ref="AL387:AM387"/>
    <mergeCell ref="AN387:AO387"/>
    <mergeCell ref="AP387:AQ387"/>
    <mergeCell ref="AR387:AS387"/>
    <mergeCell ref="AT387:AU387"/>
    <mergeCell ref="AV387:AX387"/>
    <mergeCell ref="AY387:BA387"/>
    <mergeCell ref="BB387:BC387"/>
    <mergeCell ref="T387:U387"/>
    <mergeCell ref="V387:X387"/>
    <mergeCell ref="Y387:Z387"/>
    <mergeCell ref="AB387:AC387"/>
    <mergeCell ref="AD387:AE387"/>
    <mergeCell ref="AF387:AH387"/>
    <mergeCell ref="AI387:AK387"/>
    <mergeCell ref="C387:D387"/>
    <mergeCell ref="E387:F387"/>
    <mergeCell ref="G387:H387"/>
    <mergeCell ref="I387:M387"/>
    <mergeCell ref="N387:O387"/>
    <mergeCell ref="P387:Q387"/>
    <mergeCell ref="R387:S387"/>
    <mergeCell ref="AL390:AM390"/>
    <mergeCell ref="AN390:AO390"/>
    <mergeCell ref="T390:U390"/>
    <mergeCell ref="V390:X390"/>
    <mergeCell ref="Y390:Z390"/>
    <mergeCell ref="AB390:AC390"/>
    <mergeCell ref="AD390:AE390"/>
    <mergeCell ref="AF390:AH390"/>
    <mergeCell ref="AI390:AK390"/>
    <mergeCell ref="AL391:AM391"/>
    <mergeCell ref="AN391:AO391"/>
    <mergeCell ref="T391:U391"/>
    <mergeCell ref="V391:X391"/>
    <mergeCell ref="Y391:Z391"/>
    <mergeCell ref="AB391:AC391"/>
    <mergeCell ref="AD391:AE391"/>
    <mergeCell ref="AF391:AH391"/>
    <mergeCell ref="AI391:AK391"/>
    <mergeCell ref="AL388:AM388"/>
    <mergeCell ref="AN388:AO388"/>
    <mergeCell ref="AP388:AQ388"/>
    <mergeCell ref="AR388:AS388"/>
    <mergeCell ref="AT388:AU388"/>
    <mergeCell ref="AV388:AX388"/>
    <mergeCell ref="AY388:BA388"/>
    <mergeCell ref="BB388:BC388"/>
    <mergeCell ref="T388:U388"/>
    <mergeCell ref="V388:X388"/>
    <mergeCell ref="Y388:Z388"/>
    <mergeCell ref="AB388:AC388"/>
    <mergeCell ref="AD388:AE388"/>
    <mergeCell ref="AF388:AH388"/>
    <mergeCell ref="AI388:AK388"/>
    <mergeCell ref="C388:D388"/>
    <mergeCell ref="E388:F388"/>
    <mergeCell ref="G388:H388"/>
    <mergeCell ref="I388:M388"/>
    <mergeCell ref="N388:O388"/>
    <mergeCell ref="P388:Q388"/>
    <mergeCell ref="R388:S388"/>
    <mergeCell ref="T389:U389"/>
    <mergeCell ref="V389:X389"/>
    <mergeCell ref="Y389:Z389"/>
    <mergeCell ref="AB389:AC389"/>
    <mergeCell ref="AD389:AE389"/>
    <mergeCell ref="AF389:AH389"/>
    <mergeCell ref="AI389:AK389"/>
    <mergeCell ref="AL389:AM389"/>
    <mergeCell ref="AN389:AO389"/>
    <mergeCell ref="AR389:AS389"/>
    <mergeCell ref="AT389:AU389"/>
    <mergeCell ref="AV389:AX389"/>
    <mergeCell ref="AY389:BA389"/>
    <mergeCell ref="BB389:BC389"/>
    <mergeCell ref="C391:D391"/>
    <mergeCell ref="E391:F391"/>
    <mergeCell ref="G391:H391"/>
    <mergeCell ref="I391:M391"/>
    <mergeCell ref="N391:O391"/>
    <mergeCell ref="P391:Q391"/>
    <mergeCell ref="R391:S391"/>
    <mergeCell ref="AP391:AQ391"/>
    <mergeCell ref="AR391:AS391"/>
    <mergeCell ref="AT391:AU391"/>
    <mergeCell ref="AV391:AX391"/>
    <mergeCell ref="AY391:BA391"/>
    <mergeCell ref="BB391:BC391"/>
    <mergeCell ref="AP389:AQ389"/>
    <mergeCell ref="AP390:AQ390"/>
    <mergeCell ref="AR390:AS390"/>
    <mergeCell ref="AT390:AU390"/>
    <mergeCell ref="AV390:AX390"/>
    <mergeCell ref="AY390:BA390"/>
    <mergeCell ref="BB390:BC390"/>
    <mergeCell ref="T393:U393"/>
    <mergeCell ref="V393:X393"/>
    <mergeCell ref="Y393:Z393"/>
    <mergeCell ref="AB393:AC393"/>
    <mergeCell ref="AD393:AE393"/>
    <mergeCell ref="AF393:AH393"/>
    <mergeCell ref="AI393:AK393"/>
    <mergeCell ref="C393:D393"/>
    <mergeCell ref="E393:F393"/>
    <mergeCell ref="G393:H393"/>
    <mergeCell ref="I393:M393"/>
    <mergeCell ref="N393:O393"/>
    <mergeCell ref="P393:Q393"/>
    <mergeCell ref="R393:S393"/>
    <mergeCell ref="AL394:AM394"/>
    <mergeCell ref="AN394:AO394"/>
    <mergeCell ref="T394:U394"/>
    <mergeCell ref="V394:X394"/>
    <mergeCell ref="Y394:Z394"/>
    <mergeCell ref="AB394:AC394"/>
    <mergeCell ref="AD394:AE394"/>
    <mergeCell ref="AF394:AH394"/>
    <mergeCell ref="AI394:AK394"/>
    <mergeCell ref="C389:D389"/>
    <mergeCell ref="E389:F389"/>
    <mergeCell ref="G389:H389"/>
    <mergeCell ref="I389:M389"/>
    <mergeCell ref="N389:O389"/>
    <mergeCell ref="P389:Q389"/>
    <mergeCell ref="R389:S389"/>
    <mergeCell ref="C390:D390"/>
    <mergeCell ref="E390:F390"/>
    <mergeCell ref="G390:H390"/>
    <mergeCell ref="I390:M390"/>
    <mergeCell ref="N390:O390"/>
    <mergeCell ref="P390:Q390"/>
    <mergeCell ref="R390:S390"/>
    <mergeCell ref="AL392:AM392"/>
    <mergeCell ref="AN392:AO392"/>
    <mergeCell ref="AP392:AQ392"/>
    <mergeCell ref="AR392:AS392"/>
    <mergeCell ref="AT392:AU392"/>
    <mergeCell ref="AV392:AX392"/>
    <mergeCell ref="AY392:BA392"/>
    <mergeCell ref="BB392:BC392"/>
    <mergeCell ref="T392:U392"/>
    <mergeCell ref="V392:X392"/>
    <mergeCell ref="Y392:Z392"/>
    <mergeCell ref="AB392:AC392"/>
    <mergeCell ref="AD392:AE392"/>
    <mergeCell ref="AF392:AH392"/>
    <mergeCell ref="AI392:AK392"/>
    <mergeCell ref="C392:D392"/>
    <mergeCell ref="E392:F392"/>
    <mergeCell ref="G392:H392"/>
    <mergeCell ref="I392:M392"/>
    <mergeCell ref="N392:O392"/>
    <mergeCell ref="P392:Q392"/>
    <mergeCell ref="R392:S392"/>
    <mergeCell ref="AP393:AQ393"/>
    <mergeCell ref="AP394:AQ394"/>
    <mergeCell ref="AR394:AS394"/>
    <mergeCell ref="AT394:AU394"/>
    <mergeCell ref="AV394:AX394"/>
    <mergeCell ref="AY394:BA394"/>
    <mergeCell ref="BB394:BC394"/>
    <mergeCell ref="AL393:AM393"/>
    <mergeCell ref="AN393:AO393"/>
    <mergeCell ref="AR393:AS393"/>
    <mergeCell ref="AT393:AU393"/>
    <mergeCell ref="AV393:AX393"/>
    <mergeCell ref="AY393:BA393"/>
    <mergeCell ref="BB393:BC393"/>
    <mergeCell ref="C394:D394"/>
    <mergeCell ref="E394:F394"/>
    <mergeCell ref="G394:H394"/>
    <mergeCell ref="I394:M394"/>
    <mergeCell ref="N394:O394"/>
    <mergeCell ref="P394:Q394"/>
    <mergeCell ref="R394:S394"/>
    <mergeCell ref="AL395:AM395"/>
    <mergeCell ref="AN395:AO395"/>
    <mergeCell ref="AP395:AQ395"/>
    <mergeCell ref="AR395:AS395"/>
    <mergeCell ref="AT395:AU395"/>
    <mergeCell ref="AV395:AX395"/>
    <mergeCell ref="AY395:BA395"/>
    <mergeCell ref="BB395:BC395"/>
    <mergeCell ref="T395:U395"/>
    <mergeCell ref="V395:X395"/>
    <mergeCell ref="Y395:Z395"/>
    <mergeCell ref="AB395:AC395"/>
    <mergeCell ref="AD395:AE395"/>
    <mergeCell ref="AF395:AH395"/>
    <mergeCell ref="AI395:AK395"/>
    <mergeCell ref="C395:D395"/>
    <mergeCell ref="E395:F395"/>
    <mergeCell ref="G395:H395"/>
    <mergeCell ref="I395:M395"/>
    <mergeCell ref="N395:O395"/>
    <mergeCell ref="P395:Q395"/>
    <mergeCell ref="R395:S395"/>
    <mergeCell ref="AL396:AM396"/>
    <mergeCell ref="AN396:AO396"/>
    <mergeCell ref="AP396:AQ396"/>
    <mergeCell ref="AR396:AS396"/>
    <mergeCell ref="AT396:AU396"/>
    <mergeCell ref="AV396:AX396"/>
    <mergeCell ref="AY396:BA396"/>
    <mergeCell ref="BB396:BC396"/>
    <mergeCell ref="T396:U396"/>
    <mergeCell ref="V396:X396"/>
    <mergeCell ref="Y396:Z396"/>
    <mergeCell ref="AB396:AC396"/>
    <mergeCell ref="AD396:AE396"/>
    <mergeCell ref="AF396:AH396"/>
    <mergeCell ref="AI396:AK396"/>
    <mergeCell ref="C396:D396"/>
    <mergeCell ref="E396:F396"/>
    <mergeCell ref="G396:H396"/>
    <mergeCell ref="I396:M396"/>
    <mergeCell ref="N396:O396"/>
    <mergeCell ref="P396:Q396"/>
    <mergeCell ref="R396:S396"/>
    <mergeCell ref="AL399:AM399"/>
    <mergeCell ref="AN399:AO399"/>
    <mergeCell ref="T399:U399"/>
    <mergeCell ref="V399:X399"/>
    <mergeCell ref="Y399:Z399"/>
    <mergeCell ref="AB399:AC399"/>
    <mergeCell ref="AD399:AE399"/>
    <mergeCell ref="AF399:AH399"/>
    <mergeCell ref="AI399:AK399"/>
    <mergeCell ref="AL400:AM400"/>
    <mergeCell ref="AN400:AO400"/>
    <mergeCell ref="T400:U400"/>
    <mergeCell ref="V400:X400"/>
    <mergeCell ref="Y400:Z400"/>
    <mergeCell ref="AB400:AC400"/>
    <mergeCell ref="AD400:AE400"/>
    <mergeCell ref="AF400:AH400"/>
    <mergeCell ref="AI400:AK400"/>
    <mergeCell ref="AL397:AM397"/>
    <mergeCell ref="AN397:AO397"/>
    <mergeCell ref="AP397:AQ397"/>
    <mergeCell ref="AR397:AS397"/>
    <mergeCell ref="AT397:AU397"/>
    <mergeCell ref="AV397:AX397"/>
    <mergeCell ref="AY397:BA397"/>
    <mergeCell ref="BB397:BC397"/>
    <mergeCell ref="T397:U397"/>
    <mergeCell ref="V397:X397"/>
    <mergeCell ref="Y397:Z397"/>
    <mergeCell ref="AB397:AC397"/>
    <mergeCell ref="AD397:AE397"/>
    <mergeCell ref="AF397:AH397"/>
    <mergeCell ref="AI397:AK397"/>
    <mergeCell ref="C397:D397"/>
    <mergeCell ref="E397:F397"/>
    <mergeCell ref="G397:H397"/>
    <mergeCell ref="I397:M397"/>
    <mergeCell ref="N397:O397"/>
    <mergeCell ref="P397:Q397"/>
    <mergeCell ref="R397:S397"/>
    <mergeCell ref="T398:U398"/>
    <mergeCell ref="V398:X398"/>
    <mergeCell ref="Y398:Z398"/>
    <mergeCell ref="AB398:AC398"/>
    <mergeCell ref="AD398:AE398"/>
    <mergeCell ref="AF398:AH398"/>
    <mergeCell ref="AI398:AK398"/>
    <mergeCell ref="AL398:AM398"/>
    <mergeCell ref="AN398:AO398"/>
    <mergeCell ref="AR398:AS398"/>
    <mergeCell ref="AT398:AU398"/>
    <mergeCell ref="AV398:AX398"/>
    <mergeCell ref="AY398:BA398"/>
    <mergeCell ref="BB398:BC398"/>
    <mergeCell ref="C400:D400"/>
    <mergeCell ref="E400:F400"/>
    <mergeCell ref="G400:H400"/>
    <mergeCell ref="I400:M400"/>
    <mergeCell ref="N400:O400"/>
    <mergeCell ref="P400:Q400"/>
    <mergeCell ref="R400:S400"/>
    <mergeCell ref="AP400:AQ400"/>
    <mergeCell ref="AR400:AS400"/>
    <mergeCell ref="AT400:AU400"/>
    <mergeCell ref="AV400:AX400"/>
    <mergeCell ref="AY400:BA400"/>
    <mergeCell ref="BB400:BC400"/>
    <mergeCell ref="AP398:AQ398"/>
    <mergeCell ref="AP399:AQ399"/>
    <mergeCell ref="AR399:AS399"/>
    <mergeCell ref="AT399:AU399"/>
    <mergeCell ref="AV399:AX399"/>
    <mergeCell ref="AY399:BA399"/>
    <mergeCell ref="BB399:BC399"/>
    <mergeCell ref="T402:U402"/>
    <mergeCell ref="V402:X402"/>
    <mergeCell ref="Y402:Z402"/>
    <mergeCell ref="AB402:AC402"/>
    <mergeCell ref="AD402:AE402"/>
    <mergeCell ref="AF402:AH402"/>
    <mergeCell ref="AI402:AK402"/>
    <mergeCell ref="C402:D402"/>
    <mergeCell ref="E402:F402"/>
    <mergeCell ref="G402:H402"/>
    <mergeCell ref="I402:M402"/>
    <mergeCell ref="N402:O402"/>
    <mergeCell ref="P402:Q402"/>
    <mergeCell ref="R402:S402"/>
    <mergeCell ref="AL403:AM403"/>
    <mergeCell ref="AN403:AO403"/>
    <mergeCell ref="T403:U403"/>
    <mergeCell ref="V403:X403"/>
    <mergeCell ref="Y403:Z403"/>
    <mergeCell ref="AB403:AC403"/>
    <mergeCell ref="AD403:AE403"/>
    <mergeCell ref="AF403:AH403"/>
    <mergeCell ref="AI403:AK403"/>
    <mergeCell ref="C398:D398"/>
    <mergeCell ref="E398:F398"/>
    <mergeCell ref="G398:H398"/>
    <mergeCell ref="I398:M398"/>
    <mergeCell ref="N398:O398"/>
    <mergeCell ref="P398:Q398"/>
    <mergeCell ref="R398:S398"/>
    <mergeCell ref="C399:D399"/>
    <mergeCell ref="E399:F399"/>
    <mergeCell ref="G399:H399"/>
    <mergeCell ref="I399:M399"/>
    <mergeCell ref="N399:O399"/>
    <mergeCell ref="P399:Q399"/>
    <mergeCell ref="R399:S399"/>
    <mergeCell ref="AL401:AM401"/>
    <mergeCell ref="AN401:AO401"/>
    <mergeCell ref="AP401:AQ401"/>
    <mergeCell ref="AR401:AS401"/>
    <mergeCell ref="AT401:AU401"/>
    <mergeCell ref="AV401:AX401"/>
    <mergeCell ref="AY401:BA401"/>
    <mergeCell ref="BB401:BC401"/>
    <mergeCell ref="T401:U401"/>
    <mergeCell ref="V401:X401"/>
    <mergeCell ref="Y401:Z401"/>
    <mergeCell ref="AB401:AC401"/>
    <mergeCell ref="AD401:AE401"/>
    <mergeCell ref="AF401:AH401"/>
    <mergeCell ref="AI401:AK401"/>
    <mergeCell ref="C401:D401"/>
    <mergeCell ref="E401:F401"/>
    <mergeCell ref="G401:H401"/>
    <mergeCell ref="I401:M401"/>
    <mergeCell ref="N401:O401"/>
    <mergeCell ref="P401:Q401"/>
    <mergeCell ref="R401:S401"/>
    <mergeCell ref="AP402:AQ402"/>
    <mergeCell ref="AP403:AQ403"/>
    <mergeCell ref="AR403:AS403"/>
    <mergeCell ref="AT403:AU403"/>
    <mergeCell ref="AV403:AX403"/>
    <mergeCell ref="AY403:BA403"/>
    <mergeCell ref="BB403:BC403"/>
    <mergeCell ref="AL402:AM402"/>
    <mergeCell ref="AN402:AO402"/>
    <mergeCell ref="AR402:AS402"/>
    <mergeCell ref="AT402:AU402"/>
    <mergeCell ref="AV402:AX402"/>
    <mergeCell ref="AY402:BA402"/>
    <mergeCell ref="BB402:BC402"/>
    <mergeCell ref="C403:D403"/>
    <mergeCell ref="E403:F403"/>
    <mergeCell ref="G403:H403"/>
    <mergeCell ref="I403:M403"/>
    <mergeCell ref="N403:O403"/>
    <mergeCell ref="P403:Q403"/>
    <mergeCell ref="R403:S403"/>
    <mergeCell ref="AL404:AM404"/>
    <mergeCell ref="AN404:AO404"/>
    <mergeCell ref="AP404:AQ404"/>
    <mergeCell ref="AR404:AS404"/>
    <mergeCell ref="AT404:AU404"/>
    <mergeCell ref="AV404:AX404"/>
    <mergeCell ref="AY404:BA404"/>
    <mergeCell ref="BB404:BC404"/>
    <mergeCell ref="T404:U404"/>
    <mergeCell ref="V404:X404"/>
    <mergeCell ref="Y404:Z404"/>
    <mergeCell ref="AB404:AC404"/>
    <mergeCell ref="AD404:AE404"/>
    <mergeCell ref="AF404:AH404"/>
    <mergeCell ref="AI404:AK404"/>
    <mergeCell ref="C404:D404"/>
    <mergeCell ref="E404:F404"/>
    <mergeCell ref="G404:H404"/>
    <mergeCell ref="I404:M404"/>
    <mergeCell ref="N404:O404"/>
    <mergeCell ref="P404:Q404"/>
    <mergeCell ref="R404:S404"/>
    <mergeCell ref="AL405:AM405"/>
    <mergeCell ref="AN405:AO405"/>
    <mergeCell ref="AP405:AQ405"/>
    <mergeCell ref="AR405:AS405"/>
    <mergeCell ref="AT405:AU405"/>
    <mergeCell ref="AV405:AX405"/>
    <mergeCell ref="AY405:BA405"/>
    <mergeCell ref="BB405:BC405"/>
    <mergeCell ref="T405:U405"/>
    <mergeCell ref="V405:X405"/>
    <mergeCell ref="Y405:Z405"/>
    <mergeCell ref="AB405:AC405"/>
    <mergeCell ref="AD405:AE405"/>
    <mergeCell ref="AF405:AH405"/>
    <mergeCell ref="AI405:AK405"/>
    <mergeCell ref="C405:D405"/>
    <mergeCell ref="E405:F405"/>
    <mergeCell ref="G405:H405"/>
    <mergeCell ref="I405:M405"/>
    <mergeCell ref="N405:O405"/>
    <mergeCell ref="P405:Q405"/>
    <mergeCell ref="R405:S405"/>
    <mergeCell ref="AL408:AM408"/>
    <mergeCell ref="AN408:AO408"/>
    <mergeCell ref="T408:U408"/>
    <mergeCell ref="V408:X408"/>
    <mergeCell ref="Y408:Z408"/>
    <mergeCell ref="AB408:AC408"/>
    <mergeCell ref="AD408:AE408"/>
    <mergeCell ref="AF408:AH408"/>
    <mergeCell ref="AI408:AK408"/>
    <mergeCell ref="AL409:AM409"/>
    <mergeCell ref="AN409:AO409"/>
    <mergeCell ref="T409:U409"/>
    <mergeCell ref="V409:X409"/>
    <mergeCell ref="Y409:Z409"/>
    <mergeCell ref="AB409:AC409"/>
    <mergeCell ref="AD409:AE409"/>
    <mergeCell ref="AF409:AH409"/>
    <mergeCell ref="AI409:AK409"/>
    <mergeCell ref="AL406:AM406"/>
    <mergeCell ref="AN406:AO406"/>
    <mergeCell ref="AP406:AQ406"/>
    <mergeCell ref="AR406:AS406"/>
    <mergeCell ref="AT406:AU406"/>
    <mergeCell ref="AV406:AX406"/>
    <mergeCell ref="AY406:BA406"/>
    <mergeCell ref="BB406:BC406"/>
    <mergeCell ref="T406:U406"/>
    <mergeCell ref="V406:X406"/>
    <mergeCell ref="Y406:Z406"/>
    <mergeCell ref="AB406:AC406"/>
    <mergeCell ref="AD406:AE406"/>
    <mergeCell ref="AF406:AH406"/>
    <mergeCell ref="AI406:AK406"/>
    <mergeCell ref="C406:D406"/>
    <mergeCell ref="E406:F406"/>
    <mergeCell ref="G406:H406"/>
    <mergeCell ref="I406:M406"/>
    <mergeCell ref="N406:O406"/>
    <mergeCell ref="P406:Q406"/>
    <mergeCell ref="R406:S406"/>
    <mergeCell ref="T407:U407"/>
    <mergeCell ref="V407:X407"/>
    <mergeCell ref="Y407:Z407"/>
    <mergeCell ref="AB407:AC407"/>
    <mergeCell ref="AD407:AE407"/>
    <mergeCell ref="AF407:AH407"/>
    <mergeCell ref="AI407:AK407"/>
    <mergeCell ref="AL407:AM407"/>
    <mergeCell ref="AN407:AO407"/>
    <mergeCell ref="AR407:AS407"/>
    <mergeCell ref="AT407:AU407"/>
    <mergeCell ref="AV407:AX407"/>
    <mergeCell ref="AY407:BA407"/>
    <mergeCell ref="BB407:BC407"/>
    <mergeCell ref="C409:D409"/>
    <mergeCell ref="E409:F409"/>
    <mergeCell ref="G409:H409"/>
    <mergeCell ref="I409:M409"/>
    <mergeCell ref="N409:O409"/>
    <mergeCell ref="P409:Q409"/>
    <mergeCell ref="R409:S409"/>
    <mergeCell ref="AP409:AQ409"/>
    <mergeCell ref="AR409:AS409"/>
    <mergeCell ref="AT409:AU409"/>
    <mergeCell ref="AV409:AX409"/>
    <mergeCell ref="AY409:BA409"/>
    <mergeCell ref="BB409:BC409"/>
    <mergeCell ref="AP407:AQ407"/>
    <mergeCell ref="AP408:AQ408"/>
    <mergeCell ref="AR408:AS408"/>
    <mergeCell ref="AT408:AU408"/>
    <mergeCell ref="AV408:AX408"/>
    <mergeCell ref="AY408:BA408"/>
    <mergeCell ref="BB408:BC408"/>
    <mergeCell ref="T411:U411"/>
    <mergeCell ref="V411:X411"/>
    <mergeCell ref="Y411:Z411"/>
    <mergeCell ref="AB411:AC411"/>
    <mergeCell ref="AD411:AE411"/>
    <mergeCell ref="AF411:AH411"/>
    <mergeCell ref="AI411:AK411"/>
    <mergeCell ref="C411:D411"/>
    <mergeCell ref="E411:F411"/>
    <mergeCell ref="G411:H411"/>
    <mergeCell ref="I411:M411"/>
    <mergeCell ref="N411:O411"/>
    <mergeCell ref="P411:Q411"/>
    <mergeCell ref="R411:S411"/>
    <mergeCell ref="AL412:AM412"/>
    <mergeCell ref="AN412:AO412"/>
    <mergeCell ref="T412:U412"/>
    <mergeCell ref="V412:X412"/>
    <mergeCell ref="Y412:Z412"/>
    <mergeCell ref="AB412:AC412"/>
    <mergeCell ref="AD412:AE412"/>
    <mergeCell ref="AF412:AH412"/>
    <mergeCell ref="AI412:AK412"/>
    <mergeCell ref="C407:D407"/>
    <mergeCell ref="E407:F407"/>
    <mergeCell ref="G407:H407"/>
    <mergeCell ref="I407:M407"/>
    <mergeCell ref="N407:O407"/>
    <mergeCell ref="P407:Q407"/>
    <mergeCell ref="R407:S407"/>
    <mergeCell ref="C408:D408"/>
    <mergeCell ref="E408:F408"/>
    <mergeCell ref="G408:H408"/>
    <mergeCell ref="I408:M408"/>
    <mergeCell ref="N408:O408"/>
    <mergeCell ref="P408:Q408"/>
    <mergeCell ref="R408:S408"/>
    <mergeCell ref="AL410:AM410"/>
    <mergeCell ref="AN410:AO410"/>
    <mergeCell ref="AP410:AQ410"/>
    <mergeCell ref="AR410:AS410"/>
    <mergeCell ref="AT410:AU410"/>
    <mergeCell ref="AV410:AX410"/>
    <mergeCell ref="AY410:BA410"/>
    <mergeCell ref="BB410:BC410"/>
    <mergeCell ref="T410:U410"/>
    <mergeCell ref="V410:X410"/>
    <mergeCell ref="Y410:Z410"/>
    <mergeCell ref="AB410:AC410"/>
    <mergeCell ref="AD410:AE410"/>
    <mergeCell ref="AF410:AH410"/>
    <mergeCell ref="AI410:AK410"/>
    <mergeCell ref="C410:D410"/>
    <mergeCell ref="E410:F410"/>
    <mergeCell ref="G410:H410"/>
    <mergeCell ref="I410:M410"/>
    <mergeCell ref="N410:O410"/>
    <mergeCell ref="P410:Q410"/>
    <mergeCell ref="R410:S410"/>
    <mergeCell ref="AP411:AQ411"/>
    <mergeCell ref="AP412:AQ412"/>
    <mergeCell ref="AR412:AS412"/>
    <mergeCell ref="AT412:AU412"/>
    <mergeCell ref="AV412:AX412"/>
    <mergeCell ref="AY412:BA412"/>
    <mergeCell ref="BB412:BC412"/>
    <mergeCell ref="AL411:AM411"/>
    <mergeCell ref="AN411:AO411"/>
    <mergeCell ref="AR411:AS411"/>
    <mergeCell ref="AT411:AU411"/>
    <mergeCell ref="AV411:AX411"/>
    <mergeCell ref="AY411:BA411"/>
    <mergeCell ref="BB411:BC411"/>
    <mergeCell ref="C412:D412"/>
    <mergeCell ref="E412:F412"/>
    <mergeCell ref="G412:H412"/>
    <mergeCell ref="I412:M412"/>
    <mergeCell ref="N412:O412"/>
    <mergeCell ref="P412:Q412"/>
    <mergeCell ref="R412:S412"/>
    <mergeCell ref="AL413:AM413"/>
    <mergeCell ref="AN413:AO413"/>
    <mergeCell ref="AP413:AQ413"/>
    <mergeCell ref="AR413:AS413"/>
    <mergeCell ref="AT413:AU413"/>
    <mergeCell ref="AV413:AX413"/>
    <mergeCell ref="AY413:BA413"/>
    <mergeCell ref="BB413:BC413"/>
    <mergeCell ref="T413:U413"/>
    <mergeCell ref="V413:X413"/>
    <mergeCell ref="Y413:Z413"/>
    <mergeCell ref="AB413:AC413"/>
    <mergeCell ref="AD413:AE413"/>
    <mergeCell ref="AF413:AH413"/>
    <mergeCell ref="AI413:AK413"/>
    <mergeCell ref="C413:D413"/>
    <mergeCell ref="E413:F413"/>
    <mergeCell ref="G413:H413"/>
    <mergeCell ref="I413:M413"/>
    <mergeCell ref="N413:O413"/>
    <mergeCell ref="P413:Q413"/>
    <mergeCell ref="R413:S413"/>
    <mergeCell ref="AL414:AM414"/>
    <mergeCell ref="AN414:AO414"/>
    <mergeCell ref="AP414:AQ414"/>
    <mergeCell ref="AR414:AS414"/>
    <mergeCell ref="AT414:AU414"/>
    <mergeCell ref="AV414:AX414"/>
    <mergeCell ref="AY414:BA414"/>
    <mergeCell ref="BB414:BC414"/>
    <mergeCell ref="T414:U414"/>
    <mergeCell ref="V414:X414"/>
    <mergeCell ref="Y414:Z414"/>
    <mergeCell ref="AB414:AC414"/>
    <mergeCell ref="AD414:AE414"/>
    <mergeCell ref="AF414:AH414"/>
    <mergeCell ref="AI414:AK414"/>
    <mergeCell ref="C414:D414"/>
    <mergeCell ref="E414:F414"/>
    <mergeCell ref="G414:H414"/>
    <mergeCell ref="I414:M414"/>
    <mergeCell ref="N414:O414"/>
    <mergeCell ref="P414:Q414"/>
    <mergeCell ref="R414:S414"/>
    <mergeCell ref="AL417:AM417"/>
    <mergeCell ref="AN417:AO417"/>
    <mergeCell ref="T417:U417"/>
    <mergeCell ref="V417:X417"/>
    <mergeCell ref="Y417:Z417"/>
    <mergeCell ref="AB417:AC417"/>
    <mergeCell ref="AD417:AE417"/>
    <mergeCell ref="AF417:AH417"/>
    <mergeCell ref="AI417:AK417"/>
    <mergeCell ref="AL418:AM418"/>
    <mergeCell ref="AN418:AO418"/>
    <mergeCell ref="T418:U418"/>
    <mergeCell ref="V418:X418"/>
    <mergeCell ref="Y418:Z418"/>
    <mergeCell ref="AB418:AC418"/>
    <mergeCell ref="AD418:AE418"/>
    <mergeCell ref="AF418:AH418"/>
    <mergeCell ref="AI418:AK418"/>
    <mergeCell ref="AL415:AM415"/>
    <mergeCell ref="AN415:AO415"/>
    <mergeCell ref="AP415:AQ415"/>
    <mergeCell ref="AR415:AS415"/>
    <mergeCell ref="AT415:AU415"/>
    <mergeCell ref="AV415:AX415"/>
    <mergeCell ref="AY415:BA415"/>
    <mergeCell ref="BB415:BC415"/>
    <mergeCell ref="T415:U415"/>
    <mergeCell ref="V415:X415"/>
    <mergeCell ref="Y415:Z415"/>
    <mergeCell ref="AB415:AC415"/>
    <mergeCell ref="AD415:AE415"/>
    <mergeCell ref="AF415:AH415"/>
    <mergeCell ref="AI415:AK415"/>
    <mergeCell ref="C415:D415"/>
    <mergeCell ref="E415:F415"/>
    <mergeCell ref="G415:H415"/>
    <mergeCell ref="I415:M415"/>
    <mergeCell ref="N415:O415"/>
    <mergeCell ref="P415:Q415"/>
    <mergeCell ref="R415:S415"/>
    <mergeCell ref="T416:U416"/>
    <mergeCell ref="V416:X416"/>
    <mergeCell ref="Y416:Z416"/>
    <mergeCell ref="AB416:AC416"/>
    <mergeCell ref="AD416:AE416"/>
    <mergeCell ref="AF416:AH416"/>
    <mergeCell ref="AI416:AK416"/>
    <mergeCell ref="AL416:AM416"/>
    <mergeCell ref="AN416:AO416"/>
    <mergeCell ref="AR416:AS416"/>
    <mergeCell ref="AT416:AU416"/>
    <mergeCell ref="AV416:AX416"/>
    <mergeCell ref="AY416:BA416"/>
    <mergeCell ref="BB416:BC416"/>
    <mergeCell ref="C418:D418"/>
    <mergeCell ref="E418:F418"/>
    <mergeCell ref="G418:H418"/>
    <mergeCell ref="I418:M418"/>
    <mergeCell ref="N418:O418"/>
    <mergeCell ref="P418:Q418"/>
    <mergeCell ref="R418:S418"/>
    <mergeCell ref="AP418:AQ418"/>
    <mergeCell ref="AR418:AS418"/>
    <mergeCell ref="AT418:AU418"/>
    <mergeCell ref="AV418:AX418"/>
    <mergeCell ref="AY418:BA418"/>
    <mergeCell ref="BB418:BC418"/>
    <mergeCell ref="AP416:AQ416"/>
    <mergeCell ref="AP417:AQ417"/>
    <mergeCell ref="AR417:AS417"/>
    <mergeCell ref="AT417:AU417"/>
    <mergeCell ref="AV417:AX417"/>
    <mergeCell ref="AY417:BA417"/>
    <mergeCell ref="BB417:BC417"/>
    <mergeCell ref="T420:U420"/>
    <mergeCell ref="V420:X420"/>
    <mergeCell ref="Y420:Z420"/>
    <mergeCell ref="AB420:AC420"/>
    <mergeCell ref="AD420:AE420"/>
    <mergeCell ref="AF420:AH420"/>
    <mergeCell ref="AI420:AK420"/>
    <mergeCell ref="C420:D420"/>
    <mergeCell ref="E420:F420"/>
    <mergeCell ref="G420:H420"/>
    <mergeCell ref="I420:M420"/>
    <mergeCell ref="N420:O420"/>
    <mergeCell ref="P420:Q420"/>
    <mergeCell ref="R420:S420"/>
    <mergeCell ref="AL421:AM421"/>
    <mergeCell ref="AN421:AO421"/>
    <mergeCell ref="T421:U421"/>
    <mergeCell ref="V421:X421"/>
    <mergeCell ref="Y421:Z421"/>
    <mergeCell ref="AB421:AC421"/>
    <mergeCell ref="AD421:AE421"/>
    <mergeCell ref="AF421:AH421"/>
    <mergeCell ref="AI421:AK421"/>
    <mergeCell ref="C416:D416"/>
    <mergeCell ref="E416:F416"/>
    <mergeCell ref="G416:H416"/>
    <mergeCell ref="I416:M416"/>
    <mergeCell ref="N416:O416"/>
    <mergeCell ref="P416:Q416"/>
    <mergeCell ref="R416:S416"/>
    <mergeCell ref="C417:D417"/>
    <mergeCell ref="E417:F417"/>
    <mergeCell ref="G417:H417"/>
    <mergeCell ref="I417:M417"/>
    <mergeCell ref="N417:O417"/>
    <mergeCell ref="P417:Q417"/>
    <mergeCell ref="R417:S417"/>
    <mergeCell ref="AL419:AM419"/>
    <mergeCell ref="AN419:AO419"/>
    <mergeCell ref="AP419:AQ419"/>
    <mergeCell ref="AR419:AS419"/>
    <mergeCell ref="AT419:AU419"/>
    <mergeCell ref="AV419:AX419"/>
    <mergeCell ref="AY419:BA419"/>
    <mergeCell ref="BB419:BC419"/>
    <mergeCell ref="T419:U419"/>
    <mergeCell ref="V419:X419"/>
    <mergeCell ref="Y419:Z419"/>
    <mergeCell ref="AB419:AC419"/>
    <mergeCell ref="AD419:AE419"/>
    <mergeCell ref="AF419:AH419"/>
    <mergeCell ref="AI419:AK419"/>
    <mergeCell ref="C419:D419"/>
    <mergeCell ref="E419:F419"/>
    <mergeCell ref="G419:H419"/>
    <mergeCell ref="I419:M419"/>
    <mergeCell ref="N419:O419"/>
    <mergeCell ref="P419:Q419"/>
    <mergeCell ref="R419:S419"/>
    <mergeCell ref="AP420:AQ420"/>
    <mergeCell ref="AP421:AQ421"/>
    <mergeCell ref="AR421:AS421"/>
    <mergeCell ref="AT421:AU421"/>
    <mergeCell ref="AV421:AX421"/>
    <mergeCell ref="AY421:BA421"/>
    <mergeCell ref="BB421:BC421"/>
    <mergeCell ref="AL420:AM420"/>
    <mergeCell ref="AN420:AO420"/>
    <mergeCell ref="AR420:AS420"/>
    <mergeCell ref="AT420:AU420"/>
    <mergeCell ref="AV420:AX420"/>
    <mergeCell ref="AY420:BA420"/>
    <mergeCell ref="BB420:BC420"/>
    <mergeCell ref="C421:D421"/>
    <mergeCell ref="E421:F421"/>
    <mergeCell ref="G421:H421"/>
    <mergeCell ref="I421:M421"/>
    <mergeCell ref="N421:O421"/>
    <mergeCell ref="P421:Q421"/>
    <mergeCell ref="R421:S421"/>
    <mergeCell ref="AL422:AM422"/>
    <mergeCell ref="AN422:AO422"/>
    <mergeCell ref="AP422:AQ422"/>
    <mergeCell ref="AR422:AS422"/>
    <mergeCell ref="AT422:AU422"/>
    <mergeCell ref="AV422:AX422"/>
    <mergeCell ref="AY422:BA422"/>
    <mergeCell ref="BB422:BC422"/>
    <mergeCell ref="T422:U422"/>
    <mergeCell ref="V422:X422"/>
    <mergeCell ref="Y422:Z422"/>
    <mergeCell ref="AB422:AC422"/>
    <mergeCell ref="AD422:AE422"/>
    <mergeCell ref="AF422:AH422"/>
    <mergeCell ref="AI422:AK422"/>
    <mergeCell ref="C422:D422"/>
    <mergeCell ref="E422:F422"/>
    <mergeCell ref="G422:H422"/>
    <mergeCell ref="I422:M422"/>
    <mergeCell ref="N422:O422"/>
    <mergeCell ref="P422:Q422"/>
    <mergeCell ref="R422:S422"/>
    <mergeCell ref="AL423:AM423"/>
    <mergeCell ref="AN423:AO423"/>
    <mergeCell ref="AP423:AQ423"/>
    <mergeCell ref="AR423:AS423"/>
    <mergeCell ref="AT423:AU423"/>
    <mergeCell ref="AV423:AX423"/>
    <mergeCell ref="AY423:BA423"/>
    <mergeCell ref="BB423:BC423"/>
    <mergeCell ref="T423:U423"/>
    <mergeCell ref="V423:X423"/>
    <mergeCell ref="Y423:Z423"/>
    <mergeCell ref="AB423:AC423"/>
    <mergeCell ref="AD423:AE423"/>
    <mergeCell ref="AF423:AH423"/>
    <mergeCell ref="AI423:AK423"/>
    <mergeCell ref="C423:D423"/>
    <mergeCell ref="E423:F423"/>
    <mergeCell ref="G423:H423"/>
    <mergeCell ref="I423:M423"/>
    <mergeCell ref="N423:O423"/>
    <mergeCell ref="P423:Q423"/>
    <mergeCell ref="R423:S423"/>
    <mergeCell ref="AL426:AM426"/>
    <mergeCell ref="AN426:AO426"/>
    <mergeCell ref="T426:U426"/>
    <mergeCell ref="V426:X426"/>
    <mergeCell ref="Y426:Z426"/>
    <mergeCell ref="AB426:AC426"/>
    <mergeCell ref="AD426:AE426"/>
    <mergeCell ref="AF426:AH426"/>
    <mergeCell ref="AI426:AK426"/>
    <mergeCell ref="AL427:AM427"/>
    <mergeCell ref="AN427:AO427"/>
    <mergeCell ref="T427:U427"/>
    <mergeCell ref="V427:X427"/>
    <mergeCell ref="Y427:Z427"/>
    <mergeCell ref="AB427:AC427"/>
    <mergeCell ref="AD427:AE427"/>
    <mergeCell ref="AF427:AH427"/>
    <mergeCell ref="AI427:AK427"/>
    <mergeCell ref="AL424:AM424"/>
    <mergeCell ref="AN424:AO424"/>
    <mergeCell ref="AP424:AQ424"/>
    <mergeCell ref="AR424:AS424"/>
    <mergeCell ref="AT424:AU424"/>
    <mergeCell ref="AV424:AX424"/>
    <mergeCell ref="AY424:BA424"/>
    <mergeCell ref="BB424:BC424"/>
    <mergeCell ref="T424:U424"/>
    <mergeCell ref="V424:X424"/>
    <mergeCell ref="Y424:Z424"/>
    <mergeCell ref="AB424:AC424"/>
    <mergeCell ref="AD424:AE424"/>
    <mergeCell ref="AF424:AH424"/>
    <mergeCell ref="AI424:AK424"/>
    <mergeCell ref="C424:D424"/>
    <mergeCell ref="E424:F424"/>
    <mergeCell ref="G424:H424"/>
    <mergeCell ref="I424:M424"/>
    <mergeCell ref="N424:O424"/>
    <mergeCell ref="P424:Q424"/>
    <mergeCell ref="R424:S424"/>
    <mergeCell ref="T425:U425"/>
    <mergeCell ref="V425:X425"/>
    <mergeCell ref="Y425:Z425"/>
    <mergeCell ref="AB425:AC425"/>
    <mergeCell ref="AD425:AE425"/>
    <mergeCell ref="AF425:AH425"/>
    <mergeCell ref="AI425:AK425"/>
    <mergeCell ref="AL425:AM425"/>
    <mergeCell ref="AN425:AO425"/>
    <mergeCell ref="AR425:AS425"/>
    <mergeCell ref="AT425:AU425"/>
    <mergeCell ref="AV425:AX425"/>
    <mergeCell ref="AY425:BA425"/>
    <mergeCell ref="BB425:BC425"/>
    <mergeCell ref="C427:D427"/>
    <mergeCell ref="E427:F427"/>
    <mergeCell ref="G427:H427"/>
    <mergeCell ref="I427:M427"/>
    <mergeCell ref="N427:O427"/>
    <mergeCell ref="P427:Q427"/>
    <mergeCell ref="R427:S427"/>
    <mergeCell ref="AP427:AQ427"/>
    <mergeCell ref="AR427:AS427"/>
    <mergeCell ref="AT427:AU427"/>
    <mergeCell ref="AV427:AX427"/>
    <mergeCell ref="AY427:BA427"/>
    <mergeCell ref="BB427:BC427"/>
    <mergeCell ref="AP425:AQ425"/>
    <mergeCell ref="AP426:AQ426"/>
    <mergeCell ref="AR426:AS426"/>
    <mergeCell ref="AT426:AU426"/>
    <mergeCell ref="AV426:AX426"/>
    <mergeCell ref="AY426:BA426"/>
    <mergeCell ref="BB426:BC426"/>
    <mergeCell ref="T429:U429"/>
    <mergeCell ref="V429:X429"/>
    <mergeCell ref="Y429:Z429"/>
    <mergeCell ref="AB429:AC429"/>
    <mergeCell ref="AD429:AE429"/>
    <mergeCell ref="AF429:AH429"/>
    <mergeCell ref="AI429:AK429"/>
    <mergeCell ref="C429:D429"/>
    <mergeCell ref="E429:F429"/>
    <mergeCell ref="G429:H429"/>
    <mergeCell ref="I429:M429"/>
    <mergeCell ref="N429:O429"/>
    <mergeCell ref="P429:Q429"/>
    <mergeCell ref="R429:S429"/>
    <mergeCell ref="AL430:AM430"/>
    <mergeCell ref="AN430:AO430"/>
    <mergeCell ref="T430:U430"/>
    <mergeCell ref="V430:X430"/>
    <mergeCell ref="Y430:Z430"/>
    <mergeCell ref="AB430:AC430"/>
    <mergeCell ref="AD430:AE430"/>
    <mergeCell ref="AF430:AH430"/>
    <mergeCell ref="AI430:AK430"/>
    <mergeCell ref="C425:D425"/>
    <mergeCell ref="E425:F425"/>
    <mergeCell ref="G425:H425"/>
    <mergeCell ref="I425:M425"/>
    <mergeCell ref="N425:O425"/>
    <mergeCell ref="P425:Q425"/>
    <mergeCell ref="R425:S425"/>
    <mergeCell ref="C426:D426"/>
    <mergeCell ref="E426:F426"/>
    <mergeCell ref="G426:H426"/>
    <mergeCell ref="I426:M426"/>
    <mergeCell ref="N426:O426"/>
    <mergeCell ref="P426:Q426"/>
    <mergeCell ref="R426:S426"/>
    <mergeCell ref="AL428:AM428"/>
    <mergeCell ref="AN428:AO428"/>
    <mergeCell ref="AP428:AQ428"/>
    <mergeCell ref="AR428:AS428"/>
    <mergeCell ref="AT428:AU428"/>
    <mergeCell ref="AV428:AX428"/>
    <mergeCell ref="AY428:BA428"/>
    <mergeCell ref="BB428:BC428"/>
    <mergeCell ref="T428:U428"/>
    <mergeCell ref="V428:X428"/>
    <mergeCell ref="Y428:Z428"/>
    <mergeCell ref="AB428:AC428"/>
    <mergeCell ref="AD428:AE428"/>
    <mergeCell ref="AF428:AH428"/>
    <mergeCell ref="AI428:AK428"/>
    <mergeCell ref="C428:D428"/>
    <mergeCell ref="E428:F428"/>
    <mergeCell ref="G428:H428"/>
    <mergeCell ref="I428:M428"/>
    <mergeCell ref="N428:O428"/>
    <mergeCell ref="P428:Q428"/>
    <mergeCell ref="R428:S428"/>
    <mergeCell ref="AP429:AQ429"/>
    <mergeCell ref="AP430:AQ430"/>
    <mergeCell ref="AR430:AS430"/>
    <mergeCell ref="AT430:AU430"/>
    <mergeCell ref="AV430:AX430"/>
    <mergeCell ref="AY430:BA430"/>
    <mergeCell ref="BB430:BC430"/>
    <mergeCell ref="AL429:AM429"/>
    <mergeCell ref="AN429:AO429"/>
    <mergeCell ref="AR429:AS429"/>
    <mergeCell ref="AT429:AU429"/>
    <mergeCell ref="AV429:AX429"/>
    <mergeCell ref="AY429:BA429"/>
    <mergeCell ref="BB429:BC429"/>
    <mergeCell ref="C430:D430"/>
    <mergeCell ref="E430:F430"/>
    <mergeCell ref="G430:H430"/>
    <mergeCell ref="I430:M430"/>
    <mergeCell ref="N430:O430"/>
    <mergeCell ref="P430:Q430"/>
    <mergeCell ref="R430:S430"/>
    <mergeCell ref="AL431:AM431"/>
    <mergeCell ref="AN431:AO431"/>
    <mergeCell ref="AP431:AQ431"/>
    <mergeCell ref="AR431:AS431"/>
    <mergeCell ref="AT431:AU431"/>
    <mergeCell ref="AV431:AX431"/>
    <mergeCell ref="AY431:BA431"/>
    <mergeCell ref="BB431:BC431"/>
    <mergeCell ref="T431:U431"/>
    <mergeCell ref="V431:X431"/>
    <mergeCell ref="Y431:Z431"/>
    <mergeCell ref="AB431:AC431"/>
    <mergeCell ref="AD431:AE431"/>
    <mergeCell ref="AF431:AH431"/>
    <mergeCell ref="AI431:AK431"/>
    <mergeCell ref="C431:D431"/>
    <mergeCell ref="E431:F431"/>
    <mergeCell ref="G431:H431"/>
    <mergeCell ref="I431:M431"/>
    <mergeCell ref="N431:O431"/>
    <mergeCell ref="P431:Q431"/>
    <mergeCell ref="R431:S431"/>
    <mergeCell ref="AL432:AM432"/>
    <mergeCell ref="AN432:AO432"/>
    <mergeCell ref="AP432:AQ432"/>
    <mergeCell ref="AR432:AS432"/>
    <mergeCell ref="AT432:AU432"/>
    <mergeCell ref="AV432:AX432"/>
    <mergeCell ref="AY432:BA432"/>
    <mergeCell ref="BB432:BC432"/>
    <mergeCell ref="T432:U432"/>
    <mergeCell ref="V432:X432"/>
    <mergeCell ref="Y432:Z432"/>
    <mergeCell ref="AB432:AC432"/>
    <mergeCell ref="AD432:AE432"/>
    <mergeCell ref="AF432:AH432"/>
    <mergeCell ref="AI432:AK432"/>
    <mergeCell ref="C432:D432"/>
    <mergeCell ref="E432:F432"/>
    <mergeCell ref="G432:H432"/>
    <mergeCell ref="I432:M432"/>
    <mergeCell ref="N432:O432"/>
    <mergeCell ref="P432:Q432"/>
    <mergeCell ref="R432:S432"/>
    <mergeCell ref="AL435:AM435"/>
    <mergeCell ref="AN435:AO435"/>
    <mergeCell ref="T435:U435"/>
    <mergeCell ref="V435:X435"/>
    <mergeCell ref="Y435:Z435"/>
    <mergeCell ref="AB435:AC435"/>
    <mergeCell ref="AD435:AE435"/>
    <mergeCell ref="AF435:AH435"/>
    <mergeCell ref="AI435:AK435"/>
    <mergeCell ref="AL436:AM436"/>
    <mergeCell ref="AN436:AO436"/>
    <mergeCell ref="T436:U436"/>
    <mergeCell ref="V436:X436"/>
    <mergeCell ref="Y436:Z436"/>
    <mergeCell ref="AB436:AC436"/>
    <mergeCell ref="AD436:AE436"/>
    <mergeCell ref="AF436:AH436"/>
    <mergeCell ref="AI436:AK436"/>
    <mergeCell ref="AL433:AM433"/>
    <mergeCell ref="AN433:AO433"/>
    <mergeCell ref="AP433:AQ433"/>
    <mergeCell ref="AR433:AS433"/>
    <mergeCell ref="AT433:AU433"/>
    <mergeCell ref="AV433:AX433"/>
    <mergeCell ref="AY433:BA433"/>
    <mergeCell ref="BB433:BC433"/>
    <mergeCell ref="T433:U433"/>
    <mergeCell ref="V433:X433"/>
    <mergeCell ref="Y433:Z433"/>
    <mergeCell ref="AB433:AC433"/>
    <mergeCell ref="AD433:AE433"/>
    <mergeCell ref="AF433:AH433"/>
    <mergeCell ref="AI433:AK433"/>
    <mergeCell ref="C433:D433"/>
    <mergeCell ref="E433:F433"/>
    <mergeCell ref="G433:H433"/>
    <mergeCell ref="I433:M433"/>
    <mergeCell ref="N433:O433"/>
    <mergeCell ref="P433:Q433"/>
    <mergeCell ref="R433:S433"/>
    <mergeCell ref="T434:U434"/>
    <mergeCell ref="V434:X434"/>
    <mergeCell ref="Y434:Z434"/>
    <mergeCell ref="AB434:AC434"/>
    <mergeCell ref="AD434:AE434"/>
    <mergeCell ref="AF434:AH434"/>
    <mergeCell ref="AI434:AK434"/>
    <mergeCell ref="AL434:AM434"/>
    <mergeCell ref="AN434:AO434"/>
    <mergeCell ref="AR434:AS434"/>
    <mergeCell ref="AT434:AU434"/>
    <mergeCell ref="AV434:AX434"/>
    <mergeCell ref="AY434:BA434"/>
    <mergeCell ref="BB434:BC434"/>
    <mergeCell ref="C436:D436"/>
    <mergeCell ref="E436:F436"/>
    <mergeCell ref="G436:H436"/>
    <mergeCell ref="I436:M436"/>
    <mergeCell ref="N436:O436"/>
    <mergeCell ref="P436:Q436"/>
    <mergeCell ref="R436:S436"/>
    <mergeCell ref="AP436:AQ436"/>
    <mergeCell ref="AR436:AS436"/>
    <mergeCell ref="AT436:AU436"/>
    <mergeCell ref="AV436:AX436"/>
    <mergeCell ref="AY436:BA436"/>
    <mergeCell ref="BB436:BC436"/>
    <mergeCell ref="AP434:AQ434"/>
    <mergeCell ref="AP435:AQ435"/>
    <mergeCell ref="AR435:AS435"/>
    <mergeCell ref="AT435:AU435"/>
    <mergeCell ref="AV435:AX435"/>
    <mergeCell ref="AY435:BA435"/>
    <mergeCell ref="BB435:BC435"/>
    <mergeCell ref="T438:U438"/>
    <mergeCell ref="V438:X438"/>
    <mergeCell ref="Y438:Z438"/>
    <mergeCell ref="AB438:AC438"/>
    <mergeCell ref="AD438:AE438"/>
    <mergeCell ref="AF438:AH438"/>
    <mergeCell ref="AI438:AK438"/>
    <mergeCell ref="C438:D438"/>
    <mergeCell ref="E438:F438"/>
    <mergeCell ref="G438:H438"/>
    <mergeCell ref="I438:M438"/>
    <mergeCell ref="N438:O438"/>
    <mergeCell ref="P438:Q438"/>
    <mergeCell ref="R438:S438"/>
    <mergeCell ref="AL439:AM439"/>
    <mergeCell ref="AN439:AO439"/>
    <mergeCell ref="T439:U439"/>
    <mergeCell ref="V439:X439"/>
    <mergeCell ref="Y439:Z439"/>
    <mergeCell ref="AB439:AC439"/>
    <mergeCell ref="AD439:AE439"/>
    <mergeCell ref="AF439:AH439"/>
    <mergeCell ref="AI439:AK439"/>
    <mergeCell ref="C434:D434"/>
    <mergeCell ref="E434:F434"/>
    <mergeCell ref="G434:H434"/>
    <mergeCell ref="I434:M434"/>
    <mergeCell ref="N434:O434"/>
    <mergeCell ref="P434:Q434"/>
    <mergeCell ref="R434:S434"/>
    <mergeCell ref="C435:D435"/>
    <mergeCell ref="E435:F435"/>
    <mergeCell ref="G435:H435"/>
    <mergeCell ref="I435:M435"/>
    <mergeCell ref="N435:O435"/>
    <mergeCell ref="P435:Q435"/>
    <mergeCell ref="R435:S435"/>
    <mergeCell ref="AL437:AM437"/>
    <mergeCell ref="AN437:AO437"/>
    <mergeCell ref="AP437:AQ437"/>
    <mergeCell ref="AR437:AS437"/>
    <mergeCell ref="AT437:AU437"/>
    <mergeCell ref="AV437:AX437"/>
    <mergeCell ref="AY437:BA437"/>
    <mergeCell ref="BB437:BC437"/>
    <mergeCell ref="T437:U437"/>
    <mergeCell ref="V437:X437"/>
    <mergeCell ref="Y437:Z437"/>
    <mergeCell ref="AB437:AC437"/>
    <mergeCell ref="AD437:AE437"/>
    <mergeCell ref="AF437:AH437"/>
    <mergeCell ref="AI437:AK437"/>
    <mergeCell ref="C437:D437"/>
    <mergeCell ref="E437:F437"/>
    <mergeCell ref="G437:H437"/>
    <mergeCell ref="I437:M437"/>
    <mergeCell ref="N437:O437"/>
    <mergeCell ref="P437:Q437"/>
    <mergeCell ref="R437:S437"/>
    <mergeCell ref="AP438:AQ438"/>
    <mergeCell ref="AP439:AQ439"/>
    <mergeCell ref="AR439:AS439"/>
    <mergeCell ref="AT439:AU439"/>
    <mergeCell ref="AV439:AX439"/>
    <mergeCell ref="AY439:BA439"/>
    <mergeCell ref="BB439:BC439"/>
    <mergeCell ref="AL438:AM438"/>
    <mergeCell ref="AN438:AO438"/>
    <mergeCell ref="AR438:AS438"/>
    <mergeCell ref="AT438:AU438"/>
    <mergeCell ref="AV438:AX438"/>
    <mergeCell ref="AY438:BA438"/>
    <mergeCell ref="BB438:BC438"/>
    <mergeCell ref="C439:D439"/>
    <mergeCell ref="E439:F439"/>
    <mergeCell ref="G439:H439"/>
    <mergeCell ref="I439:M439"/>
    <mergeCell ref="N439:O439"/>
    <mergeCell ref="P439:Q439"/>
    <mergeCell ref="R439:S439"/>
    <mergeCell ref="AL440:AM440"/>
    <mergeCell ref="AN440:AO440"/>
    <mergeCell ref="AP440:AQ440"/>
    <mergeCell ref="AR440:AS440"/>
    <mergeCell ref="AT440:AU440"/>
    <mergeCell ref="AV440:AX440"/>
    <mergeCell ref="AY440:BA440"/>
    <mergeCell ref="BB440:BC440"/>
    <mergeCell ref="T440:U440"/>
    <mergeCell ref="V440:X440"/>
    <mergeCell ref="Y440:Z440"/>
    <mergeCell ref="AB440:AC440"/>
    <mergeCell ref="AD440:AE440"/>
    <mergeCell ref="AF440:AH440"/>
    <mergeCell ref="AI440:AK440"/>
    <mergeCell ref="C440:D440"/>
    <mergeCell ref="E440:F440"/>
    <mergeCell ref="G440:H440"/>
    <mergeCell ref="I440:M440"/>
    <mergeCell ref="N440:O440"/>
    <mergeCell ref="P440:Q440"/>
    <mergeCell ref="R440:S440"/>
    <mergeCell ref="AL441:AM441"/>
    <mergeCell ref="AN441:AO441"/>
    <mergeCell ref="AP441:AQ441"/>
    <mergeCell ref="AR441:AS441"/>
    <mergeCell ref="AT441:AU441"/>
    <mergeCell ref="AV441:AX441"/>
    <mergeCell ref="AY441:BA441"/>
    <mergeCell ref="BB441:BC441"/>
    <mergeCell ref="T441:U441"/>
    <mergeCell ref="V441:X441"/>
    <mergeCell ref="Y441:Z441"/>
    <mergeCell ref="AB441:AC441"/>
    <mergeCell ref="AD441:AE441"/>
    <mergeCell ref="AF441:AH441"/>
    <mergeCell ref="AI441:AK441"/>
    <mergeCell ref="C441:D441"/>
    <mergeCell ref="E441:F441"/>
    <mergeCell ref="G441:H441"/>
    <mergeCell ref="I441:M441"/>
    <mergeCell ref="N441:O441"/>
    <mergeCell ref="P441:Q441"/>
    <mergeCell ref="R441:S441"/>
    <mergeCell ref="AL444:AM444"/>
    <mergeCell ref="AN444:AO444"/>
    <mergeCell ref="T444:U444"/>
    <mergeCell ref="V444:X444"/>
    <mergeCell ref="Y444:Z444"/>
    <mergeCell ref="AB444:AC444"/>
    <mergeCell ref="AD444:AE444"/>
    <mergeCell ref="AF444:AH444"/>
    <mergeCell ref="AI444:AK444"/>
    <mergeCell ref="AL445:AM445"/>
    <mergeCell ref="AN445:AO445"/>
    <mergeCell ref="T445:U445"/>
    <mergeCell ref="V445:X445"/>
    <mergeCell ref="Y445:Z445"/>
    <mergeCell ref="AB445:AC445"/>
    <mergeCell ref="AD445:AE445"/>
    <mergeCell ref="AF445:AH445"/>
    <mergeCell ref="AI445:AK445"/>
    <mergeCell ref="AL442:AM442"/>
    <mergeCell ref="AN442:AO442"/>
    <mergeCell ref="AP442:AQ442"/>
    <mergeCell ref="AR442:AS442"/>
    <mergeCell ref="AT442:AU442"/>
    <mergeCell ref="AV442:AX442"/>
    <mergeCell ref="AY442:BA442"/>
    <mergeCell ref="BB442:BC442"/>
    <mergeCell ref="T442:U442"/>
    <mergeCell ref="V442:X442"/>
    <mergeCell ref="Y442:Z442"/>
    <mergeCell ref="AB442:AC442"/>
    <mergeCell ref="AD442:AE442"/>
    <mergeCell ref="AF442:AH442"/>
    <mergeCell ref="AI442:AK442"/>
    <mergeCell ref="C442:D442"/>
    <mergeCell ref="E442:F442"/>
    <mergeCell ref="G442:H442"/>
    <mergeCell ref="I442:M442"/>
    <mergeCell ref="N442:O442"/>
    <mergeCell ref="P442:Q442"/>
    <mergeCell ref="R442:S442"/>
    <mergeCell ref="T443:U443"/>
    <mergeCell ref="V443:X443"/>
    <mergeCell ref="Y443:Z443"/>
    <mergeCell ref="AB443:AC443"/>
    <mergeCell ref="AD443:AE443"/>
    <mergeCell ref="AF443:AH443"/>
    <mergeCell ref="AI443:AK443"/>
    <mergeCell ref="AL443:AM443"/>
    <mergeCell ref="AN443:AO443"/>
    <mergeCell ref="AR443:AS443"/>
    <mergeCell ref="AT443:AU443"/>
    <mergeCell ref="AV443:AX443"/>
    <mergeCell ref="AY443:BA443"/>
    <mergeCell ref="BB443:BC443"/>
    <mergeCell ref="C445:D445"/>
    <mergeCell ref="E445:F445"/>
    <mergeCell ref="G445:H445"/>
    <mergeCell ref="I445:M445"/>
    <mergeCell ref="N445:O445"/>
    <mergeCell ref="P445:Q445"/>
    <mergeCell ref="R445:S445"/>
    <mergeCell ref="AP445:AQ445"/>
    <mergeCell ref="AR445:AS445"/>
    <mergeCell ref="AT445:AU445"/>
    <mergeCell ref="AV445:AX445"/>
    <mergeCell ref="AY445:BA445"/>
    <mergeCell ref="BB445:BC445"/>
    <mergeCell ref="AP443:AQ443"/>
    <mergeCell ref="AP444:AQ444"/>
    <mergeCell ref="AR444:AS444"/>
    <mergeCell ref="AT444:AU444"/>
    <mergeCell ref="AV444:AX444"/>
    <mergeCell ref="AY444:BA444"/>
    <mergeCell ref="BB444:BC444"/>
    <mergeCell ref="T447:U447"/>
    <mergeCell ref="V447:X447"/>
    <mergeCell ref="Y447:Z447"/>
    <mergeCell ref="AB447:AC447"/>
    <mergeCell ref="AD447:AE447"/>
    <mergeCell ref="AF447:AH447"/>
    <mergeCell ref="AI447:AK447"/>
    <mergeCell ref="C447:D447"/>
    <mergeCell ref="E447:F447"/>
    <mergeCell ref="G447:H447"/>
    <mergeCell ref="I447:M447"/>
    <mergeCell ref="N447:O447"/>
    <mergeCell ref="P447:Q447"/>
    <mergeCell ref="R447:S447"/>
    <mergeCell ref="AL448:AM448"/>
    <mergeCell ref="AN448:AO448"/>
    <mergeCell ref="T448:U448"/>
    <mergeCell ref="V448:X448"/>
    <mergeCell ref="Y448:Z448"/>
    <mergeCell ref="AB448:AC448"/>
    <mergeCell ref="AD448:AE448"/>
    <mergeCell ref="AF448:AH448"/>
    <mergeCell ref="AI448:AK448"/>
    <mergeCell ref="C443:D443"/>
    <mergeCell ref="E443:F443"/>
    <mergeCell ref="G443:H443"/>
    <mergeCell ref="I443:M443"/>
    <mergeCell ref="N443:O443"/>
    <mergeCell ref="P443:Q443"/>
    <mergeCell ref="R443:S443"/>
    <mergeCell ref="C444:D444"/>
    <mergeCell ref="E444:F444"/>
    <mergeCell ref="G444:H444"/>
    <mergeCell ref="I444:M444"/>
    <mergeCell ref="N444:O444"/>
    <mergeCell ref="P444:Q444"/>
    <mergeCell ref="R444:S444"/>
    <mergeCell ref="AL446:AM446"/>
    <mergeCell ref="AN446:AO446"/>
    <mergeCell ref="AP446:AQ446"/>
    <mergeCell ref="AR446:AS446"/>
    <mergeCell ref="AT446:AU446"/>
    <mergeCell ref="AV446:AX446"/>
    <mergeCell ref="AY446:BA446"/>
    <mergeCell ref="BB446:BC446"/>
    <mergeCell ref="T446:U446"/>
    <mergeCell ref="V446:X446"/>
    <mergeCell ref="Y446:Z446"/>
    <mergeCell ref="AB446:AC446"/>
    <mergeCell ref="AD446:AE446"/>
    <mergeCell ref="AF446:AH446"/>
    <mergeCell ref="AI446:AK446"/>
    <mergeCell ref="C446:D446"/>
    <mergeCell ref="E446:F446"/>
    <mergeCell ref="G446:H446"/>
    <mergeCell ref="I446:M446"/>
    <mergeCell ref="N446:O446"/>
    <mergeCell ref="P446:Q446"/>
    <mergeCell ref="R446:S446"/>
    <mergeCell ref="AP447:AQ447"/>
    <mergeCell ref="AP448:AQ448"/>
    <mergeCell ref="AR448:AS448"/>
    <mergeCell ref="AT448:AU448"/>
    <mergeCell ref="AV448:AX448"/>
    <mergeCell ref="AY448:BA448"/>
    <mergeCell ref="BB448:BC448"/>
    <mergeCell ref="AL447:AM447"/>
    <mergeCell ref="AN447:AO447"/>
    <mergeCell ref="AR447:AS447"/>
    <mergeCell ref="AT447:AU447"/>
    <mergeCell ref="AV447:AX447"/>
    <mergeCell ref="AY447:BA447"/>
    <mergeCell ref="BB447:BC447"/>
    <mergeCell ref="C448:D448"/>
    <mergeCell ref="E448:F448"/>
    <mergeCell ref="G448:H448"/>
    <mergeCell ref="I448:M448"/>
    <mergeCell ref="N448:O448"/>
    <mergeCell ref="P448:Q448"/>
    <mergeCell ref="R448:S448"/>
    <mergeCell ref="AL449:AM449"/>
    <mergeCell ref="AN449:AO449"/>
    <mergeCell ref="AP449:AQ449"/>
    <mergeCell ref="AR449:AS449"/>
    <mergeCell ref="AT449:AU449"/>
    <mergeCell ref="AV449:AX449"/>
    <mergeCell ref="AY449:BA449"/>
    <mergeCell ref="BB449:BC449"/>
    <mergeCell ref="T449:U449"/>
    <mergeCell ref="V449:X449"/>
    <mergeCell ref="Y449:Z449"/>
    <mergeCell ref="AB449:AC449"/>
    <mergeCell ref="AD449:AE449"/>
    <mergeCell ref="AF449:AH449"/>
    <mergeCell ref="AI449:AK449"/>
    <mergeCell ref="C449:D449"/>
    <mergeCell ref="E449:F449"/>
    <mergeCell ref="G449:H449"/>
    <mergeCell ref="I449:M449"/>
    <mergeCell ref="N449:O449"/>
    <mergeCell ref="P449:Q449"/>
    <mergeCell ref="R449:S449"/>
    <mergeCell ref="AL450:AM450"/>
    <mergeCell ref="AN450:AO450"/>
    <mergeCell ref="AP450:AQ450"/>
    <mergeCell ref="AR450:AS450"/>
    <mergeCell ref="AT450:AU450"/>
    <mergeCell ref="AV450:AX450"/>
    <mergeCell ref="AY450:BA450"/>
    <mergeCell ref="BB450:BC450"/>
    <mergeCell ref="T450:U450"/>
    <mergeCell ref="V450:X450"/>
    <mergeCell ref="Y450:Z450"/>
    <mergeCell ref="AB450:AC450"/>
    <mergeCell ref="AD450:AE450"/>
    <mergeCell ref="AF450:AH450"/>
    <mergeCell ref="AI450:AK450"/>
    <mergeCell ref="C450:D450"/>
    <mergeCell ref="E450:F450"/>
    <mergeCell ref="G450:H450"/>
    <mergeCell ref="I450:M450"/>
    <mergeCell ref="N450:O450"/>
    <mergeCell ref="P450:Q450"/>
    <mergeCell ref="R450:S450"/>
    <mergeCell ref="AL453:AM453"/>
    <mergeCell ref="AN453:AO453"/>
    <mergeCell ref="T453:U453"/>
    <mergeCell ref="V453:X453"/>
    <mergeCell ref="Y453:Z453"/>
    <mergeCell ref="AB453:AC453"/>
    <mergeCell ref="AD453:AE453"/>
    <mergeCell ref="AF453:AH453"/>
    <mergeCell ref="AI453:AK453"/>
  </mergeCells>
  <conditionalFormatting sqref="AP24:AQ29 AT24:AU29">
    <cfRule type="cellIs" dxfId="1" priority="1" operator="greaterThanOrEqual">
      <formula>0</formula>
    </cfRule>
  </conditionalFormatting>
  <conditionalFormatting sqref="AP24:AQ29 AT24:AU29">
    <cfRule type="cellIs" dxfId="0" priority="2" operator="lessThan">
      <formula>0</formula>
    </cfRule>
  </conditionalFormatting>
  <conditionalFormatting sqref="B18:B30">
    <cfRule type="cellIs" dxfId="6" priority="3" operator="equal">
      <formula>"EC"</formula>
    </cfRule>
  </conditionalFormatting>
  <conditionalFormatting sqref="B18:B30">
    <cfRule type="cellIs" dxfId="7" priority="4" operator="equal">
      <formula>"P"</formula>
    </cfRule>
  </conditionalFormatting>
  <conditionalFormatting sqref="B18:B30">
    <cfRule type="cellIs" dxfId="8" priority="5" operator="equal">
      <formula>"S"</formula>
    </cfRule>
  </conditionalFormatting>
  <conditionalFormatting sqref="B18:B30">
    <cfRule type="cellIs" dxfId="9" priority="6" operator="equal">
      <formula>"A"</formula>
    </cfRule>
  </conditionalFormatting>
  <conditionalFormatting sqref="BB34:BC825">
    <cfRule type="cellIs" dxfId="5" priority="7" operator="equal">
      <formula>"SIN PAGOS"</formula>
    </cfRule>
  </conditionalFormatting>
  <dataValidations>
    <dataValidation type="list" allowBlank="1" showErrorMessage="1" sqref="K12">
      <formula1>SALON!$G$18:$I$30</formula1>
    </dataValidation>
    <dataValidation type="list" allowBlank="1" showDropDown="1" showErrorMessage="1" sqref="G34:G825">
      <formula1>System!$I$4:$J$40</formula1>
    </dataValidation>
    <dataValidation type="list" allowBlank="1" showDropDown="1" showErrorMessage="1" sqref="AG3 AI3 AK3 AM3 AO3 AQ3 AG5 AI5 AK5 AM5 AO5 AQ5 AG7 AI7 AK7 AM7 AO7 AQ7 AG9 AI9 AK9 AM9 AO9 AQ9 AG11 AI11 AK11 AM11 AO11 AQ11 AG13 AI13 AK13 AM13 AO13 AQ13 AG15 AI15 AK15 AM15 AO15 AQ15 AG17 AI17 AK17 AM17 AO17 AQ17 AG19 AI19 AK19 AM19 AO19 AQ19">
      <formula1>System!$B$17:$C$35</formula1>
    </dataValidation>
    <dataValidation type="list" allowBlank="1" showErrorMessage="1" sqref="W14">
      <formula1>"Efectivo,Transferencia"</formula1>
    </dataValidation>
    <dataValidation type="list" allowBlank="1" showErrorMessage="1" sqref="P12 AT12">
      <formula1>"Mañana,Tarde,Noche"</formula1>
    </dataValidation>
    <dataValidation type="list" allowBlank="1" showErrorMessage="1" sqref="Y34:Y825">
      <formula1>"COMPLETADO,PENDIENTE,REVISIÓN,ANULADO"</formula1>
    </dataValidation>
    <dataValidation type="list" allowBlank="1" showErrorMessage="1" sqref="F3">
      <formula1>"Actividades de Bienestar,Eventos,Fiestas y Ferias,Alquiler"</formula1>
    </dataValidation>
    <dataValidation type="list" allowBlank="1" sqref="T14">
      <formula1>"Al día,Nuevo inscripto,Adeudando,Abandonado,2 actividades detectadas,3 actividades detectadas,4 actividades detectadas,5 actividades detectadas,6 actividades detectadas,7 actividades detectadas,8 actividades detectadas"</formula1>
    </dataValidation>
    <dataValidation type="list" allowBlank="1" showErrorMessage="1" sqref="U18:U30">
      <formula1>System!$A$19:$A$30</formula1>
    </dataValidation>
    <dataValidation type="list" allowBlank="1" showErrorMessage="1" sqref="M10">
      <formula1>System!$B$17:$C$35</formula1>
    </dataValidation>
    <dataValidation type="list" allowBlank="1" showDropDown="1" showErrorMessage="1" sqref="E34:E825">
      <formula1>"CAPITAL,INGRESOS,EGRESOS"</formula1>
    </dataValidation>
    <dataValidation type="list" allowBlank="1" showErrorMessage="1" sqref="AV34:AV825">
      <formula1>"Al día,Nuevo inscripto,Adeudando,Abandonado"</formula1>
    </dataValidation>
    <dataValidation type="list" allowBlank="1" showErrorMessage="1" sqref="I6">
      <formula1>"Habilitado,Provisoria,En proceso,Iniciando,Clausurado"</formula1>
    </dataValidation>
    <dataValidation type="list" allowBlank="1" showErrorMessage="1" sqref="P10">
      <formula1>"Reducido,Completo"</formula1>
    </dataValidation>
    <dataValidation type="list" allowBlank="1" showDropDown="1" showErrorMessage="1" sqref="AT10 AR34:AR825">
      <formula1>"Reducido,Completo"</formula1>
    </dataValidation>
    <dataValidation type="list" allowBlank="1" showErrorMessage="1" sqref="AA14">
      <formula1>System!$A$3:$A$17</formula1>
    </dataValidation>
    <dataValidation type="list" allowBlank="1" showErrorMessage="1" sqref="AT14">
      <formula1>"BASE,CATERING,INFANTIL"</formula1>
    </dataValidation>
    <dataValidation type="list" allowBlank="1" showDropDown="1" showErrorMessage="1" sqref="AP34:AP825">
      <formula1>System!$B$17:$C$35</formula1>
    </dataValidation>
    <dataValidation type="list" allowBlank="1" showErrorMessage="1" sqref="P6">
      <formula1>"Saldado,Saldo a liquidar,Adeudando,Sin movimientos"</formula1>
    </dataValidation>
    <dataValidation type="list" allowBlank="1" showDropDown="1" showErrorMessage="1" sqref="B18:B30">
      <formula1>"EC,P,S,A"</formula1>
    </dataValidation>
    <dataValidation type="list" allowBlank="1" showErrorMessage="1" sqref="V34:V825">
      <formula1>"PAGADO,PENDIENTE,CANCELADOS"</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outlineLevelRow="1"/>
  <cols>
    <col customWidth="1" min="1" max="1" width="1.13"/>
    <col customWidth="1" min="2" max="7" width="4.5"/>
    <col customWidth="1" min="8" max="9" width="5.38"/>
    <col customWidth="1" min="10" max="11" width="4.5"/>
    <col customWidth="1" min="12" max="12" width="0.88"/>
    <col customWidth="1" min="13" max="22" width="4.5"/>
    <col customWidth="1" min="23" max="23" width="0.88"/>
    <col customWidth="1" min="24" max="25" width="4.5"/>
    <col customWidth="1" min="26" max="26" width="5.13"/>
    <col customWidth="1" min="27" max="27" width="0.88"/>
    <col customWidth="1" min="28" max="56" width="4.5"/>
  </cols>
  <sheetData>
    <row r="1" ht="8.25" customHeight="1">
      <c r="A1" s="75"/>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row>
    <row r="2" ht="16.5" customHeight="1">
      <c r="A2" s="75"/>
      <c r="B2" s="269" t="s">
        <v>1279</v>
      </c>
      <c r="C2" s="77"/>
      <c r="D2" s="77"/>
      <c r="E2" s="77"/>
      <c r="F2" s="270" t="s">
        <v>34</v>
      </c>
      <c r="G2" s="71"/>
      <c r="H2" s="71"/>
      <c r="I2" s="71"/>
      <c r="J2" s="71"/>
      <c r="K2" s="72"/>
      <c r="L2" s="75"/>
      <c r="M2" s="271" t="s">
        <v>35</v>
      </c>
      <c r="N2" s="71"/>
      <c r="O2" s="72"/>
      <c r="P2" s="80">
        <v>46140.0</v>
      </c>
      <c r="Q2" s="71"/>
      <c r="R2" s="72"/>
      <c r="S2" s="75"/>
      <c r="T2" s="272" t="s">
        <v>36</v>
      </c>
      <c r="U2" s="71"/>
      <c r="V2" s="72"/>
      <c r="W2" s="75"/>
      <c r="X2" s="272" t="s">
        <v>37</v>
      </c>
      <c r="Y2" s="71"/>
      <c r="Z2" s="72"/>
      <c r="AA2" s="75"/>
      <c r="AB2" s="272" t="s">
        <v>38</v>
      </c>
      <c r="AC2" s="71"/>
      <c r="AD2" s="72"/>
      <c r="AE2" s="75"/>
      <c r="AF2" s="176"/>
      <c r="AG2" s="273" t="s">
        <v>464</v>
      </c>
      <c r="AH2" s="72"/>
      <c r="AI2" s="273" t="s">
        <v>465</v>
      </c>
      <c r="AJ2" s="72"/>
      <c r="AK2" s="273" t="s">
        <v>467</v>
      </c>
      <c r="AL2" s="72"/>
      <c r="AM2" s="273" t="s">
        <v>470</v>
      </c>
      <c r="AN2" s="72"/>
      <c r="AO2" s="273" t="s">
        <v>472</v>
      </c>
      <c r="AP2" s="72"/>
      <c r="AQ2" s="273" t="s">
        <v>474</v>
      </c>
      <c r="AR2" s="72"/>
      <c r="AS2" s="75"/>
      <c r="AT2" s="273" t="s">
        <v>382</v>
      </c>
      <c r="AU2" s="71"/>
      <c r="AV2" s="72"/>
      <c r="AW2" s="75"/>
      <c r="AX2" s="75"/>
      <c r="AY2" s="75"/>
      <c r="AZ2" s="75"/>
      <c r="BA2" s="75"/>
      <c r="BB2" s="75"/>
      <c r="BC2" s="75"/>
      <c r="BD2" s="75"/>
    </row>
    <row r="3" ht="16.5" customHeight="1">
      <c r="A3" s="75"/>
      <c r="B3" s="82"/>
      <c r="F3" s="83" t="s">
        <v>2681</v>
      </c>
      <c r="G3" s="77"/>
      <c r="H3" s="77"/>
      <c r="I3" s="77"/>
      <c r="J3" s="77"/>
      <c r="K3" s="84"/>
      <c r="L3" s="75"/>
      <c r="M3" s="85" t="s">
        <v>43</v>
      </c>
      <c r="N3" s="77"/>
      <c r="O3" s="86"/>
      <c r="P3" s="87"/>
      <c r="Q3" s="77"/>
      <c r="R3" s="84"/>
      <c r="S3" s="75"/>
      <c r="T3" s="88">
        <v>0.0</v>
      </c>
      <c r="U3" s="77"/>
      <c r="V3" s="84"/>
      <c r="W3" s="75"/>
      <c r="X3" s="88">
        <f>AB19</f>
        <v>116000</v>
      </c>
      <c r="Y3" s="77"/>
      <c r="Z3" s="84"/>
      <c r="AA3" s="75"/>
      <c r="AB3" s="88">
        <f>SUMIFS($P$34:$P$825,$E$34:$E$825,"EGRESOS",$G$34:$G$825,"COMISIÓN")</f>
        <v>397000</v>
      </c>
      <c r="AC3" s="77"/>
      <c r="AD3" s="84"/>
      <c r="AE3" s="75"/>
      <c r="AF3" s="274">
        <v>0.4166666666666667</v>
      </c>
      <c r="AG3" s="178" t="s">
        <v>487</v>
      </c>
      <c r="AH3" s="179"/>
      <c r="AI3" s="178" t="s">
        <v>487</v>
      </c>
      <c r="AJ3" s="179"/>
      <c r="AK3" s="178" t="s">
        <v>487</v>
      </c>
      <c r="AL3" s="179"/>
      <c r="AM3" s="178" t="s">
        <v>487</v>
      </c>
      <c r="AN3" s="179"/>
      <c r="AO3" s="178" t="s">
        <v>487</v>
      </c>
      <c r="AP3" s="179"/>
      <c r="AQ3" s="180" t="s">
        <v>487</v>
      </c>
      <c r="AR3" s="84"/>
      <c r="AS3" s="75"/>
      <c r="AT3" s="102" t="s">
        <v>130</v>
      </c>
      <c r="AU3" s="71"/>
      <c r="AV3" s="72"/>
      <c r="AW3" s="75"/>
      <c r="AX3" s="75"/>
      <c r="AY3" s="75"/>
      <c r="AZ3" s="75"/>
      <c r="BA3" s="75"/>
      <c r="BB3" s="75"/>
      <c r="BC3" s="75"/>
      <c r="BD3" s="75"/>
    </row>
    <row r="4" ht="16.5" customHeight="1">
      <c r="A4" s="75"/>
      <c r="B4" s="89"/>
      <c r="C4" s="90"/>
      <c r="D4" s="90"/>
      <c r="E4" s="90"/>
      <c r="F4" s="89"/>
      <c r="G4" s="90"/>
      <c r="H4" s="90"/>
      <c r="I4" s="90"/>
      <c r="J4" s="90"/>
      <c r="K4" s="91"/>
      <c r="L4" s="75"/>
      <c r="M4" s="89"/>
      <c r="N4" s="90"/>
      <c r="O4" s="92"/>
      <c r="P4" s="93"/>
      <c r="Q4" s="90"/>
      <c r="R4" s="91"/>
      <c r="S4" s="75"/>
      <c r="T4" s="89"/>
      <c r="U4" s="90"/>
      <c r="V4" s="91"/>
      <c r="W4" s="75"/>
      <c r="X4" s="89"/>
      <c r="Y4" s="90"/>
      <c r="Z4" s="91"/>
      <c r="AA4" s="75"/>
      <c r="AB4" s="89"/>
      <c r="AC4" s="90"/>
      <c r="AD4" s="91"/>
      <c r="AE4" s="75"/>
      <c r="AF4" s="275">
        <v>0.4583333333333333</v>
      </c>
      <c r="AG4" s="184"/>
      <c r="AH4" s="185"/>
      <c r="AI4" s="184"/>
      <c r="AJ4" s="185"/>
      <c r="AK4" s="184"/>
      <c r="AL4" s="185"/>
      <c r="AM4" s="184"/>
      <c r="AN4" s="185"/>
      <c r="AO4" s="184"/>
      <c r="AP4" s="185"/>
      <c r="AQ4" s="184"/>
      <c r="AR4" s="185"/>
      <c r="AS4" s="75"/>
      <c r="AT4" s="155"/>
      <c r="AU4" s="71"/>
      <c r="AV4" s="72"/>
      <c r="AW4" s="75"/>
      <c r="AX4" s="75"/>
      <c r="AY4" s="75"/>
      <c r="AZ4" s="75"/>
      <c r="BA4" s="75"/>
      <c r="BB4" s="75"/>
      <c r="BC4" s="75"/>
      <c r="BD4" s="75"/>
    </row>
    <row r="5" ht="16.5" customHeight="1">
      <c r="A5" s="75"/>
      <c r="B5" s="75"/>
      <c r="C5" s="75"/>
      <c r="D5" s="75"/>
      <c r="E5" s="75"/>
      <c r="F5" s="75"/>
      <c r="G5" s="75"/>
      <c r="H5" s="75"/>
      <c r="I5" s="75"/>
      <c r="J5" s="75"/>
      <c r="K5" s="75"/>
      <c r="L5" s="75"/>
      <c r="M5" s="75"/>
      <c r="N5" s="75"/>
      <c r="O5" s="75"/>
      <c r="P5" s="75"/>
      <c r="Q5" s="75"/>
      <c r="R5" s="75"/>
      <c r="S5" s="75"/>
      <c r="T5" s="75"/>
      <c r="U5" s="75"/>
      <c r="V5" s="75"/>
      <c r="W5" s="75"/>
      <c r="X5" s="75"/>
      <c r="Y5" s="75"/>
      <c r="Z5" s="75"/>
      <c r="AA5" s="75"/>
      <c r="AB5" s="75"/>
      <c r="AC5" s="75"/>
      <c r="AD5" s="75"/>
      <c r="AE5" s="75"/>
      <c r="AF5" s="276">
        <v>0.4583333333333333</v>
      </c>
      <c r="AG5" s="178" t="s">
        <v>487</v>
      </c>
      <c r="AH5" s="179"/>
      <c r="AI5" s="178" t="s">
        <v>487</v>
      </c>
      <c r="AJ5" s="179"/>
      <c r="AK5" s="178" t="s">
        <v>487</v>
      </c>
      <c r="AL5" s="179"/>
      <c r="AM5" s="178" t="s">
        <v>487</v>
      </c>
      <c r="AN5" s="179"/>
      <c r="AO5" s="178" t="s">
        <v>487</v>
      </c>
      <c r="AP5" s="179"/>
      <c r="AQ5" s="178" t="s">
        <v>487</v>
      </c>
      <c r="AR5" s="179"/>
      <c r="AS5" s="75"/>
      <c r="AT5" s="102" t="s">
        <v>127</v>
      </c>
      <c r="AU5" s="71"/>
      <c r="AV5" s="72"/>
      <c r="AW5" s="75"/>
      <c r="AX5" s="75"/>
      <c r="AY5" s="75"/>
      <c r="AZ5" s="75"/>
      <c r="BA5" s="75"/>
      <c r="BB5" s="75"/>
      <c r="BC5" s="75"/>
      <c r="BD5" s="75"/>
    </row>
    <row r="6" ht="16.5" customHeight="1">
      <c r="A6" s="75"/>
      <c r="B6" s="277" t="s">
        <v>44</v>
      </c>
      <c r="C6" s="72"/>
      <c r="D6" s="95"/>
      <c r="E6" s="75"/>
      <c r="F6" s="277" t="s">
        <v>45</v>
      </c>
      <c r="G6" s="71"/>
      <c r="H6" s="72"/>
      <c r="I6" s="96" t="s">
        <v>46</v>
      </c>
      <c r="J6" s="71"/>
      <c r="K6" s="72"/>
      <c r="L6" s="75"/>
      <c r="M6" s="277" t="s">
        <v>47</v>
      </c>
      <c r="N6" s="71"/>
      <c r="O6" s="72"/>
      <c r="P6" s="80" t="str">
        <f>IF(T3&lt;0,"Adeudando",IF(X3&gt;0,"Saldo a liquidar",IF(AB3=0,"Sin movimientos",IF(X3=0,"Saldado",))))</f>
        <v>Saldo a liquidar</v>
      </c>
      <c r="Q6" s="71"/>
      <c r="R6" s="72"/>
      <c r="S6" s="75"/>
      <c r="T6" s="97" t="s">
        <v>48</v>
      </c>
      <c r="U6" s="71"/>
      <c r="V6" s="72"/>
      <c r="W6" s="75"/>
      <c r="X6" s="98" t="s">
        <v>49</v>
      </c>
      <c r="Y6" s="71"/>
      <c r="Z6" s="72"/>
      <c r="AA6" s="75"/>
      <c r="AB6" s="99">
        <v>0.0</v>
      </c>
      <c r="AC6" s="71"/>
      <c r="AD6" s="72"/>
      <c r="AE6" s="75"/>
      <c r="AF6" s="275">
        <v>0.5</v>
      </c>
      <c r="AG6" s="184"/>
      <c r="AH6" s="185"/>
      <c r="AI6" s="184"/>
      <c r="AJ6" s="185"/>
      <c r="AK6" s="184"/>
      <c r="AL6" s="185"/>
      <c r="AM6" s="184"/>
      <c r="AN6" s="185"/>
      <c r="AO6" s="184"/>
      <c r="AP6" s="185"/>
      <c r="AQ6" s="184"/>
      <c r="AR6" s="185"/>
      <c r="AS6" s="75"/>
      <c r="AT6" s="155"/>
      <c r="AU6" s="71"/>
      <c r="AV6" s="72"/>
      <c r="AW6" s="75"/>
      <c r="AX6" s="75"/>
      <c r="AY6" s="75"/>
      <c r="AZ6" s="75"/>
      <c r="BA6" s="75"/>
      <c r="BB6" s="75"/>
      <c r="BC6" s="75"/>
      <c r="BD6" s="75"/>
    </row>
    <row r="7" ht="16.5" customHeight="1">
      <c r="A7" s="75"/>
      <c r="B7" s="75"/>
      <c r="C7" s="75"/>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276">
        <v>0.5833333333333334</v>
      </c>
      <c r="AG7" s="178" t="s">
        <v>487</v>
      </c>
      <c r="AH7" s="179"/>
      <c r="AI7" s="178" t="s">
        <v>487</v>
      </c>
      <c r="AJ7" s="179"/>
      <c r="AK7" s="178" t="s">
        <v>487</v>
      </c>
      <c r="AL7" s="179"/>
      <c r="AM7" s="178" t="s">
        <v>487</v>
      </c>
      <c r="AN7" s="179"/>
      <c r="AO7" s="178" t="s">
        <v>487</v>
      </c>
      <c r="AP7" s="179"/>
      <c r="AQ7" s="178" t="s">
        <v>487</v>
      </c>
      <c r="AR7" s="179"/>
      <c r="AS7" s="75"/>
      <c r="AT7" s="102" t="s">
        <v>129</v>
      </c>
      <c r="AU7" s="71"/>
      <c r="AV7" s="72"/>
      <c r="AW7" s="75"/>
      <c r="AX7" s="75"/>
      <c r="AY7" s="75"/>
      <c r="AZ7" s="75"/>
      <c r="BA7" s="75"/>
      <c r="BB7" s="75"/>
      <c r="BC7" s="75"/>
      <c r="BD7" s="75"/>
    </row>
    <row r="8">
      <c r="A8" s="75"/>
      <c r="B8" s="273" t="s">
        <v>125</v>
      </c>
      <c r="C8" s="71"/>
      <c r="D8" s="71"/>
      <c r="E8" s="71"/>
      <c r="F8" s="71"/>
      <c r="G8" s="71"/>
      <c r="H8" s="71"/>
      <c r="I8" s="71"/>
      <c r="J8" s="71"/>
      <c r="K8" s="71"/>
      <c r="L8" s="71"/>
      <c r="M8" s="71"/>
      <c r="N8" s="71"/>
      <c r="O8" s="71"/>
      <c r="P8" s="71"/>
      <c r="Q8" s="71"/>
      <c r="R8" s="72"/>
      <c r="S8" s="75"/>
      <c r="T8" s="273" t="s">
        <v>126</v>
      </c>
      <c r="U8" s="71"/>
      <c r="V8" s="71"/>
      <c r="W8" s="71"/>
      <c r="X8" s="71"/>
      <c r="Y8" s="71"/>
      <c r="Z8" s="71"/>
      <c r="AA8" s="71"/>
      <c r="AB8" s="71"/>
      <c r="AC8" s="71"/>
      <c r="AD8" s="72"/>
      <c r="AE8" s="75"/>
      <c r="AF8" s="275">
        <v>0.625</v>
      </c>
      <c r="AG8" s="184"/>
      <c r="AH8" s="185"/>
      <c r="AI8" s="184"/>
      <c r="AJ8" s="185"/>
      <c r="AK8" s="184"/>
      <c r="AL8" s="185"/>
      <c r="AM8" s="184"/>
      <c r="AN8" s="185"/>
      <c r="AO8" s="184"/>
      <c r="AP8" s="185"/>
      <c r="AQ8" s="184"/>
      <c r="AR8" s="185"/>
      <c r="AS8" s="75"/>
      <c r="AT8" s="155"/>
      <c r="AU8" s="71"/>
      <c r="AV8" s="72"/>
      <c r="AW8" s="75"/>
      <c r="AX8" s="75"/>
      <c r="AY8" s="75"/>
      <c r="AZ8" s="75"/>
      <c r="BA8" s="75"/>
      <c r="BB8" s="75"/>
      <c r="BC8" s="75"/>
      <c r="BD8" s="75"/>
    </row>
    <row r="9">
      <c r="A9" s="75"/>
      <c r="B9" s="102" t="s">
        <v>127</v>
      </c>
      <c r="C9" s="71"/>
      <c r="D9" s="71"/>
      <c r="E9" s="102" t="s">
        <v>129</v>
      </c>
      <c r="F9" s="71"/>
      <c r="G9" s="72"/>
      <c r="H9" s="102" t="s">
        <v>130</v>
      </c>
      <c r="I9" s="72"/>
      <c r="J9" s="102" t="s">
        <v>131</v>
      </c>
      <c r="K9" s="71"/>
      <c r="L9" s="72"/>
      <c r="M9" s="102" t="s">
        <v>132</v>
      </c>
      <c r="N9" s="71"/>
      <c r="O9" s="72"/>
      <c r="P9" s="102" t="s">
        <v>133</v>
      </c>
      <c r="Q9" s="71"/>
      <c r="R9" s="72"/>
      <c r="S9" s="75"/>
      <c r="T9" s="102" t="s">
        <v>130</v>
      </c>
      <c r="U9" s="71"/>
      <c r="V9" s="72"/>
      <c r="W9" s="102" t="s">
        <v>127</v>
      </c>
      <c r="X9" s="71"/>
      <c r="Y9" s="71"/>
      <c r="Z9" s="72"/>
      <c r="AA9" s="102" t="s">
        <v>129</v>
      </c>
      <c r="AB9" s="71"/>
      <c r="AC9" s="71"/>
      <c r="AD9" s="72"/>
      <c r="AE9" s="75"/>
      <c r="AF9" s="276">
        <v>0.625</v>
      </c>
      <c r="AG9" s="178" t="s">
        <v>487</v>
      </c>
      <c r="AH9" s="179"/>
      <c r="AI9" s="178" t="s">
        <v>2692</v>
      </c>
      <c r="AJ9" s="179"/>
      <c r="AK9" s="178" t="s">
        <v>487</v>
      </c>
      <c r="AL9" s="179"/>
      <c r="AM9" s="178" t="s">
        <v>2692</v>
      </c>
      <c r="AN9" s="179"/>
      <c r="AO9" s="178" t="s">
        <v>487</v>
      </c>
      <c r="AP9" s="179"/>
      <c r="AQ9" s="178" t="s">
        <v>487</v>
      </c>
      <c r="AR9" s="179"/>
      <c r="AS9" s="75"/>
      <c r="AT9" s="102" t="s">
        <v>133</v>
      </c>
      <c r="AU9" s="71"/>
      <c r="AV9" s="72"/>
      <c r="AW9" s="75"/>
      <c r="AX9" s="75"/>
      <c r="AY9" s="75"/>
      <c r="AZ9" s="75"/>
      <c r="BA9" s="75"/>
      <c r="BB9" s="75"/>
      <c r="BC9" s="75"/>
      <c r="BD9" s="75"/>
    </row>
    <row r="10">
      <c r="A10" s="75"/>
      <c r="B10" s="111"/>
      <c r="C10" s="71"/>
      <c r="D10" s="72"/>
      <c r="E10" s="111"/>
      <c r="F10" s="71"/>
      <c r="G10" s="72"/>
      <c r="H10" s="155"/>
      <c r="I10" s="72"/>
      <c r="J10" s="111"/>
      <c r="K10" s="71"/>
      <c r="L10" s="72"/>
      <c r="M10" s="156"/>
      <c r="N10" s="71"/>
      <c r="O10" s="72"/>
      <c r="P10" s="156"/>
      <c r="Q10" s="71"/>
      <c r="R10" s="72"/>
      <c r="S10" s="75"/>
      <c r="T10" s="155"/>
      <c r="U10" s="71"/>
      <c r="V10" s="72"/>
      <c r="W10" s="157"/>
      <c r="X10" s="71"/>
      <c r="Y10" s="71"/>
      <c r="Z10" s="72"/>
      <c r="AA10" s="157"/>
      <c r="AB10" s="71"/>
      <c r="AC10" s="71"/>
      <c r="AD10" s="72"/>
      <c r="AE10" s="75"/>
      <c r="AF10" s="275">
        <v>0.6666666666666666</v>
      </c>
      <c r="AG10" s="184"/>
      <c r="AH10" s="185"/>
      <c r="AI10" s="184"/>
      <c r="AJ10" s="185"/>
      <c r="AK10" s="184"/>
      <c r="AL10" s="185"/>
      <c r="AM10" s="184"/>
      <c r="AN10" s="185"/>
      <c r="AO10" s="184"/>
      <c r="AP10" s="185"/>
      <c r="AQ10" s="184"/>
      <c r="AR10" s="185"/>
      <c r="AS10" s="75"/>
      <c r="AT10" s="156"/>
      <c r="AU10" s="71"/>
      <c r="AV10" s="72"/>
      <c r="AW10" s="75"/>
      <c r="AX10" s="75"/>
      <c r="AY10" s="75"/>
      <c r="AZ10" s="75"/>
      <c r="BA10" s="75"/>
      <c r="BB10" s="75"/>
      <c r="BC10" s="75"/>
      <c r="BD10" s="75"/>
    </row>
    <row r="11">
      <c r="A11" s="75"/>
      <c r="B11" s="102" t="s">
        <v>138</v>
      </c>
      <c r="C11" s="71"/>
      <c r="D11" s="71"/>
      <c r="E11" s="102" t="s">
        <v>139</v>
      </c>
      <c r="F11" s="71"/>
      <c r="G11" s="71"/>
      <c r="H11" s="102" t="s">
        <v>141</v>
      </c>
      <c r="I11" s="71"/>
      <c r="J11" s="71"/>
      <c r="K11" s="102" t="s">
        <v>170</v>
      </c>
      <c r="L11" s="71"/>
      <c r="M11" s="71"/>
      <c r="N11" s="71"/>
      <c r="O11" s="72"/>
      <c r="P11" s="102" t="s">
        <v>565</v>
      </c>
      <c r="Q11" s="71"/>
      <c r="R11" s="72"/>
      <c r="S11" s="75"/>
      <c r="T11" s="102" t="s">
        <v>132</v>
      </c>
      <c r="U11" s="71"/>
      <c r="V11" s="72"/>
      <c r="W11" s="102" t="s">
        <v>568</v>
      </c>
      <c r="X11" s="71"/>
      <c r="Y11" s="71"/>
      <c r="Z11" s="72"/>
      <c r="AA11" s="102" t="s">
        <v>144</v>
      </c>
      <c r="AB11" s="71"/>
      <c r="AC11" s="71"/>
      <c r="AD11" s="72"/>
      <c r="AE11" s="75"/>
      <c r="AF11" s="276">
        <v>0.6666666666666666</v>
      </c>
      <c r="AG11" s="178" t="s">
        <v>487</v>
      </c>
      <c r="AH11" s="179"/>
      <c r="AI11" s="178" t="s">
        <v>487</v>
      </c>
      <c r="AJ11" s="179"/>
      <c r="AK11" s="178" t="s">
        <v>487</v>
      </c>
      <c r="AL11" s="179"/>
      <c r="AM11" s="178" t="s">
        <v>2693</v>
      </c>
      <c r="AN11" s="179"/>
      <c r="AO11" s="178" t="s">
        <v>487</v>
      </c>
      <c r="AP11" s="179"/>
      <c r="AQ11" s="178" t="s">
        <v>487</v>
      </c>
      <c r="AR11" s="179"/>
      <c r="AS11" s="75"/>
      <c r="AT11" s="102" t="s">
        <v>574</v>
      </c>
      <c r="AU11" s="71"/>
      <c r="AV11" s="72"/>
      <c r="AW11" s="75"/>
      <c r="AX11" s="75"/>
      <c r="AY11" s="75"/>
      <c r="AZ11" s="75"/>
      <c r="BA11" s="75"/>
      <c r="BB11" s="75"/>
      <c r="BC11" s="75"/>
      <c r="BD11" s="75"/>
    </row>
    <row r="12">
      <c r="A12" s="75"/>
      <c r="B12" s="160">
        <f>IF(M10="",0,VLOOKUP(M10,C18:R30,15,FALSE))</f>
        <v>0</v>
      </c>
      <c r="C12" s="71"/>
      <c r="D12" s="72"/>
      <c r="E12" s="159"/>
      <c r="F12" s="71"/>
      <c r="G12" s="72"/>
      <c r="H12" s="160"/>
      <c r="I12" s="71"/>
      <c r="J12" s="72"/>
      <c r="K12" s="160" t="str">
        <f>IF(M10="","",VLOOKUP(M10,C18:I30,5,FALSE))</f>
        <v/>
      </c>
      <c r="L12" s="71"/>
      <c r="M12" s="71"/>
      <c r="N12" s="71"/>
      <c r="O12" s="72"/>
      <c r="P12" s="156"/>
      <c r="Q12" s="71"/>
      <c r="R12" s="72"/>
      <c r="S12" s="75"/>
      <c r="T12" s="161"/>
      <c r="U12" s="71"/>
      <c r="V12" s="72"/>
      <c r="W12" s="161"/>
      <c r="X12" s="71"/>
      <c r="Y12" s="71"/>
      <c r="Z12" s="72"/>
      <c r="AA12" s="162"/>
      <c r="AB12" s="71"/>
      <c r="AC12" s="71"/>
      <c r="AD12" s="72"/>
      <c r="AE12" s="75"/>
      <c r="AF12" s="275">
        <v>0.7083333333333334</v>
      </c>
      <c r="AG12" s="184"/>
      <c r="AH12" s="185"/>
      <c r="AI12" s="184"/>
      <c r="AJ12" s="185"/>
      <c r="AK12" s="184"/>
      <c r="AL12" s="185"/>
      <c r="AM12" s="184"/>
      <c r="AN12" s="185"/>
      <c r="AO12" s="184"/>
      <c r="AP12" s="185"/>
      <c r="AQ12" s="184"/>
      <c r="AR12" s="185"/>
      <c r="AS12" s="75"/>
      <c r="AT12" s="156"/>
      <c r="AU12" s="71"/>
      <c r="AV12" s="72"/>
      <c r="AW12" s="75"/>
      <c r="AX12" s="75"/>
      <c r="AY12" s="75"/>
      <c r="AZ12" s="75"/>
      <c r="BA12" s="75"/>
      <c r="BB12" s="75"/>
      <c r="BC12" s="75"/>
      <c r="BD12" s="75"/>
    </row>
    <row r="13">
      <c r="A13" s="75"/>
      <c r="B13" s="102" t="s">
        <v>155</v>
      </c>
      <c r="C13" s="71"/>
      <c r="D13" s="71"/>
      <c r="E13" s="71"/>
      <c r="F13" s="71"/>
      <c r="G13" s="71"/>
      <c r="H13" s="71"/>
      <c r="I13" s="71"/>
      <c r="J13" s="71"/>
      <c r="K13" s="71"/>
      <c r="L13" s="71"/>
      <c r="M13" s="71"/>
      <c r="N13" s="71"/>
      <c r="O13" s="71"/>
      <c r="P13" s="71"/>
      <c r="Q13" s="71"/>
      <c r="R13" s="72"/>
      <c r="S13" s="75"/>
      <c r="T13" s="102" t="s">
        <v>61</v>
      </c>
      <c r="U13" s="71"/>
      <c r="V13" s="72"/>
      <c r="W13" s="102" t="s">
        <v>59</v>
      </c>
      <c r="X13" s="71"/>
      <c r="Y13" s="71"/>
      <c r="Z13" s="72"/>
      <c r="AA13" s="102" t="s">
        <v>592</v>
      </c>
      <c r="AB13" s="71"/>
      <c r="AC13" s="71"/>
      <c r="AD13" s="72"/>
      <c r="AE13" s="75"/>
      <c r="AF13" s="276">
        <v>0.7083333333333334</v>
      </c>
      <c r="AG13" s="178" t="s">
        <v>487</v>
      </c>
      <c r="AH13" s="179"/>
      <c r="AI13" s="178" t="s">
        <v>2692</v>
      </c>
      <c r="AJ13" s="179"/>
      <c r="AK13" s="178" t="s">
        <v>487</v>
      </c>
      <c r="AL13" s="179"/>
      <c r="AM13" s="178" t="s">
        <v>2692</v>
      </c>
      <c r="AN13" s="179"/>
      <c r="AO13" s="178" t="s">
        <v>487</v>
      </c>
      <c r="AP13" s="179"/>
      <c r="AQ13" s="178" t="s">
        <v>487</v>
      </c>
      <c r="AR13" s="179"/>
      <c r="AS13" s="75"/>
      <c r="AT13" s="102" t="s">
        <v>599</v>
      </c>
      <c r="AU13" s="71"/>
      <c r="AV13" s="72"/>
      <c r="AW13" s="75"/>
      <c r="AX13" s="75"/>
      <c r="AY13" s="75"/>
      <c r="AZ13" s="75"/>
      <c r="BA13" s="75"/>
      <c r="BB13" s="75"/>
      <c r="BC13" s="75"/>
      <c r="BD13" s="75"/>
    </row>
    <row r="14">
      <c r="A14" s="75"/>
      <c r="B14" s="159"/>
      <c r="C14" s="71"/>
      <c r="D14" s="71"/>
      <c r="E14" s="71"/>
      <c r="F14" s="71"/>
      <c r="G14" s="71"/>
      <c r="H14" s="71"/>
      <c r="I14" s="71"/>
      <c r="J14" s="71"/>
      <c r="K14" s="71"/>
      <c r="L14" s="71"/>
      <c r="M14" s="71"/>
      <c r="N14" s="71"/>
      <c r="O14" s="71"/>
      <c r="P14" s="71"/>
      <c r="Q14" s="71"/>
      <c r="R14" s="72"/>
      <c r="S14" s="75"/>
      <c r="T14" s="163"/>
      <c r="U14" s="71"/>
      <c r="V14" s="72"/>
      <c r="W14" s="164"/>
      <c r="X14" s="71"/>
      <c r="Y14" s="71"/>
      <c r="Z14" s="72"/>
      <c r="AA14" s="204">
        <v>0.0</v>
      </c>
      <c r="AB14" s="71"/>
      <c r="AC14" s="71"/>
      <c r="AD14" s="72"/>
      <c r="AE14" s="75"/>
      <c r="AF14" s="275">
        <v>0.75</v>
      </c>
      <c r="AG14" s="184"/>
      <c r="AH14" s="185"/>
      <c r="AI14" s="184"/>
      <c r="AJ14" s="185"/>
      <c r="AK14" s="184"/>
      <c r="AL14" s="185"/>
      <c r="AM14" s="184"/>
      <c r="AN14" s="185"/>
      <c r="AO14" s="184"/>
      <c r="AP14" s="185"/>
      <c r="AQ14" s="184"/>
      <c r="AR14" s="185"/>
      <c r="AS14" s="75"/>
      <c r="AT14" s="156"/>
      <c r="AU14" s="71"/>
      <c r="AV14" s="72"/>
      <c r="AW14" s="75"/>
      <c r="AX14" s="75"/>
      <c r="AY14" s="75"/>
      <c r="AZ14" s="75"/>
      <c r="BA14" s="75"/>
      <c r="BB14" s="75"/>
      <c r="BC14" s="75"/>
      <c r="BD14" s="75"/>
    </row>
    <row r="15">
      <c r="A15" s="75"/>
      <c r="B15" s="75"/>
      <c r="C15" s="75"/>
      <c r="D15" s="75"/>
      <c r="E15" s="75"/>
      <c r="F15" s="165"/>
      <c r="G15" s="75"/>
      <c r="N15" s="75"/>
      <c r="O15" s="75"/>
      <c r="P15" s="75"/>
      <c r="Q15" s="75"/>
      <c r="R15" s="75"/>
      <c r="S15" s="75"/>
      <c r="T15" s="75"/>
      <c r="AA15" s="75"/>
      <c r="AB15" s="75"/>
      <c r="AC15" s="75"/>
      <c r="AD15" s="75"/>
      <c r="AE15" s="75"/>
      <c r="AF15" s="276">
        <v>0.75</v>
      </c>
      <c r="AG15" s="178" t="s">
        <v>487</v>
      </c>
      <c r="AH15" s="179"/>
      <c r="AI15" s="178" t="s">
        <v>487</v>
      </c>
      <c r="AJ15" s="179"/>
      <c r="AK15" s="178" t="s">
        <v>487</v>
      </c>
      <c r="AL15" s="179"/>
      <c r="AM15" s="178" t="s">
        <v>487</v>
      </c>
      <c r="AN15" s="179"/>
      <c r="AO15" s="178" t="s">
        <v>487</v>
      </c>
      <c r="AP15" s="179"/>
      <c r="AQ15" s="178" t="s">
        <v>487</v>
      </c>
      <c r="AR15" s="179"/>
      <c r="AS15" s="75"/>
      <c r="AT15" s="102" t="s">
        <v>615</v>
      </c>
      <c r="AU15" s="71"/>
      <c r="AV15" s="72"/>
      <c r="AW15" s="75"/>
      <c r="AX15" s="75"/>
      <c r="AY15" s="75"/>
      <c r="AZ15" s="75"/>
      <c r="BA15" s="75"/>
      <c r="BB15" s="75"/>
      <c r="BC15" s="75"/>
      <c r="BD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275">
        <v>0.7916666666666666</v>
      </c>
      <c r="AG16" s="184"/>
      <c r="AH16" s="185"/>
      <c r="AI16" s="184"/>
      <c r="AJ16" s="185"/>
      <c r="AK16" s="184"/>
      <c r="AL16" s="185"/>
      <c r="AM16" s="184"/>
      <c r="AN16" s="185"/>
      <c r="AO16" s="184"/>
      <c r="AP16" s="185"/>
      <c r="AQ16" s="184"/>
      <c r="AR16" s="185"/>
      <c r="AS16" s="75"/>
      <c r="AT16" s="160">
        <f>IF(AND(AT14="BASE",AT10="Reducido"),65000,IF(AND(AT14="BASE",AT10="Completo"),150000,IF(AND(AT14="CATERING",AT10="Reducido"),(65000+AT18),IF(AND(AT14="CATERING",AT10="Completo"),(150000+AT18),IF(AND(AT14="INFANTIL",AT10="Reducido"),220000,IF(AND(AT14="INFANTIL",AT10="Completo"),450000,0))))))</f>
        <v>0</v>
      </c>
      <c r="AU16" s="71"/>
      <c r="AV16" s="72"/>
      <c r="AW16" s="75"/>
      <c r="AX16" s="75"/>
      <c r="AY16" s="75"/>
      <c r="AZ16" s="75"/>
      <c r="BA16" s="75"/>
      <c r="BB16" s="75"/>
      <c r="BC16" s="75"/>
      <c r="BD16" s="75"/>
    </row>
    <row r="17">
      <c r="A17" s="75"/>
      <c r="B17" s="278" t="s">
        <v>626</v>
      </c>
      <c r="C17" s="279" t="s">
        <v>627</v>
      </c>
      <c r="D17" s="71"/>
      <c r="E17" s="71"/>
      <c r="F17" s="72"/>
      <c r="G17" s="279" t="s">
        <v>170</v>
      </c>
      <c r="H17" s="71"/>
      <c r="I17" s="72"/>
      <c r="J17" s="279" t="s">
        <v>130</v>
      </c>
      <c r="K17" s="72"/>
      <c r="L17" s="279" t="s">
        <v>2694</v>
      </c>
      <c r="M17" s="72"/>
      <c r="N17" s="279" t="s">
        <v>630</v>
      </c>
      <c r="O17" s="72"/>
      <c r="P17" s="278" t="s">
        <v>632</v>
      </c>
      <c r="Q17" s="279" t="s">
        <v>633</v>
      </c>
      <c r="R17" s="72"/>
      <c r="S17" s="279" t="s">
        <v>635</v>
      </c>
      <c r="T17" s="72"/>
      <c r="U17" s="279" t="s">
        <v>637</v>
      </c>
      <c r="V17" s="72"/>
      <c r="W17" s="75"/>
      <c r="X17" s="75"/>
      <c r="Y17" s="75"/>
      <c r="Z17" s="75"/>
      <c r="AA17" s="75"/>
      <c r="AB17" s="75"/>
      <c r="AC17" s="75"/>
      <c r="AD17" s="75"/>
      <c r="AE17" s="75"/>
      <c r="AF17" s="276">
        <v>0.7916666666666666</v>
      </c>
      <c r="AG17" s="178" t="s">
        <v>487</v>
      </c>
      <c r="AH17" s="179"/>
      <c r="AI17" s="178" t="s">
        <v>487</v>
      </c>
      <c r="AJ17" s="179"/>
      <c r="AK17" s="178" t="s">
        <v>487</v>
      </c>
      <c r="AL17" s="179"/>
      <c r="AM17" s="178" t="s">
        <v>487</v>
      </c>
      <c r="AN17" s="179"/>
      <c r="AO17" s="178" t="s">
        <v>487</v>
      </c>
      <c r="AP17" s="179"/>
      <c r="AQ17" s="178" t="s">
        <v>487</v>
      </c>
      <c r="AR17" s="179"/>
      <c r="AS17" s="75"/>
      <c r="AT17" s="102" t="s">
        <v>644</v>
      </c>
      <c r="AU17" s="71"/>
      <c r="AV17" s="72"/>
      <c r="AW17" s="75"/>
      <c r="AX17" s="75"/>
      <c r="AY17" s="75"/>
      <c r="AZ17" s="75"/>
      <c r="BA17" s="75"/>
      <c r="BB17" s="75"/>
      <c r="BC17" s="75"/>
      <c r="BD17" s="75"/>
    </row>
    <row r="18">
      <c r="A18" s="75"/>
      <c r="B18" s="207" t="s">
        <v>646</v>
      </c>
      <c r="C18" s="208" t="s">
        <v>2692</v>
      </c>
      <c r="D18" s="71"/>
      <c r="E18" s="71"/>
      <c r="F18" s="72"/>
      <c r="G18" s="208" t="str">
        <f>VLOOKUP(C18,System!$B$17:$H$40,3,FALSE)</f>
        <v>Vanesa Rodriguez</v>
      </c>
      <c r="H18" s="71"/>
      <c r="I18" s="72"/>
      <c r="J18" s="209" t="s">
        <v>65</v>
      </c>
      <c r="K18" s="72"/>
      <c r="L18" s="280">
        <v>0.4</v>
      </c>
      <c r="M18" s="72"/>
      <c r="N18" s="210">
        <f t="array" ref="N18">LET(
  mesTxt,LOWER(TRIM(INDEX($U18:$V18,1,1))),
  meses,{"enero";"febrero";"marzo";"abril";"mayo";"junio";"julio";"agosto";"septiembre";"octubre";"noviembre";"diciembre"},
  mesNum,IFERROR(MATCH(mesTxt,meses,0),0),
  anio,YEAR(DASHBOARD!$AY$2),
  inicio,DATE(anio,mesNum,1),
  fin,EOMONTH(inicio,0),
  disciplina,LOWER(TRIM(INDEX($C18:$D18,1,1))),
  instructor,LOWER(TRIM(INDEX($G18:$I18,1,1))),
  porcentaje,N(INDEX($L18:$M18,1,1)),
  fechas,$C$34:$C$820,
  tipos,UPPER(TRIM($E$34:$E$820)),
  categorias,UPPER(TRIM($G$34:$G$820)),
  conceptos,LOWER(TRIM($I$34:$I$820)),
  montos,$P$34:$P$820,
  estados,UPPER(TRIM($Y$34:$Y$820)),
  ingresos,IF(
    mesNum=0,
    0,
    SUMPRODUCT(
      --(fechas&gt;=inicio),
      --(fechas&lt;=fin),
      --(tipos="INGRESOS"),
      --(estados="COMPLETADO"),
      --ISNUMBER(MATCH(categorias,{"CUOTA";"INSCRIPCIÓN";"INSCRIPCION";"CLASES"},0)),
      --IFERROR(ISNUMBER(SEARCH(disciplina,conceptos)),FALSE),
      --IFERROR(ISNUMBER(SEARCH(instructor,conceptos)),FALSE),
      montos
    )
  ),
  IF(mesNum=0,"",ingresos*porcentaje)
)</f>
        <v>90000</v>
      </c>
      <c r="O18" s="72"/>
      <c r="P18" s="207">
        <f t="shared" ref="P18:P30" si="1">COUNTIFS($AV$34:$AV$825,"&lt;&gt;Abandonado",$AP$34:$AP$825,C18)</f>
        <v>19</v>
      </c>
      <c r="Q18" s="210">
        <v>25000.0</v>
      </c>
      <c r="R18" s="72"/>
      <c r="S18" s="210">
        <f t="array" ref="S18">LET(
  mesTxt,LOWER(TRIM(INDEX($U18:$V18,1,1))),
  meses,{"enero";"febrero";"marzo";"abril";"mayo";"junio";"julio";"agosto";"septiembre";"octubre";"noviembre";"diciembre"},
  mesNum,IFERROR(MATCH(mesTxt,meses,0),0),
  anio,YEAR(DASHBOARD!$AY$2),
  inicio,DATE(anio,mesNum,1),
  fin,EOMONTH(inicio,0),
  disciplina,LOWER(TRIM(INDEX($C18:$D18,1,1))),
  instructor,LOWER(TRIM(INDEX($G18:$I18,1,1))),
  paga,N(INDEX($N18:$O18,1,1)),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95000</v>
      </c>
      <c r="T18" s="72"/>
      <c r="U18" s="211" t="s">
        <v>84</v>
      </c>
      <c r="V18" s="72"/>
      <c r="W18" s="75"/>
      <c r="X18" s="272" t="s">
        <v>689</v>
      </c>
      <c r="Y18" s="71"/>
      <c r="Z18" s="72"/>
      <c r="AA18" s="75"/>
      <c r="AB18" s="272" t="s">
        <v>2712</v>
      </c>
      <c r="AC18" s="71"/>
      <c r="AD18" s="72"/>
      <c r="AE18" s="75"/>
      <c r="AF18" s="275">
        <v>0.8333333333333334</v>
      </c>
      <c r="AG18" s="184"/>
      <c r="AH18" s="185"/>
      <c r="AI18" s="184"/>
      <c r="AJ18" s="185"/>
      <c r="AK18" s="184"/>
      <c r="AL18" s="185"/>
      <c r="AM18" s="184"/>
      <c r="AN18" s="185"/>
      <c r="AO18" s="184"/>
      <c r="AP18" s="185"/>
      <c r="AQ18" s="184"/>
      <c r="AR18" s="185"/>
      <c r="AS18" s="75"/>
      <c r="AT18" s="160">
        <v>0.0</v>
      </c>
      <c r="AU18" s="71"/>
      <c r="AV18" s="72"/>
      <c r="AW18" s="75"/>
      <c r="AX18" s="75"/>
      <c r="AY18" s="75"/>
      <c r="AZ18" s="75"/>
      <c r="BA18" s="75"/>
      <c r="BB18" s="75"/>
      <c r="BC18" s="75"/>
      <c r="BD18" s="75"/>
    </row>
    <row r="19">
      <c r="A19" s="75"/>
      <c r="B19" s="207" t="s">
        <v>787</v>
      </c>
      <c r="C19" s="208" t="s">
        <v>2693</v>
      </c>
      <c r="D19" s="71"/>
      <c r="E19" s="71"/>
      <c r="F19" s="72"/>
      <c r="G19" s="208" t="str">
        <f>VLOOKUP(C19,System!$B$17:$H$40,3,FALSE)</f>
        <v>Camila Alarcon</v>
      </c>
      <c r="H19" s="71"/>
      <c r="I19" s="72"/>
      <c r="J19" s="209"/>
      <c r="K19" s="72"/>
      <c r="L19" s="280">
        <v>0.0</v>
      </c>
      <c r="M19" s="72"/>
      <c r="N19" s="210">
        <f t="array" ref="N19">LET(
  mesTxt,LOWER(TRIM(INDEX($U19:$V19,1,1))),
  meses,{"enero";"febrero";"marzo";"abril";"mayo";"junio";"julio";"agosto";"septiembre";"octubre";"noviembre";"diciembre"},
  mesNum,IFERROR(MATCH(mesTxt,meses,0),0),
  anio,YEAR(DASHBOARD!$AY$2),
  inicio,DATE(anio,mesNum,1),
  fin,EOMONTH(inicio,0),
  disciplina,LOWER(TRIM(INDEX($C19:$D19,1,1))),
  instructor,LOWER(TRIM(INDEX($G19:$I19,1,1))),
  porcentaje,N(INDEX($L19:$M19,1,1)),
  fechas,$C$34:$C$820,
  tipos,UPPER(TRIM($E$34:$E$820)),
  categorias,UPPER(TRIM($G$34:$G$820)),
  conceptos,LOWER(TRIM($I$34:$I$820)),
  montos,$P$34:$P$820,
  estados,UPPER(TRIM($Y$34:$Y$820)),
  ingresos,IF(
    mesNum=0,
    0,
    SUMPRODUCT(
      --(fechas&gt;=inicio),
      --(fechas&lt;=fin),
      --(tipos="INGRESOS"),
      --(estados="COMPLETADO"),
      --ISNUMBER(MATCH(categorias,{"CUOTA";"INSCRIPCIÓN";"INSCRIPCION";"CLASES"},0)),
      --IFERROR(ISNUMBER(SEARCH(disciplina,conceptos)),FALSE),
      --IFERROR(ISNUMBER(SEARCH(instructor,conceptos)),FALSE),
      montos
    )
  ),
  IF(mesNum=0,"",ingresos*porcentaje)
)</f>
        <v>0</v>
      </c>
      <c r="O19" s="72"/>
      <c r="P19" s="207">
        <f t="shared" si="1"/>
        <v>0</v>
      </c>
      <c r="Q19" s="210">
        <v>30000.0</v>
      </c>
      <c r="R19" s="72"/>
      <c r="S19" s="210">
        <f t="array" ref="S19">LET(
  mesTxt,LOWER(TRIM(INDEX($U19:$V19,1,1))),
  meses,{"enero";"febrero";"marzo";"abril";"mayo";"junio";"julio";"agosto";"septiembre";"octubre";"noviembre";"diciembre"},
  mesNum,IFERROR(MATCH(mesTxt,meses,0),0),
  anio,YEAR(DASHBOARD!$AY$2),
  inicio,DATE(anio,mesNum,1),
  fin,EOMONTH(inicio,0),
  disciplina,LOWER(TRIM(INDEX($C19:$D19,1,1))),
  instructor,LOWER(TRIM(INDEX($G19:$I19,1,1))),
  paga,N(INDEX($N19:$O19,1,1)),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0</v>
      </c>
      <c r="T19" s="72"/>
      <c r="U19" s="211" t="s">
        <v>84</v>
      </c>
      <c r="V19" s="72"/>
      <c r="W19" s="75"/>
      <c r="X19" s="88">
        <f>SUM(N18:O30)</f>
        <v>104000</v>
      </c>
      <c r="Y19" s="77"/>
      <c r="Z19" s="84"/>
      <c r="AA19" s="75"/>
      <c r="AB19" s="88">
        <f>SUMIF(B18:B30,"EC",S18:T30)</f>
        <v>116000</v>
      </c>
      <c r="AC19" s="77"/>
      <c r="AD19" s="84"/>
      <c r="AE19" s="75"/>
      <c r="AF19" s="276">
        <v>0.8333333333333334</v>
      </c>
      <c r="AG19" s="178" t="s">
        <v>487</v>
      </c>
      <c r="AH19" s="179"/>
      <c r="AI19" s="178" t="s">
        <v>2717</v>
      </c>
      <c r="AJ19" s="179"/>
      <c r="AK19" s="178" t="s">
        <v>487</v>
      </c>
      <c r="AL19" s="179"/>
      <c r="AM19" s="178" t="s">
        <v>2717</v>
      </c>
      <c r="AN19" s="179"/>
      <c r="AO19" s="178" t="s">
        <v>487</v>
      </c>
      <c r="AP19" s="179"/>
      <c r="AQ19" s="178" t="s">
        <v>487</v>
      </c>
      <c r="AR19" s="179"/>
      <c r="AS19" s="75"/>
      <c r="AT19" s="75"/>
      <c r="AU19" s="75"/>
      <c r="AV19" s="75"/>
      <c r="AW19" s="75"/>
      <c r="AX19" s="75"/>
      <c r="AY19" s="75"/>
      <c r="AZ19" s="75"/>
      <c r="BA19" s="75"/>
      <c r="BB19" s="75"/>
      <c r="BC19" s="75"/>
      <c r="BD19" s="75"/>
    </row>
    <row r="20">
      <c r="A20" s="75"/>
      <c r="B20" s="207" t="s">
        <v>646</v>
      </c>
      <c r="C20" s="208" t="s">
        <v>2719</v>
      </c>
      <c r="D20" s="71"/>
      <c r="E20" s="71"/>
      <c r="F20" s="72"/>
      <c r="G20" s="208" t="str">
        <f>VLOOKUP(C20,System!$B$17:$H$40,3,FALSE)</f>
        <v>Exequiel Florentin</v>
      </c>
      <c r="H20" s="71"/>
      <c r="I20" s="72"/>
      <c r="J20" s="208"/>
      <c r="K20" s="72"/>
      <c r="L20" s="280">
        <v>0.4</v>
      </c>
      <c r="M20" s="72"/>
      <c r="N20" s="210">
        <f t="array" ref="N20">LET(
  mesTxt,LOWER(TRIM(INDEX($U20:$V20,1,1))),
  meses,{"enero";"febrero";"marzo";"abril";"mayo";"junio";"julio";"agosto";"septiembre";"octubre";"noviembre";"diciembre"},
  mesNum,IFERROR(MATCH(mesTxt,meses,0),0),
  anio,YEAR(DASHBOARD!$AY$2),
  inicio,DATE(anio,mesNum,1),
  fin,EOMONTH(inicio,0),
  disciplina,LOWER(TRIM(INDEX($C20:$D20,1,1))),
  instructor,LOWER(TRIM(INDEX($G20:$I20,1,1))),
  porcentaje,N(INDEX($L20:$M20,1,1)),
  fechas,$C$34:$C$820,
  tipos,UPPER(TRIM($E$34:$E$820)),
  categorias,UPPER(TRIM($G$34:$G$820)),
  conceptos,LOWER(TRIM($I$34:$I$820)),
  montos,$P$34:$P$820,
  estados,UPPER(TRIM($Y$34:$Y$820)),
  ingresos,IF(
    mesNum=0,
    0,
    SUMPRODUCT(
      --(fechas&gt;=inicio),
      --(fechas&lt;=fin),
      --(tipos="INGRESOS"),
      --(estados="COMPLETADO"),
      --ISNUMBER(MATCH(categorias,{"CUOTA";"INSCRIPCIÓN";"INSCRIPCION";"CLASES"},0)),
      --IFERROR(ISNUMBER(SEARCH(disciplina,conceptos)),FALSE),
      --IFERROR(ISNUMBER(SEARCH(instructor,conceptos)),FALSE),
      montos
    )
  ),
  IF(mesNum=0,"",ingresos*porcentaje)
)</f>
        <v>0</v>
      </c>
      <c r="O20" s="72"/>
      <c r="P20" s="207">
        <f t="shared" si="1"/>
        <v>0</v>
      </c>
      <c r="Q20" s="210">
        <v>20000.0</v>
      </c>
      <c r="R20" s="72"/>
      <c r="S20" s="210">
        <f t="array" ref="S20">LET(
  mesTxt,LOWER(TRIM(INDEX($U20:$V20,1,1))),
  meses,{"enero";"febrero";"marzo";"abril";"mayo";"junio";"julio";"agosto";"septiembre";"octubre";"noviembre";"diciembre"},
  mesNum,IFERROR(MATCH(mesTxt,meses,0),0),
  anio,YEAR(DASHBOARD!$AY$2),
  inicio,DATE(anio,mesNum,1),
  fin,EOMONTH(inicio,0),
  disciplina,LOWER(TRIM(INDEX($C20:$D20,1,1))),
  instructor,LOWER(TRIM(INDEX($G20:$I20,1,1))),
  paga,N(INDEX($N20:$O20,1,1)),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0</v>
      </c>
      <c r="T20" s="72"/>
      <c r="U20" s="211" t="s">
        <v>84</v>
      </c>
      <c r="V20" s="72"/>
      <c r="W20" s="75"/>
      <c r="X20" s="89"/>
      <c r="Y20" s="90"/>
      <c r="Z20" s="91"/>
      <c r="AA20" s="75"/>
      <c r="AB20" s="89"/>
      <c r="AC20" s="90"/>
      <c r="AD20" s="91"/>
      <c r="AE20" s="75"/>
      <c r="AF20" s="275">
        <v>0.8958333333333334</v>
      </c>
      <c r="AG20" s="184"/>
      <c r="AH20" s="185"/>
      <c r="AI20" s="184"/>
      <c r="AJ20" s="185"/>
      <c r="AK20" s="184"/>
      <c r="AL20" s="185"/>
      <c r="AM20" s="184"/>
      <c r="AN20" s="185"/>
      <c r="AO20" s="184"/>
      <c r="AP20" s="185"/>
      <c r="AQ20" s="184"/>
      <c r="AR20" s="185"/>
      <c r="AS20" s="75"/>
      <c r="AT20" s="75"/>
      <c r="AU20" s="75"/>
      <c r="AV20" s="75"/>
      <c r="AW20" s="75"/>
      <c r="AX20" s="75"/>
      <c r="AY20" s="75"/>
      <c r="AZ20" s="75"/>
      <c r="BA20" s="75"/>
      <c r="BB20" s="75"/>
      <c r="BC20" s="75"/>
      <c r="BD20" s="75"/>
    </row>
    <row r="21">
      <c r="A21" s="75"/>
      <c r="B21" s="207" t="s">
        <v>787</v>
      </c>
      <c r="C21" s="208" t="s">
        <v>2728</v>
      </c>
      <c r="D21" s="71"/>
      <c r="E21" s="71"/>
      <c r="F21" s="72"/>
      <c r="G21" s="208" t="str">
        <f>VLOOKUP(C21,System!$B$17:$H$40,3,FALSE)</f>
        <v>Leonardo Baigorria</v>
      </c>
      <c r="H21" s="71"/>
      <c r="I21" s="72"/>
      <c r="J21" s="208"/>
      <c r="K21" s="72"/>
      <c r="L21" s="280">
        <v>0.3</v>
      </c>
      <c r="M21" s="72"/>
      <c r="N21" s="210">
        <f t="array" ref="N21">LET(
  mesTxt,LOWER(TRIM(INDEX($U21:$V21,1,1))),
  meses,{"enero";"febrero";"marzo";"abril";"mayo";"junio";"julio";"agosto";"septiembre";"octubre";"noviembre";"diciembre"},
  mesNum,IFERROR(MATCH(mesTxt,meses,0),0),
  anio,YEAR(DASHBOARD!$AY$2),
  inicio,DATE(anio,mesNum,1),
  fin,EOMONTH(inicio,0),
  disciplina,LOWER(TRIM(INDEX($C21:$D21,1,1))),
  instructor,LOWER(TRIM(INDEX($G21:$I21,1,1))),
  porcentaje,N(INDEX($L21:$M21,1,1)),
  fechas,$C$34:$C$820,
  tipos,UPPER(TRIM($E$34:$E$820)),
  categorias,UPPER(TRIM($G$34:$G$820)),
  conceptos,LOWER(TRIM($I$34:$I$820)),
  montos,$P$34:$P$820,
  estados,UPPER(TRIM($Y$34:$Y$820)),
  ingresos,IF(
    mesNum=0,
    0,
    SUMPRODUCT(
      --(fechas&gt;=inicio),
      --(fechas&lt;=fin),
      --(tipos="INGRESOS"),
      --(estados="COMPLETADO"),
      --ISNUMBER(MATCH(categorias,{"CUOTA";"INSCRIPCIÓN";"INSCRIPCION";"CLASES"},0)),
      --IFERROR(ISNUMBER(SEARCH(disciplina,conceptos)),FALSE),
      --IFERROR(ISNUMBER(SEARCH(instructor,conceptos)),FALSE),
      montos
    )
  ),
  IF(mesNum=0,"",ingresos*porcentaje)
)</f>
        <v>0</v>
      </c>
      <c r="O21" s="72"/>
      <c r="P21" s="207">
        <f t="shared" si="1"/>
        <v>0</v>
      </c>
      <c r="Q21" s="210">
        <v>15000.0</v>
      </c>
      <c r="R21" s="72"/>
      <c r="S21" s="210">
        <f t="array" ref="S21">LET(
  mesTxt,LOWER(TRIM(INDEX($U21:$V21,1,1))),
  meses,{"enero";"febrero";"marzo";"abril";"mayo";"junio";"julio";"agosto";"septiembre";"octubre";"noviembre";"diciembre"},
  mesNum,IFERROR(MATCH(mesTxt,meses,0),0),
  anio,YEAR(DASHBOARD!$AY$2),
  inicio,DATE(anio,mesNum,1),
  fin,EOMONTH(inicio,0),
  disciplina,LOWER(TRIM(INDEX($C21:$D21,1,1))),
  instructor,LOWER(TRIM(INDEX($G21:$I21,1,1))),
  paga,N(INDEX($N21:$O21,1,1)),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0</v>
      </c>
      <c r="T21" s="72"/>
      <c r="U21" s="211" t="s">
        <v>84</v>
      </c>
      <c r="V21" s="72"/>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row>
    <row r="22">
      <c r="A22" s="75"/>
      <c r="B22" s="207" t="s">
        <v>646</v>
      </c>
      <c r="C22" s="208" t="s">
        <v>2717</v>
      </c>
      <c r="D22" s="71"/>
      <c r="E22" s="71"/>
      <c r="F22" s="72"/>
      <c r="G22" s="208" t="str">
        <f>VLOOKUP(C22,System!$B$17:$H$40,3,FALSE)</f>
        <v>Vanesa Rodriguez</v>
      </c>
      <c r="H22" s="71"/>
      <c r="I22" s="72"/>
      <c r="J22" s="208" t="s">
        <v>65</v>
      </c>
      <c r="K22" s="72"/>
      <c r="L22" s="280">
        <v>0.4</v>
      </c>
      <c r="M22" s="72"/>
      <c r="N22" s="210">
        <f t="array" ref="N22">LET(
  mesTxt,LOWER(TRIM(INDEX($U22:$V22,1,1))),
  meses,{"enero";"febrero";"marzo";"abril";"mayo";"junio";"julio";"agosto";"septiembre";"octubre";"noviembre";"diciembre"},
  mesNum,IFERROR(MATCH(mesTxt,meses,0),0),
  anio,YEAR(DASHBOARD!$AY$2),
  inicio,DATE(anio,mesNum,1),
  fin,EOMONTH(inicio,0),
  disciplina,LOWER(TRIM(INDEX($C22:$D22,1,1))),
  instructor,LOWER(TRIM(INDEX($G22:$I22,1,1))),
  porcentaje,N(INDEX($L22:$M22,1,1)),
  fechas,$C$34:$C$820,
  tipos,UPPER(TRIM($E$34:$E$820)),
  categorias,UPPER(TRIM($G$34:$G$820)),
  conceptos,LOWER(TRIM($I$34:$I$820)),
  montos,$P$34:$P$820,
  estados,UPPER(TRIM($Y$34:$Y$820)),
  ingresos,IF(
    mesNum=0,
    0,
    SUMPRODUCT(
      --(fechas&gt;=inicio),
      --(fechas&lt;=fin),
      --(tipos="INGRESOS"),
      --(estados="COMPLETADO"),
      --ISNUMBER(MATCH(categorias,{"CUOTA";"INSCRIPCIÓN";"INSCRIPCION";"CLASES"},0)),
      --IFERROR(ISNUMBER(SEARCH(disciplina,conceptos)),FALSE),
      --IFERROR(ISNUMBER(SEARCH(instructor,conceptos)),FALSE),
      montos
    )
  ),
  IF(mesNum=0,"",ingresos*porcentaje)
)</f>
        <v>14000</v>
      </c>
      <c r="O22" s="72"/>
      <c r="P22" s="207">
        <f t="shared" si="1"/>
        <v>1</v>
      </c>
      <c r="Q22" s="210">
        <v>35000.0</v>
      </c>
      <c r="R22" s="72"/>
      <c r="S22" s="210">
        <f t="array" ref="S22">LET(
  mesTxt,LOWER(TRIM(INDEX($U22:$V22,1,1))),
  meses,{"enero";"febrero";"marzo";"abril";"mayo";"junio";"julio";"agosto";"septiembre";"octubre";"noviembre";"diciembre"},
  mesNum,IFERROR(MATCH(mesTxt,meses,0),0),
  anio,YEAR(DASHBOARD!$AY$2),
  inicio,DATE(anio,mesNum,1),
  fin,EOMONTH(inicio,0),
  disciplina,LOWER(TRIM(INDEX($C22:$D22,1,1))),
  instructor,LOWER(TRIM(INDEX($G22:$I22,1,1))),
  paga,N(INDEX($N22:$O22,1,1)),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21000</v>
      </c>
      <c r="T22" s="72"/>
      <c r="U22" s="211" t="s">
        <v>84</v>
      </c>
      <c r="V22" s="72"/>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row>
    <row r="23">
      <c r="A23" s="75"/>
      <c r="B23" s="207"/>
      <c r="C23" s="208" t="s">
        <v>487</v>
      </c>
      <c r="D23" s="71"/>
      <c r="E23" s="71"/>
      <c r="F23" s="72"/>
      <c r="G23" s="208" t="str">
        <f>VLOOKUP(C23,System!$B$17:$H$40,3,FALSE)</f>
        <v/>
      </c>
      <c r="H23" s="71"/>
      <c r="I23" s="72"/>
      <c r="J23" s="208"/>
      <c r="K23" s="72"/>
      <c r="L23" s="280"/>
      <c r="M23" s="72"/>
      <c r="N23" s="210"/>
      <c r="O23" s="72"/>
      <c r="P23" s="207">
        <f t="shared" si="1"/>
        <v>0</v>
      </c>
      <c r="Q23" s="210"/>
      <c r="R23" s="72"/>
      <c r="S23" s="210" t="str">
        <f t="array" ref="S23">LET(
  mesTxt,LOWER(TRIM(INDEX($U23:$V23,1,1))),
  meses,{"enero";"febrero";"marzo";"abril";"mayo";"junio";"julio";"agosto";"septiembre";"octubre";"noviembre";"diciembre"},
  mesNum,IFERROR(MATCH(mesTxt,meses,0),0),
  anio,YEAR(DASHBOARD!$AY$2),
  inicio,DATE(anio,mesNum,1),
  fin,EOMONTH(inicio,0),
  disciplina,LOWER(TRIM(INDEX($C23:$D23,1,1))),
  instructor,LOWER(TRIM(INDEX($G23:$I23,1,1))),
  paga,N(INDEX($N23:$O23,1,1)),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3" s="72"/>
      <c r="U23" s="211"/>
      <c r="V23" s="72"/>
      <c r="W23" s="75"/>
      <c r="X23" s="103" t="s">
        <v>7</v>
      </c>
      <c r="Y23" s="71"/>
      <c r="Z23" s="71"/>
      <c r="AA23" s="71"/>
      <c r="AB23" s="71"/>
      <c r="AC23" s="71"/>
      <c r="AD23" s="71"/>
      <c r="AE23" s="72"/>
      <c r="AF23" s="104" t="s">
        <v>9</v>
      </c>
      <c r="AG23" s="71"/>
      <c r="AH23" s="71"/>
      <c r="AI23" s="71"/>
      <c r="AJ23" s="71"/>
      <c r="AK23" s="71"/>
      <c r="AL23" s="71"/>
      <c r="AM23" s="72"/>
      <c r="AN23" s="139" t="s">
        <v>104</v>
      </c>
      <c r="AO23" s="71"/>
      <c r="AP23" s="71"/>
      <c r="AQ23" s="71"/>
      <c r="AR23" s="71"/>
      <c r="AS23" s="71"/>
      <c r="AT23" s="71"/>
      <c r="AU23" s="72"/>
      <c r="AV23" s="75"/>
      <c r="AW23" s="136" t="s">
        <v>122</v>
      </c>
      <c r="AX23" s="72"/>
      <c r="AY23" s="140">
        <f>SUMIF(AV34:AV837,"Adeudando",AT34:AT837)</f>
        <v>175000</v>
      </c>
      <c r="AZ23" s="72"/>
      <c r="BA23" s="75"/>
      <c r="BB23" s="75"/>
      <c r="BC23" s="75"/>
      <c r="BD23" s="75"/>
    </row>
    <row r="24">
      <c r="A24" s="75"/>
      <c r="B24" s="207"/>
      <c r="C24" s="208" t="s">
        <v>487</v>
      </c>
      <c r="D24" s="71"/>
      <c r="E24" s="71"/>
      <c r="F24" s="72"/>
      <c r="G24" s="208" t="str">
        <f>VLOOKUP(C24,System!$B$17:$H$40,3,FALSE)</f>
        <v/>
      </c>
      <c r="H24" s="71"/>
      <c r="I24" s="72"/>
      <c r="J24" s="208"/>
      <c r="K24" s="72"/>
      <c r="L24" s="280"/>
      <c r="M24" s="72"/>
      <c r="N24" s="210"/>
      <c r="O24" s="72"/>
      <c r="P24" s="207">
        <f t="shared" si="1"/>
        <v>0</v>
      </c>
      <c r="Q24" s="210"/>
      <c r="R24" s="72"/>
      <c r="S24" s="210" t="str">
        <f t="array" ref="S24">LET(
  mesTxt,LOWER(TRIM(INDEX($U24:$V24,1,1))),
  meses,{"enero";"febrero";"marzo";"abril";"mayo";"junio";"julio";"agosto";"septiembre";"octubre";"noviembre";"diciembre"},
  mesNum,IFERROR(MATCH(mesTxt,meses,0),0),
  anio,YEAR(DASHBOARD!$AY$2),
  inicio,DATE(anio,mesNum,1),
  fin,EOMONTH(inicio,0),
  disciplina,LOWER(TRIM(INDEX($C24:$D24,1,1))),
  instructor,LOWER(TRIM(INDEX($G24:$I24,1,1))),
  paga,N(INDEX($N24:$O24,1,1)),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4" s="72"/>
      <c r="U24" s="211"/>
      <c r="V24" s="72"/>
      <c r="W24" s="75"/>
      <c r="X24" s="113" t="s">
        <v>69</v>
      </c>
      <c r="Y24" s="72"/>
      <c r="Z24" s="214">
        <f>SUMIFS($P$34:$P$825,$C$34:$C$825,"&gt;="&amp;DATE(2026,1,1),$C$34:$C$825,"&lt;"&amp;DATE(2026,2,1),$E$34:$E$825,"INGRESOS",$Y$34:$Y$825,"COMPLETADO")</f>
        <v>0</v>
      </c>
      <c r="AA24" s="72"/>
      <c r="AB24" s="113" t="s">
        <v>70</v>
      </c>
      <c r="AC24" s="72"/>
      <c r="AD24" s="114">
        <f>SUMIFS($P$34:$P$825,$C$34:$C$825,"&gt;="&amp;DATE(2026,2,1),$C$34:$C$825,"&lt;"&amp;DATE(2026,3,1),$E$34:$E$825,"INGRESOS",$Y$34:$Y$825,"COMPLETADO")</f>
        <v>0</v>
      </c>
      <c r="AE24" s="72"/>
      <c r="AF24" s="115" t="s">
        <v>69</v>
      </c>
      <c r="AG24" s="72"/>
      <c r="AH24" s="116">
        <f>-SUMIFS($P$34:$P$825,$C$34:$C$825,"&gt;="&amp;DATE(2026,1,1),$C$34:$C$825,"&lt;"&amp;DATE(2026,2,1),$E$34:$E$825,"EGRESOS",$Y$34:$Y$825,"COMPLETADO")</f>
        <v>0</v>
      </c>
      <c r="AI24" s="72"/>
      <c r="AJ24" s="115" t="s">
        <v>70</v>
      </c>
      <c r="AK24" s="72"/>
      <c r="AL24" s="117">
        <f>-SUMIFS($P$34:$P$825,$C$34:$C$825,"&gt;="&amp;DATE(2026,2,1),$C$34:$C$825,"&lt;"&amp;DATE(2026,3,1),$E$34:$E$825,"EGRESOS",$Y$34:$Y$825,"COMPLETADO")</f>
        <v>0</v>
      </c>
      <c r="AM24" s="72"/>
      <c r="AN24" s="141" t="s">
        <v>69</v>
      </c>
      <c r="AO24" s="72"/>
      <c r="AP24" s="142">
        <f t="shared" ref="AP24:AP29" si="2">Z24+AH24</f>
        <v>0</v>
      </c>
      <c r="AQ24" s="72"/>
      <c r="AR24" s="143" t="s">
        <v>70</v>
      </c>
      <c r="AS24" s="72"/>
      <c r="AT24" s="142">
        <f t="shared" ref="AT24:AT29" si="3">AD24+AL24</f>
        <v>0</v>
      </c>
      <c r="AU24" s="72"/>
      <c r="AV24" s="75"/>
      <c r="AW24" s="75"/>
      <c r="AX24" s="75"/>
      <c r="AY24" s="75"/>
      <c r="AZ24" s="75"/>
      <c r="BA24" s="75"/>
      <c r="BB24" s="75"/>
      <c r="BC24" s="75"/>
      <c r="BD24" s="75"/>
    </row>
    <row r="25">
      <c r="A25" s="75"/>
      <c r="B25" s="207"/>
      <c r="C25" s="208" t="s">
        <v>487</v>
      </c>
      <c r="D25" s="71"/>
      <c r="E25" s="71"/>
      <c r="F25" s="72"/>
      <c r="G25" s="208" t="str">
        <f>VLOOKUP(C25,System!$B$17:$H$40,3,FALSE)</f>
        <v/>
      </c>
      <c r="H25" s="71"/>
      <c r="I25" s="72"/>
      <c r="J25" s="208"/>
      <c r="K25" s="72"/>
      <c r="L25" s="280"/>
      <c r="M25" s="72"/>
      <c r="N25" s="210"/>
      <c r="O25" s="72"/>
      <c r="P25" s="207">
        <f t="shared" si="1"/>
        <v>0</v>
      </c>
      <c r="Q25" s="210"/>
      <c r="R25" s="72"/>
      <c r="S25" s="210" t="str">
        <f t="array" ref="S25">LET(
  mesTxt,LOWER(TRIM(INDEX($U25:$V25,1,1))),
  meses,{"enero";"febrero";"marzo";"abril";"mayo";"junio";"julio";"agosto";"septiembre";"octubre";"noviembre";"diciembre"},
  mesNum,IFERROR(MATCH(mesTxt,meses,0),0),
  anio,YEAR(DASHBOARD!$AY$2),
  inicio,DATE(anio,mesNum,1),
  fin,EOMONTH(inicio,0),
  disciplina,LOWER(TRIM(INDEX($C25:$D25,1,1))),
  instructor,LOWER(TRIM(INDEX($G25:$I25,1,1))),
  paga,N(INDEX($N25:$O25,1,1)),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5" s="72"/>
      <c r="U25" s="211"/>
      <c r="V25" s="72"/>
      <c r="W25" s="75"/>
      <c r="X25" s="113" t="s">
        <v>73</v>
      </c>
      <c r="Y25" s="72"/>
      <c r="Z25" s="214">
        <f>SUMIFS($P$34:$P$825,$C$34:$C$825,"&gt;="&amp;DATE(2026,3,1),$C$34:$C$825,"&lt;"&amp;DATE(2026,4,1),$E$34:$E$825,"INGRESOS",$Y$34:$Y$825,"COMPLETADO")</f>
        <v>0</v>
      </c>
      <c r="AA25" s="72"/>
      <c r="AB25" s="113" t="s">
        <v>74</v>
      </c>
      <c r="AC25" s="72"/>
      <c r="AD25" s="114">
        <f>SUMIFS($P$34:$P$825,$C$34:$C$825,"&gt;="&amp;DATE(2026,4,1),$C$34:$C$825,"&lt;"&amp;DATE(2026,5,1),$E$34:$E$825,"INGRESOS",$Y$34:$Y$825,"COMPLETADO")</f>
        <v>0</v>
      </c>
      <c r="AE25" s="72"/>
      <c r="AF25" s="115" t="s">
        <v>73</v>
      </c>
      <c r="AG25" s="72"/>
      <c r="AH25" s="116">
        <f>-SUMIFS($P$34:$P$825,$C$34:$C$825,"&gt;="&amp;DATE(2026,3,1),$C$34:$C$825,"&lt;"&amp;DATE(2026,4,1),$E$34:$E$825,"EGRESOS",$Y$34:$Y$825,"COMPLETADO")</f>
        <v>0</v>
      </c>
      <c r="AI25" s="72"/>
      <c r="AJ25" s="115" t="s">
        <v>74</v>
      </c>
      <c r="AK25" s="72"/>
      <c r="AL25" s="117">
        <f>-SUMIFS($P$34:$P$825,$C$34:$C$825,"&gt;="&amp;DATE(2026,4,1),$C$34:$C$825,"&lt;"&amp;DATE(2026,5,1),$E$34:$E$825,"EGRESOS",$Y$34:$Y$825,"COMPLETADO")</f>
        <v>-100000</v>
      </c>
      <c r="AM25" s="72"/>
      <c r="AN25" s="141" t="s">
        <v>73</v>
      </c>
      <c r="AO25" s="72"/>
      <c r="AP25" s="142">
        <f t="shared" si="2"/>
        <v>0</v>
      </c>
      <c r="AQ25" s="72"/>
      <c r="AR25" s="143" t="s">
        <v>74</v>
      </c>
      <c r="AS25" s="72"/>
      <c r="AT25" s="142">
        <f t="shared" si="3"/>
        <v>-100000</v>
      </c>
      <c r="AU25" s="72"/>
      <c r="AV25" s="75"/>
      <c r="AW25" s="135" t="s">
        <v>39</v>
      </c>
      <c r="AX25" s="71"/>
      <c r="AY25" s="72"/>
      <c r="AZ25" s="135" t="s">
        <v>40</v>
      </c>
      <c r="BA25" s="71"/>
      <c r="BB25" s="72"/>
      <c r="BC25" s="75"/>
      <c r="BD25" s="75"/>
    </row>
    <row r="26">
      <c r="A26" s="75"/>
      <c r="B26" s="207"/>
      <c r="C26" s="208" t="s">
        <v>487</v>
      </c>
      <c r="D26" s="71"/>
      <c r="E26" s="71"/>
      <c r="F26" s="72"/>
      <c r="G26" s="208" t="str">
        <f>VLOOKUP(C26,System!$B$17:$H$40,3,FALSE)</f>
        <v/>
      </c>
      <c r="H26" s="71"/>
      <c r="I26" s="72"/>
      <c r="J26" s="208"/>
      <c r="K26" s="72"/>
      <c r="L26" s="280"/>
      <c r="M26" s="72"/>
      <c r="N26" s="210"/>
      <c r="O26" s="72"/>
      <c r="P26" s="207">
        <f t="shared" si="1"/>
        <v>0</v>
      </c>
      <c r="Q26" s="210"/>
      <c r="R26" s="72"/>
      <c r="S26" s="210" t="str">
        <f t="array" ref="S26">LET(
  mesTxt,LOWER(TRIM(INDEX($U26:$V26,1,1))),
  meses,{"enero";"febrero";"marzo";"abril";"mayo";"junio";"julio";"agosto";"septiembre";"octubre";"noviembre";"diciembre"},
  mesNum,IFERROR(MATCH(mesTxt,meses,0),0),
  anio,YEAR(DASHBOARD!$AY$2),
  inicio,DATE(anio,mesNum,1),
  fin,EOMONTH(inicio,0),
  disciplina,LOWER(TRIM(INDEX($C26:$D26,1,1))),
  instructor,LOWER(TRIM(INDEX($G26:$I26,1,1))),
  paga,N(INDEX($N26:$O26,1,1)),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6" s="72"/>
      <c r="U26" s="211"/>
      <c r="V26" s="72"/>
      <c r="W26" s="75"/>
      <c r="X26" s="113" t="s">
        <v>80</v>
      </c>
      <c r="Y26" s="72"/>
      <c r="Z26" s="214">
        <f>SUMIFS($P$34:$P$825,$C$34:$C$825,"&gt;="&amp;DATE(2026,5,1),$C$34:$C$825,"&lt;"&amp;DATE(2026,6,1),$E$34:$E$825,"INGRESOS",$Y$34:$Y$825,"COMPLETADO")</f>
        <v>265000</v>
      </c>
      <c r="AA26" s="72"/>
      <c r="AB26" s="113" t="s">
        <v>81</v>
      </c>
      <c r="AC26" s="72"/>
      <c r="AD26" s="114">
        <f>SUMIFS($P$34:$P$825,$C$34:$C$825,"&gt;="&amp;DATE(2026,6,1),$C$34:$C$825,"&lt;"&amp;DATE(2026,7,1),$E$34:$E$825,"INGRESOS",$Y$34:$Y$825,"COMPLETADO")</f>
        <v>310000</v>
      </c>
      <c r="AE26" s="72"/>
      <c r="AF26" s="115" t="s">
        <v>80</v>
      </c>
      <c r="AG26" s="72"/>
      <c r="AH26" s="116">
        <f>-SUMIFS($P$34:$P$825,$C$34:$C$825,"&gt;="&amp;DATE(2026,5,1),$C$34:$C$825,"&lt;"&amp;DATE(2026,6,1),$E$34:$E$825,"EGRESOS",$Y$34:$Y$825,"COMPLETADO")</f>
        <v>-171000</v>
      </c>
      <c r="AI26" s="72"/>
      <c r="AJ26" s="115" t="s">
        <v>81</v>
      </c>
      <c r="AK26" s="72"/>
      <c r="AL26" s="117">
        <f>-SUMIFS($P$34:$P$825,$C$34:$C$825,"&gt;="&amp;DATE(2026,6,1),$C$34:$C$825,"&lt;"&amp;DATE(2026,7,1),$E$34:$E$825,"EGRESOS",$Y$34:$Y$825,"COMPLETADO")</f>
        <v>-186000</v>
      </c>
      <c r="AM26" s="72"/>
      <c r="AN26" s="141" t="s">
        <v>80</v>
      </c>
      <c r="AO26" s="72"/>
      <c r="AP26" s="142">
        <f t="shared" si="2"/>
        <v>94000</v>
      </c>
      <c r="AQ26" s="72"/>
      <c r="AR26" s="143" t="s">
        <v>81</v>
      </c>
      <c r="AS26" s="72"/>
      <c r="AT26" s="142">
        <f t="shared" si="3"/>
        <v>124000</v>
      </c>
      <c r="AU26" s="72"/>
      <c r="AV26" s="75"/>
      <c r="AW26" s="88">
        <f>SUMIFS($P$34:$P$825,$E$34:$E$825,"INGRESOS",$G$34:$G825,"CUOTA",$V$34:$V$825,"*ADO")+(SUMIFS($P$34:$P$825,$E$34:$E$825,"INGRESOS",$G$34:$G825,"COMISIÓN",$V$34:$V$825,"*ADO"))</f>
        <v>835000</v>
      </c>
      <c r="AX26" s="77"/>
      <c r="AY26" s="84"/>
      <c r="AZ26" s="88">
        <f>SUMIFS($P$34:$P$825,$E$34:$E$825,"EGRESOS",$G$34:$G825,"COMISIÓN",$V$34:$V$825,"*ADO")+SUMIFS($P$34:$P$825,$E$34:$E$825,"EGRESOS",$G$34:$G$825,"CMV",$V$34:$V$825,"*ADO")</f>
        <v>397000</v>
      </c>
      <c r="BA26" s="77"/>
      <c r="BB26" s="84"/>
      <c r="BC26" s="75"/>
      <c r="BD26" s="75"/>
    </row>
    <row r="27">
      <c r="A27" s="75"/>
      <c r="B27" s="207"/>
      <c r="C27" s="208" t="s">
        <v>487</v>
      </c>
      <c r="D27" s="71"/>
      <c r="E27" s="71"/>
      <c r="F27" s="72"/>
      <c r="G27" s="208" t="str">
        <f>VLOOKUP(C27,System!$B$17:$H$40,3,FALSE)</f>
        <v/>
      </c>
      <c r="H27" s="71"/>
      <c r="I27" s="72"/>
      <c r="J27" s="208"/>
      <c r="K27" s="72"/>
      <c r="L27" s="280"/>
      <c r="M27" s="72"/>
      <c r="N27" s="210"/>
      <c r="O27" s="72"/>
      <c r="P27" s="207">
        <f t="shared" si="1"/>
        <v>0</v>
      </c>
      <c r="Q27" s="210"/>
      <c r="R27" s="72"/>
      <c r="S27" s="210" t="str">
        <f t="array" ref="S27">LET(
  mesTxt,LOWER(TRIM(INDEX($U27:$V27,1,1))),
  meses,{"enero";"febrero";"marzo";"abril";"mayo";"junio";"julio";"agosto";"septiembre";"octubre";"noviembre";"diciembre"},
  mesNum,IFERROR(MATCH(mesTxt,meses,0),0),
  anio,YEAR(DASHBOARD!$AY$2),
  inicio,DATE(anio,mesNum,1),
  fin,EOMONTH(inicio,0),
  disciplina,LOWER(TRIM(INDEX($C27:$D27,1,1))),
  instructor,LOWER(TRIM(INDEX($G27:$I27,1,1))),
  paga,N(INDEX($N27:$O27,1,1)),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7" s="72"/>
      <c r="U27" s="211"/>
      <c r="V27" s="72"/>
      <c r="W27" s="75"/>
      <c r="X27" s="113" t="s">
        <v>84</v>
      </c>
      <c r="Y27" s="72"/>
      <c r="Z27" s="214">
        <f>SUMIFS($P$34:$P$825,$C$34:$C$825,"&gt;="&amp;DATE(2026,7,1),$C$34:$C$825,"&lt;"&amp;DATE(2026,8,1),$E$34:$E$825,"INGRESOS",$Y$34:$Y$825,"COMPLETADO")</f>
        <v>260000</v>
      </c>
      <c r="AA27" s="72"/>
      <c r="AB27" s="113" t="s">
        <v>85</v>
      </c>
      <c r="AC27" s="72"/>
      <c r="AD27" s="114">
        <f>SUMIFS($P$34:$P$825,$C$34:$C$825,"&gt;="&amp;DATE(2026,8,1),$C$34:$C$825,"&lt;"&amp;DATE(2026,9,1),$E$34:$E$825,"INGRESOS",$Y$34:$Y$825,"COMPLETADO")</f>
        <v>0</v>
      </c>
      <c r="AE27" s="72"/>
      <c r="AF27" s="115" t="s">
        <v>84</v>
      </c>
      <c r="AG27" s="72"/>
      <c r="AH27" s="116">
        <f>-SUMIFS($P$34:$P$825,$C$34:$C$825,"&gt;="&amp;DATE(2026,7,1),$C$34:$C$825,"&lt;"&amp;DATE(2026,8,1),$E$34:$E$825,"EGRESOS",$Y$34:$Y$825,"COMPLETADO")</f>
        <v>-40000</v>
      </c>
      <c r="AI27" s="72"/>
      <c r="AJ27" s="115" t="s">
        <v>85</v>
      </c>
      <c r="AK27" s="72"/>
      <c r="AL27" s="117">
        <f>-SUMIFS($P$34:$P$825,$C$34:$C$825,"&gt;="&amp;DATE(2026,8,1),$C$34:$C$825,"&lt;"&amp;DATE(2026,9,1),$E$34:$E$825,"EGRESOS",$Y$34:$Y$825,"COMPLETADO")</f>
        <v>0</v>
      </c>
      <c r="AM27" s="72"/>
      <c r="AN27" s="141" t="s">
        <v>84</v>
      </c>
      <c r="AO27" s="72"/>
      <c r="AP27" s="142">
        <f t="shared" si="2"/>
        <v>220000</v>
      </c>
      <c r="AQ27" s="72"/>
      <c r="AR27" s="143" t="s">
        <v>85</v>
      </c>
      <c r="AS27" s="72"/>
      <c r="AT27" s="142">
        <f t="shared" si="3"/>
        <v>0</v>
      </c>
      <c r="AU27" s="72"/>
      <c r="AV27" s="75"/>
      <c r="AW27" s="89"/>
      <c r="AX27" s="90"/>
      <c r="AY27" s="91"/>
      <c r="AZ27" s="89"/>
      <c r="BA27" s="90"/>
      <c r="BB27" s="91"/>
      <c r="BC27" s="75"/>
      <c r="BD27" s="75"/>
    </row>
    <row r="28">
      <c r="A28" s="75"/>
      <c r="B28" s="207"/>
      <c r="C28" s="208" t="s">
        <v>487</v>
      </c>
      <c r="D28" s="71"/>
      <c r="E28" s="71"/>
      <c r="F28" s="72"/>
      <c r="G28" s="208" t="str">
        <f>VLOOKUP(C28,System!$B$17:$H$40,3,FALSE)</f>
        <v/>
      </c>
      <c r="H28" s="71"/>
      <c r="I28" s="72"/>
      <c r="J28" s="208"/>
      <c r="K28" s="72"/>
      <c r="L28" s="280"/>
      <c r="M28" s="72"/>
      <c r="N28" s="210"/>
      <c r="O28" s="72"/>
      <c r="P28" s="207">
        <f t="shared" si="1"/>
        <v>0</v>
      </c>
      <c r="Q28" s="210"/>
      <c r="R28" s="72"/>
      <c r="S28" s="210" t="str">
        <f t="array" ref="S28">LET(
  mesTxt,LOWER(TRIM(INDEX($U28:$V28,1,1))),
  meses,{"enero";"febrero";"marzo";"abril";"mayo";"junio";"julio";"agosto";"septiembre";"octubre";"noviembre";"diciembre"},
  mesNum,IFERROR(MATCH(mesTxt,meses,0),0),
  anio,YEAR(DASHBOARD!$AY$2),
  inicio,DATE(anio,mesNum,1),
  fin,EOMONTH(inicio,0),
  disciplina,LOWER(TRIM(INDEX($C28:$D28,1,1))),
  instructor,LOWER(TRIM(INDEX($G28:$I28,1,1))),
  paga,N(INDEX($N28:$O28,1,1)),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8" s="72"/>
      <c r="U28" s="211"/>
      <c r="V28" s="72"/>
      <c r="W28" s="75"/>
      <c r="X28" s="113" t="s">
        <v>89</v>
      </c>
      <c r="Y28" s="72"/>
      <c r="Z28" s="214">
        <f>SUMIFS($P$34:$P$825,$C$34:$C$825,"&gt;="&amp;DATE(2026,9,1),$C$34:$C$825,"&lt;"&amp;DATE(2026,10,1),$E$34:$E$825,"INGRESOS",$Y$34:$Y$825,"COMPLETADO")</f>
        <v>0</v>
      </c>
      <c r="AA28" s="72"/>
      <c r="AB28" s="113" t="s">
        <v>90</v>
      </c>
      <c r="AC28" s="72"/>
      <c r="AD28" s="114">
        <f>SUMIFS($P$34:$P$825,$C$34:$C$825,"&gt;="&amp;DATE(2026,10,1),$C$34:$C$825,"&lt;"&amp;DATE(2026,11,1),$E$34:$E$825,"INGRESOS",$Y$34:$Y$825,"COMPLETADO")</f>
        <v>0</v>
      </c>
      <c r="AE28" s="72"/>
      <c r="AF28" s="115" t="s">
        <v>89</v>
      </c>
      <c r="AG28" s="72"/>
      <c r="AH28" s="116">
        <f>SUMIFS($P$34:$P$825,$C$34:$C$825,"&gt;="&amp;DATE(2026,9,1),$C$34:$C$825,"&lt;"&amp;DATE(2026,10,1),$E$34:$E$825,"EGRESOS",$Y$34:$Y$825,"COMPLETADO")</f>
        <v>0</v>
      </c>
      <c r="AI28" s="72"/>
      <c r="AJ28" s="115" t="s">
        <v>90</v>
      </c>
      <c r="AK28" s="72"/>
      <c r="AL28" s="117">
        <f>-SUMIFS($P$34:$P$825,$C$34:$C$825,"&gt;="&amp;DATE(2026,10,1),$C$34:$C$825,"&lt;"&amp;DATE(2026,11,1),$E$34:$E$825,"EGRESOS",$Y$34:$Y$825,"COMPLETADO")</f>
        <v>0</v>
      </c>
      <c r="AM28" s="72"/>
      <c r="AN28" s="141" t="s">
        <v>89</v>
      </c>
      <c r="AO28" s="72"/>
      <c r="AP28" s="142">
        <f t="shared" si="2"/>
        <v>0</v>
      </c>
      <c r="AQ28" s="72"/>
      <c r="AR28" s="143" t="s">
        <v>90</v>
      </c>
      <c r="AS28" s="72"/>
      <c r="AT28" s="142">
        <f t="shared" si="3"/>
        <v>0</v>
      </c>
      <c r="AU28" s="72"/>
      <c r="AV28" s="75"/>
      <c r="AW28" s="135" t="s">
        <v>41</v>
      </c>
      <c r="AX28" s="71"/>
      <c r="AY28" s="72"/>
      <c r="AZ28" s="75"/>
      <c r="BA28" s="75"/>
      <c r="BB28" s="75"/>
      <c r="BC28" s="75"/>
      <c r="BD28" s="75"/>
    </row>
    <row r="29">
      <c r="A29" s="75"/>
      <c r="B29" s="207"/>
      <c r="C29" s="208" t="s">
        <v>487</v>
      </c>
      <c r="D29" s="71"/>
      <c r="E29" s="71"/>
      <c r="F29" s="72"/>
      <c r="G29" s="208" t="str">
        <f>VLOOKUP(C29,System!$B$17:$H$40,3,FALSE)</f>
        <v/>
      </c>
      <c r="H29" s="71"/>
      <c r="I29" s="72"/>
      <c r="J29" s="208"/>
      <c r="K29" s="72"/>
      <c r="L29" s="280"/>
      <c r="M29" s="72"/>
      <c r="N29" s="210"/>
      <c r="O29" s="72"/>
      <c r="P29" s="207">
        <f t="shared" si="1"/>
        <v>0</v>
      </c>
      <c r="Q29" s="210"/>
      <c r="R29" s="72"/>
      <c r="S29" s="210" t="str">
        <f t="array" ref="S29">LET(
  mesTxt,LOWER(TRIM(INDEX($U29:$V29,1,1))),
  meses,{"enero";"febrero";"marzo";"abril";"mayo";"junio";"julio";"agosto";"septiembre";"octubre";"noviembre";"diciembre"},
  mesNum,IFERROR(MATCH(mesTxt,meses,0),0),
  anio,YEAR(DASHBOARD!$AY$2),
  inicio,DATE(anio,mesNum,1),
  fin,EOMONTH(inicio,0),
  disciplina,LOWER(TRIM(INDEX($C29:$D29,1,1))),
  instructor,LOWER(TRIM(INDEX($G29:$I29,1,1))),
  paga,N(INDEX($N29:$O29,1,1)),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9" s="72"/>
      <c r="U29" s="211"/>
      <c r="V29" s="72"/>
      <c r="W29" s="75"/>
      <c r="X29" s="118" t="s">
        <v>93</v>
      </c>
      <c r="Y29" s="84"/>
      <c r="Z29" s="214">
        <f>SUMIFS($P$34:$P$825,$C$34:$C$825,"&gt;="&amp;DATE(2026,11,1),$C$34:$C$825,"&lt;"&amp;DATE(2026,12,1),$E$34:$E$825,"INGRESOS",$Y$34:$Y$825,"COMPLETADO")</f>
        <v>0</v>
      </c>
      <c r="AA29" s="72"/>
      <c r="AB29" s="118" t="s">
        <v>94</v>
      </c>
      <c r="AC29" s="84"/>
      <c r="AD29" s="119">
        <f>SUMIFS($P$34:$P$825,$C$34:$C$825,"&gt;="&amp;DATE(2026,12,1),$C$34:$C$825,"&lt;"&amp;DATE(2027,1,1),$E$34:$E$825,"INGRESOS",$Y$34:$Y$825,"COMPLETADO")</f>
        <v>0</v>
      </c>
      <c r="AE29" s="84"/>
      <c r="AF29" s="120" t="s">
        <v>93</v>
      </c>
      <c r="AG29" s="84"/>
      <c r="AH29" s="116">
        <f>-SUMIFS($P$34:$P$825,$C$34:$C$825,"&gt;="&amp;DATE(2026,11,1),$C$34:$C$825,"&lt;"&amp;DATE(2026,12,1),$E$34:$E$825,"EGRESOS",$Y$34:$Y$825,"COMPLETADO")</f>
        <v>0</v>
      </c>
      <c r="AI29" s="72"/>
      <c r="AJ29" s="120" t="s">
        <v>94</v>
      </c>
      <c r="AK29" s="84"/>
      <c r="AL29" s="121">
        <f>-SUMIFS($P$34:$P$825,$C$34:$C$825,"&gt;="&amp;DATE(2026,12,1),$C$34:$C$825,"&lt;"&amp;DATE(2027,1,1),$E$34:$E$825,"EGRESOS",$Y$34:$Y$825,"COMPLETADO")</f>
        <v>0</v>
      </c>
      <c r="AM29" s="84"/>
      <c r="AN29" s="148" t="s">
        <v>93</v>
      </c>
      <c r="AO29" s="84"/>
      <c r="AP29" s="142">
        <f t="shared" si="2"/>
        <v>0</v>
      </c>
      <c r="AQ29" s="72"/>
      <c r="AR29" s="149" t="s">
        <v>94</v>
      </c>
      <c r="AS29" s="84"/>
      <c r="AT29" s="142">
        <f t="shared" si="3"/>
        <v>0</v>
      </c>
      <c r="AU29" s="72"/>
      <c r="AV29" s="75"/>
      <c r="AW29" s="88">
        <f>AW26-AZ26-X3</f>
        <v>322000</v>
      </c>
      <c r="AX29" s="77"/>
      <c r="AY29" s="84"/>
      <c r="AZ29" s="75"/>
      <c r="BA29" s="75"/>
      <c r="BB29" s="75"/>
      <c r="BC29" s="75"/>
      <c r="BD29" s="75"/>
    </row>
    <row r="30">
      <c r="A30" s="75"/>
      <c r="B30" s="207"/>
      <c r="C30" s="208" t="s">
        <v>487</v>
      </c>
      <c r="D30" s="71"/>
      <c r="E30" s="71"/>
      <c r="F30" s="72"/>
      <c r="G30" s="208" t="str">
        <f>VLOOKUP(C30,System!$B$17:$H$40,3,FALSE)</f>
        <v/>
      </c>
      <c r="H30" s="71"/>
      <c r="I30" s="72"/>
      <c r="J30" s="208"/>
      <c r="K30" s="72"/>
      <c r="L30" s="280"/>
      <c r="M30" s="72"/>
      <c r="N30" s="210"/>
      <c r="O30" s="72"/>
      <c r="P30" s="207">
        <f t="shared" si="1"/>
        <v>0</v>
      </c>
      <c r="Q30" s="210"/>
      <c r="R30" s="72"/>
      <c r="S30" s="210" t="str">
        <f t="array" ref="S30">LET(
  mesTxt,LOWER(TRIM(INDEX($U30:$V30,1,1))),
  meses,{"enero";"febrero";"marzo";"abril";"mayo";"junio";"julio";"agosto";"septiembre";"octubre";"noviembre";"diciembre"},
  mesNum,IFERROR(MATCH(mesTxt,meses,0),0),
  anio,YEAR(DASHBOARD!$AY$2),
  inicio,DATE(anio,mesNum,1),
  fin,EOMONTH(inicio,0),
  disciplina,LOWER(TRIM(INDEX($C30:$D30,1,1))),
  instructor,LOWER(TRIM(INDEX($G30:$I30,1,1))),
  paga,N(INDEX($N30:$O30,1,1)),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30" s="72"/>
      <c r="U30" s="211"/>
      <c r="V30" s="72"/>
      <c r="W30" s="75"/>
      <c r="X30" s="122" t="s">
        <v>96</v>
      </c>
      <c r="Y30" s="123"/>
      <c r="Z30" s="123"/>
      <c r="AA30" s="124"/>
      <c r="AB30" s="125">
        <f>SUM(Z24:AA29,AD24:AE29)</f>
        <v>835000</v>
      </c>
      <c r="AC30" s="123"/>
      <c r="AD30" s="123"/>
      <c r="AE30" s="126"/>
      <c r="AF30" s="127" t="s">
        <v>96</v>
      </c>
      <c r="AG30" s="128"/>
      <c r="AH30" s="128"/>
      <c r="AI30" s="129"/>
      <c r="AJ30" s="130">
        <f>SUM(AH24:AI29,AL24:AM29)</f>
        <v>-497000</v>
      </c>
      <c r="AK30" s="128"/>
      <c r="AL30" s="128"/>
      <c r="AM30" s="131"/>
      <c r="AN30" s="150" t="s">
        <v>96</v>
      </c>
      <c r="AO30" s="151"/>
      <c r="AP30" s="151"/>
      <c r="AQ30" s="152"/>
      <c r="AR30" s="153">
        <f>SUM(AP24:AQ29,AT24:AU29)</f>
        <v>338000</v>
      </c>
      <c r="AS30" s="151"/>
      <c r="AT30" s="151"/>
      <c r="AU30" s="154"/>
      <c r="AV30" s="75"/>
      <c r="AW30" s="89"/>
      <c r="AX30" s="90"/>
      <c r="AY30" s="91"/>
      <c r="AZ30" s="75"/>
      <c r="BA30" s="75"/>
      <c r="BB30" s="75"/>
      <c r="BC30" s="75"/>
      <c r="BD30" s="75"/>
    </row>
    <row r="31">
      <c r="A31" s="75"/>
      <c r="B31" s="75"/>
      <c r="C31" s="75"/>
      <c r="D31" s="75"/>
      <c r="E31" s="75"/>
      <c r="F31" s="75"/>
      <c r="G31" s="75"/>
      <c r="H31" s="75"/>
      <c r="I31" s="75"/>
      <c r="J31" s="75"/>
      <c r="K31" s="75"/>
      <c r="L31" s="75"/>
      <c r="M31" s="75"/>
      <c r="N31" s="75"/>
      <c r="P31" s="281">
        <f>SUM(P18:P30)</f>
        <v>20</v>
      </c>
      <c r="Q31" s="75"/>
      <c r="R31" s="75"/>
      <c r="S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row>
    <row r="32" ht="16.5" customHeight="1">
      <c r="A32" s="75"/>
      <c r="B32" s="100" t="s">
        <v>50</v>
      </c>
      <c r="C32" s="71"/>
      <c r="D32" s="71"/>
      <c r="E32" s="71"/>
      <c r="F32" s="71"/>
      <c r="G32" s="71"/>
      <c r="H32" s="71"/>
      <c r="I32" s="71"/>
      <c r="J32" s="71"/>
      <c r="K32" s="71"/>
      <c r="L32" s="71"/>
      <c r="M32" s="71"/>
      <c r="N32" s="71"/>
      <c r="O32" s="71"/>
      <c r="P32" s="71"/>
      <c r="Q32" s="71"/>
      <c r="R32" s="71"/>
      <c r="S32" s="71"/>
      <c r="T32" s="71"/>
      <c r="U32" s="71"/>
      <c r="V32" s="71"/>
      <c r="W32" s="71"/>
      <c r="X32" s="71"/>
      <c r="Y32" s="71"/>
      <c r="Z32" s="72"/>
      <c r="AA32" s="75"/>
      <c r="AB32" s="100" t="s">
        <v>165</v>
      </c>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1"/>
      <c r="BB32" s="71"/>
      <c r="BC32" s="72"/>
      <c r="BD32" s="75"/>
    </row>
    <row r="33" ht="16.5" customHeight="1" outlineLevel="1">
      <c r="A33" s="75"/>
      <c r="B33" s="101" t="s">
        <v>51</v>
      </c>
      <c r="C33" s="102" t="s">
        <v>52</v>
      </c>
      <c r="D33" s="72"/>
      <c r="E33" s="102" t="s">
        <v>53</v>
      </c>
      <c r="F33" s="71"/>
      <c r="G33" s="102" t="s">
        <v>54</v>
      </c>
      <c r="H33" s="71"/>
      <c r="I33" s="102" t="s">
        <v>55</v>
      </c>
      <c r="J33" s="71"/>
      <c r="K33" s="71"/>
      <c r="L33" s="71"/>
      <c r="M33" s="72"/>
      <c r="N33" s="102" t="s">
        <v>56</v>
      </c>
      <c r="O33" s="72"/>
      <c r="P33" s="102" t="s">
        <v>57</v>
      </c>
      <c r="Q33" s="71"/>
      <c r="R33" s="102" t="s">
        <v>58</v>
      </c>
      <c r="S33" s="72"/>
      <c r="T33" s="102" t="s">
        <v>59</v>
      </c>
      <c r="U33" s="71"/>
      <c r="V33" s="102" t="s">
        <v>60</v>
      </c>
      <c r="W33" s="71"/>
      <c r="X33" s="72"/>
      <c r="Y33" s="102" t="s">
        <v>61</v>
      </c>
      <c r="Z33" s="72"/>
      <c r="AA33" s="75"/>
      <c r="AB33" s="102" t="s">
        <v>51</v>
      </c>
      <c r="AC33" s="72"/>
      <c r="AD33" s="102" t="s">
        <v>52</v>
      </c>
      <c r="AE33" s="72"/>
      <c r="AF33" s="102" t="s">
        <v>127</v>
      </c>
      <c r="AG33" s="71"/>
      <c r="AH33" s="71"/>
      <c r="AI33" s="102" t="s">
        <v>129</v>
      </c>
      <c r="AJ33" s="71"/>
      <c r="AK33" s="71"/>
      <c r="AL33" s="102" t="s">
        <v>130</v>
      </c>
      <c r="AM33" s="72"/>
      <c r="AN33" s="102" t="s">
        <v>131</v>
      </c>
      <c r="AO33" s="72"/>
      <c r="AP33" s="102" t="s">
        <v>132</v>
      </c>
      <c r="AQ33" s="72"/>
      <c r="AR33" s="102" t="s">
        <v>133</v>
      </c>
      <c r="AS33" s="72"/>
      <c r="AT33" s="102" t="s">
        <v>169</v>
      </c>
      <c r="AU33" s="72"/>
      <c r="AV33" s="102" t="s">
        <v>61</v>
      </c>
      <c r="AW33" s="71"/>
      <c r="AX33" s="72"/>
      <c r="AY33" s="102" t="s">
        <v>170</v>
      </c>
      <c r="AZ33" s="71"/>
      <c r="BA33" s="71"/>
      <c r="BB33" s="102" t="s">
        <v>171</v>
      </c>
      <c r="BC33" s="72"/>
      <c r="BD33" s="75"/>
    </row>
    <row r="34" ht="16.5" customHeight="1" outlineLevel="1">
      <c r="A34" s="75"/>
      <c r="B34" s="105" t="s">
        <v>1510</v>
      </c>
      <c r="C34" s="106">
        <v>46221.00528009259</v>
      </c>
      <c r="D34" s="72"/>
      <c r="E34" s="107" t="s">
        <v>7</v>
      </c>
      <c r="F34" s="71"/>
      <c r="G34" s="107" t="s">
        <v>174</v>
      </c>
      <c r="H34" s="71"/>
      <c r="I34" s="107" t="s">
        <v>1513</v>
      </c>
      <c r="J34" s="71"/>
      <c r="K34" s="71"/>
      <c r="L34" s="71"/>
      <c r="M34" s="72"/>
      <c r="N34" s="246" t="s">
        <v>1515</v>
      </c>
      <c r="O34" s="72"/>
      <c r="P34" s="109">
        <v>5000.0</v>
      </c>
      <c r="Q34" s="71"/>
      <c r="R34" s="110">
        <v>0.0</v>
      </c>
      <c r="S34" s="72"/>
      <c r="T34" s="111" t="s">
        <v>66</v>
      </c>
      <c r="U34" s="72"/>
      <c r="V34" s="112" t="s">
        <v>79</v>
      </c>
      <c r="W34" s="71"/>
      <c r="X34" s="72"/>
      <c r="Y34" s="112" t="s">
        <v>68</v>
      </c>
      <c r="Z34" s="72"/>
      <c r="AA34" s="75"/>
      <c r="AB34" s="111" t="s">
        <v>2807</v>
      </c>
      <c r="AC34" s="72"/>
      <c r="AD34" s="166">
        <v>46219.65827368056</v>
      </c>
      <c r="AE34" s="72"/>
      <c r="AF34" s="111" t="s">
        <v>984</v>
      </c>
      <c r="AG34" s="71"/>
      <c r="AH34" s="72"/>
      <c r="AI34" s="111" t="s">
        <v>880</v>
      </c>
      <c r="AJ34" s="71"/>
      <c r="AK34" s="72"/>
      <c r="AL34" s="155" t="s">
        <v>1558</v>
      </c>
      <c r="AM34" s="72"/>
      <c r="AN34" s="155" t="s">
        <v>2809</v>
      </c>
      <c r="AO34" s="72"/>
      <c r="AP34" s="156" t="s">
        <v>2692</v>
      </c>
      <c r="AQ34" s="72"/>
      <c r="AR34" s="156" t="s">
        <v>1186</v>
      </c>
      <c r="AS34" s="72"/>
      <c r="AT34" s="160">
        <v>25000.0</v>
      </c>
      <c r="AU34" s="72"/>
      <c r="AV34" s="156" t="s">
        <v>187</v>
      </c>
      <c r="AW34" s="71"/>
      <c r="AX34" s="72"/>
      <c r="AY34" s="111" t="s">
        <v>2810</v>
      </c>
      <c r="AZ34" s="71"/>
      <c r="BA34" s="72"/>
      <c r="BB34" s="171">
        <v>46250.0</v>
      </c>
      <c r="BC34" s="72"/>
      <c r="BD34" s="75"/>
    </row>
    <row r="35" ht="16.5" customHeight="1" outlineLevel="1">
      <c r="A35" s="75"/>
      <c r="B35" s="105" t="s">
        <v>1522</v>
      </c>
      <c r="C35" s="106">
        <v>46221.00346236111</v>
      </c>
      <c r="D35" s="72"/>
      <c r="E35" s="107" t="s">
        <v>7</v>
      </c>
      <c r="F35" s="71"/>
      <c r="G35" s="107" t="s">
        <v>174</v>
      </c>
      <c r="H35" s="71"/>
      <c r="I35" s="107" t="s">
        <v>1524</v>
      </c>
      <c r="J35" s="71"/>
      <c r="K35" s="71"/>
      <c r="L35" s="71"/>
      <c r="M35" s="72"/>
      <c r="N35" s="246" t="s">
        <v>1526</v>
      </c>
      <c r="O35" s="72"/>
      <c r="P35" s="109">
        <v>5000.0</v>
      </c>
      <c r="Q35" s="71"/>
      <c r="R35" s="110">
        <v>0.0</v>
      </c>
      <c r="S35" s="72"/>
      <c r="T35" s="111" t="s">
        <v>66</v>
      </c>
      <c r="U35" s="72"/>
      <c r="V35" s="112" t="s">
        <v>79</v>
      </c>
      <c r="W35" s="71"/>
      <c r="X35" s="72"/>
      <c r="Y35" s="112" t="s">
        <v>68</v>
      </c>
      <c r="Z35" s="72"/>
      <c r="AA35" s="75"/>
      <c r="AB35" s="169" t="s">
        <v>2813</v>
      </c>
      <c r="AC35" s="72"/>
      <c r="AD35" s="170">
        <v>46219.656922152775</v>
      </c>
      <c r="AE35" s="72"/>
      <c r="AF35" s="111" t="s">
        <v>2814</v>
      </c>
      <c r="AG35" s="71"/>
      <c r="AH35" s="72"/>
      <c r="AI35" s="111" t="s">
        <v>2815</v>
      </c>
      <c r="AJ35" s="71"/>
      <c r="AK35" s="72"/>
      <c r="AL35" s="111" t="s">
        <v>1564</v>
      </c>
      <c r="AM35" s="72"/>
      <c r="AN35" s="111">
        <v>3.764239892E9</v>
      </c>
      <c r="AO35" s="72"/>
      <c r="AP35" s="156" t="s">
        <v>2692</v>
      </c>
      <c r="AQ35" s="72"/>
      <c r="AR35" s="156" t="s">
        <v>1186</v>
      </c>
      <c r="AS35" s="72"/>
      <c r="AT35" s="160">
        <v>25000.0</v>
      </c>
      <c r="AU35" s="72"/>
      <c r="AV35" s="156" t="s">
        <v>187</v>
      </c>
      <c r="AW35" s="71"/>
      <c r="AX35" s="72"/>
      <c r="AY35" s="111" t="s">
        <v>2810</v>
      </c>
      <c r="AZ35" s="71"/>
      <c r="BA35" s="72"/>
      <c r="BB35" s="171">
        <v>46250.0</v>
      </c>
      <c r="BC35" s="72"/>
      <c r="BD35" s="75"/>
    </row>
    <row r="36" ht="16.5" customHeight="1" outlineLevel="1">
      <c r="A36" s="75"/>
      <c r="B36" s="105" t="s">
        <v>1537</v>
      </c>
      <c r="C36" s="106">
        <v>46221.001499826394</v>
      </c>
      <c r="D36" s="72"/>
      <c r="E36" s="107" t="s">
        <v>7</v>
      </c>
      <c r="F36" s="71"/>
      <c r="G36" s="107" t="s">
        <v>174</v>
      </c>
      <c r="H36" s="71"/>
      <c r="I36" s="107" t="s">
        <v>1513</v>
      </c>
      <c r="J36" s="71"/>
      <c r="K36" s="71"/>
      <c r="L36" s="71"/>
      <c r="M36" s="72"/>
      <c r="N36" s="246" t="s">
        <v>1515</v>
      </c>
      <c r="O36" s="72"/>
      <c r="P36" s="109">
        <v>20000.0</v>
      </c>
      <c r="Q36" s="71"/>
      <c r="R36" s="110">
        <v>0.0</v>
      </c>
      <c r="S36" s="72"/>
      <c r="T36" s="111" t="s">
        <v>88</v>
      </c>
      <c r="U36" s="72"/>
      <c r="V36" s="112" t="s">
        <v>79</v>
      </c>
      <c r="W36" s="71"/>
      <c r="X36" s="72"/>
      <c r="Y36" s="112" t="s">
        <v>68</v>
      </c>
      <c r="Z36" s="72"/>
      <c r="AA36" s="75"/>
      <c r="AB36" s="169" t="s">
        <v>2817</v>
      </c>
      <c r="AC36" s="72"/>
      <c r="AD36" s="170">
        <v>46210.71191695602</v>
      </c>
      <c r="AE36" s="72"/>
      <c r="AF36" s="111" t="s">
        <v>2818</v>
      </c>
      <c r="AG36" s="71"/>
      <c r="AH36" s="72"/>
      <c r="AI36" s="111" t="s">
        <v>2819</v>
      </c>
      <c r="AJ36" s="71"/>
      <c r="AK36" s="72"/>
      <c r="AL36" s="111" t="s">
        <v>2820</v>
      </c>
      <c r="AM36" s="72"/>
      <c r="AN36" s="111">
        <v>3.764848014E9</v>
      </c>
      <c r="AO36" s="72"/>
      <c r="AP36" s="156" t="s">
        <v>2692</v>
      </c>
      <c r="AQ36" s="72"/>
      <c r="AR36" s="156" t="s">
        <v>1186</v>
      </c>
      <c r="AS36" s="72"/>
      <c r="AT36" s="160">
        <v>25000.0</v>
      </c>
      <c r="AU36" s="72"/>
      <c r="AV36" s="156" t="s">
        <v>326</v>
      </c>
      <c r="AW36" s="71"/>
      <c r="AX36" s="72"/>
      <c r="AY36" s="111" t="s">
        <v>2810</v>
      </c>
      <c r="AZ36" s="71"/>
      <c r="BA36" s="72"/>
      <c r="BB36" s="156" t="s">
        <v>188</v>
      </c>
      <c r="BC36" s="72"/>
      <c r="BD36" s="75"/>
    </row>
    <row r="37" ht="16.5" customHeight="1" outlineLevel="1">
      <c r="A37" s="75"/>
      <c r="B37" s="105" t="s">
        <v>1540</v>
      </c>
      <c r="C37" s="106">
        <v>46220.999440949076</v>
      </c>
      <c r="D37" s="72"/>
      <c r="E37" s="107" t="s">
        <v>7</v>
      </c>
      <c r="F37" s="71"/>
      <c r="G37" s="107" t="s">
        <v>174</v>
      </c>
      <c r="H37" s="71"/>
      <c r="I37" s="107" t="s">
        <v>1524</v>
      </c>
      <c r="J37" s="71"/>
      <c r="K37" s="71"/>
      <c r="L37" s="71"/>
      <c r="M37" s="72"/>
      <c r="N37" s="246" t="s">
        <v>1526</v>
      </c>
      <c r="O37" s="72"/>
      <c r="P37" s="109">
        <v>20000.0</v>
      </c>
      <c r="Q37" s="71"/>
      <c r="R37" s="110">
        <v>0.0</v>
      </c>
      <c r="S37" s="72"/>
      <c r="T37" s="111" t="s">
        <v>88</v>
      </c>
      <c r="U37" s="72"/>
      <c r="V37" s="112" t="s">
        <v>79</v>
      </c>
      <c r="W37" s="71"/>
      <c r="X37" s="72"/>
      <c r="Y37" s="112" t="s">
        <v>68</v>
      </c>
      <c r="Z37" s="72"/>
      <c r="AA37" s="75"/>
      <c r="AB37" s="169" t="s">
        <v>2824</v>
      </c>
      <c r="AC37" s="72"/>
      <c r="AD37" s="170">
        <v>46205.763578680555</v>
      </c>
      <c r="AE37" s="72"/>
      <c r="AF37" s="111" t="s">
        <v>2825</v>
      </c>
      <c r="AG37" s="71"/>
      <c r="AH37" s="72"/>
      <c r="AI37" s="111" t="s">
        <v>2826</v>
      </c>
      <c r="AJ37" s="71"/>
      <c r="AK37" s="72"/>
      <c r="AL37" s="111" t="s">
        <v>2071</v>
      </c>
      <c r="AM37" s="72"/>
      <c r="AN37" s="111">
        <v>3.764559297E9</v>
      </c>
      <c r="AO37" s="72"/>
      <c r="AP37" s="156" t="s">
        <v>2692</v>
      </c>
      <c r="AQ37" s="72"/>
      <c r="AR37" s="156" t="s">
        <v>1186</v>
      </c>
      <c r="AS37" s="72"/>
      <c r="AT37" s="160">
        <v>25000.0</v>
      </c>
      <c r="AU37" s="72"/>
      <c r="AV37" s="156" t="s">
        <v>246</v>
      </c>
      <c r="AW37" s="71"/>
      <c r="AX37" s="72"/>
      <c r="AY37" s="111" t="s">
        <v>2810</v>
      </c>
      <c r="AZ37" s="71"/>
      <c r="BA37" s="72"/>
      <c r="BB37" s="171">
        <v>46236.0</v>
      </c>
      <c r="BC37" s="72"/>
      <c r="BD37" s="75"/>
    </row>
    <row r="38" ht="16.5" customHeight="1" outlineLevel="1">
      <c r="A38" s="75"/>
      <c r="B38" s="105" t="s">
        <v>1555</v>
      </c>
      <c r="C38" s="106">
        <v>46219.66077016204</v>
      </c>
      <c r="D38" s="72"/>
      <c r="E38" s="107" t="s">
        <v>7</v>
      </c>
      <c r="F38" s="71"/>
      <c r="G38" s="107" t="s">
        <v>174</v>
      </c>
      <c r="H38" s="71"/>
      <c r="I38" s="107" t="s">
        <v>1556</v>
      </c>
      <c r="J38" s="71"/>
      <c r="K38" s="71"/>
      <c r="L38" s="71"/>
      <c r="M38" s="72"/>
      <c r="N38" s="246" t="s">
        <v>1558</v>
      </c>
      <c r="O38" s="72"/>
      <c r="P38" s="109">
        <v>25000.0</v>
      </c>
      <c r="Q38" s="71"/>
      <c r="R38" s="110">
        <v>0.0</v>
      </c>
      <c r="S38" s="72"/>
      <c r="T38" s="111" t="s">
        <v>88</v>
      </c>
      <c r="U38" s="72"/>
      <c r="V38" s="112" t="s">
        <v>79</v>
      </c>
      <c r="W38" s="71"/>
      <c r="X38" s="72"/>
      <c r="Y38" s="112" t="s">
        <v>68</v>
      </c>
      <c r="Z38" s="72"/>
      <c r="AA38" s="75"/>
      <c r="AB38" s="169" t="s">
        <v>2827</v>
      </c>
      <c r="AC38" s="72"/>
      <c r="AD38" s="170">
        <v>46202.0</v>
      </c>
      <c r="AE38" s="72"/>
      <c r="AF38" s="111" t="s">
        <v>2828</v>
      </c>
      <c r="AG38" s="71"/>
      <c r="AH38" s="72"/>
      <c r="AI38" s="111" t="s">
        <v>2829</v>
      </c>
      <c r="AJ38" s="71"/>
      <c r="AK38" s="72"/>
      <c r="AL38" s="111" t="s">
        <v>2142</v>
      </c>
      <c r="AM38" s="72"/>
      <c r="AN38" s="111">
        <v>3.764899469E9</v>
      </c>
      <c r="AO38" s="72"/>
      <c r="AP38" s="156" t="s">
        <v>2692</v>
      </c>
      <c r="AQ38" s="72"/>
      <c r="AR38" s="156" t="s">
        <v>1186</v>
      </c>
      <c r="AS38" s="72"/>
      <c r="AT38" s="160">
        <v>25000.0</v>
      </c>
      <c r="AU38" s="72"/>
      <c r="AV38" s="156" t="s">
        <v>246</v>
      </c>
      <c r="AW38" s="71"/>
      <c r="AX38" s="72"/>
      <c r="AY38" s="111" t="s">
        <v>2810</v>
      </c>
      <c r="AZ38" s="71"/>
      <c r="BA38" s="72"/>
      <c r="BB38" s="171">
        <v>46233.0</v>
      </c>
      <c r="BC38" s="72"/>
      <c r="BD38" s="75"/>
    </row>
    <row r="39" ht="16.5" customHeight="1" outlineLevel="1">
      <c r="A39" s="75"/>
      <c r="B39" s="105" t="s">
        <v>1562</v>
      </c>
      <c r="C39" s="106">
        <v>46219.65976998843</v>
      </c>
      <c r="D39" s="72"/>
      <c r="E39" s="107" t="s">
        <v>7</v>
      </c>
      <c r="F39" s="71"/>
      <c r="G39" s="107" t="s">
        <v>174</v>
      </c>
      <c r="H39" s="71"/>
      <c r="I39" s="107" t="s">
        <v>1563</v>
      </c>
      <c r="J39" s="71"/>
      <c r="K39" s="71"/>
      <c r="L39" s="71"/>
      <c r="M39" s="72"/>
      <c r="N39" s="246" t="s">
        <v>1564</v>
      </c>
      <c r="O39" s="72"/>
      <c r="P39" s="109">
        <v>25000.0</v>
      </c>
      <c r="Q39" s="71"/>
      <c r="R39" s="110">
        <v>0.0</v>
      </c>
      <c r="S39" s="72"/>
      <c r="T39" s="111" t="s">
        <v>88</v>
      </c>
      <c r="U39" s="72"/>
      <c r="V39" s="112" t="s">
        <v>79</v>
      </c>
      <c r="W39" s="71"/>
      <c r="X39" s="72"/>
      <c r="Y39" s="112" t="s">
        <v>68</v>
      </c>
      <c r="Z39" s="72"/>
      <c r="AA39" s="75"/>
      <c r="AB39" s="169" t="s">
        <v>2830</v>
      </c>
      <c r="AC39" s="72"/>
      <c r="AD39" s="170">
        <v>46198.778060937504</v>
      </c>
      <c r="AE39" s="72"/>
      <c r="AF39" s="111" t="s">
        <v>2832</v>
      </c>
      <c r="AG39" s="71"/>
      <c r="AH39" s="72"/>
      <c r="AI39" s="111" t="s">
        <v>620</v>
      </c>
      <c r="AJ39" s="71"/>
      <c r="AK39" s="72"/>
      <c r="AL39" s="111" t="s">
        <v>2833</v>
      </c>
      <c r="AM39" s="72"/>
      <c r="AN39" s="111">
        <v>3.76520582E8</v>
      </c>
      <c r="AO39" s="72"/>
      <c r="AP39" s="156" t="s">
        <v>2692</v>
      </c>
      <c r="AQ39" s="72"/>
      <c r="AR39" s="156" t="s">
        <v>1186</v>
      </c>
      <c r="AS39" s="72"/>
      <c r="AT39" s="160">
        <v>25000.0</v>
      </c>
      <c r="AU39" s="72"/>
      <c r="AV39" s="156" t="s">
        <v>326</v>
      </c>
      <c r="AW39" s="71"/>
      <c r="AX39" s="72"/>
      <c r="AY39" s="111" t="s">
        <v>2810</v>
      </c>
      <c r="AZ39" s="71"/>
      <c r="BA39" s="72"/>
      <c r="BB39" s="156" t="s">
        <v>188</v>
      </c>
      <c r="BC39" s="72"/>
      <c r="BD39" s="75"/>
    </row>
    <row r="40" ht="16.5" customHeight="1" outlineLevel="1">
      <c r="A40" s="75"/>
      <c r="B40" s="105" t="s">
        <v>1607</v>
      </c>
      <c r="C40" s="106">
        <v>46217.814762071765</v>
      </c>
      <c r="D40" s="72"/>
      <c r="E40" s="107" t="s">
        <v>76</v>
      </c>
      <c r="F40" s="71"/>
      <c r="G40" s="107" t="s">
        <v>77</v>
      </c>
      <c r="H40" s="71"/>
      <c r="I40" s="107" t="s">
        <v>1609</v>
      </c>
      <c r="J40" s="71"/>
      <c r="K40" s="71"/>
      <c r="L40" s="71"/>
      <c r="M40" s="72"/>
      <c r="N40" s="246" t="s">
        <v>65</v>
      </c>
      <c r="O40" s="72"/>
      <c r="P40" s="109">
        <v>40000.0</v>
      </c>
      <c r="Q40" s="71"/>
      <c r="R40" s="110">
        <v>0.0</v>
      </c>
      <c r="S40" s="72"/>
      <c r="T40" s="111" t="s">
        <v>88</v>
      </c>
      <c r="U40" s="72"/>
      <c r="V40" s="112" t="s">
        <v>79</v>
      </c>
      <c r="W40" s="71"/>
      <c r="X40" s="72"/>
      <c r="Y40" s="112" t="s">
        <v>68</v>
      </c>
      <c r="Z40" s="72"/>
      <c r="AA40" s="75"/>
      <c r="AB40" s="169" t="s">
        <v>2837</v>
      </c>
      <c r="AC40" s="72"/>
      <c r="AD40" s="170">
        <v>46198.77003626157</v>
      </c>
      <c r="AE40" s="72"/>
      <c r="AF40" s="111" t="s">
        <v>2838</v>
      </c>
      <c r="AG40" s="71"/>
      <c r="AH40" s="72"/>
      <c r="AI40" s="111" t="s">
        <v>496</v>
      </c>
      <c r="AJ40" s="71"/>
      <c r="AK40" s="72"/>
      <c r="AL40" s="111" t="s">
        <v>2196</v>
      </c>
      <c r="AM40" s="72"/>
      <c r="AN40" s="111">
        <v>3.765105154E9</v>
      </c>
      <c r="AO40" s="72"/>
      <c r="AP40" s="156" t="s">
        <v>2692</v>
      </c>
      <c r="AQ40" s="72"/>
      <c r="AR40" s="156" t="s">
        <v>1186</v>
      </c>
      <c r="AS40" s="72"/>
      <c r="AT40" s="160">
        <v>25000.0</v>
      </c>
      <c r="AU40" s="72"/>
      <c r="AV40" s="156" t="s">
        <v>246</v>
      </c>
      <c r="AW40" s="71"/>
      <c r="AX40" s="72"/>
      <c r="AY40" s="111" t="s">
        <v>2810</v>
      </c>
      <c r="AZ40" s="71"/>
      <c r="BA40" s="72"/>
      <c r="BB40" s="171">
        <v>46229.0</v>
      </c>
      <c r="BC40" s="72"/>
      <c r="BD40" s="75"/>
    </row>
    <row r="41" ht="16.5" customHeight="1" outlineLevel="1">
      <c r="A41" s="75"/>
      <c r="B41" s="105" t="s">
        <v>1856</v>
      </c>
      <c r="C41" s="106">
        <v>46211.757043391204</v>
      </c>
      <c r="D41" s="72"/>
      <c r="E41" s="107" t="s">
        <v>7</v>
      </c>
      <c r="F41" s="71"/>
      <c r="G41" s="107" t="s">
        <v>174</v>
      </c>
      <c r="H41" s="71"/>
      <c r="I41" s="107" t="s">
        <v>1859</v>
      </c>
      <c r="J41" s="71"/>
      <c r="K41" s="71"/>
      <c r="L41" s="71"/>
      <c r="M41" s="72"/>
      <c r="N41" s="246" t="s">
        <v>1399</v>
      </c>
      <c r="O41" s="72"/>
      <c r="P41" s="109">
        <v>25000.0</v>
      </c>
      <c r="Q41" s="71"/>
      <c r="R41" s="110">
        <v>0.0</v>
      </c>
      <c r="S41" s="72"/>
      <c r="T41" s="111" t="s">
        <v>66</v>
      </c>
      <c r="U41" s="72"/>
      <c r="V41" s="112" t="s">
        <v>79</v>
      </c>
      <c r="W41" s="71"/>
      <c r="X41" s="72"/>
      <c r="Y41" s="112" t="s">
        <v>68</v>
      </c>
      <c r="Z41" s="72"/>
      <c r="AA41" s="75"/>
      <c r="AB41" s="169" t="s">
        <v>2842</v>
      </c>
      <c r="AC41" s="72"/>
      <c r="AD41" s="170">
        <v>46182.69417136574</v>
      </c>
      <c r="AE41" s="72"/>
      <c r="AF41" s="111" t="s">
        <v>2843</v>
      </c>
      <c r="AG41" s="71"/>
      <c r="AH41" s="72"/>
      <c r="AI41" s="111" t="s">
        <v>2844</v>
      </c>
      <c r="AJ41" s="71"/>
      <c r="AK41" s="72"/>
      <c r="AL41" s="111" t="s">
        <v>2337</v>
      </c>
      <c r="AM41" s="72"/>
      <c r="AN41" s="111">
        <v>3.765109451E9</v>
      </c>
      <c r="AO41" s="72"/>
      <c r="AP41" s="156" t="s">
        <v>2692</v>
      </c>
      <c r="AQ41" s="72"/>
      <c r="AR41" s="156" t="s">
        <v>1186</v>
      </c>
      <c r="AS41" s="72"/>
      <c r="AT41" s="160">
        <v>25000.0</v>
      </c>
      <c r="AU41" s="72"/>
      <c r="AV41" s="156" t="s">
        <v>326</v>
      </c>
      <c r="AW41" s="71"/>
      <c r="AX41" s="72"/>
      <c r="AY41" s="111" t="s">
        <v>2810</v>
      </c>
      <c r="AZ41" s="71"/>
      <c r="BA41" s="72"/>
      <c r="BB41" s="171">
        <v>46213.0</v>
      </c>
      <c r="BC41" s="72"/>
      <c r="BD41" s="75"/>
    </row>
    <row r="42" ht="16.5" customHeight="1" outlineLevel="1">
      <c r="A42" s="75"/>
      <c r="B42" s="105" t="s">
        <v>1893</v>
      </c>
      <c r="C42" s="106">
        <v>46210.709776539356</v>
      </c>
      <c r="D42" s="72"/>
      <c r="E42" s="107" t="s">
        <v>7</v>
      </c>
      <c r="F42" s="71"/>
      <c r="G42" s="107" t="s">
        <v>174</v>
      </c>
      <c r="H42" s="71"/>
      <c r="I42" s="107" t="s">
        <v>1894</v>
      </c>
      <c r="J42" s="71"/>
      <c r="K42" s="71"/>
      <c r="L42" s="71"/>
      <c r="M42" s="72"/>
      <c r="N42" s="246" t="s">
        <v>1895</v>
      </c>
      <c r="O42" s="72"/>
      <c r="P42" s="109">
        <v>25000.0</v>
      </c>
      <c r="Q42" s="71"/>
      <c r="R42" s="110">
        <v>0.0</v>
      </c>
      <c r="S42" s="72"/>
      <c r="T42" s="111" t="s">
        <v>88</v>
      </c>
      <c r="U42" s="72"/>
      <c r="V42" s="112" t="s">
        <v>79</v>
      </c>
      <c r="W42" s="71"/>
      <c r="X42" s="72"/>
      <c r="Y42" s="112" t="s">
        <v>68</v>
      </c>
      <c r="Z42" s="72"/>
      <c r="AA42" s="75"/>
      <c r="AB42" s="169" t="s">
        <v>2846</v>
      </c>
      <c r="AC42" s="72"/>
      <c r="AD42" s="170">
        <v>46175.76796545139</v>
      </c>
      <c r="AE42" s="72"/>
      <c r="AF42" s="111" t="s">
        <v>1553</v>
      </c>
      <c r="AG42" s="71"/>
      <c r="AH42" s="72"/>
      <c r="AI42" s="111" t="s">
        <v>852</v>
      </c>
      <c r="AJ42" s="71"/>
      <c r="AK42" s="72"/>
      <c r="AL42" s="111" t="s">
        <v>1554</v>
      </c>
      <c r="AM42" s="72"/>
      <c r="AN42" s="111">
        <v>3.765238807E9</v>
      </c>
      <c r="AO42" s="72"/>
      <c r="AP42" s="156" t="s">
        <v>2692</v>
      </c>
      <c r="AQ42" s="72"/>
      <c r="AR42" s="156" t="s">
        <v>1186</v>
      </c>
      <c r="AS42" s="72"/>
      <c r="AT42" s="160">
        <v>25000.0</v>
      </c>
      <c r="AU42" s="72"/>
      <c r="AV42" s="156" t="s">
        <v>544</v>
      </c>
      <c r="AW42" s="71"/>
      <c r="AX42" s="72"/>
      <c r="AY42" s="111" t="s">
        <v>2810</v>
      </c>
      <c r="AZ42" s="71"/>
      <c r="BA42" s="72"/>
      <c r="BB42" s="171">
        <v>46222.0</v>
      </c>
      <c r="BC42" s="72"/>
      <c r="BD42" s="75"/>
    </row>
    <row r="43" ht="16.5" customHeight="1" outlineLevel="1">
      <c r="A43" s="75"/>
      <c r="B43" s="105" t="s">
        <v>1966</v>
      </c>
      <c r="C43" s="106">
        <v>46209.75992326389</v>
      </c>
      <c r="D43" s="72"/>
      <c r="E43" s="107" t="s">
        <v>7</v>
      </c>
      <c r="F43" s="71"/>
      <c r="G43" s="107" t="s">
        <v>174</v>
      </c>
      <c r="H43" s="71"/>
      <c r="I43" s="107" t="s">
        <v>1968</v>
      </c>
      <c r="J43" s="71"/>
      <c r="K43" s="71"/>
      <c r="L43" s="71"/>
      <c r="M43" s="72"/>
      <c r="N43" s="246" t="s">
        <v>1969</v>
      </c>
      <c r="O43" s="72"/>
      <c r="P43" s="109">
        <v>25000.0</v>
      </c>
      <c r="Q43" s="71"/>
      <c r="R43" s="110">
        <v>0.0</v>
      </c>
      <c r="S43" s="72"/>
      <c r="T43" s="111" t="s">
        <v>66</v>
      </c>
      <c r="U43" s="72"/>
      <c r="V43" s="112" t="s">
        <v>79</v>
      </c>
      <c r="W43" s="71"/>
      <c r="X43" s="72"/>
      <c r="Y43" s="112" t="s">
        <v>68</v>
      </c>
      <c r="Z43" s="72"/>
      <c r="AA43" s="75"/>
      <c r="AB43" s="169" t="s">
        <v>2851</v>
      </c>
      <c r="AC43" s="72"/>
      <c r="AD43" s="170">
        <v>46175.76672579861</v>
      </c>
      <c r="AE43" s="72"/>
      <c r="AF43" s="111" t="s">
        <v>1545</v>
      </c>
      <c r="AG43" s="71"/>
      <c r="AH43" s="72"/>
      <c r="AI43" s="111" t="s">
        <v>852</v>
      </c>
      <c r="AJ43" s="71"/>
      <c r="AK43" s="72"/>
      <c r="AL43" s="111" t="s">
        <v>1213</v>
      </c>
      <c r="AM43" s="72"/>
      <c r="AN43" s="111">
        <v>3.764354362E9</v>
      </c>
      <c r="AO43" s="72"/>
      <c r="AP43" s="156" t="s">
        <v>2692</v>
      </c>
      <c r="AQ43" s="72"/>
      <c r="AR43" s="156" t="s">
        <v>1186</v>
      </c>
      <c r="AS43" s="72"/>
      <c r="AT43" s="160">
        <v>25000.0</v>
      </c>
      <c r="AU43" s="72"/>
      <c r="AV43" s="156" t="s">
        <v>544</v>
      </c>
      <c r="AW43" s="71"/>
      <c r="AX43" s="72"/>
      <c r="AY43" s="111" t="s">
        <v>2810</v>
      </c>
      <c r="AZ43" s="71"/>
      <c r="BA43" s="72"/>
      <c r="BB43" s="156" t="s">
        <v>188</v>
      </c>
      <c r="BC43" s="72"/>
      <c r="BD43" s="75"/>
    </row>
    <row r="44" ht="16.5" customHeight="1" outlineLevel="1">
      <c r="A44" s="75"/>
      <c r="B44" s="105" t="s">
        <v>1972</v>
      </c>
      <c r="C44" s="106">
        <v>46202.0</v>
      </c>
      <c r="D44" s="72"/>
      <c r="E44" s="107" t="s">
        <v>76</v>
      </c>
      <c r="F44" s="71"/>
      <c r="G44" s="107" t="s">
        <v>77</v>
      </c>
      <c r="H44" s="71"/>
      <c r="I44" s="107" t="s">
        <v>1974</v>
      </c>
      <c r="J44" s="71"/>
      <c r="K44" s="71"/>
      <c r="L44" s="71"/>
      <c r="M44" s="72"/>
      <c r="N44" s="246" t="s">
        <v>65</v>
      </c>
      <c r="O44" s="72"/>
      <c r="P44" s="109">
        <v>30000.0</v>
      </c>
      <c r="Q44" s="71"/>
      <c r="R44" s="110">
        <v>0.0</v>
      </c>
      <c r="S44" s="72"/>
      <c r="T44" s="111" t="s">
        <v>66</v>
      </c>
      <c r="U44" s="72"/>
      <c r="V44" s="112" t="s">
        <v>79</v>
      </c>
      <c r="W44" s="71"/>
      <c r="X44" s="72"/>
      <c r="Y44" s="112" t="s">
        <v>68</v>
      </c>
      <c r="Z44" s="72"/>
      <c r="AA44" s="75"/>
      <c r="AB44" s="169" t="s">
        <v>2855</v>
      </c>
      <c r="AC44" s="72"/>
      <c r="AD44" s="170">
        <v>46171.87079840278</v>
      </c>
      <c r="AE44" s="72"/>
      <c r="AF44" s="111" t="s">
        <v>1843</v>
      </c>
      <c r="AG44" s="71"/>
      <c r="AH44" s="72"/>
      <c r="AI44" s="111" t="s">
        <v>2856</v>
      </c>
      <c r="AJ44" s="71"/>
      <c r="AK44" s="72"/>
      <c r="AL44" s="111" t="s">
        <v>2225</v>
      </c>
      <c r="AM44" s="72"/>
      <c r="AN44" s="111">
        <v>3.76523556E9</v>
      </c>
      <c r="AO44" s="72"/>
      <c r="AP44" s="156" t="s">
        <v>2692</v>
      </c>
      <c r="AQ44" s="72"/>
      <c r="AR44" s="156" t="s">
        <v>1186</v>
      </c>
      <c r="AS44" s="72"/>
      <c r="AT44" s="160">
        <v>25000.0</v>
      </c>
      <c r="AU44" s="72"/>
      <c r="AV44" s="156" t="s">
        <v>326</v>
      </c>
      <c r="AW44" s="71"/>
      <c r="AX44" s="72"/>
      <c r="AY44" s="111" t="s">
        <v>2810</v>
      </c>
      <c r="AZ44" s="71"/>
      <c r="BA44" s="72"/>
      <c r="BB44" s="171">
        <v>46226.0</v>
      </c>
      <c r="BC44" s="72"/>
      <c r="BD44" s="75"/>
    </row>
    <row r="45" ht="16.5" customHeight="1" outlineLevel="1">
      <c r="A45" s="75"/>
      <c r="B45" s="105" t="s">
        <v>2046</v>
      </c>
      <c r="C45" s="106">
        <v>46206.61603446759</v>
      </c>
      <c r="D45" s="72"/>
      <c r="E45" s="107" t="s">
        <v>7</v>
      </c>
      <c r="F45" s="71"/>
      <c r="G45" s="107" t="s">
        <v>174</v>
      </c>
      <c r="H45" s="71"/>
      <c r="I45" s="107" t="s">
        <v>2047</v>
      </c>
      <c r="J45" s="71"/>
      <c r="K45" s="71"/>
      <c r="L45" s="71"/>
      <c r="M45" s="72"/>
      <c r="N45" s="246" t="s">
        <v>2048</v>
      </c>
      <c r="O45" s="72"/>
      <c r="P45" s="109">
        <v>35000.0</v>
      </c>
      <c r="Q45" s="71"/>
      <c r="R45" s="110">
        <v>0.0</v>
      </c>
      <c r="S45" s="72"/>
      <c r="T45" s="111" t="s">
        <v>66</v>
      </c>
      <c r="U45" s="72"/>
      <c r="V45" s="112" t="s">
        <v>79</v>
      </c>
      <c r="W45" s="71"/>
      <c r="X45" s="72"/>
      <c r="Y45" s="112" t="s">
        <v>68</v>
      </c>
      <c r="Z45" s="72"/>
      <c r="AA45" s="75"/>
      <c r="AB45" s="169" t="s">
        <v>2860</v>
      </c>
      <c r="AC45" s="72"/>
      <c r="AD45" s="170">
        <v>46171.86939740741</v>
      </c>
      <c r="AE45" s="72"/>
      <c r="AF45" s="111" t="s">
        <v>2861</v>
      </c>
      <c r="AG45" s="71"/>
      <c r="AH45" s="72"/>
      <c r="AI45" s="111" t="s">
        <v>2863</v>
      </c>
      <c r="AJ45" s="71"/>
      <c r="AK45" s="72"/>
      <c r="AL45" s="111" t="s">
        <v>2220</v>
      </c>
      <c r="AM45" s="72"/>
      <c r="AN45" s="111">
        <v>3.76523556E9</v>
      </c>
      <c r="AO45" s="72"/>
      <c r="AP45" s="156" t="s">
        <v>2692</v>
      </c>
      <c r="AQ45" s="72"/>
      <c r="AR45" s="156" t="s">
        <v>1186</v>
      </c>
      <c r="AS45" s="72"/>
      <c r="AT45" s="160">
        <v>25000.0</v>
      </c>
      <c r="AU45" s="72"/>
      <c r="AV45" s="156" t="s">
        <v>326</v>
      </c>
      <c r="AW45" s="71"/>
      <c r="AX45" s="72"/>
      <c r="AY45" s="111" t="s">
        <v>2810</v>
      </c>
      <c r="AZ45" s="71"/>
      <c r="BA45" s="72"/>
      <c r="BB45" s="171">
        <v>46226.0</v>
      </c>
      <c r="BC45" s="72"/>
      <c r="BD45" s="75"/>
    </row>
    <row r="46" ht="16.5" customHeight="1" outlineLevel="1">
      <c r="A46" s="75"/>
      <c r="B46" s="105" t="s">
        <v>2069</v>
      </c>
      <c r="C46" s="106">
        <v>46205.76627163195</v>
      </c>
      <c r="D46" s="72"/>
      <c r="E46" s="107" t="s">
        <v>7</v>
      </c>
      <c r="F46" s="71"/>
      <c r="G46" s="107" t="s">
        <v>174</v>
      </c>
      <c r="H46" s="71"/>
      <c r="I46" s="107" t="s">
        <v>2070</v>
      </c>
      <c r="J46" s="71"/>
      <c r="K46" s="71"/>
      <c r="L46" s="71"/>
      <c r="M46" s="72"/>
      <c r="N46" s="246" t="s">
        <v>2071</v>
      </c>
      <c r="O46" s="72"/>
      <c r="P46" s="109">
        <v>25000.0</v>
      </c>
      <c r="Q46" s="71"/>
      <c r="R46" s="110">
        <v>0.0</v>
      </c>
      <c r="S46" s="72"/>
      <c r="T46" s="111" t="s">
        <v>66</v>
      </c>
      <c r="U46" s="72"/>
      <c r="V46" s="112" t="s">
        <v>79</v>
      </c>
      <c r="W46" s="71"/>
      <c r="X46" s="72"/>
      <c r="Y46" s="112" t="s">
        <v>68</v>
      </c>
      <c r="Z46" s="72"/>
      <c r="AA46" s="75"/>
      <c r="AB46" s="169" t="s">
        <v>2866</v>
      </c>
      <c r="AC46" s="72"/>
      <c r="AD46" s="170">
        <v>46171.86785991898</v>
      </c>
      <c r="AE46" s="72"/>
      <c r="AF46" s="111" t="s">
        <v>2867</v>
      </c>
      <c r="AG46" s="71"/>
      <c r="AH46" s="72"/>
      <c r="AI46" s="111" t="s">
        <v>953</v>
      </c>
      <c r="AJ46" s="71"/>
      <c r="AK46" s="72"/>
      <c r="AL46" s="111" t="s">
        <v>2371</v>
      </c>
      <c r="AM46" s="72"/>
      <c r="AN46" s="111">
        <v>3.764634171E9</v>
      </c>
      <c r="AO46" s="72"/>
      <c r="AP46" s="156" t="s">
        <v>2717</v>
      </c>
      <c r="AQ46" s="72"/>
      <c r="AR46" s="156" t="s">
        <v>1186</v>
      </c>
      <c r="AS46" s="72"/>
      <c r="AT46" s="160">
        <v>35000.0</v>
      </c>
      <c r="AU46" s="72"/>
      <c r="AV46" s="156" t="s">
        <v>544</v>
      </c>
      <c r="AW46" s="71"/>
      <c r="AX46" s="72"/>
      <c r="AY46" s="111" t="s">
        <v>2810</v>
      </c>
      <c r="AZ46" s="71"/>
      <c r="BA46" s="72"/>
      <c r="BB46" s="171">
        <v>46206.0</v>
      </c>
      <c r="BC46" s="72"/>
      <c r="BD46" s="75"/>
    </row>
    <row r="47" ht="16.5" customHeight="1" outlineLevel="1">
      <c r="A47" s="75"/>
      <c r="B47" s="105" t="s">
        <v>2076</v>
      </c>
      <c r="C47" s="106">
        <v>46205.71059962963</v>
      </c>
      <c r="D47" s="72"/>
      <c r="E47" s="107" t="s">
        <v>7</v>
      </c>
      <c r="F47" s="71"/>
      <c r="G47" s="107" t="s">
        <v>174</v>
      </c>
      <c r="H47" s="71"/>
      <c r="I47" s="107" t="s">
        <v>2078</v>
      </c>
      <c r="J47" s="71"/>
      <c r="K47" s="71"/>
      <c r="L47" s="71"/>
      <c r="M47" s="72"/>
      <c r="N47" s="246" t="s">
        <v>2079</v>
      </c>
      <c r="O47" s="72"/>
      <c r="P47" s="109">
        <v>25000.0</v>
      </c>
      <c r="Q47" s="71"/>
      <c r="R47" s="110">
        <v>0.0</v>
      </c>
      <c r="S47" s="72"/>
      <c r="T47" s="111" t="s">
        <v>66</v>
      </c>
      <c r="U47" s="72"/>
      <c r="V47" s="112" t="s">
        <v>79</v>
      </c>
      <c r="W47" s="71"/>
      <c r="X47" s="72"/>
      <c r="Y47" s="112" t="s">
        <v>68</v>
      </c>
      <c r="Z47" s="72"/>
      <c r="AA47" s="75"/>
      <c r="AB47" s="169" t="s">
        <v>2870</v>
      </c>
      <c r="AC47" s="72"/>
      <c r="AD47" s="170">
        <v>46170.72148461806</v>
      </c>
      <c r="AE47" s="72"/>
      <c r="AF47" s="111" t="s">
        <v>1576</v>
      </c>
      <c r="AG47" s="71"/>
      <c r="AH47" s="72"/>
      <c r="AI47" s="111" t="s">
        <v>1577</v>
      </c>
      <c r="AJ47" s="71"/>
      <c r="AK47" s="72"/>
      <c r="AL47" s="111" t="s">
        <v>1399</v>
      </c>
      <c r="AM47" s="72"/>
      <c r="AN47" s="111">
        <v>3.764217643E9</v>
      </c>
      <c r="AO47" s="72"/>
      <c r="AP47" s="156" t="s">
        <v>2692</v>
      </c>
      <c r="AQ47" s="72"/>
      <c r="AR47" s="156" t="s">
        <v>1186</v>
      </c>
      <c r="AS47" s="72"/>
      <c r="AT47" s="160">
        <v>25000.0</v>
      </c>
      <c r="AU47" s="72"/>
      <c r="AV47" s="156" t="s">
        <v>246</v>
      </c>
      <c r="AW47" s="71"/>
      <c r="AX47" s="72"/>
      <c r="AY47" s="111" t="s">
        <v>2810</v>
      </c>
      <c r="AZ47" s="71"/>
      <c r="BA47" s="72"/>
      <c r="BB47" s="171">
        <v>46242.0</v>
      </c>
      <c r="BC47" s="72"/>
      <c r="BD47" s="75"/>
    </row>
    <row r="48" ht="16.5" customHeight="1" outlineLevel="1">
      <c r="A48" s="75"/>
      <c r="B48" s="105" t="s">
        <v>2138</v>
      </c>
      <c r="C48" s="106">
        <v>46202.0</v>
      </c>
      <c r="D48" s="72"/>
      <c r="E48" s="107" t="s">
        <v>7</v>
      </c>
      <c r="F48" s="71"/>
      <c r="G48" s="107" t="s">
        <v>174</v>
      </c>
      <c r="H48" s="71"/>
      <c r="I48" s="107" t="s">
        <v>2141</v>
      </c>
      <c r="J48" s="71"/>
      <c r="K48" s="71"/>
      <c r="L48" s="71"/>
      <c r="M48" s="72"/>
      <c r="N48" s="246" t="s">
        <v>2142</v>
      </c>
      <c r="O48" s="72"/>
      <c r="P48" s="109">
        <v>25000.0</v>
      </c>
      <c r="Q48" s="71"/>
      <c r="R48" s="110">
        <v>0.0</v>
      </c>
      <c r="S48" s="72"/>
      <c r="T48" s="111" t="s">
        <v>88</v>
      </c>
      <c r="U48" s="72"/>
      <c r="V48" s="112" t="s">
        <v>79</v>
      </c>
      <c r="W48" s="71"/>
      <c r="X48" s="72"/>
      <c r="Y48" s="112" t="s">
        <v>68</v>
      </c>
      <c r="Z48" s="72"/>
      <c r="AA48" s="75"/>
      <c r="AB48" s="169" t="s">
        <v>2873</v>
      </c>
      <c r="AC48" s="72"/>
      <c r="AD48" s="170">
        <v>46169.686823703705</v>
      </c>
      <c r="AE48" s="72"/>
      <c r="AF48" s="111" t="s">
        <v>2867</v>
      </c>
      <c r="AG48" s="71"/>
      <c r="AH48" s="72"/>
      <c r="AI48" s="111" t="s">
        <v>2874</v>
      </c>
      <c r="AJ48" s="71"/>
      <c r="AK48" s="72"/>
      <c r="AL48" s="111" t="s">
        <v>1969</v>
      </c>
      <c r="AM48" s="72"/>
      <c r="AN48" s="111">
        <v>3.764354698E9</v>
      </c>
      <c r="AO48" s="72"/>
      <c r="AP48" s="156" t="s">
        <v>2692</v>
      </c>
      <c r="AQ48" s="72"/>
      <c r="AR48" s="156" t="s">
        <v>1186</v>
      </c>
      <c r="AS48" s="72"/>
      <c r="AT48" s="160">
        <v>25000.0</v>
      </c>
      <c r="AU48" s="72"/>
      <c r="AV48" s="156" t="s">
        <v>246</v>
      </c>
      <c r="AW48" s="71"/>
      <c r="AX48" s="72"/>
      <c r="AY48" s="111" t="s">
        <v>2810</v>
      </c>
      <c r="AZ48" s="71"/>
      <c r="BA48" s="72"/>
      <c r="BB48" s="171">
        <v>46240.0</v>
      </c>
      <c r="BC48" s="72"/>
      <c r="BD48" s="75"/>
    </row>
    <row r="49" ht="16.5" customHeight="1" outlineLevel="1">
      <c r="A49" s="75"/>
      <c r="B49" s="105" t="s">
        <v>2194</v>
      </c>
      <c r="C49" s="106">
        <v>46198.77137674768</v>
      </c>
      <c r="D49" s="72"/>
      <c r="E49" s="107" t="s">
        <v>7</v>
      </c>
      <c r="F49" s="71"/>
      <c r="G49" s="107" t="s">
        <v>174</v>
      </c>
      <c r="H49" s="71"/>
      <c r="I49" s="107" t="s">
        <v>2195</v>
      </c>
      <c r="J49" s="71"/>
      <c r="K49" s="71"/>
      <c r="L49" s="71"/>
      <c r="M49" s="72"/>
      <c r="N49" s="246" t="s">
        <v>2196</v>
      </c>
      <c r="O49" s="72"/>
      <c r="P49" s="109">
        <v>25000.0</v>
      </c>
      <c r="Q49" s="71"/>
      <c r="R49" s="110">
        <v>0.0</v>
      </c>
      <c r="S49" s="72"/>
      <c r="T49" s="111" t="s">
        <v>88</v>
      </c>
      <c r="U49" s="72"/>
      <c r="V49" s="112" t="s">
        <v>79</v>
      </c>
      <c r="W49" s="71"/>
      <c r="X49" s="72"/>
      <c r="Y49" s="112" t="s">
        <v>68</v>
      </c>
      <c r="Z49" s="72"/>
      <c r="AA49" s="75"/>
      <c r="AB49" s="169" t="s">
        <v>2876</v>
      </c>
      <c r="AC49" s="72"/>
      <c r="AD49" s="170">
        <v>46169.6556397338</v>
      </c>
      <c r="AE49" s="72"/>
      <c r="AF49" s="111" t="s">
        <v>2877</v>
      </c>
      <c r="AG49" s="71"/>
      <c r="AH49" s="72"/>
      <c r="AI49" s="111" t="s">
        <v>2878</v>
      </c>
      <c r="AJ49" s="71"/>
      <c r="AK49" s="72"/>
      <c r="AL49" s="111" t="s">
        <v>2048</v>
      </c>
      <c r="AM49" s="72"/>
      <c r="AN49" s="111">
        <v>3.764156344E9</v>
      </c>
      <c r="AO49" s="72"/>
      <c r="AP49" s="156" t="s">
        <v>2717</v>
      </c>
      <c r="AQ49" s="72"/>
      <c r="AR49" s="156" t="s">
        <v>1186</v>
      </c>
      <c r="AS49" s="72"/>
      <c r="AT49" s="160">
        <v>35000.0</v>
      </c>
      <c r="AU49" s="72"/>
      <c r="AV49" s="156" t="s">
        <v>246</v>
      </c>
      <c r="AW49" s="71"/>
      <c r="AX49" s="72"/>
      <c r="AY49" s="111" t="s">
        <v>2810</v>
      </c>
      <c r="AZ49" s="71"/>
      <c r="BA49" s="72"/>
      <c r="BB49" s="171">
        <v>46237.0</v>
      </c>
      <c r="BC49" s="72"/>
      <c r="BD49" s="75"/>
    </row>
    <row r="50" ht="16.5" customHeight="1" outlineLevel="1">
      <c r="A50" s="75"/>
      <c r="B50" s="105" t="s">
        <v>2198</v>
      </c>
      <c r="C50" s="106">
        <v>46198.68085662037</v>
      </c>
      <c r="D50" s="72"/>
      <c r="E50" s="107" t="s">
        <v>76</v>
      </c>
      <c r="F50" s="71"/>
      <c r="G50" s="107" t="s">
        <v>77</v>
      </c>
      <c r="H50" s="71"/>
      <c r="I50" s="107" t="s">
        <v>1974</v>
      </c>
      <c r="J50" s="71"/>
      <c r="K50" s="71"/>
      <c r="L50" s="71"/>
      <c r="M50" s="72"/>
      <c r="N50" s="246" t="s">
        <v>65</v>
      </c>
      <c r="O50" s="72"/>
      <c r="P50" s="109">
        <v>12000.0</v>
      </c>
      <c r="Q50" s="71"/>
      <c r="R50" s="110">
        <v>0.0</v>
      </c>
      <c r="S50" s="72"/>
      <c r="T50" s="111" t="s">
        <v>66</v>
      </c>
      <c r="U50" s="72"/>
      <c r="V50" s="112" t="s">
        <v>79</v>
      </c>
      <c r="W50" s="71"/>
      <c r="X50" s="72"/>
      <c r="Y50" s="112" t="s">
        <v>68</v>
      </c>
      <c r="Z50" s="72"/>
      <c r="AA50" s="75"/>
      <c r="AB50" s="169" t="s">
        <v>2879</v>
      </c>
      <c r="AC50" s="72"/>
      <c r="AD50" s="170">
        <v>46161.879371550924</v>
      </c>
      <c r="AE50" s="72"/>
      <c r="AF50" s="111" t="s">
        <v>2880</v>
      </c>
      <c r="AG50" s="71"/>
      <c r="AH50" s="72"/>
      <c r="AI50" s="111" t="s">
        <v>2881</v>
      </c>
      <c r="AJ50" s="71"/>
      <c r="AK50" s="72"/>
      <c r="AL50" s="111" t="s">
        <v>2202</v>
      </c>
      <c r="AM50" s="72"/>
      <c r="AN50" s="111">
        <v>3.764917661E9</v>
      </c>
      <c r="AO50" s="72"/>
      <c r="AP50" s="156" t="s">
        <v>2692</v>
      </c>
      <c r="AQ50" s="72"/>
      <c r="AR50" s="156" t="s">
        <v>1186</v>
      </c>
      <c r="AS50" s="72"/>
      <c r="AT50" s="160">
        <v>25000.0</v>
      </c>
      <c r="AU50" s="72"/>
      <c r="AV50" s="156" t="s">
        <v>246</v>
      </c>
      <c r="AW50" s="71"/>
      <c r="AX50" s="72"/>
      <c r="AY50" s="111" t="s">
        <v>2810</v>
      </c>
      <c r="AZ50" s="71"/>
      <c r="BA50" s="72"/>
      <c r="BB50" s="171">
        <v>46229.0</v>
      </c>
      <c r="BC50" s="72"/>
      <c r="BD50" s="75"/>
    </row>
    <row r="51" ht="16.5" customHeight="1" outlineLevel="1">
      <c r="A51" s="75"/>
      <c r="B51" s="105" t="s">
        <v>2200</v>
      </c>
      <c r="C51" s="106">
        <v>46198.67965751157</v>
      </c>
      <c r="D51" s="72"/>
      <c r="E51" s="107" t="s">
        <v>7</v>
      </c>
      <c r="F51" s="71"/>
      <c r="G51" s="107" t="s">
        <v>174</v>
      </c>
      <c r="H51" s="71"/>
      <c r="I51" s="107" t="s">
        <v>2201</v>
      </c>
      <c r="J51" s="71"/>
      <c r="K51" s="71"/>
      <c r="L51" s="71"/>
      <c r="M51" s="72"/>
      <c r="N51" s="246" t="s">
        <v>2202</v>
      </c>
      <c r="O51" s="72"/>
      <c r="P51" s="109">
        <v>20000.0</v>
      </c>
      <c r="Q51" s="71"/>
      <c r="R51" s="110">
        <v>0.0</v>
      </c>
      <c r="S51" s="72"/>
      <c r="T51" s="111" t="s">
        <v>66</v>
      </c>
      <c r="U51" s="72"/>
      <c r="V51" s="112" t="s">
        <v>79</v>
      </c>
      <c r="W51" s="71"/>
      <c r="X51" s="72"/>
      <c r="Y51" s="112" t="s">
        <v>68</v>
      </c>
      <c r="Z51" s="72"/>
      <c r="AA51" s="75"/>
      <c r="AB51" s="169" t="s">
        <v>2886</v>
      </c>
      <c r="AC51" s="72"/>
      <c r="AD51" s="170">
        <v>46161.66231439815</v>
      </c>
      <c r="AE51" s="72"/>
      <c r="AF51" s="111" t="s">
        <v>2887</v>
      </c>
      <c r="AG51" s="71"/>
      <c r="AH51" s="72"/>
      <c r="AI51" s="111" t="s">
        <v>2888</v>
      </c>
      <c r="AJ51" s="71"/>
      <c r="AK51" s="72"/>
      <c r="AL51" s="111" t="s">
        <v>1526</v>
      </c>
      <c r="AM51" s="72"/>
      <c r="AN51" s="111">
        <v>3.764805993E9</v>
      </c>
      <c r="AO51" s="72"/>
      <c r="AP51" s="156" t="s">
        <v>2692</v>
      </c>
      <c r="AQ51" s="72"/>
      <c r="AR51" s="156" t="s">
        <v>1186</v>
      </c>
      <c r="AS51" s="72"/>
      <c r="AT51" s="160">
        <v>25000.0</v>
      </c>
      <c r="AU51" s="72"/>
      <c r="AV51" s="156" t="s">
        <v>246</v>
      </c>
      <c r="AW51" s="71"/>
      <c r="AX51" s="72"/>
      <c r="AY51" s="111" t="s">
        <v>2810</v>
      </c>
      <c r="AZ51" s="71"/>
      <c r="BA51" s="72"/>
      <c r="BB51" s="171">
        <v>46252.0</v>
      </c>
      <c r="BC51" s="72"/>
      <c r="BD51" s="75"/>
    </row>
    <row r="52" ht="16.5" customHeight="1" outlineLevel="1">
      <c r="A52" s="75"/>
      <c r="B52" s="105" t="s">
        <v>2217</v>
      </c>
      <c r="C52" s="106">
        <v>46195.8527215625</v>
      </c>
      <c r="D52" s="72"/>
      <c r="E52" s="107" t="s">
        <v>76</v>
      </c>
      <c r="F52" s="71"/>
      <c r="G52" s="107" t="s">
        <v>77</v>
      </c>
      <c r="H52" s="71"/>
      <c r="I52" s="107" t="s">
        <v>1974</v>
      </c>
      <c r="J52" s="71"/>
      <c r="K52" s="71"/>
      <c r="L52" s="71"/>
      <c r="M52" s="72"/>
      <c r="N52" s="246" t="s">
        <v>65</v>
      </c>
      <c r="O52" s="72"/>
      <c r="P52" s="109">
        <v>30000.0</v>
      </c>
      <c r="Q52" s="71"/>
      <c r="R52" s="110">
        <v>0.0</v>
      </c>
      <c r="S52" s="72"/>
      <c r="T52" s="111" t="s">
        <v>66</v>
      </c>
      <c r="U52" s="72"/>
      <c r="V52" s="112" t="s">
        <v>79</v>
      </c>
      <c r="W52" s="71"/>
      <c r="X52" s="72"/>
      <c r="Y52" s="112" t="s">
        <v>68</v>
      </c>
      <c r="Z52" s="72"/>
      <c r="AA52" s="75"/>
      <c r="AB52" s="169" t="s">
        <v>2893</v>
      </c>
      <c r="AC52" s="72"/>
      <c r="AD52" s="170">
        <v>46161.66126202546</v>
      </c>
      <c r="AE52" s="72"/>
      <c r="AF52" s="111" t="s">
        <v>2894</v>
      </c>
      <c r="AG52" s="71"/>
      <c r="AH52" s="72"/>
      <c r="AI52" s="111" t="s">
        <v>2888</v>
      </c>
      <c r="AJ52" s="71"/>
      <c r="AK52" s="72"/>
      <c r="AL52" s="111" t="s">
        <v>1515</v>
      </c>
      <c r="AM52" s="72"/>
      <c r="AN52" s="111">
        <v>3.764805993E9</v>
      </c>
      <c r="AO52" s="72"/>
      <c r="AP52" s="156" t="s">
        <v>2692</v>
      </c>
      <c r="AQ52" s="72"/>
      <c r="AR52" s="156" t="s">
        <v>1186</v>
      </c>
      <c r="AS52" s="72"/>
      <c r="AT52" s="160">
        <v>25000.0</v>
      </c>
      <c r="AU52" s="72"/>
      <c r="AV52" s="156" t="s">
        <v>246</v>
      </c>
      <c r="AW52" s="71"/>
      <c r="AX52" s="72"/>
      <c r="AY52" s="111" t="s">
        <v>2810</v>
      </c>
      <c r="AZ52" s="71"/>
      <c r="BA52" s="72"/>
      <c r="BB52" s="171">
        <v>46252.0</v>
      </c>
      <c r="BC52" s="72"/>
      <c r="BD52" s="75"/>
    </row>
    <row r="53" ht="16.5" customHeight="1" outlineLevel="1">
      <c r="A53" s="75"/>
      <c r="B53" s="105" t="s">
        <v>2218</v>
      </c>
      <c r="C53" s="106">
        <v>46195.84962994213</v>
      </c>
      <c r="D53" s="72"/>
      <c r="E53" s="107" t="s">
        <v>7</v>
      </c>
      <c r="F53" s="71"/>
      <c r="G53" s="107" t="s">
        <v>174</v>
      </c>
      <c r="H53" s="71"/>
      <c r="I53" s="107" t="s">
        <v>2219</v>
      </c>
      <c r="J53" s="71"/>
      <c r="K53" s="71"/>
      <c r="L53" s="71"/>
      <c r="M53" s="72"/>
      <c r="N53" s="246" t="s">
        <v>2220</v>
      </c>
      <c r="O53" s="72"/>
      <c r="P53" s="109">
        <v>25000.0</v>
      </c>
      <c r="Q53" s="71"/>
      <c r="R53" s="110">
        <v>0.0</v>
      </c>
      <c r="S53" s="72"/>
      <c r="T53" s="111" t="s">
        <v>66</v>
      </c>
      <c r="U53" s="72"/>
      <c r="V53" s="112" t="s">
        <v>79</v>
      </c>
      <c r="W53" s="71"/>
      <c r="X53" s="72"/>
      <c r="Y53" s="112" t="s">
        <v>68</v>
      </c>
      <c r="Z53" s="72"/>
      <c r="AA53" s="75"/>
      <c r="AB53" s="169" t="s">
        <v>2898</v>
      </c>
      <c r="AC53" s="72"/>
      <c r="AD53" s="170">
        <v>46159.08292523148</v>
      </c>
      <c r="AE53" s="72"/>
      <c r="AF53" s="111" t="s">
        <v>2887</v>
      </c>
      <c r="AG53" s="71"/>
      <c r="AH53" s="72"/>
      <c r="AI53" s="111" t="s">
        <v>2899</v>
      </c>
      <c r="AJ53" s="71"/>
      <c r="AK53" s="72"/>
      <c r="AL53" s="111" t="s">
        <v>2448</v>
      </c>
      <c r="AM53" s="72"/>
      <c r="AN53" s="111">
        <v>3.764342532E9</v>
      </c>
      <c r="AO53" s="72"/>
      <c r="AP53" s="156" t="s">
        <v>2717</v>
      </c>
      <c r="AQ53" s="72"/>
      <c r="AR53" s="156" t="s">
        <v>1186</v>
      </c>
      <c r="AS53" s="72"/>
      <c r="AT53" s="160">
        <v>35000.0</v>
      </c>
      <c r="AU53" s="72"/>
      <c r="AV53" s="156" t="s">
        <v>544</v>
      </c>
      <c r="AW53" s="71"/>
      <c r="AX53" s="72"/>
      <c r="AY53" s="111" t="s">
        <v>2810</v>
      </c>
      <c r="AZ53" s="71"/>
      <c r="BA53" s="72"/>
      <c r="BB53" s="171">
        <v>46190.0</v>
      </c>
      <c r="BC53" s="72"/>
      <c r="BD53" s="75"/>
    </row>
    <row r="54" ht="16.5" customHeight="1" outlineLevel="1">
      <c r="A54" s="75"/>
      <c r="B54" s="105" t="s">
        <v>2223</v>
      </c>
      <c r="C54" s="106">
        <v>46195.80149952546</v>
      </c>
      <c r="D54" s="72"/>
      <c r="E54" s="107" t="s">
        <v>7</v>
      </c>
      <c r="F54" s="71"/>
      <c r="G54" s="107" t="s">
        <v>174</v>
      </c>
      <c r="H54" s="71"/>
      <c r="I54" s="107" t="s">
        <v>2224</v>
      </c>
      <c r="J54" s="71"/>
      <c r="K54" s="71"/>
      <c r="L54" s="71"/>
      <c r="M54" s="72"/>
      <c r="N54" s="246" t="s">
        <v>2225</v>
      </c>
      <c r="O54" s="72"/>
      <c r="P54" s="109">
        <v>25000.0</v>
      </c>
      <c r="Q54" s="71"/>
      <c r="R54" s="110">
        <v>0.0</v>
      </c>
      <c r="S54" s="72"/>
      <c r="T54" s="111" t="s">
        <v>66</v>
      </c>
      <c r="U54" s="72"/>
      <c r="V54" s="112" t="s">
        <v>79</v>
      </c>
      <c r="W54" s="71"/>
      <c r="X54" s="72"/>
      <c r="Y54" s="112" t="s">
        <v>68</v>
      </c>
      <c r="Z54" s="72"/>
      <c r="AA54" s="75"/>
      <c r="AB54" s="169" t="s">
        <v>2904</v>
      </c>
      <c r="AC54" s="72"/>
      <c r="AD54" s="170">
        <v>46155.510018483794</v>
      </c>
      <c r="AE54" s="72"/>
      <c r="AF54" s="111" t="s">
        <v>1843</v>
      </c>
      <c r="AG54" s="71"/>
      <c r="AH54" s="72"/>
      <c r="AI54" s="111" t="s">
        <v>2905</v>
      </c>
      <c r="AJ54" s="71"/>
      <c r="AK54" s="72"/>
      <c r="AL54" s="111" t="s">
        <v>1844</v>
      </c>
      <c r="AM54" s="72"/>
      <c r="AN54" s="111">
        <v>3.764827467E9</v>
      </c>
      <c r="AO54" s="72"/>
      <c r="AP54" s="156" t="s">
        <v>2692</v>
      </c>
      <c r="AQ54" s="72"/>
      <c r="AR54" s="156" t="s">
        <v>1186</v>
      </c>
      <c r="AS54" s="72"/>
      <c r="AT54" s="160">
        <v>25000.0</v>
      </c>
      <c r="AU54" s="72"/>
      <c r="AV54" s="156" t="s">
        <v>326</v>
      </c>
      <c r="AW54" s="71"/>
      <c r="AX54" s="72"/>
      <c r="AY54" s="111" t="s">
        <v>2810</v>
      </c>
      <c r="AZ54" s="71"/>
      <c r="BA54" s="72"/>
      <c r="BB54" s="171">
        <v>46208.0</v>
      </c>
      <c r="BC54" s="72"/>
      <c r="BD54" s="75"/>
    </row>
    <row r="55" ht="16.5" customHeight="1" outlineLevel="1">
      <c r="A55" s="75"/>
      <c r="B55" s="105" t="s">
        <v>2241</v>
      </c>
      <c r="C55" s="106">
        <v>46192.619044363426</v>
      </c>
      <c r="D55" s="72"/>
      <c r="E55" s="107" t="s">
        <v>76</v>
      </c>
      <c r="F55" s="71"/>
      <c r="G55" s="107" t="s">
        <v>77</v>
      </c>
      <c r="H55" s="71"/>
      <c r="I55" s="107" t="s">
        <v>1974</v>
      </c>
      <c r="J55" s="71"/>
      <c r="K55" s="71"/>
      <c r="L55" s="71"/>
      <c r="M55" s="72"/>
      <c r="N55" s="246" t="s">
        <v>65</v>
      </c>
      <c r="O55" s="72"/>
      <c r="P55" s="109">
        <v>42000.0</v>
      </c>
      <c r="Q55" s="71"/>
      <c r="R55" s="110">
        <v>0.0</v>
      </c>
      <c r="S55" s="72"/>
      <c r="T55" s="111" t="s">
        <v>66</v>
      </c>
      <c r="U55" s="72"/>
      <c r="V55" s="112" t="s">
        <v>79</v>
      </c>
      <c r="W55" s="71"/>
      <c r="X55" s="72"/>
      <c r="Y55" s="112" t="s">
        <v>68</v>
      </c>
      <c r="Z55" s="72"/>
      <c r="AA55" s="75"/>
      <c r="AB55" s="169" t="s">
        <v>1882</v>
      </c>
      <c r="AC55" s="72"/>
      <c r="AD55" s="170">
        <v>46149.74563907407</v>
      </c>
      <c r="AE55" s="72"/>
      <c r="AF55" s="111" t="s">
        <v>2909</v>
      </c>
      <c r="AG55" s="71"/>
      <c r="AH55" s="72"/>
      <c r="AI55" s="111" t="s">
        <v>2910</v>
      </c>
      <c r="AJ55" s="71"/>
      <c r="AK55" s="72"/>
      <c r="AL55" s="111" t="s">
        <v>2495</v>
      </c>
      <c r="AM55" s="72"/>
      <c r="AN55" s="111">
        <v>3.764313479E9</v>
      </c>
      <c r="AO55" s="72"/>
      <c r="AP55" s="156" t="s">
        <v>2693</v>
      </c>
      <c r="AQ55" s="72"/>
      <c r="AR55" s="156" t="s">
        <v>1186</v>
      </c>
      <c r="AS55" s="72"/>
      <c r="AT55" s="160">
        <v>30000.0</v>
      </c>
      <c r="AU55" s="72"/>
      <c r="AV55" s="156" t="s">
        <v>544</v>
      </c>
      <c r="AW55" s="71"/>
      <c r="AX55" s="72"/>
      <c r="AY55" s="111" t="s">
        <v>2911</v>
      </c>
      <c r="AZ55" s="71"/>
      <c r="BA55" s="72"/>
      <c r="BB55" s="171">
        <v>46180.0</v>
      </c>
      <c r="BC55" s="72"/>
      <c r="BD55" s="75"/>
    </row>
    <row r="56" ht="16.5" customHeight="1" outlineLevel="1">
      <c r="A56" s="75"/>
      <c r="B56" s="105" t="s">
        <v>2251</v>
      </c>
      <c r="C56" s="106">
        <v>46191.63194436343</v>
      </c>
      <c r="D56" s="72"/>
      <c r="E56" s="107" t="s">
        <v>7</v>
      </c>
      <c r="F56" s="71"/>
      <c r="G56" s="107" t="s">
        <v>174</v>
      </c>
      <c r="H56" s="71"/>
      <c r="I56" s="107" t="s">
        <v>2252</v>
      </c>
      <c r="J56" s="71"/>
      <c r="K56" s="71"/>
      <c r="L56" s="71"/>
      <c r="M56" s="72"/>
      <c r="N56" s="246" t="s">
        <v>1554</v>
      </c>
      <c r="O56" s="72"/>
      <c r="P56" s="109">
        <v>25000.0</v>
      </c>
      <c r="Q56" s="71"/>
      <c r="R56" s="110">
        <v>0.0</v>
      </c>
      <c r="S56" s="72"/>
      <c r="T56" s="111" t="s">
        <v>66</v>
      </c>
      <c r="U56" s="72"/>
      <c r="V56" s="112" t="s">
        <v>79</v>
      </c>
      <c r="W56" s="71"/>
      <c r="X56" s="72"/>
      <c r="Y56" s="112" t="s">
        <v>68</v>
      </c>
      <c r="Z56" s="72"/>
      <c r="AA56" s="75"/>
      <c r="AB56" s="169" t="s">
        <v>2914</v>
      </c>
      <c r="AC56" s="72"/>
      <c r="AD56" s="170">
        <v>46146.837717766204</v>
      </c>
      <c r="AE56" s="72"/>
      <c r="AF56" s="111" t="s">
        <v>2915</v>
      </c>
      <c r="AG56" s="71"/>
      <c r="AH56" s="72"/>
      <c r="AI56" s="111" t="s">
        <v>2917</v>
      </c>
      <c r="AJ56" s="71"/>
      <c r="AK56" s="72"/>
      <c r="AL56" s="111" t="s">
        <v>2079</v>
      </c>
      <c r="AM56" s="72"/>
      <c r="AN56" s="111">
        <v>3.764268904E9</v>
      </c>
      <c r="AO56" s="72"/>
      <c r="AP56" s="156" t="s">
        <v>2692</v>
      </c>
      <c r="AQ56" s="72"/>
      <c r="AR56" s="156" t="s">
        <v>1186</v>
      </c>
      <c r="AS56" s="72"/>
      <c r="AT56" s="160">
        <v>25000.0</v>
      </c>
      <c r="AU56" s="72"/>
      <c r="AV56" s="156" t="s">
        <v>246</v>
      </c>
      <c r="AW56" s="71"/>
      <c r="AX56" s="72"/>
      <c r="AY56" s="111" t="s">
        <v>2810</v>
      </c>
      <c r="AZ56" s="71"/>
      <c r="BA56" s="72"/>
      <c r="BB56" s="171">
        <v>46236.0</v>
      </c>
      <c r="BC56" s="72"/>
      <c r="BD56" s="75"/>
    </row>
    <row r="57" ht="16.5" customHeight="1" outlineLevel="1">
      <c r="A57" s="75"/>
      <c r="B57" s="105" t="s">
        <v>2266</v>
      </c>
      <c r="C57" s="106">
        <v>46189.59500920139</v>
      </c>
      <c r="D57" s="72"/>
      <c r="E57" s="107" t="s">
        <v>7</v>
      </c>
      <c r="F57" s="71"/>
      <c r="G57" s="107" t="s">
        <v>174</v>
      </c>
      <c r="H57" s="71"/>
      <c r="I57" s="107" t="s">
        <v>2268</v>
      </c>
      <c r="J57" s="71"/>
      <c r="K57" s="71"/>
      <c r="L57" s="71"/>
      <c r="M57" s="72"/>
      <c r="N57" s="246" t="s">
        <v>2269</v>
      </c>
      <c r="O57" s="72"/>
      <c r="P57" s="109">
        <v>20000.0</v>
      </c>
      <c r="Q57" s="71"/>
      <c r="R57" s="110">
        <v>0.0</v>
      </c>
      <c r="S57" s="72"/>
      <c r="T57" s="111" t="s">
        <v>88</v>
      </c>
      <c r="U57" s="72"/>
      <c r="V57" s="112" t="s">
        <v>79</v>
      </c>
      <c r="W57" s="71"/>
      <c r="X57" s="72"/>
      <c r="Y57" s="112" t="s">
        <v>68</v>
      </c>
      <c r="Z57" s="72"/>
      <c r="AA57" s="75"/>
      <c r="AB57" s="169" t="s">
        <v>2922</v>
      </c>
      <c r="AC57" s="72"/>
      <c r="AD57" s="170">
        <v>46146.836369282406</v>
      </c>
      <c r="AE57" s="72"/>
      <c r="AF57" s="111" t="s">
        <v>2923</v>
      </c>
      <c r="AG57" s="71"/>
      <c r="AH57" s="72"/>
      <c r="AI57" s="111" t="s">
        <v>289</v>
      </c>
      <c r="AJ57" s="71"/>
      <c r="AK57" s="72"/>
      <c r="AL57" s="111" t="s">
        <v>2269</v>
      </c>
      <c r="AM57" s="72"/>
      <c r="AN57" s="111">
        <v>3.764621001E9</v>
      </c>
      <c r="AO57" s="72"/>
      <c r="AP57" s="156" t="s">
        <v>2692</v>
      </c>
      <c r="AQ57" s="72"/>
      <c r="AR57" s="156" t="s">
        <v>1186</v>
      </c>
      <c r="AS57" s="72"/>
      <c r="AT57" s="160">
        <v>25000.0</v>
      </c>
      <c r="AU57" s="72"/>
      <c r="AV57" s="156" t="s">
        <v>326</v>
      </c>
      <c r="AW57" s="71"/>
      <c r="AX57" s="72"/>
      <c r="AY57" s="111" t="s">
        <v>2810</v>
      </c>
      <c r="AZ57" s="71"/>
      <c r="BA57" s="72"/>
      <c r="BB57" s="171">
        <v>46220.0</v>
      </c>
      <c r="BC57" s="72"/>
      <c r="BD57" s="75"/>
    </row>
    <row r="58" ht="16.5" customHeight="1" outlineLevel="1">
      <c r="A58" s="75"/>
      <c r="B58" s="105" t="s">
        <v>2335</v>
      </c>
      <c r="C58" s="106">
        <v>46182.69852655093</v>
      </c>
      <c r="D58" s="72"/>
      <c r="E58" s="107" t="s">
        <v>7</v>
      </c>
      <c r="F58" s="71"/>
      <c r="G58" s="107" t="s">
        <v>174</v>
      </c>
      <c r="H58" s="71"/>
      <c r="I58" s="107" t="s">
        <v>2336</v>
      </c>
      <c r="J58" s="71"/>
      <c r="K58" s="71"/>
      <c r="L58" s="71"/>
      <c r="M58" s="72"/>
      <c r="N58" s="246" t="s">
        <v>2337</v>
      </c>
      <c r="O58" s="72"/>
      <c r="P58" s="109">
        <v>25000.0</v>
      </c>
      <c r="Q58" s="71"/>
      <c r="R58" s="110">
        <v>0.0</v>
      </c>
      <c r="S58" s="72"/>
      <c r="T58" s="111" t="s">
        <v>66</v>
      </c>
      <c r="U58" s="72"/>
      <c r="V58" s="112" t="s">
        <v>79</v>
      </c>
      <c r="W58" s="71"/>
      <c r="X58" s="72"/>
      <c r="Y58" s="112" t="s">
        <v>68</v>
      </c>
      <c r="Z58" s="72"/>
      <c r="AA58" s="75"/>
      <c r="AB58" s="169" t="s">
        <v>2927</v>
      </c>
      <c r="AC58" s="72"/>
      <c r="AD58" s="170">
        <v>46146.77971905093</v>
      </c>
      <c r="AE58" s="72"/>
      <c r="AF58" s="111" t="s">
        <v>2928</v>
      </c>
      <c r="AG58" s="71"/>
      <c r="AH58" s="72"/>
      <c r="AI58" s="111" t="s">
        <v>2929</v>
      </c>
      <c r="AJ58" s="71"/>
      <c r="AK58" s="72"/>
      <c r="AL58" s="111" t="s">
        <v>1895</v>
      </c>
      <c r="AM58" s="72"/>
      <c r="AN58" s="111">
        <v>3.764854713E9</v>
      </c>
      <c r="AO58" s="72"/>
      <c r="AP58" s="156" t="s">
        <v>2692</v>
      </c>
      <c r="AQ58" s="72"/>
      <c r="AR58" s="156" t="s">
        <v>1186</v>
      </c>
      <c r="AS58" s="72"/>
      <c r="AT58" s="160">
        <v>25000.0</v>
      </c>
      <c r="AU58" s="72"/>
      <c r="AV58" s="156" t="s">
        <v>246</v>
      </c>
      <c r="AW58" s="71"/>
      <c r="AX58" s="72"/>
      <c r="AY58" s="111" t="s">
        <v>2810</v>
      </c>
      <c r="AZ58" s="71"/>
      <c r="BA58" s="72"/>
      <c r="BB58" s="171">
        <v>46241.0</v>
      </c>
      <c r="BC58" s="72"/>
      <c r="BD58" s="75"/>
    </row>
    <row r="59" ht="16.5" customHeight="1" outlineLevel="1">
      <c r="A59" s="75"/>
      <c r="B59" s="105" t="s">
        <v>2350</v>
      </c>
      <c r="C59" s="106">
        <v>46178.89591923611</v>
      </c>
      <c r="D59" s="72"/>
      <c r="E59" s="107" t="s">
        <v>76</v>
      </c>
      <c r="F59" s="71"/>
      <c r="G59" s="107" t="s">
        <v>77</v>
      </c>
      <c r="H59" s="71"/>
      <c r="I59" s="107" t="s">
        <v>2351</v>
      </c>
      <c r="J59" s="71"/>
      <c r="K59" s="71"/>
      <c r="L59" s="71"/>
      <c r="M59" s="72"/>
      <c r="N59" s="246" t="s">
        <v>65</v>
      </c>
      <c r="O59" s="72"/>
      <c r="P59" s="109">
        <v>21000.0</v>
      </c>
      <c r="Q59" s="71"/>
      <c r="R59" s="110">
        <v>0.0</v>
      </c>
      <c r="S59" s="72"/>
      <c r="T59" s="111" t="s">
        <v>66</v>
      </c>
      <c r="U59" s="72"/>
      <c r="V59" s="112" t="s">
        <v>79</v>
      </c>
      <c r="W59" s="71"/>
      <c r="X59" s="72"/>
      <c r="Y59" s="112" t="s">
        <v>68</v>
      </c>
      <c r="Z59" s="72"/>
      <c r="AA59" s="75"/>
      <c r="AB59" s="169"/>
      <c r="AC59" s="72"/>
      <c r="AD59" s="170"/>
      <c r="AE59" s="72"/>
      <c r="AF59" s="111"/>
      <c r="AG59" s="71"/>
      <c r="AH59" s="72"/>
      <c r="AI59" s="111"/>
      <c r="AJ59" s="71"/>
      <c r="AK59" s="72"/>
      <c r="AL59" s="111"/>
      <c r="AM59" s="72"/>
      <c r="AN59" s="111"/>
      <c r="AO59" s="72"/>
      <c r="AP59" s="156"/>
      <c r="AQ59" s="72"/>
      <c r="AR59" s="156"/>
      <c r="AS59" s="72"/>
      <c r="AT59" s="160"/>
      <c r="AU59" s="72"/>
      <c r="AV59" s="156"/>
      <c r="AW59" s="71"/>
      <c r="AX59" s="72"/>
      <c r="AY59" s="111"/>
      <c r="AZ59" s="71"/>
      <c r="BA59" s="72"/>
      <c r="BB59" s="171"/>
      <c r="BC59" s="72"/>
      <c r="BD59" s="75"/>
    </row>
    <row r="60" ht="16.5" customHeight="1" outlineLevel="1">
      <c r="A60" s="75"/>
      <c r="B60" s="105" t="s">
        <v>2352</v>
      </c>
      <c r="C60" s="106">
        <v>46178.891655196756</v>
      </c>
      <c r="D60" s="72"/>
      <c r="E60" s="107" t="s">
        <v>76</v>
      </c>
      <c r="F60" s="71"/>
      <c r="G60" s="107" t="s">
        <v>77</v>
      </c>
      <c r="H60" s="71"/>
      <c r="I60" s="107" t="s">
        <v>2353</v>
      </c>
      <c r="J60" s="71"/>
      <c r="K60" s="71"/>
      <c r="L60" s="71"/>
      <c r="M60" s="72"/>
      <c r="N60" s="246" t="s">
        <v>65</v>
      </c>
      <c r="O60" s="72"/>
      <c r="P60" s="109">
        <v>51000.0</v>
      </c>
      <c r="Q60" s="71"/>
      <c r="R60" s="110">
        <v>0.0</v>
      </c>
      <c r="S60" s="72"/>
      <c r="T60" s="111" t="s">
        <v>66</v>
      </c>
      <c r="U60" s="72"/>
      <c r="V60" s="112" t="s">
        <v>79</v>
      </c>
      <c r="W60" s="71"/>
      <c r="X60" s="72"/>
      <c r="Y60" s="112" t="s">
        <v>68</v>
      </c>
      <c r="Z60" s="72"/>
      <c r="AA60" s="75"/>
      <c r="AB60" s="169"/>
      <c r="AC60" s="72"/>
      <c r="AD60" s="170"/>
      <c r="AE60" s="72"/>
      <c r="AF60" s="111"/>
      <c r="AG60" s="71"/>
      <c r="AH60" s="72"/>
      <c r="AI60" s="111"/>
      <c r="AJ60" s="71"/>
      <c r="AK60" s="72"/>
      <c r="AL60" s="111"/>
      <c r="AM60" s="72"/>
      <c r="AN60" s="111"/>
      <c r="AO60" s="72"/>
      <c r="AP60" s="156"/>
      <c r="AQ60" s="72"/>
      <c r="AR60" s="156"/>
      <c r="AS60" s="72"/>
      <c r="AT60" s="160"/>
      <c r="AU60" s="72"/>
      <c r="AV60" s="156"/>
      <c r="AW60" s="71"/>
      <c r="AX60" s="72"/>
      <c r="AY60" s="111"/>
      <c r="AZ60" s="71"/>
      <c r="BA60" s="72"/>
      <c r="BB60" s="171"/>
      <c r="BC60" s="72"/>
      <c r="BD60" s="75"/>
    </row>
    <row r="61" ht="16.5" customHeight="1" outlineLevel="1">
      <c r="A61" s="75"/>
      <c r="B61" s="105" t="s">
        <v>2362</v>
      </c>
      <c r="C61" s="106">
        <v>46177.603903738425</v>
      </c>
      <c r="D61" s="72"/>
      <c r="E61" s="107" t="s">
        <v>7</v>
      </c>
      <c r="F61" s="71"/>
      <c r="G61" s="107" t="s">
        <v>174</v>
      </c>
      <c r="H61" s="71"/>
      <c r="I61" s="107" t="s">
        <v>2363</v>
      </c>
      <c r="J61" s="71"/>
      <c r="K61" s="71"/>
      <c r="L61" s="71"/>
      <c r="M61" s="72"/>
      <c r="N61" s="246" t="s">
        <v>1844</v>
      </c>
      <c r="O61" s="72"/>
      <c r="P61" s="109">
        <v>20000.0</v>
      </c>
      <c r="Q61" s="71"/>
      <c r="R61" s="110">
        <v>0.0</v>
      </c>
      <c r="S61" s="72"/>
      <c r="T61" s="111" t="s">
        <v>88</v>
      </c>
      <c r="U61" s="72"/>
      <c r="V61" s="112" t="s">
        <v>79</v>
      </c>
      <c r="W61" s="71"/>
      <c r="X61" s="72"/>
      <c r="Y61" s="112" t="s">
        <v>68</v>
      </c>
      <c r="Z61" s="72"/>
      <c r="AA61" s="75"/>
      <c r="AB61" s="169"/>
      <c r="AC61" s="72"/>
      <c r="AD61" s="170"/>
      <c r="AE61" s="72"/>
      <c r="AF61" s="111"/>
      <c r="AG61" s="71"/>
      <c r="AH61" s="72"/>
      <c r="AI61" s="111"/>
      <c r="AJ61" s="71"/>
      <c r="AK61" s="72"/>
      <c r="AL61" s="111"/>
      <c r="AM61" s="72"/>
      <c r="AN61" s="111"/>
      <c r="AO61" s="72"/>
      <c r="AP61" s="156"/>
      <c r="AQ61" s="72"/>
      <c r="AR61" s="156"/>
      <c r="AS61" s="72"/>
      <c r="AT61" s="160"/>
      <c r="AU61" s="72"/>
      <c r="AV61" s="156"/>
      <c r="AW61" s="71"/>
      <c r="AX61" s="72"/>
      <c r="AY61" s="111"/>
      <c r="AZ61" s="71"/>
      <c r="BA61" s="72"/>
      <c r="BB61" s="171"/>
      <c r="BC61" s="72"/>
      <c r="BD61" s="75"/>
    </row>
    <row r="62" ht="16.5" customHeight="1" outlineLevel="1">
      <c r="A62" s="75"/>
      <c r="B62" s="105" t="s">
        <v>2369</v>
      </c>
      <c r="C62" s="106">
        <v>46175.85465446759</v>
      </c>
      <c r="D62" s="72"/>
      <c r="E62" s="107" t="s">
        <v>7</v>
      </c>
      <c r="F62" s="71"/>
      <c r="G62" s="107" t="s">
        <v>174</v>
      </c>
      <c r="H62" s="71"/>
      <c r="I62" s="107" t="s">
        <v>2370</v>
      </c>
      <c r="J62" s="71"/>
      <c r="K62" s="71"/>
      <c r="L62" s="71"/>
      <c r="M62" s="72"/>
      <c r="N62" s="246" t="s">
        <v>2371</v>
      </c>
      <c r="O62" s="72"/>
      <c r="P62" s="109">
        <v>35000.0</v>
      </c>
      <c r="Q62" s="71"/>
      <c r="R62" s="110">
        <v>0.0</v>
      </c>
      <c r="S62" s="72"/>
      <c r="T62" s="111" t="s">
        <v>66</v>
      </c>
      <c r="U62" s="72"/>
      <c r="V62" s="112" t="s">
        <v>79</v>
      </c>
      <c r="W62" s="71"/>
      <c r="X62" s="72"/>
      <c r="Y62" s="112" t="s">
        <v>68</v>
      </c>
      <c r="Z62" s="72"/>
      <c r="AA62" s="75"/>
      <c r="AB62" s="169"/>
      <c r="AC62" s="72"/>
      <c r="AD62" s="170"/>
      <c r="AE62" s="72"/>
      <c r="AF62" s="111"/>
      <c r="AG62" s="71"/>
      <c r="AH62" s="72"/>
      <c r="AI62" s="111"/>
      <c r="AJ62" s="71"/>
      <c r="AK62" s="72"/>
      <c r="AL62" s="111"/>
      <c r="AM62" s="72"/>
      <c r="AN62" s="111"/>
      <c r="AO62" s="72"/>
      <c r="AP62" s="156"/>
      <c r="AQ62" s="72"/>
      <c r="AR62" s="156"/>
      <c r="AS62" s="72"/>
      <c r="AT62" s="160"/>
      <c r="AU62" s="72"/>
      <c r="AV62" s="156"/>
      <c r="AW62" s="71"/>
      <c r="AX62" s="72"/>
      <c r="AY62" s="111"/>
      <c r="AZ62" s="71"/>
      <c r="BA62" s="72"/>
      <c r="BB62" s="171"/>
      <c r="BC62" s="72"/>
      <c r="BD62" s="75"/>
    </row>
    <row r="63" ht="16.5" customHeight="1" outlineLevel="1">
      <c r="A63" s="75"/>
      <c r="B63" s="105" t="s">
        <v>2376</v>
      </c>
      <c r="C63" s="106">
        <v>46175.722231747684</v>
      </c>
      <c r="D63" s="72"/>
      <c r="E63" s="107" t="s">
        <v>7</v>
      </c>
      <c r="F63" s="71"/>
      <c r="G63" s="107" t="s">
        <v>174</v>
      </c>
      <c r="H63" s="71"/>
      <c r="I63" s="107" t="s">
        <v>2377</v>
      </c>
      <c r="J63" s="71"/>
      <c r="K63" s="71"/>
      <c r="L63" s="71"/>
      <c r="M63" s="72"/>
      <c r="N63" s="246" t="s">
        <v>1399</v>
      </c>
      <c r="O63" s="72"/>
      <c r="P63" s="109">
        <v>25000.0</v>
      </c>
      <c r="Q63" s="71"/>
      <c r="R63" s="110">
        <v>0.0</v>
      </c>
      <c r="S63" s="72"/>
      <c r="T63" s="111" t="s">
        <v>88</v>
      </c>
      <c r="U63" s="72"/>
      <c r="V63" s="112" t="s">
        <v>79</v>
      </c>
      <c r="W63" s="71"/>
      <c r="X63" s="72"/>
      <c r="Y63" s="112" t="s">
        <v>68</v>
      </c>
      <c r="Z63" s="72"/>
      <c r="AA63" s="75"/>
      <c r="AB63" s="169"/>
      <c r="AC63" s="72"/>
      <c r="AD63" s="170"/>
      <c r="AE63" s="72"/>
      <c r="AF63" s="111"/>
      <c r="AG63" s="71"/>
      <c r="AH63" s="72"/>
      <c r="AI63" s="111"/>
      <c r="AJ63" s="71"/>
      <c r="AK63" s="72"/>
      <c r="AL63" s="111"/>
      <c r="AM63" s="72"/>
      <c r="AN63" s="111"/>
      <c r="AO63" s="72"/>
      <c r="AP63" s="156"/>
      <c r="AQ63" s="72"/>
      <c r="AR63" s="156"/>
      <c r="AS63" s="72"/>
      <c r="AT63" s="160"/>
      <c r="AU63" s="72"/>
      <c r="AV63" s="156"/>
      <c r="AW63" s="71"/>
      <c r="AX63" s="72"/>
      <c r="AY63" s="111"/>
      <c r="AZ63" s="71"/>
      <c r="BA63" s="72"/>
      <c r="BB63" s="171"/>
      <c r="BC63" s="72"/>
      <c r="BD63" s="75"/>
    </row>
    <row r="64" ht="16.5" customHeight="1" outlineLevel="1">
      <c r="A64" s="75"/>
      <c r="B64" s="105" t="s">
        <v>2378</v>
      </c>
      <c r="C64" s="106">
        <v>46175.65567127315</v>
      </c>
      <c r="D64" s="72"/>
      <c r="E64" s="107" t="s">
        <v>7</v>
      </c>
      <c r="F64" s="71"/>
      <c r="G64" s="107" t="s">
        <v>174</v>
      </c>
      <c r="H64" s="71"/>
      <c r="I64" s="107" t="s">
        <v>2379</v>
      </c>
      <c r="J64" s="71"/>
      <c r="K64" s="71"/>
      <c r="L64" s="71"/>
      <c r="M64" s="72"/>
      <c r="N64" s="246" t="s">
        <v>1515</v>
      </c>
      <c r="O64" s="72"/>
      <c r="P64" s="109">
        <v>20000.0</v>
      </c>
      <c r="Q64" s="71"/>
      <c r="R64" s="110">
        <v>0.0</v>
      </c>
      <c r="S64" s="72"/>
      <c r="T64" s="111" t="s">
        <v>88</v>
      </c>
      <c r="U64" s="72"/>
      <c r="V64" s="112" t="s">
        <v>79</v>
      </c>
      <c r="W64" s="71"/>
      <c r="X64" s="72"/>
      <c r="Y64" s="112" t="s">
        <v>68</v>
      </c>
      <c r="Z64" s="72"/>
      <c r="AA64" s="75"/>
      <c r="AB64" s="169"/>
      <c r="AC64" s="72"/>
      <c r="AD64" s="170"/>
      <c r="AE64" s="72"/>
      <c r="AF64" s="111"/>
      <c r="AG64" s="71"/>
      <c r="AH64" s="72"/>
      <c r="AI64" s="111"/>
      <c r="AJ64" s="71"/>
      <c r="AK64" s="72"/>
      <c r="AL64" s="111"/>
      <c r="AM64" s="72"/>
      <c r="AN64" s="111"/>
      <c r="AO64" s="72"/>
      <c r="AP64" s="156"/>
      <c r="AQ64" s="72"/>
      <c r="AR64" s="156"/>
      <c r="AS64" s="72"/>
      <c r="AT64" s="160"/>
      <c r="AU64" s="72"/>
      <c r="AV64" s="156"/>
      <c r="AW64" s="71"/>
      <c r="AX64" s="72"/>
      <c r="AY64" s="111"/>
      <c r="AZ64" s="71"/>
      <c r="BA64" s="72"/>
      <c r="BB64" s="171"/>
      <c r="BC64" s="72"/>
      <c r="BD64" s="75"/>
    </row>
    <row r="65" ht="16.5" customHeight="1" outlineLevel="1">
      <c r="A65" s="75"/>
      <c r="B65" s="105" t="s">
        <v>2380</v>
      </c>
      <c r="C65" s="106">
        <v>46175.646959502315</v>
      </c>
      <c r="D65" s="72"/>
      <c r="E65" s="107" t="s">
        <v>7</v>
      </c>
      <c r="F65" s="71"/>
      <c r="G65" s="107" t="s">
        <v>174</v>
      </c>
      <c r="H65" s="71"/>
      <c r="I65" s="107" t="s">
        <v>2381</v>
      </c>
      <c r="J65" s="71"/>
      <c r="K65" s="71"/>
      <c r="L65" s="71"/>
      <c r="M65" s="72"/>
      <c r="N65" s="246" t="s">
        <v>2079</v>
      </c>
      <c r="O65" s="72"/>
      <c r="P65" s="109">
        <v>20000.0</v>
      </c>
      <c r="Q65" s="71"/>
      <c r="R65" s="110">
        <v>0.0</v>
      </c>
      <c r="S65" s="72"/>
      <c r="T65" s="111" t="s">
        <v>66</v>
      </c>
      <c r="U65" s="72"/>
      <c r="V65" s="112" t="s">
        <v>79</v>
      </c>
      <c r="W65" s="71"/>
      <c r="X65" s="72"/>
      <c r="Y65" s="112" t="s">
        <v>68</v>
      </c>
      <c r="Z65" s="72"/>
      <c r="AA65" s="75"/>
      <c r="AB65" s="169"/>
      <c r="AC65" s="72"/>
      <c r="AD65" s="170"/>
      <c r="AE65" s="72"/>
      <c r="AF65" s="111"/>
      <c r="AG65" s="71"/>
      <c r="AH65" s="72"/>
      <c r="AI65" s="111"/>
      <c r="AJ65" s="71"/>
      <c r="AK65" s="72"/>
      <c r="AL65" s="111"/>
      <c r="AM65" s="72"/>
      <c r="AN65" s="111"/>
      <c r="AO65" s="72"/>
      <c r="AP65" s="156"/>
      <c r="AQ65" s="72"/>
      <c r="AR65" s="156"/>
      <c r="AS65" s="72"/>
      <c r="AT65" s="160"/>
      <c r="AU65" s="72"/>
      <c r="AV65" s="156"/>
      <c r="AW65" s="71"/>
      <c r="AX65" s="72"/>
      <c r="AY65" s="111"/>
      <c r="AZ65" s="71"/>
      <c r="BA65" s="72"/>
      <c r="BB65" s="171"/>
      <c r="BC65" s="72"/>
      <c r="BD65" s="75"/>
    </row>
    <row r="66" ht="16.5" customHeight="1" outlineLevel="1">
      <c r="A66" s="75"/>
      <c r="B66" s="105" t="s">
        <v>2388</v>
      </c>
      <c r="C66" s="106">
        <v>46172.0</v>
      </c>
      <c r="D66" s="72"/>
      <c r="E66" s="107" t="s">
        <v>76</v>
      </c>
      <c r="F66" s="71"/>
      <c r="G66" s="107" t="s">
        <v>77</v>
      </c>
      <c r="H66" s="71"/>
      <c r="I66" s="107" t="s">
        <v>2351</v>
      </c>
      <c r="J66" s="71"/>
      <c r="K66" s="71"/>
      <c r="L66" s="71"/>
      <c r="M66" s="72"/>
      <c r="N66" s="246" t="s">
        <v>65</v>
      </c>
      <c r="O66" s="72"/>
      <c r="P66" s="109">
        <v>21000.0</v>
      </c>
      <c r="Q66" s="71"/>
      <c r="R66" s="110">
        <v>0.0</v>
      </c>
      <c r="S66" s="72"/>
      <c r="T66" s="111" t="s">
        <v>66</v>
      </c>
      <c r="U66" s="72"/>
      <c r="V66" s="112" t="s">
        <v>79</v>
      </c>
      <c r="W66" s="71"/>
      <c r="X66" s="72"/>
      <c r="Y66" s="112" t="s">
        <v>68</v>
      </c>
      <c r="Z66" s="72"/>
      <c r="AA66" s="75"/>
      <c r="AB66" s="169"/>
      <c r="AC66" s="72"/>
      <c r="AD66" s="170"/>
      <c r="AE66" s="72"/>
      <c r="AF66" s="111"/>
      <c r="AG66" s="71"/>
      <c r="AH66" s="72"/>
      <c r="AI66" s="111"/>
      <c r="AJ66" s="71"/>
      <c r="AK66" s="72"/>
      <c r="AL66" s="111"/>
      <c r="AM66" s="72"/>
      <c r="AN66" s="111"/>
      <c r="AO66" s="72"/>
      <c r="AP66" s="156"/>
      <c r="AQ66" s="72"/>
      <c r="AR66" s="156"/>
      <c r="AS66" s="72"/>
      <c r="AT66" s="160"/>
      <c r="AU66" s="72"/>
      <c r="AV66" s="156"/>
      <c r="AW66" s="71"/>
      <c r="AX66" s="72"/>
      <c r="AY66" s="111"/>
      <c r="AZ66" s="71"/>
      <c r="BA66" s="72"/>
      <c r="BB66" s="171"/>
      <c r="BC66" s="72"/>
      <c r="BD66" s="75"/>
    </row>
    <row r="67" ht="16.5" customHeight="1" outlineLevel="1">
      <c r="A67" s="75"/>
      <c r="B67" s="105" t="s">
        <v>2389</v>
      </c>
      <c r="C67" s="106">
        <v>46172.0</v>
      </c>
      <c r="D67" s="72"/>
      <c r="E67" s="107" t="s">
        <v>76</v>
      </c>
      <c r="F67" s="71"/>
      <c r="G67" s="107" t="s">
        <v>77</v>
      </c>
      <c r="H67" s="71"/>
      <c r="I67" s="107" t="s">
        <v>2353</v>
      </c>
      <c r="J67" s="71"/>
      <c r="K67" s="71"/>
      <c r="L67" s="71"/>
      <c r="M67" s="72"/>
      <c r="N67" s="246" t="s">
        <v>65</v>
      </c>
      <c r="O67" s="72"/>
      <c r="P67" s="109">
        <v>15000.0</v>
      </c>
      <c r="Q67" s="71"/>
      <c r="R67" s="110">
        <v>0.0</v>
      </c>
      <c r="S67" s="72"/>
      <c r="T67" s="111" t="s">
        <v>66</v>
      </c>
      <c r="U67" s="72"/>
      <c r="V67" s="112" t="s">
        <v>79</v>
      </c>
      <c r="W67" s="71"/>
      <c r="X67" s="72"/>
      <c r="Y67" s="112" t="s">
        <v>68</v>
      </c>
      <c r="Z67" s="72"/>
      <c r="AA67" s="75"/>
      <c r="AB67" s="169"/>
      <c r="AC67" s="72"/>
      <c r="AD67" s="170"/>
      <c r="AE67" s="72"/>
      <c r="AF67" s="111"/>
      <c r="AG67" s="71"/>
      <c r="AH67" s="72"/>
      <c r="AI67" s="111"/>
      <c r="AJ67" s="71"/>
      <c r="AK67" s="72"/>
      <c r="AL67" s="111"/>
      <c r="AM67" s="72"/>
      <c r="AN67" s="111"/>
      <c r="AO67" s="72"/>
      <c r="AP67" s="156"/>
      <c r="AQ67" s="72"/>
      <c r="AR67" s="156"/>
      <c r="AS67" s="72"/>
      <c r="AT67" s="160"/>
      <c r="AU67" s="72"/>
      <c r="AV67" s="156"/>
      <c r="AW67" s="71"/>
      <c r="AX67" s="72"/>
      <c r="AY67" s="111"/>
      <c r="AZ67" s="71"/>
      <c r="BA67" s="72"/>
      <c r="BB67" s="171"/>
      <c r="BC67" s="72"/>
      <c r="BD67" s="75"/>
    </row>
    <row r="68" ht="16.5" customHeight="1" outlineLevel="1">
      <c r="A68" s="75"/>
      <c r="B68" s="105" t="s">
        <v>2399</v>
      </c>
      <c r="C68" s="106">
        <v>46170.9859078588</v>
      </c>
      <c r="D68" s="72"/>
      <c r="E68" s="107" t="s">
        <v>7</v>
      </c>
      <c r="F68" s="71"/>
      <c r="G68" s="107" t="s">
        <v>174</v>
      </c>
      <c r="H68" s="71"/>
      <c r="I68" s="107" t="s">
        <v>2400</v>
      </c>
      <c r="J68" s="71"/>
      <c r="K68" s="71"/>
      <c r="L68" s="71"/>
      <c r="M68" s="72"/>
      <c r="N68" s="246" t="s">
        <v>2048</v>
      </c>
      <c r="O68" s="72"/>
      <c r="P68" s="109">
        <v>35000.0</v>
      </c>
      <c r="Q68" s="71"/>
      <c r="R68" s="110">
        <v>0.0</v>
      </c>
      <c r="S68" s="72"/>
      <c r="T68" s="111" t="s">
        <v>66</v>
      </c>
      <c r="U68" s="72"/>
      <c r="V68" s="112" t="s">
        <v>79</v>
      </c>
      <c r="W68" s="71"/>
      <c r="X68" s="72"/>
      <c r="Y68" s="112" t="s">
        <v>68</v>
      </c>
      <c r="Z68" s="72"/>
      <c r="AA68" s="75"/>
      <c r="AB68" s="169"/>
      <c r="AC68" s="72"/>
      <c r="AD68" s="170"/>
      <c r="AE68" s="72"/>
      <c r="AF68" s="111"/>
      <c r="AG68" s="71"/>
      <c r="AH68" s="72"/>
      <c r="AI68" s="111"/>
      <c r="AJ68" s="71"/>
      <c r="AK68" s="72"/>
      <c r="AL68" s="111"/>
      <c r="AM68" s="72"/>
      <c r="AN68" s="111"/>
      <c r="AO68" s="72"/>
      <c r="AP68" s="156"/>
      <c r="AQ68" s="72"/>
      <c r="AR68" s="156"/>
      <c r="AS68" s="72"/>
      <c r="AT68" s="160"/>
      <c r="AU68" s="72"/>
      <c r="AV68" s="156"/>
      <c r="AW68" s="71"/>
      <c r="AX68" s="72"/>
      <c r="AY68" s="111"/>
      <c r="AZ68" s="71"/>
      <c r="BA68" s="72"/>
      <c r="BB68" s="171"/>
      <c r="BC68" s="72"/>
      <c r="BD68" s="75"/>
    </row>
    <row r="69" ht="16.5" customHeight="1" outlineLevel="1">
      <c r="A69" s="75"/>
      <c r="B69" s="105" t="s">
        <v>2403</v>
      </c>
      <c r="C69" s="106">
        <v>46169.68742484954</v>
      </c>
      <c r="D69" s="72"/>
      <c r="E69" s="107" t="s">
        <v>7</v>
      </c>
      <c r="F69" s="71"/>
      <c r="G69" s="107" t="s">
        <v>174</v>
      </c>
      <c r="H69" s="71"/>
      <c r="I69" s="107" t="s">
        <v>2404</v>
      </c>
      <c r="J69" s="71"/>
      <c r="K69" s="71"/>
      <c r="L69" s="71"/>
      <c r="M69" s="72"/>
      <c r="N69" s="246" t="s">
        <v>1969</v>
      </c>
      <c r="O69" s="72"/>
      <c r="P69" s="109">
        <v>25000.0</v>
      </c>
      <c r="Q69" s="71"/>
      <c r="R69" s="110">
        <v>0.0</v>
      </c>
      <c r="S69" s="72"/>
      <c r="T69" s="111" t="s">
        <v>66</v>
      </c>
      <c r="U69" s="72"/>
      <c r="V69" s="112" t="s">
        <v>79</v>
      </c>
      <c r="W69" s="71"/>
      <c r="X69" s="72"/>
      <c r="Y69" s="112" t="s">
        <v>68</v>
      </c>
      <c r="Z69" s="72"/>
      <c r="AA69" s="75"/>
      <c r="AB69" s="169"/>
      <c r="AC69" s="72"/>
      <c r="AD69" s="170"/>
      <c r="AE69" s="72"/>
      <c r="AF69" s="111"/>
      <c r="AG69" s="71"/>
      <c r="AH69" s="72"/>
      <c r="AI69" s="111"/>
      <c r="AJ69" s="71"/>
      <c r="AK69" s="72"/>
      <c r="AL69" s="111"/>
      <c r="AM69" s="72"/>
      <c r="AN69" s="111"/>
      <c r="AO69" s="72"/>
      <c r="AP69" s="156"/>
      <c r="AQ69" s="72"/>
      <c r="AR69" s="156"/>
      <c r="AS69" s="72"/>
      <c r="AT69" s="160"/>
      <c r="AU69" s="72"/>
      <c r="AV69" s="156"/>
      <c r="AW69" s="71"/>
      <c r="AX69" s="72"/>
      <c r="AY69" s="111"/>
      <c r="AZ69" s="71"/>
      <c r="BA69" s="72"/>
      <c r="BB69" s="171"/>
      <c r="BC69" s="72"/>
      <c r="BD69" s="75"/>
    </row>
    <row r="70" ht="16.5" customHeight="1" outlineLevel="1">
      <c r="A70" s="75"/>
      <c r="B70" s="105" t="s">
        <v>2424</v>
      </c>
      <c r="C70" s="106">
        <v>46164.37603820601</v>
      </c>
      <c r="D70" s="72"/>
      <c r="E70" s="107" t="s">
        <v>76</v>
      </c>
      <c r="F70" s="71"/>
      <c r="G70" s="107" t="s">
        <v>77</v>
      </c>
      <c r="H70" s="71"/>
      <c r="I70" s="107" t="s">
        <v>2353</v>
      </c>
      <c r="J70" s="71"/>
      <c r="K70" s="71"/>
      <c r="L70" s="71"/>
      <c r="M70" s="72"/>
      <c r="N70" s="246" t="s">
        <v>65</v>
      </c>
      <c r="O70" s="72"/>
      <c r="P70" s="109">
        <v>24000.0</v>
      </c>
      <c r="Q70" s="71"/>
      <c r="R70" s="110">
        <v>0.0</v>
      </c>
      <c r="S70" s="72"/>
      <c r="T70" s="111" t="s">
        <v>66</v>
      </c>
      <c r="U70" s="72"/>
      <c r="V70" s="112" t="s">
        <v>79</v>
      </c>
      <c r="W70" s="71"/>
      <c r="X70" s="72"/>
      <c r="Y70" s="112" t="s">
        <v>68</v>
      </c>
      <c r="Z70" s="72"/>
      <c r="AA70" s="75"/>
      <c r="AB70" s="169"/>
      <c r="AC70" s="72"/>
      <c r="AD70" s="170"/>
      <c r="AE70" s="72"/>
      <c r="AF70" s="111"/>
      <c r="AG70" s="71"/>
      <c r="AH70" s="72"/>
      <c r="AI70" s="111"/>
      <c r="AJ70" s="71"/>
      <c r="AK70" s="72"/>
      <c r="AL70" s="111"/>
      <c r="AM70" s="72"/>
      <c r="AN70" s="111"/>
      <c r="AO70" s="72"/>
      <c r="AP70" s="156"/>
      <c r="AQ70" s="72"/>
      <c r="AR70" s="156"/>
      <c r="AS70" s="72"/>
      <c r="AT70" s="160"/>
      <c r="AU70" s="72"/>
      <c r="AV70" s="156"/>
      <c r="AW70" s="71"/>
      <c r="AX70" s="72"/>
      <c r="AY70" s="111"/>
      <c r="AZ70" s="71"/>
      <c r="BA70" s="72"/>
      <c r="BB70" s="171"/>
      <c r="BC70" s="72"/>
      <c r="BD70" s="75"/>
    </row>
    <row r="71" ht="16.5" customHeight="1" outlineLevel="1">
      <c r="A71" s="75"/>
      <c r="B71" s="105" t="s">
        <v>2425</v>
      </c>
      <c r="C71" s="106">
        <v>46163.83564556713</v>
      </c>
      <c r="D71" s="72"/>
      <c r="E71" s="107" t="s">
        <v>7</v>
      </c>
      <c r="F71" s="71"/>
      <c r="G71" s="107" t="s">
        <v>174</v>
      </c>
      <c r="H71" s="71"/>
      <c r="I71" s="107" t="s">
        <v>2379</v>
      </c>
      <c r="J71" s="71"/>
      <c r="K71" s="71"/>
      <c r="L71" s="71"/>
      <c r="M71" s="72"/>
      <c r="N71" s="246" t="s">
        <v>1515</v>
      </c>
      <c r="O71" s="72"/>
      <c r="P71" s="109">
        <v>20000.0</v>
      </c>
      <c r="Q71" s="71"/>
      <c r="R71" s="110">
        <v>0.0</v>
      </c>
      <c r="S71" s="72"/>
      <c r="T71" s="111" t="s">
        <v>88</v>
      </c>
      <c r="U71" s="72"/>
      <c r="V71" s="112" t="s">
        <v>79</v>
      </c>
      <c r="W71" s="71"/>
      <c r="X71" s="72"/>
      <c r="Y71" s="112" t="s">
        <v>68</v>
      </c>
      <c r="Z71" s="72"/>
      <c r="AA71" s="75"/>
      <c r="AB71" s="169"/>
      <c r="AC71" s="72"/>
      <c r="AD71" s="170"/>
      <c r="AE71" s="72"/>
      <c r="AF71" s="111"/>
      <c r="AG71" s="71"/>
      <c r="AH71" s="72"/>
      <c r="AI71" s="111"/>
      <c r="AJ71" s="71"/>
      <c r="AK71" s="72"/>
      <c r="AL71" s="111"/>
      <c r="AM71" s="72"/>
      <c r="AN71" s="111"/>
      <c r="AO71" s="72"/>
      <c r="AP71" s="156"/>
      <c r="AQ71" s="72"/>
      <c r="AR71" s="156"/>
      <c r="AS71" s="72"/>
      <c r="AT71" s="160"/>
      <c r="AU71" s="72"/>
      <c r="AV71" s="156"/>
      <c r="AW71" s="71"/>
      <c r="AX71" s="72"/>
      <c r="AY71" s="111"/>
      <c r="AZ71" s="71"/>
      <c r="BA71" s="72"/>
      <c r="BB71" s="171"/>
      <c r="BC71" s="72"/>
      <c r="BD71" s="75"/>
    </row>
    <row r="72" ht="16.5" customHeight="1" outlineLevel="1">
      <c r="A72" s="75"/>
      <c r="B72" s="105" t="s">
        <v>2426</v>
      </c>
      <c r="C72" s="106">
        <v>46163.834864652774</v>
      </c>
      <c r="D72" s="72"/>
      <c r="E72" s="107" t="s">
        <v>7</v>
      </c>
      <c r="F72" s="71"/>
      <c r="G72" s="107" t="s">
        <v>174</v>
      </c>
      <c r="H72" s="71"/>
      <c r="I72" s="107" t="s">
        <v>2427</v>
      </c>
      <c r="J72" s="71"/>
      <c r="K72" s="71"/>
      <c r="L72" s="71"/>
      <c r="M72" s="72"/>
      <c r="N72" s="246" t="s">
        <v>1526</v>
      </c>
      <c r="O72" s="72"/>
      <c r="P72" s="109">
        <v>20000.0</v>
      </c>
      <c r="Q72" s="71"/>
      <c r="R72" s="110">
        <v>0.0</v>
      </c>
      <c r="S72" s="72"/>
      <c r="T72" s="111" t="s">
        <v>88</v>
      </c>
      <c r="U72" s="72"/>
      <c r="V72" s="112" t="s">
        <v>79</v>
      </c>
      <c r="W72" s="71"/>
      <c r="X72" s="72"/>
      <c r="Y72" s="112" t="s">
        <v>68</v>
      </c>
      <c r="Z72" s="72"/>
      <c r="AA72" s="75"/>
      <c r="AB72" s="169"/>
      <c r="AC72" s="72"/>
      <c r="AD72" s="170"/>
      <c r="AE72" s="72"/>
      <c r="AF72" s="111"/>
      <c r="AG72" s="71"/>
      <c r="AH72" s="72"/>
      <c r="AI72" s="111"/>
      <c r="AJ72" s="71"/>
      <c r="AK72" s="72"/>
      <c r="AL72" s="111"/>
      <c r="AM72" s="72"/>
      <c r="AN72" s="111"/>
      <c r="AO72" s="72"/>
      <c r="AP72" s="156"/>
      <c r="AQ72" s="72"/>
      <c r="AR72" s="156"/>
      <c r="AS72" s="72"/>
      <c r="AT72" s="160"/>
      <c r="AU72" s="72"/>
      <c r="AV72" s="156"/>
      <c r="AW72" s="71"/>
      <c r="AX72" s="72"/>
      <c r="AY72" s="111"/>
      <c r="AZ72" s="71"/>
      <c r="BA72" s="72"/>
      <c r="BB72" s="171"/>
      <c r="BC72" s="72"/>
      <c r="BD72" s="75"/>
    </row>
    <row r="73" ht="16.5" customHeight="1" outlineLevel="1">
      <c r="A73" s="75"/>
      <c r="B73" s="105" t="s">
        <v>2430</v>
      </c>
      <c r="C73" s="106">
        <v>46162.998492349536</v>
      </c>
      <c r="D73" s="72"/>
      <c r="E73" s="107" t="s">
        <v>76</v>
      </c>
      <c r="F73" s="71"/>
      <c r="G73" s="107" t="s">
        <v>804</v>
      </c>
      <c r="H73" s="71"/>
      <c r="I73" s="107" t="s">
        <v>2431</v>
      </c>
      <c r="J73" s="71"/>
      <c r="K73" s="71"/>
      <c r="L73" s="71"/>
      <c r="M73" s="72"/>
      <c r="N73" s="246" t="s">
        <v>807</v>
      </c>
      <c r="O73" s="72"/>
      <c r="P73" s="109">
        <v>45000.0</v>
      </c>
      <c r="Q73" s="71"/>
      <c r="R73" s="110">
        <v>0.0</v>
      </c>
      <c r="S73" s="72"/>
      <c r="T73" s="111"/>
      <c r="U73" s="72"/>
      <c r="V73" s="112" t="s">
        <v>1531</v>
      </c>
      <c r="W73" s="71"/>
      <c r="X73" s="72"/>
      <c r="Y73" s="112" t="s">
        <v>2432</v>
      </c>
      <c r="Z73" s="72"/>
      <c r="AA73" s="75"/>
      <c r="AB73" s="169"/>
      <c r="AC73" s="72"/>
      <c r="AD73" s="170"/>
      <c r="AE73" s="72"/>
      <c r="AF73" s="170"/>
      <c r="AG73" s="71"/>
      <c r="AH73" s="72"/>
      <c r="AI73" s="170"/>
      <c r="AJ73" s="71"/>
      <c r="AK73" s="72"/>
      <c r="AL73" s="170"/>
      <c r="AM73" s="72"/>
      <c r="AN73" s="111"/>
      <c r="AO73" s="72"/>
      <c r="AP73" s="156"/>
      <c r="AQ73" s="72"/>
      <c r="AR73" s="156"/>
      <c r="AS73" s="72"/>
      <c r="AT73" s="160"/>
      <c r="AU73" s="72"/>
      <c r="AV73" s="156"/>
      <c r="AW73" s="71"/>
      <c r="AX73" s="72"/>
      <c r="AY73" s="111"/>
      <c r="AZ73" s="71"/>
      <c r="BA73" s="72"/>
      <c r="BB73" s="171"/>
      <c r="BC73" s="72"/>
      <c r="BD73" s="75"/>
    </row>
    <row r="74" ht="16.5" customHeight="1" outlineLevel="1">
      <c r="A74" s="75"/>
      <c r="B74" s="105" t="s">
        <v>2433</v>
      </c>
      <c r="C74" s="106">
        <v>46162.76460475694</v>
      </c>
      <c r="D74" s="72"/>
      <c r="E74" s="107" t="s">
        <v>76</v>
      </c>
      <c r="F74" s="71"/>
      <c r="G74" s="107" t="s">
        <v>77</v>
      </c>
      <c r="H74" s="71"/>
      <c r="I74" s="107" t="s">
        <v>2351</v>
      </c>
      <c r="J74" s="71"/>
      <c r="K74" s="71"/>
      <c r="L74" s="71"/>
      <c r="M74" s="72"/>
      <c r="N74" s="246" t="s">
        <v>65</v>
      </c>
      <c r="O74" s="72"/>
      <c r="P74" s="109">
        <v>21000.0</v>
      </c>
      <c r="Q74" s="71"/>
      <c r="R74" s="110">
        <v>0.0</v>
      </c>
      <c r="S74" s="72"/>
      <c r="T74" s="111" t="s">
        <v>88</v>
      </c>
      <c r="U74" s="72"/>
      <c r="V74" s="112" t="s">
        <v>79</v>
      </c>
      <c r="W74" s="71"/>
      <c r="X74" s="72"/>
      <c r="Y74" s="112" t="s">
        <v>68</v>
      </c>
      <c r="Z74" s="72"/>
      <c r="AA74" s="75"/>
      <c r="AB74" s="169"/>
      <c r="AC74" s="72"/>
      <c r="AD74" s="170"/>
      <c r="AE74" s="72"/>
      <c r="AF74" s="170"/>
      <c r="AG74" s="71"/>
      <c r="AH74" s="72"/>
      <c r="AI74" s="170"/>
      <c r="AJ74" s="71"/>
      <c r="AK74" s="72"/>
      <c r="AL74" s="170"/>
      <c r="AM74" s="72"/>
      <c r="AN74" s="111"/>
      <c r="AO74" s="72"/>
      <c r="AP74" s="156"/>
      <c r="AQ74" s="72"/>
      <c r="AR74" s="156"/>
      <c r="AS74" s="72"/>
      <c r="AT74" s="160"/>
      <c r="AU74" s="72"/>
      <c r="AV74" s="156"/>
      <c r="AW74" s="71"/>
      <c r="AX74" s="72"/>
      <c r="AY74" s="111"/>
      <c r="AZ74" s="71"/>
      <c r="BA74" s="72"/>
      <c r="BB74" s="171"/>
      <c r="BC74" s="72"/>
      <c r="BD74" s="75"/>
    </row>
    <row r="75" ht="16.5" customHeight="1" outlineLevel="1">
      <c r="A75" s="75"/>
      <c r="B75" s="105" t="s">
        <v>2434</v>
      </c>
      <c r="C75" s="106">
        <v>46162.76345222222</v>
      </c>
      <c r="D75" s="72"/>
      <c r="E75" s="107" t="s">
        <v>76</v>
      </c>
      <c r="F75" s="71"/>
      <c r="G75" s="107" t="s">
        <v>77</v>
      </c>
      <c r="H75" s="71"/>
      <c r="I75" s="107" t="s">
        <v>2353</v>
      </c>
      <c r="J75" s="71"/>
      <c r="K75" s="71"/>
      <c r="L75" s="71"/>
      <c r="M75" s="72"/>
      <c r="N75" s="246" t="s">
        <v>65</v>
      </c>
      <c r="O75" s="72"/>
      <c r="P75" s="109">
        <v>12000.0</v>
      </c>
      <c r="Q75" s="71"/>
      <c r="R75" s="110">
        <v>0.0</v>
      </c>
      <c r="S75" s="72"/>
      <c r="T75" s="111" t="s">
        <v>88</v>
      </c>
      <c r="U75" s="72"/>
      <c r="V75" s="112" t="s">
        <v>79</v>
      </c>
      <c r="W75" s="71"/>
      <c r="X75" s="72"/>
      <c r="Y75" s="112" t="s">
        <v>68</v>
      </c>
      <c r="Z75" s="72"/>
      <c r="AA75" s="75"/>
      <c r="AB75" s="169"/>
      <c r="AC75" s="72"/>
      <c r="AD75" s="170"/>
      <c r="AE75" s="72"/>
      <c r="AF75" s="170"/>
      <c r="AG75" s="71"/>
      <c r="AH75" s="72"/>
      <c r="AI75" s="170"/>
      <c r="AJ75" s="71"/>
      <c r="AK75" s="72"/>
      <c r="AL75" s="170"/>
      <c r="AM75" s="72"/>
      <c r="AN75" s="111"/>
      <c r="AO75" s="72"/>
      <c r="AP75" s="156"/>
      <c r="AQ75" s="72"/>
      <c r="AR75" s="156"/>
      <c r="AS75" s="72"/>
      <c r="AT75" s="160"/>
      <c r="AU75" s="72"/>
      <c r="AV75" s="156"/>
      <c r="AW75" s="71"/>
      <c r="AX75" s="72"/>
      <c r="AY75" s="111"/>
      <c r="AZ75" s="71"/>
      <c r="BA75" s="72"/>
      <c r="BB75" s="171"/>
      <c r="BC75" s="72"/>
      <c r="BD75" s="75"/>
    </row>
    <row r="76" ht="16.5" customHeight="1" outlineLevel="1">
      <c r="A76" s="75"/>
      <c r="B76" s="105" t="s">
        <v>2435</v>
      </c>
      <c r="C76" s="106">
        <v>46161.880174652775</v>
      </c>
      <c r="D76" s="72"/>
      <c r="E76" s="107" t="s">
        <v>7</v>
      </c>
      <c r="F76" s="71"/>
      <c r="G76" s="107" t="s">
        <v>174</v>
      </c>
      <c r="H76" s="71"/>
      <c r="I76" s="107" t="s">
        <v>2436</v>
      </c>
      <c r="J76" s="71"/>
      <c r="K76" s="71"/>
      <c r="L76" s="71"/>
      <c r="M76" s="72"/>
      <c r="N76" s="246" t="s">
        <v>2202</v>
      </c>
      <c r="O76" s="72"/>
      <c r="P76" s="109">
        <v>20000.0</v>
      </c>
      <c r="Q76" s="71"/>
      <c r="R76" s="110">
        <v>0.0</v>
      </c>
      <c r="S76" s="72"/>
      <c r="T76" s="111" t="s">
        <v>66</v>
      </c>
      <c r="U76" s="72"/>
      <c r="V76" s="112" t="s">
        <v>79</v>
      </c>
      <c r="W76" s="71"/>
      <c r="X76" s="72"/>
      <c r="Y76" s="112" t="s">
        <v>68</v>
      </c>
      <c r="Z76" s="72"/>
      <c r="AA76" s="75"/>
      <c r="AB76" s="169"/>
      <c r="AC76" s="72"/>
      <c r="AD76" s="170"/>
      <c r="AE76" s="72"/>
      <c r="AF76" s="170"/>
      <c r="AG76" s="71"/>
      <c r="AH76" s="72"/>
      <c r="AI76" s="170"/>
      <c r="AJ76" s="71"/>
      <c r="AK76" s="72"/>
      <c r="AL76" s="170"/>
      <c r="AM76" s="72"/>
      <c r="AN76" s="111"/>
      <c r="AO76" s="72"/>
      <c r="AP76" s="156"/>
      <c r="AQ76" s="72"/>
      <c r="AR76" s="156"/>
      <c r="AS76" s="72"/>
      <c r="AT76" s="160"/>
      <c r="AU76" s="72"/>
      <c r="AV76" s="156"/>
      <c r="AW76" s="71"/>
      <c r="AX76" s="72"/>
      <c r="AY76" s="111"/>
      <c r="AZ76" s="71"/>
      <c r="BA76" s="72"/>
      <c r="BB76" s="171"/>
      <c r="BC76" s="72"/>
      <c r="BD76" s="75"/>
    </row>
    <row r="77" ht="16.5" customHeight="1" outlineLevel="1">
      <c r="A77" s="75"/>
      <c r="B77" s="105" t="s">
        <v>2441</v>
      </c>
      <c r="C77" s="106">
        <v>46160.831494756945</v>
      </c>
      <c r="D77" s="72"/>
      <c r="E77" s="107" t="s">
        <v>76</v>
      </c>
      <c r="F77" s="71"/>
      <c r="G77" s="107" t="s">
        <v>77</v>
      </c>
      <c r="H77" s="71"/>
      <c r="I77" s="107" t="s">
        <v>2353</v>
      </c>
      <c r="J77" s="71"/>
      <c r="K77" s="71"/>
      <c r="L77" s="71"/>
      <c r="M77" s="72"/>
      <c r="N77" s="246" t="s">
        <v>65</v>
      </c>
      <c r="O77" s="72"/>
      <c r="P77" s="109">
        <v>48000.0</v>
      </c>
      <c r="Q77" s="71"/>
      <c r="R77" s="110">
        <v>0.0</v>
      </c>
      <c r="S77" s="72"/>
      <c r="T77" s="111" t="s">
        <v>88</v>
      </c>
      <c r="U77" s="72"/>
      <c r="V77" s="112" t="s">
        <v>79</v>
      </c>
      <c r="W77" s="71"/>
      <c r="X77" s="72"/>
      <c r="Y77" s="112" t="s">
        <v>68</v>
      </c>
      <c r="Z77" s="72"/>
      <c r="AA77" s="75"/>
      <c r="AB77" s="169"/>
      <c r="AC77" s="72"/>
      <c r="AD77" s="170"/>
      <c r="AE77" s="72"/>
      <c r="AF77" s="170"/>
      <c r="AG77" s="71"/>
      <c r="AH77" s="72"/>
      <c r="AI77" s="170"/>
      <c r="AJ77" s="71"/>
      <c r="AK77" s="72"/>
      <c r="AL77" s="170"/>
      <c r="AM77" s="72"/>
      <c r="AN77" s="111"/>
      <c r="AO77" s="72"/>
      <c r="AP77" s="156"/>
      <c r="AQ77" s="72"/>
      <c r="AR77" s="156"/>
      <c r="AS77" s="72"/>
      <c r="AT77" s="160"/>
      <c r="AU77" s="72"/>
      <c r="AV77" s="156"/>
      <c r="AW77" s="71"/>
      <c r="AX77" s="72"/>
      <c r="AY77" s="111"/>
      <c r="AZ77" s="71"/>
      <c r="BA77" s="72"/>
      <c r="BB77" s="171"/>
      <c r="BC77" s="72"/>
      <c r="BD77" s="75"/>
    </row>
    <row r="78" ht="16.5" customHeight="1" outlineLevel="1">
      <c r="A78" s="75"/>
      <c r="B78" s="105" t="s">
        <v>2442</v>
      </c>
      <c r="C78" s="106">
        <v>46160.70556785879</v>
      </c>
      <c r="D78" s="72"/>
      <c r="E78" s="107" t="s">
        <v>7</v>
      </c>
      <c r="F78" s="71"/>
      <c r="G78" s="107" t="s">
        <v>174</v>
      </c>
      <c r="H78" s="71"/>
      <c r="I78" s="107" t="s">
        <v>2443</v>
      </c>
      <c r="J78" s="71"/>
      <c r="K78" s="71"/>
      <c r="L78" s="71"/>
      <c r="M78" s="72"/>
      <c r="N78" s="246" t="s">
        <v>1895</v>
      </c>
      <c r="O78" s="72"/>
      <c r="P78" s="109">
        <v>20000.0</v>
      </c>
      <c r="Q78" s="71"/>
      <c r="R78" s="110">
        <v>0.0</v>
      </c>
      <c r="S78" s="72"/>
      <c r="T78" s="111" t="s">
        <v>88</v>
      </c>
      <c r="U78" s="72"/>
      <c r="V78" s="112" t="s">
        <v>79</v>
      </c>
      <c r="W78" s="71"/>
      <c r="X78" s="72"/>
      <c r="Y78" s="112" t="s">
        <v>68</v>
      </c>
      <c r="Z78" s="72"/>
      <c r="AA78" s="75"/>
      <c r="AB78" s="169"/>
      <c r="AC78" s="72"/>
      <c r="AD78" s="170"/>
      <c r="AE78" s="72"/>
      <c r="AF78" s="170"/>
      <c r="AG78" s="71"/>
      <c r="AH78" s="72"/>
      <c r="AI78" s="170"/>
      <c r="AJ78" s="71"/>
      <c r="AK78" s="72"/>
      <c r="AL78" s="170"/>
      <c r="AM78" s="72"/>
      <c r="AN78" s="111"/>
      <c r="AO78" s="72"/>
      <c r="AP78" s="156"/>
      <c r="AQ78" s="72"/>
      <c r="AR78" s="156"/>
      <c r="AS78" s="72"/>
      <c r="AT78" s="160"/>
      <c r="AU78" s="72"/>
      <c r="AV78" s="156"/>
      <c r="AW78" s="71"/>
      <c r="AX78" s="72"/>
      <c r="AY78" s="111"/>
      <c r="AZ78" s="71"/>
      <c r="BA78" s="72"/>
      <c r="BB78" s="171"/>
      <c r="BC78" s="72"/>
      <c r="BD78" s="75"/>
    </row>
    <row r="79" ht="16.5" customHeight="1" outlineLevel="1">
      <c r="A79" s="75"/>
      <c r="B79" s="105" t="s">
        <v>2446</v>
      </c>
      <c r="C79" s="106">
        <v>46159.08479142361</v>
      </c>
      <c r="D79" s="72"/>
      <c r="E79" s="107" t="s">
        <v>7</v>
      </c>
      <c r="F79" s="71"/>
      <c r="G79" s="107" t="s">
        <v>174</v>
      </c>
      <c r="H79" s="71"/>
      <c r="I79" s="107" t="s">
        <v>2447</v>
      </c>
      <c r="J79" s="71"/>
      <c r="K79" s="71"/>
      <c r="L79" s="71"/>
      <c r="M79" s="72"/>
      <c r="N79" s="246" t="s">
        <v>2448</v>
      </c>
      <c r="O79" s="72"/>
      <c r="P79" s="109">
        <v>35000.0</v>
      </c>
      <c r="Q79" s="71"/>
      <c r="R79" s="110">
        <v>0.0</v>
      </c>
      <c r="S79" s="72"/>
      <c r="T79" s="111" t="s">
        <v>66</v>
      </c>
      <c r="U79" s="72"/>
      <c r="V79" s="112" t="s">
        <v>79</v>
      </c>
      <c r="W79" s="71"/>
      <c r="X79" s="72"/>
      <c r="Y79" s="112" t="s">
        <v>68</v>
      </c>
      <c r="Z79" s="72"/>
      <c r="AA79" s="75"/>
      <c r="AB79" s="169"/>
      <c r="AC79" s="72"/>
      <c r="AD79" s="170"/>
      <c r="AE79" s="72"/>
      <c r="AF79" s="170"/>
      <c r="AG79" s="71"/>
      <c r="AH79" s="72"/>
      <c r="AI79" s="170"/>
      <c r="AJ79" s="71"/>
      <c r="AK79" s="72"/>
      <c r="AL79" s="170"/>
      <c r="AM79" s="72"/>
      <c r="AN79" s="111"/>
      <c r="AO79" s="72"/>
      <c r="AP79" s="156"/>
      <c r="AQ79" s="72"/>
      <c r="AR79" s="156"/>
      <c r="AS79" s="72"/>
      <c r="AT79" s="160"/>
      <c r="AU79" s="72"/>
      <c r="AV79" s="156"/>
      <c r="AW79" s="71"/>
      <c r="AX79" s="72"/>
      <c r="AY79" s="111"/>
      <c r="AZ79" s="71"/>
      <c r="BA79" s="72"/>
      <c r="BB79" s="171"/>
      <c r="BC79" s="72"/>
      <c r="BD79" s="75"/>
    </row>
    <row r="80" ht="16.5" customHeight="1" outlineLevel="1">
      <c r="A80" s="75"/>
      <c r="B80" s="105" t="s">
        <v>2457</v>
      </c>
      <c r="C80" s="106">
        <v>46156.618456435186</v>
      </c>
      <c r="D80" s="72"/>
      <c r="E80" s="107" t="s">
        <v>76</v>
      </c>
      <c r="F80" s="71"/>
      <c r="G80" s="107" t="s">
        <v>77</v>
      </c>
      <c r="H80" s="71"/>
      <c r="I80" s="107" t="s">
        <v>2458</v>
      </c>
      <c r="J80" s="71"/>
      <c r="K80" s="71"/>
      <c r="L80" s="71"/>
      <c r="M80" s="72"/>
      <c r="N80" s="246" t="s">
        <v>2459</v>
      </c>
      <c r="O80" s="72"/>
      <c r="P80" s="109">
        <v>30000.0</v>
      </c>
      <c r="Q80" s="71"/>
      <c r="R80" s="110">
        <v>0.0</v>
      </c>
      <c r="S80" s="72"/>
      <c r="T80" s="111" t="s">
        <v>66</v>
      </c>
      <c r="U80" s="72"/>
      <c r="V80" s="112" t="s">
        <v>79</v>
      </c>
      <c r="W80" s="71"/>
      <c r="X80" s="72"/>
      <c r="Y80" s="112" t="s">
        <v>68</v>
      </c>
      <c r="Z80" s="72"/>
      <c r="AA80" s="75"/>
      <c r="AB80" s="169"/>
      <c r="AC80" s="72"/>
      <c r="AD80" s="170"/>
      <c r="AE80" s="72"/>
      <c r="AF80" s="170"/>
      <c r="AG80" s="71"/>
      <c r="AH80" s="72"/>
      <c r="AI80" s="170"/>
      <c r="AJ80" s="71"/>
      <c r="AK80" s="72"/>
      <c r="AL80" s="170"/>
      <c r="AM80" s="72"/>
      <c r="AN80" s="111"/>
      <c r="AO80" s="72"/>
      <c r="AP80" s="156"/>
      <c r="AQ80" s="72"/>
      <c r="AR80" s="156"/>
      <c r="AS80" s="72"/>
      <c r="AT80" s="160"/>
      <c r="AU80" s="72"/>
      <c r="AV80" s="156"/>
      <c r="AW80" s="71"/>
      <c r="AX80" s="72"/>
      <c r="AY80" s="111"/>
      <c r="AZ80" s="71"/>
      <c r="BA80" s="72"/>
      <c r="BB80" s="171"/>
      <c r="BC80" s="72"/>
      <c r="BD80" s="75"/>
    </row>
    <row r="81" ht="16.5" customHeight="1" outlineLevel="1">
      <c r="A81" s="75"/>
      <c r="B81" s="105" t="s">
        <v>2467</v>
      </c>
      <c r="C81" s="106">
        <v>46155.51129473379</v>
      </c>
      <c r="D81" s="72"/>
      <c r="E81" s="107" t="s">
        <v>7</v>
      </c>
      <c r="F81" s="71"/>
      <c r="G81" s="107" t="s">
        <v>174</v>
      </c>
      <c r="H81" s="71"/>
      <c r="I81" s="107" t="s">
        <v>2468</v>
      </c>
      <c r="J81" s="71"/>
      <c r="K81" s="71"/>
      <c r="L81" s="71"/>
      <c r="M81" s="72"/>
      <c r="N81" s="246" t="s">
        <v>1844</v>
      </c>
      <c r="O81" s="72"/>
      <c r="P81" s="109">
        <v>20000.0</v>
      </c>
      <c r="Q81" s="71"/>
      <c r="R81" s="110">
        <v>0.0</v>
      </c>
      <c r="S81" s="72"/>
      <c r="T81" s="111" t="s">
        <v>88</v>
      </c>
      <c r="U81" s="72"/>
      <c r="V81" s="112" t="s">
        <v>79</v>
      </c>
      <c r="W81" s="71"/>
      <c r="X81" s="72"/>
      <c r="Y81" s="112" t="s">
        <v>68</v>
      </c>
      <c r="Z81" s="72"/>
      <c r="AA81" s="75"/>
      <c r="AB81" s="169"/>
      <c r="AC81" s="72"/>
      <c r="AD81" s="170"/>
      <c r="AE81" s="72"/>
      <c r="AF81" s="170"/>
      <c r="AG81" s="71"/>
      <c r="AH81" s="72"/>
      <c r="AI81" s="170"/>
      <c r="AJ81" s="71"/>
      <c r="AK81" s="72"/>
      <c r="AL81" s="170"/>
      <c r="AM81" s="72"/>
      <c r="AN81" s="111"/>
      <c r="AO81" s="72"/>
      <c r="AP81" s="156"/>
      <c r="AQ81" s="72"/>
      <c r="AR81" s="156"/>
      <c r="AS81" s="72"/>
      <c r="AT81" s="160"/>
      <c r="AU81" s="72"/>
      <c r="AV81" s="156"/>
      <c r="AW81" s="71"/>
      <c r="AX81" s="72"/>
      <c r="AY81" s="111"/>
      <c r="AZ81" s="71"/>
      <c r="BA81" s="72"/>
      <c r="BB81" s="171"/>
      <c r="BC81" s="72"/>
      <c r="BD81" s="75"/>
    </row>
    <row r="82" ht="16.5" customHeight="1" outlineLevel="1">
      <c r="A82" s="75"/>
      <c r="B82" s="105" t="s">
        <v>2493</v>
      </c>
      <c r="C82" s="106">
        <v>46149.74669290509</v>
      </c>
      <c r="D82" s="72"/>
      <c r="E82" s="107" t="s">
        <v>7</v>
      </c>
      <c r="F82" s="71"/>
      <c r="G82" s="107" t="s">
        <v>174</v>
      </c>
      <c r="H82" s="71"/>
      <c r="I82" s="107" t="s">
        <v>2494</v>
      </c>
      <c r="J82" s="71"/>
      <c r="K82" s="71"/>
      <c r="L82" s="71"/>
      <c r="M82" s="72"/>
      <c r="N82" s="246" t="s">
        <v>2495</v>
      </c>
      <c r="O82" s="72"/>
      <c r="P82" s="109">
        <v>30000.0</v>
      </c>
      <c r="Q82" s="71"/>
      <c r="R82" s="110">
        <v>0.0</v>
      </c>
      <c r="S82" s="72"/>
      <c r="T82" s="111" t="s">
        <v>66</v>
      </c>
      <c r="U82" s="72"/>
      <c r="V82" s="112" t="s">
        <v>79</v>
      </c>
      <c r="W82" s="71"/>
      <c r="X82" s="72"/>
      <c r="Y82" s="112" t="s">
        <v>68</v>
      </c>
      <c r="Z82" s="72"/>
      <c r="AA82" s="75"/>
      <c r="AB82" s="169"/>
      <c r="AC82" s="72"/>
      <c r="AD82" s="170"/>
      <c r="AE82" s="72"/>
      <c r="AF82" s="170"/>
      <c r="AG82" s="71"/>
      <c r="AH82" s="72"/>
      <c r="AI82" s="170"/>
      <c r="AJ82" s="71"/>
      <c r="AK82" s="72"/>
      <c r="AL82" s="170"/>
      <c r="AM82" s="72"/>
      <c r="AN82" s="111"/>
      <c r="AO82" s="72"/>
      <c r="AP82" s="156"/>
      <c r="AQ82" s="72"/>
      <c r="AR82" s="156"/>
      <c r="AS82" s="72"/>
      <c r="AT82" s="160"/>
      <c r="AU82" s="72"/>
      <c r="AV82" s="156"/>
      <c r="AW82" s="71"/>
      <c r="AX82" s="72"/>
      <c r="AY82" s="111"/>
      <c r="AZ82" s="71"/>
      <c r="BA82" s="72"/>
      <c r="BB82" s="171"/>
      <c r="BC82" s="72"/>
      <c r="BD82" s="75"/>
    </row>
    <row r="83" ht="16.5" customHeight="1" outlineLevel="1">
      <c r="A83" s="75"/>
      <c r="B83" s="105" t="s">
        <v>2520</v>
      </c>
      <c r="C83" s="106">
        <v>46146.839161157404</v>
      </c>
      <c r="D83" s="72"/>
      <c r="E83" s="107" t="s">
        <v>7</v>
      </c>
      <c r="F83" s="71"/>
      <c r="G83" s="107" t="s">
        <v>174</v>
      </c>
      <c r="H83" s="71"/>
      <c r="I83" s="107" t="s">
        <v>2521</v>
      </c>
      <c r="J83" s="71"/>
      <c r="K83" s="71"/>
      <c r="L83" s="71"/>
      <c r="M83" s="72"/>
      <c r="N83" s="246" t="s">
        <v>2269</v>
      </c>
      <c r="O83" s="72"/>
      <c r="P83" s="109">
        <v>20000.0</v>
      </c>
      <c r="Q83" s="71"/>
      <c r="R83" s="110">
        <v>0.0</v>
      </c>
      <c r="S83" s="72"/>
      <c r="T83" s="111" t="s">
        <v>88</v>
      </c>
      <c r="U83" s="72"/>
      <c r="V83" s="112" t="s">
        <v>79</v>
      </c>
      <c r="W83" s="71"/>
      <c r="X83" s="72"/>
      <c r="Y83" s="112" t="s">
        <v>68</v>
      </c>
      <c r="Z83" s="72"/>
      <c r="AA83" s="75"/>
      <c r="AB83" s="169"/>
      <c r="AC83" s="72"/>
      <c r="AD83" s="170"/>
      <c r="AE83" s="72"/>
      <c r="AF83" s="170"/>
      <c r="AG83" s="71"/>
      <c r="AH83" s="72"/>
      <c r="AI83" s="170"/>
      <c r="AJ83" s="71"/>
      <c r="AK83" s="72"/>
      <c r="AL83" s="170"/>
      <c r="AM83" s="72"/>
      <c r="AN83" s="111"/>
      <c r="AO83" s="72"/>
      <c r="AP83" s="156"/>
      <c r="AQ83" s="72"/>
      <c r="AR83" s="156"/>
      <c r="AS83" s="72"/>
      <c r="AT83" s="160"/>
      <c r="AU83" s="72"/>
      <c r="AV83" s="156"/>
      <c r="AW83" s="71"/>
      <c r="AX83" s="72"/>
      <c r="AY83" s="111"/>
      <c r="AZ83" s="71"/>
      <c r="BA83" s="72"/>
      <c r="BB83" s="171"/>
      <c r="BC83" s="72"/>
      <c r="BD83" s="75"/>
    </row>
    <row r="84" ht="16.5" customHeight="1" outlineLevel="1">
      <c r="A84" s="75"/>
      <c r="B84" s="105" t="s">
        <v>2522</v>
      </c>
      <c r="C84" s="106">
        <v>46146.83836407408</v>
      </c>
      <c r="D84" s="72"/>
      <c r="E84" s="107" t="s">
        <v>7</v>
      </c>
      <c r="F84" s="71"/>
      <c r="G84" s="107" t="s">
        <v>174</v>
      </c>
      <c r="H84" s="71"/>
      <c r="I84" s="107" t="s">
        <v>2381</v>
      </c>
      <c r="J84" s="71"/>
      <c r="K84" s="71"/>
      <c r="L84" s="71"/>
      <c r="M84" s="72"/>
      <c r="N84" s="246" t="s">
        <v>2079</v>
      </c>
      <c r="O84" s="72"/>
      <c r="P84" s="109">
        <v>20000.0</v>
      </c>
      <c r="Q84" s="71"/>
      <c r="R84" s="110">
        <v>0.0</v>
      </c>
      <c r="S84" s="72"/>
      <c r="T84" s="111" t="s">
        <v>66</v>
      </c>
      <c r="U84" s="72"/>
      <c r="V84" s="112" t="s">
        <v>79</v>
      </c>
      <c r="W84" s="71"/>
      <c r="X84" s="72"/>
      <c r="Y84" s="112" t="s">
        <v>68</v>
      </c>
      <c r="Z84" s="72"/>
      <c r="AA84" s="75"/>
      <c r="AB84" s="169"/>
      <c r="AC84" s="72"/>
      <c r="AD84" s="170"/>
      <c r="AE84" s="72"/>
      <c r="AF84" s="170"/>
      <c r="AG84" s="71"/>
      <c r="AH84" s="72"/>
      <c r="AI84" s="170"/>
      <c r="AJ84" s="71"/>
      <c r="AK84" s="72"/>
      <c r="AL84" s="170"/>
      <c r="AM84" s="72"/>
      <c r="AN84" s="111"/>
      <c r="AO84" s="72"/>
      <c r="AP84" s="156"/>
      <c r="AQ84" s="72"/>
      <c r="AR84" s="156"/>
      <c r="AS84" s="72"/>
      <c r="AT84" s="160"/>
      <c r="AU84" s="72"/>
      <c r="AV84" s="156"/>
      <c r="AW84" s="71"/>
      <c r="AX84" s="72"/>
      <c r="AY84" s="111"/>
      <c r="AZ84" s="71"/>
      <c r="BA84" s="72"/>
      <c r="BB84" s="171"/>
      <c r="BC84" s="72"/>
      <c r="BD84" s="75"/>
    </row>
    <row r="85" ht="16.5" customHeight="1" outlineLevel="1">
      <c r="A85" s="75"/>
      <c r="B85" s="105" t="s">
        <v>2562</v>
      </c>
      <c r="C85" s="106">
        <v>46138.800850590276</v>
      </c>
      <c r="D85" s="72"/>
      <c r="E85" s="107" t="s">
        <v>76</v>
      </c>
      <c r="F85" s="71"/>
      <c r="G85" s="107" t="s">
        <v>804</v>
      </c>
      <c r="H85" s="71"/>
      <c r="I85" s="107" t="s">
        <v>2431</v>
      </c>
      <c r="J85" s="71"/>
      <c r="K85" s="71"/>
      <c r="L85" s="71"/>
      <c r="M85" s="72"/>
      <c r="N85" s="246" t="s">
        <v>807</v>
      </c>
      <c r="O85" s="72"/>
      <c r="P85" s="109">
        <v>100000.0</v>
      </c>
      <c r="Q85" s="71"/>
      <c r="R85" s="110">
        <v>0.0</v>
      </c>
      <c r="S85" s="72"/>
      <c r="T85" s="111" t="s">
        <v>88</v>
      </c>
      <c r="U85" s="72"/>
      <c r="V85" s="112" t="s">
        <v>79</v>
      </c>
      <c r="W85" s="71"/>
      <c r="X85" s="72"/>
      <c r="Y85" s="112" t="s">
        <v>68</v>
      </c>
      <c r="Z85" s="72"/>
      <c r="AA85" s="75"/>
      <c r="AB85" s="169"/>
      <c r="AC85" s="72"/>
      <c r="AD85" s="170"/>
      <c r="AE85" s="72"/>
      <c r="AF85" s="170"/>
      <c r="AG85" s="71"/>
      <c r="AH85" s="72"/>
      <c r="AI85" s="170"/>
      <c r="AJ85" s="71"/>
      <c r="AK85" s="72"/>
      <c r="AL85" s="170"/>
      <c r="AM85" s="72"/>
      <c r="AN85" s="111"/>
      <c r="AO85" s="72"/>
      <c r="AP85" s="156"/>
      <c r="AQ85" s="72"/>
      <c r="AR85" s="156"/>
      <c r="AS85" s="72"/>
      <c r="AT85" s="160"/>
      <c r="AU85" s="72"/>
      <c r="AV85" s="156"/>
      <c r="AW85" s="71"/>
      <c r="AX85" s="72"/>
      <c r="AY85" s="111"/>
      <c r="AZ85" s="71"/>
      <c r="BA85" s="72"/>
      <c r="BB85" s="171"/>
      <c r="BC85" s="72"/>
      <c r="BD85" s="75"/>
    </row>
    <row r="86" ht="16.5" customHeight="1" outlineLevel="1">
      <c r="A86" s="75"/>
      <c r="B86" s="105"/>
      <c r="C86" s="106"/>
      <c r="D86" s="72"/>
      <c r="E86" s="107"/>
      <c r="F86" s="71"/>
      <c r="G86" s="107"/>
      <c r="H86" s="71"/>
      <c r="I86" s="107"/>
      <c r="J86" s="71"/>
      <c r="K86" s="71"/>
      <c r="L86" s="71"/>
      <c r="M86" s="72"/>
      <c r="N86" s="246"/>
      <c r="O86" s="72"/>
      <c r="P86" s="109"/>
      <c r="Q86" s="71"/>
      <c r="R86" s="110"/>
      <c r="S86" s="72"/>
      <c r="T86" s="111"/>
      <c r="U86" s="72"/>
      <c r="V86" s="112"/>
      <c r="W86" s="71"/>
      <c r="X86" s="72"/>
      <c r="Y86" s="112"/>
      <c r="Z86" s="72"/>
      <c r="AA86" s="75"/>
      <c r="AB86" s="169"/>
      <c r="AC86" s="72"/>
      <c r="AD86" s="170"/>
      <c r="AE86" s="72"/>
      <c r="AF86" s="170"/>
      <c r="AG86" s="71"/>
      <c r="AH86" s="72"/>
      <c r="AI86" s="170"/>
      <c r="AJ86" s="71"/>
      <c r="AK86" s="72"/>
      <c r="AL86" s="170"/>
      <c r="AM86" s="72"/>
      <c r="AN86" s="111"/>
      <c r="AO86" s="72"/>
      <c r="AP86" s="156"/>
      <c r="AQ86" s="72"/>
      <c r="AR86" s="156"/>
      <c r="AS86" s="72"/>
      <c r="AT86" s="160"/>
      <c r="AU86" s="72"/>
      <c r="AV86" s="156"/>
      <c r="AW86" s="71"/>
      <c r="AX86" s="72"/>
      <c r="AY86" s="111"/>
      <c r="AZ86" s="71"/>
      <c r="BA86" s="72"/>
      <c r="BB86" s="171"/>
      <c r="BC86" s="72"/>
      <c r="BD86" s="75"/>
    </row>
    <row r="87" ht="16.5" customHeight="1" outlineLevel="1">
      <c r="A87" s="75"/>
      <c r="B87" s="105"/>
      <c r="C87" s="106"/>
      <c r="D87" s="72"/>
      <c r="E87" s="107"/>
      <c r="F87" s="71"/>
      <c r="G87" s="107"/>
      <c r="H87" s="71"/>
      <c r="I87" s="107"/>
      <c r="J87" s="71"/>
      <c r="K87" s="71"/>
      <c r="L87" s="71"/>
      <c r="M87" s="72"/>
      <c r="N87" s="246"/>
      <c r="O87" s="72"/>
      <c r="P87" s="109"/>
      <c r="Q87" s="71"/>
      <c r="R87" s="110"/>
      <c r="S87" s="72"/>
      <c r="T87" s="111"/>
      <c r="U87" s="72"/>
      <c r="V87" s="112"/>
      <c r="W87" s="71"/>
      <c r="X87" s="72"/>
      <c r="Y87" s="112"/>
      <c r="Z87" s="72"/>
      <c r="AA87" s="75"/>
      <c r="AB87" s="169"/>
      <c r="AC87" s="72"/>
      <c r="AD87" s="170"/>
      <c r="AE87" s="72"/>
      <c r="AF87" s="170"/>
      <c r="AG87" s="71"/>
      <c r="AH87" s="72"/>
      <c r="AI87" s="170"/>
      <c r="AJ87" s="71"/>
      <c r="AK87" s="72"/>
      <c r="AL87" s="170"/>
      <c r="AM87" s="72"/>
      <c r="AN87" s="111"/>
      <c r="AO87" s="72"/>
      <c r="AP87" s="156"/>
      <c r="AQ87" s="72"/>
      <c r="AR87" s="156"/>
      <c r="AS87" s="72"/>
      <c r="AT87" s="160"/>
      <c r="AU87" s="72"/>
      <c r="AV87" s="156"/>
      <c r="AW87" s="71"/>
      <c r="AX87" s="72"/>
      <c r="AY87" s="111"/>
      <c r="AZ87" s="71"/>
      <c r="BA87" s="72"/>
      <c r="BB87" s="171"/>
      <c r="BC87" s="72"/>
      <c r="BD87" s="75"/>
    </row>
    <row r="88" ht="16.5" customHeight="1" outlineLevel="1">
      <c r="A88" s="75"/>
      <c r="B88" s="105"/>
      <c r="C88" s="106"/>
      <c r="D88" s="72"/>
      <c r="E88" s="107"/>
      <c r="F88" s="71"/>
      <c r="G88" s="107"/>
      <c r="H88" s="71"/>
      <c r="I88" s="107"/>
      <c r="J88" s="71"/>
      <c r="K88" s="71"/>
      <c r="L88" s="71"/>
      <c r="M88" s="72"/>
      <c r="N88" s="246"/>
      <c r="O88" s="72"/>
      <c r="P88" s="109"/>
      <c r="Q88" s="71"/>
      <c r="R88" s="110"/>
      <c r="S88" s="72"/>
      <c r="T88" s="111"/>
      <c r="U88" s="72"/>
      <c r="V88" s="112"/>
      <c r="W88" s="71"/>
      <c r="X88" s="72"/>
      <c r="Y88" s="112"/>
      <c r="Z88" s="72"/>
      <c r="AA88" s="75"/>
      <c r="AB88" s="169"/>
      <c r="AC88" s="72"/>
      <c r="AD88" s="170"/>
      <c r="AE88" s="72"/>
      <c r="AF88" s="170"/>
      <c r="AG88" s="71"/>
      <c r="AH88" s="72"/>
      <c r="AI88" s="170"/>
      <c r="AJ88" s="71"/>
      <c r="AK88" s="72"/>
      <c r="AL88" s="170"/>
      <c r="AM88" s="72"/>
      <c r="AN88" s="111"/>
      <c r="AO88" s="72"/>
      <c r="AP88" s="156"/>
      <c r="AQ88" s="72"/>
      <c r="AR88" s="156"/>
      <c r="AS88" s="72"/>
      <c r="AT88" s="160"/>
      <c r="AU88" s="72"/>
      <c r="AV88" s="156"/>
      <c r="AW88" s="71"/>
      <c r="AX88" s="72"/>
      <c r="AY88" s="111"/>
      <c r="AZ88" s="71"/>
      <c r="BA88" s="72"/>
      <c r="BB88" s="171"/>
      <c r="BC88" s="72"/>
      <c r="BD88" s="75"/>
    </row>
    <row r="89" ht="16.5" customHeight="1" outlineLevel="1">
      <c r="A89" s="75"/>
      <c r="B89" s="105"/>
      <c r="C89" s="106"/>
      <c r="D89" s="72"/>
      <c r="E89" s="107"/>
      <c r="F89" s="71"/>
      <c r="G89" s="107"/>
      <c r="H89" s="71"/>
      <c r="I89" s="107"/>
      <c r="J89" s="71"/>
      <c r="K89" s="71"/>
      <c r="L89" s="71"/>
      <c r="M89" s="72"/>
      <c r="N89" s="246"/>
      <c r="O89" s="72"/>
      <c r="P89" s="109"/>
      <c r="Q89" s="71"/>
      <c r="R89" s="110"/>
      <c r="S89" s="72"/>
      <c r="T89" s="111"/>
      <c r="U89" s="72"/>
      <c r="V89" s="112"/>
      <c r="W89" s="71"/>
      <c r="X89" s="72"/>
      <c r="Y89" s="112"/>
      <c r="Z89" s="72"/>
      <c r="AA89" s="75"/>
      <c r="AB89" s="169"/>
      <c r="AC89" s="72"/>
      <c r="AD89" s="170"/>
      <c r="AE89" s="72"/>
      <c r="AF89" s="170"/>
      <c r="AG89" s="71"/>
      <c r="AH89" s="72"/>
      <c r="AI89" s="170"/>
      <c r="AJ89" s="71"/>
      <c r="AK89" s="72"/>
      <c r="AL89" s="170"/>
      <c r="AM89" s="72"/>
      <c r="AN89" s="111"/>
      <c r="AO89" s="72"/>
      <c r="AP89" s="156"/>
      <c r="AQ89" s="72"/>
      <c r="AR89" s="156"/>
      <c r="AS89" s="72"/>
      <c r="AT89" s="160"/>
      <c r="AU89" s="72"/>
      <c r="AV89" s="156"/>
      <c r="AW89" s="71"/>
      <c r="AX89" s="72"/>
      <c r="AY89" s="111"/>
      <c r="AZ89" s="71"/>
      <c r="BA89" s="72"/>
      <c r="BB89" s="171"/>
      <c r="BC89" s="72"/>
      <c r="BD89" s="75"/>
    </row>
    <row r="90" ht="16.5" customHeight="1" outlineLevel="1">
      <c r="A90" s="75"/>
      <c r="B90" s="105"/>
      <c r="C90" s="106"/>
      <c r="D90" s="72"/>
      <c r="E90" s="107"/>
      <c r="F90" s="71"/>
      <c r="G90" s="107"/>
      <c r="H90" s="71"/>
      <c r="I90" s="107"/>
      <c r="J90" s="71"/>
      <c r="K90" s="71"/>
      <c r="L90" s="71"/>
      <c r="M90" s="72"/>
      <c r="N90" s="246"/>
      <c r="O90" s="72"/>
      <c r="P90" s="109"/>
      <c r="Q90" s="71"/>
      <c r="R90" s="110"/>
      <c r="S90" s="72"/>
      <c r="T90" s="111"/>
      <c r="U90" s="72"/>
      <c r="V90" s="112"/>
      <c r="W90" s="71"/>
      <c r="X90" s="72"/>
      <c r="Y90" s="112"/>
      <c r="Z90" s="72"/>
      <c r="AA90" s="75"/>
      <c r="AB90" s="169"/>
      <c r="AC90" s="72"/>
      <c r="AD90" s="170"/>
      <c r="AE90" s="72"/>
      <c r="AF90" s="170"/>
      <c r="AG90" s="71"/>
      <c r="AH90" s="72"/>
      <c r="AI90" s="170"/>
      <c r="AJ90" s="71"/>
      <c r="AK90" s="72"/>
      <c r="AL90" s="170"/>
      <c r="AM90" s="72"/>
      <c r="AN90" s="111"/>
      <c r="AO90" s="72"/>
      <c r="AP90" s="156"/>
      <c r="AQ90" s="72"/>
      <c r="AR90" s="156"/>
      <c r="AS90" s="72"/>
      <c r="AT90" s="160"/>
      <c r="AU90" s="72"/>
      <c r="AV90" s="156"/>
      <c r="AW90" s="71"/>
      <c r="AX90" s="72"/>
      <c r="AY90" s="111"/>
      <c r="AZ90" s="71"/>
      <c r="BA90" s="72"/>
      <c r="BB90" s="171"/>
      <c r="BC90" s="72"/>
      <c r="BD90" s="75"/>
    </row>
    <row r="91" ht="16.5" customHeight="1" outlineLevel="1">
      <c r="A91" s="75"/>
      <c r="B91" s="105"/>
      <c r="C91" s="106"/>
      <c r="D91" s="72"/>
      <c r="E91" s="107"/>
      <c r="F91" s="71"/>
      <c r="G91" s="107"/>
      <c r="H91" s="71"/>
      <c r="I91" s="107"/>
      <c r="J91" s="71"/>
      <c r="K91" s="71"/>
      <c r="L91" s="71"/>
      <c r="M91" s="72"/>
      <c r="N91" s="246"/>
      <c r="O91" s="72"/>
      <c r="P91" s="109"/>
      <c r="Q91" s="71"/>
      <c r="R91" s="110"/>
      <c r="S91" s="72"/>
      <c r="T91" s="111"/>
      <c r="U91" s="72"/>
      <c r="V91" s="112"/>
      <c r="W91" s="71"/>
      <c r="X91" s="72"/>
      <c r="Y91" s="112"/>
      <c r="Z91" s="72"/>
      <c r="AA91" s="75"/>
      <c r="AB91" s="169"/>
      <c r="AC91" s="72"/>
      <c r="AD91" s="170"/>
      <c r="AE91" s="72"/>
      <c r="AF91" s="170"/>
      <c r="AG91" s="71"/>
      <c r="AH91" s="72"/>
      <c r="AI91" s="170"/>
      <c r="AJ91" s="71"/>
      <c r="AK91" s="72"/>
      <c r="AL91" s="170"/>
      <c r="AM91" s="72"/>
      <c r="AN91" s="111"/>
      <c r="AO91" s="72"/>
      <c r="AP91" s="156"/>
      <c r="AQ91" s="72"/>
      <c r="AR91" s="156"/>
      <c r="AS91" s="72"/>
      <c r="AT91" s="160"/>
      <c r="AU91" s="72"/>
      <c r="AV91" s="156"/>
      <c r="AW91" s="71"/>
      <c r="AX91" s="72"/>
      <c r="AY91" s="111"/>
      <c r="AZ91" s="71"/>
      <c r="BA91" s="72"/>
      <c r="BB91" s="171"/>
      <c r="BC91" s="72"/>
      <c r="BD91" s="75"/>
    </row>
    <row r="92" ht="16.5" customHeight="1" outlineLevel="1">
      <c r="A92" s="75"/>
      <c r="B92" s="105"/>
      <c r="C92" s="106"/>
      <c r="D92" s="72"/>
      <c r="E92" s="107"/>
      <c r="F92" s="71"/>
      <c r="G92" s="107"/>
      <c r="H92" s="71"/>
      <c r="I92" s="107"/>
      <c r="J92" s="71"/>
      <c r="K92" s="71"/>
      <c r="L92" s="71"/>
      <c r="M92" s="72"/>
      <c r="N92" s="246"/>
      <c r="O92" s="72"/>
      <c r="P92" s="109"/>
      <c r="Q92" s="71"/>
      <c r="R92" s="110"/>
      <c r="S92" s="72"/>
      <c r="T92" s="111"/>
      <c r="U92" s="72"/>
      <c r="V92" s="112"/>
      <c r="W92" s="71"/>
      <c r="X92" s="72"/>
      <c r="Y92" s="112"/>
      <c r="Z92" s="72"/>
      <c r="AA92" s="75"/>
      <c r="AB92" s="169"/>
      <c r="AC92" s="72"/>
      <c r="AD92" s="170"/>
      <c r="AE92" s="72"/>
      <c r="AF92" s="170"/>
      <c r="AG92" s="71"/>
      <c r="AH92" s="72"/>
      <c r="AI92" s="170"/>
      <c r="AJ92" s="71"/>
      <c r="AK92" s="72"/>
      <c r="AL92" s="170"/>
      <c r="AM92" s="72"/>
      <c r="AN92" s="111"/>
      <c r="AO92" s="72"/>
      <c r="AP92" s="156"/>
      <c r="AQ92" s="72"/>
      <c r="AR92" s="156"/>
      <c r="AS92" s="72"/>
      <c r="AT92" s="160"/>
      <c r="AU92" s="72"/>
      <c r="AV92" s="156"/>
      <c r="AW92" s="71"/>
      <c r="AX92" s="72"/>
      <c r="AY92" s="111"/>
      <c r="AZ92" s="71"/>
      <c r="BA92" s="72"/>
      <c r="BB92" s="171"/>
      <c r="BC92" s="72"/>
      <c r="BD92" s="75"/>
    </row>
    <row r="93" ht="16.5" customHeight="1" outlineLevel="1">
      <c r="A93" s="75"/>
      <c r="B93" s="105"/>
      <c r="C93" s="106"/>
      <c r="D93" s="72"/>
      <c r="E93" s="107"/>
      <c r="F93" s="71"/>
      <c r="G93" s="107"/>
      <c r="H93" s="71"/>
      <c r="I93" s="107"/>
      <c r="J93" s="71"/>
      <c r="K93" s="71"/>
      <c r="L93" s="71"/>
      <c r="M93" s="72"/>
      <c r="N93" s="246"/>
      <c r="O93" s="72"/>
      <c r="P93" s="109"/>
      <c r="Q93" s="71"/>
      <c r="R93" s="110"/>
      <c r="S93" s="72"/>
      <c r="T93" s="111"/>
      <c r="U93" s="72"/>
      <c r="V93" s="112"/>
      <c r="W93" s="71"/>
      <c r="X93" s="72"/>
      <c r="Y93" s="112"/>
      <c r="Z93" s="72"/>
      <c r="AA93" s="75"/>
      <c r="AB93" s="169"/>
      <c r="AC93" s="72"/>
      <c r="AD93" s="170"/>
      <c r="AE93" s="72"/>
      <c r="AF93" s="170"/>
      <c r="AG93" s="71"/>
      <c r="AH93" s="72"/>
      <c r="AI93" s="170"/>
      <c r="AJ93" s="71"/>
      <c r="AK93" s="72"/>
      <c r="AL93" s="170"/>
      <c r="AM93" s="72"/>
      <c r="AN93" s="111"/>
      <c r="AO93" s="72"/>
      <c r="AP93" s="156"/>
      <c r="AQ93" s="72"/>
      <c r="AR93" s="156"/>
      <c r="AS93" s="72"/>
      <c r="AT93" s="160"/>
      <c r="AU93" s="72"/>
      <c r="AV93" s="156"/>
      <c r="AW93" s="71"/>
      <c r="AX93" s="72"/>
      <c r="AY93" s="111"/>
      <c r="AZ93" s="71"/>
      <c r="BA93" s="72"/>
      <c r="BB93" s="171"/>
      <c r="BC93" s="72"/>
      <c r="BD93" s="75"/>
    </row>
    <row r="94" ht="16.5" customHeight="1" outlineLevel="1">
      <c r="A94" s="75"/>
      <c r="B94" s="105"/>
      <c r="C94" s="106"/>
      <c r="D94" s="72"/>
      <c r="E94" s="107"/>
      <c r="F94" s="71"/>
      <c r="G94" s="107"/>
      <c r="H94" s="71"/>
      <c r="I94" s="107"/>
      <c r="J94" s="71"/>
      <c r="K94" s="71"/>
      <c r="L94" s="71"/>
      <c r="M94" s="72"/>
      <c r="N94" s="246"/>
      <c r="O94" s="72"/>
      <c r="P94" s="109"/>
      <c r="Q94" s="71"/>
      <c r="R94" s="110"/>
      <c r="S94" s="72"/>
      <c r="T94" s="111"/>
      <c r="U94" s="72"/>
      <c r="V94" s="112"/>
      <c r="W94" s="71"/>
      <c r="X94" s="72"/>
      <c r="Y94" s="112"/>
      <c r="Z94" s="72"/>
      <c r="AA94" s="75"/>
      <c r="AB94" s="169"/>
      <c r="AC94" s="72"/>
      <c r="AD94" s="170"/>
      <c r="AE94" s="72"/>
      <c r="AF94" s="170"/>
      <c r="AG94" s="71"/>
      <c r="AH94" s="72"/>
      <c r="AI94" s="170"/>
      <c r="AJ94" s="71"/>
      <c r="AK94" s="72"/>
      <c r="AL94" s="170"/>
      <c r="AM94" s="72"/>
      <c r="AN94" s="111"/>
      <c r="AO94" s="72"/>
      <c r="AP94" s="156"/>
      <c r="AQ94" s="72"/>
      <c r="AR94" s="156"/>
      <c r="AS94" s="72"/>
      <c r="AT94" s="160"/>
      <c r="AU94" s="72"/>
      <c r="AV94" s="156"/>
      <c r="AW94" s="71"/>
      <c r="AX94" s="72"/>
      <c r="AY94" s="111"/>
      <c r="AZ94" s="71"/>
      <c r="BA94" s="72"/>
      <c r="BB94" s="171"/>
      <c r="BC94" s="72"/>
      <c r="BD94" s="75"/>
    </row>
    <row r="95" ht="16.5" customHeight="1" outlineLevel="1">
      <c r="A95" s="75"/>
      <c r="B95" s="105"/>
      <c r="C95" s="106"/>
      <c r="D95" s="72"/>
      <c r="E95" s="107"/>
      <c r="F95" s="71"/>
      <c r="G95" s="107"/>
      <c r="H95" s="71"/>
      <c r="I95" s="107"/>
      <c r="J95" s="71"/>
      <c r="K95" s="71"/>
      <c r="L95" s="71"/>
      <c r="M95" s="72"/>
      <c r="N95" s="246"/>
      <c r="O95" s="72"/>
      <c r="P95" s="109"/>
      <c r="Q95" s="71"/>
      <c r="R95" s="110"/>
      <c r="S95" s="72"/>
      <c r="T95" s="111"/>
      <c r="U95" s="72"/>
      <c r="V95" s="112"/>
      <c r="W95" s="71"/>
      <c r="X95" s="72"/>
      <c r="Y95" s="112"/>
      <c r="Z95" s="72"/>
      <c r="AA95" s="75"/>
      <c r="AB95" s="169"/>
      <c r="AC95" s="72"/>
      <c r="AD95" s="170"/>
      <c r="AE95" s="72"/>
      <c r="AF95" s="170"/>
      <c r="AG95" s="71"/>
      <c r="AH95" s="72"/>
      <c r="AI95" s="170"/>
      <c r="AJ95" s="71"/>
      <c r="AK95" s="72"/>
      <c r="AL95" s="170"/>
      <c r="AM95" s="72"/>
      <c r="AN95" s="111"/>
      <c r="AO95" s="72"/>
      <c r="AP95" s="156"/>
      <c r="AQ95" s="72"/>
      <c r="AR95" s="156"/>
      <c r="AS95" s="72"/>
      <c r="AT95" s="160"/>
      <c r="AU95" s="72"/>
      <c r="AV95" s="156"/>
      <c r="AW95" s="71"/>
      <c r="AX95" s="72"/>
      <c r="AY95" s="111"/>
      <c r="AZ95" s="71"/>
      <c r="BA95" s="72"/>
      <c r="BB95" s="171"/>
      <c r="BC95" s="72"/>
      <c r="BD95" s="75"/>
    </row>
    <row r="96" ht="16.5" customHeight="1" outlineLevel="1">
      <c r="A96" s="75"/>
      <c r="B96" s="105"/>
      <c r="C96" s="106"/>
      <c r="D96" s="72"/>
      <c r="E96" s="107"/>
      <c r="F96" s="71"/>
      <c r="G96" s="107"/>
      <c r="H96" s="71"/>
      <c r="I96" s="107"/>
      <c r="J96" s="71"/>
      <c r="K96" s="71"/>
      <c r="L96" s="71"/>
      <c r="M96" s="72"/>
      <c r="N96" s="246"/>
      <c r="O96" s="72"/>
      <c r="P96" s="109"/>
      <c r="Q96" s="71"/>
      <c r="R96" s="110"/>
      <c r="S96" s="72"/>
      <c r="T96" s="111"/>
      <c r="U96" s="72"/>
      <c r="V96" s="112"/>
      <c r="W96" s="71"/>
      <c r="X96" s="72"/>
      <c r="Y96" s="112"/>
      <c r="Z96" s="72"/>
      <c r="AA96" s="75"/>
      <c r="AB96" s="169"/>
      <c r="AC96" s="72"/>
      <c r="AD96" s="170"/>
      <c r="AE96" s="72"/>
      <c r="AF96" s="170"/>
      <c r="AG96" s="71"/>
      <c r="AH96" s="72"/>
      <c r="AI96" s="170"/>
      <c r="AJ96" s="71"/>
      <c r="AK96" s="72"/>
      <c r="AL96" s="170"/>
      <c r="AM96" s="72"/>
      <c r="AN96" s="111"/>
      <c r="AO96" s="72"/>
      <c r="AP96" s="156"/>
      <c r="AQ96" s="72"/>
      <c r="AR96" s="156"/>
      <c r="AS96" s="72"/>
      <c r="AT96" s="160"/>
      <c r="AU96" s="72"/>
      <c r="AV96" s="156"/>
      <c r="AW96" s="71"/>
      <c r="AX96" s="72"/>
      <c r="AY96" s="111"/>
      <c r="AZ96" s="71"/>
      <c r="BA96" s="72"/>
      <c r="BB96" s="171"/>
      <c r="BC96" s="72"/>
      <c r="BD96" s="75"/>
    </row>
    <row r="97" ht="16.5" customHeight="1" outlineLevel="1">
      <c r="A97" s="75"/>
      <c r="B97" s="105"/>
      <c r="C97" s="106"/>
      <c r="D97" s="72"/>
      <c r="E97" s="107"/>
      <c r="F97" s="71"/>
      <c r="G97" s="107"/>
      <c r="H97" s="71"/>
      <c r="I97" s="107"/>
      <c r="J97" s="71"/>
      <c r="K97" s="71"/>
      <c r="L97" s="71"/>
      <c r="M97" s="72"/>
      <c r="N97" s="246"/>
      <c r="O97" s="72"/>
      <c r="P97" s="109"/>
      <c r="Q97" s="71"/>
      <c r="R97" s="110"/>
      <c r="S97" s="72"/>
      <c r="T97" s="111"/>
      <c r="U97" s="72"/>
      <c r="V97" s="112"/>
      <c r="W97" s="71"/>
      <c r="X97" s="72"/>
      <c r="Y97" s="112"/>
      <c r="Z97" s="72"/>
      <c r="AA97" s="75"/>
      <c r="AB97" s="169"/>
      <c r="AC97" s="72"/>
      <c r="AD97" s="170"/>
      <c r="AE97" s="72"/>
      <c r="AF97" s="170"/>
      <c r="AG97" s="71"/>
      <c r="AH97" s="72"/>
      <c r="AI97" s="170"/>
      <c r="AJ97" s="71"/>
      <c r="AK97" s="72"/>
      <c r="AL97" s="170"/>
      <c r="AM97" s="72"/>
      <c r="AN97" s="111"/>
      <c r="AO97" s="72"/>
      <c r="AP97" s="156"/>
      <c r="AQ97" s="72"/>
      <c r="AR97" s="156"/>
      <c r="AS97" s="72"/>
      <c r="AT97" s="160"/>
      <c r="AU97" s="72"/>
      <c r="AV97" s="156"/>
      <c r="AW97" s="71"/>
      <c r="AX97" s="72"/>
      <c r="AY97" s="111"/>
      <c r="AZ97" s="71"/>
      <c r="BA97" s="72"/>
      <c r="BB97" s="171"/>
      <c r="BC97" s="72"/>
      <c r="BD97" s="75"/>
    </row>
    <row r="98" ht="16.5" customHeight="1" outlineLevel="1">
      <c r="A98" s="75"/>
      <c r="B98" s="105"/>
      <c r="C98" s="106"/>
      <c r="D98" s="72"/>
      <c r="E98" s="107"/>
      <c r="F98" s="71"/>
      <c r="G98" s="107"/>
      <c r="H98" s="71"/>
      <c r="I98" s="107"/>
      <c r="J98" s="71"/>
      <c r="K98" s="71"/>
      <c r="L98" s="71"/>
      <c r="M98" s="72"/>
      <c r="N98" s="246"/>
      <c r="O98" s="72"/>
      <c r="P98" s="109"/>
      <c r="Q98" s="71"/>
      <c r="R98" s="110"/>
      <c r="S98" s="72"/>
      <c r="T98" s="111"/>
      <c r="U98" s="72"/>
      <c r="V98" s="112"/>
      <c r="W98" s="71"/>
      <c r="X98" s="72"/>
      <c r="Y98" s="112"/>
      <c r="Z98" s="72"/>
      <c r="AA98" s="75"/>
      <c r="AB98" s="169"/>
      <c r="AC98" s="72"/>
      <c r="AD98" s="170"/>
      <c r="AE98" s="72"/>
      <c r="AF98" s="170"/>
      <c r="AG98" s="71"/>
      <c r="AH98" s="72"/>
      <c r="AI98" s="170"/>
      <c r="AJ98" s="71"/>
      <c r="AK98" s="72"/>
      <c r="AL98" s="170"/>
      <c r="AM98" s="72"/>
      <c r="AN98" s="111"/>
      <c r="AO98" s="72"/>
      <c r="AP98" s="156"/>
      <c r="AQ98" s="72"/>
      <c r="AR98" s="156"/>
      <c r="AS98" s="72"/>
      <c r="AT98" s="160"/>
      <c r="AU98" s="72"/>
      <c r="AV98" s="156"/>
      <c r="AW98" s="71"/>
      <c r="AX98" s="72"/>
      <c r="AY98" s="111"/>
      <c r="AZ98" s="71"/>
      <c r="BA98" s="72"/>
      <c r="BB98" s="171"/>
      <c r="BC98" s="72"/>
      <c r="BD98" s="75"/>
    </row>
    <row r="99" ht="16.5" customHeight="1" outlineLevel="1">
      <c r="A99" s="75"/>
      <c r="B99" s="105"/>
      <c r="C99" s="106"/>
      <c r="D99" s="72"/>
      <c r="E99" s="107"/>
      <c r="F99" s="71"/>
      <c r="G99" s="107"/>
      <c r="H99" s="71"/>
      <c r="I99" s="107"/>
      <c r="J99" s="71"/>
      <c r="K99" s="71"/>
      <c r="L99" s="71"/>
      <c r="M99" s="72"/>
      <c r="N99" s="246"/>
      <c r="O99" s="72"/>
      <c r="P99" s="109"/>
      <c r="Q99" s="71"/>
      <c r="R99" s="110"/>
      <c r="S99" s="72"/>
      <c r="T99" s="111"/>
      <c r="U99" s="72"/>
      <c r="V99" s="112"/>
      <c r="W99" s="71"/>
      <c r="X99" s="72"/>
      <c r="Y99" s="112"/>
      <c r="Z99" s="72"/>
      <c r="AA99" s="75"/>
      <c r="AB99" s="169"/>
      <c r="AC99" s="72"/>
      <c r="AD99" s="170"/>
      <c r="AE99" s="72"/>
      <c r="AF99" s="170"/>
      <c r="AG99" s="71"/>
      <c r="AH99" s="72"/>
      <c r="AI99" s="170"/>
      <c r="AJ99" s="71"/>
      <c r="AK99" s="72"/>
      <c r="AL99" s="170"/>
      <c r="AM99" s="72"/>
      <c r="AN99" s="111"/>
      <c r="AO99" s="72"/>
      <c r="AP99" s="156"/>
      <c r="AQ99" s="72"/>
      <c r="AR99" s="156"/>
      <c r="AS99" s="72"/>
      <c r="AT99" s="160"/>
      <c r="AU99" s="72"/>
      <c r="AV99" s="156"/>
      <c r="AW99" s="71"/>
      <c r="AX99" s="72"/>
      <c r="AY99" s="111"/>
      <c r="AZ99" s="71"/>
      <c r="BA99" s="72"/>
      <c r="BB99" s="171"/>
      <c r="BC99" s="72"/>
      <c r="BD99" s="75"/>
    </row>
    <row r="100" ht="16.5" customHeight="1" outlineLevel="1">
      <c r="A100" s="75"/>
      <c r="B100" s="105"/>
      <c r="C100" s="106"/>
      <c r="D100" s="72"/>
      <c r="E100" s="107"/>
      <c r="F100" s="71"/>
      <c r="G100" s="107"/>
      <c r="H100" s="71"/>
      <c r="I100" s="107"/>
      <c r="J100" s="71"/>
      <c r="K100" s="71"/>
      <c r="L100" s="71"/>
      <c r="M100" s="72"/>
      <c r="N100" s="246"/>
      <c r="O100" s="72"/>
      <c r="P100" s="109"/>
      <c r="Q100" s="71"/>
      <c r="R100" s="110"/>
      <c r="S100" s="72"/>
      <c r="T100" s="111"/>
      <c r="U100" s="72"/>
      <c r="V100" s="112"/>
      <c r="W100" s="71"/>
      <c r="X100" s="72"/>
      <c r="Y100" s="112"/>
      <c r="Z100" s="72"/>
      <c r="AA100" s="75"/>
      <c r="AB100" s="169"/>
      <c r="AC100" s="72"/>
      <c r="AD100" s="170"/>
      <c r="AE100" s="72"/>
      <c r="AF100" s="170"/>
      <c r="AG100" s="71"/>
      <c r="AH100" s="72"/>
      <c r="AI100" s="170"/>
      <c r="AJ100" s="71"/>
      <c r="AK100" s="72"/>
      <c r="AL100" s="170"/>
      <c r="AM100" s="72"/>
      <c r="AN100" s="111"/>
      <c r="AO100" s="72"/>
      <c r="AP100" s="156"/>
      <c r="AQ100" s="72"/>
      <c r="AR100" s="156"/>
      <c r="AS100" s="72"/>
      <c r="AT100" s="160"/>
      <c r="AU100" s="72"/>
      <c r="AV100" s="156"/>
      <c r="AW100" s="71"/>
      <c r="AX100" s="72"/>
      <c r="AY100" s="111"/>
      <c r="AZ100" s="71"/>
      <c r="BA100" s="72"/>
      <c r="BB100" s="171"/>
      <c r="BC100" s="72"/>
      <c r="BD100" s="75"/>
    </row>
    <row r="101" ht="16.5" customHeight="1" outlineLevel="1">
      <c r="A101" s="75"/>
      <c r="B101" s="105"/>
      <c r="C101" s="106"/>
      <c r="D101" s="72"/>
      <c r="E101" s="107"/>
      <c r="F101" s="71"/>
      <c r="G101" s="107"/>
      <c r="H101" s="71"/>
      <c r="I101" s="107"/>
      <c r="J101" s="71"/>
      <c r="K101" s="71"/>
      <c r="L101" s="71"/>
      <c r="M101" s="72"/>
      <c r="N101" s="246"/>
      <c r="O101" s="72"/>
      <c r="P101" s="109"/>
      <c r="Q101" s="71"/>
      <c r="R101" s="110"/>
      <c r="S101" s="72"/>
      <c r="T101" s="111"/>
      <c r="U101" s="72"/>
      <c r="V101" s="112"/>
      <c r="W101" s="71"/>
      <c r="X101" s="72"/>
      <c r="Y101" s="112"/>
      <c r="Z101" s="72"/>
      <c r="AA101" s="75"/>
      <c r="AB101" s="169"/>
      <c r="AC101" s="72"/>
      <c r="AD101" s="170"/>
      <c r="AE101" s="72"/>
      <c r="AF101" s="170"/>
      <c r="AG101" s="71"/>
      <c r="AH101" s="72"/>
      <c r="AI101" s="170"/>
      <c r="AJ101" s="71"/>
      <c r="AK101" s="72"/>
      <c r="AL101" s="170"/>
      <c r="AM101" s="72"/>
      <c r="AN101" s="111"/>
      <c r="AO101" s="72"/>
      <c r="AP101" s="156"/>
      <c r="AQ101" s="72"/>
      <c r="AR101" s="156"/>
      <c r="AS101" s="72"/>
      <c r="AT101" s="160"/>
      <c r="AU101" s="72"/>
      <c r="AV101" s="156"/>
      <c r="AW101" s="71"/>
      <c r="AX101" s="72"/>
      <c r="AY101" s="111"/>
      <c r="AZ101" s="71"/>
      <c r="BA101" s="72"/>
      <c r="BB101" s="171"/>
      <c r="BC101" s="72"/>
      <c r="BD101" s="75"/>
    </row>
    <row r="102" ht="16.5" customHeight="1" outlineLevel="1">
      <c r="A102" s="75"/>
      <c r="B102" s="105"/>
      <c r="C102" s="106"/>
      <c r="D102" s="72"/>
      <c r="E102" s="107"/>
      <c r="F102" s="71"/>
      <c r="G102" s="107"/>
      <c r="H102" s="71"/>
      <c r="I102" s="107"/>
      <c r="J102" s="71"/>
      <c r="K102" s="71"/>
      <c r="L102" s="71"/>
      <c r="M102" s="72"/>
      <c r="N102" s="246"/>
      <c r="O102" s="72"/>
      <c r="P102" s="109"/>
      <c r="Q102" s="71"/>
      <c r="R102" s="110"/>
      <c r="S102" s="72"/>
      <c r="T102" s="111"/>
      <c r="U102" s="72"/>
      <c r="V102" s="112"/>
      <c r="W102" s="71"/>
      <c r="X102" s="72"/>
      <c r="Y102" s="112"/>
      <c r="Z102" s="72"/>
      <c r="AA102" s="75"/>
      <c r="AB102" s="169"/>
      <c r="AC102" s="72"/>
      <c r="AD102" s="170"/>
      <c r="AE102" s="72"/>
      <c r="AF102" s="170"/>
      <c r="AG102" s="71"/>
      <c r="AH102" s="72"/>
      <c r="AI102" s="170"/>
      <c r="AJ102" s="71"/>
      <c r="AK102" s="72"/>
      <c r="AL102" s="170"/>
      <c r="AM102" s="72"/>
      <c r="AN102" s="111"/>
      <c r="AO102" s="72"/>
      <c r="AP102" s="156"/>
      <c r="AQ102" s="72"/>
      <c r="AR102" s="156"/>
      <c r="AS102" s="72"/>
      <c r="AT102" s="160"/>
      <c r="AU102" s="72"/>
      <c r="AV102" s="156"/>
      <c r="AW102" s="71"/>
      <c r="AX102" s="72"/>
      <c r="AY102" s="111"/>
      <c r="AZ102" s="71"/>
      <c r="BA102" s="72"/>
      <c r="BB102" s="171"/>
      <c r="BC102" s="72"/>
      <c r="BD102" s="75"/>
    </row>
    <row r="103" ht="16.5" customHeight="1" outlineLevel="1">
      <c r="A103" s="75"/>
      <c r="B103" s="105"/>
      <c r="C103" s="106"/>
      <c r="D103" s="72"/>
      <c r="E103" s="107"/>
      <c r="F103" s="71"/>
      <c r="G103" s="107"/>
      <c r="H103" s="71"/>
      <c r="I103" s="107"/>
      <c r="J103" s="71"/>
      <c r="K103" s="71"/>
      <c r="L103" s="71"/>
      <c r="M103" s="72"/>
      <c r="N103" s="246"/>
      <c r="O103" s="72"/>
      <c r="P103" s="109"/>
      <c r="Q103" s="71"/>
      <c r="R103" s="110"/>
      <c r="S103" s="72"/>
      <c r="T103" s="111"/>
      <c r="U103" s="72"/>
      <c r="V103" s="112"/>
      <c r="W103" s="71"/>
      <c r="X103" s="72"/>
      <c r="Y103" s="112"/>
      <c r="Z103" s="72"/>
      <c r="AA103" s="75"/>
      <c r="AB103" s="169"/>
      <c r="AC103" s="72"/>
      <c r="AD103" s="170"/>
      <c r="AE103" s="72"/>
      <c r="AF103" s="170"/>
      <c r="AG103" s="71"/>
      <c r="AH103" s="72"/>
      <c r="AI103" s="170"/>
      <c r="AJ103" s="71"/>
      <c r="AK103" s="72"/>
      <c r="AL103" s="170"/>
      <c r="AM103" s="72"/>
      <c r="AN103" s="111"/>
      <c r="AO103" s="72"/>
      <c r="AP103" s="156"/>
      <c r="AQ103" s="72"/>
      <c r="AR103" s="156"/>
      <c r="AS103" s="72"/>
      <c r="AT103" s="160"/>
      <c r="AU103" s="72"/>
      <c r="AV103" s="156"/>
      <c r="AW103" s="71"/>
      <c r="AX103" s="72"/>
      <c r="AY103" s="111"/>
      <c r="AZ103" s="71"/>
      <c r="BA103" s="72"/>
      <c r="BB103" s="171"/>
      <c r="BC103" s="72"/>
      <c r="BD103" s="75"/>
    </row>
    <row r="104" ht="16.5" customHeight="1" outlineLevel="1">
      <c r="A104" s="75"/>
      <c r="B104" s="105"/>
      <c r="C104" s="106"/>
      <c r="D104" s="72"/>
      <c r="E104" s="107"/>
      <c r="F104" s="71"/>
      <c r="G104" s="107"/>
      <c r="H104" s="71"/>
      <c r="I104" s="107"/>
      <c r="J104" s="71"/>
      <c r="K104" s="71"/>
      <c r="L104" s="71"/>
      <c r="M104" s="72"/>
      <c r="N104" s="246"/>
      <c r="O104" s="72"/>
      <c r="P104" s="109"/>
      <c r="Q104" s="71"/>
      <c r="R104" s="110"/>
      <c r="S104" s="72"/>
      <c r="T104" s="111"/>
      <c r="U104" s="72"/>
      <c r="V104" s="112"/>
      <c r="W104" s="71"/>
      <c r="X104" s="72"/>
      <c r="Y104" s="112"/>
      <c r="Z104" s="72"/>
      <c r="AA104" s="75"/>
      <c r="AB104" s="169"/>
      <c r="AC104" s="72"/>
      <c r="AD104" s="170"/>
      <c r="AE104" s="72"/>
      <c r="AF104" s="170"/>
      <c r="AG104" s="71"/>
      <c r="AH104" s="72"/>
      <c r="AI104" s="170"/>
      <c r="AJ104" s="71"/>
      <c r="AK104" s="72"/>
      <c r="AL104" s="170"/>
      <c r="AM104" s="72"/>
      <c r="AN104" s="111"/>
      <c r="AO104" s="72"/>
      <c r="AP104" s="156"/>
      <c r="AQ104" s="72"/>
      <c r="AR104" s="156"/>
      <c r="AS104" s="72"/>
      <c r="AT104" s="160"/>
      <c r="AU104" s="72"/>
      <c r="AV104" s="156"/>
      <c r="AW104" s="71"/>
      <c r="AX104" s="72"/>
      <c r="AY104" s="111"/>
      <c r="AZ104" s="71"/>
      <c r="BA104" s="72"/>
      <c r="BB104" s="171"/>
      <c r="BC104" s="72"/>
      <c r="BD104" s="75"/>
    </row>
    <row r="105" ht="16.5" customHeight="1" outlineLevel="1">
      <c r="A105" s="75"/>
      <c r="B105" s="105"/>
      <c r="C105" s="106"/>
      <c r="D105" s="72"/>
      <c r="E105" s="107"/>
      <c r="F105" s="71"/>
      <c r="G105" s="107"/>
      <c r="H105" s="71"/>
      <c r="I105" s="107"/>
      <c r="J105" s="71"/>
      <c r="K105" s="71"/>
      <c r="L105" s="71"/>
      <c r="M105" s="72"/>
      <c r="N105" s="246"/>
      <c r="O105" s="72"/>
      <c r="P105" s="109"/>
      <c r="Q105" s="71"/>
      <c r="R105" s="110"/>
      <c r="S105" s="72"/>
      <c r="T105" s="111"/>
      <c r="U105" s="72"/>
      <c r="V105" s="112"/>
      <c r="W105" s="71"/>
      <c r="X105" s="72"/>
      <c r="Y105" s="112"/>
      <c r="Z105" s="72"/>
      <c r="AA105" s="75"/>
      <c r="AB105" s="169"/>
      <c r="AC105" s="72"/>
      <c r="AD105" s="170"/>
      <c r="AE105" s="72"/>
      <c r="AF105" s="170"/>
      <c r="AG105" s="71"/>
      <c r="AH105" s="72"/>
      <c r="AI105" s="170"/>
      <c r="AJ105" s="71"/>
      <c r="AK105" s="72"/>
      <c r="AL105" s="170"/>
      <c r="AM105" s="72"/>
      <c r="AN105" s="111"/>
      <c r="AO105" s="72"/>
      <c r="AP105" s="156"/>
      <c r="AQ105" s="72"/>
      <c r="AR105" s="156"/>
      <c r="AS105" s="72"/>
      <c r="AT105" s="160"/>
      <c r="AU105" s="72"/>
      <c r="AV105" s="156"/>
      <c r="AW105" s="71"/>
      <c r="AX105" s="72"/>
      <c r="AY105" s="111"/>
      <c r="AZ105" s="71"/>
      <c r="BA105" s="72"/>
      <c r="BB105" s="171"/>
      <c r="BC105" s="72"/>
      <c r="BD105" s="75"/>
    </row>
    <row r="106" ht="16.5" customHeight="1" outlineLevel="1">
      <c r="A106" s="75"/>
      <c r="B106" s="105"/>
      <c r="C106" s="106"/>
      <c r="D106" s="72"/>
      <c r="E106" s="107"/>
      <c r="F106" s="71"/>
      <c r="G106" s="107"/>
      <c r="H106" s="71"/>
      <c r="I106" s="107"/>
      <c r="J106" s="71"/>
      <c r="K106" s="71"/>
      <c r="L106" s="71"/>
      <c r="M106" s="72"/>
      <c r="N106" s="246"/>
      <c r="O106" s="72"/>
      <c r="P106" s="109"/>
      <c r="Q106" s="71"/>
      <c r="R106" s="110"/>
      <c r="S106" s="72"/>
      <c r="T106" s="111"/>
      <c r="U106" s="72"/>
      <c r="V106" s="112"/>
      <c r="W106" s="71"/>
      <c r="X106" s="72"/>
      <c r="Y106" s="112"/>
      <c r="Z106" s="72"/>
      <c r="AA106" s="75"/>
      <c r="AB106" s="169"/>
      <c r="AC106" s="72"/>
      <c r="AD106" s="170"/>
      <c r="AE106" s="72"/>
      <c r="AF106" s="170"/>
      <c r="AG106" s="71"/>
      <c r="AH106" s="72"/>
      <c r="AI106" s="170"/>
      <c r="AJ106" s="71"/>
      <c r="AK106" s="72"/>
      <c r="AL106" s="170"/>
      <c r="AM106" s="72"/>
      <c r="AN106" s="111"/>
      <c r="AO106" s="72"/>
      <c r="AP106" s="156"/>
      <c r="AQ106" s="72"/>
      <c r="AR106" s="156"/>
      <c r="AS106" s="72"/>
      <c r="AT106" s="160"/>
      <c r="AU106" s="72"/>
      <c r="AV106" s="156"/>
      <c r="AW106" s="71"/>
      <c r="AX106" s="72"/>
      <c r="AY106" s="111"/>
      <c r="AZ106" s="71"/>
      <c r="BA106" s="72"/>
      <c r="BB106" s="171"/>
      <c r="BC106" s="72"/>
      <c r="BD106" s="75"/>
    </row>
    <row r="107" ht="16.5" customHeight="1" outlineLevel="1">
      <c r="A107" s="75"/>
      <c r="B107" s="105"/>
      <c r="C107" s="106"/>
      <c r="D107" s="72"/>
      <c r="E107" s="107"/>
      <c r="F107" s="71"/>
      <c r="G107" s="107"/>
      <c r="H107" s="71"/>
      <c r="I107" s="107"/>
      <c r="J107" s="71"/>
      <c r="K107" s="71"/>
      <c r="L107" s="71"/>
      <c r="M107" s="72"/>
      <c r="N107" s="246"/>
      <c r="O107" s="72"/>
      <c r="P107" s="109"/>
      <c r="Q107" s="71"/>
      <c r="R107" s="110"/>
      <c r="S107" s="72"/>
      <c r="T107" s="111"/>
      <c r="U107" s="72"/>
      <c r="V107" s="112"/>
      <c r="W107" s="71"/>
      <c r="X107" s="72"/>
      <c r="Y107" s="112"/>
      <c r="Z107" s="72"/>
      <c r="AA107" s="75"/>
      <c r="AB107" s="169"/>
      <c r="AC107" s="72"/>
      <c r="AD107" s="170"/>
      <c r="AE107" s="72"/>
      <c r="AF107" s="170"/>
      <c r="AG107" s="71"/>
      <c r="AH107" s="72"/>
      <c r="AI107" s="170"/>
      <c r="AJ107" s="71"/>
      <c r="AK107" s="72"/>
      <c r="AL107" s="170"/>
      <c r="AM107" s="72"/>
      <c r="AN107" s="111"/>
      <c r="AO107" s="72"/>
      <c r="AP107" s="156"/>
      <c r="AQ107" s="72"/>
      <c r="AR107" s="156"/>
      <c r="AS107" s="72"/>
      <c r="AT107" s="160"/>
      <c r="AU107" s="72"/>
      <c r="AV107" s="156"/>
      <c r="AW107" s="71"/>
      <c r="AX107" s="72"/>
      <c r="AY107" s="111"/>
      <c r="AZ107" s="71"/>
      <c r="BA107" s="72"/>
      <c r="BB107" s="171"/>
      <c r="BC107" s="72"/>
      <c r="BD107" s="75"/>
    </row>
    <row r="108" ht="16.5" customHeight="1" outlineLevel="1">
      <c r="A108" s="75"/>
      <c r="B108" s="105"/>
      <c r="C108" s="106"/>
      <c r="D108" s="72"/>
      <c r="E108" s="107"/>
      <c r="F108" s="71"/>
      <c r="G108" s="107"/>
      <c r="H108" s="71"/>
      <c r="I108" s="107"/>
      <c r="J108" s="71"/>
      <c r="K108" s="71"/>
      <c r="L108" s="71"/>
      <c r="M108" s="72"/>
      <c r="N108" s="246"/>
      <c r="O108" s="72"/>
      <c r="P108" s="109"/>
      <c r="Q108" s="71"/>
      <c r="R108" s="110"/>
      <c r="S108" s="72"/>
      <c r="T108" s="111"/>
      <c r="U108" s="72"/>
      <c r="V108" s="112"/>
      <c r="W108" s="71"/>
      <c r="X108" s="72"/>
      <c r="Y108" s="112"/>
      <c r="Z108" s="72"/>
      <c r="AA108" s="75"/>
      <c r="AB108" s="169"/>
      <c r="AC108" s="72"/>
      <c r="AD108" s="170"/>
      <c r="AE108" s="72"/>
      <c r="AF108" s="170"/>
      <c r="AG108" s="71"/>
      <c r="AH108" s="72"/>
      <c r="AI108" s="170"/>
      <c r="AJ108" s="71"/>
      <c r="AK108" s="72"/>
      <c r="AL108" s="170"/>
      <c r="AM108" s="72"/>
      <c r="AN108" s="111"/>
      <c r="AO108" s="72"/>
      <c r="AP108" s="156"/>
      <c r="AQ108" s="72"/>
      <c r="AR108" s="156"/>
      <c r="AS108" s="72"/>
      <c r="AT108" s="160"/>
      <c r="AU108" s="72"/>
      <c r="AV108" s="156"/>
      <c r="AW108" s="71"/>
      <c r="AX108" s="72"/>
      <c r="AY108" s="111"/>
      <c r="AZ108" s="71"/>
      <c r="BA108" s="72"/>
      <c r="BB108" s="171"/>
      <c r="BC108" s="72"/>
      <c r="BD108" s="75"/>
    </row>
    <row r="109" ht="16.5" customHeight="1" outlineLevel="1">
      <c r="A109" s="75"/>
      <c r="B109" s="105"/>
      <c r="C109" s="106"/>
      <c r="D109" s="72"/>
      <c r="E109" s="107"/>
      <c r="F109" s="71"/>
      <c r="G109" s="107"/>
      <c r="H109" s="71"/>
      <c r="I109" s="107"/>
      <c r="J109" s="71"/>
      <c r="K109" s="71"/>
      <c r="L109" s="71"/>
      <c r="M109" s="72"/>
      <c r="N109" s="246"/>
      <c r="O109" s="72"/>
      <c r="P109" s="109"/>
      <c r="Q109" s="71"/>
      <c r="R109" s="110"/>
      <c r="S109" s="72"/>
      <c r="T109" s="111"/>
      <c r="U109" s="72"/>
      <c r="V109" s="112"/>
      <c r="W109" s="71"/>
      <c r="X109" s="72"/>
      <c r="Y109" s="112"/>
      <c r="Z109" s="72"/>
      <c r="AA109" s="75"/>
      <c r="AB109" s="169"/>
      <c r="AC109" s="72"/>
      <c r="AD109" s="170"/>
      <c r="AE109" s="72"/>
      <c r="AF109" s="170"/>
      <c r="AG109" s="71"/>
      <c r="AH109" s="72"/>
      <c r="AI109" s="170"/>
      <c r="AJ109" s="71"/>
      <c r="AK109" s="72"/>
      <c r="AL109" s="170"/>
      <c r="AM109" s="72"/>
      <c r="AN109" s="111"/>
      <c r="AO109" s="72"/>
      <c r="AP109" s="156"/>
      <c r="AQ109" s="72"/>
      <c r="AR109" s="156"/>
      <c r="AS109" s="72"/>
      <c r="AT109" s="160"/>
      <c r="AU109" s="72"/>
      <c r="AV109" s="156"/>
      <c r="AW109" s="71"/>
      <c r="AX109" s="72"/>
      <c r="AY109" s="111"/>
      <c r="AZ109" s="71"/>
      <c r="BA109" s="72"/>
      <c r="BB109" s="171"/>
      <c r="BC109" s="72"/>
      <c r="BD109" s="75"/>
    </row>
    <row r="110" ht="16.5" customHeight="1" outlineLevel="1">
      <c r="A110" s="75"/>
      <c r="B110" s="105"/>
      <c r="C110" s="106"/>
      <c r="D110" s="72"/>
      <c r="E110" s="107"/>
      <c r="F110" s="71"/>
      <c r="G110" s="107"/>
      <c r="H110" s="71"/>
      <c r="I110" s="107"/>
      <c r="J110" s="71"/>
      <c r="K110" s="71"/>
      <c r="L110" s="71"/>
      <c r="M110" s="72"/>
      <c r="N110" s="246"/>
      <c r="O110" s="72"/>
      <c r="P110" s="109"/>
      <c r="Q110" s="71"/>
      <c r="R110" s="110"/>
      <c r="S110" s="72"/>
      <c r="T110" s="111"/>
      <c r="U110" s="72"/>
      <c r="V110" s="112"/>
      <c r="W110" s="71"/>
      <c r="X110" s="72"/>
      <c r="Y110" s="112"/>
      <c r="Z110" s="72"/>
      <c r="AA110" s="75"/>
      <c r="AB110" s="169"/>
      <c r="AC110" s="72"/>
      <c r="AD110" s="170"/>
      <c r="AE110" s="72"/>
      <c r="AF110" s="170"/>
      <c r="AG110" s="71"/>
      <c r="AH110" s="72"/>
      <c r="AI110" s="170"/>
      <c r="AJ110" s="71"/>
      <c r="AK110" s="72"/>
      <c r="AL110" s="170"/>
      <c r="AM110" s="72"/>
      <c r="AN110" s="111"/>
      <c r="AO110" s="72"/>
      <c r="AP110" s="156"/>
      <c r="AQ110" s="72"/>
      <c r="AR110" s="156"/>
      <c r="AS110" s="72"/>
      <c r="AT110" s="160"/>
      <c r="AU110" s="72"/>
      <c r="AV110" s="156"/>
      <c r="AW110" s="71"/>
      <c r="AX110" s="72"/>
      <c r="AY110" s="111"/>
      <c r="AZ110" s="71"/>
      <c r="BA110" s="72"/>
      <c r="BB110" s="171"/>
      <c r="BC110" s="72"/>
      <c r="BD110" s="75"/>
    </row>
    <row r="111" ht="16.5" customHeight="1" outlineLevel="1">
      <c r="A111" s="75"/>
      <c r="B111" s="105"/>
      <c r="C111" s="106"/>
      <c r="D111" s="72"/>
      <c r="E111" s="107"/>
      <c r="F111" s="71"/>
      <c r="G111" s="107"/>
      <c r="H111" s="71"/>
      <c r="I111" s="107"/>
      <c r="J111" s="71"/>
      <c r="K111" s="71"/>
      <c r="L111" s="71"/>
      <c r="M111" s="72"/>
      <c r="N111" s="246"/>
      <c r="O111" s="72"/>
      <c r="P111" s="109"/>
      <c r="Q111" s="71"/>
      <c r="R111" s="110"/>
      <c r="S111" s="72"/>
      <c r="T111" s="111"/>
      <c r="U111" s="72"/>
      <c r="V111" s="112"/>
      <c r="W111" s="71"/>
      <c r="X111" s="72"/>
      <c r="Y111" s="112"/>
      <c r="Z111" s="72"/>
      <c r="AA111" s="75"/>
      <c r="AB111" s="169"/>
      <c r="AC111" s="72"/>
      <c r="AD111" s="170"/>
      <c r="AE111" s="72"/>
      <c r="AF111" s="170"/>
      <c r="AG111" s="71"/>
      <c r="AH111" s="72"/>
      <c r="AI111" s="170"/>
      <c r="AJ111" s="71"/>
      <c r="AK111" s="72"/>
      <c r="AL111" s="170"/>
      <c r="AM111" s="72"/>
      <c r="AN111" s="111"/>
      <c r="AO111" s="72"/>
      <c r="AP111" s="156"/>
      <c r="AQ111" s="72"/>
      <c r="AR111" s="156"/>
      <c r="AS111" s="72"/>
      <c r="AT111" s="160"/>
      <c r="AU111" s="72"/>
      <c r="AV111" s="156"/>
      <c r="AW111" s="71"/>
      <c r="AX111" s="72"/>
      <c r="AY111" s="111"/>
      <c r="AZ111" s="71"/>
      <c r="BA111" s="72"/>
      <c r="BB111" s="171"/>
      <c r="BC111" s="72"/>
      <c r="BD111" s="75"/>
    </row>
    <row r="112" ht="16.5" customHeight="1" outlineLevel="1">
      <c r="A112" s="75"/>
      <c r="B112" s="105"/>
      <c r="C112" s="106"/>
      <c r="D112" s="72"/>
      <c r="E112" s="107"/>
      <c r="F112" s="71"/>
      <c r="G112" s="107"/>
      <c r="H112" s="71"/>
      <c r="I112" s="107"/>
      <c r="J112" s="71"/>
      <c r="K112" s="71"/>
      <c r="L112" s="71"/>
      <c r="M112" s="72"/>
      <c r="N112" s="246"/>
      <c r="O112" s="72"/>
      <c r="P112" s="109"/>
      <c r="Q112" s="71"/>
      <c r="R112" s="110"/>
      <c r="S112" s="72"/>
      <c r="T112" s="111"/>
      <c r="U112" s="72"/>
      <c r="V112" s="112"/>
      <c r="W112" s="71"/>
      <c r="X112" s="72"/>
      <c r="Y112" s="112"/>
      <c r="Z112" s="72"/>
      <c r="AA112" s="75"/>
      <c r="AB112" s="169"/>
      <c r="AC112" s="72"/>
      <c r="AD112" s="170"/>
      <c r="AE112" s="72"/>
      <c r="AF112" s="170"/>
      <c r="AG112" s="71"/>
      <c r="AH112" s="72"/>
      <c r="AI112" s="170"/>
      <c r="AJ112" s="71"/>
      <c r="AK112" s="72"/>
      <c r="AL112" s="170"/>
      <c r="AM112" s="72"/>
      <c r="AN112" s="111"/>
      <c r="AO112" s="72"/>
      <c r="AP112" s="156"/>
      <c r="AQ112" s="72"/>
      <c r="AR112" s="156"/>
      <c r="AS112" s="72"/>
      <c r="AT112" s="160"/>
      <c r="AU112" s="72"/>
      <c r="AV112" s="156"/>
      <c r="AW112" s="71"/>
      <c r="AX112" s="72"/>
      <c r="AY112" s="111"/>
      <c r="AZ112" s="71"/>
      <c r="BA112" s="72"/>
      <c r="BB112" s="171"/>
      <c r="BC112" s="72"/>
      <c r="BD112" s="75"/>
    </row>
    <row r="113" ht="16.5" customHeight="1" outlineLevel="1">
      <c r="A113" s="75"/>
      <c r="B113" s="105"/>
      <c r="C113" s="106"/>
      <c r="D113" s="72"/>
      <c r="E113" s="107"/>
      <c r="F113" s="71"/>
      <c r="G113" s="107"/>
      <c r="H113" s="71"/>
      <c r="I113" s="107"/>
      <c r="J113" s="71"/>
      <c r="K113" s="71"/>
      <c r="L113" s="71"/>
      <c r="M113" s="72"/>
      <c r="N113" s="246"/>
      <c r="O113" s="72"/>
      <c r="P113" s="109"/>
      <c r="Q113" s="71"/>
      <c r="R113" s="110"/>
      <c r="S113" s="72"/>
      <c r="T113" s="111"/>
      <c r="U113" s="72"/>
      <c r="V113" s="112"/>
      <c r="W113" s="71"/>
      <c r="X113" s="72"/>
      <c r="Y113" s="112"/>
      <c r="Z113" s="72"/>
      <c r="AA113" s="75"/>
      <c r="AB113" s="169"/>
      <c r="AC113" s="72"/>
      <c r="AD113" s="170"/>
      <c r="AE113" s="72"/>
      <c r="AF113" s="170"/>
      <c r="AG113" s="71"/>
      <c r="AH113" s="72"/>
      <c r="AI113" s="170"/>
      <c r="AJ113" s="71"/>
      <c r="AK113" s="72"/>
      <c r="AL113" s="170"/>
      <c r="AM113" s="72"/>
      <c r="AN113" s="111"/>
      <c r="AO113" s="72"/>
      <c r="AP113" s="156"/>
      <c r="AQ113" s="72"/>
      <c r="AR113" s="156"/>
      <c r="AS113" s="72"/>
      <c r="AT113" s="160"/>
      <c r="AU113" s="72"/>
      <c r="AV113" s="156"/>
      <c r="AW113" s="71"/>
      <c r="AX113" s="72"/>
      <c r="AY113" s="111"/>
      <c r="AZ113" s="71"/>
      <c r="BA113" s="72"/>
      <c r="BB113" s="171"/>
      <c r="BC113" s="72"/>
      <c r="BD113" s="75"/>
    </row>
    <row r="114" ht="16.5" customHeight="1" outlineLevel="1">
      <c r="A114" s="75"/>
      <c r="B114" s="105"/>
      <c r="C114" s="106"/>
      <c r="D114" s="72"/>
      <c r="E114" s="107"/>
      <c r="F114" s="71"/>
      <c r="G114" s="107"/>
      <c r="H114" s="71"/>
      <c r="I114" s="107"/>
      <c r="J114" s="71"/>
      <c r="K114" s="71"/>
      <c r="L114" s="71"/>
      <c r="M114" s="72"/>
      <c r="N114" s="246"/>
      <c r="O114" s="72"/>
      <c r="P114" s="109"/>
      <c r="Q114" s="71"/>
      <c r="R114" s="110"/>
      <c r="S114" s="72"/>
      <c r="T114" s="111"/>
      <c r="U114" s="72"/>
      <c r="V114" s="112"/>
      <c r="W114" s="71"/>
      <c r="X114" s="72"/>
      <c r="Y114" s="112"/>
      <c r="Z114" s="72"/>
      <c r="AA114" s="75"/>
      <c r="AB114" s="169"/>
      <c r="AC114" s="72"/>
      <c r="AD114" s="170"/>
      <c r="AE114" s="72"/>
      <c r="AF114" s="170"/>
      <c r="AG114" s="71"/>
      <c r="AH114" s="72"/>
      <c r="AI114" s="170"/>
      <c r="AJ114" s="71"/>
      <c r="AK114" s="72"/>
      <c r="AL114" s="170"/>
      <c r="AM114" s="72"/>
      <c r="AN114" s="111"/>
      <c r="AO114" s="72"/>
      <c r="AP114" s="156"/>
      <c r="AQ114" s="72"/>
      <c r="AR114" s="156"/>
      <c r="AS114" s="72"/>
      <c r="AT114" s="160"/>
      <c r="AU114" s="72"/>
      <c r="AV114" s="156"/>
      <c r="AW114" s="71"/>
      <c r="AX114" s="72"/>
      <c r="AY114" s="111"/>
      <c r="AZ114" s="71"/>
      <c r="BA114" s="72"/>
      <c r="BB114" s="171"/>
      <c r="BC114" s="72"/>
      <c r="BD114" s="75"/>
    </row>
    <row r="115" ht="16.5" customHeight="1" outlineLevel="1">
      <c r="A115" s="75"/>
      <c r="B115" s="105"/>
      <c r="C115" s="106"/>
      <c r="D115" s="72"/>
      <c r="E115" s="107"/>
      <c r="F115" s="71"/>
      <c r="G115" s="107"/>
      <c r="H115" s="71"/>
      <c r="I115" s="107"/>
      <c r="J115" s="71"/>
      <c r="K115" s="71"/>
      <c r="L115" s="71"/>
      <c r="M115" s="72"/>
      <c r="N115" s="246"/>
      <c r="O115" s="72"/>
      <c r="P115" s="109"/>
      <c r="Q115" s="71"/>
      <c r="R115" s="110"/>
      <c r="S115" s="72"/>
      <c r="T115" s="111"/>
      <c r="U115" s="72"/>
      <c r="V115" s="112"/>
      <c r="W115" s="71"/>
      <c r="X115" s="72"/>
      <c r="Y115" s="112"/>
      <c r="Z115" s="72"/>
      <c r="AA115" s="75"/>
      <c r="AB115" s="169"/>
      <c r="AC115" s="72"/>
      <c r="AD115" s="170"/>
      <c r="AE115" s="72"/>
      <c r="AF115" s="170"/>
      <c r="AG115" s="71"/>
      <c r="AH115" s="72"/>
      <c r="AI115" s="170"/>
      <c r="AJ115" s="71"/>
      <c r="AK115" s="72"/>
      <c r="AL115" s="170"/>
      <c r="AM115" s="72"/>
      <c r="AN115" s="111"/>
      <c r="AO115" s="72"/>
      <c r="AP115" s="156"/>
      <c r="AQ115" s="72"/>
      <c r="AR115" s="156"/>
      <c r="AS115" s="72"/>
      <c r="AT115" s="160"/>
      <c r="AU115" s="72"/>
      <c r="AV115" s="156"/>
      <c r="AW115" s="71"/>
      <c r="AX115" s="72"/>
      <c r="AY115" s="111"/>
      <c r="AZ115" s="71"/>
      <c r="BA115" s="72"/>
      <c r="BB115" s="171"/>
      <c r="BC115" s="72"/>
      <c r="BD115" s="75"/>
    </row>
    <row r="116" ht="16.5" customHeight="1" outlineLevel="1">
      <c r="A116" s="75"/>
      <c r="B116" s="105"/>
      <c r="C116" s="106"/>
      <c r="D116" s="72"/>
      <c r="E116" s="107"/>
      <c r="F116" s="71"/>
      <c r="G116" s="107"/>
      <c r="H116" s="71"/>
      <c r="I116" s="107"/>
      <c r="J116" s="71"/>
      <c r="K116" s="71"/>
      <c r="L116" s="71"/>
      <c r="M116" s="72"/>
      <c r="N116" s="246"/>
      <c r="O116" s="72"/>
      <c r="P116" s="109"/>
      <c r="Q116" s="71"/>
      <c r="R116" s="110"/>
      <c r="S116" s="72"/>
      <c r="T116" s="111"/>
      <c r="U116" s="72"/>
      <c r="V116" s="112"/>
      <c r="W116" s="71"/>
      <c r="X116" s="72"/>
      <c r="Y116" s="112"/>
      <c r="Z116" s="72"/>
      <c r="AA116" s="75"/>
      <c r="AB116" s="169"/>
      <c r="AC116" s="72"/>
      <c r="AD116" s="170"/>
      <c r="AE116" s="72"/>
      <c r="AF116" s="170"/>
      <c r="AG116" s="71"/>
      <c r="AH116" s="72"/>
      <c r="AI116" s="170"/>
      <c r="AJ116" s="71"/>
      <c r="AK116" s="72"/>
      <c r="AL116" s="170"/>
      <c r="AM116" s="72"/>
      <c r="AN116" s="111"/>
      <c r="AO116" s="72"/>
      <c r="AP116" s="156"/>
      <c r="AQ116" s="72"/>
      <c r="AR116" s="156"/>
      <c r="AS116" s="72"/>
      <c r="AT116" s="160"/>
      <c r="AU116" s="72"/>
      <c r="AV116" s="156"/>
      <c r="AW116" s="71"/>
      <c r="AX116" s="72"/>
      <c r="AY116" s="111"/>
      <c r="AZ116" s="71"/>
      <c r="BA116" s="72"/>
      <c r="BB116" s="171"/>
      <c r="BC116" s="72"/>
      <c r="BD116" s="75"/>
    </row>
    <row r="117" ht="16.5" customHeight="1" outlineLevel="1">
      <c r="A117" s="75"/>
      <c r="B117" s="105"/>
      <c r="C117" s="106"/>
      <c r="D117" s="72"/>
      <c r="E117" s="107"/>
      <c r="F117" s="71"/>
      <c r="G117" s="107"/>
      <c r="H117" s="71"/>
      <c r="I117" s="107"/>
      <c r="J117" s="71"/>
      <c r="K117" s="71"/>
      <c r="L117" s="71"/>
      <c r="M117" s="72"/>
      <c r="N117" s="246"/>
      <c r="O117" s="72"/>
      <c r="P117" s="109"/>
      <c r="Q117" s="71"/>
      <c r="R117" s="110"/>
      <c r="S117" s="72"/>
      <c r="T117" s="111"/>
      <c r="U117" s="72"/>
      <c r="V117" s="112"/>
      <c r="W117" s="71"/>
      <c r="X117" s="72"/>
      <c r="Y117" s="112"/>
      <c r="Z117" s="72"/>
      <c r="AA117" s="75"/>
      <c r="AB117" s="169"/>
      <c r="AC117" s="72"/>
      <c r="AD117" s="170"/>
      <c r="AE117" s="72"/>
      <c r="AF117" s="170"/>
      <c r="AG117" s="71"/>
      <c r="AH117" s="72"/>
      <c r="AI117" s="170"/>
      <c r="AJ117" s="71"/>
      <c r="AK117" s="72"/>
      <c r="AL117" s="170"/>
      <c r="AM117" s="72"/>
      <c r="AN117" s="111"/>
      <c r="AO117" s="72"/>
      <c r="AP117" s="156"/>
      <c r="AQ117" s="72"/>
      <c r="AR117" s="156"/>
      <c r="AS117" s="72"/>
      <c r="AT117" s="160"/>
      <c r="AU117" s="72"/>
      <c r="AV117" s="156"/>
      <c r="AW117" s="71"/>
      <c r="AX117" s="72"/>
      <c r="AY117" s="111"/>
      <c r="AZ117" s="71"/>
      <c r="BA117" s="72"/>
      <c r="BB117" s="171"/>
      <c r="BC117" s="72"/>
      <c r="BD117" s="75"/>
    </row>
    <row r="118" ht="16.5" customHeight="1" outlineLevel="1">
      <c r="A118" s="75"/>
      <c r="B118" s="105"/>
      <c r="C118" s="106"/>
      <c r="D118" s="72"/>
      <c r="E118" s="107"/>
      <c r="F118" s="71"/>
      <c r="G118" s="107"/>
      <c r="H118" s="71"/>
      <c r="I118" s="107"/>
      <c r="J118" s="71"/>
      <c r="K118" s="71"/>
      <c r="L118" s="71"/>
      <c r="M118" s="72"/>
      <c r="N118" s="246"/>
      <c r="O118" s="72"/>
      <c r="P118" s="109"/>
      <c r="Q118" s="71"/>
      <c r="R118" s="110"/>
      <c r="S118" s="72"/>
      <c r="T118" s="111"/>
      <c r="U118" s="72"/>
      <c r="V118" s="112"/>
      <c r="W118" s="71"/>
      <c r="X118" s="72"/>
      <c r="Y118" s="112"/>
      <c r="Z118" s="72"/>
      <c r="AA118" s="75"/>
      <c r="AB118" s="169"/>
      <c r="AC118" s="72"/>
      <c r="AD118" s="170"/>
      <c r="AE118" s="72"/>
      <c r="AF118" s="170"/>
      <c r="AG118" s="71"/>
      <c r="AH118" s="72"/>
      <c r="AI118" s="170"/>
      <c r="AJ118" s="71"/>
      <c r="AK118" s="72"/>
      <c r="AL118" s="170"/>
      <c r="AM118" s="72"/>
      <c r="AN118" s="111"/>
      <c r="AO118" s="72"/>
      <c r="AP118" s="156"/>
      <c r="AQ118" s="72"/>
      <c r="AR118" s="156"/>
      <c r="AS118" s="72"/>
      <c r="AT118" s="160"/>
      <c r="AU118" s="72"/>
      <c r="AV118" s="156"/>
      <c r="AW118" s="71"/>
      <c r="AX118" s="72"/>
      <c r="AY118" s="111"/>
      <c r="AZ118" s="71"/>
      <c r="BA118" s="72"/>
      <c r="BB118" s="171"/>
      <c r="BC118" s="72"/>
      <c r="BD118" s="75"/>
    </row>
    <row r="119" ht="16.5" customHeight="1" outlineLevel="1">
      <c r="A119" s="75"/>
      <c r="B119" s="105"/>
      <c r="C119" s="106"/>
      <c r="D119" s="72"/>
      <c r="E119" s="107"/>
      <c r="F119" s="71"/>
      <c r="G119" s="107"/>
      <c r="H119" s="71"/>
      <c r="I119" s="107"/>
      <c r="J119" s="71"/>
      <c r="K119" s="71"/>
      <c r="L119" s="71"/>
      <c r="M119" s="72"/>
      <c r="N119" s="246"/>
      <c r="O119" s="72"/>
      <c r="P119" s="109"/>
      <c r="Q119" s="71"/>
      <c r="R119" s="110"/>
      <c r="S119" s="72"/>
      <c r="T119" s="111"/>
      <c r="U119" s="72"/>
      <c r="V119" s="112"/>
      <c r="W119" s="71"/>
      <c r="X119" s="72"/>
      <c r="Y119" s="112"/>
      <c r="Z119" s="72"/>
      <c r="AA119" s="75"/>
      <c r="AB119" s="169"/>
      <c r="AC119" s="72"/>
      <c r="AD119" s="170"/>
      <c r="AE119" s="72"/>
      <c r="AF119" s="170"/>
      <c r="AG119" s="71"/>
      <c r="AH119" s="72"/>
      <c r="AI119" s="170"/>
      <c r="AJ119" s="71"/>
      <c r="AK119" s="72"/>
      <c r="AL119" s="170"/>
      <c r="AM119" s="72"/>
      <c r="AN119" s="111"/>
      <c r="AO119" s="72"/>
      <c r="AP119" s="156"/>
      <c r="AQ119" s="72"/>
      <c r="AR119" s="156"/>
      <c r="AS119" s="72"/>
      <c r="AT119" s="160"/>
      <c r="AU119" s="72"/>
      <c r="AV119" s="156"/>
      <c r="AW119" s="71"/>
      <c r="AX119" s="72"/>
      <c r="AY119" s="111"/>
      <c r="AZ119" s="71"/>
      <c r="BA119" s="72"/>
      <c r="BB119" s="171"/>
      <c r="BC119" s="72"/>
      <c r="BD119" s="75"/>
    </row>
    <row r="120" ht="16.5" customHeight="1" outlineLevel="1">
      <c r="A120" s="75"/>
      <c r="B120" s="105"/>
      <c r="C120" s="106"/>
      <c r="D120" s="72"/>
      <c r="E120" s="107"/>
      <c r="F120" s="71"/>
      <c r="G120" s="107"/>
      <c r="H120" s="71"/>
      <c r="I120" s="107"/>
      <c r="J120" s="71"/>
      <c r="K120" s="71"/>
      <c r="L120" s="71"/>
      <c r="M120" s="72"/>
      <c r="N120" s="246"/>
      <c r="O120" s="72"/>
      <c r="P120" s="109"/>
      <c r="Q120" s="71"/>
      <c r="R120" s="110"/>
      <c r="S120" s="72"/>
      <c r="T120" s="111"/>
      <c r="U120" s="72"/>
      <c r="V120" s="112"/>
      <c r="W120" s="71"/>
      <c r="X120" s="72"/>
      <c r="Y120" s="112"/>
      <c r="Z120" s="72"/>
      <c r="AA120" s="75"/>
      <c r="AB120" s="169"/>
      <c r="AC120" s="72"/>
      <c r="AD120" s="170"/>
      <c r="AE120" s="72"/>
      <c r="AF120" s="170"/>
      <c r="AG120" s="71"/>
      <c r="AH120" s="72"/>
      <c r="AI120" s="170"/>
      <c r="AJ120" s="71"/>
      <c r="AK120" s="72"/>
      <c r="AL120" s="170"/>
      <c r="AM120" s="72"/>
      <c r="AN120" s="111"/>
      <c r="AO120" s="72"/>
      <c r="AP120" s="156"/>
      <c r="AQ120" s="72"/>
      <c r="AR120" s="156"/>
      <c r="AS120" s="72"/>
      <c r="AT120" s="160"/>
      <c r="AU120" s="72"/>
      <c r="AV120" s="156"/>
      <c r="AW120" s="71"/>
      <c r="AX120" s="72"/>
      <c r="AY120" s="111"/>
      <c r="AZ120" s="71"/>
      <c r="BA120" s="72"/>
      <c r="BB120" s="171"/>
      <c r="BC120" s="72"/>
      <c r="BD120" s="75"/>
    </row>
    <row r="121" ht="16.5" customHeight="1" outlineLevel="1">
      <c r="A121" s="75"/>
      <c r="B121" s="105"/>
      <c r="C121" s="106"/>
      <c r="D121" s="72"/>
      <c r="E121" s="107"/>
      <c r="F121" s="71"/>
      <c r="G121" s="107"/>
      <c r="H121" s="71"/>
      <c r="I121" s="107"/>
      <c r="J121" s="71"/>
      <c r="K121" s="71"/>
      <c r="L121" s="71"/>
      <c r="M121" s="72"/>
      <c r="N121" s="246"/>
      <c r="O121" s="72"/>
      <c r="P121" s="109"/>
      <c r="Q121" s="71"/>
      <c r="R121" s="110"/>
      <c r="S121" s="72"/>
      <c r="T121" s="111"/>
      <c r="U121" s="72"/>
      <c r="V121" s="112"/>
      <c r="W121" s="71"/>
      <c r="X121" s="72"/>
      <c r="Y121" s="112"/>
      <c r="Z121" s="72"/>
      <c r="AA121" s="75"/>
      <c r="AB121" s="169"/>
      <c r="AC121" s="72"/>
      <c r="AD121" s="170"/>
      <c r="AE121" s="72"/>
      <c r="AF121" s="170"/>
      <c r="AG121" s="71"/>
      <c r="AH121" s="72"/>
      <c r="AI121" s="170"/>
      <c r="AJ121" s="71"/>
      <c r="AK121" s="72"/>
      <c r="AL121" s="170"/>
      <c r="AM121" s="72"/>
      <c r="AN121" s="111"/>
      <c r="AO121" s="72"/>
      <c r="AP121" s="156"/>
      <c r="AQ121" s="72"/>
      <c r="AR121" s="156"/>
      <c r="AS121" s="72"/>
      <c r="AT121" s="160"/>
      <c r="AU121" s="72"/>
      <c r="AV121" s="156"/>
      <c r="AW121" s="71"/>
      <c r="AX121" s="72"/>
      <c r="AY121" s="111"/>
      <c r="AZ121" s="71"/>
      <c r="BA121" s="72"/>
      <c r="BB121" s="171"/>
      <c r="BC121" s="72"/>
      <c r="BD121" s="75"/>
    </row>
    <row r="122" ht="16.5" customHeight="1" outlineLevel="1">
      <c r="A122" s="75"/>
      <c r="B122" s="105"/>
      <c r="C122" s="106"/>
      <c r="D122" s="72"/>
      <c r="E122" s="107"/>
      <c r="F122" s="71"/>
      <c r="G122" s="107"/>
      <c r="H122" s="71"/>
      <c r="I122" s="107"/>
      <c r="J122" s="71"/>
      <c r="K122" s="71"/>
      <c r="L122" s="71"/>
      <c r="M122" s="72"/>
      <c r="N122" s="246"/>
      <c r="O122" s="72"/>
      <c r="P122" s="109"/>
      <c r="Q122" s="71"/>
      <c r="R122" s="110"/>
      <c r="S122" s="72"/>
      <c r="T122" s="111"/>
      <c r="U122" s="72"/>
      <c r="V122" s="112"/>
      <c r="W122" s="71"/>
      <c r="X122" s="72"/>
      <c r="Y122" s="112"/>
      <c r="Z122" s="72"/>
      <c r="AA122" s="75"/>
      <c r="AB122" s="169"/>
      <c r="AC122" s="72"/>
      <c r="AD122" s="170"/>
      <c r="AE122" s="72"/>
      <c r="AF122" s="170"/>
      <c r="AG122" s="71"/>
      <c r="AH122" s="72"/>
      <c r="AI122" s="170"/>
      <c r="AJ122" s="71"/>
      <c r="AK122" s="72"/>
      <c r="AL122" s="170"/>
      <c r="AM122" s="72"/>
      <c r="AN122" s="111"/>
      <c r="AO122" s="72"/>
      <c r="AP122" s="156"/>
      <c r="AQ122" s="72"/>
      <c r="AR122" s="156"/>
      <c r="AS122" s="72"/>
      <c r="AT122" s="160"/>
      <c r="AU122" s="72"/>
      <c r="AV122" s="156"/>
      <c r="AW122" s="71"/>
      <c r="AX122" s="72"/>
      <c r="AY122" s="111"/>
      <c r="AZ122" s="71"/>
      <c r="BA122" s="72"/>
      <c r="BB122" s="171"/>
      <c r="BC122" s="72"/>
      <c r="BD122" s="75"/>
    </row>
    <row r="123" ht="16.5" customHeight="1" outlineLevel="1">
      <c r="A123" s="75"/>
      <c r="B123" s="105"/>
      <c r="C123" s="106"/>
      <c r="D123" s="72"/>
      <c r="E123" s="107"/>
      <c r="F123" s="71"/>
      <c r="G123" s="107"/>
      <c r="H123" s="71"/>
      <c r="I123" s="107"/>
      <c r="J123" s="71"/>
      <c r="K123" s="71"/>
      <c r="L123" s="71"/>
      <c r="M123" s="72"/>
      <c r="N123" s="246"/>
      <c r="O123" s="72"/>
      <c r="P123" s="109"/>
      <c r="Q123" s="71"/>
      <c r="R123" s="110"/>
      <c r="S123" s="72"/>
      <c r="T123" s="111"/>
      <c r="U123" s="72"/>
      <c r="V123" s="112"/>
      <c r="W123" s="71"/>
      <c r="X123" s="72"/>
      <c r="Y123" s="112"/>
      <c r="Z123" s="72"/>
      <c r="AA123" s="75"/>
      <c r="AB123" s="169"/>
      <c r="AC123" s="72"/>
      <c r="AD123" s="170"/>
      <c r="AE123" s="72"/>
      <c r="AF123" s="170"/>
      <c r="AG123" s="71"/>
      <c r="AH123" s="72"/>
      <c r="AI123" s="170"/>
      <c r="AJ123" s="71"/>
      <c r="AK123" s="72"/>
      <c r="AL123" s="170"/>
      <c r="AM123" s="72"/>
      <c r="AN123" s="111"/>
      <c r="AO123" s="72"/>
      <c r="AP123" s="156"/>
      <c r="AQ123" s="72"/>
      <c r="AR123" s="156"/>
      <c r="AS123" s="72"/>
      <c r="AT123" s="160"/>
      <c r="AU123" s="72"/>
      <c r="AV123" s="156"/>
      <c r="AW123" s="71"/>
      <c r="AX123" s="72"/>
      <c r="AY123" s="111"/>
      <c r="AZ123" s="71"/>
      <c r="BA123" s="72"/>
      <c r="BB123" s="171"/>
      <c r="BC123" s="72"/>
      <c r="BD123" s="75"/>
    </row>
    <row r="124" ht="16.5" customHeight="1" outlineLevel="1">
      <c r="A124" s="75"/>
      <c r="B124" s="105"/>
      <c r="C124" s="106"/>
      <c r="D124" s="72"/>
      <c r="E124" s="107"/>
      <c r="F124" s="71"/>
      <c r="G124" s="107"/>
      <c r="H124" s="71"/>
      <c r="I124" s="107"/>
      <c r="J124" s="71"/>
      <c r="K124" s="71"/>
      <c r="L124" s="71"/>
      <c r="M124" s="72"/>
      <c r="N124" s="246"/>
      <c r="O124" s="72"/>
      <c r="P124" s="109"/>
      <c r="Q124" s="71"/>
      <c r="R124" s="110"/>
      <c r="S124" s="72"/>
      <c r="T124" s="111"/>
      <c r="U124" s="72"/>
      <c r="V124" s="112"/>
      <c r="W124" s="71"/>
      <c r="X124" s="72"/>
      <c r="Y124" s="112"/>
      <c r="Z124" s="72"/>
      <c r="AA124" s="75"/>
      <c r="AB124" s="169"/>
      <c r="AC124" s="72"/>
      <c r="AD124" s="170"/>
      <c r="AE124" s="72"/>
      <c r="AF124" s="170"/>
      <c r="AG124" s="71"/>
      <c r="AH124" s="72"/>
      <c r="AI124" s="170"/>
      <c r="AJ124" s="71"/>
      <c r="AK124" s="72"/>
      <c r="AL124" s="170"/>
      <c r="AM124" s="72"/>
      <c r="AN124" s="111"/>
      <c r="AO124" s="72"/>
      <c r="AP124" s="156"/>
      <c r="AQ124" s="72"/>
      <c r="AR124" s="156"/>
      <c r="AS124" s="72"/>
      <c r="AT124" s="160"/>
      <c r="AU124" s="72"/>
      <c r="AV124" s="156"/>
      <c r="AW124" s="71"/>
      <c r="AX124" s="72"/>
      <c r="AY124" s="111"/>
      <c r="AZ124" s="71"/>
      <c r="BA124" s="72"/>
      <c r="BB124" s="171"/>
      <c r="BC124" s="72"/>
      <c r="BD124" s="75"/>
    </row>
    <row r="125" ht="16.5" customHeight="1" outlineLevel="1">
      <c r="A125" s="75"/>
      <c r="B125" s="105"/>
      <c r="C125" s="106"/>
      <c r="D125" s="72"/>
      <c r="E125" s="107"/>
      <c r="F125" s="71"/>
      <c r="G125" s="107"/>
      <c r="H125" s="71"/>
      <c r="I125" s="107"/>
      <c r="J125" s="71"/>
      <c r="K125" s="71"/>
      <c r="L125" s="71"/>
      <c r="M125" s="72"/>
      <c r="N125" s="246"/>
      <c r="O125" s="72"/>
      <c r="P125" s="109"/>
      <c r="Q125" s="71"/>
      <c r="R125" s="110"/>
      <c r="S125" s="72"/>
      <c r="T125" s="111"/>
      <c r="U125" s="72"/>
      <c r="V125" s="112"/>
      <c r="W125" s="71"/>
      <c r="X125" s="72"/>
      <c r="Y125" s="112"/>
      <c r="Z125" s="72"/>
      <c r="AA125" s="75"/>
      <c r="AB125" s="169"/>
      <c r="AC125" s="72"/>
      <c r="AD125" s="170"/>
      <c r="AE125" s="72"/>
      <c r="AF125" s="170"/>
      <c r="AG125" s="71"/>
      <c r="AH125" s="72"/>
      <c r="AI125" s="170"/>
      <c r="AJ125" s="71"/>
      <c r="AK125" s="72"/>
      <c r="AL125" s="170"/>
      <c r="AM125" s="72"/>
      <c r="AN125" s="111"/>
      <c r="AO125" s="72"/>
      <c r="AP125" s="156"/>
      <c r="AQ125" s="72"/>
      <c r="AR125" s="156"/>
      <c r="AS125" s="72"/>
      <c r="AT125" s="160"/>
      <c r="AU125" s="72"/>
      <c r="AV125" s="156"/>
      <c r="AW125" s="71"/>
      <c r="AX125" s="72"/>
      <c r="AY125" s="111"/>
      <c r="AZ125" s="71"/>
      <c r="BA125" s="72"/>
      <c r="BB125" s="171"/>
      <c r="BC125" s="72"/>
      <c r="BD125" s="75"/>
    </row>
    <row r="126" ht="16.5" customHeight="1" outlineLevel="1">
      <c r="A126" s="75"/>
      <c r="B126" s="105"/>
      <c r="C126" s="106"/>
      <c r="D126" s="72"/>
      <c r="E126" s="107"/>
      <c r="F126" s="71"/>
      <c r="G126" s="107"/>
      <c r="H126" s="71"/>
      <c r="I126" s="107"/>
      <c r="J126" s="71"/>
      <c r="K126" s="71"/>
      <c r="L126" s="71"/>
      <c r="M126" s="72"/>
      <c r="N126" s="246"/>
      <c r="O126" s="72"/>
      <c r="P126" s="109"/>
      <c r="Q126" s="71"/>
      <c r="R126" s="110"/>
      <c r="S126" s="72"/>
      <c r="T126" s="111"/>
      <c r="U126" s="72"/>
      <c r="V126" s="112"/>
      <c r="W126" s="71"/>
      <c r="X126" s="72"/>
      <c r="Y126" s="112"/>
      <c r="Z126" s="72"/>
      <c r="AA126" s="75"/>
      <c r="AB126" s="169"/>
      <c r="AC126" s="72"/>
      <c r="AD126" s="170"/>
      <c r="AE126" s="72"/>
      <c r="AF126" s="170"/>
      <c r="AG126" s="71"/>
      <c r="AH126" s="72"/>
      <c r="AI126" s="170"/>
      <c r="AJ126" s="71"/>
      <c r="AK126" s="72"/>
      <c r="AL126" s="170"/>
      <c r="AM126" s="72"/>
      <c r="AN126" s="111"/>
      <c r="AO126" s="72"/>
      <c r="AP126" s="156"/>
      <c r="AQ126" s="72"/>
      <c r="AR126" s="156"/>
      <c r="AS126" s="72"/>
      <c r="AT126" s="160"/>
      <c r="AU126" s="72"/>
      <c r="AV126" s="156"/>
      <c r="AW126" s="71"/>
      <c r="AX126" s="72"/>
      <c r="AY126" s="111"/>
      <c r="AZ126" s="71"/>
      <c r="BA126" s="72"/>
      <c r="BB126" s="171"/>
      <c r="BC126" s="72"/>
      <c r="BD126" s="75"/>
    </row>
    <row r="127" ht="16.5" customHeight="1" outlineLevel="1">
      <c r="A127" s="75"/>
      <c r="B127" s="105"/>
      <c r="C127" s="106"/>
      <c r="D127" s="72"/>
      <c r="E127" s="107"/>
      <c r="F127" s="71"/>
      <c r="G127" s="107"/>
      <c r="H127" s="71"/>
      <c r="I127" s="107"/>
      <c r="J127" s="71"/>
      <c r="K127" s="71"/>
      <c r="L127" s="71"/>
      <c r="M127" s="72"/>
      <c r="N127" s="246"/>
      <c r="O127" s="72"/>
      <c r="P127" s="109"/>
      <c r="Q127" s="71"/>
      <c r="R127" s="110"/>
      <c r="S127" s="72"/>
      <c r="T127" s="111"/>
      <c r="U127" s="72"/>
      <c r="V127" s="112"/>
      <c r="W127" s="71"/>
      <c r="X127" s="72"/>
      <c r="Y127" s="112"/>
      <c r="Z127" s="72"/>
      <c r="AA127" s="75"/>
      <c r="AB127" s="169"/>
      <c r="AC127" s="72"/>
      <c r="AD127" s="170"/>
      <c r="AE127" s="72"/>
      <c r="AF127" s="170"/>
      <c r="AG127" s="71"/>
      <c r="AH127" s="72"/>
      <c r="AI127" s="170"/>
      <c r="AJ127" s="71"/>
      <c r="AK127" s="72"/>
      <c r="AL127" s="170"/>
      <c r="AM127" s="72"/>
      <c r="AN127" s="111"/>
      <c r="AO127" s="72"/>
      <c r="AP127" s="156"/>
      <c r="AQ127" s="72"/>
      <c r="AR127" s="156"/>
      <c r="AS127" s="72"/>
      <c r="AT127" s="160"/>
      <c r="AU127" s="72"/>
      <c r="AV127" s="156"/>
      <c r="AW127" s="71"/>
      <c r="AX127" s="72"/>
      <c r="AY127" s="111"/>
      <c r="AZ127" s="71"/>
      <c r="BA127" s="72"/>
      <c r="BB127" s="171"/>
      <c r="BC127" s="72"/>
      <c r="BD127" s="75"/>
    </row>
    <row r="128" ht="16.5" customHeight="1" outlineLevel="1">
      <c r="A128" s="75"/>
      <c r="B128" s="105"/>
      <c r="C128" s="106"/>
      <c r="D128" s="72"/>
      <c r="E128" s="107"/>
      <c r="F128" s="71"/>
      <c r="G128" s="107"/>
      <c r="H128" s="71"/>
      <c r="I128" s="107"/>
      <c r="J128" s="71"/>
      <c r="K128" s="71"/>
      <c r="L128" s="71"/>
      <c r="M128" s="72"/>
      <c r="N128" s="246"/>
      <c r="O128" s="72"/>
      <c r="P128" s="109"/>
      <c r="Q128" s="71"/>
      <c r="R128" s="110"/>
      <c r="S128" s="72"/>
      <c r="T128" s="111"/>
      <c r="U128" s="72"/>
      <c r="V128" s="112"/>
      <c r="W128" s="71"/>
      <c r="X128" s="72"/>
      <c r="Y128" s="112"/>
      <c r="Z128" s="72"/>
      <c r="AA128" s="75"/>
      <c r="AB128" s="169"/>
      <c r="AC128" s="72"/>
      <c r="AD128" s="170"/>
      <c r="AE128" s="72"/>
      <c r="AF128" s="170"/>
      <c r="AG128" s="71"/>
      <c r="AH128" s="72"/>
      <c r="AI128" s="170"/>
      <c r="AJ128" s="71"/>
      <c r="AK128" s="72"/>
      <c r="AL128" s="170"/>
      <c r="AM128" s="72"/>
      <c r="AN128" s="111"/>
      <c r="AO128" s="72"/>
      <c r="AP128" s="156"/>
      <c r="AQ128" s="72"/>
      <c r="AR128" s="156"/>
      <c r="AS128" s="72"/>
      <c r="AT128" s="160"/>
      <c r="AU128" s="72"/>
      <c r="AV128" s="156"/>
      <c r="AW128" s="71"/>
      <c r="AX128" s="72"/>
      <c r="AY128" s="111"/>
      <c r="AZ128" s="71"/>
      <c r="BA128" s="72"/>
      <c r="BB128" s="171"/>
      <c r="BC128" s="72"/>
      <c r="BD128" s="75"/>
    </row>
    <row r="129" ht="16.5" customHeight="1" outlineLevel="1">
      <c r="A129" s="75"/>
      <c r="B129" s="105"/>
      <c r="C129" s="106"/>
      <c r="D129" s="72"/>
      <c r="E129" s="107"/>
      <c r="F129" s="71"/>
      <c r="G129" s="107"/>
      <c r="H129" s="71"/>
      <c r="I129" s="107"/>
      <c r="J129" s="71"/>
      <c r="K129" s="71"/>
      <c r="L129" s="71"/>
      <c r="M129" s="72"/>
      <c r="N129" s="246"/>
      <c r="O129" s="72"/>
      <c r="P129" s="109"/>
      <c r="Q129" s="71"/>
      <c r="R129" s="110"/>
      <c r="S129" s="72"/>
      <c r="T129" s="111"/>
      <c r="U129" s="72"/>
      <c r="V129" s="112"/>
      <c r="W129" s="71"/>
      <c r="X129" s="72"/>
      <c r="Y129" s="112"/>
      <c r="Z129" s="72"/>
      <c r="AA129" s="75"/>
      <c r="AB129" s="169"/>
      <c r="AC129" s="72"/>
      <c r="AD129" s="170"/>
      <c r="AE129" s="72"/>
      <c r="AF129" s="170"/>
      <c r="AG129" s="71"/>
      <c r="AH129" s="72"/>
      <c r="AI129" s="170"/>
      <c r="AJ129" s="71"/>
      <c r="AK129" s="72"/>
      <c r="AL129" s="170"/>
      <c r="AM129" s="72"/>
      <c r="AN129" s="111"/>
      <c r="AO129" s="72"/>
      <c r="AP129" s="156"/>
      <c r="AQ129" s="72"/>
      <c r="AR129" s="156"/>
      <c r="AS129" s="72"/>
      <c r="AT129" s="160"/>
      <c r="AU129" s="72"/>
      <c r="AV129" s="156"/>
      <c r="AW129" s="71"/>
      <c r="AX129" s="72"/>
      <c r="AY129" s="111"/>
      <c r="AZ129" s="71"/>
      <c r="BA129" s="72"/>
      <c r="BB129" s="171"/>
      <c r="BC129" s="72"/>
      <c r="BD129" s="75"/>
    </row>
    <row r="130" ht="16.5" customHeight="1" outlineLevel="1">
      <c r="A130" s="75"/>
      <c r="B130" s="105"/>
      <c r="C130" s="106"/>
      <c r="D130" s="72"/>
      <c r="E130" s="107"/>
      <c r="F130" s="71"/>
      <c r="G130" s="107"/>
      <c r="H130" s="71"/>
      <c r="I130" s="107"/>
      <c r="J130" s="71"/>
      <c r="K130" s="71"/>
      <c r="L130" s="71"/>
      <c r="M130" s="72"/>
      <c r="N130" s="246"/>
      <c r="O130" s="72"/>
      <c r="P130" s="109"/>
      <c r="Q130" s="71"/>
      <c r="R130" s="110"/>
      <c r="S130" s="72"/>
      <c r="T130" s="111"/>
      <c r="U130" s="72"/>
      <c r="V130" s="112"/>
      <c r="W130" s="71"/>
      <c r="X130" s="72"/>
      <c r="Y130" s="112"/>
      <c r="Z130" s="72"/>
      <c r="AA130" s="75"/>
      <c r="AB130" s="169"/>
      <c r="AC130" s="72"/>
      <c r="AD130" s="170"/>
      <c r="AE130" s="72"/>
      <c r="AF130" s="170"/>
      <c r="AG130" s="71"/>
      <c r="AH130" s="72"/>
      <c r="AI130" s="170"/>
      <c r="AJ130" s="71"/>
      <c r="AK130" s="72"/>
      <c r="AL130" s="170"/>
      <c r="AM130" s="72"/>
      <c r="AN130" s="111"/>
      <c r="AO130" s="72"/>
      <c r="AP130" s="156"/>
      <c r="AQ130" s="72"/>
      <c r="AR130" s="156"/>
      <c r="AS130" s="72"/>
      <c r="AT130" s="160"/>
      <c r="AU130" s="72"/>
      <c r="AV130" s="156"/>
      <c r="AW130" s="71"/>
      <c r="AX130" s="72"/>
      <c r="AY130" s="111"/>
      <c r="AZ130" s="71"/>
      <c r="BA130" s="72"/>
      <c r="BB130" s="171"/>
      <c r="BC130" s="72"/>
      <c r="BD130" s="75"/>
    </row>
    <row r="131" ht="16.5" customHeight="1" outlineLevel="1">
      <c r="A131" s="75"/>
      <c r="B131" s="105"/>
      <c r="C131" s="106"/>
      <c r="D131" s="72"/>
      <c r="E131" s="107"/>
      <c r="F131" s="71"/>
      <c r="G131" s="107"/>
      <c r="H131" s="71"/>
      <c r="I131" s="107"/>
      <c r="J131" s="71"/>
      <c r="K131" s="71"/>
      <c r="L131" s="71"/>
      <c r="M131" s="72"/>
      <c r="N131" s="246"/>
      <c r="O131" s="72"/>
      <c r="P131" s="109"/>
      <c r="Q131" s="71"/>
      <c r="R131" s="110"/>
      <c r="S131" s="72"/>
      <c r="T131" s="111"/>
      <c r="U131" s="72"/>
      <c r="V131" s="112"/>
      <c r="W131" s="71"/>
      <c r="X131" s="72"/>
      <c r="Y131" s="112"/>
      <c r="Z131" s="72"/>
      <c r="AA131" s="75"/>
      <c r="AB131" s="169"/>
      <c r="AC131" s="72"/>
      <c r="AD131" s="170"/>
      <c r="AE131" s="72"/>
      <c r="AF131" s="170"/>
      <c r="AG131" s="71"/>
      <c r="AH131" s="72"/>
      <c r="AI131" s="170"/>
      <c r="AJ131" s="71"/>
      <c r="AK131" s="72"/>
      <c r="AL131" s="170"/>
      <c r="AM131" s="72"/>
      <c r="AN131" s="111"/>
      <c r="AO131" s="72"/>
      <c r="AP131" s="156"/>
      <c r="AQ131" s="72"/>
      <c r="AR131" s="156"/>
      <c r="AS131" s="72"/>
      <c r="AT131" s="160"/>
      <c r="AU131" s="72"/>
      <c r="AV131" s="156"/>
      <c r="AW131" s="71"/>
      <c r="AX131" s="72"/>
      <c r="AY131" s="111"/>
      <c r="AZ131" s="71"/>
      <c r="BA131" s="72"/>
      <c r="BB131" s="171"/>
      <c r="BC131" s="72"/>
      <c r="BD131" s="75"/>
    </row>
    <row r="132" ht="16.5" customHeight="1" outlineLevel="1">
      <c r="A132" s="75"/>
      <c r="B132" s="105"/>
      <c r="C132" s="106"/>
      <c r="D132" s="72"/>
      <c r="E132" s="107"/>
      <c r="F132" s="71"/>
      <c r="G132" s="107"/>
      <c r="H132" s="71"/>
      <c r="I132" s="107"/>
      <c r="J132" s="71"/>
      <c r="K132" s="71"/>
      <c r="L132" s="71"/>
      <c r="M132" s="72"/>
      <c r="N132" s="246"/>
      <c r="O132" s="72"/>
      <c r="P132" s="109"/>
      <c r="Q132" s="71"/>
      <c r="R132" s="110"/>
      <c r="S132" s="72"/>
      <c r="T132" s="111"/>
      <c r="U132" s="72"/>
      <c r="V132" s="112"/>
      <c r="W132" s="71"/>
      <c r="X132" s="72"/>
      <c r="Y132" s="112"/>
      <c r="Z132" s="72"/>
      <c r="AA132" s="75"/>
      <c r="AB132" s="169"/>
      <c r="AC132" s="72"/>
      <c r="AD132" s="170"/>
      <c r="AE132" s="72"/>
      <c r="AF132" s="170"/>
      <c r="AG132" s="71"/>
      <c r="AH132" s="72"/>
      <c r="AI132" s="170"/>
      <c r="AJ132" s="71"/>
      <c r="AK132" s="72"/>
      <c r="AL132" s="170"/>
      <c r="AM132" s="72"/>
      <c r="AN132" s="111"/>
      <c r="AO132" s="72"/>
      <c r="AP132" s="156"/>
      <c r="AQ132" s="72"/>
      <c r="AR132" s="156"/>
      <c r="AS132" s="72"/>
      <c r="AT132" s="160"/>
      <c r="AU132" s="72"/>
      <c r="AV132" s="156"/>
      <c r="AW132" s="71"/>
      <c r="AX132" s="72"/>
      <c r="AY132" s="111"/>
      <c r="AZ132" s="71"/>
      <c r="BA132" s="72"/>
      <c r="BB132" s="171"/>
      <c r="BC132" s="72"/>
      <c r="BD132" s="75"/>
    </row>
    <row r="133" ht="16.5" customHeight="1" outlineLevel="1">
      <c r="A133" s="75"/>
      <c r="B133" s="105"/>
      <c r="C133" s="106"/>
      <c r="D133" s="72"/>
      <c r="E133" s="107"/>
      <c r="F133" s="71"/>
      <c r="G133" s="107"/>
      <c r="H133" s="71"/>
      <c r="I133" s="107"/>
      <c r="J133" s="71"/>
      <c r="K133" s="71"/>
      <c r="L133" s="71"/>
      <c r="M133" s="72"/>
      <c r="N133" s="246"/>
      <c r="O133" s="72"/>
      <c r="P133" s="109"/>
      <c r="Q133" s="71"/>
      <c r="R133" s="110"/>
      <c r="S133" s="72"/>
      <c r="T133" s="111"/>
      <c r="U133" s="72"/>
      <c r="V133" s="112"/>
      <c r="W133" s="71"/>
      <c r="X133" s="72"/>
      <c r="Y133" s="112"/>
      <c r="Z133" s="72"/>
      <c r="AA133" s="75"/>
      <c r="AB133" s="169"/>
      <c r="AC133" s="72"/>
      <c r="AD133" s="170"/>
      <c r="AE133" s="72"/>
      <c r="AF133" s="170"/>
      <c r="AG133" s="71"/>
      <c r="AH133" s="72"/>
      <c r="AI133" s="170"/>
      <c r="AJ133" s="71"/>
      <c r="AK133" s="72"/>
      <c r="AL133" s="170"/>
      <c r="AM133" s="72"/>
      <c r="AN133" s="111"/>
      <c r="AO133" s="72"/>
      <c r="AP133" s="156"/>
      <c r="AQ133" s="72"/>
      <c r="AR133" s="156"/>
      <c r="AS133" s="72"/>
      <c r="AT133" s="160"/>
      <c r="AU133" s="72"/>
      <c r="AV133" s="156"/>
      <c r="AW133" s="71"/>
      <c r="AX133" s="72"/>
      <c r="AY133" s="111"/>
      <c r="AZ133" s="71"/>
      <c r="BA133" s="72"/>
      <c r="BB133" s="171"/>
      <c r="BC133" s="72"/>
      <c r="BD133" s="75"/>
    </row>
    <row r="134" ht="16.5" customHeight="1" outlineLevel="1">
      <c r="A134" s="75"/>
      <c r="B134" s="105"/>
      <c r="C134" s="106"/>
      <c r="D134" s="72"/>
      <c r="E134" s="107"/>
      <c r="F134" s="71"/>
      <c r="G134" s="107"/>
      <c r="H134" s="71"/>
      <c r="I134" s="107"/>
      <c r="J134" s="71"/>
      <c r="K134" s="71"/>
      <c r="L134" s="71"/>
      <c r="M134" s="72"/>
      <c r="N134" s="246"/>
      <c r="O134" s="72"/>
      <c r="P134" s="109"/>
      <c r="Q134" s="71"/>
      <c r="R134" s="110"/>
      <c r="S134" s="72"/>
      <c r="T134" s="111"/>
      <c r="U134" s="72"/>
      <c r="V134" s="112"/>
      <c r="W134" s="71"/>
      <c r="X134" s="72"/>
      <c r="Y134" s="112"/>
      <c r="Z134" s="72"/>
      <c r="AA134" s="75"/>
      <c r="AB134" s="169"/>
      <c r="AC134" s="72"/>
      <c r="AD134" s="170"/>
      <c r="AE134" s="72"/>
      <c r="AF134" s="170"/>
      <c r="AG134" s="71"/>
      <c r="AH134" s="72"/>
      <c r="AI134" s="170"/>
      <c r="AJ134" s="71"/>
      <c r="AK134" s="72"/>
      <c r="AL134" s="170"/>
      <c r="AM134" s="72"/>
      <c r="AN134" s="111"/>
      <c r="AO134" s="72"/>
      <c r="AP134" s="156"/>
      <c r="AQ134" s="72"/>
      <c r="AR134" s="156"/>
      <c r="AS134" s="72"/>
      <c r="AT134" s="160"/>
      <c r="AU134" s="72"/>
      <c r="AV134" s="156"/>
      <c r="AW134" s="71"/>
      <c r="AX134" s="72"/>
      <c r="AY134" s="111"/>
      <c r="AZ134" s="71"/>
      <c r="BA134" s="72"/>
      <c r="BB134" s="171"/>
      <c r="BC134" s="72"/>
      <c r="BD134" s="75"/>
    </row>
    <row r="135" ht="16.5" customHeight="1" outlineLevel="1">
      <c r="A135" s="75"/>
      <c r="B135" s="105"/>
      <c r="C135" s="106"/>
      <c r="D135" s="72"/>
      <c r="E135" s="107"/>
      <c r="F135" s="71"/>
      <c r="G135" s="107"/>
      <c r="H135" s="71"/>
      <c r="I135" s="107"/>
      <c r="J135" s="71"/>
      <c r="K135" s="71"/>
      <c r="L135" s="71"/>
      <c r="M135" s="72"/>
      <c r="N135" s="246"/>
      <c r="O135" s="72"/>
      <c r="P135" s="109"/>
      <c r="Q135" s="71"/>
      <c r="R135" s="110"/>
      <c r="S135" s="72"/>
      <c r="T135" s="111"/>
      <c r="U135" s="72"/>
      <c r="V135" s="112"/>
      <c r="W135" s="71"/>
      <c r="X135" s="72"/>
      <c r="Y135" s="112"/>
      <c r="Z135" s="72"/>
      <c r="AA135" s="75"/>
      <c r="AB135" s="169"/>
      <c r="AC135" s="72"/>
      <c r="AD135" s="170"/>
      <c r="AE135" s="72"/>
      <c r="AF135" s="170"/>
      <c r="AG135" s="71"/>
      <c r="AH135" s="72"/>
      <c r="AI135" s="170"/>
      <c r="AJ135" s="71"/>
      <c r="AK135" s="72"/>
      <c r="AL135" s="170"/>
      <c r="AM135" s="72"/>
      <c r="AN135" s="111"/>
      <c r="AO135" s="72"/>
      <c r="AP135" s="156"/>
      <c r="AQ135" s="72"/>
      <c r="AR135" s="156"/>
      <c r="AS135" s="72"/>
      <c r="AT135" s="160"/>
      <c r="AU135" s="72"/>
      <c r="AV135" s="156"/>
      <c r="AW135" s="71"/>
      <c r="AX135" s="72"/>
      <c r="AY135" s="111"/>
      <c r="AZ135" s="71"/>
      <c r="BA135" s="72"/>
      <c r="BB135" s="171"/>
      <c r="BC135" s="72"/>
      <c r="BD135" s="75"/>
    </row>
    <row r="136" ht="16.5" customHeight="1" outlineLevel="1">
      <c r="A136" s="75"/>
      <c r="B136" s="105"/>
      <c r="C136" s="106"/>
      <c r="D136" s="72"/>
      <c r="E136" s="107"/>
      <c r="F136" s="71"/>
      <c r="G136" s="107"/>
      <c r="H136" s="71"/>
      <c r="I136" s="107"/>
      <c r="J136" s="71"/>
      <c r="K136" s="71"/>
      <c r="L136" s="71"/>
      <c r="M136" s="72"/>
      <c r="N136" s="246"/>
      <c r="O136" s="72"/>
      <c r="P136" s="109"/>
      <c r="Q136" s="71"/>
      <c r="R136" s="110"/>
      <c r="S136" s="72"/>
      <c r="T136" s="111"/>
      <c r="U136" s="72"/>
      <c r="V136" s="112"/>
      <c r="W136" s="71"/>
      <c r="X136" s="72"/>
      <c r="Y136" s="112"/>
      <c r="Z136" s="72"/>
      <c r="AA136" s="75"/>
      <c r="AB136" s="169"/>
      <c r="AC136" s="72"/>
      <c r="AD136" s="170"/>
      <c r="AE136" s="72"/>
      <c r="AF136" s="170"/>
      <c r="AG136" s="71"/>
      <c r="AH136" s="72"/>
      <c r="AI136" s="170"/>
      <c r="AJ136" s="71"/>
      <c r="AK136" s="72"/>
      <c r="AL136" s="170"/>
      <c r="AM136" s="72"/>
      <c r="AN136" s="111"/>
      <c r="AO136" s="72"/>
      <c r="AP136" s="156"/>
      <c r="AQ136" s="72"/>
      <c r="AR136" s="156"/>
      <c r="AS136" s="72"/>
      <c r="AT136" s="160"/>
      <c r="AU136" s="72"/>
      <c r="AV136" s="156"/>
      <c r="AW136" s="71"/>
      <c r="AX136" s="72"/>
      <c r="AY136" s="111"/>
      <c r="AZ136" s="71"/>
      <c r="BA136" s="72"/>
      <c r="BB136" s="171"/>
      <c r="BC136" s="72"/>
      <c r="BD136" s="75"/>
    </row>
    <row r="137" ht="16.5" customHeight="1" outlineLevel="1">
      <c r="A137" s="75"/>
      <c r="B137" s="105"/>
      <c r="C137" s="106"/>
      <c r="D137" s="72"/>
      <c r="E137" s="107"/>
      <c r="F137" s="71"/>
      <c r="G137" s="107"/>
      <c r="H137" s="71"/>
      <c r="I137" s="107"/>
      <c r="J137" s="71"/>
      <c r="K137" s="71"/>
      <c r="L137" s="71"/>
      <c r="M137" s="72"/>
      <c r="N137" s="246"/>
      <c r="O137" s="72"/>
      <c r="P137" s="109"/>
      <c r="Q137" s="71"/>
      <c r="R137" s="110"/>
      <c r="S137" s="72"/>
      <c r="T137" s="111"/>
      <c r="U137" s="72"/>
      <c r="V137" s="112"/>
      <c r="W137" s="71"/>
      <c r="X137" s="72"/>
      <c r="Y137" s="112"/>
      <c r="Z137" s="72"/>
      <c r="AA137" s="75"/>
      <c r="AB137" s="169"/>
      <c r="AC137" s="72"/>
      <c r="AD137" s="170"/>
      <c r="AE137" s="72"/>
      <c r="AF137" s="170"/>
      <c r="AG137" s="71"/>
      <c r="AH137" s="72"/>
      <c r="AI137" s="170"/>
      <c r="AJ137" s="71"/>
      <c r="AK137" s="72"/>
      <c r="AL137" s="170"/>
      <c r="AM137" s="72"/>
      <c r="AN137" s="111"/>
      <c r="AO137" s="72"/>
      <c r="AP137" s="156"/>
      <c r="AQ137" s="72"/>
      <c r="AR137" s="156"/>
      <c r="AS137" s="72"/>
      <c r="AT137" s="160"/>
      <c r="AU137" s="72"/>
      <c r="AV137" s="156"/>
      <c r="AW137" s="71"/>
      <c r="AX137" s="72"/>
      <c r="AY137" s="111"/>
      <c r="AZ137" s="71"/>
      <c r="BA137" s="72"/>
      <c r="BB137" s="171"/>
      <c r="BC137" s="72"/>
      <c r="BD137" s="75"/>
    </row>
    <row r="138" ht="16.5" customHeight="1" outlineLevel="1">
      <c r="A138" s="75"/>
      <c r="B138" s="105"/>
      <c r="C138" s="106"/>
      <c r="D138" s="72"/>
      <c r="E138" s="107"/>
      <c r="F138" s="71"/>
      <c r="G138" s="107"/>
      <c r="H138" s="71"/>
      <c r="I138" s="107"/>
      <c r="J138" s="71"/>
      <c r="K138" s="71"/>
      <c r="L138" s="71"/>
      <c r="M138" s="72"/>
      <c r="N138" s="246"/>
      <c r="O138" s="72"/>
      <c r="P138" s="109"/>
      <c r="Q138" s="71"/>
      <c r="R138" s="110"/>
      <c r="S138" s="72"/>
      <c r="T138" s="111"/>
      <c r="U138" s="72"/>
      <c r="V138" s="112"/>
      <c r="W138" s="71"/>
      <c r="X138" s="72"/>
      <c r="Y138" s="112"/>
      <c r="Z138" s="72"/>
      <c r="AA138" s="75"/>
      <c r="AB138" s="169"/>
      <c r="AC138" s="72"/>
      <c r="AD138" s="170"/>
      <c r="AE138" s="72"/>
      <c r="AF138" s="170"/>
      <c r="AG138" s="71"/>
      <c r="AH138" s="72"/>
      <c r="AI138" s="170"/>
      <c r="AJ138" s="71"/>
      <c r="AK138" s="72"/>
      <c r="AL138" s="170"/>
      <c r="AM138" s="72"/>
      <c r="AN138" s="111"/>
      <c r="AO138" s="72"/>
      <c r="AP138" s="156"/>
      <c r="AQ138" s="72"/>
      <c r="AR138" s="156"/>
      <c r="AS138" s="72"/>
      <c r="AT138" s="160"/>
      <c r="AU138" s="72"/>
      <c r="AV138" s="156"/>
      <c r="AW138" s="71"/>
      <c r="AX138" s="72"/>
      <c r="AY138" s="111"/>
      <c r="AZ138" s="71"/>
      <c r="BA138" s="72"/>
      <c r="BB138" s="171"/>
      <c r="BC138" s="72"/>
      <c r="BD138" s="75"/>
    </row>
    <row r="139" ht="16.5" customHeight="1" outlineLevel="1">
      <c r="A139" s="75"/>
      <c r="B139" s="105"/>
      <c r="C139" s="106"/>
      <c r="D139" s="72"/>
      <c r="E139" s="107"/>
      <c r="F139" s="71"/>
      <c r="G139" s="107"/>
      <c r="H139" s="71"/>
      <c r="I139" s="107"/>
      <c r="J139" s="71"/>
      <c r="K139" s="71"/>
      <c r="L139" s="71"/>
      <c r="M139" s="72"/>
      <c r="N139" s="246"/>
      <c r="O139" s="72"/>
      <c r="P139" s="109"/>
      <c r="Q139" s="71"/>
      <c r="R139" s="110"/>
      <c r="S139" s="72"/>
      <c r="T139" s="111"/>
      <c r="U139" s="72"/>
      <c r="V139" s="112"/>
      <c r="W139" s="71"/>
      <c r="X139" s="72"/>
      <c r="Y139" s="112"/>
      <c r="Z139" s="72"/>
      <c r="AA139" s="75"/>
      <c r="AB139" s="169"/>
      <c r="AC139" s="72"/>
      <c r="AD139" s="170"/>
      <c r="AE139" s="72"/>
      <c r="AF139" s="170"/>
      <c r="AG139" s="71"/>
      <c r="AH139" s="72"/>
      <c r="AI139" s="170"/>
      <c r="AJ139" s="71"/>
      <c r="AK139" s="72"/>
      <c r="AL139" s="170"/>
      <c r="AM139" s="72"/>
      <c r="AN139" s="111"/>
      <c r="AO139" s="72"/>
      <c r="AP139" s="156"/>
      <c r="AQ139" s="72"/>
      <c r="AR139" s="156"/>
      <c r="AS139" s="72"/>
      <c r="AT139" s="160"/>
      <c r="AU139" s="72"/>
      <c r="AV139" s="156"/>
      <c r="AW139" s="71"/>
      <c r="AX139" s="72"/>
      <c r="AY139" s="111"/>
      <c r="AZ139" s="71"/>
      <c r="BA139" s="72"/>
      <c r="BB139" s="171"/>
      <c r="BC139" s="72"/>
      <c r="BD139" s="75"/>
    </row>
    <row r="140" ht="16.5" customHeight="1" outlineLevel="1">
      <c r="A140" s="75"/>
      <c r="B140" s="105"/>
      <c r="C140" s="106"/>
      <c r="D140" s="72"/>
      <c r="E140" s="107"/>
      <c r="F140" s="71"/>
      <c r="G140" s="107"/>
      <c r="H140" s="71"/>
      <c r="I140" s="107"/>
      <c r="J140" s="71"/>
      <c r="K140" s="71"/>
      <c r="L140" s="71"/>
      <c r="M140" s="72"/>
      <c r="N140" s="246"/>
      <c r="O140" s="72"/>
      <c r="P140" s="109"/>
      <c r="Q140" s="71"/>
      <c r="R140" s="110"/>
      <c r="S140" s="72"/>
      <c r="T140" s="111"/>
      <c r="U140" s="72"/>
      <c r="V140" s="112"/>
      <c r="W140" s="71"/>
      <c r="X140" s="72"/>
      <c r="Y140" s="112"/>
      <c r="Z140" s="72"/>
      <c r="AA140" s="75"/>
      <c r="AB140" s="169"/>
      <c r="AC140" s="72"/>
      <c r="AD140" s="170"/>
      <c r="AE140" s="72"/>
      <c r="AF140" s="170"/>
      <c r="AG140" s="71"/>
      <c r="AH140" s="72"/>
      <c r="AI140" s="170"/>
      <c r="AJ140" s="71"/>
      <c r="AK140" s="72"/>
      <c r="AL140" s="170"/>
      <c r="AM140" s="72"/>
      <c r="AN140" s="111"/>
      <c r="AO140" s="72"/>
      <c r="AP140" s="156"/>
      <c r="AQ140" s="72"/>
      <c r="AR140" s="156"/>
      <c r="AS140" s="72"/>
      <c r="AT140" s="160"/>
      <c r="AU140" s="72"/>
      <c r="AV140" s="156"/>
      <c r="AW140" s="71"/>
      <c r="AX140" s="72"/>
      <c r="AY140" s="111"/>
      <c r="AZ140" s="71"/>
      <c r="BA140" s="72"/>
      <c r="BB140" s="171"/>
      <c r="BC140" s="72"/>
      <c r="BD140" s="75"/>
    </row>
    <row r="141" ht="16.5" customHeight="1" outlineLevel="1">
      <c r="A141" s="75"/>
      <c r="B141" s="105"/>
      <c r="C141" s="106"/>
      <c r="D141" s="72"/>
      <c r="E141" s="107"/>
      <c r="F141" s="71"/>
      <c r="G141" s="107"/>
      <c r="H141" s="71"/>
      <c r="I141" s="107"/>
      <c r="J141" s="71"/>
      <c r="K141" s="71"/>
      <c r="L141" s="71"/>
      <c r="M141" s="72"/>
      <c r="N141" s="246"/>
      <c r="O141" s="72"/>
      <c r="P141" s="109"/>
      <c r="Q141" s="71"/>
      <c r="R141" s="110"/>
      <c r="S141" s="72"/>
      <c r="T141" s="111"/>
      <c r="U141" s="72"/>
      <c r="V141" s="112"/>
      <c r="W141" s="71"/>
      <c r="X141" s="72"/>
      <c r="Y141" s="112"/>
      <c r="Z141" s="72"/>
      <c r="AA141" s="75"/>
      <c r="AB141" s="169"/>
      <c r="AC141" s="72"/>
      <c r="AD141" s="170"/>
      <c r="AE141" s="72"/>
      <c r="AF141" s="170"/>
      <c r="AG141" s="71"/>
      <c r="AH141" s="72"/>
      <c r="AI141" s="170"/>
      <c r="AJ141" s="71"/>
      <c r="AK141" s="72"/>
      <c r="AL141" s="170"/>
      <c r="AM141" s="72"/>
      <c r="AN141" s="111"/>
      <c r="AO141" s="72"/>
      <c r="AP141" s="156"/>
      <c r="AQ141" s="72"/>
      <c r="AR141" s="156"/>
      <c r="AS141" s="72"/>
      <c r="AT141" s="160"/>
      <c r="AU141" s="72"/>
      <c r="AV141" s="156"/>
      <c r="AW141" s="71"/>
      <c r="AX141" s="72"/>
      <c r="AY141" s="111"/>
      <c r="AZ141" s="71"/>
      <c r="BA141" s="72"/>
      <c r="BB141" s="171"/>
      <c r="BC141" s="72"/>
      <c r="BD141" s="75"/>
    </row>
    <row r="142" ht="16.5" customHeight="1" outlineLevel="1">
      <c r="A142" s="75"/>
      <c r="B142" s="105"/>
      <c r="C142" s="106"/>
      <c r="D142" s="72"/>
      <c r="E142" s="107"/>
      <c r="F142" s="71"/>
      <c r="G142" s="107"/>
      <c r="H142" s="71"/>
      <c r="I142" s="107"/>
      <c r="J142" s="71"/>
      <c r="K142" s="71"/>
      <c r="L142" s="71"/>
      <c r="M142" s="72"/>
      <c r="N142" s="246"/>
      <c r="O142" s="72"/>
      <c r="P142" s="109"/>
      <c r="Q142" s="71"/>
      <c r="R142" s="110"/>
      <c r="S142" s="72"/>
      <c r="T142" s="111"/>
      <c r="U142" s="72"/>
      <c r="V142" s="112"/>
      <c r="W142" s="71"/>
      <c r="X142" s="72"/>
      <c r="Y142" s="112"/>
      <c r="Z142" s="72"/>
      <c r="AA142" s="75"/>
      <c r="AB142" s="169"/>
      <c r="AC142" s="72"/>
      <c r="AD142" s="170"/>
      <c r="AE142" s="72"/>
      <c r="AF142" s="170"/>
      <c r="AG142" s="71"/>
      <c r="AH142" s="72"/>
      <c r="AI142" s="170"/>
      <c r="AJ142" s="71"/>
      <c r="AK142" s="72"/>
      <c r="AL142" s="170"/>
      <c r="AM142" s="72"/>
      <c r="AN142" s="111"/>
      <c r="AO142" s="72"/>
      <c r="AP142" s="156"/>
      <c r="AQ142" s="72"/>
      <c r="AR142" s="156"/>
      <c r="AS142" s="72"/>
      <c r="AT142" s="160"/>
      <c r="AU142" s="72"/>
      <c r="AV142" s="156"/>
      <c r="AW142" s="71"/>
      <c r="AX142" s="72"/>
      <c r="AY142" s="111"/>
      <c r="AZ142" s="71"/>
      <c r="BA142" s="72"/>
      <c r="BB142" s="171"/>
      <c r="BC142" s="72"/>
      <c r="BD142" s="75"/>
    </row>
    <row r="143" ht="16.5" customHeight="1" outlineLevel="1">
      <c r="A143" s="75"/>
      <c r="B143" s="105"/>
      <c r="C143" s="106"/>
      <c r="D143" s="72"/>
      <c r="E143" s="107"/>
      <c r="F143" s="71"/>
      <c r="G143" s="107"/>
      <c r="H143" s="71"/>
      <c r="I143" s="107"/>
      <c r="J143" s="71"/>
      <c r="K143" s="71"/>
      <c r="L143" s="71"/>
      <c r="M143" s="72"/>
      <c r="N143" s="246"/>
      <c r="O143" s="72"/>
      <c r="P143" s="109"/>
      <c r="Q143" s="71"/>
      <c r="R143" s="110"/>
      <c r="S143" s="72"/>
      <c r="T143" s="111"/>
      <c r="U143" s="72"/>
      <c r="V143" s="112"/>
      <c r="W143" s="71"/>
      <c r="X143" s="72"/>
      <c r="Y143" s="112"/>
      <c r="Z143" s="72"/>
      <c r="AA143" s="75"/>
      <c r="AB143" s="169"/>
      <c r="AC143" s="72"/>
      <c r="AD143" s="170"/>
      <c r="AE143" s="72"/>
      <c r="AF143" s="170"/>
      <c r="AG143" s="71"/>
      <c r="AH143" s="72"/>
      <c r="AI143" s="170"/>
      <c r="AJ143" s="71"/>
      <c r="AK143" s="72"/>
      <c r="AL143" s="170"/>
      <c r="AM143" s="72"/>
      <c r="AN143" s="111"/>
      <c r="AO143" s="72"/>
      <c r="AP143" s="156"/>
      <c r="AQ143" s="72"/>
      <c r="AR143" s="156"/>
      <c r="AS143" s="72"/>
      <c r="AT143" s="160"/>
      <c r="AU143" s="72"/>
      <c r="AV143" s="156"/>
      <c r="AW143" s="71"/>
      <c r="AX143" s="72"/>
      <c r="AY143" s="111"/>
      <c r="AZ143" s="71"/>
      <c r="BA143" s="72"/>
      <c r="BB143" s="171"/>
      <c r="BC143" s="72"/>
      <c r="BD143" s="75"/>
    </row>
    <row r="144" ht="16.5" customHeight="1" outlineLevel="1">
      <c r="A144" s="75"/>
      <c r="B144" s="105"/>
      <c r="C144" s="106"/>
      <c r="D144" s="72"/>
      <c r="E144" s="107"/>
      <c r="F144" s="71"/>
      <c r="G144" s="107"/>
      <c r="H144" s="71"/>
      <c r="I144" s="107"/>
      <c r="J144" s="71"/>
      <c r="K144" s="71"/>
      <c r="L144" s="71"/>
      <c r="M144" s="72"/>
      <c r="N144" s="246"/>
      <c r="O144" s="72"/>
      <c r="P144" s="109"/>
      <c r="Q144" s="71"/>
      <c r="R144" s="110"/>
      <c r="S144" s="72"/>
      <c r="T144" s="111"/>
      <c r="U144" s="72"/>
      <c r="V144" s="112"/>
      <c r="W144" s="71"/>
      <c r="X144" s="72"/>
      <c r="Y144" s="112"/>
      <c r="Z144" s="72"/>
      <c r="AA144" s="75"/>
      <c r="AB144" s="169"/>
      <c r="AC144" s="72"/>
      <c r="AD144" s="170"/>
      <c r="AE144" s="72"/>
      <c r="AF144" s="170"/>
      <c r="AG144" s="71"/>
      <c r="AH144" s="72"/>
      <c r="AI144" s="170"/>
      <c r="AJ144" s="71"/>
      <c r="AK144" s="72"/>
      <c r="AL144" s="170"/>
      <c r="AM144" s="72"/>
      <c r="AN144" s="111"/>
      <c r="AO144" s="72"/>
      <c r="AP144" s="156"/>
      <c r="AQ144" s="72"/>
      <c r="AR144" s="156"/>
      <c r="AS144" s="72"/>
      <c r="AT144" s="160"/>
      <c r="AU144" s="72"/>
      <c r="AV144" s="156"/>
      <c r="AW144" s="71"/>
      <c r="AX144" s="72"/>
      <c r="AY144" s="111"/>
      <c r="AZ144" s="71"/>
      <c r="BA144" s="72"/>
      <c r="BB144" s="171"/>
      <c r="BC144" s="72"/>
      <c r="BD144" s="75"/>
    </row>
    <row r="145" ht="16.5" customHeight="1" outlineLevel="1">
      <c r="A145" s="75"/>
      <c r="B145" s="105"/>
      <c r="C145" s="106"/>
      <c r="D145" s="72"/>
      <c r="E145" s="107"/>
      <c r="F145" s="71"/>
      <c r="G145" s="107"/>
      <c r="H145" s="71"/>
      <c r="I145" s="107"/>
      <c r="J145" s="71"/>
      <c r="K145" s="71"/>
      <c r="L145" s="71"/>
      <c r="M145" s="72"/>
      <c r="N145" s="246"/>
      <c r="O145" s="72"/>
      <c r="P145" s="109"/>
      <c r="Q145" s="71"/>
      <c r="R145" s="110"/>
      <c r="S145" s="72"/>
      <c r="T145" s="111"/>
      <c r="U145" s="72"/>
      <c r="V145" s="112"/>
      <c r="W145" s="71"/>
      <c r="X145" s="72"/>
      <c r="Y145" s="112"/>
      <c r="Z145" s="72"/>
      <c r="AA145" s="75"/>
      <c r="AB145" s="169"/>
      <c r="AC145" s="72"/>
      <c r="AD145" s="170"/>
      <c r="AE145" s="72"/>
      <c r="AF145" s="170"/>
      <c r="AG145" s="71"/>
      <c r="AH145" s="72"/>
      <c r="AI145" s="170"/>
      <c r="AJ145" s="71"/>
      <c r="AK145" s="72"/>
      <c r="AL145" s="170"/>
      <c r="AM145" s="72"/>
      <c r="AN145" s="111"/>
      <c r="AO145" s="72"/>
      <c r="AP145" s="156"/>
      <c r="AQ145" s="72"/>
      <c r="AR145" s="156"/>
      <c r="AS145" s="72"/>
      <c r="AT145" s="160"/>
      <c r="AU145" s="72"/>
      <c r="AV145" s="156"/>
      <c r="AW145" s="71"/>
      <c r="AX145" s="72"/>
      <c r="AY145" s="111"/>
      <c r="AZ145" s="71"/>
      <c r="BA145" s="72"/>
      <c r="BB145" s="171"/>
      <c r="BC145" s="72"/>
      <c r="BD145" s="75"/>
    </row>
    <row r="146" ht="16.5" customHeight="1" outlineLevel="1">
      <c r="A146" s="75"/>
      <c r="B146" s="105"/>
      <c r="C146" s="106"/>
      <c r="D146" s="72"/>
      <c r="E146" s="107"/>
      <c r="F146" s="71"/>
      <c r="G146" s="107"/>
      <c r="H146" s="71"/>
      <c r="I146" s="107"/>
      <c r="J146" s="71"/>
      <c r="K146" s="71"/>
      <c r="L146" s="71"/>
      <c r="M146" s="72"/>
      <c r="N146" s="246"/>
      <c r="O146" s="72"/>
      <c r="P146" s="109"/>
      <c r="Q146" s="71"/>
      <c r="R146" s="110"/>
      <c r="S146" s="72"/>
      <c r="T146" s="111"/>
      <c r="U146" s="72"/>
      <c r="V146" s="112"/>
      <c r="W146" s="71"/>
      <c r="X146" s="72"/>
      <c r="Y146" s="112"/>
      <c r="Z146" s="72"/>
      <c r="AA146" s="75"/>
      <c r="AB146" s="169"/>
      <c r="AC146" s="72"/>
      <c r="AD146" s="170"/>
      <c r="AE146" s="72"/>
      <c r="AF146" s="170"/>
      <c r="AG146" s="71"/>
      <c r="AH146" s="72"/>
      <c r="AI146" s="170"/>
      <c r="AJ146" s="71"/>
      <c r="AK146" s="72"/>
      <c r="AL146" s="170"/>
      <c r="AM146" s="72"/>
      <c r="AN146" s="111"/>
      <c r="AO146" s="72"/>
      <c r="AP146" s="156"/>
      <c r="AQ146" s="72"/>
      <c r="AR146" s="156"/>
      <c r="AS146" s="72"/>
      <c r="AT146" s="160"/>
      <c r="AU146" s="72"/>
      <c r="AV146" s="156"/>
      <c r="AW146" s="71"/>
      <c r="AX146" s="72"/>
      <c r="AY146" s="111"/>
      <c r="AZ146" s="71"/>
      <c r="BA146" s="72"/>
      <c r="BB146" s="171"/>
      <c r="BC146" s="72"/>
      <c r="BD146" s="75"/>
    </row>
    <row r="147" ht="16.5" customHeight="1" outlineLevel="1">
      <c r="A147" s="75"/>
      <c r="B147" s="105"/>
      <c r="C147" s="106"/>
      <c r="D147" s="72"/>
      <c r="E147" s="107"/>
      <c r="F147" s="71"/>
      <c r="G147" s="107"/>
      <c r="H147" s="71"/>
      <c r="I147" s="107"/>
      <c r="J147" s="71"/>
      <c r="K147" s="71"/>
      <c r="L147" s="71"/>
      <c r="M147" s="72"/>
      <c r="N147" s="246"/>
      <c r="O147" s="72"/>
      <c r="P147" s="109"/>
      <c r="Q147" s="71"/>
      <c r="R147" s="110"/>
      <c r="S147" s="72"/>
      <c r="T147" s="111"/>
      <c r="U147" s="72"/>
      <c r="V147" s="112"/>
      <c r="W147" s="71"/>
      <c r="X147" s="72"/>
      <c r="Y147" s="112"/>
      <c r="Z147" s="72"/>
      <c r="AA147" s="75"/>
      <c r="AB147" s="169"/>
      <c r="AC147" s="72"/>
      <c r="AD147" s="170"/>
      <c r="AE147" s="72"/>
      <c r="AF147" s="170"/>
      <c r="AG147" s="71"/>
      <c r="AH147" s="72"/>
      <c r="AI147" s="170"/>
      <c r="AJ147" s="71"/>
      <c r="AK147" s="72"/>
      <c r="AL147" s="170"/>
      <c r="AM147" s="72"/>
      <c r="AN147" s="111"/>
      <c r="AO147" s="72"/>
      <c r="AP147" s="156"/>
      <c r="AQ147" s="72"/>
      <c r="AR147" s="156"/>
      <c r="AS147" s="72"/>
      <c r="AT147" s="160"/>
      <c r="AU147" s="72"/>
      <c r="AV147" s="156"/>
      <c r="AW147" s="71"/>
      <c r="AX147" s="72"/>
      <c r="AY147" s="111"/>
      <c r="AZ147" s="71"/>
      <c r="BA147" s="72"/>
      <c r="BB147" s="171"/>
      <c r="BC147" s="72"/>
      <c r="BD147" s="75"/>
    </row>
    <row r="148" ht="16.5" customHeight="1" outlineLevel="1">
      <c r="A148" s="75"/>
      <c r="B148" s="105"/>
      <c r="C148" s="106"/>
      <c r="D148" s="72"/>
      <c r="E148" s="107"/>
      <c r="F148" s="71"/>
      <c r="G148" s="107"/>
      <c r="H148" s="71"/>
      <c r="I148" s="107"/>
      <c r="J148" s="71"/>
      <c r="K148" s="71"/>
      <c r="L148" s="71"/>
      <c r="M148" s="72"/>
      <c r="N148" s="246"/>
      <c r="O148" s="72"/>
      <c r="P148" s="109"/>
      <c r="Q148" s="71"/>
      <c r="R148" s="110"/>
      <c r="S148" s="72"/>
      <c r="T148" s="111"/>
      <c r="U148" s="72"/>
      <c r="V148" s="112"/>
      <c r="W148" s="71"/>
      <c r="X148" s="72"/>
      <c r="Y148" s="112"/>
      <c r="Z148" s="72"/>
      <c r="AA148" s="75"/>
      <c r="AB148" s="169"/>
      <c r="AC148" s="72"/>
      <c r="AD148" s="170"/>
      <c r="AE148" s="72"/>
      <c r="AF148" s="170"/>
      <c r="AG148" s="71"/>
      <c r="AH148" s="72"/>
      <c r="AI148" s="170"/>
      <c r="AJ148" s="71"/>
      <c r="AK148" s="72"/>
      <c r="AL148" s="170"/>
      <c r="AM148" s="72"/>
      <c r="AN148" s="111"/>
      <c r="AO148" s="72"/>
      <c r="AP148" s="156"/>
      <c r="AQ148" s="72"/>
      <c r="AR148" s="156"/>
      <c r="AS148" s="72"/>
      <c r="AT148" s="160"/>
      <c r="AU148" s="72"/>
      <c r="AV148" s="156"/>
      <c r="AW148" s="71"/>
      <c r="AX148" s="72"/>
      <c r="AY148" s="111"/>
      <c r="AZ148" s="71"/>
      <c r="BA148" s="72"/>
      <c r="BB148" s="171"/>
      <c r="BC148" s="72"/>
      <c r="BD148" s="75"/>
    </row>
    <row r="149" ht="16.5" customHeight="1" outlineLevel="1">
      <c r="A149" s="75"/>
      <c r="B149" s="105"/>
      <c r="C149" s="106"/>
      <c r="D149" s="72"/>
      <c r="E149" s="107"/>
      <c r="F149" s="71"/>
      <c r="G149" s="107"/>
      <c r="H149" s="71"/>
      <c r="I149" s="107"/>
      <c r="J149" s="71"/>
      <c r="K149" s="71"/>
      <c r="L149" s="71"/>
      <c r="M149" s="72"/>
      <c r="N149" s="246"/>
      <c r="O149" s="72"/>
      <c r="P149" s="109"/>
      <c r="Q149" s="71"/>
      <c r="R149" s="110"/>
      <c r="S149" s="72"/>
      <c r="T149" s="111"/>
      <c r="U149" s="72"/>
      <c r="V149" s="112"/>
      <c r="W149" s="71"/>
      <c r="X149" s="72"/>
      <c r="Y149" s="112"/>
      <c r="Z149" s="72"/>
      <c r="AA149" s="75"/>
      <c r="AB149" s="169"/>
      <c r="AC149" s="72"/>
      <c r="AD149" s="170"/>
      <c r="AE149" s="72"/>
      <c r="AF149" s="170"/>
      <c r="AG149" s="71"/>
      <c r="AH149" s="72"/>
      <c r="AI149" s="170"/>
      <c r="AJ149" s="71"/>
      <c r="AK149" s="72"/>
      <c r="AL149" s="170"/>
      <c r="AM149" s="72"/>
      <c r="AN149" s="111"/>
      <c r="AO149" s="72"/>
      <c r="AP149" s="156"/>
      <c r="AQ149" s="72"/>
      <c r="AR149" s="156"/>
      <c r="AS149" s="72"/>
      <c r="AT149" s="160"/>
      <c r="AU149" s="72"/>
      <c r="AV149" s="156"/>
      <c r="AW149" s="71"/>
      <c r="AX149" s="72"/>
      <c r="AY149" s="111"/>
      <c r="AZ149" s="71"/>
      <c r="BA149" s="72"/>
      <c r="BB149" s="171"/>
      <c r="BC149" s="72"/>
      <c r="BD149" s="75"/>
    </row>
    <row r="150" ht="16.5" customHeight="1" outlineLevel="1">
      <c r="A150" s="75"/>
      <c r="B150" s="105"/>
      <c r="C150" s="106"/>
      <c r="D150" s="72"/>
      <c r="E150" s="107"/>
      <c r="F150" s="71"/>
      <c r="G150" s="107"/>
      <c r="H150" s="71"/>
      <c r="I150" s="107"/>
      <c r="J150" s="71"/>
      <c r="K150" s="71"/>
      <c r="L150" s="71"/>
      <c r="M150" s="72"/>
      <c r="N150" s="246"/>
      <c r="O150" s="72"/>
      <c r="P150" s="109"/>
      <c r="Q150" s="71"/>
      <c r="R150" s="110"/>
      <c r="S150" s="72"/>
      <c r="T150" s="111"/>
      <c r="U150" s="72"/>
      <c r="V150" s="112"/>
      <c r="W150" s="71"/>
      <c r="X150" s="72"/>
      <c r="Y150" s="112"/>
      <c r="Z150" s="72"/>
      <c r="AA150" s="75"/>
      <c r="AB150" s="169"/>
      <c r="AC150" s="72"/>
      <c r="AD150" s="170"/>
      <c r="AE150" s="72"/>
      <c r="AF150" s="170"/>
      <c r="AG150" s="71"/>
      <c r="AH150" s="72"/>
      <c r="AI150" s="170"/>
      <c r="AJ150" s="71"/>
      <c r="AK150" s="72"/>
      <c r="AL150" s="170"/>
      <c r="AM150" s="72"/>
      <c r="AN150" s="111"/>
      <c r="AO150" s="72"/>
      <c r="AP150" s="156"/>
      <c r="AQ150" s="72"/>
      <c r="AR150" s="156"/>
      <c r="AS150" s="72"/>
      <c r="AT150" s="160"/>
      <c r="AU150" s="72"/>
      <c r="AV150" s="156"/>
      <c r="AW150" s="71"/>
      <c r="AX150" s="72"/>
      <c r="AY150" s="111"/>
      <c r="AZ150" s="71"/>
      <c r="BA150" s="72"/>
      <c r="BB150" s="171"/>
      <c r="BC150" s="72"/>
      <c r="BD150" s="75"/>
    </row>
    <row r="151" ht="16.5" customHeight="1" outlineLevel="1">
      <c r="A151" s="75"/>
      <c r="B151" s="105"/>
      <c r="C151" s="106"/>
      <c r="D151" s="72"/>
      <c r="E151" s="107"/>
      <c r="F151" s="71"/>
      <c r="G151" s="107"/>
      <c r="H151" s="71"/>
      <c r="I151" s="107"/>
      <c r="J151" s="71"/>
      <c r="K151" s="71"/>
      <c r="L151" s="71"/>
      <c r="M151" s="72"/>
      <c r="N151" s="246"/>
      <c r="O151" s="72"/>
      <c r="P151" s="109"/>
      <c r="Q151" s="71"/>
      <c r="R151" s="110"/>
      <c r="S151" s="72"/>
      <c r="T151" s="111"/>
      <c r="U151" s="72"/>
      <c r="V151" s="112"/>
      <c r="W151" s="71"/>
      <c r="X151" s="72"/>
      <c r="Y151" s="112"/>
      <c r="Z151" s="72"/>
      <c r="AA151" s="75"/>
      <c r="AB151" s="169"/>
      <c r="AC151" s="72"/>
      <c r="AD151" s="170"/>
      <c r="AE151" s="72"/>
      <c r="AF151" s="170"/>
      <c r="AG151" s="71"/>
      <c r="AH151" s="72"/>
      <c r="AI151" s="170"/>
      <c r="AJ151" s="71"/>
      <c r="AK151" s="72"/>
      <c r="AL151" s="170"/>
      <c r="AM151" s="72"/>
      <c r="AN151" s="111"/>
      <c r="AO151" s="72"/>
      <c r="AP151" s="156"/>
      <c r="AQ151" s="72"/>
      <c r="AR151" s="156"/>
      <c r="AS151" s="72"/>
      <c r="AT151" s="160"/>
      <c r="AU151" s="72"/>
      <c r="AV151" s="156"/>
      <c r="AW151" s="71"/>
      <c r="AX151" s="72"/>
      <c r="AY151" s="111"/>
      <c r="AZ151" s="71"/>
      <c r="BA151" s="72"/>
      <c r="BB151" s="171"/>
      <c r="BC151" s="72"/>
      <c r="BD151" s="75"/>
    </row>
    <row r="152" ht="16.5" customHeight="1" outlineLevel="1">
      <c r="A152" s="75"/>
      <c r="B152" s="105"/>
      <c r="C152" s="106"/>
      <c r="D152" s="72"/>
      <c r="E152" s="107"/>
      <c r="F152" s="71"/>
      <c r="G152" s="107"/>
      <c r="H152" s="71"/>
      <c r="I152" s="107"/>
      <c r="J152" s="71"/>
      <c r="K152" s="71"/>
      <c r="L152" s="71"/>
      <c r="M152" s="72"/>
      <c r="N152" s="246"/>
      <c r="O152" s="72"/>
      <c r="P152" s="109"/>
      <c r="Q152" s="71"/>
      <c r="R152" s="110"/>
      <c r="S152" s="72"/>
      <c r="T152" s="111"/>
      <c r="U152" s="72"/>
      <c r="V152" s="112"/>
      <c r="W152" s="71"/>
      <c r="X152" s="72"/>
      <c r="Y152" s="112"/>
      <c r="Z152" s="72"/>
      <c r="AA152" s="75"/>
      <c r="AB152" s="169"/>
      <c r="AC152" s="72"/>
      <c r="AD152" s="170"/>
      <c r="AE152" s="72"/>
      <c r="AF152" s="170"/>
      <c r="AG152" s="71"/>
      <c r="AH152" s="72"/>
      <c r="AI152" s="170"/>
      <c r="AJ152" s="71"/>
      <c r="AK152" s="72"/>
      <c r="AL152" s="170"/>
      <c r="AM152" s="72"/>
      <c r="AN152" s="111"/>
      <c r="AO152" s="72"/>
      <c r="AP152" s="156"/>
      <c r="AQ152" s="72"/>
      <c r="AR152" s="156"/>
      <c r="AS152" s="72"/>
      <c r="AT152" s="160"/>
      <c r="AU152" s="72"/>
      <c r="AV152" s="156"/>
      <c r="AW152" s="71"/>
      <c r="AX152" s="72"/>
      <c r="AY152" s="111"/>
      <c r="AZ152" s="71"/>
      <c r="BA152" s="72"/>
      <c r="BB152" s="171"/>
      <c r="BC152" s="72"/>
      <c r="BD152" s="75"/>
    </row>
    <row r="153" ht="16.5" customHeight="1" outlineLevel="1">
      <c r="A153" s="75"/>
      <c r="B153" s="105"/>
      <c r="C153" s="106"/>
      <c r="D153" s="72"/>
      <c r="E153" s="107"/>
      <c r="F153" s="71"/>
      <c r="G153" s="107"/>
      <c r="H153" s="71"/>
      <c r="I153" s="107"/>
      <c r="J153" s="71"/>
      <c r="K153" s="71"/>
      <c r="L153" s="71"/>
      <c r="M153" s="72"/>
      <c r="N153" s="246"/>
      <c r="O153" s="72"/>
      <c r="P153" s="109"/>
      <c r="Q153" s="71"/>
      <c r="R153" s="110"/>
      <c r="S153" s="72"/>
      <c r="T153" s="111"/>
      <c r="U153" s="72"/>
      <c r="V153" s="112"/>
      <c r="W153" s="71"/>
      <c r="X153" s="72"/>
      <c r="Y153" s="112"/>
      <c r="Z153" s="72"/>
      <c r="AA153" s="75"/>
      <c r="AB153" s="169"/>
      <c r="AC153" s="72"/>
      <c r="AD153" s="170"/>
      <c r="AE153" s="72"/>
      <c r="AF153" s="170"/>
      <c r="AG153" s="71"/>
      <c r="AH153" s="72"/>
      <c r="AI153" s="170"/>
      <c r="AJ153" s="71"/>
      <c r="AK153" s="72"/>
      <c r="AL153" s="170"/>
      <c r="AM153" s="72"/>
      <c r="AN153" s="111"/>
      <c r="AO153" s="72"/>
      <c r="AP153" s="156"/>
      <c r="AQ153" s="72"/>
      <c r="AR153" s="156"/>
      <c r="AS153" s="72"/>
      <c r="AT153" s="160"/>
      <c r="AU153" s="72"/>
      <c r="AV153" s="156"/>
      <c r="AW153" s="71"/>
      <c r="AX153" s="72"/>
      <c r="AY153" s="111"/>
      <c r="AZ153" s="71"/>
      <c r="BA153" s="72"/>
      <c r="BB153" s="171"/>
      <c r="BC153" s="72"/>
      <c r="BD153" s="75"/>
    </row>
    <row r="154" ht="16.5" customHeight="1" outlineLevel="1">
      <c r="A154" s="75"/>
      <c r="B154" s="105"/>
      <c r="C154" s="106"/>
      <c r="D154" s="72"/>
      <c r="E154" s="107"/>
      <c r="F154" s="71"/>
      <c r="G154" s="107"/>
      <c r="H154" s="71"/>
      <c r="I154" s="107"/>
      <c r="J154" s="71"/>
      <c r="K154" s="71"/>
      <c r="L154" s="71"/>
      <c r="M154" s="72"/>
      <c r="N154" s="246"/>
      <c r="O154" s="72"/>
      <c r="P154" s="109"/>
      <c r="Q154" s="71"/>
      <c r="R154" s="110"/>
      <c r="S154" s="72"/>
      <c r="T154" s="111"/>
      <c r="U154" s="72"/>
      <c r="V154" s="112"/>
      <c r="W154" s="71"/>
      <c r="X154" s="72"/>
      <c r="Y154" s="112"/>
      <c r="Z154" s="72"/>
      <c r="AA154" s="75"/>
      <c r="AB154" s="169"/>
      <c r="AC154" s="72"/>
      <c r="AD154" s="170"/>
      <c r="AE154" s="72"/>
      <c r="AF154" s="170"/>
      <c r="AG154" s="71"/>
      <c r="AH154" s="72"/>
      <c r="AI154" s="170"/>
      <c r="AJ154" s="71"/>
      <c r="AK154" s="72"/>
      <c r="AL154" s="170"/>
      <c r="AM154" s="72"/>
      <c r="AN154" s="111"/>
      <c r="AO154" s="72"/>
      <c r="AP154" s="156"/>
      <c r="AQ154" s="72"/>
      <c r="AR154" s="156"/>
      <c r="AS154" s="72"/>
      <c r="AT154" s="160"/>
      <c r="AU154" s="72"/>
      <c r="AV154" s="156"/>
      <c r="AW154" s="71"/>
      <c r="AX154" s="72"/>
      <c r="AY154" s="111"/>
      <c r="AZ154" s="71"/>
      <c r="BA154" s="72"/>
      <c r="BB154" s="171"/>
      <c r="BC154" s="72"/>
      <c r="BD154" s="75"/>
    </row>
    <row r="155" ht="16.5" customHeight="1" outlineLevel="1">
      <c r="A155" s="75"/>
      <c r="B155" s="105"/>
      <c r="C155" s="106"/>
      <c r="D155" s="72"/>
      <c r="E155" s="107"/>
      <c r="F155" s="71"/>
      <c r="G155" s="107"/>
      <c r="H155" s="71"/>
      <c r="I155" s="107"/>
      <c r="J155" s="71"/>
      <c r="K155" s="71"/>
      <c r="L155" s="71"/>
      <c r="M155" s="72"/>
      <c r="N155" s="246"/>
      <c r="O155" s="72"/>
      <c r="P155" s="109"/>
      <c r="Q155" s="71"/>
      <c r="R155" s="110"/>
      <c r="S155" s="72"/>
      <c r="T155" s="111"/>
      <c r="U155" s="72"/>
      <c r="V155" s="112"/>
      <c r="W155" s="71"/>
      <c r="X155" s="72"/>
      <c r="Y155" s="112"/>
      <c r="Z155" s="72"/>
      <c r="AA155" s="75"/>
      <c r="AB155" s="169"/>
      <c r="AC155" s="72"/>
      <c r="AD155" s="170"/>
      <c r="AE155" s="72"/>
      <c r="AF155" s="170"/>
      <c r="AG155" s="71"/>
      <c r="AH155" s="72"/>
      <c r="AI155" s="170"/>
      <c r="AJ155" s="71"/>
      <c r="AK155" s="72"/>
      <c r="AL155" s="170"/>
      <c r="AM155" s="72"/>
      <c r="AN155" s="111"/>
      <c r="AO155" s="72"/>
      <c r="AP155" s="156"/>
      <c r="AQ155" s="72"/>
      <c r="AR155" s="156"/>
      <c r="AS155" s="72"/>
      <c r="AT155" s="160"/>
      <c r="AU155" s="72"/>
      <c r="AV155" s="156"/>
      <c r="AW155" s="71"/>
      <c r="AX155" s="72"/>
      <c r="AY155" s="111"/>
      <c r="AZ155" s="71"/>
      <c r="BA155" s="72"/>
      <c r="BB155" s="171"/>
      <c r="BC155" s="72"/>
      <c r="BD155" s="75"/>
    </row>
    <row r="156" ht="16.5" customHeight="1" outlineLevel="1">
      <c r="A156" s="75"/>
      <c r="B156" s="105"/>
      <c r="C156" s="106"/>
      <c r="D156" s="72"/>
      <c r="E156" s="107"/>
      <c r="F156" s="71"/>
      <c r="G156" s="107"/>
      <c r="H156" s="71"/>
      <c r="I156" s="107"/>
      <c r="J156" s="71"/>
      <c r="K156" s="71"/>
      <c r="L156" s="71"/>
      <c r="M156" s="72"/>
      <c r="N156" s="246"/>
      <c r="O156" s="72"/>
      <c r="P156" s="109"/>
      <c r="Q156" s="71"/>
      <c r="R156" s="110"/>
      <c r="S156" s="72"/>
      <c r="T156" s="111"/>
      <c r="U156" s="72"/>
      <c r="V156" s="112"/>
      <c r="W156" s="71"/>
      <c r="X156" s="72"/>
      <c r="Y156" s="112"/>
      <c r="Z156" s="72"/>
      <c r="AA156" s="75"/>
      <c r="AB156" s="169"/>
      <c r="AC156" s="72"/>
      <c r="AD156" s="170"/>
      <c r="AE156" s="72"/>
      <c r="AF156" s="170"/>
      <c r="AG156" s="71"/>
      <c r="AH156" s="72"/>
      <c r="AI156" s="170"/>
      <c r="AJ156" s="71"/>
      <c r="AK156" s="72"/>
      <c r="AL156" s="170"/>
      <c r="AM156" s="72"/>
      <c r="AN156" s="111"/>
      <c r="AO156" s="72"/>
      <c r="AP156" s="156"/>
      <c r="AQ156" s="72"/>
      <c r="AR156" s="156"/>
      <c r="AS156" s="72"/>
      <c r="AT156" s="160"/>
      <c r="AU156" s="72"/>
      <c r="AV156" s="156"/>
      <c r="AW156" s="71"/>
      <c r="AX156" s="72"/>
      <c r="AY156" s="111"/>
      <c r="AZ156" s="71"/>
      <c r="BA156" s="72"/>
      <c r="BB156" s="171"/>
      <c r="BC156" s="72"/>
      <c r="BD156" s="75"/>
    </row>
    <row r="157" ht="16.5" customHeight="1" outlineLevel="1">
      <c r="A157" s="75"/>
      <c r="B157" s="105"/>
      <c r="C157" s="106"/>
      <c r="D157" s="72"/>
      <c r="E157" s="107"/>
      <c r="F157" s="71"/>
      <c r="G157" s="107"/>
      <c r="H157" s="71"/>
      <c r="I157" s="107"/>
      <c r="J157" s="71"/>
      <c r="K157" s="71"/>
      <c r="L157" s="71"/>
      <c r="M157" s="72"/>
      <c r="N157" s="246"/>
      <c r="O157" s="72"/>
      <c r="P157" s="109"/>
      <c r="Q157" s="71"/>
      <c r="R157" s="110"/>
      <c r="S157" s="72"/>
      <c r="T157" s="111"/>
      <c r="U157" s="72"/>
      <c r="V157" s="112"/>
      <c r="W157" s="71"/>
      <c r="X157" s="72"/>
      <c r="Y157" s="112"/>
      <c r="Z157" s="72"/>
      <c r="AA157" s="75"/>
      <c r="AB157" s="169"/>
      <c r="AC157" s="72"/>
      <c r="AD157" s="170"/>
      <c r="AE157" s="72"/>
      <c r="AF157" s="170"/>
      <c r="AG157" s="71"/>
      <c r="AH157" s="72"/>
      <c r="AI157" s="170"/>
      <c r="AJ157" s="71"/>
      <c r="AK157" s="72"/>
      <c r="AL157" s="170"/>
      <c r="AM157" s="72"/>
      <c r="AN157" s="111"/>
      <c r="AO157" s="72"/>
      <c r="AP157" s="156"/>
      <c r="AQ157" s="72"/>
      <c r="AR157" s="156"/>
      <c r="AS157" s="72"/>
      <c r="AT157" s="160"/>
      <c r="AU157" s="72"/>
      <c r="AV157" s="156"/>
      <c r="AW157" s="71"/>
      <c r="AX157" s="72"/>
      <c r="AY157" s="111"/>
      <c r="AZ157" s="71"/>
      <c r="BA157" s="72"/>
      <c r="BB157" s="171"/>
      <c r="BC157" s="72"/>
      <c r="BD157" s="75"/>
    </row>
    <row r="158" ht="16.5" customHeight="1" outlineLevel="1">
      <c r="A158" s="75"/>
      <c r="B158" s="105"/>
      <c r="C158" s="106"/>
      <c r="D158" s="72"/>
      <c r="E158" s="107"/>
      <c r="F158" s="71"/>
      <c r="G158" s="107"/>
      <c r="H158" s="71"/>
      <c r="I158" s="107"/>
      <c r="J158" s="71"/>
      <c r="K158" s="71"/>
      <c r="L158" s="71"/>
      <c r="M158" s="72"/>
      <c r="N158" s="246"/>
      <c r="O158" s="72"/>
      <c r="P158" s="109"/>
      <c r="Q158" s="71"/>
      <c r="R158" s="110"/>
      <c r="S158" s="72"/>
      <c r="T158" s="111"/>
      <c r="U158" s="72"/>
      <c r="V158" s="112"/>
      <c r="W158" s="71"/>
      <c r="X158" s="72"/>
      <c r="Y158" s="112"/>
      <c r="Z158" s="72"/>
      <c r="AA158" s="75"/>
      <c r="AB158" s="169"/>
      <c r="AC158" s="72"/>
      <c r="AD158" s="170"/>
      <c r="AE158" s="72"/>
      <c r="AF158" s="170"/>
      <c r="AG158" s="71"/>
      <c r="AH158" s="72"/>
      <c r="AI158" s="170"/>
      <c r="AJ158" s="71"/>
      <c r="AK158" s="72"/>
      <c r="AL158" s="170"/>
      <c r="AM158" s="72"/>
      <c r="AN158" s="111"/>
      <c r="AO158" s="72"/>
      <c r="AP158" s="156"/>
      <c r="AQ158" s="72"/>
      <c r="AR158" s="156"/>
      <c r="AS158" s="72"/>
      <c r="AT158" s="160"/>
      <c r="AU158" s="72"/>
      <c r="AV158" s="156"/>
      <c r="AW158" s="71"/>
      <c r="AX158" s="72"/>
      <c r="AY158" s="111"/>
      <c r="AZ158" s="71"/>
      <c r="BA158" s="72"/>
      <c r="BB158" s="171"/>
      <c r="BC158" s="72"/>
      <c r="BD158" s="75"/>
    </row>
    <row r="159" ht="16.5" customHeight="1" outlineLevel="1">
      <c r="A159" s="75"/>
      <c r="B159" s="105"/>
      <c r="C159" s="106"/>
      <c r="D159" s="72"/>
      <c r="E159" s="107"/>
      <c r="F159" s="71"/>
      <c r="G159" s="107"/>
      <c r="H159" s="71"/>
      <c r="I159" s="107"/>
      <c r="J159" s="71"/>
      <c r="K159" s="71"/>
      <c r="L159" s="71"/>
      <c r="M159" s="72"/>
      <c r="N159" s="246"/>
      <c r="O159" s="72"/>
      <c r="P159" s="109"/>
      <c r="Q159" s="71"/>
      <c r="R159" s="110"/>
      <c r="S159" s="72"/>
      <c r="T159" s="111"/>
      <c r="U159" s="72"/>
      <c r="V159" s="112"/>
      <c r="W159" s="71"/>
      <c r="X159" s="72"/>
      <c r="Y159" s="112"/>
      <c r="Z159" s="72"/>
      <c r="AA159" s="75"/>
      <c r="AB159" s="169"/>
      <c r="AC159" s="72"/>
      <c r="AD159" s="170"/>
      <c r="AE159" s="72"/>
      <c r="AF159" s="170"/>
      <c r="AG159" s="71"/>
      <c r="AH159" s="72"/>
      <c r="AI159" s="170"/>
      <c r="AJ159" s="71"/>
      <c r="AK159" s="72"/>
      <c r="AL159" s="170"/>
      <c r="AM159" s="72"/>
      <c r="AN159" s="111"/>
      <c r="AO159" s="72"/>
      <c r="AP159" s="156"/>
      <c r="AQ159" s="72"/>
      <c r="AR159" s="156"/>
      <c r="AS159" s="72"/>
      <c r="AT159" s="160"/>
      <c r="AU159" s="72"/>
      <c r="AV159" s="156"/>
      <c r="AW159" s="71"/>
      <c r="AX159" s="72"/>
      <c r="AY159" s="111"/>
      <c r="AZ159" s="71"/>
      <c r="BA159" s="72"/>
      <c r="BB159" s="171"/>
      <c r="BC159" s="72"/>
      <c r="BD159" s="75"/>
    </row>
    <row r="160" ht="16.5" customHeight="1" outlineLevel="1">
      <c r="A160" s="75"/>
      <c r="B160" s="105"/>
      <c r="C160" s="106"/>
      <c r="D160" s="72"/>
      <c r="E160" s="107"/>
      <c r="F160" s="71"/>
      <c r="G160" s="107"/>
      <c r="H160" s="71"/>
      <c r="I160" s="107"/>
      <c r="J160" s="71"/>
      <c r="K160" s="71"/>
      <c r="L160" s="71"/>
      <c r="M160" s="72"/>
      <c r="N160" s="246"/>
      <c r="O160" s="72"/>
      <c r="P160" s="109"/>
      <c r="Q160" s="71"/>
      <c r="R160" s="110"/>
      <c r="S160" s="72"/>
      <c r="T160" s="111"/>
      <c r="U160" s="72"/>
      <c r="V160" s="112"/>
      <c r="W160" s="71"/>
      <c r="X160" s="72"/>
      <c r="Y160" s="112"/>
      <c r="Z160" s="72"/>
      <c r="AA160" s="75"/>
      <c r="AB160" s="169"/>
      <c r="AC160" s="72"/>
      <c r="AD160" s="170"/>
      <c r="AE160" s="72"/>
      <c r="AF160" s="170"/>
      <c r="AG160" s="71"/>
      <c r="AH160" s="72"/>
      <c r="AI160" s="170"/>
      <c r="AJ160" s="71"/>
      <c r="AK160" s="72"/>
      <c r="AL160" s="170"/>
      <c r="AM160" s="72"/>
      <c r="AN160" s="111"/>
      <c r="AO160" s="72"/>
      <c r="AP160" s="156"/>
      <c r="AQ160" s="72"/>
      <c r="AR160" s="156"/>
      <c r="AS160" s="72"/>
      <c r="AT160" s="160"/>
      <c r="AU160" s="72"/>
      <c r="AV160" s="156"/>
      <c r="AW160" s="71"/>
      <c r="AX160" s="72"/>
      <c r="AY160" s="111"/>
      <c r="AZ160" s="71"/>
      <c r="BA160" s="72"/>
      <c r="BB160" s="171"/>
      <c r="BC160" s="72"/>
      <c r="BD160" s="75"/>
    </row>
    <row r="161" ht="16.5" customHeight="1" outlineLevel="1">
      <c r="A161" s="75"/>
      <c r="B161" s="105"/>
      <c r="C161" s="106"/>
      <c r="D161" s="72"/>
      <c r="E161" s="107"/>
      <c r="F161" s="71"/>
      <c r="G161" s="107"/>
      <c r="H161" s="71"/>
      <c r="I161" s="107"/>
      <c r="J161" s="71"/>
      <c r="K161" s="71"/>
      <c r="L161" s="71"/>
      <c r="M161" s="72"/>
      <c r="N161" s="246"/>
      <c r="O161" s="72"/>
      <c r="P161" s="109"/>
      <c r="Q161" s="71"/>
      <c r="R161" s="110"/>
      <c r="S161" s="72"/>
      <c r="T161" s="111"/>
      <c r="U161" s="72"/>
      <c r="V161" s="112"/>
      <c r="W161" s="71"/>
      <c r="X161" s="72"/>
      <c r="Y161" s="112"/>
      <c r="Z161" s="72"/>
      <c r="AA161" s="75"/>
      <c r="AB161" s="169"/>
      <c r="AC161" s="72"/>
      <c r="AD161" s="170"/>
      <c r="AE161" s="72"/>
      <c r="AF161" s="170"/>
      <c r="AG161" s="71"/>
      <c r="AH161" s="72"/>
      <c r="AI161" s="170"/>
      <c r="AJ161" s="71"/>
      <c r="AK161" s="72"/>
      <c r="AL161" s="170"/>
      <c r="AM161" s="72"/>
      <c r="AN161" s="111"/>
      <c r="AO161" s="72"/>
      <c r="AP161" s="156"/>
      <c r="AQ161" s="72"/>
      <c r="AR161" s="156"/>
      <c r="AS161" s="72"/>
      <c r="AT161" s="160"/>
      <c r="AU161" s="72"/>
      <c r="AV161" s="156"/>
      <c r="AW161" s="71"/>
      <c r="AX161" s="72"/>
      <c r="AY161" s="111"/>
      <c r="AZ161" s="71"/>
      <c r="BA161" s="72"/>
      <c r="BB161" s="171"/>
      <c r="BC161" s="72"/>
      <c r="BD161" s="75"/>
    </row>
    <row r="162" ht="16.5" customHeight="1" outlineLevel="1">
      <c r="A162" s="75"/>
      <c r="B162" s="105"/>
      <c r="C162" s="106"/>
      <c r="D162" s="72"/>
      <c r="E162" s="107"/>
      <c r="F162" s="71"/>
      <c r="G162" s="107"/>
      <c r="H162" s="71"/>
      <c r="I162" s="107"/>
      <c r="J162" s="71"/>
      <c r="K162" s="71"/>
      <c r="L162" s="71"/>
      <c r="M162" s="72"/>
      <c r="N162" s="246"/>
      <c r="O162" s="72"/>
      <c r="P162" s="109"/>
      <c r="Q162" s="71"/>
      <c r="R162" s="110"/>
      <c r="S162" s="72"/>
      <c r="T162" s="111"/>
      <c r="U162" s="72"/>
      <c r="V162" s="112"/>
      <c r="W162" s="71"/>
      <c r="X162" s="72"/>
      <c r="Y162" s="112"/>
      <c r="Z162" s="72"/>
      <c r="AA162" s="75"/>
      <c r="AB162" s="169"/>
      <c r="AC162" s="72"/>
      <c r="AD162" s="170"/>
      <c r="AE162" s="72"/>
      <c r="AF162" s="170"/>
      <c r="AG162" s="71"/>
      <c r="AH162" s="72"/>
      <c r="AI162" s="170"/>
      <c r="AJ162" s="71"/>
      <c r="AK162" s="72"/>
      <c r="AL162" s="170"/>
      <c r="AM162" s="72"/>
      <c r="AN162" s="111"/>
      <c r="AO162" s="72"/>
      <c r="AP162" s="156"/>
      <c r="AQ162" s="72"/>
      <c r="AR162" s="156"/>
      <c r="AS162" s="72"/>
      <c r="AT162" s="160"/>
      <c r="AU162" s="72"/>
      <c r="AV162" s="156"/>
      <c r="AW162" s="71"/>
      <c r="AX162" s="72"/>
      <c r="AY162" s="111"/>
      <c r="AZ162" s="71"/>
      <c r="BA162" s="72"/>
      <c r="BB162" s="171"/>
      <c r="BC162" s="72"/>
      <c r="BD162" s="75"/>
    </row>
    <row r="163" ht="16.5" customHeight="1" outlineLevel="1">
      <c r="A163" s="75"/>
      <c r="B163" s="105"/>
      <c r="C163" s="106"/>
      <c r="D163" s="72"/>
      <c r="E163" s="107"/>
      <c r="F163" s="71"/>
      <c r="G163" s="107"/>
      <c r="H163" s="71"/>
      <c r="I163" s="107"/>
      <c r="J163" s="71"/>
      <c r="K163" s="71"/>
      <c r="L163" s="71"/>
      <c r="M163" s="72"/>
      <c r="N163" s="246"/>
      <c r="O163" s="72"/>
      <c r="P163" s="109"/>
      <c r="Q163" s="71"/>
      <c r="R163" s="110"/>
      <c r="S163" s="72"/>
      <c r="T163" s="111"/>
      <c r="U163" s="72"/>
      <c r="V163" s="112"/>
      <c r="W163" s="71"/>
      <c r="X163" s="72"/>
      <c r="Y163" s="112"/>
      <c r="Z163" s="72"/>
      <c r="AA163" s="75"/>
      <c r="AB163" s="169"/>
      <c r="AC163" s="72"/>
      <c r="AD163" s="170"/>
      <c r="AE163" s="72"/>
      <c r="AF163" s="170"/>
      <c r="AG163" s="71"/>
      <c r="AH163" s="72"/>
      <c r="AI163" s="170"/>
      <c r="AJ163" s="71"/>
      <c r="AK163" s="72"/>
      <c r="AL163" s="170"/>
      <c r="AM163" s="72"/>
      <c r="AN163" s="111"/>
      <c r="AO163" s="72"/>
      <c r="AP163" s="156"/>
      <c r="AQ163" s="72"/>
      <c r="AR163" s="156"/>
      <c r="AS163" s="72"/>
      <c r="AT163" s="160"/>
      <c r="AU163" s="72"/>
      <c r="AV163" s="156"/>
      <c r="AW163" s="71"/>
      <c r="AX163" s="72"/>
      <c r="AY163" s="111"/>
      <c r="AZ163" s="71"/>
      <c r="BA163" s="72"/>
      <c r="BB163" s="171"/>
      <c r="BC163" s="72"/>
      <c r="BD163" s="75"/>
    </row>
    <row r="164" ht="16.5" customHeight="1" outlineLevel="1">
      <c r="A164" s="75"/>
      <c r="B164" s="105"/>
      <c r="C164" s="106"/>
      <c r="D164" s="72"/>
      <c r="E164" s="107"/>
      <c r="F164" s="71"/>
      <c r="G164" s="107"/>
      <c r="H164" s="71"/>
      <c r="I164" s="107"/>
      <c r="J164" s="71"/>
      <c r="K164" s="71"/>
      <c r="L164" s="71"/>
      <c r="M164" s="72"/>
      <c r="N164" s="246"/>
      <c r="O164" s="72"/>
      <c r="P164" s="109"/>
      <c r="Q164" s="71"/>
      <c r="R164" s="110"/>
      <c r="S164" s="72"/>
      <c r="T164" s="111"/>
      <c r="U164" s="72"/>
      <c r="V164" s="112"/>
      <c r="W164" s="71"/>
      <c r="X164" s="72"/>
      <c r="Y164" s="112"/>
      <c r="Z164" s="72"/>
      <c r="AA164" s="75"/>
      <c r="AB164" s="169"/>
      <c r="AC164" s="72"/>
      <c r="AD164" s="170"/>
      <c r="AE164" s="72"/>
      <c r="AF164" s="170"/>
      <c r="AG164" s="71"/>
      <c r="AH164" s="72"/>
      <c r="AI164" s="170"/>
      <c r="AJ164" s="71"/>
      <c r="AK164" s="72"/>
      <c r="AL164" s="170"/>
      <c r="AM164" s="72"/>
      <c r="AN164" s="111"/>
      <c r="AO164" s="72"/>
      <c r="AP164" s="156"/>
      <c r="AQ164" s="72"/>
      <c r="AR164" s="156"/>
      <c r="AS164" s="72"/>
      <c r="AT164" s="160"/>
      <c r="AU164" s="72"/>
      <c r="AV164" s="156"/>
      <c r="AW164" s="71"/>
      <c r="AX164" s="72"/>
      <c r="AY164" s="111"/>
      <c r="AZ164" s="71"/>
      <c r="BA164" s="72"/>
      <c r="BB164" s="171"/>
      <c r="BC164" s="72"/>
      <c r="BD164" s="75"/>
    </row>
    <row r="165" ht="16.5" customHeight="1" outlineLevel="1">
      <c r="A165" s="75"/>
      <c r="B165" s="105"/>
      <c r="C165" s="106"/>
      <c r="D165" s="72"/>
      <c r="E165" s="107"/>
      <c r="F165" s="71"/>
      <c r="G165" s="107"/>
      <c r="H165" s="71"/>
      <c r="I165" s="107"/>
      <c r="J165" s="71"/>
      <c r="K165" s="71"/>
      <c r="L165" s="71"/>
      <c r="M165" s="72"/>
      <c r="N165" s="246"/>
      <c r="O165" s="72"/>
      <c r="P165" s="109"/>
      <c r="Q165" s="71"/>
      <c r="R165" s="110"/>
      <c r="S165" s="72"/>
      <c r="T165" s="111"/>
      <c r="U165" s="72"/>
      <c r="V165" s="112"/>
      <c r="W165" s="71"/>
      <c r="X165" s="72"/>
      <c r="Y165" s="112"/>
      <c r="Z165" s="72"/>
      <c r="AA165" s="75"/>
      <c r="AB165" s="169"/>
      <c r="AC165" s="72"/>
      <c r="AD165" s="170"/>
      <c r="AE165" s="72"/>
      <c r="AF165" s="170"/>
      <c r="AG165" s="71"/>
      <c r="AH165" s="72"/>
      <c r="AI165" s="170"/>
      <c r="AJ165" s="71"/>
      <c r="AK165" s="72"/>
      <c r="AL165" s="170"/>
      <c r="AM165" s="72"/>
      <c r="AN165" s="111"/>
      <c r="AO165" s="72"/>
      <c r="AP165" s="156"/>
      <c r="AQ165" s="72"/>
      <c r="AR165" s="156"/>
      <c r="AS165" s="72"/>
      <c r="AT165" s="160"/>
      <c r="AU165" s="72"/>
      <c r="AV165" s="156"/>
      <c r="AW165" s="71"/>
      <c r="AX165" s="72"/>
      <c r="AY165" s="111"/>
      <c r="AZ165" s="71"/>
      <c r="BA165" s="72"/>
      <c r="BB165" s="171"/>
      <c r="BC165" s="72"/>
      <c r="BD165" s="75"/>
    </row>
    <row r="166" ht="16.5" customHeight="1" outlineLevel="1">
      <c r="A166" s="75"/>
      <c r="B166" s="105"/>
      <c r="C166" s="106"/>
      <c r="D166" s="72"/>
      <c r="E166" s="107"/>
      <c r="F166" s="71"/>
      <c r="G166" s="107"/>
      <c r="H166" s="71"/>
      <c r="I166" s="107"/>
      <c r="J166" s="71"/>
      <c r="K166" s="71"/>
      <c r="L166" s="71"/>
      <c r="M166" s="72"/>
      <c r="N166" s="246"/>
      <c r="O166" s="72"/>
      <c r="P166" s="109"/>
      <c r="Q166" s="71"/>
      <c r="R166" s="110"/>
      <c r="S166" s="72"/>
      <c r="T166" s="111"/>
      <c r="U166" s="72"/>
      <c r="V166" s="112"/>
      <c r="W166" s="71"/>
      <c r="X166" s="72"/>
      <c r="Y166" s="112"/>
      <c r="Z166" s="72"/>
      <c r="AA166" s="75"/>
      <c r="AB166" s="169"/>
      <c r="AC166" s="72"/>
      <c r="AD166" s="170"/>
      <c r="AE166" s="72"/>
      <c r="AF166" s="170"/>
      <c r="AG166" s="71"/>
      <c r="AH166" s="72"/>
      <c r="AI166" s="170"/>
      <c r="AJ166" s="71"/>
      <c r="AK166" s="72"/>
      <c r="AL166" s="170"/>
      <c r="AM166" s="72"/>
      <c r="AN166" s="111"/>
      <c r="AO166" s="72"/>
      <c r="AP166" s="156"/>
      <c r="AQ166" s="72"/>
      <c r="AR166" s="156"/>
      <c r="AS166" s="72"/>
      <c r="AT166" s="160"/>
      <c r="AU166" s="72"/>
      <c r="AV166" s="156"/>
      <c r="AW166" s="71"/>
      <c r="AX166" s="72"/>
      <c r="AY166" s="111"/>
      <c r="AZ166" s="71"/>
      <c r="BA166" s="72"/>
      <c r="BB166" s="171"/>
      <c r="BC166" s="72"/>
      <c r="BD166" s="75"/>
    </row>
    <row r="167" ht="16.5" customHeight="1" outlineLevel="1">
      <c r="A167" s="75"/>
      <c r="B167" s="105"/>
      <c r="C167" s="106"/>
      <c r="D167" s="72"/>
      <c r="E167" s="107"/>
      <c r="F167" s="71"/>
      <c r="G167" s="107"/>
      <c r="H167" s="71"/>
      <c r="I167" s="107"/>
      <c r="J167" s="71"/>
      <c r="K167" s="71"/>
      <c r="L167" s="71"/>
      <c r="M167" s="72"/>
      <c r="N167" s="246"/>
      <c r="O167" s="72"/>
      <c r="P167" s="109"/>
      <c r="Q167" s="71"/>
      <c r="R167" s="110"/>
      <c r="S167" s="72"/>
      <c r="T167" s="111"/>
      <c r="U167" s="72"/>
      <c r="V167" s="112"/>
      <c r="W167" s="71"/>
      <c r="X167" s="72"/>
      <c r="Y167" s="112"/>
      <c r="Z167" s="72"/>
      <c r="AA167" s="75"/>
      <c r="AB167" s="169"/>
      <c r="AC167" s="72"/>
      <c r="AD167" s="170"/>
      <c r="AE167" s="72"/>
      <c r="AF167" s="170"/>
      <c r="AG167" s="71"/>
      <c r="AH167" s="72"/>
      <c r="AI167" s="170"/>
      <c r="AJ167" s="71"/>
      <c r="AK167" s="72"/>
      <c r="AL167" s="170"/>
      <c r="AM167" s="72"/>
      <c r="AN167" s="111"/>
      <c r="AO167" s="72"/>
      <c r="AP167" s="156"/>
      <c r="AQ167" s="72"/>
      <c r="AR167" s="156"/>
      <c r="AS167" s="72"/>
      <c r="AT167" s="160"/>
      <c r="AU167" s="72"/>
      <c r="AV167" s="156"/>
      <c r="AW167" s="71"/>
      <c r="AX167" s="72"/>
      <c r="AY167" s="111"/>
      <c r="AZ167" s="71"/>
      <c r="BA167" s="72"/>
      <c r="BB167" s="171"/>
      <c r="BC167" s="72"/>
      <c r="BD167" s="75"/>
    </row>
    <row r="168" ht="16.5" customHeight="1" outlineLevel="1">
      <c r="A168" s="75"/>
      <c r="B168" s="105"/>
      <c r="C168" s="106"/>
      <c r="D168" s="72"/>
      <c r="E168" s="107"/>
      <c r="F168" s="71"/>
      <c r="G168" s="107"/>
      <c r="H168" s="71"/>
      <c r="I168" s="107"/>
      <c r="J168" s="71"/>
      <c r="K168" s="71"/>
      <c r="L168" s="71"/>
      <c r="M168" s="72"/>
      <c r="N168" s="246"/>
      <c r="O168" s="72"/>
      <c r="P168" s="109"/>
      <c r="Q168" s="71"/>
      <c r="R168" s="110"/>
      <c r="S168" s="72"/>
      <c r="T168" s="111"/>
      <c r="U168" s="72"/>
      <c r="V168" s="112"/>
      <c r="W168" s="71"/>
      <c r="X168" s="72"/>
      <c r="Y168" s="112"/>
      <c r="Z168" s="72"/>
      <c r="AA168" s="75"/>
      <c r="AB168" s="169"/>
      <c r="AC168" s="72"/>
      <c r="AD168" s="170"/>
      <c r="AE168" s="72"/>
      <c r="AF168" s="170"/>
      <c r="AG168" s="71"/>
      <c r="AH168" s="72"/>
      <c r="AI168" s="170"/>
      <c r="AJ168" s="71"/>
      <c r="AK168" s="72"/>
      <c r="AL168" s="170"/>
      <c r="AM168" s="72"/>
      <c r="AN168" s="111"/>
      <c r="AO168" s="72"/>
      <c r="AP168" s="156"/>
      <c r="AQ168" s="72"/>
      <c r="AR168" s="156"/>
      <c r="AS168" s="72"/>
      <c r="AT168" s="160"/>
      <c r="AU168" s="72"/>
      <c r="AV168" s="156"/>
      <c r="AW168" s="71"/>
      <c r="AX168" s="72"/>
      <c r="AY168" s="111"/>
      <c r="AZ168" s="71"/>
      <c r="BA168" s="72"/>
      <c r="BB168" s="171"/>
      <c r="BC168" s="72"/>
      <c r="BD168" s="75"/>
    </row>
    <row r="169" ht="16.5" customHeight="1" outlineLevel="1">
      <c r="A169" s="75"/>
      <c r="B169" s="105"/>
      <c r="C169" s="106"/>
      <c r="D169" s="72"/>
      <c r="E169" s="107"/>
      <c r="F169" s="71"/>
      <c r="G169" s="107"/>
      <c r="H169" s="71"/>
      <c r="I169" s="107"/>
      <c r="J169" s="71"/>
      <c r="K169" s="71"/>
      <c r="L169" s="71"/>
      <c r="M169" s="72"/>
      <c r="N169" s="246"/>
      <c r="O169" s="72"/>
      <c r="P169" s="109"/>
      <c r="Q169" s="71"/>
      <c r="R169" s="110"/>
      <c r="S169" s="72"/>
      <c r="T169" s="111"/>
      <c r="U169" s="72"/>
      <c r="V169" s="112"/>
      <c r="W169" s="71"/>
      <c r="X169" s="72"/>
      <c r="Y169" s="112"/>
      <c r="Z169" s="72"/>
      <c r="AA169" s="75"/>
      <c r="AB169" s="169"/>
      <c r="AC169" s="72"/>
      <c r="AD169" s="170"/>
      <c r="AE169" s="72"/>
      <c r="AF169" s="170"/>
      <c r="AG169" s="71"/>
      <c r="AH169" s="72"/>
      <c r="AI169" s="170"/>
      <c r="AJ169" s="71"/>
      <c r="AK169" s="72"/>
      <c r="AL169" s="170"/>
      <c r="AM169" s="72"/>
      <c r="AN169" s="111"/>
      <c r="AO169" s="72"/>
      <c r="AP169" s="156"/>
      <c r="AQ169" s="72"/>
      <c r="AR169" s="156"/>
      <c r="AS169" s="72"/>
      <c r="AT169" s="160"/>
      <c r="AU169" s="72"/>
      <c r="AV169" s="156"/>
      <c r="AW169" s="71"/>
      <c r="AX169" s="72"/>
      <c r="AY169" s="111"/>
      <c r="AZ169" s="71"/>
      <c r="BA169" s="72"/>
      <c r="BB169" s="171"/>
      <c r="BC169" s="72"/>
      <c r="BD169" s="75"/>
    </row>
    <row r="170" ht="16.5" customHeight="1" outlineLevel="1">
      <c r="A170" s="75"/>
      <c r="B170" s="105"/>
      <c r="C170" s="106"/>
      <c r="D170" s="72"/>
      <c r="E170" s="107"/>
      <c r="F170" s="71"/>
      <c r="G170" s="107"/>
      <c r="H170" s="71"/>
      <c r="I170" s="107"/>
      <c r="J170" s="71"/>
      <c r="K170" s="71"/>
      <c r="L170" s="71"/>
      <c r="M170" s="72"/>
      <c r="N170" s="246"/>
      <c r="O170" s="72"/>
      <c r="P170" s="109"/>
      <c r="Q170" s="71"/>
      <c r="R170" s="110"/>
      <c r="S170" s="72"/>
      <c r="T170" s="111"/>
      <c r="U170" s="72"/>
      <c r="V170" s="112"/>
      <c r="W170" s="71"/>
      <c r="X170" s="72"/>
      <c r="Y170" s="112"/>
      <c r="Z170" s="72"/>
      <c r="AA170" s="75"/>
      <c r="AB170" s="169"/>
      <c r="AC170" s="72"/>
      <c r="AD170" s="170"/>
      <c r="AE170" s="72"/>
      <c r="AF170" s="170"/>
      <c r="AG170" s="71"/>
      <c r="AH170" s="72"/>
      <c r="AI170" s="170"/>
      <c r="AJ170" s="71"/>
      <c r="AK170" s="72"/>
      <c r="AL170" s="170"/>
      <c r="AM170" s="72"/>
      <c r="AN170" s="111"/>
      <c r="AO170" s="72"/>
      <c r="AP170" s="156"/>
      <c r="AQ170" s="72"/>
      <c r="AR170" s="156"/>
      <c r="AS170" s="72"/>
      <c r="AT170" s="160"/>
      <c r="AU170" s="72"/>
      <c r="AV170" s="156"/>
      <c r="AW170" s="71"/>
      <c r="AX170" s="72"/>
      <c r="AY170" s="111"/>
      <c r="AZ170" s="71"/>
      <c r="BA170" s="72"/>
      <c r="BB170" s="171"/>
      <c r="BC170" s="72"/>
      <c r="BD170" s="75"/>
    </row>
    <row r="171" ht="16.5" customHeight="1" outlineLevel="1">
      <c r="A171" s="75"/>
      <c r="B171" s="105"/>
      <c r="C171" s="106"/>
      <c r="D171" s="72"/>
      <c r="E171" s="107"/>
      <c r="F171" s="71"/>
      <c r="G171" s="107"/>
      <c r="H171" s="71"/>
      <c r="I171" s="107"/>
      <c r="J171" s="71"/>
      <c r="K171" s="71"/>
      <c r="L171" s="71"/>
      <c r="M171" s="72"/>
      <c r="N171" s="246"/>
      <c r="O171" s="72"/>
      <c r="P171" s="109"/>
      <c r="Q171" s="71"/>
      <c r="R171" s="110"/>
      <c r="S171" s="72"/>
      <c r="T171" s="111"/>
      <c r="U171" s="72"/>
      <c r="V171" s="112"/>
      <c r="W171" s="71"/>
      <c r="X171" s="72"/>
      <c r="Y171" s="112"/>
      <c r="Z171" s="72"/>
      <c r="AA171" s="75"/>
      <c r="AB171" s="169"/>
      <c r="AC171" s="72"/>
      <c r="AD171" s="170"/>
      <c r="AE171" s="72"/>
      <c r="AF171" s="170"/>
      <c r="AG171" s="71"/>
      <c r="AH171" s="72"/>
      <c r="AI171" s="170"/>
      <c r="AJ171" s="71"/>
      <c r="AK171" s="72"/>
      <c r="AL171" s="170"/>
      <c r="AM171" s="72"/>
      <c r="AN171" s="111"/>
      <c r="AO171" s="72"/>
      <c r="AP171" s="156"/>
      <c r="AQ171" s="72"/>
      <c r="AR171" s="156"/>
      <c r="AS171" s="72"/>
      <c r="AT171" s="160"/>
      <c r="AU171" s="72"/>
      <c r="AV171" s="156"/>
      <c r="AW171" s="71"/>
      <c r="AX171" s="72"/>
      <c r="AY171" s="111"/>
      <c r="AZ171" s="71"/>
      <c r="BA171" s="72"/>
      <c r="BB171" s="171"/>
      <c r="BC171" s="72"/>
      <c r="BD171" s="75"/>
    </row>
    <row r="172" ht="16.5" customHeight="1" outlineLevel="1">
      <c r="A172" s="75"/>
      <c r="B172" s="105"/>
      <c r="C172" s="106"/>
      <c r="D172" s="72"/>
      <c r="E172" s="107"/>
      <c r="F172" s="71"/>
      <c r="G172" s="107"/>
      <c r="H172" s="71"/>
      <c r="I172" s="107"/>
      <c r="J172" s="71"/>
      <c r="K172" s="71"/>
      <c r="L172" s="71"/>
      <c r="M172" s="72"/>
      <c r="N172" s="246"/>
      <c r="O172" s="72"/>
      <c r="P172" s="109"/>
      <c r="Q172" s="71"/>
      <c r="R172" s="110"/>
      <c r="S172" s="72"/>
      <c r="T172" s="111"/>
      <c r="U172" s="72"/>
      <c r="V172" s="112"/>
      <c r="W172" s="71"/>
      <c r="X172" s="72"/>
      <c r="Y172" s="112"/>
      <c r="Z172" s="72"/>
      <c r="AA172" s="75"/>
      <c r="AB172" s="169"/>
      <c r="AC172" s="72"/>
      <c r="AD172" s="170"/>
      <c r="AE172" s="72"/>
      <c r="AF172" s="170"/>
      <c r="AG172" s="71"/>
      <c r="AH172" s="72"/>
      <c r="AI172" s="170"/>
      <c r="AJ172" s="71"/>
      <c r="AK172" s="72"/>
      <c r="AL172" s="170"/>
      <c r="AM172" s="72"/>
      <c r="AN172" s="111"/>
      <c r="AO172" s="72"/>
      <c r="AP172" s="156"/>
      <c r="AQ172" s="72"/>
      <c r="AR172" s="156"/>
      <c r="AS172" s="72"/>
      <c r="AT172" s="160"/>
      <c r="AU172" s="72"/>
      <c r="AV172" s="156"/>
      <c r="AW172" s="71"/>
      <c r="AX172" s="72"/>
      <c r="AY172" s="111"/>
      <c r="AZ172" s="71"/>
      <c r="BA172" s="72"/>
      <c r="BB172" s="171"/>
      <c r="BC172" s="72"/>
      <c r="BD172" s="75"/>
    </row>
    <row r="173" ht="16.5" customHeight="1" outlineLevel="1">
      <c r="A173" s="75"/>
      <c r="B173" s="105"/>
      <c r="C173" s="106"/>
      <c r="D173" s="72"/>
      <c r="E173" s="107"/>
      <c r="F173" s="71"/>
      <c r="G173" s="107"/>
      <c r="H173" s="71"/>
      <c r="I173" s="107"/>
      <c r="J173" s="71"/>
      <c r="K173" s="71"/>
      <c r="L173" s="71"/>
      <c r="M173" s="72"/>
      <c r="N173" s="246"/>
      <c r="O173" s="72"/>
      <c r="P173" s="109"/>
      <c r="Q173" s="71"/>
      <c r="R173" s="110"/>
      <c r="S173" s="72"/>
      <c r="T173" s="111"/>
      <c r="U173" s="72"/>
      <c r="V173" s="112"/>
      <c r="W173" s="71"/>
      <c r="X173" s="72"/>
      <c r="Y173" s="112"/>
      <c r="Z173" s="72"/>
      <c r="AA173" s="75"/>
      <c r="AB173" s="169"/>
      <c r="AC173" s="72"/>
      <c r="AD173" s="170"/>
      <c r="AE173" s="72"/>
      <c r="AF173" s="170"/>
      <c r="AG173" s="71"/>
      <c r="AH173" s="72"/>
      <c r="AI173" s="170"/>
      <c r="AJ173" s="71"/>
      <c r="AK173" s="72"/>
      <c r="AL173" s="170"/>
      <c r="AM173" s="72"/>
      <c r="AN173" s="111"/>
      <c r="AO173" s="72"/>
      <c r="AP173" s="156"/>
      <c r="AQ173" s="72"/>
      <c r="AR173" s="156"/>
      <c r="AS173" s="72"/>
      <c r="AT173" s="160"/>
      <c r="AU173" s="72"/>
      <c r="AV173" s="156"/>
      <c r="AW173" s="71"/>
      <c r="AX173" s="72"/>
      <c r="AY173" s="111"/>
      <c r="AZ173" s="71"/>
      <c r="BA173" s="72"/>
      <c r="BB173" s="171"/>
      <c r="BC173" s="72"/>
      <c r="BD173" s="75"/>
    </row>
    <row r="174" ht="16.5" customHeight="1" outlineLevel="1">
      <c r="A174" s="75"/>
      <c r="B174" s="105"/>
      <c r="C174" s="106"/>
      <c r="D174" s="72"/>
      <c r="E174" s="107"/>
      <c r="F174" s="71"/>
      <c r="G174" s="107"/>
      <c r="H174" s="71"/>
      <c r="I174" s="107"/>
      <c r="J174" s="71"/>
      <c r="K174" s="71"/>
      <c r="L174" s="71"/>
      <c r="M174" s="72"/>
      <c r="N174" s="246"/>
      <c r="O174" s="72"/>
      <c r="P174" s="109"/>
      <c r="Q174" s="71"/>
      <c r="R174" s="110"/>
      <c r="S174" s="72"/>
      <c r="T174" s="111"/>
      <c r="U174" s="72"/>
      <c r="V174" s="112"/>
      <c r="W174" s="71"/>
      <c r="X174" s="72"/>
      <c r="Y174" s="112"/>
      <c r="Z174" s="72"/>
      <c r="AA174" s="75"/>
      <c r="AB174" s="169"/>
      <c r="AC174" s="72"/>
      <c r="AD174" s="170"/>
      <c r="AE174" s="72"/>
      <c r="AF174" s="170"/>
      <c r="AG174" s="71"/>
      <c r="AH174" s="72"/>
      <c r="AI174" s="170"/>
      <c r="AJ174" s="71"/>
      <c r="AK174" s="72"/>
      <c r="AL174" s="170"/>
      <c r="AM174" s="72"/>
      <c r="AN174" s="111"/>
      <c r="AO174" s="72"/>
      <c r="AP174" s="156"/>
      <c r="AQ174" s="72"/>
      <c r="AR174" s="156"/>
      <c r="AS174" s="72"/>
      <c r="AT174" s="160"/>
      <c r="AU174" s="72"/>
      <c r="AV174" s="156"/>
      <c r="AW174" s="71"/>
      <c r="AX174" s="72"/>
      <c r="AY174" s="111"/>
      <c r="AZ174" s="71"/>
      <c r="BA174" s="72"/>
      <c r="BB174" s="171"/>
      <c r="BC174" s="72"/>
      <c r="BD174" s="75"/>
    </row>
    <row r="175" ht="16.5" customHeight="1" outlineLevel="1">
      <c r="A175" s="75"/>
      <c r="B175" s="105"/>
      <c r="C175" s="106"/>
      <c r="D175" s="72"/>
      <c r="E175" s="107"/>
      <c r="F175" s="71"/>
      <c r="G175" s="107"/>
      <c r="H175" s="71"/>
      <c r="I175" s="107"/>
      <c r="J175" s="71"/>
      <c r="K175" s="71"/>
      <c r="L175" s="71"/>
      <c r="M175" s="72"/>
      <c r="N175" s="246"/>
      <c r="O175" s="72"/>
      <c r="P175" s="109"/>
      <c r="Q175" s="71"/>
      <c r="R175" s="110"/>
      <c r="S175" s="72"/>
      <c r="T175" s="111"/>
      <c r="U175" s="72"/>
      <c r="V175" s="112"/>
      <c r="W175" s="71"/>
      <c r="X175" s="72"/>
      <c r="Y175" s="112"/>
      <c r="Z175" s="72"/>
      <c r="AA175" s="75"/>
      <c r="AB175" s="169"/>
      <c r="AC175" s="72"/>
      <c r="AD175" s="170"/>
      <c r="AE175" s="72"/>
      <c r="AF175" s="170"/>
      <c r="AG175" s="71"/>
      <c r="AH175" s="72"/>
      <c r="AI175" s="170"/>
      <c r="AJ175" s="71"/>
      <c r="AK175" s="72"/>
      <c r="AL175" s="170"/>
      <c r="AM175" s="72"/>
      <c r="AN175" s="111"/>
      <c r="AO175" s="72"/>
      <c r="AP175" s="156"/>
      <c r="AQ175" s="72"/>
      <c r="AR175" s="156"/>
      <c r="AS175" s="72"/>
      <c r="AT175" s="160"/>
      <c r="AU175" s="72"/>
      <c r="AV175" s="156"/>
      <c r="AW175" s="71"/>
      <c r="AX175" s="72"/>
      <c r="AY175" s="111"/>
      <c r="AZ175" s="71"/>
      <c r="BA175" s="72"/>
      <c r="BB175" s="171"/>
      <c r="BC175" s="72"/>
      <c r="BD175" s="75"/>
    </row>
    <row r="176" ht="16.5" customHeight="1" outlineLevel="1">
      <c r="A176" s="75"/>
      <c r="B176" s="105"/>
      <c r="C176" s="106"/>
      <c r="D176" s="72"/>
      <c r="E176" s="107"/>
      <c r="F176" s="71"/>
      <c r="G176" s="107"/>
      <c r="H176" s="71"/>
      <c r="I176" s="107"/>
      <c r="J176" s="71"/>
      <c r="K176" s="71"/>
      <c r="L176" s="71"/>
      <c r="M176" s="72"/>
      <c r="N176" s="246"/>
      <c r="O176" s="72"/>
      <c r="P176" s="109"/>
      <c r="Q176" s="71"/>
      <c r="R176" s="110"/>
      <c r="S176" s="72"/>
      <c r="T176" s="111"/>
      <c r="U176" s="72"/>
      <c r="V176" s="112"/>
      <c r="W176" s="71"/>
      <c r="X176" s="72"/>
      <c r="Y176" s="112"/>
      <c r="Z176" s="72"/>
      <c r="AA176" s="75"/>
      <c r="AB176" s="169"/>
      <c r="AC176" s="72"/>
      <c r="AD176" s="170"/>
      <c r="AE176" s="72"/>
      <c r="AF176" s="170"/>
      <c r="AG176" s="71"/>
      <c r="AH176" s="72"/>
      <c r="AI176" s="170"/>
      <c r="AJ176" s="71"/>
      <c r="AK176" s="72"/>
      <c r="AL176" s="170"/>
      <c r="AM176" s="72"/>
      <c r="AN176" s="111"/>
      <c r="AO176" s="72"/>
      <c r="AP176" s="156"/>
      <c r="AQ176" s="72"/>
      <c r="AR176" s="156"/>
      <c r="AS176" s="72"/>
      <c r="AT176" s="160"/>
      <c r="AU176" s="72"/>
      <c r="AV176" s="156"/>
      <c r="AW176" s="71"/>
      <c r="AX176" s="72"/>
      <c r="AY176" s="111"/>
      <c r="AZ176" s="71"/>
      <c r="BA176" s="72"/>
      <c r="BB176" s="171"/>
      <c r="BC176" s="72"/>
      <c r="BD176" s="75"/>
    </row>
    <row r="177" ht="16.5" customHeight="1" outlineLevel="1">
      <c r="A177" s="75"/>
      <c r="B177" s="105"/>
      <c r="C177" s="106"/>
      <c r="D177" s="72"/>
      <c r="E177" s="107"/>
      <c r="F177" s="71"/>
      <c r="G177" s="107"/>
      <c r="H177" s="71"/>
      <c r="I177" s="107"/>
      <c r="J177" s="71"/>
      <c r="K177" s="71"/>
      <c r="L177" s="71"/>
      <c r="M177" s="72"/>
      <c r="N177" s="246"/>
      <c r="O177" s="72"/>
      <c r="P177" s="109"/>
      <c r="Q177" s="71"/>
      <c r="R177" s="110"/>
      <c r="S177" s="72"/>
      <c r="T177" s="111"/>
      <c r="U177" s="72"/>
      <c r="V177" s="112"/>
      <c r="W177" s="71"/>
      <c r="X177" s="72"/>
      <c r="Y177" s="112"/>
      <c r="Z177" s="72"/>
      <c r="AA177" s="75"/>
      <c r="AB177" s="169"/>
      <c r="AC177" s="72"/>
      <c r="AD177" s="170"/>
      <c r="AE177" s="72"/>
      <c r="AF177" s="170"/>
      <c r="AG177" s="71"/>
      <c r="AH177" s="72"/>
      <c r="AI177" s="170"/>
      <c r="AJ177" s="71"/>
      <c r="AK177" s="72"/>
      <c r="AL177" s="170"/>
      <c r="AM177" s="72"/>
      <c r="AN177" s="111"/>
      <c r="AO177" s="72"/>
      <c r="AP177" s="156"/>
      <c r="AQ177" s="72"/>
      <c r="AR177" s="156"/>
      <c r="AS177" s="72"/>
      <c r="AT177" s="160"/>
      <c r="AU177" s="72"/>
      <c r="AV177" s="156"/>
      <c r="AW177" s="71"/>
      <c r="AX177" s="72"/>
      <c r="AY177" s="111"/>
      <c r="AZ177" s="71"/>
      <c r="BA177" s="72"/>
      <c r="BB177" s="171"/>
      <c r="BC177" s="72"/>
      <c r="BD177" s="75"/>
    </row>
    <row r="178" ht="16.5" customHeight="1" outlineLevel="1">
      <c r="A178" s="75"/>
      <c r="B178" s="105"/>
      <c r="C178" s="106"/>
      <c r="D178" s="72"/>
      <c r="E178" s="107"/>
      <c r="F178" s="71"/>
      <c r="G178" s="107"/>
      <c r="H178" s="71"/>
      <c r="I178" s="107"/>
      <c r="J178" s="71"/>
      <c r="K178" s="71"/>
      <c r="L178" s="71"/>
      <c r="M178" s="72"/>
      <c r="N178" s="246"/>
      <c r="O178" s="72"/>
      <c r="P178" s="109"/>
      <c r="Q178" s="71"/>
      <c r="R178" s="110"/>
      <c r="S178" s="72"/>
      <c r="T178" s="111"/>
      <c r="U178" s="72"/>
      <c r="V178" s="112"/>
      <c r="W178" s="71"/>
      <c r="X178" s="72"/>
      <c r="Y178" s="112"/>
      <c r="Z178" s="72"/>
      <c r="AA178" s="75"/>
      <c r="AB178" s="169"/>
      <c r="AC178" s="72"/>
      <c r="AD178" s="170"/>
      <c r="AE178" s="72"/>
      <c r="AF178" s="170"/>
      <c r="AG178" s="71"/>
      <c r="AH178" s="72"/>
      <c r="AI178" s="170"/>
      <c r="AJ178" s="71"/>
      <c r="AK178" s="72"/>
      <c r="AL178" s="170"/>
      <c r="AM178" s="72"/>
      <c r="AN178" s="111"/>
      <c r="AO178" s="72"/>
      <c r="AP178" s="156"/>
      <c r="AQ178" s="72"/>
      <c r="AR178" s="156"/>
      <c r="AS178" s="72"/>
      <c r="AT178" s="160"/>
      <c r="AU178" s="72"/>
      <c r="AV178" s="156"/>
      <c r="AW178" s="71"/>
      <c r="AX178" s="72"/>
      <c r="AY178" s="111"/>
      <c r="AZ178" s="71"/>
      <c r="BA178" s="72"/>
      <c r="BB178" s="171"/>
      <c r="BC178" s="72"/>
      <c r="BD178" s="75"/>
    </row>
    <row r="179" ht="16.5" customHeight="1" outlineLevel="1">
      <c r="A179" s="75"/>
      <c r="B179" s="105"/>
      <c r="C179" s="106"/>
      <c r="D179" s="72"/>
      <c r="E179" s="107"/>
      <c r="F179" s="71"/>
      <c r="G179" s="107"/>
      <c r="H179" s="71"/>
      <c r="I179" s="107"/>
      <c r="J179" s="71"/>
      <c r="K179" s="71"/>
      <c r="L179" s="71"/>
      <c r="M179" s="72"/>
      <c r="N179" s="246"/>
      <c r="O179" s="72"/>
      <c r="P179" s="109"/>
      <c r="Q179" s="71"/>
      <c r="R179" s="110"/>
      <c r="S179" s="72"/>
      <c r="T179" s="111"/>
      <c r="U179" s="72"/>
      <c r="V179" s="112"/>
      <c r="W179" s="71"/>
      <c r="X179" s="72"/>
      <c r="Y179" s="112"/>
      <c r="Z179" s="72"/>
      <c r="AA179" s="75"/>
      <c r="AB179" s="169"/>
      <c r="AC179" s="72"/>
      <c r="AD179" s="170"/>
      <c r="AE179" s="72"/>
      <c r="AF179" s="170"/>
      <c r="AG179" s="71"/>
      <c r="AH179" s="72"/>
      <c r="AI179" s="170"/>
      <c r="AJ179" s="71"/>
      <c r="AK179" s="72"/>
      <c r="AL179" s="170"/>
      <c r="AM179" s="72"/>
      <c r="AN179" s="111"/>
      <c r="AO179" s="72"/>
      <c r="AP179" s="156"/>
      <c r="AQ179" s="72"/>
      <c r="AR179" s="156"/>
      <c r="AS179" s="72"/>
      <c r="AT179" s="160"/>
      <c r="AU179" s="72"/>
      <c r="AV179" s="156"/>
      <c r="AW179" s="71"/>
      <c r="AX179" s="72"/>
      <c r="AY179" s="111"/>
      <c r="AZ179" s="71"/>
      <c r="BA179" s="72"/>
      <c r="BB179" s="171"/>
      <c r="BC179" s="72"/>
      <c r="BD179" s="75"/>
    </row>
    <row r="180" ht="16.5" customHeight="1" outlineLevel="1">
      <c r="A180" s="75"/>
      <c r="B180" s="105"/>
      <c r="C180" s="106"/>
      <c r="D180" s="72"/>
      <c r="E180" s="107"/>
      <c r="F180" s="71"/>
      <c r="G180" s="107"/>
      <c r="H180" s="71"/>
      <c r="I180" s="107"/>
      <c r="J180" s="71"/>
      <c r="K180" s="71"/>
      <c r="L180" s="71"/>
      <c r="M180" s="72"/>
      <c r="N180" s="246"/>
      <c r="O180" s="72"/>
      <c r="P180" s="109"/>
      <c r="Q180" s="71"/>
      <c r="R180" s="110"/>
      <c r="S180" s="72"/>
      <c r="T180" s="111"/>
      <c r="U180" s="72"/>
      <c r="V180" s="112"/>
      <c r="W180" s="71"/>
      <c r="X180" s="72"/>
      <c r="Y180" s="112"/>
      <c r="Z180" s="72"/>
      <c r="AA180" s="75"/>
      <c r="AB180" s="169"/>
      <c r="AC180" s="72"/>
      <c r="AD180" s="170"/>
      <c r="AE180" s="72"/>
      <c r="AF180" s="170"/>
      <c r="AG180" s="71"/>
      <c r="AH180" s="72"/>
      <c r="AI180" s="170"/>
      <c r="AJ180" s="71"/>
      <c r="AK180" s="72"/>
      <c r="AL180" s="170"/>
      <c r="AM180" s="72"/>
      <c r="AN180" s="111"/>
      <c r="AO180" s="72"/>
      <c r="AP180" s="156"/>
      <c r="AQ180" s="72"/>
      <c r="AR180" s="156"/>
      <c r="AS180" s="72"/>
      <c r="AT180" s="160"/>
      <c r="AU180" s="72"/>
      <c r="AV180" s="156"/>
      <c r="AW180" s="71"/>
      <c r="AX180" s="72"/>
      <c r="AY180" s="111"/>
      <c r="AZ180" s="71"/>
      <c r="BA180" s="72"/>
      <c r="BB180" s="171"/>
      <c r="BC180" s="72"/>
      <c r="BD180" s="75"/>
    </row>
    <row r="181" ht="16.5" customHeight="1" outlineLevel="1">
      <c r="A181" s="75"/>
      <c r="B181" s="105"/>
      <c r="C181" s="106"/>
      <c r="D181" s="72"/>
      <c r="E181" s="107"/>
      <c r="F181" s="71"/>
      <c r="G181" s="107"/>
      <c r="H181" s="71"/>
      <c r="I181" s="107"/>
      <c r="J181" s="71"/>
      <c r="K181" s="71"/>
      <c r="L181" s="71"/>
      <c r="M181" s="72"/>
      <c r="N181" s="246"/>
      <c r="O181" s="72"/>
      <c r="P181" s="109"/>
      <c r="Q181" s="71"/>
      <c r="R181" s="110"/>
      <c r="S181" s="72"/>
      <c r="T181" s="111"/>
      <c r="U181" s="72"/>
      <c r="V181" s="112"/>
      <c r="W181" s="71"/>
      <c r="X181" s="72"/>
      <c r="Y181" s="112"/>
      <c r="Z181" s="72"/>
      <c r="AA181" s="75"/>
      <c r="AB181" s="169"/>
      <c r="AC181" s="72"/>
      <c r="AD181" s="170"/>
      <c r="AE181" s="72"/>
      <c r="AF181" s="170"/>
      <c r="AG181" s="71"/>
      <c r="AH181" s="72"/>
      <c r="AI181" s="170"/>
      <c r="AJ181" s="71"/>
      <c r="AK181" s="72"/>
      <c r="AL181" s="170"/>
      <c r="AM181" s="72"/>
      <c r="AN181" s="111"/>
      <c r="AO181" s="72"/>
      <c r="AP181" s="156"/>
      <c r="AQ181" s="72"/>
      <c r="AR181" s="156"/>
      <c r="AS181" s="72"/>
      <c r="AT181" s="160"/>
      <c r="AU181" s="72"/>
      <c r="AV181" s="156"/>
      <c r="AW181" s="71"/>
      <c r="AX181" s="72"/>
      <c r="AY181" s="111"/>
      <c r="AZ181" s="71"/>
      <c r="BA181" s="72"/>
      <c r="BB181" s="171"/>
      <c r="BC181" s="72"/>
      <c r="BD181" s="75"/>
    </row>
    <row r="182" ht="16.5" customHeight="1" outlineLevel="1">
      <c r="A182" s="75"/>
      <c r="B182" s="105"/>
      <c r="C182" s="106"/>
      <c r="D182" s="72"/>
      <c r="E182" s="107"/>
      <c r="F182" s="71"/>
      <c r="G182" s="107"/>
      <c r="H182" s="71"/>
      <c r="I182" s="107"/>
      <c r="J182" s="71"/>
      <c r="K182" s="71"/>
      <c r="L182" s="71"/>
      <c r="M182" s="72"/>
      <c r="N182" s="246"/>
      <c r="O182" s="72"/>
      <c r="P182" s="109"/>
      <c r="Q182" s="71"/>
      <c r="R182" s="110"/>
      <c r="S182" s="72"/>
      <c r="T182" s="111"/>
      <c r="U182" s="72"/>
      <c r="V182" s="112"/>
      <c r="W182" s="71"/>
      <c r="X182" s="72"/>
      <c r="Y182" s="112"/>
      <c r="Z182" s="72"/>
      <c r="AA182" s="75"/>
      <c r="AB182" s="169"/>
      <c r="AC182" s="72"/>
      <c r="AD182" s="170"/>
      <c r="AE182" s="72"/>
      <c r="AF182" s="170"/>
      <c r="AG182" s="71"/>
      <c r="AH182" s="72"/>
      <c r="AI182" s="170"/>
      <c r="AJ182" s="71"/>
      <c r="AK182" s="72"/>
      <c r="AL182" s="170"/>
      <c r="AM182" s="72"/>
      <c r="AN182" s="111"/>
      <c r="AO182" s="72"/>
      <c r="AP182" s="156"/>
      <c r="AQ182" s="72"/>
      <c r="AR182" s="156"/>
      <c r="AS182" s="72"/>
      <c r="AT182" s="160"/>
      <c r="AU182" s="72"/>
      <c r="AV182" s="156"/>
      <c r="AW182" s="71"/>
      <c r="AX182" s="72"/>
      <c r="AY182" s="111"/>
      <c r="AZ182" s="71"/>
      <c r="BA182" s="72"/>
      <c r="BB182" s="171"/>
      <c r="BC182" s="72"/>
      <c r="BD182" s="75"/>
    </row>
    <row r="183" ht="16.5" customHeight="1" outlineLevel="1">
      <c r="A183" s="75"/>
      <c r="B183" s="105"/>
      <c r="C183" s="106"/>
      <c r="D183" s="72"/>
      <c r="E183" s="107"/>
      <c r="F183" s="71"/>
      <c r="G183" s="107"/>
      <c r="H183" s="71"/>
      <c r="I183" s="107"/>
      <c r="J183" s="71"/>
      <c r="K183" s="71"/>
      <c r="L183" s="71"/>
      <c r="M183" s="72"/>
      <c r="N183" s="246"/>
      <c r="O183" s="72"/>
      <c r="P183" s="109"/>
      <c r="Q183" s="71"/>
      <c r="R183" s="110"/>
      <c r="S183" s="72"/>
      <c r="T183" s="111"/>
      <c r="U183" s="72"/>
      <c r="V183" s="112"/>
      <c r="W183" s="71"/>
      <c r="X183" s="72"/>
      <c r="Y183" s="112"/>
      <c r="Z183" s="72"/>
      <c r="AA183" s="75"/>
      <c r="AB183" s="169"/>
      <c r="AC183" s="72"/>
      <c r="AD183" s="170"/>
      <c r="AE183" s="72"/>
      <c r="AF183" s="170"/>
      <c r="AG183" s="71"/>
      <c r="AH183" s="72"/>
      <c r="AI183" s="170"/>
      <c r="AJ183" s="71"/>
      <c r="AK183" s="72"/>
      <c r="AL183" s="170"/>
      <c r="AM183" s="72"/>
      <c r="AN183" s="111"/>
      <c r="AO183" s="72"/>
      <c r="AP183" s="156"/>
      <c r="AQ183" s="72"/>
      <c r="AR183" s="156"/>
      <c r="AS183" s="72"/>
      <c r="AT183" s="160"/>
      <c r="AU183" s="72"/>
      <c r="AV183" s="156"/>
      <c r="AW183" s="71"/>
      <c r="AX183" s="72"/>
      <c r="AY183" s="111"/>
      <c r="AZ183" s="71"/>
      <c r="BA183" s="72"/>
      <c r="BB183" s="171"/>
      <c r="BC183" s="72"/>
      <c r="BD183" s="75"/>
    </row>
    <row r="184" ht="16.5" customHeight="1" outlineLevel="1">
      <c r="A184" s="75"/>
      <c r="B184" s="105"/>
      <c r="C184" s="106"/>
      <c r="D184" s="72"/>
      <c r="E184" s="107"/>
      <c r="F184" s="71"/>
      <c r="G184" s="107"/>
      <c r="H184" s="71"/>
      <c r="I184" s="107"/>
      <c r="J184" s="71"/>
      <c r="K184" s="71"/>
      <c r="L184" s="71"/>
      <c r="M184" s="72"/>
      <c r="N184" s="246"/>
      <c r="O184" s="72"/>
      <c r="P184" s="109"/>
      <c r="Q184" s="71"/>
      <c r="R184" s="110"/>
      <c r="S184" s="72"/>
      <c r="T184" s="111"/>
      <c r="U184" s="72"/>
      <c r="V184" s="112"/>
      <c r="W184" s="71"/>
      <c r="X184" s="72"/>
      <c r="Y184" s="112"/>
      <c r="Z184" s="72"/>
      <c r="AA184" s="75"/>
      <c r="AB184" s="169"/>
      <c r="AC184" s="72"/>
      <c r="AD184" s="170"/>
      <c r="AE184" s="72"/>
      <c r="AF184" s="170"/>
      <c r="AG184" s="71"/>
      <c r="AH184" s="72"/>
      <c r="AI184" s="170"/>
      <c r="AJ184" s="71"/>
      <c r="AK184" s="72"/>
      <c r="AL184" s="170"/>
      <c r="AM184" s="72"/>
      <c r="AN184" s="111"/>
      <c r="AO184" s="72"/>
      <c r="AP184" s="156"/>
      <c r="AQ184" s="72"/>
      <c r="AR184" s="156"/>
      <c r="AS184" s="72"/>
      <c r="AT184" s="160"/>
      <c r="AU184" s="72"/>
      <c r="AV184" s="156"/>
      <c r="AW184" s="71"/>
      <c r="AX184" s="72"/>
      <c r="AY184" s="111"/>
      <c r="AZ184" s="71"/>
      <c r="BA184" s="72"/>
      <c r="BB184" s="171"/>
      <c r="BC184" s="72"/>
      <c r="BD184" s="75"/>
    </row>
    <row r="185" ht="16.5" customHeight="1" outlineLevel="1">
      <c r="A185" s="75"/>
      <c r="B185" s="105"/>
      <c r="C185" s="106"/>
      <c r="D185" s="72"/>
      <c r="E185" s="107"/>
      <c r="F185" s="71"/>
      <c r="G185" s="107"/>
      <c r="H185" s="71"/>
      <c r="I185" s="107"/>
      <c r="J185" s="71"/>
      <c r="K185" s="71"/>
      <c r="L185" s="71"/>
      <c r="M185" s="72"/>
      <c r="N185" s="246"/>
      <c r="O185" s="72"/>
      <c r="P185" s="109"/>
      <c r="Q185" s="71"/>
      <c r="R185" s="110"/>
      <c r="S185" s="72"/>
      <c r="T185" s="111"/>
      <c r="U185" s="72"/>
      <c r="V185" s="112"/>
      <c r="W185" s="71"/>
      <c r="X185" s="72"/>
      <c r="Y185" s="112"/>
      <c r="Z185" s="72"/>
      <c r="AA185" s="75"/>
      <c r="AB185" s="169"/>
      <c r="AC185" s="72"/>
      <c r="AD185" s="170"/>
      <c r="AE185" s="72"/>
      <c r="AF185" s="170"/>
      <c r="AG185" s="71"/>
      <c r="AH185" s="72"/>
      <c r="AI185" s="170"/>
      <c r="AJ185" s="71"/>
      <c r="AK185" s="72"/>
      <c r="AL185" s="170"/>
      <c r="AM185" s="72"/>
      <c r="AN185" s="111"/>
      <c r="AO185" s="72"/>
      <c r="AP185" s="156"/>
      <c r="AQ185" s="72"/>
      <c r="AR185" s="156"/>
      <c r="AS185" s="72"/>
      <c r="AT185" s="160"/>
      <c r="AU185" s="72"/>
      <c r="AV185" s="156"/>
      <c r="AW185" s="71"/>
      <c r="AX185" s="72"/>
      <c r="AY185" s="111"/>
      <c r="AZ185" s="71"/>
      <c r="BA185" s="72"/>
      <c r="BB185" s="171"/>
      <c r="BC185" s="72"/>
      <c r="BD185" s="75"/>
    </row>
    <row r="186" ht="16.5" customHeight="1" outlineLevel="1">
      <c r="A186" s="75"/>
      <c r="B186" s="105"/>
      <c r="C186" s="106"/>
      <c r="D186" s="72"/>
      <c r="E186" s="107"/>
      <c r="F186" s="71"/>
      <c r="G186" s="107"/>
      <c r="H186" s="71"/>
      <c r="I186" s="107"/>
      <c r="J186" s="71"/>
      <c r="K186" s="71"/>
      <c r="L186" s="71"/>
      <c r="M186" s="72"/>
      <c r="N186" s="246"/>
      <c r="O186" s="72"/>
      <c r="P186" s="109"/>
      <c r="Q186" s="71"/>
      <c r="R186" s="110"/>
      <c r="S186" s="72"/>
      <c r="T186" s="111"/>
      <c r="U186" s="72"/>
      <c r="V186" s="112"/>
      <c r="W186" s="71"/>
      <c r="X186" s="72"/>
      <c r="Y186" s="112"/>
      <c r="Z186" s="72"/>
      <c r="AA186" s="75"/>
      <c r="AB186" s="169"/>
      <c r="AC186" s="72"/>
      <c r="AD186" s="170"/>
      <c r="AE186" s="72"/>
      <c r="AF186" s="170"/>
      <c r="AG186" s="71"/>
      <c r="AH186" s="72"/>
      <c r="AI186" s="170"/>
      <c r="AJ186" s="71"/>
      <c r="AK186" s="72"/>
      <c r="AL186" s="170"/>
      <c r="AM186" s="72"/>
      <c r="AN186" s="111"/>
      <c r="AO186" s="72"/>
      <c r="AP186" s="156"/>
      <c r="AQ186" s="72"/>
      <c r="AR186" s="156"/>
      <c r="AS186" s="72"/>
      <c r="AT186" s="160"/>
      <c r="AU186" s="72"/>
      <c r="AV186" s="156"/>
      <c r="AW186" s="71"/>
      <c r="AX186" s="72"/>
      <c r="AY186" s="111"/>
      <c r="AZ186" s="71"/>
      <c r="BA186" s="72"/>
      <c r="BB186" s="171"/>
      <c r="BC186" s="72"/>
      <c r="BD186" s="75"/>
    </row>
    <row r="187" ht="16.5" customHeight="1" outlineLevel="1">
      <c r="A187" s="75"/>
      <c r="B187" s="105"/>
      <c r="C187" s="106"/>
      <c r="D187" s="72"/>
      <c r="E187" s="107"/>
      <c r="F187" s="71"/>
      <c r="G187" s="107"/>
      <c r="H187" s="71"/>
      <c r="I187" s="107"/>
      <c r="J187" s="71"/>
      <c r="K187" s="71"/>
      <c r="L187" s="71"/>
      <c r="M187" s="72"/>
      <c r="N187" s="246"/>
      <c r="O187" s="72"/>
      <c r="P187" s="109"/>
      <c r="Q187" s="71"/>
      <c r="R187" s="110"/>
      <c r="S187" s="72"/>
      <c r="T187" s="111"/>
      <c r="U187" s="72"/>
      <c r="V187" s="112"/>
      <c r="W187" s="71"/>
      <c r="X187" s="72"/>
      <c r="Y187" s="112"/>
      <c r="Z187" s="72"/>
      <c r="AA187" s="75"/>
      <c r="AB187" s="169"/>
      <c r="AC187" s="72"/>
      <c r="AD187" s="170"/>
      <c r="AE187" s="72"/>
      <c r="AF187" s="170"/>
      <c r="AG187" s="71"/>
      <c r="AH187" s="72"/>
      <c r="AI187" s="170"/>
      <c r="AJ187" s="71"/>
      <c r="AK187" s="72"/>
      <c r="AL187" s="170"/>
      <c r="AM187" s="72"/>
      <c r="AN187" s="111"/>
      <c r="AO187" s="72"/>
      <c r="AP187" s="156"/>
      <c r="AQ187" s="72"/>
      <c r="AR187" s="156"/>
      <c r="AS187" s="72"/>
      <c r="AT187" s="160"/>
      <c r="AU187" s="72"/>
      <c r="AV187" s="156"/>
      <c r="AW187" s="71"/>
      <c r="AX187" s="72"/>
      <c r="AY187" s="111"/>
      <c r="AZ187" s="71"/>
      <c r="BA187" s="72"/>
      <c r="BB187" s="171"/>
      <c r="BC187" s="72"/>
      <c r="BD187" s="75"/>
    </row>
    <row r="188" ht="16.5" customHeight="1" outlineLevel="1">
      <c r="A188" s="75"/>
      <c r="B188" s="105"/>
      <c r="C188" s="106"/>
      <c r="D188" s="72"/>
      <c r="E188" s="107"/>
      <c r="F188" s="71"/>
      <c r="G188" s="107"/>
      <c r="H188" s="71"/>
      <c r="I188" s="107"/>
      <c r="J188" s="71"/>
      <c r="K188" s="71"/>
      <c r="L188" s="71"/>
      <c r="M188" s="72"/>
      <c r="N188" s="246"/>
      <c r="O188" s="72"/>
      <c r="P188" s="109"/>
      <c r="Q188" s="71"/>
      <c r="R188" s="110"/>
      <c r="S188" s="72"/>
      <c r="T188" s="111"/>
      <c r="U188" s="72"/>
      <c r="V188" s="112"/>
      <c r="W188" s="71"/>
      <c r="X188" s="72"/>
      <c r="Y188" s="112"/>
      <c r="Z188" s="72"/>
      <c r="AA188" s="75"/>
      <c r="AB188" s="169"/>
      <c r="AC188" s="72"/>
      <c r="AD188" s="170"/>
      <c r="AE188" s="72"/>
      <c r="AF188" s="170"/>
      <c r="AG188" s="71"/>
      <c r="AH188" s="72"/>
      <c r="AI188" s="170"/>
      <c r="AJ188" s="71"/>
      <c r="AK188" s="72"/>
      <c r="AL188" s="170"/>
      <c r="AM188" s="72"/>
      <c r="AN188" s="111"/>
      <c r="AO188" s="72"/>
      <c r="AP188" s="156"/>
      <c r="AQ188" s="72"/>
      <c r="AR188" s="156"/>
      <c r="AS188" s="72"/>
      <c r="AT188" s="160"/>
      <c r="AU188" s="72"/>
      <c r="AV188" s="156"/>
      <c r="AW188" s="71"/>
      <c r="AX188" s="72"/>
      <c r="AY188" s="111"/>
      <c r="AZ188" s="71"/>
      <c r="BA188" s="72"/>
      <c r="BB188" s="171"/>
      <c r="BC188" s="72"/>
      <c r="BD188" s="75"/>
    </row>
    <row r="189" ht="16.5" customHeight="1" outlineLevel="1">
      <c r="A189" s="75"/>
      <c r="B189" s="105"/>
      <c r="C189" s="106"/>
      <c r="D189" s="72"/>
      <c r="E189" s="107"/>
      <c r="F189" s="71"/>
      <c r="G189" s="107"/>
      <c r="H189" s="71"/>
      <c r="I189" s="107"/>
      <c r="J189" s="71"/>
      <c r="K189" s="71"/>
      <c r="L189" s="71"/>
      <c r="M189" s="72"/>
      <c r="N189" s="246"/>
      <c r="O189" s="72"/>
      <c r="P189" s="109"/>
      <c r="Q189" s="71"/>
      <c r="R189" s="110"/>
      <c r="S189" s="72"/>
      <c r="T189" s="111"/>
      <c r="U189" s="72"/>
      <c r="V189" s="112"/>
      <c r="W189" s="71"/>
      <c r="X189" s="72"/>
      <c r="Y189" s="112"/>
      <c r="Z189" s="72"/>
      <c r="AA189" s="75"/>
      <c r="AB189" s="169"/>
      <c r="AC189" s="72"/>
      <c r="AD189" s="170"/>
      <c r="AE189" s="72"/>
      <c r="AF189" s="170"/>
      <c r="AG189" s="71"/>
      <c r="AH189" s="72"/>
      <c r="AI189" s="170"/>
      <c r="AJ189" s="71"/>
      <c r="AK189" s="72"/>
      <c r="AL189" s="170"/>
      <c r="AM189" s="72"/>
      <c r="AN189" s="111"/>
      <c r="AO189" s="72"/>
      <c r="AP189" s="156"/>
      <c r="AQ189" s="72"/>
      <c r="AR189" s="156"/>
      <c r="AS189" s="72"/>
      <c r="AT189" s="160"/>
      <c r="AU189" s="72"/>
      <c r="AV189" s="156"/>
      <c r="AW189" s="71"/>
      <c r="AX189" s="72"/>
      <c r="AY189" s="111"/>
      <c r="AZ189" s="71"/>
      <c r="BA189" s="72"/>
      <c r="BB189" s="171"/>
      <c r="BC189" s="72"/>
      <c r="BD189" s="75"/>
    </row>
    <row r="190" ht="16.5" customHeight="1" outlineLevel="1">
      <c r="A190" s="75"/>
      <c r="B190" s="105"/>
      <c r="C190" s="106"/>
      <c r="D190" s="72"/>
      <c r="E190" s="107"/>
      <c r="F190" s="71"/>
      <c r="G190" s="107"/>
      <c r="H190" s="71"/>
      <c r="I190" s="107"/>
      <c r="J190" s="71"/>
      <c r="K190" s="71"/>
      <c r="L190" s="71"/>
      <c r="M190" s="72"/>
      <c r="N190" s="246"/>
      <c r="O190" s="72"/>
      <c r="P190" s="109"/>
      <c r="Q190" s="71"/>
      <c r="R190" s="110"/>
      <c r="S190" s="72"/>
      <c r="T190" s="111"/>
      <c r="U190" s="72"/>
      <c r="V190" s="112"/>
      <c r="W190" s="71"/>
      <c r="X190" s="72"/>
      <c r="Y190" s="112"/>
      <c r="Z190" s="72"/>
      <c r="AA190" s="75"/>
      <c r="AB190" s="169"/>
      <c r="AC190" s="72"/>
      <c r="AD190" s="170"/>
      <c r="AE190" s="72"/>
      <c r="AF190" s="170"/>
      <c r="AG190" s="71"/>
      <c r="AH190" s="72"/>
      <c r="AI190" s="170"/>
      <c r="AJ190" s="71"/>
      <c r="AK190" s="72"/>
      <c r="AL190" s="170"/>
      <c r="AM190" s="72"/>
      <c r="AN190" s="111"/>
      <c r="AO190" s="72"/>
      <c r="AP190" s="156"/>
      <c r="AQ190" s="72"/>
      <c r="AR190" s="156"/>
      <c r="AS190" s="72"/>
      <c r="AT190" s="160"/>
      <c r="AU190" s="72"/>
      <c r="AV190" s="156"/>
      <c r="AW190" s="71"/>
      <c r="AX190" s="72"/>
      <c r="AY190" s="111"/>
      <c r="AZ190" s="71"/>
      <c r="BA190" s="72"/>
      <c r="BB190" s="171"/>
      <c r="BC190" s="72"/>
      <c r="BD190" s="75"/>
    </row>
    <row r="191" ht="16.5" customHeight="1" outlineLevel="1">
      <c r="A191" s="75"/>
      <c r="B191" s="105"/>
      <c r="C191" s="106"/>
      <c r="D191" s="72"/>
      <c r="E191" s="107"/>
      <c r="F191" s="71"/>
      <c r="G191" s="107"/>
      <c r="H191" s="71"/>
      <c r="I191" s="107"/>
      <c r="J191" s="71"/>
      <c r="K191" s="71"/>
      <c r="L191" s="71"/>
      <c r="M191" s="72"/>
      <c r="N191" s="246"/>
      <c r="O191" s="72"/>
      <c r="P191" s="109"/>
      <c r="Q191" s="71"/>
      <c r="R191" s="110"/>
      <c r="S191" s="72"/>
      <c r="T191" s="111"/>
      <c r="U191" s="72"/>
      <c r="V191" s="112"/>
      <c r="W191" s="71"/>
      <c r="X191" s="72"/>
      <c r="Y191" s="112"/>
      <c r="Z191" s="72"/>
      <c r="AA191" s="75"/>
      <c r="AB191" s="169"/>
      <c r="AC191" s="72"/>
      <c r="AD191" s="170"/>
      <c r="AE191" s="72"/>
      <c r="AF191" s="170"/>
      <c r="AG191" s="71"/>
      <c r="AH191" s="72"/>
      <c r="AI191" s="170"/>
      <c r="AJ191" s="71"/>
      <c r="AK191" s="72"/>
      <c r="AL191" s="170"/>
      <c r="AM191" s="72"/>
      <c r="AN191" s="111"/>
      <c r="AO191" s="72"/>
      <c r="AP191" s="156"/>
      <c r="AQ191" s="72"/>
      <c r="AR191" s="156"/>
      <c r="AS191" s="72"/>
      <c r="AT191" s="160"/>
      <c r="AU191" s="72"/>
      <c r="AV191" s="156"/>
      <c r="AW191" s="71"/>
      <c r="AX191" s="72"/>
      <c r="AY191" s="111"/>
      <c r="AZ191" s="71"/>
      <c r="BA191" s="72"/>
      <c r="BB191" s="171"/>
      <c r="BC191" s="72"/>
      <c r="BD191" s="75"/>
    </row>
    <row r="192" ht="16.5" customHeight="1" outlineLevel="1">
      <c r="A192" s="75"/>
      <c r="B192" s="105"/>
      <c r="C192" s="106"/>
      <c r="D192" s="72"/>
      <c r="E192" s="107"/>
      <c r="F192" s="71"/>
      <c r="G192" s="107"/>
      <c r="H192" s="71"/>
      <c r="I192" s="107"/>
      <c r="J192" s="71"/>
      <c r="K192" s="71"/>
      <c r="L192" s="71"/>
      <c r="M192" s="72"/>
      <c r="N192" s="246"/>
      <c r="O192" s="72"/>
      <c r="P192" s="109"/>
      <c r="Q192" s="71"/>
      <c r="R192" s="110"/>
      <c r="S192" s="72"/>
      <c r="T192" s="111"/>
      <c r="U192" s="72"/>
      <c r="V192" s="112"/>
      <c r="W192" s="71"/>
      <c r="X192" s="72"/>
      <c r="Y192" s="112"/>
      <c r="Z192" s="72"/>
      <c r="AA192" s="75"/>
      <c r="AB192" s="169"/>
      <c r="AC192" s="72"/>
      <c r="AD192" s="170"/>
      <c r="AE192" s="72"/>
      <c r="AF192" s="170"/>
      <c r="AG192" s="71"/>
      <c r="AH192" s="72"/>
      <c r="AI192" s="170"/>
      <c r="AJ192" s="71"/>
      <c r="AK192" s="72"/>
      <c r="AL192" s="170"/>
      <c r="AM192" s="72"/>
      <c r="AN192" s="111"/>
      <c r="AO192" s="72"/>
      <c r="AP192" s="156"/>
      <c r="AQ192" s="72"/>
      <c r="AR192" s="156"/>
      <c r="AS192" s="72"/>
      <c r="AT192" s="160"/>
      <c r="AU192" s="72"/>
      <c r="AV192" s="156"/>
      <c r="AW192" s="71"/>
      <c r="AX192" s="72"/>
      <c r="AY192" s="111"/>
      <c r="AZ192" s="71"/>
      <c r="BA192" s="72"/>
      <c r="BB192" s="171"/>
      <c r="BC192" s="72"/>
      <c r="BD192" s="75"/>
    </row>
    <row r="193" ht="16.5" customHeight="1" outlineLevel="1">
      <c r="A193" s="75"/>
      <c r="B193" s="105"/>
      <c r="C193" s="106"/>
      <c r="D193" s="72"/>
      <c r="E193" s="107"/>
      <c r="F193" s="71"/>
      <c r="G193" s="107"/>
      <c r="H193" s="71"/>
      <c r="I193" s="107"/>
      <c r="J193" s="71"/>
      <c r="K193" s="71"/>
      <c r="L193" s="71"/>
      <c r="M193" s="72"/>
      <c r="N193" s="246"/>
      <c r="O193" s="72"/>
      <c r="P193" s="109"/>
      <c r="Q193" s="71"/>
      <c r="R193" s="110"/>
      <c r="S193" s="72"/>
      <c r="T193" s="111"/>
      <c r="U193" s="72"/>
      <c r="V193" s="112"/>
      <c r="W193" s="71"/>
      <c r="X193" s="72"/>
      <c r="Y193" s="112"/>
      <c r="Z193" s="72"/>
      <c r="AA193" s="75"/>
      <c r="AB193" s="169"/>
      <c r="AC193" s="72"/>
      <c r="AD193" s="170"/>
      <c r="AE193" s="72"/>
      <c r="AF193" s="170"/>
      <c r="AG193" s="71"/>
      <c r="AH193" s="72"/>
      <c r="AI193" s="170"/>
      <c r="AJ193" s="71"/>
      <c r="AK193" s="72"/>
      <c r="AL193" s="170"/>
      <c r="AM193" s="72"/>
      <c r="AN193" s="111"/>
      <c r="AO193" s="72"/>
      <c r="AP193" s="156"/>
      <c r="AQ193" s="72"/>
      <c r="AR193" s="156"/>
      <c r="AS193" s="72"/>
      <c r="AT193" s="160"/>
      <c r="AU193" s="72"/>
      <c r="AV193" s="156"/>
      <c r="AW193" s="71"/>
      <c r="AX193" s="72"/>
      <c r="AY193" s="111"/>
      <c r="AZ193" s="71"/>
      <c r="BA193" s="72"/>
      <c r="BB193" s="171"/>
      <c r="BC193" s="72"/>
      <c r="BD193" s="75"/>
    </row>
    <row r="194" ht="16.5" customHeight="1" outlineLevel="1">
      <c r="A194" s="75"/>
      <c r="B194" s="105"/>
      <c r="C194" s="106"/>
      <c r="D194" s="72"/>
      <c r="E194" s="107"/>
      <c r="F194" s="71"/>
      <c r="G194" s="107"/>
      <c r="H194" s="71"/>
      <c r="I194" s="107"/>
      <c r="J194" s="71"/>
      <c r="K194" s="71"/>
      <c r="L194" s="71"/>
      <c r="M194" s="72"/>
      <c r="N194" s="246"/>
      <c r="O194" s="72"/>
      <c r="P194" s="109"/>
      <c r="Q194" s="71"/>
      <c r="R194" s="110"/>
      <c r="S194" s="72"/>
      <c r="T194" s="111"/>
      <c r="U194" s="72"/>
      <c r="V194" s="112"/>
      <c r="W194" s="71"/>
      <c r="X194" s="72"/>
      <c r="Y194" s="112"/>
      <c r="Z194" s="72"/>
      <c r="AA194" s="75"/>
      <c r="AB194" s="169"/>
      <c r="AC194" s="72"/>
      <c r="AD194" s="170"/>
      <c r="AE194" s="72"/>
      <c r="AF194" s="170"/>
      <c r="AG194" s="71"/>
      <c r="AH194" s="72"/>
      <c r="AI194" s="170"/>
      <c r="AJ194" s="71"/>
      <c r="AK194" s="72"/>
      <c r="AL194" s="170"/>
      <c r="AM194" s="72"/>
      <c r="AN194" s="111"/>
      <c r="AO194" s="72"/>
      <c r="AP194" s="156"/>
      <c r="AQ194" s="72"/>
      <c r="AR194" s="156"/>
      <c r="AS194" s="72"/>
      <c r="AT194" s="160"/>
      <c r="AU194" s="72"/>
      <c r="AV194" s="156"/>
      <c r="AW194" s="71"/>
      <c r="AX194" s="72"/>
      <c r="AY194" s="111"/>
      <c r="AZ194" s="71"/>
      <c r="BA194" s="72"/>
      <c r="BB194" s="171"/>
      <c r="BC194" s="72"/>
      <c r="BD194" s="75"/>
    </row>
    <row r="195" ht="16.5" customHeight="1" outlineLevel="1">
      <c r="A195" s="75"/>
      <c r="B195" s="105"/>
      <c r="C195" s="106"/>
      <c r="D195" s="72"/>
      <c r="E195" s="107"/>
      <c r="F195" s="71"/>
      <c r="G195" s="107"/>
      <c r="H195" s="71"/>
      <c r="I195" s="107"/>
      <c r="J195" s="71"/>
      <c r="K195" s="71"/>
      <c r="L195" s="71"/>
      <c r="M195" s="72"/>
      <c r="N195" s="246"/>
      <c r="O195" s="72"/>
      <c r="P195" s="109"/>
      <c r="Q195" s="71"/>
      <c r="R195" s="110"/>
      <c r="S195" s="72"/>
      <c r="T195" s="111"/>
      <c r="U195" s="72"/>
      <c r="V195" s="112"/>
      <c r="W195" s="71"/>
      <c r="X195" s="72"/>
      <c r="Y195" s="112"/>
      <c r="Z195" s="72"/>
      <c r="AA195" s="75"/>
      <c r="AB195" s="169"/>
      <c r="AC195" s="72"/>
      <c r="AD195" s="170"/>
      <c r="AE195" s="72"/>
      <c r="AF195" s="170"/>
      <c r="AG195" s="71"/>
      <c r="AH195" s="72"/>
      <c r="AI195" s="170"/>
      <c r="AJ195" s="71"/>
      <c r="AK195" s="72"/>
      <c r="AL195" s="170"/>
      <c r="AM195" s="72"/>
      <c r="AN195" s="111"/>
      <c r="AO195" s="72"/>
      <c r="AP195" s="156"/>
      <c r="AQ195" s="72"/>
      <c r="AR195" s="156"/>
      <c r="AS195" s="72"/>
      <c r="AT195" s="160"/>
      <c r="AU195" s="72"/>
      <c r="AV195" s="156"/>
      <c r="AW195" s="71"/>
      <c r="AX195" s="72"/>
      <c r="AY195" s="111"/>
      <c r="AZ195" s="71"/>
      <c r="BA195" s="72"/>
      <c r="BB195" s="171"/>
      <c r="BC195" s="72"/>
      <c r="BD195" s="75"/>
    </row>
    <row r="196" ht="16.5" customHeight="1" outlineLevel="1">
      <c r="A196" s="75"/>
      <c r="B196" s="105"/>
      <c r="C196" s="106"/>
      <c r="D196" s="72"/>
      <c r="E196" s="107"/>
      <c r="F196" s="71"/>
      <c r="G196" s="107"/>
      <c r="H196" s="71"/>
      <c r="I196" s="107"/>
      <c r="J196" s="71"/>
      <c r="K196" s="71"/>
      <c r="L196" s="71"/>
      <c r="M196" s="72"/>
      <c r="N196" s="246"/>
      <c r="O196" s="72"/>
      <c r="P196" s="109"/>
      <c r="Q196" s="71"/>
      <c r="R196" s="110"/>
      <c r="S196" s="72"/>
      <c r="T196" s="111"/>
      <c r="U196" s="72"/>
      <c r="V196" s="112"/>
      <c r="W196" s="71"/>
      <c r="X196" s="72"/>
      <c r="Y196" s="112"/>
      <c r="Z196" s="72"/>
      <c r="AA196" s="75"/>
      <c r="AB196" s="169"/>
      <c r="AC196" s="72"/>
      <c r="AD196" s="170"/>
      <c r="AE196" s="72"/>
      <c r="AF196" s="170"/>
      <c r="AG196" s="71"/>
      <c r="AH196" s="72"/>
      <c r="AI196" s="170"/>
      <c r="AJ196" s="71"/>
      <c r="AK196" s="72"/>
      <c r="AL196" s="170"/>
      <c r="AM196" s="72"/>
      <c r="AN196" s="111"/>
      <c r="AO196" s="72"/>
      <c r="AP196" s="156"/>
      <c r="AQ196" s="72"/>
      <c r="AR196" s="156"/>
      <c r="AS196" s="72"/>
      <c r="AT196" s="160"/>
      <c r="AU196" s="72"/>
      <c r="AV196" s="156"/>
      <c r="AW196" s="71"/>
      <c r="AX196" s="72"/>
      <c r="AY196" s="111"/>
      <c r="AZ196" s="71"/>
      <c r="BA196" s="72"/>
      <c r="BB196" s="171"/>
      <c r="BC196" s="72"/>
      <c r="BD196" s="75"/>
    </row>
    <row r="197" ht="16.5" customHeight="1" outlineLevel="1">
      <c r="A197" s="75"/>
      <c r="B197" s="105"/>
      <c r="C197" s="106"/>
      <c r="D197" s="72"/>
      <c r="E197" s="107"/>
      <c r="F197" s="71"/>
      <c r="G197" s="107"/>
      <c r="H197" s="71"/>
      <c r="I197" s="107"/>
      <c r="J197" s="71"/>
      <c r="K197" s="71"/>
      <c r="L197" s="71"/>
      <c r="M197" s="72"/>
      <c r="N197" s="246"/>
      <c r="O197" s="72"/>
      <c r="P197" s="109"/>
      <c r="Q197" s="71"/>
      <c r="R197" s="110"/>
      <c r="S197" s="72"/>
      <c r="T197" s="111"/>
      <c r="U197" s="72"/>
      <c r="V197" s="112"/>
      <c r="W197" s="71"/>
      <c r="X197" s="72"/>
      <c r="Y197" s="112"/>
      <c r="Z197" s="72"/>
      <c r="AA197" s="75"/>
      <c r="AB197" s="169"/>
      <c r="AC197" s="72"/>
      <c r="AD197" s="170"/>
      <c r="AE197" s="72"/>
      <c r="AF197" s="170"/>
      <c r="AG197" s="71"/>
      <c r="AH197" s="72"/>
      <c r="AI197" s="170"/>
      <c r="AJ197" s="71"/>
      <c r="AK197" s="72"/>
      <c r="AL197" s="170"/>
      <c r="AM197" s="72"/>
      <c r="AN197" s="111"/>
      <c r="AO197" s="72"/>
      <c r="AP197" s="156"/>
      <c r="AQ197" s="72"/>
      <c r="AR197" s="156"/>
      <c r="AS197" s="72"/>
      <c r="AT197" s="160"/>
      <c r="AU197" s="72"/>
      <c r="AV197" s="156"/>
      <c r="AW197" s="71"/>
      <c r="AX197" s="72"/>
      <c r="AY197" s="111"/>
      <c r="AZ197" s="71"/>
      <c r="BA197" s="72"/>
      <c r="BB197" s="171"/>
      <c r="BC197" s="72"/>
      <c r="BD197" s="75"/>
    </row>
    <row r="198" ht="16.5" customHeight="1" outlineLevel="1">
      <c r="A198" s="75"/>
      <c r="B198" s="105"/>
      <c r="C198" s="106"/>
      <c r="D198" s="72"/>
      <c r="E198" s="107"/>
      <c r="F198" s="71"/>
      <c r="G198" s="107"/>
      <c r="H198" s="71"/>
      <c r="I198" s="107"/>
      <c r="J198" s="71"/>
      <c r="K198" s="71"/>
      <c r="L198" s="71"/>
      <c r="M198" s="72"/>
      <c r="N198" s="246"/>
      <c r="O198" s="72"/>
      <c r="P198" s="109"/>
      <c r="Q198" s="71"/>
      <c r="R198" s="110"/>
      <c r="S198" s="72"/>
      <c r="T198" s="111"/>
      <c r="U198" s="72"/>
      <c r="V198" s="112"/>
      <c r="W198" s="71"/>
      <c r="X198" s="72"/>
      <c r="Y198" s="112"/>
      <c r="Z198" s="72"/>
      <c r="AA198" s="75"/>
      <c r="AB198" s="169"/>
      <c r="AC198" s="72"/>
      <c r="AD198" s="170"/>
      <c r="AE198" s="72"/>
      <c r="AF198" s="170"/>
      <c r="AG198" s="71"/>
      <c r="AH198" s="72"/>
      <c r="AI198" s="170"/>
      <c r="AJ198" s="71"/>
      <c r="AK198" s="72"/>
      <c r="AL198" s="170"/>
      <c r="AM198" s="72"/>
      <c r="AN198" s="111"/>
      <c r="AO198" s="72"/>
      <c r="AP198" s="156"/>
      <c r="AQ198" s="72"/>
      <c r="AR198" s="156"/>
      <c r="AS198" s="72"/>
      <c r="AT198" s="160"/>
      <c r="AU198" s="72"/>
      <c r="AV198" s="156"/>
      <c r="AW198" s="71"/>
      <c r="AX198" s="72"/>
      <c r="AY198" s="111"/>
      <c r="AZ198" s="71"/>
      <c r="BA198" s="72"/>
      <c r="BB198" s="171"/>
      <c r="BC198" s="72"/>
      <c r="BD198" s="75"/>
    </row>
    <row r="199" ht="16.5" customHeight="1" outlineLevel="1">
      <c r="A199" s="75"/>
      <c r="B199" s="105"/>
      <c r="C199" s="106"/>
      <c r="D199" s="72"/>
      <c r="E199" s="107"/>
      <c r="F199" s="71"/>
      <c r="G199" s="107"/>
      <c r="H199" s="71"/>
      <c r="I199" s="107"/>
      <c r="J199" s="71"/>
      <c r="K199" s="71"/>
      <c r="L199" s="71"/>
      <c r="M199" s="72"/>
      <c r="N199" s="246"/>
      <c r="O199" s="72"/>
      <c r="P199" s="109"/>
      <c r="Q199" s="71"/>
      <c r="R199" s="110"/>
      <c r="S199" s="72"/>
      <c r="T199" s="111"/>
      <c r="U199" s="72"/>
      <c r="V199" s="112"/>
      <c r="W199" s="71"/>
      <c r="X199" s="72"/>
      <c r="Y199" s="112"/>
      <c r="Z199" s="72"/>
      <c r="AA199" s="75"/>
      <c r="AB199" s="169"/>
      <c r="AC199" s="72"/>
      <c r="AD199" s="170"/>
      <c r="AE199" s="72"/>
      <c r="AF199" s="170"/>
      <c r="AG199" s="71"/>
      <c r="AH199" s="72"/>
      <c r="AI199" s="170"/>
      <c r="AJ199" s="71"/>
      <c r="AK199" s="72"/>
      <c r="AL199" s="170"/>
      <c r="AM199" s="72"/>
      <c r="AN199" s="111"/>
      <c r="AO199" s="72"/>
      <c r="AP199" s="156"/>
      <c r="AQ199" s="72"/>
      <c r="AR199" s="156"/>
      <c r="AS199" s="72"/>
      <c r="AT199" s="160"/>
      <c r="AU199" s="72"/>
      <c r="AV199" s="156"/>
      <c r="AW199" s="71"/>
      <c r="AX199" s="72"/>
      <c r="AY199" s="111"/>
      <c r="AZ199" s="71"/>
      <c r="BA199" s="72"/>
      <c r="BB199" s="171"/>
      <c r="BC199" s="72"/>
      <c r="BD199" s="75"/>
    </row>
    <row r="200" ht="16.5" customHeight="1" outlineLevel="1">
      <c r="A200" s="75"/>
      <c r="B200" s="105"/>
      <c r="C200" s="106"/>
      <c r="D200" s="72"/>
      <c r="E200" s="107"/>
      <c r="F200" s="71"/>
      <c r="G200" s="107"/>
      <c r="H200" s="71"/>
      <c r="I200" s="107"/>
      <c r="J200" s="71"/>
      <c r="K200" s="71"/>
      <c r="L200" s="71"/>
      <c r="M200" s="72"/>
      <c r="N200" s="246"/>
      <c r="O200" s="72"/>
      <c r="P200" s="109"/>
      <c r="Q200" s="71"/>
      <c r="R200" s="110"/>
      <c r="S200" s="72"/>
      <c r="T200" s="111"/>
      <c r="U200" s="72"/>
      <c r="V200" s="112"/>
      <c r="W200" s="71"/>
      <c r="X200" s="72"/>
      <c r="Y200" s="112"/>
      <c r="Z200" s="72"/>
      <c r="AA200" s="75"/>
      <c r="AB200" s="169"/>
      <c r="AC200" s="72"/>
      <c r="AD200" s="170"/>
      <c r="AE200" s="72"/>
      <c r="AF200" s="170"/>
      <c r="AG200" s="71"/>
      <c r="AH200" s="72"/>
      <c r="AI200" s="170"/>
      <c r="AJ200" s="71"/>
      <c r="AK200" s="72"/>
      <c r="AL200" s="170"/>
      <c r="AM200" s="72"/>
      <c r="AN200" s="111"/>
      <c r="AO200" s="72"/>
      <c r="AP200" s="156"/>
      <c r="AQ200" s="72"/>
      <c r="AR200" s="156"/>
      <c r="AS200" s="72"/>
      <c r="AT200" s="160"/>
      <c r="AU200" s="72"/>
      <c r="AV200" s="156"/>
      <c r="AW200" s="71"/>
      <c r="AX200" s="72"/>
      <c r="AY200" s="111"/>
      <c r="AZ200" s="71"/>
      <c r="BA200" s="72"/>
      <c r="BB200" s="171"/>
      <c r="BC200" s="72"/>
      <c r="BD200" s="75"/>
    </row>
    <row r="201" ht="16.5" customHeight="1" outlineLevel="1">
      <c r="A201" s="75"/>
      <c r="B201" s="105"/>
      <c r="C201" s="106"/>
      <c r="D201" s="72"/>
      <c r="E201" s="107"/>
      <c r="F201" s="71"/>
      <c r="G201" s="107"/>
      <c r="H201" s="71"/>
      <c r="I201" s="107"/>
      <c r="J201" s="71"/>
      <c r="K201" s="71"/>
      <c r="L201" s="71"/>
      <c r="M201" s="72"/>
      <c r="N201" s="246"/>
      <c r="O201" s="72"/>
      <c r="P201" s="109"/>
      <c r="Q201" s="71"/>
      <c r="R201" s="110"/>
      <c r="S201" s="72"/>
      <c r="T201" s="111"/>
      <c r="U201" s="72"/>
      <c r="V201" s="112"/>
      <c r="W201" s="71"/>
      <c r="X201" s="72"/>
      <c r="Y201" s="112"/>
      <c r="Z201" s="72"/>
      <c r="AA201" s="75"/>
      <c r="AB201" s="169"/>
      <c r="AC201" s="72"/>
      <c r="AD201" s="170"/>
      <c r="AE201" s="72"/>
      <c r="AF201" s="170"/>
      <c r="AG201" s="71"/>
      <c r="AH201" s="72"/>
      <c r="AI201" s="170"/>
      <c r="AJ201" s="71"/>
      <c r="AK201" s="72"/>
      <c r="AL201" s="170"/>
      <c r="AM201" s="72"/>
      <c r="AN201" s="111"/>
      <c r="AO201" s="72"/>
      <c r="AP201" s="156"/>
      <c r="AQ201" s="72"/>
      <c r="AR201" s="156"/>
      <c r="AS201" s="72"/>
      <c r="AT201" s="160"/>
      <c r="AU201" s="72"/>
      <c r="AV201" s="156"/>
      <c r="AW201" s="71"/>
      <c r="AX201" s="72"/>
      <c r="AY201" s="111"/>
      <c r="AZ201" s="71"/>
      <c r="BA201" s="72"/>
      <c r="BB201" s="171"/>
      <c r="BC201" s="72"/>
      <c r="BD201" s="75"/>
    </row>
    <row r="202" ht="16.5" customHeight="1" outlineLevel="1">
      <c r="A202" s="75"/>
      <c r="B202" s="105"/>
      <c r="C202" s="106"/>
      <c r="D202" s="72"/>
      <c r="E202" s="107"/>
      <c r="F202" s="71"/>
      <c r="G202" s="107"/>
      <c r="H202" s="71"/>
      <c r="I202" s="107"/>
      <c r="J202" s="71"/>
      <c r="K202" s="71"/>
      <c r="L202" s="71"/>
      <c r="M202" s="72"/>
      <c r="N202" s="246"/>
      <c r="O202" s="72"/>
      <c r="P202" s="109"/>
      <c r="Q202" s="71"/>
      <c r="R202" s="110"/>
      <c r="S202" s="72"/>
      <c r="T202" s="111"/>
      <c r="U202" s="72"/>
      <c r="V202" s="112"/>
      <c r="W202" s="71"/>
      <c r="X202" s="72"/>
      <c r="Y202" s="112"/>
      <c r="Z202" s="72"/>
      <c r="AA202" s="75"/>
      <c r="AB202" s="169"/>
      <c r="AC202" s="72"/>
      <c r="AD202" s="170"/>
      <c r="AE202" s="72"/>
      <c r="AF202" s="170"/>
      <c r="AG202" s="71"/>
      <c r="AH202" s="72"/>
      <c r="AI202" s="170"/>
      <c r="AJ202" s="71"/>
      <c r="AK202" s="72"/>
      <c r="AL202" s="170"/>
      <c r="AM202" s="72"/>
      <c r="AN202" s="111"/>
      <c r="AO202" s="72"/>
      <c r="AP202" s="156"/>
      <c r="AQ202" s="72"/>
      <c r="AR202" s="156"/>
      <c r="AS202" s="72"/>
      <c r="AT202" s="160"/>
      <c r="AU202" s="72"/>
      <c r="AV202" s="156"/>
      <c r="AW202" s="71"/>
      <c r="AX202" s="72"/>
      <c r="AY202" s="111"/>
      <c r="AZ202" s="71"/>
      <c r="BA202" s="72"/>
      <c r="BB202" s="171"/>
      <c r="BC202" s="72"/>
      <c r="BD202" s="75"/>
    </row>
    <row r="203" ht="16.5" customHeight="1" outlineLevel="1">
      <c r="A203" s="75"/>
      <c r="B203" s="105"/>
      <c r="C203" s="106"/>
      <c r="D203" s="72"/>
      <c r="E203" s="107"/>
      <c r="F203" s="71"/>
      <c r="G203" s="107"/>
      <c r="H203" s="71"/>
      <c r="I203" s="107"/>
      <c r="J203" s="71"/>
      <c r="K203" s="71"/>
      <c r="L203" s="71"/>
      <c r="M203" s="72"/>
      <c r="N203" s="246"/>
      <c r="O203" s="72"/>
      <c r="P203" s="109"/>
      <c r="Q203" s="71"/>
      <c r="R203" s="110"/>
      <c r="S203" s="72"/>
      <c r="T203" s="111"/>
      <c r="U203" s="72"/>
      <c r="V203" s="112"/>
      <c r="W203" s="71"/>
      <c r="X203" s="72"/>
      <c r="Y203" s="112"/>
      <c r="Z203" s="72"/>
      <c r="AA203" s="75"/>
      <c r="AB203" s="169"/>
      <c r="AC203" s="72"/>
      <c r="AD203" s="170"/>
      <c r="AE203" s="72"/>
      <c r="AF203" s="170"/>
      <c r="AG203" s="71"/>
      <c r="AH203" s="72"/>
      <c r="AI203" s="170"/>
      <c r="AJ203" s="71"/>
      <c r="AK203" s="72"/>
      <c r="AL203" s="170"/>
      <c r="AM203" s="72"/>
      <c r="AN203" s="111"/>
      <c r="AO203" s="72"/>
      <c r="AP203" s="156"/>
      <c r="AQ203" s="72"/>
      <c r="AR203" s="156"/>
      <c r="AS203" s="72"/>
      <c r="AT203" s="160"/>
      <c r="AU203" s="72"/>
      <c r="AV203" s="156"/>
      <c r="AW203" s="71"/>
      <c r="AX203" s="72"/>
      <c r="AY203" s="111"/>
      <c r="AZ203" s="71"/>
      <c r="BA203" s="72"/>
      <c r="BB203" s="171"/>
      <c r="BC203" s="72"/>
      <c r="BD203" s="75"/>
    </row>
    <row r="204" ht="16.5" customHeight="1" outlineLevel="1">
      <c r="A204" s="75"/>
      <c r="B204" s="105"/>
      <c r="C204" s="106"/>
      <c r="D204" s="72"/>
      <c r="E204" s="107"/>
      <c r="F204" s="71"/>
      <c r="G204" s="107"/>
      <c r="H204" s="71"/>
      <c r="I204" s="107"/>
      <c r="J204" s="71"/>
      <c r="K204" s="71"/>
      <c r="L204" s="71"/>
      <c r="M204" s="72"/>
      <c r="N204" s="246"/>
      <c r="O204" s="72"/>
      <c r="P204" s="109"/>
      <c r="Q204" s="71"/>
      <c r="R204" s="110"/>
      <c r="S204" s="72"/>
      <c r="T204" s="111"/>
      <c r="U204" s="72"/>
      <c r="V204" s="112"/>
      <c r="W204" s="71"/>
      <c r="X204" s="72"/>
      <c r="Y204" s="112"/>
      <c r="Z204" s="72"/>
      <c r="AA204" s="75"/>
      <c r="AB204" s="169"/>
      <c r="AC204" s="72"/>
      <c r="AD204" s="170"/>
      <c r="AE204" s="72"/>
      <c r="AF204" s="170"/>
      <c r="AG204" s="71"/>
      <c r="AH204" s="72"/>
      <c r="AI204" s="170"/>
      <c r="AJ204" s="71"/>
      <c r="AK204" s="72"/>
      <c r="AL204" s="170"/>
      <c r="AM204" s="72"/>
      <c r="AN204" s="111"/>
      <c r="AO204" s="72"/>
      <c r="AP204" s="156"/>
      <c r="AQ204" s="72"/>
      <c r="AR204" s="156"/>
      <c r="AS204" s="72"/>
      <c r="AT204" s="160"/>
      <c r="AU204" s="72"/>
      <c r="AV204" s="156"/>
      <c r="AW204" s="71"/>
      <c r="AX204" s="72"/>
      <c r="AY204" s="111"/>
      <c r="AZ204" s="71"/>
      <c r="BA204" s="72"/>
      <c r="BB204" s="171"/>
      <c r="BC204" s="72"/>
      <c r="BD204" s="75"/>
    </row>
    <row r="205" ht="16.5" customHeight="1" outlineLevel="1">
      <c r="A205" s="75"/>
      <c r="B205" s="105"/>
      <c r="C205" s="106"/>
      <c r="D205" s="72"/>
      <c r="E205" s="107"/>
      <c r="F205" s="71"/>
      <c r="G205" s="107"/>
      <c r="H205" s="71"/>
      <c r="I205" s="107"/>
      <c r="J205" s="71"/>
      <c r="K205" s="71"/>
      <c r="L205" s="71"/>
      <c r="M205" s="72"/>
      <c r="N205" s="246"/>
      <c r="O205" s="72"/>
      <c r="P205" s="109"/>
      <c r="Q205" s="71"/>
      <c r="R205" s="110"/>
      <c r="S205" s="72"/>
      <c r="T205" s="111"/>
      <c r="U205" s="72"/>
      <c r="V205" s="112"/>
      <c r="W205" s="71"/>
      <c r="X205" s="72"/>
      <c r="Y205" s="112"/>
      <c r="Z205" s="72"/>
      <c r="AA205" s="75"/>
      <c r="AB205" s="169"/>
      <c r="AC205" s="72"/>
      <c r="AD205" s="170"/>
      <c r="AE205" s="72"/>
      <c r="AF205" s="170"/>
      <c r="AG205" s="71"/>
      <c r="AH205" s="72"/>
      <c r="AI205" s="170"/>
      <c r="AJ205" s="71"/>
      <c r="AK205" s="72"/>
      <c r="AL205" s="170"/>
      <c r="AM205" s="72"/>
      <c r="AN205" s="111"/>
      <c r="AO205" s="72"/>
      <c r="AP205" s="156"/>
      <c r="AQ205" s="72"/>
      <c r="AR205" s="156"/>
      <c r="AS205" s="72"/>
      <c r="AT205" s="160"/>
      <c r="AU205" s="72"/>
      <c r="AV205" s="156"/>
      <c r="AW205" s="71"/>
      <c r="AX205" s="72"/>
      <c r="AY205" s="111"/>
      <c r="AZ205" s="71"/>
      <c r="BA205" s="72"/>
      <c r="BB205" s="171"/>
      <c r="BC205" s="72"/>
      <c r="BD205" s="75"/>
    </row>
    <row r="206" ht="16.5" customHeight="1" outlineLevel="1">
      <c r="A206" s="75"/>
      <c r="B206" s="105"/>
      <c r="C206" s="106"/>
      <c r="D206" s="72"/>
      <c r="E206" s="107"/>
      <c r="F206" s="71"/>
      <c r="G206" s="107"/>
      <c r="H206" s="71"/>
      <c r="I206" s="107"/>
      <c r="J206" s="71"/>
      <c r="K206" s="71"/>
      <c r="L206" s="71"/>
      <c r="M206" s="72"/>
      <c r="N206" s="246"/>
      <c r="O206" s="72"/>
      <c r="P206" s="109"/>
      <c r="Q206" s="71"/>
      <c r="R206" s="110"/>
      <c r="S206" s="72"/>
      <c r="T206" s="111"/>
      <c r="U206" s="72"/>
      <c r="V206" s="112"/>
      <c r="W206" s="71"/>
      <c r="X206" s="72"/>
      <c r="Y206" s="112"/>
      <c r="Z206" s="72"/>
      <c r="AA206" s="75"/>
      <c r="AB206" s="169"/>
      <c r="AC206" s="72"/>
      <c r="AD206" s="170"/>
      <c r="AE206" s="72"/>
      <c r="AF206" s="170"/>
      <c r="AG206" s="71"/>
      <c r="AH206" s="72"/>
      <c r="AI206" s="170"/>
      <c r="AJ206" s="71"/>
      <c r="AK206" s="72"/>
      <c r="AL206" s="170"/>
      <c r="AM206" s="72"/>
      <c r="AN206" s="111"/>
      <c r="AO206" s="72"/>
      <c r="AP206" s="156"/>
      <c r="AQ206" s="72"/>
      <c r="AR206" s="156"/>
      <c r="AS206" s="72"/>
      <c r="AT206" s="160"/>
      <c r="AU206" s="72"/>
      <c r="AV206" s="156"/>
      <c r="AW206" s="71"/>
      <c r="AX206" s="72"/>
      <c r="AY206" s="111"/>
      <c r="AZ206" s="71"/>
      <c r="BA206" s="72"/>
      <c r="BB206" s="171"/>
      <c r="BC206" s="72"/>
      <c r="BD206" s="75"/>
    </row>
    <row r="207" ht="16.5" customHeight="1" outlineLevel="1">
      <c r="A207" s="75"/>
      <c r="B207" s="105"/>
      <c r="C207" s="106"/>
      <c r="D207" s="72"/>
      <c r="E207" s="107"/>
      <c r="F207" s="71"/>
      <c r="G207" s="107"/>
      <c r="H207" s="71"/>
      <c r="I207" s="107"/>
      <c r="J207" s="71"/>
      <c r="K207" s="71"/>
      <c r="L207" s="71"/>
      <c r="M207" s="72"/>
      <c r="N207" s="246"/>
      <c r="O207" s="72"/>
      <c r="P207" s="109"/>
      <c r="Q207" s="71"/>
      <c r="R207" s="110"/>
      <c r="S207" s="72"/>
      <c r="T207" s="111"/>
      <c r="U207" s="72"/>
      <c r="V207" s="112"/>
      <c r="W207" s="71"/>
      <c r="X207" s="72"/>
      <c r="Y207" s="112"/>
      <c r="Z207" s="72"/>
      <c r="AA207" s="75"/>
      <c r="AB207" s="169"/>
      <c r="AC207" s="72"/>
      <c r="AD207" s="170"/>
      <c r="AE207" s="72"/>
      <c r="AF207" s="170"/>
      <c r="AG207" s="71"/>
      <c r="AH207" s="72"/>
      <c r="AI207" s="170"/>
      <c r="AJ207" s="71"/>
      <c r="AK207" s="72"/>
      <c r="AL207" s="170"/>
      <c r="AM207" s="72"/>
      <c r="AN207" s="111"/>
      <c r="AO207" s="72"/>
      <c r="AP207" s="156"/>
      <c r="AQ207" s="72"/>
      <c r="AR207" s="156"/>
      <c r="AS207" s="72"/>
      <c r="AT207" s="160"/>
      <c r="AU207" s="72"/>
      <c r="AV207" s="156"/>
      <c r="AW207" s="71"/>
      <c r="AX207" s="72"/>
      <c r="AY207" s="111"/>
      <c r="AZ207" s="71"/>
      <c r="BA207" s="72"/>
      <c r="BB207" s="171"/>
      <c r="BC207" s="72"/>
      <c r="BD207" s="75"/>
    </row>
    <row r="208" ht="16.5" customHeight="1" outlineLevel="1">
      <c r="A208" s="75"/>
      <c r="B208" s="105"/>
      <c r="C208" s="106"/>
      <c r="D208" s="72"/>
      <c r="E208" s="107"/>
      <c r="F208" s="71"/>
      <c r="G208" s="107"/>
      <c r="H208" s="71"/>
      <c r="I208" s="107"/>
      <c r="J208" s="71"/>
      <c r="K208" s="71"/>
      <c r="L208" s="71"/>
      <c r="M208" s="72"/>
      <c r="N208" s="246"/>
      <c r="O208" s="72"/>
      <c r="P208" s="109"/>
      <c r="Q208" s="71"/>
      <c r="R208" s="110"/>
      <c r="S208" s="72"/>
      <c r="T208" s="111"/>
      <c r="U208" s="72"/>
      <c r="V208" s="112"/>
      <c r="W208" s="71"/>
      <c r="X208" s="72"/>
      <c r="Y208" s="112"/>
      <c r="Z208" s="72"/>
      <c r="AA208" s="75"/>
      <c r="AB208" s="169"/>
      <c r="AC208" s="72"/>
      <c r="AD208" s="170"/>
      <c r="AE208" s="72"/>
      <c r="AF208" s="170"/>
      <c r="AG208" s="71"/>
      <c r="AH208" s="72"/>
      <c r="AI208" s="170"/>
      <c r="AJ208" s="71"/>
      <c r="AK208" s="72"/>
      <c r="AL208" s="170"/>
      <c r="AM208" s="72"/>
      <c r="AN208" s="111"/>
      <c r="AO208" s="72"/>
      <c r="AP208" s="156"/>
      <c r="AQ208" s="72"/>
      <c r="AR208" s="156"/>
      <c r="AS208" s="72"/>
      <c r="AT208" s="160"/>
      <c r="AU208" s="72"/>
      <c r="AV208" s="156"/>
      <c r="AW208" s="71"/>
      <c r="AX208" s="72"/>
      <c r="AY208" s="111"/>
      <c r="AZ208" s="71"/>
      <c r="BA208" s="72"/>
      <c r="BB208" s="171"/>
      <c r="BC208" s="72"/>
      <c r="BD208" s="75"/>
    </row>
    <row r="209" ht="16.5" customHeight="1" outlineLevel="1">
      <c r="A209" s="75"/>
      <c r="B209" s="105"/>
      <c r="C209" s="106"/>
      <c r="D209" s="72"/>
      <c r="E209" s="107"/>
      <c r="F209" s="71"/>
      <c r="G209" s="107"/>
      <c r="H209" s="71"/>
      <c r="I209" s="107"/>
      <c r="J209" s="71"/>
      <c r="K209" s="71"/>
      <c r="L209" s="71"/>
      <c r="M209" s="72"/>
      <c r="N209" s="246"/>
      <c r="O209" s="72"/>
      <c r="P209" s="109"/>
      <c r="Q209" s="71"/>
      <c r="R209" s="110"/>
      <c r="S209" s="72"/>
      <c r="T209" s="111"/>
      <c r="U209" s="72"/>
      <c r="V209" s="112"/>
      <c r="W209" s="71"/>
      <c r="X209" s="72"/>
      <c r="Y209" s="112"/>
      <c r="Z209" s="72"/>
      <c r="AA209" s="75"/>
      <c r="AB209" s="169"/>
      <c r="AC209" s="72"/>
      <c r="AD209" s="170"/>
      <c r="AE209" s="72"/>
      <c r="AF209" s="170"/>
      <c r="AG209" s="71"/>
      <c r="AH209" s="72"/>
      <c r="AI209" s="170"/>
      <c r="AJ209" s="71"/>
      <c r="AK209" s="72"/>
      <c r="AL209" s="170"/>
      <c r="AM209" s="72"/>
      <c r="AN209" s="111"/>
      <c r="AO209" s="72"/>
      <c r="AP209" s="156"/>
      <c r="AQ209" s="72"/>
      <c r="AR209" s="156"/>
      <c r="AS209" s="72"/>
      <c r="AT209" s="160"/>
      <c r="AU209" s="72"/>
      <c r="AV209" s="156"/>
      <c r="AW209" s="71"/>
      <c r="AX209" s="72"/>
      <c r="AY209" s="111"/>
      <c r="AZ209" s="71"/>
      <c r="BA209" s="72"/>
      <c r="BB209" s="171"/>
      <c r="BC209" s="72"/>
      <c r="BD209" s="75"/>
    </row>
    <row r="210" ht="16.5" customHeight="1" outlineLevel="1">
      <c r="A210" s="75"/>
      <c r="B210" s="105"/>
      <c r="C210" s="106"/>
      <c r="D210" s="72"/>
      <c r="E210" s="107"/>
      <c r="F210" s="71"/>
      <c r="G210" s="107"/>
      <c r="H210" s="71"/>
      <c r="I210" s="107"/>
      <c r="J210" s="71"/>
      <c r="K210" s="71"/>
      <c r="L210" s="71"/>
      <c r="M210" s="72"/>
      <c r="N210" s="246"/>
      <c r="O210" s="72"/>
      <c r="P210" s="109"/>
      <c r="Q210" s="71"/>
      <c r="R210" s="110"/>
      <c r="S210" s="72"/>
      <c r="T210" s="111"/>
      <c r="U210" s="72"/>
      <c r="V210" s="112"/>
      <c r="W210" s="71"/>
      <c r="X210" s="72"/>
      <c r="Y210" s="112"/>
      <c r="Z210" s="72"/>
      <c r="AA210" s="75"/>
      <c r="AB210" s="169"/>
      <c r="AC210" s="72"/>
      <c r="AD210" s="170"/>
      <c r="AE210" s="72"/>
      <c r="AF210" s="170"/>
      <c r="AG210" s="71"/>
      <c r="AH210" s="72"/>
      <c r="AI210" s="170"/>
      <c r="AJ210" s="71"/>
      <c r="AK210" s="72"/>
      <c r="AL210" s="170"/>
      <c r="AM210" s="72"/>
      <c r="AN210" s="111"/>
      <c r="AO210" s="72"/>
      <c r="AP210" s="156"/>
      <c r="AQ210" s="72"/>
      <c r="AR210" s="156"/>
      <c r="AS210" s="72"/>
      <c r="AT210" s="160"/>
      <c r="AU210" s="72"/>
      <c r="AV210" s="156"/>
      <c r="AW210" s="71"/>
      <c r="AX210" s="72"/>
      <c r="AY210" s="111"/>
      <c r="AZ210" s="71"/>
      <c r="BA210" s="72"/>
      <c r="BB210" s="171"/>
      <c r="BC210" s="72"/>
      <c r="BD210" s="75"/>
    </row>
    <row r="211" ht="16.5" customHeight="1" outlineLevel="1">
      <c r="A211" s="75"/>
      <c r="B211" s="105"/>
      <c r="C211" s="106"/>
      <c r="D211" s="72"/>
      <c r="E211" s="107"/>
      <c r="F211" s="71"/>
      <c r="G211" s="107"/>
      <c r="H211" s="71"/>
      <c r="I211" s="107"/>
      <c r="J211" s="71"/>
      <c r="K211" s="71"/>
      <c r="L211" s="71"/>
      <c r="M211" s="72"/>
      <c r="N211" s="246"/>
      <c r="O211" s="72"/>
      <c r="P211" s="109"/>
      <c r="Q211" s="71"/>
      <c r="R211" s="110"/>
      <c r="S211" s="72"/>
      <c r="T211" s="111"/>
      <c r="U211" s="72"/>
      <c r="V211" s="112"/>
      <c r="W211" s="71"/>
      <c r="X211" s="72"/>
      <c r="Y211" s="112"/>
      <c r="Z211" s="72"/>
      <c r="AA211" s="75"/>
      <c r="AB211" s="169"/>
      <c r="AC211" s="72"/>
      <c r="AD211" s="170"/>
      <c r="AE211" s="72"/>
      <c r="AF211" s="170"/>
      <c r="AG211" s="71"/>
      <c r="AH211" s="72"/>
      <c r="AI211" s="170"/>
      <c r="AJ211" s="71"/>
      <c r="AK211" s="72"/>
      <c r="AL211" s="170"/>
      <c r="AM211" s="72"/>
      <c r="AN211" s="111"/>
      <c r="AO211" s="72"/>
      <c r="AP211" s="156"/>
      <c r="AQ211" s="72"/>
      <c r="AR211" s="156"/>
      <c r="AS211" s="72"/>
      <c r="AT211" s="160"/>
      <c r="AU211" s="72"/>
      <c r="AV211" s="156"/>
      <c r="AW211" s="71"/>
      <c r="AX211" s="72"/>
      <c r="AY211" s="111"/>
      <c r="AZ211" s="71"/>
      <c r="BA211" s="72"/>
      <c r="BB211" s="171"/>
      <c r="BC211" s="72"/>
      <c r="BD211" s="75"/>
    </row>
    <row r="212" ht="16.5" customHeight="1" outlineLevel="1">
      <c r="A212" s="75"/>
      <c r="B212" s="105"/>
      <c r="C212" s="106"/>
      <c r="D212" s="72"/>
      <c r="E212" s="107"/>
      <c r="F212" s="71"/>
      <c r="G212" s="107"/>
      <c r="H212" s="71"/>
      <c r="I212" s="107"/>
      <c r="J212" s="71"/>
      <c r="K212" s="71"/>
      <c r="L212" s="71"/>
      <c r="M212" s="72"/>
      <c r="N212" s="246"/>
      <c r="O212" s="72"/>
      <c r="P212" s="109"/>
      <c r="Q212" s="71"/>
      <c r="R212" s="110"/>
      <c r="S212" s="72"/>
      <c r="T212" s="111"/>
      <c r="U212" s="72"/>
      <c r="V212" s="112"/>
      <c r="W212" s="71"/>
      <c r="X212" s="72"/>
      <c r="Y212" s="112"/>
      <c r="Z212" s="72"/>
      <c r="AA212" s="75"/>
      <c r="AB212" s="169"/>
      <c r="AC212" s="72"/>
      <c r="AD212" s="170"/>
      <c r="AE212" s="72"/>
      <c r="AF212" s="170"/>
      <c r="AG212" s="71"/>
      <c r="AH212" s="72"/>
      <c r="AI212" s="170"/>
      <c r="AJ212" s="71"/>
      <c r="AK212" s="72"/>
      <c r="AL212" s="170"/>
      <c r="AM212" s="72"/>
      <c r="AN212" s="111"/>
      <c r="AO212" s="72"/>
      <c r="AP212" s="156"/>
      <c r="AQ212" s="72"/>
      <c r="AR212" s="156"/>
      <c r="AS212" s="72"/>
      <c r="AT212" s="160"/>
      <c r="AU212" s="72"/>
      <c r="AV212" s="156"/>
      <c r="AW212" s="71"/>
      <c r="AX212" s="72"/>
      <c r="AY212" s="111"/>
      <c r="AZ212" s="71"/>
      <c r="BA212" s="72"/>
      <c r="BB212" s="171"/>
      <c r="BC212" s="72"/>
      <c r="BD212" s="75"/>
    </row>
    <row r="213" ht="16.5" customHeight="1" outlineLevel="1">
      <c r="A213" s="75"/>
      <c r="B213" s="105"/>
      <c r="C213" s="106"/>
      <c r="D213" s="72"/>
      <c r="E213" s="107"/>
      <c r="F213" s="71"/>
      <c r="G213" s="107"/>
      <c r="H213" s="71"/>
      <c r="I213" s="107"/>
      <c r="J213" s="71"/>
      <c r="K213" s="71"/>
      <c r="L213" s="71"/>
      <c r="M213" s="72"/>
      <c r="N213" s="246"/>
      <c r="O213" s="72"/>
      <c r="P213" s="109"/>
      <c r="Q213" s="71"/>
      <c r="R213" s="110"/>
      <c r="S213" s="72"/>
      <c r="T213" s="111"/>
      <c r="U213" s="72"/>
      <c r="V213" s="112"/>
      <c r="W213" s="71"/>
      <c r="X213" s="72"/>
      <c r="Y213" s="112"/>
      <c r="Z213" s="72"/>
      <c r="AA213" s="75"/>
      <c r="AB213" s="169"/>
      <c r="AC213" s="72"/>
      <c r="AD213" s="170"/>
      <c r="AE213" s="72"/>
      <c r="AF213" s="170"/>
      <c r="AG213" s="71"/>
      <c r="AH213" s="72"/>
      <c r="AI213" s="170"/>
      <c r="AJ213" s="71"/>
      <c r="AK213" s="72"/>
      <c r="AL213" s="170"/>
      <c r="AM213" s="72"/>
      <c r="AN213" s="111"/>
      <c r="AO213" s="72"/>
      <c r="AP213" s="156"/>
      <c r="AQ213" s="72"/>
      <c r="AR213" s="156"/>
      <c r="AS213" s="72"/>
      <c r="AT213" s="160"/>
      <c r="AU213" s="72"/>
      <c r="AV213" s="156"/>
      <c r="AW213" s="71"/>
      <c r="AX213" s="72"/>
      <c r="AY213" s="111"/>
      <c r="AZ213" s="71"/>
      <c r="BA213" s="72"/>
      <c r="BB213" s="171"/>
      <c r="BC213" s="72"/>
      <c r="BD213" s="75"/>
    </row>
    <row r="214" ht="16.5" customHeight="1" outlineLevel="1">
      <c r="A214" s="75"/>
      <c r="B214" s="105"/>
      <c r="C214" s="106"/>
      <c r="D214" s="72"/>
      <c r="E214" s="107"/>
      <c r="F214" s="71"/>
      <c r="G214" s="107"/>
      <c r="H214" s="71"/>
      <c r="I214" s="107"/>
      <c r="J214" s="71"/>
      <c r="K214" s="71"/>
      <c r="L214" s="71"/>
      <c r="M214" s="72"/>
      <c r="N214" s="246"/>
      <c r="O214" s="72"/>
      <c r="P214" s="109"/>
      <c r="Q214" s="71"/>
      <c r="R214" s="110"/>
      <c r="S214" s="72"/>
      <c r="T214" s="111"/>
      <c r="U214" s="72"/>
      <c r="V214" s="112"/>
      <c r="W214" s="71"/>
      <c r="X214" s="72"/>
      <c r="Y214" s="112"/>
      <c r="Z214" s="72"/>
      <c r="AA214" s="75"/>
      <c r="AB214" s="169"/>
      <c r="AC214" s="72"/>
      <c r="AD214" s="170"/>
      <c r="AE214" s="72"/>
      <c r="AF214" s="170"/>
      <c r="AG214" s="71"/>
      <c r="AH214" s="72"/>
      <c r="AI214" s="170"/>
      <c r="AJ214" s="71"/>
      <c r="AK214" s="72"/>
      <c r="AL214" s="170"/>
      <c r="AM214" s="72"/>
      <c r="AN214" s="111"/>
      <c r="AO214" s="72"/>
      <c r="AP214" s="156"/>
      <c r="AQ214" s="72"/>
      <c r="AR214" s="156"/>
      <c r="AS214" s="72"/>
      <c r="AT214" s="160"/>
      <c r="AU214" s="72"/>
      <c r="AV214" s="156"/>
      <c r="AW214" s="71"/>
      <c r="AX214" s="72"/>
      <c r="AY214" s="111"/>
      <c r="AZ214" s="71"/>
      <c r="BA214" s="72"/>
      <c r="BB214" s="171"/>
      <c r="BC214" s="72"/>
      <c r="BD214" s="75"/>
    </row>
    <row r="215" ht="16.5" customHeight="1" outlineLevel="1">
      <c r="A215" s="75"/>
      <c r="B215" s="105"/>
      <c r="C215" s="106"/>
      <c r="D215" s="72"/>
      <c r="E215" s="107"/>
      <c r="F215" s="71"/>
      <c r="G215" s="107"/>
      <c r="H215" s="71"/>
      <c r="I215" s="107"/>
      <c r="J215" s="71"/>
      <c r="K215" s="71"/>
      <c r="L215" s="71"/>
      <c r="M215" s="72"/>
      <c r="N215" s="246"/>
      <c r="O215" s="72"/>
      <c r="P215" s="109"/>
      <c r="Q215" s="71"/>
      <c r="R215" s="110"/>
      <c r="S215" s="72"/>
      <c r="T215" s="111"/>
      <c r="U215" s="72"/>
      <c r="V215" s="112"/>
      <c r="W215" s="71"/>
      <c r="X215" s="72"/>
      <c r="Y215" s="112"/>
      <c r="Z215" s="72"/>
      <c r="AA215" s="75"/>
      <c r="AB215" s="169"/>
      <c r="AC215" s="72"/>
      <c r="AD215" s="170"/>
      <c r="AE215" s="72"/>
      <c r="AF215" s="170"/>
      <c r="AG215" s="71"/>
      <c r="AH215" s="72"/>
      <c r="AI215" s="170"/>
      <c r="AJ215" s="71"/>
      <c r="AK215" s="72"/>
      <c r="AL215" s="170"/>
      <c r="AM215" s="72"/>
      <c r="AN215" s="111"/>
      <c r="AO215" s="72"/>
      <c r="AP215" s="156"/>
      <c r="AQ215" s="72"/>
      <c r="AR215" s="156"/>
      <c r="AS215" s="72"/>
      <c r="AT215" s="160"/>
      <c r="AU215" s="72"/>
      <c r="AV215" s="156"/>
      <c r="AW215" s="71"/>
      <c r="AX215" s="72"/>
      <c r="AY215" s="111"/>
      <c r="AZ215" s="71"/>
      <c r="BA215" s="72"/>
      <c r="BB215" s="171"/>
      <c r="BC215" s="72"/>
      <c r="BD215" s="75"/>
    </row>
    <row r="216" ht="16.5" customHeight="1" outlineLevel="1">
      <c r="A216" s="75"/>
      <c r="B216" s="105"/>
      <c r="C216" s="106"/>
      <c r="D216" s="72"/>
      <c r="E216" s="107"/>
      <c r="F216" s="71"/>
      <c r="G216" s="107"/>
      <c r="H216" s="71"/>
      <c r="I216" s="107"/>
      <c r="J216" s="71"/>
      <c r="K216" s="71"/>
      <c r="L216" s="71"/>
      <c r="M216" s="72"/>
      <c r="N216" s="246"/>
      <c r="O216" s="72"/>
      <c r="P216" s="109"/>
      <c r="Q216" s="71"/>
      <c r="R216" s="110"/>
      <c r="S216" s="72"/>
      <c r="T216" s="111"/>
      <c r="U216" s="72"/>
      <c r="V216" s="112"/>
      <c r="W216" s="71"/>
      <c r="X216" s="72"/>
      <c r="Y216" s="112"/>
      <c r="Z216" s="72"/>
      <c r="AA216" s="75"/>
      <c r="AB216" s="169"/>
      <c r="AC216" s="72"/>
      <c r="AD216" s="170"/>
      <c r="AE216" s="72"/>
      <c r="AF216" s="170"/>
      <c r="AG216" s="71"/>
      <c r="AH216" s="72"/>
      <c r="AI216" s="170"/>
      <c r="AJ216" s="71"/>
      <c r="AK216" s="72"/>
      <c r="AL216" s="170"/>
      <c r="AM216" s="72"/>
      <c r="AN216" s="111"/>
      <c r="AO216" s="72"/>
      <c r="AP216" s="156"/>
      <c r="AQ216" s="72"/>
      <c r="AR216" s="156"/>
      <c r="AS216" s="72"/>
      <c r="AT216" s="160"/>
      <c r="AU216" s="72"/>
      <c r="AV216" s="156"/>
      <c r="AW216" s="71"/>
      <c r="AX216" s="72"/>
      <c r="AY216" s="111"/>
      <c r="AZ216" s="71"/>
      <c r="BA216" s="72"/>
      <c r="BB216" s="171"/>
      <c r="BC216" s="72"/>
      <c r="BD216" s="75"/>
    </row>
    <row r="217" ht="16.5" customHeight="1" outlineLevel="1">
      <c r="A217" s="75"/>
      <c r="B217" s="105"/>
      <c r="C217" s="106"/>
      <c r="D217" s="72"/>
      <c r="E217" s="107"/>
      <c r="F217" s="71"/>
      <c r="G217" s="107"/>
      <c r="H217" s="71"/>
      <c r="I217" s="107"/>
      <c r="J217" s="71"/>
      <c r="K217" s="71"/>
      <c r="L217" s="71"/>
      <c r="M217" s="72"/>
      <c r="N217" s="246"/>
      <c r="O217" s="72"/>
      <c r="P217" s="109"/>
      <c r="Q217" s="71"/>
      <c r="R217" s="110"/>
      <c r="S217" s="72"/>
      <c r="T217" s="111"/>
      <c r="U217" s="72"/>
      <c r="V217" s="112"/>
      <c r="W217" s="71"/>
      <c r="X217" s="72"/>
      <c r="Y217" s="112"/>
      <c r="Z217" s="72"/>
      <c r="AA217" s="75"/>
      <c r="AB217" s="169"/>
      <c r="AC217" s="72"/>
      <c r="AD217" s="170"/>
      <c r="AE217" s="72"/>
      <c r="AF217" s="170"/>
      <c r="AG217" s="71"/>
      <c r="AH217" s="72"/>
      <c r="AI217" s="170"/>
      <c r="AJ217" s="71"/>
      <c r="AK217" s="72"/>
      <c r="AL217" s="170"/>
      <c r="AM217" s="72"/>
      <c r="AN217" s="111"/>
      <c r="AO217" s="72"/>
      <c r="AP217" s="156"/>
      <c r="AQ217" s="72"/>
      <c r="AR217" s="156"/>
      <c r="AS217" s="72"/>
      <c r="AT217" s="160"/>
      <c r="AU217" s="72"/>
      <c r="AV217" s="156"/>
      <c r="AW217" s="71"/>
      <c r="AX217" s="72"/>
      <c r="AY217" s="111"/>
      <c r="AZ217" s="71"/>
      <c r="BA217" s="72"/>
      <c r="BB217" s="171"/>
      <c r="BC217" s="72"/>
      <c r="BD217" s="75"/>
    </row>
    <row r="218" ht="16.5" customHeight="1" outlineLevel="1">
      <c r="A218" s="75"/>
      <c r="B218" s="105"/>
      <c r="C218" s="106"/>
      <c r="D218" s="72"/>
      <c r="E218" s="107"/>
      <c r="F218" s="71"/>
      <c r="G218" s="107"/>
      <c r="H218" s="71"/>
      <c r="I218" s="107"/>
      <c r="J218" s="71"/>
      <c r="K218" s="71"/>
      <c r="L218" s="71"/>
      <c r="M218" s="72"/>
      <c r="N218" s="246"/>
      <c r="O218" s="72"/>
      <c r="P218" s="109"/>
      <c r="Q218" s="71"/>
      <c r="R218" s="110"/>
      <c r="S218" s="72"/>
      <c r="T218" s="111"/>
      <c r="U218" s="72"/>
      <c r="V218" s="112"/>
      <c r="W218" s="71"/>
      <c r="X218" s="72"/>
      <c r="Y218" s="112"/>
      <c r="Z218" s="72"/>
      <c r="AA218" s="75"/>
      <c r="AB218" s="169"/>
      <c r="AC218" s="72"/>
      <c r="AD218" s="170"/>
      <c r="AE218" s="72"/>
      <c r="AF218" s="170"/>
      <c r="AG218" s="71"/>
      <c r="AH218" s="72"/>
      <c r="AI218" s="170"/>
      <c r="AJ218" s="71"/>
      <c r="AK218" s="72"/>
      <c r="AL218" s="170"/>
      <c r="AM218" s="72"/>
      <c r="AN218" s="111"/>
      <c r="AO218" s="72"/>
      <c r="AP218" s="156"/>
      <c r="AQ218" s="72"/>
      <c r="AR218" s="156"/>
      <c r="AS218" s="72"/>
      <c r="AT218" s="160"/>
      <c r="AU218" s="72"/>
      <c r="AV218" s="156"/>
      <c r="AW218" s="71"/>
      <c r="AX218" s="72"/>
      <c r="AY218" s="111"/>
      <c r="AZ218" s="71"/>
      <c r="BA218" s="72"/>
      <c r="BB218" s="171"/>
      <c r="BC218" s="72"/>
      <c r="BD218" s="75"/>
    </row>
    <row r="219" ht="16.5" customHeight="1" outlineLevel="1">
      <c r="A219" s="75"/>
      <c r="B219" s="105"/>
      <c r="C219" s="106"/>
      <c r="D219" s="72"/>
      <c r="E219" s="107"/>
      <c r="F219" s="71"/>
      <c r="G219" s="107"/>
      <c r="H219" s="71"/>
      <c r="I219" s="107"/>
      <c r="J219" s="71"/>
      <c r="K219" s="71"/>
      <c r="L219" s="71"/>
      <c r="M219" s="72"/>
      <c r="N219" s="246"/>
      <c r="O219" s="72"/>
      <c r="P219" s="109"/>
      <c r="Q219" s="71"/>
      <c r="R219" s="110"/>
      <c r="S219" s="72"/>
      <c r="T219" s="111"/>
      <c r="U219" s="72"/>
      <c r="V219" s="112"/>
      <c r="W219" s="71"/>
      <c r="X219" s="72"/>
      <c r="Y219" s="112"/>
      <c r="Z219" s="72"/>
      <c r="AA219" s="75"/>
      <c r="AB219" s="169"/>
      <c r="AC219" s="72"/>
      <c r="AD219" s="170"/>
      <c r="AE219" s="72"/>
      <c r="AF219" s="170"/>
      <c r="AG219" s="71"/>
      <c r="AH219" s="72"/>
      <c r="AI219" s="170"/>
      <c r="AJ219" s="71"/>
      <c r="AK219" s="72"/>
      <c r="AL219" s="170"/>
      <c r="AM219" s="72"/>
      <c r="AN219" s="111"/>
      <c r="AO219" s="72"/>
      <c r="AP219" s="156"/>
      <c r="AQ219" s="72"/>
      <c r="AR219" s="156"/>
      <c r="AS219" s="72"/>
      <c r="AT219" s="160"/>
      <c r="AU219" s="72"/>
      <c r="AV219" s="156"/>
      <c r="AW219" s="71"/>
      <c r="AX219" s="72"/>
      <c r="AY219" s="111"/>
      <c r="AZ219" s="71"/>
      <c r="BA219" s="72"/>
      <c r="BB219" s="171"/>
      <c r="BC219" s="72"/>
      <c r="BD219" s="75"/>
    </row>
    <row r="220" ht="16.5" customHeight="1" outlineLevel="1">
      <c r="A220" s="75"/>
      <c r="B220" s="105"/>
      <c r="C220" s="106"/>
      <c r="D220" s="72"/>
      <c r="E220" s="107"/>
      <c r="F220" s="71"/>
      <c r="G220" s="107"/>
      <c r="H220" s="71"/>
      <c r="I220" s="107"/>
      <c r="J220" s="71"/>
      <c r="K220" s="71"/>
      <c r="L220" s="71"/>
      <c r="M220" s="72"/>
      <c r="N220" s="246"/>
      <c r="O220" s="72"/>
      <c r="P220" s="109"/>
      <c r="Q220" s="71"/>
      <c r="R220" s="110"/>
      <c r="S220" s="72"/>
      <c r="T220" s="111"/>
      <c r="U220" s="72"/>
      <c r="V220" s="112"/>
      <c r="W220" s="71"/>
      <c r="X220" s="72"/>
      <c r="Y220" s="112"/>
      <c r="Z220" s="72"/>
      <c r="AA220" s="75"/>
      <c r="AB220" s="169"/>
      <c r="AC220" s="72"/>
      <c r="AD220" s="170"/>
      <c r="AE220" s="72"/>
      <c r="AF220" s="170"/>
      <c r="AG220" s="71"/>
      <c r="AH220" s="72"/>
      <c r="AI220" s="170"/>
      <c r="AJ220" s="71"/>
      <c r="AK220" s="72"/>
      <c r="AL220" s="170"/>
      <c r="AM220" s="72"/>
      <c r="AN220" s="111"/>
      <c r="AO220" s="72"/>
      <c r="AP220" s="156"/>
      <c r="AQ220" s="72"/>
      <c r="AR220" s="156"/>
      <c r="AS220" s="72"/>
      <c r="AT220" s="160"/>
      <c r="AU220" s="72"/>
      <c r="AV220" s="156"/>
      <c r="AW220" s="71"/>
      <c r="AX220" s="72"/>
      <c r="AY220" s="111"/>
      <c r="AZ220" s="71"/>
      <c r="BA220" s="72"/>
      <c r="BB220" s="171"/>
      <c r="BC220" s="72"/>
      <c r="BD220" s="75"/>
    </row>
    <row r="221" ht="16.5" customHeight="1" outlineLevel="1">
      <c r="A221" s="75"/>
      <c r="B221" s="105"/>
      <c r="C221" s="106"/>
      <c r="D221" s="72"/>
      <c r="E221" s="107"/>
      <c r="F221" s="71"/>
      <c r="G221" s="107"/>
      <c r="H221" s="71"/>
      <c r="I221" s="107"/>
      <c r="J221" s="71"/>
      <c r="K221" s="71"/>
      <c r="L221" s="71"/>
      <c r="M221" s="72"/>
      <c r="N221" s="246"/>
      <c r="O221" s="72"/>
      <c r="P221" s="109"/>
      <c r="Q221" s="71"/>
      <c r="R221" s="110"/>
      <c r="S221" s="72"/>
      <c r="T221" s="111"/>
      <c r="U221" s="72"/>
      <c r="V221" s="112"/>
      <c r="W221" s="71"/>
      <c r="X221" s="72"/>
      <c r="Y221" s="112"/>
      <c r="Z221" s="72"/>
      <c r="AA221" s="75"/>
      <c r="AB221" s="169"/>
      <c r="AC221" s="72"/>
      <c r="AD221" s="170"/>
      <c r="AE221" s="72"/>
      <c r="AF221" s="170"/>
      <c r="AG221" s="71"/>
      <c r="AH221" s="72"/>
      <c r="AI221" s="170"/>
      <c r="AJ221" s="71"/>
      <c r="AK221" s="72"/>
      <c r="AL221" s="170"/>
      <c r="AM221" s="72"/>
      <c r="AN221" s="111"/>
      <c r="AO221" s="72"/>
      <c r="AP221" s="156"/>
      <c r="AQ221" s="72"/>
      <c r="AR221" s="156"/>
      <c r="AS221" s="72"/>
      <c r="AT221" s="160"/>
      <c r="AU221" s="72"/>
      <c r="AV221" s="156"/>
      <c r="AW221" s="71"/>
      <c r="AX221" s="72"/>
      <c r="AY221" s="111"/>
      <c r="AZ221" s="71"/>
      <c r="BA221" s="72"/>
      <c r="BB221" s="171"/>
      <c r="BC221" s="72"/>
      <c r="BD221" s="75"/>
    </row>
    <row r="222" ht="16.5" customHeight="1" outlineLevel="1">
      <c r="A222" s="75"/>
      <c r="B222" s="105"/>
      <c r="C222" s="106"/>
      <c r="D222" s="72"/>
      <c r="E222" s="107"/>
      <c r="F222" s="71"/>
      <c r="G222" s="107"/>
      <c r="H222" s="71"/>
      <c r="I222" s="107"/>
      <c r="J222" s="71"/>
      <c r="K222" s="71"/>
      <c r="L222" s="71"/>
      <c r="M222" s="72"/>
      <c r="N222" s="246"/>
      <c r="O222" s="72"/>
      <c r="P222" s="109"/>
      <c r="Q222" s="71"/>
      <c r="R222" s="110"/>
      <c r="S222" s="72"/>
      <c r="T222" s="111"/>
      <c r="U222" s="72"/>
      <c r="V222" s="112"/>
      <c r="W222" s="71"/>
      <c r="X222" s="72"/>
      <c r="Y222" s="112"/>
      <c r="Z222" s="72"/>
      <c r="AA222" s="75"/>
      <c r="AB222" s="169"/>
      <c r="AC222" s="72"/>
      <c r="AD222" s="170"/>
      <c r="AE222" s="72"/>
      <c r="AF222" s="170"/>
      <c r="AG222" s="71"/>
      <c r="AH222" s="72"/>
      <c r="AI222" s="170"/>
      <c r="AJ222" s="71"/>
      <c r="AK222" s="72"/>
      <c r="AL222" s="170"/>
      <c r="AM222" s="72"/>
      <c r="AN222" s="111"/>
      <c r="AO222" s="72"/>
      <c r="AP222" s="156"/>
      <c r="AQ222" s="72"/>
      <c r="AR222" s="156"/>
      <c r="AS222" s="72"/>
      <c r="AT222" s="160"/>
      <c r="AU222" s="72"/>
      <c r="AV222" s="156"/>
      <c r="AW222" s="71"/>
      <c r="AX222" s="72"/>
      <c r="AY222" s="111"/>
      <c r="AZ222" s="71"/>
      <c r="BA222" s="72"/>
      <c r="BB222" s="171"/>
      <c r="BC222" s="72"/>
      <c r="BD222" s="75"/>
    </row>
    <row r="223" ht="16.5" customHeight="1" outlineLevel="1">
      <c r="A223" s="75"/>
      <c r="B223" s="105"/>
      <c r="C223" s="106"/>
      <c r="D223" s="72"/>
      <c r="E223" s="107"/>
      <c r="F223" s="71"/>
      <c r="G223" s="107"/>
      <c r="H223" s="71"/>
      <c r="I223" s="107"/>
      <c r="J223" s="71"/>
      <c r="K223" s="71"/>
      <c r="L223" s="71"/>
      <c r="M223" s="72"/>
      <c r="N223" s="246"/>
      <c r="O223" s="72"/>
      <c r="P223" s="109"/>
      <c r="Q223" s="71"/>
      <c r="R223" s="110"/>
      <c r="S223" s="72"/>
      <c r="T223" s="111"/>
      <c r="U223" s="72"/>
      <c r="V223" s="112"/>
      <c r="W223" s="71"/>
      <c r="X223" s="72"/>
      <c r="Y223" s="112"/>
      <c r="Z223" s="72"/>
      <c r="AA223" s="75"/>
      <c r="AB223" s="169"/>
      <c r="AC223" s="72"/>
      <c r="AD223" s="170"/>
      <c r="AE223" s="72"/>
      <c r="AF223" s="170"/>
      <c r="AG223" s="71"/>
      <c r="AH223" s="72"/>
      <c r="AI223" s="170"/>
      <c r="AJ223" s="71"/>
      <c r="AK223" s="72"/>
      <c r="AL223" s="170"/>
      <c r="AM223" s="72"/>
      <c r="AN223" s="111"/>
      <c r="AO223" s="72"/>
      <c r="AP223" s="156"/>
      <c r="AQ223" s="72"/>
      <c r="AR223" s="156"/>
      <c r="AS223" s="72"/>
      <c r="AT223" s="160"/>
      <c r="AU223" s="72"/>
      <c r="AV223" s="156"/>
      <c r="AW223" s="71"/>
      <c r="AX223" s="72"/>
      <c r="AY223" s="111"/>
      <c r="AZ223" s="71"/>
      <c r="BA223" s="72"/>
      <c r="BB223" s="171"/>
      <c r="BC223" s="72"/>
      <c r="BD223" s="75"/>
    </row>
    <row r="224" ht="16.5" customHeight="1" outlineLevel="1">
      <c r="A224" s="75"/>
      <c r="B224" s="105"/>
      <c r="C224" s="106"/>
      <c r="D224" s="72"/>
      <c r="E224" s="107"/>
      <c r="F224" s="71"/>
      <c r="G224" s="107"/>
      <c r="H224" s="71"/>
      <c r="I224" s="107"/>
      <c r="J224" s="71"/>
      <c r="K224" s="71"/>
      <c r="L224" s="71"/>
      <c r="M224" s="72"/>
      <c r="N224" s="246"/>
      <c r="O224" s="72"/>
      <c r="P224" s="109"/>
      <c r="Q224" s="71"/>
      <c r="R224" s="110"/>
      <c r="S224" s="72"/>
      <c r="T224" s="111"/>
      <c r="U224" s="72"/>
      <c r="V224" s="112"/>
      <c r="W224" s="71"/>
      <c r="X224" s="72"/>
      <c r="Y224" s="112"/>
      <c r="Z224" s="72"/>
      <c r="AA224" s="75"/>
      <c r="AB224" s="169"/>
      <c r="AC224" s="72"/>
      <c r="AD224" s="170"/>
      <c r="AE224" s="72"/>
      <c r="AF224" s="170"/>
      <c r="AG224" s="71"/>
      <c r="AH224" s="72"/>
      <c r="AI224" s="170"/>
      <c r="AJ224" s="71"/>
      <c r="AK224" s="72"/>
      <c r="AL224" s="170"/>
      <c r="AM224" s="72"/>
      <c r="AN224" s="111"/>
      <c r="AO224" s="72"/>
      <c r="AP224" s="156"/>
      <c r="AQ224" s="72"/>
      <c r="AR224" s="156"/>
      <c r="AS224" s="72"/>
      <c r="AT224" s="160"/>
      <c r="AU224" s="72"/>
      <c r="AV224" s="156"/>
      <c r="AW224" s="71"/>
      <c r="AX224" s="72"/>
      <c r="AY224" s="111"/>
      <c r="AZ224" s="71"/>
      <c r="BA224" s="72"/>
      <c r="BB224" s="171"/>
      <c r="BC224" s="72"/>
      <c r="BD224" s="75"/>
    </row>
    <row r="225" ht="16.5" customHeight="1" outlineLevel="1">
      <c r="A225" s="75"/>
      <c r="B225" s="105"/>
      <c r="C225" s="106"/>
      <c r="D225" s="72"/>
      <c r="E225" s="107"/>
      <c r="F225" s="71"/>
      <c r="G225" s="107"/>
      <c r="H225" s="71"/>
      <c r="I225" s="107"/>
      <c r="J225" s="71"/>
      <c r="K225" s="71"/>
      <c r="L225" s="71"/>
      <c r="M225" s="72"/>
      <c r="N225" s="246"/>
      <c r="O225" s="72"/>
      <c r="P225" s="109"/>
      <c r="Q225" s="71"/>
      <c r="R225" s="110"/>
      <c r="S225" s="72"/>
      <c r="T225" s="111"/>
      <c r="U225" s="72"/>
      <c r="V225" s="112"/>
      <c r="W225" s="71"/>
      <c r="X225" s="72"/>
      <c r="Y225" s="112"/>
      <c r="Z225" s="72"/>
      <c r="AA225" s="75"/>
      <c r="AB225" s="169"/>
      <c r="AC225" s="72"/>
      <c r="AD225" s="170"/>
      <c r="AE225" s="72"/>
      <c r="AF225" s="170"/>
      <c r="AG225" s="71"/>
      <c r="AH225" s="72"/>
      <c r="AI225" s="170"/>
      <c r="AJ225" s="71"/>
      <c r="AK225" s="72"/>
      <c r="AL225" s="170"/>
      <c r="AM225" s="72"/>
      <c r="AN225" s="111"/>
      <c r="AO225" s="72"/>
      <c r="AP225" s="156"/>
      <c r="AQ225" s="72"/>
      <c r="AR225" s="156"/>
      <c r="AS225" s="72"/>
      <c r="AT225" s="160"/>
      <c r="AU225" s="72"/>
      <c r="AV225" s="156"/>
      <c r="AW225" s="71"/>
      <c r="AX225" s="72"/>
      <c r="AY225" s="111"/>
      <c r="AZ225" s="71"/>
      <c r="BA225" s="72"/>
      <c r="BB225" s="171"/>
      <c r="BC225" s="72"/>
      <c r="BD225" s="75"/>
    </row>
    <row r="226" ht="16.5" customHeight="1" outlineLevel="1">
      <c r="A226" s="75"/>
      <c r="B226" s="105"/>
      <c r="C226" s="106"/>
      <c r="D226" s="72"/>
      <c r="E226" s="107"/>
      <c r="F226" s="71"/>
      <c r="G226" s="107"/>
      <c r="H226" s="71"/>
      <c r="I226" s="107"/>
      <c r="J226" s="71"/>
      <c r="K226" s="71"/>
      <c r="L226" s="71"/>
      <c r="M226" s="72"/>
      <c r="N226" s="246"/>
      <c r="O226" s="72"/>
      <c r="P226" s="109"/>
      <c r="Q226" s="71"/>
      <c r="R226" s="110"/>
      <c r="S226" s="72"/>
      <c r="T226" s="111"/>
      <c r="U226" s="72"/>
      <c r="V226" s="112"/>
      <c r="W226" s="71"/>
      <c r="X226" s="72"/>
      <c r="Y226" s="112"/>
      <c r="Z226" s="72"/>
      <c r="AA226" s="75"/>
      <c r="AB226" s="169"/>
      <c r="AC226" s="72"/>
      <c r="AD226" s="170"/>
      <c r="AE226" s="72"/>
      <c r="AF226" s="170"/>
      <c r="AG226" s="71"/>
      <c r="AH226" s="72"/>
      <c r="AI226" s="170"/>
      <c r="AJ226" s="71"/>
      <c r="AK226" s="72"/>
      <c r="AL226" s="170"/>
      <c r="AM226" s="72"/>
      <c r="AN226" s="111"/>
      <c r="AO226" s="72"/>
      <c r="AP226" s="156"/>
      <c r="AQ226" s="72"/>
      <c r="AR226" s="156"/>
      <c r="AS226" s="72"/>
      <c r="AT226" s="160"/>
      <c r="AU226" s="72"/>
      <c r="AV226" s="156"/>
      <c r="AW226" s="71"/>
      <c r="AX226" s="72"/>
      <c r="AY226" s="111"/>
      <c r="AZ226" s="71"/>
      <c r="BA226" s="72"/>
      <c r="BB226" s="171"/>
      <c r="BC226" s="72"/>
      <c r="BD226" s="75"/>
    </row>
    <row r="227" ht="16.5" customHeight="1" outlineLevel="1">
      <c r="A227" s="75"/>
      <c r="B227" s="105"/>
      <c r="C227" s="106"/>
      <c r="D227" s="72"/>
      <c r="E227" s="107"/>
      <c r="F227" s="71"/>
      <c r="G227" s="107"/>
      <c r="H227" s="71"/>
      <c r="I227" s="107"/>
      <c r="J227" s="71"/>
      <c r="K227" s="71"/>
      <c r="L227" s="71"/>
      <c r="M227" s="72"/>
      <c r="N227" s="246"/>
      <c r="O227" s="72"/>
      <c r="P227" s="109"/>
      <c r="Q227" s="71"/>
      <c r="R227" s="110"/>
      <c r="S227" s="72"/>
      <c r="T227" s="111"/>
      <c r="U227" s="72"/>
      <c r="V227" s="112"/>
      <c r="W227" s="71"/>
      <c r="X227" s="72"/>
      <c r="Y227" s="112"/>
      <c r="Z227" s="72"/>
      <c r="AA227" s="75"/>
      <c r="AB227" s="169"/>
      <c r="AC227" s="72"/>
      <c r="AD227" s="170"/>
      <c r="AE227" s="72"/>
      <c r="AF227" s="170"/>
      <c r="AG227" s="71"/>
      <c r="AH227" s="72"/>
      <c r="AI227" s="170"/>
      <c r="AJ227" s="71"/>
      <c r="AK227" s="72"/>
      <c r="AL227" s="170"/>
      <c r="AM227" s="72"/>
      <c r="AN227" s="111"/>
      <c r="AO227" s="72"/>
      <c r="AP227" s="156"/>
      <c r="AQ227" s="72"/>
      <c r="AR227" s="156"/>
      <c r="AS227" s="72"/>
      <c r="AT227" s="160"/>
      <c r="AU227" s="72"/>
      <c r="AV227" s="156"/>
      <c r="AW227" s="71"/>
      <c r="AX227" s="72"/>
      <c r="AY227" s="111"/>
      <c r="AZ227" s="71"/>
      <c r="BA227" s="72"/>
      <c r="BB227" s="171"/>
      <c r="BC227" s="72"/>
      <c r="BD227" s="75"/>
    </row>
    <row r="228" ht="16.5" customHeight="1" outlineLevel="1">
      <c r="A228" s="75"/>
      <c r="B228" s="105"/>
      <c r="C228" s="106"/>
      <c r="D228" s="72"/>
      <c r="E228" s="107"/>
      <c r="F228" s="71"/>
      <c r="G228" s="107"/>
      <c r="H228" s="71"/>
      <c r="I228" s="107"/>
      <c r="J228" s="71"/>
      <c r="K228" s="71"/>
      <c r="L228" s="71"/>
      <c r="M228" s="72"/>
      <c r="N228" s="246"/>
      <c r="O228" s="72"/>
      <c r="P228" s="109"/>
      <c r="Q228" s="71"/>
      <c r="R228" s="110"/>
      <c r="S228" s="72"/>
      <c r="T228" s="111"/>
      <c r="U228" s="72"/>
      <c r="V228" s="112"/>
      <c r="W228" s="71"/>
      <c r="X228" s="72"/>
      <c r="Y228" s="112"/>
      <c r="Z228" s="72"/>
      <c r="AA228" s="75"/>
      <c r="AB228" s="169"/>
      <c r="AC228" s="72"/>
      <c r="AD228" s="170"/>
      <c r="AE228" s="72"/>
      <c r="AF228" s="170"/>
      <c r="AG228" s="71"/>
      <c r="AH228" s="72"/>
      <c r="AI228" s="170"/>
      <c r="AJ228" s="71"/>
      <c r="AK228" s="72"/>
      <c r="AL228" s="170"/>
      <c r="AM228" s="72"/>
      <c r="AN228" s="111"/>
      <c r="AO228" s="72"/>
      <c r="AP228" s="156"/>
      <c r="AQ228" s="72"/>
      <c r="AR228" s="156"/>
      <c r="AS228" s="72"/>
      <c r="AT228" s="160"/>
      <c r="AU228" s="72"/>
      <c r="AV228" s="156"/>
      <c r="AW228" s="71"/>
      <c r="AX228" s="72"/>
      <c r="AY228" s="111"/>
      <c r="AZ228" s="71"/>
      <c r="BA228" s="72"/>
      <c r="BB228" s="171"/>
      <c r="BC228" s="72"/>
      <c r="BD228" s="75"/>
    </row>
    <row r="229" ht="16.5" customHeight="1" outlineLevel="1">
      <c r="A229" s="75"/>
      <c r="B229" s="105"/>
      <c r="C229" s="106"/>
      <c r="D229" s="72"/>
      <c r="E229" s="107"/>
      <c r="F229" s="71"/>
      <c r="G229" s="107"/>
      <c r="H229" s="71"/>
      <c r="I229" s="107"/>
      <c r="J229" s="71"/>
      <c r="K229" s="71"/>
      <c r="L229" s="71"/>
      <c r="M229" s="72"/>
      <c r="N229" s="246"/>
      <c r="O229" s="72"/>
      <c r="P229" s="109"/>
      <c r="Q229" s="71"/>
      <c r="R229" s="110"/>
      <c r="S229" s="72"/>
      <c r="T229" s="111"/>
      <c r="U229" s="72"/>
      <c r="V229" s="112"/>
      <c r="W229" s="71"/>
      <c r="X229" s="72"/>
      <c r="Y229" s="112"/>
      <c r="Z229" s="72"/>
      <c r="AA229" s="75"/>
      <c r="AB229" s="169"/>
      <c r="AC229" s="72"/>
      <c r="AD229" s="170"/>
      <c r="AE229" s="72"/>
      <c r="AF229" s="170"/>
      <c r="AG229" s="71"/>
      <c r="AH229" s="72"/>
      <c r="AI229" s="170"/>
      <c r="AJ229" s="71"/>
      <c r="AK229" s="72"/>
      <c r="AL229" s="170"/>
      <c r="AM229" s="72"/>
      <c r="AN229" s="111"/>
      <c r="AO229" s="72"/>
      <c r="AP229" s="156"/>
      <c r="AQ229" s="72"/>
      <c r="AR229" s="156"/>
      <c r="AS229" s="72"/>
      <c r="AT229" s="160"/>
      <c r="AU229" s="72"/>
      <c r="AV229" s="156"/>
      <c r="AW229" s="71"/>
      <c r="AX229" s="72"/>
      <c r="AY229" s="111"/>
      <c r="AZ229" s="71"/>
      <c r="BA229" s="72"/>
      <c r="BB229" s="171"/>
      <c r="BC229" s="72"/>
      <c r="BD229" s="75"/>
    </row>
    <row r="230" ht="16.5" customHeight="1" outlineLevel="1">
      <c r="A230" s="75"/>
      <c r="B230" s="105"/>
      <c r="C230" s="106"/>
      <c r="D230" s="72"/>
      <c r="E230" s="107"/>
      <c r="F230" s="71"/>
      <c r="G230" s="107"/>
      <c r="H230" s="71"/>
      <c r="I230" s="107"/>
      <c r="J230" s="71"/>
      <c r="K230" s="71"/>
      <c r="L230" s="71"/>
      <c r="M230" s="72"/>
      <c r="N230" s="246"/>
      <c r="O230" s="72"/>
      <c r="P230" s="109"/>
      <c r="Q230" s="71"/>
      <c r="R230" s="110"/>
      <c r="S230" s="72"/>
      <c r="T230" s="111"/>
      <c r="U230" s="72"/>
      <c r="V230" s="112"/>
      <c r="W230" s="71"/>
      <c r="X230" s="72"/>
      <c r="Y230" s="112"/>
      <c r="Z230" s="72"/>
      <c r="AA230" s="75"/>
      <c r="AB230" s="169"/>
      <c r="AC230" s="72"/>
      <c r="AD230" s="170"/>
      <c r="AE230" s="72"/>
      <c r="AF230" s="170"/>
      <c r="AG230" s="71"/>
      <c r="AH230" s="72"/>
      <c r="AI230" s="170"/>
      <c r="AJ230" s="71"/>
      <c r="AK230" s="72"/>
      <c r="AL230" s="170"/>
      <c r="AM230" s="72"/>
      <c r="AN230" s="111"/>
      <c r="AO230" s="72"/>
      <c r="AP230" s="156"/>
      <c r="AQ230" s="72"/>
      <c r="AR230" s="156"/>
      <c r="AS230" s="72"/>
      <c r="AT230" s="160"/>
      <c r="AU230" s="72"/>
      <c r="AV230" s="156"/>
      <c r="AW230" s="71"/>
      <c r="AX230" s="72"/>
      <c r="AY230" s="111"/>
      <c r="AZ230" s="71"/>
      <c r="BA230" s="72"/>
      <c r="BB230" s="171"/>
      <c r="BC230" s="72"/>
      <c r="BD230" s="75"/>
    </row>
    <row r="231" ht="16.5" customHeight="1" outlineLevel="1">
      <c r="A231" s="75"/>
      <c r="B231" s="105"/>
      <c r="C231" s="106"/>
      <c r="D231" s="72"/>
      <c r="E231" s="107"/>
      <c r="F231" s="71"/>
      <c r="G231" s="107"/>
      <c r="H231" s="71"/>
      <c r="I231" s="107"/>
      <c r="J231" s="71"/>
      <c r="K231" s="71"/>
      <c r="L231" s="71"/>
      <c r="M231" s="72"/>
      <c r="N231" s="246"/>
      <c r="O231" s="72"/>
      <c r="P231" s="109"/>
      <c r="Q231" s="71"/>
      <c r="R231" s="110"/>
      <c r="S231" s="72"/>
      <c r="T231" s="111"/>
      <c r="U231" s="72"/>
      <c r="V231" s="112"/>
      <c r="W231" s="71"/>
      <c r="X231" s="72"/>
      <c r="Y231" s="112"/>
      <c r="Z231" s="72"/>
      <c r="AA231" s="75"/>
      <c r="AB231" s="169"/>
      <c r="AC231" s="72"/>
      <c r="AD231" s="170"/>
      <c r="AE231" s="72"/>
      <c r="AF231" s="170"/>
      <c r="AG231" s="71"/>
      <c r="AH231" s="72"/>
      <c r="AI231" s="170"/>
      <c r="AJ231" s="71"/>
      <c r="AK231" s="72"/>
      <c r="AL231" s="170"/>
      <c r="AM231" s="72"/>
      <c r="AN231" s="111"/>
      <c r="AO231" s="72"/>
      <c r="AP231" s="156"/>
      <c r="AQ231" s="72"/>
      <c r="AR231" s="156"/>
      <c r="AS231" s="72"/>
      <c r="AT231" s="160"/>
      <c r="AU231" s="72"/>
      <c r="AV231" s="156"/>
      <c r="AW231" s="71"/>
      <c r="AX231" s="72"/>
      <c r="AY231" s="111"/>
      <c r="AZ231" s="71"/>
      <c r="BA231" s="72"/>
      <c r="BB231" s="171"/>
      <c r="BC231" s="72"/>
      <c r="BD231" s="75"/>
    </row>
    <row r="232" ht="16.5" customHeight="1" outlineLevel="1">
      <c r="A232" s="75"/>
      <c r="B232" s="105"/>
      <c r="C232" s="106"/>
      <c r="D232" s="72"/>
      <c r="E232" s="107"/>
      <c r="F232" s="71"/>
      <c r="G232" s="107"/>
      <c r="H232" s="71"/>
      <c r="I232" s="107"/>
      <c r="J232" s="71"/>
      <c r="K232" s="71"/>
      <c r="L232" s="71"/>
      <c r="M232" s="72"/>
      <c r="N232" s="246"/>
      <c r="O232" s="72"/>
      <c r="P232" s="109"/>
      <c r="Q232" s="71"/>
      <c r="R232" s="110"/>
      <c r="S232" s="72"/>
      <c r="T232" s="111"/>
      <c r="U232" s="72"/>
      <c r="V232" s="112"/>
      <c r="W232" s="71"/>
      <c r="X232" s="72"/>
      <c r="Y232" s="112"/>
      <c r="Z232" s="72"/>
      <c r="AA232" s="75"/>
      <c r="AB232" s="169"/>
      <c r="AC232" s="72"/>
      <c r="AD232" s="170"/>
      <c r="AE232" s="72"/>
      <c r="AF232" s="170"/>
      <c r="AG232" s="71"/>
      <c r="AH232" s="72"/>
      <c r="AI232" s="170"/>
      <c r="AJ232" s="71"/>
      <c r="AK232" s="72"/>
      <c r="AL232" s="170"/>
      <c r="AM232" s="72"/>
      <c r="AN232" s="111"/>
      <c r="AO232" s="72"/>
      <c r="AP232" s="156"/>
      <c r="AQ232" s="72"/>
      <c r="AR232" s="156"/>
      <c r="AS232" s="72"/>
      <c r="AT232" s="160"/>
      <c r="AU232" s="72"/>
      <c r="AV232" s="156"/>
      <c r="AW232" s="71"/>
      <c r="AX232" s="72"/>
      <c r="AY232" s="111"/>
      <c r="AZ232" s="71"/>
      <c r="BA232" s="72"/>
      <c r="BB232" s="171"/>
      <c r="BC232" s="72"/>
      <c r="BD232" s="75"/>
    </row>
    <row r="233" ht="16.5" customHeight="1" outlineLevel="1">
      <c r="A233" s="75"/>
      <c r="B233" s="105"/>
      <c r="C233" s="106"/>
      <c r="D233" s="72"/>
      <c r="E233" s="107"/>
      <c r="F233" s="71"/>
      <c r="G233" s="107"/>
      <c r="H233" s="71"/>
      <c r="I233" s="107"/>
      <c r="J233" s="71"/>
      <c r="K233" s="71"/>
      <c r="L233" s="71"/>
      <c r="M233" s="72"/>
      <c r="N233" s="246"/>
      <c r="O233" s="72"/>
      <c r="P233" s="109"/>
      <c r="Q233" s="71"/>
      <c r="R233" s="110"/>
      <c r="S233" s="72"/>
      <c r="T233" s="111"/>
      <c r="U233" s="72"/>
      <c r="V233" s="112"/>
      <c r="W233" s="71"/>
      <c r="X233" s="72"/>
      <c r="Y233" s="112"/>
      <c r="Z233" s="72"/>
      <c r="AA233" s="75"/>
      <c r="AB233" s="169"/>
      <c r="AC233" s="72"/>
      <c r="AD233" s="170"/>
      <c r="AE233" s="72"/>
      <c r="AF233" s="170"/>
      <c r="AG233" s="71"/>
      <c r="AH233" s="72"/>
      <c r="AI233" s="170"/>
      <c r="AJ233" s="71"/>
      <c r="AK233" s="72"/>
      <c r="AL233" s="170"/>
      <c r="AM233" s="72"/>
      <c r="AN233" s="111"/>
      <c r="AO233" s="72"/>
      <c r="AP233" s="156"/>
      <c r="AQ233" s="72"/>
      <c r="AR233" s="156"/>
      <c r="AS233" s="72"/>
      <c r="AT233" s="160"/>
      <c r="AU233" s="72"/>
      <c r="AV233" s="156"/>
      <c r="AW233" s="71"/>
      <c r="AX233" s="72"/>
      <c r="AY233" s="111"/>
      <c r="AZ233" s="71"/>
      <c r="BA233" s="72"/>
      <c r="BB233" s="171"/>
      <c r="BC233" s="72"/>
      <c r="BD233" s="75"/>
    </row>
    <row r="234" ht="16.5" customHeight="1" outlineLevel="1">
      <c r="A234" s="75"/>
      <c r="B234" s="105"/>
      <c r="C234" s="106"/>
      <c r="D234" s="72"/>
      <c r="E234" s="107"/>
      <c r="F234" s="71"/>
      <c r="G234" s="107"/>
      <c r="H234" s="71"/>
      <c r="I234" s="107"/>
      <c r="J234" s="71"/>
      <c r="K234" s="71"/>
      <c r="L234" s="71"/>
      <c r="M234" s="72"/>
      <c r="N234" s="246"/>
      <c r="O234" s="72"/>
      <c r="P234" s="109"/>
      <c r="Q234" s="71"/>
      <c r="R234" s="110"/>
      <c r="S234" s="72"/>
      <c r="T234" s="111"/>
      <c r="U234" s="72"/>
      <c r="V234" s="112"/>
      <c r="W234" s="71"/>
      <c r="X234" s="72"/>
      <c r="Y234" s="112"/>
      <c r="Z234" s="72"/>
      <c r="AA234" s="75"/>
      <c r="AB234" s="169"/>
      <c r="AC234" s="72"/>
      <c r="AD234" s="170"/>
      <c r="AE234" s="72"/>
      <c r="AF234" s="170"/>
      <c r="AG234" s="71"/>
      <c r="AH234" s="72"/>
      <c r="AI234" s="170"/>
      <c r="AJ234" s="71"/>
      <c r="AK234" s="72"/>
      <c r="AL234" s="170"/>
      <c r="AM234" s="72"/>
      <c r="AN234" s="111"/>
      <c r="AO234" s="72"/>
      <c r="AP234" s="156"/>
      <c r="AQ234" s="72"/>
      <c r="AR234" s="156"/>
      <c r="AS234" s="72"/>
      <c r="AT234" s="160"/>
      <c r="AU234" s="72"/>
      <c r="AV234" s="156"/>
      <c r="AW234" s="71"/>
      <c r="AX234" s="72"/>
      <c r="AY234" s="111"/>
      <c r="AZ234" s="71"/>
      <c r="BA234" s="72"/>
      <c r="BB234" s="171"/>
      <c r="BC234" s="72"/>
      <c r="BD234" s="75"/>
    </row>
    <row r="235" ht="16.5" customHeight="1" outlineLevel="1">
      <c r="A235" s="75"/>
      <c r="B235" s="105"/>
      <c r="C235" s="106"/>
      <c r="D235" s="72"/>
      <c r="E235" s="107"/>
      <c r="F235" s="71"/>
      <c r="G235" s="107"/>
      <c r="H235" s="71"/>
      <c r="I235" s="107"/>
      <c r="J235" s="71"/>
      <c r="K235" s="71"/>
      <c r="L235" s="71"/>
      <c r="M235" s="72"/>
      <c r="N235" s="246"/>
      <c r="O235" s="72"/>
      <c r="P235" s="109"/>
      <c r="Q235" s="71"/>
      <c r="R235" s="110"/>
      <c r="S235" s="72"/>
      <c r="T235" s="111"/>
      <c r="U235" s="72"/>
      <c r="V235" s="112"/>
      <c r="W235" s="71"/>
      <c r="X235" s="72"/>
      <c r="Y235" s="112"/>
      <c r="Z235" s="72"/>
      <c r="AA235" s="75"/>
      <c r="AB235" s="169"/>
      <c r="AC235" s="72"/>
      <c r="AD235" s="170"/>
      <c r="AE235" s="72"/>
      <c r="AF235" s="170"/>
      <c r="AG235" s="71"/>
      <c r="AH235" s="72"/>
      <c r="AI235" s="170"/>
      <c r="AJ235" s="71"/>
      <c r="AK235" s="72"/>
      <c r="AL235" s="170"/>
      <c r="AM235" s="72"/>
      <c r="AN235" s="111"/>
      <c r="AO235" s="72"/>
      <c r="AP235" s="156"/>
      <c r="AQ235" s="72"/>
      <c r="AR235" s="156"/>
      <c r="AS235" s="72"/>
      <c r="AT235" s="160"/>
      <c r="AU235" s="72"/>
      <c r="AV235" s="156"/>
      <c r="AW235" s="71"/>
      <c r="AX235" s="72"/>
      <c r="AY235" s="111"/>
      <c r="AZ235" s="71"/>
      <c r="BA235" s="72"/>
      <c r="BB235" s="171"/>
      <c r="BC235" s="72"/>
      <c r="BD235" s="75"/>
    </row>
    <row r="236" ht="16.5" customHeight="1" outlineLevel="1">
      <c r="A236" s="75"/>
      <c r="B236" s="105"/>
      <c r="C236" s="106"/>
      <c r="D236" s="72"/>
      <c r="E236" s="107"/>
      <c r="F236" s="71"/>
      <c r="G236" s="107"/>
      <c r="H236" s="71"/>
      <c r="I236" s="107"/>
      <c r="J236" s="71"/>
      <c r="K236" s="71"/>
      <c r="L236" s="71"/>
      <c r="M236" s="72"/>
      <c r="N236" s="246"/>
      <c r="O236" s="72"/>
      <c r="P236" s="109"/>
      <c r="Q236" s="71"/>
      <c r="R236" s="110"/>
      <c r="S236" s="72"/>
      <c r="T236" s="111"/>
      <c r="U236" s="72"/>
      <c r="V236" s="112"/>
      <c r="W236" s="71"/>
      <c r="X236" s="72"/>
      <c r="Y236" s="112"/>
      <c r="Z236" s="72"/>
      <c r="AA236" s="75"/>
      <c r="AB236" s="169"/>
      <c r="AC236" s="72"/>
      <c r="AD236" s="170"/>
      <c r="AE236" s="72"/>
      <c r="AF236" s="170"/>
      <c r="AG236" s="71"/>
      <c r="AH236" s="72"/>
      <c r="AI236" s="170"/>
      <c r="AJ236" s="71"/>
      <c r="AK236" s="72"/>
      <c r="AL236" s="170"/>
      <c r="AM236" s="72"/>
      <c r="AN236" s="111"/>
      <c r="AO236" s="72"/>
      <c r="AP236" s="156"/>
      <c r="AQ236" s="72"/>
      <c r="AR236" s="156"/>
      <c r="AS236" s="72"/>
      <c r="AT236" s="160"/>
      <c r="AU236" s="72"/>
      <c r="AV236" s="156"/>
      <c r="AW236" s="71"/>
      <c r="AX236" s="72"/>
      <c r="AY236" s="111"/>
      <c r="AZ236" s="71"/>
      <c r="BA236" s="72"/>
      <c r="BB236" s="171"/>
      <c r="BC236" s="72"/>
      <c r="BD236" s="75"/>
    </row>
    <row r="237" ht="16.5" customHeight="1" outlineLevel="1">
      <c r="A237" s="75"/>
      <c r="B237" s="105"/>
      <c r="C237" s="106"/>
      <c r="D237" s="72"/>
      <c r="E237" s="107"/>
      <c r="F237" s="71"/>
      <c r="G237" s="107"/>
      <c r="H237" s="71"/>
      <c r="I237" s="107"/>
      <c r="J237" s="71"/>
      <c r="K237" s="71"/>
      <c r="L237" s="71"/>
      <c r="M237" s="72"/>
      <c r="N237" s="246"/>
      <c r="O237" s="72"/>
      <c r="P237" s="109"/>
      <c r="Q237" s="71"/>
      <c r="R237" s="110"/>
      <c r="S237" s="72"/>
      <c r="T237" s="111"/>
      <c r="U237" s="72"/>
      <c r="V237" s="112"/>
      <c r="W237" s="71"/>
      <c r="X237" s="72"/>
      <c r="Y237" s="112"/>
      <c r="Z237" s="72"/>
      <c r="AA237" s="75"/>
      <c r="AB237" s="169"/>
      <c r="AC237" s="72"/>
      <c r="AD237" s="170"/>
      <c r="AE237" s="72"/>
      <c r="AF237" s="170"/>
      <c r="AG237" s="71"/>
      <c r="AH237" s="72"/>
      <c r="AI237" s="170"/>
      <c r="AJ237" s="71"/>
      <c r="AK237" s="72"/>
      <c r="AL237" s="170"/>
      <c r="AM237" s="72"/>
      <c r="AN237" s="111"/>
      <c r="AO237" s="72"/>
      <c r="AP237" s="156"/>
      <c r="AQ237" s="72"/>
      <c r="AR237" s="156"/>
      <c r="AS237" s="72"/>
      <c r="AT237" s="160"/>
      <c r="AU237" s="72"/>
      <c r="AV237" s="156"/>
      <c r="AW237" s="71"/>
      <c r="AX237" s="72"/>
      <c r="AY237" s="111"/>
      <c r="AZ237" s="71"/>
      <c r="BA237" s="72"/>
      <c r="BB237" s="171"/>
      <c r="BC237" s="72"/>
      <c r="BD237" s="75"/>
    </row>
    <row r="238" ht="16.5" customHeight="1" outlineLevel="1">
      <c r="A238" s="75"/>
      <c r="B238" s="105"/>
      <c r="C238" s="106"/>
      <c r="D238" s="72"/>
      <c r="E238" s="107"/>
      <c r="F238" s="71"/>
      <c r="G238" s="107"/>
      <c r="H238" s="71"/>
      <c r="I238" s="107"/>
      <c r="J238" s="71"/>
      <c r="K238" s="71"/>
      <c r="L238" s="71"/>
      <c r="M238" s="72"/>
      <c r="N238" s="246"/>
      <c r="O238" s="72"/>
      <c r="P238" s="109"/>
      <c r="Q238" s="71"/>
      <c r="R238" s="110"/>
      <c r="S238" s="72"/>
      <c r="T238" s="111"/>
      <c r="U238" s="72"/>
      <c r="V238" s="112"/>
      <c r="W238" s="71"/>
      <c r="X238" s="72"/>
      <c r="Y238" s="112"/>
      <c r="Z238" s="72"/>
      <c r="AA238" s="75"/>
      <c r="AB238" s="169"/>
      <c r="AC238" s="72"/>
      <c r="AD238" s="170"/>
      <c r="AE238" s="72"/>
      <c r="AF238" s="170"/>
      <c r="AG238" s="71"/>
      <c r="AH238" s="72"/>
      <c r="AI238" s="170"/>
      <c r="AJ238" s="71"/>
      <c r="AK238" s="72"/>
      <c r="AL238" s="170"/>
      <c r="AM238" s="72"/>
      <c r="AN238" s="111"/>
      <c r="AO238" s="72"/>
      <c r="AP238" s="156"/>
      <c r="AQ238" s="72"/>
      <c r="AR238" s="156"/>
      <c r="AS238" s="72"/>
      <c r="AT238" s="160"/>
      <c r="AU238" s="72"/>
      <c r="AV238" s="156"/>
      <c r="AW238" s="71"/>
      <c r="AX238" s="72"/>
      <c r="AY238" s="111"/>
      <c r="AZ238" s="71"/>
      <c r="BA238" s="72"/>
      <c r="BB238" s="171"/>
      <c r="BC238" s="72"/>
      <c r="BD238" s="75"/>
    </row>
    <row r="239" ht="16.5" customHeight="1" outlineLevel="1">
      <c r="A239" s="75"/>
      <c r="B239" s="105"/>
      <c r="C239" s="106"/>
      <c r="D239" s="72"/>
      <c r="E239" s="107"/>
      <c r="F239" s="71"/>
      <c r="G239" s="107"/>
      <c r="H239" s="71"/>
      <c r="I239" s="107"/>
      <c r="J239" s="71"/>
      <c r="K239" s="71"/>
      <c r="L239" s="71"/>
      <c r="M239" s="72"/>
      <c r="N239" s="246"/>
      <c r="O239" s="72"/>
      <c r="P239" s="109"/>
      <c r="Q239" s="71"/>
      <c r="R239" s="110"/>
      <c r="S239" s="72"/>
      <c r="T239" s="111"/>
      <c r="U239" s="72"/>
      <c r="V239" s="112"/>
      <c r="W239" s="71"/>
      <c r="X239" s="72"/>
      <c r="Y239" s="112"/>
      <c r="Z239" s="72"/>
      <c r="AA239" s="75"/>
      <c r="AB239" s="169"/>
      <c r="AC239" s="72"/>
      <c r="AD239" s="170"/>
      <c r="AE239" s="72"/>
      <c r="AF239" s="170"/>
      <c r="AG239" s="71"/>
      <c r="AH239" s="72"/>
      <c r="AI239" s="170"/>
      <c r="AJ239" s="71"/>
      <c r="AK239" s="72"/>
      <c r="AL239" s="170"/>
      <c r="AM239" s="72"/>
      <c r="AN239" s="111"/>
      <c r="AO239" s="72"/>
      <c r="AP239" s="156"/>
      <c r="AQ239" s="72"/>
      <c r="AR239" s="156"/>
      <c r="AS239" s="72"/>
      <c r="AT239" s="160"/>
      <c r="AU239" s="72"/>
      <c r="AV239" s="156"/>
      <c r="AW239" s="71"/>
      <c r="AX239" s="72"/>
      <c r="AY239" s="111"/>
      <c r="AZ239" s="71"/>
      <c r="BA239" s="72"/>
      <c r="BB239" s="171"/>
      <c r="BC239" s="72"/>
      <c r="BD239" s="75"/>
    </row>
    <row r="240" ht="16.5" customHeight="1" outlineLevel="1">
      <c r="A240" s="75"/>
      <c r="B240" s="105"/>
      <c r="C240" s="106"/>
      <c r="D240" s="72"/>
      <c r="E240" s="107"/>
      <c r="F240" s="71"/>
      <c r="G240" s="107"/>
      <c r="H240" s="71"/>
      <c r="I240" s="107"/>
      <c r="J240" s="71"/>
      <c r="K240" s="71"/>
      <c r="L240" s="71"/>
      <c r="M240" s="72"/>
      <c r="N240" s="246"/>
      <c r="O240" s="72"/>
      <c r="P240" s="109"/>
      <c r="Q240" s="71"/>
      <c r="R240" s="110"/>
      <c r="S240" s="72"/>
      <c r="T240" s="111"/>
      <c r="U240" s="72"/>
      <c r="V240" s="112"/>
      <c r="W240" s="71"/>
      <c r="X240" s="72"/>
      <c r="Y240" s="112"/>
      <c r="Z240" s="72"/>
      <c r="AA240" s="75"/>
      <c r="AB240" s="169"/>
      <c r="AC240" s="72"/>
      <c r="AD240" s="170"/>
      <c r="AE240" s="72"/>
      <c r="AF240" s="170"/>
      <c r="AG240" s="71"/>
      <c r="AH240" s="72"/>
      <c r="AI240" s="170"/>
      <c r="AJ240" s="71"/>
      <c r="AK240" s="72"/>
      <c r="AL240" s="170"/>
      <c r="AM240" s="72"/>
      <c r="AN240" s="111"/>
      <c r="AO240" s="72"/>
      <c r="AP240" s="156"/>
      <c r="AQ240" s="72"/>
      <c r="AR240" s="156"/>
      <c r="AS240" s="72"/>
      <c r="AT240" s="160"/>
      <c r="AU240" s="72"/>
      <c r="AV240" s="156"/>
      <c r="AW240" s="71"/>
      <c r="AX240" s="72"/>
      <c r="AY240" s="111"/>
      <c r="AZ240" s="71"/>
      <c r="BA240" s="72"/>
      <c r="BB240" s="171"/>
      <c r="BC240" s="72"/>
      <c r="BD240" s="75"/>
    </row>
    <row r="241" ht="16.5" customHeight="1" outlineLevel="1">
      <c r="A241" s="75"/>
      <c r="B241" s="105"/>
      <c r="C241" s="106"/>
      <c r="D241" s="72"/>
      <c r="E241" s="107"/>
      <c r="F241" s="71"/>
      <c r="G241" s="107"/>
      <c r="H241" s="71"/>
      <c r="I241" s="107"/>
      <c r="J241" s="71"/>
      <c r="K241" s="71"/>
      <c r="L241" s="71"/>
      <c r="M241" s="72"/>
      <c r="N241" s="246"/>
      <c r="O241" s="72"/>
      <c r="P241" s="109"/>
      <c r="Q241" s="71"/>
      <c r="R241" s="110"/>
      <c r="S241" s="72"/>
      <c r="T241" s="111"/>
      <c r="U241" s="72"/>
      <c r="V241" s="112"/>
      <c r="W241" s="71"/>
      <c r="X241" s="72"/>
      <c r="Y241" s="112"/>
      <c r="Z241" s="72"/>
      <c r="AA241" s="75"/>
      <c r="AB241" s="169"/>
      <c r="AC241" s="72"/>
      <c r="AD241" s="170"/>
      <c r="AE241" s="72"/>
      <c r="AF241" s="170"/>
      <c r="AG241" s="71"/>
      <c r="AH241" s="72"/>
      <c r="AI241" s="170"/>
      <c r="AJ241" s="71"/>
      <c r="AK241" s="72"/>
      <c r="AL241" s="170"/>
      <c r="AM241" s="72"/>
      <c r="AN241" s="111"/>
      <c r="AO241" s="72"/>
      <c r="AP241" s="156"/>
      <c r="AQ241" s="72"/>
      <c r="AR241" s="156"/>
      <c r="AS241" s="72"/>
      <c r="AT241" s="160"/>
      <c r="AU241" s="72"/>
      <c r="AV241" s="156"/>
      <c r="AW241" s="71"/>
      <c r="AX241" s="72"/>
      <c r="AY241" s="111"/>
      <c r="AZ241" s="71"/>
      <c r="BA241" s="72"/>
      <c r="BB241" s="171"/>
      <c r="BC241" s="72"/>
      <c r="BD241" s="75"/>
    </row>
    <row r="242" ht="16.5" customHeight="1" outlineLevel="1">
      <c r="A242" s="75"/>
      <c r="B242" s="105"/>
      <c r="C242" s="106"/>
      <c r="D242" s="72"/>
      <c r="E242" s="107"/>
      <c r="F242" s="71"/>
      <c r="G242" s="107"/>
      <c r="H242" s="71"/>
      <c r="I242" s="107"/>
      <c r="J242" s="71"/>
      <c r="K242" s="71"/>
      <c r="L242" s="71"/>
      <c r="M242" s="72"/>
      <c r="N242" s="246"/>
      <c r="O242" s="72"/>
      <c r="P242" s="109"/>
      <c r="Q242" s="71"/>
      <c r="R242" s="110"/>
      <c r="S242" s="72"/>
      <c r="T242" s="111"/>
      <c r="U242" s="72"/>
      <c r="V242" s="112"/>
      <c r="W242" s="71"/>
      <c r="X242" s="72"/>
      <c r="Y242" s="112"/>
      <c r="Z242" s="72"/>
      <c r="AA242" s="75"/>
      <c r="AB242" s="169"/>
      <c r="AC242" s="72"/>
      <c r="AD242" s="170"/>
      <c r="AE242" s="72"/>
      <c r="AF242" s="170"/>
      <c r="AG242" s="71"/>
      <c r="AH242" s="72"/>
      <c r="AI242" s="170"/>
      <c r="AJ242" s="71"/>
      <c r="AK242" s="72"/>
      <c r="AL242" s="170"/>
      <c r="AM242" s="72"/>
      <c r="AN242" s="111"/>
      <c r="AO242" s="72"/>
      <c r="AP242" s="156"/>
      <c r="AQ242" s="72"/>
      <c r="AR242" s="156"/>
      <c r="AS242" s="72"/>
      <c r="AT242" s="160"/>
      <c r="AU242" s="72"/>
      <c r="AV242" s="156"/>
      <c r="AW242" s="71"/>
      <c r="AX242" s="72"/>
      <c r="AY242" s="111"/>
      <c r="AZ242" s="71"/>
      <c r="BA242" s="72"/>
      <c r="BB242" s="171"/>
      <c r="BC242" s="72"/>
      <c r="BD242" s="75"/>
    </row>
    <row r="243" ht="16.5" customHeight="1" outlineLevel="1">
      <c r="A243" s="75"/>
      <c r="B243" s="105"/>
      <c r="C243" s="106"/>
      <c r="D243" s="72"/>
      <c r="E243" s="107"/>
      <c r="F243" s="71"/>
      <c r="G243" s="107"/>
      <c r="H243" s="71"/>
      <c r="I243" s="107"/>
      <c r="J243" s="71"/>
      <c r="K243" s="71"/>
      <c r="L243" s="71"/>
      <c r="M243" s="72"/>
      <c r="N243" s="246"/>
      <c r="O243" s="72"/>
      <c r="P243" s="109"/>
      <c r="Q243" s="71"/>
      <c r="R243" s="110"/>
      <c r="S243" s="72"/>
      <c r="T243" s="111"/>
      <c r="U243" s="72"/>
      <c r="V243" s="112"/>
      <c r="W243" s="71"/>
      <c r="X243" s="72"/>
      <c r="Y243" s="112"/>
      <c r="Z243" s="72"/>
      <c r="AA243" s="75"/>
      <c r="AB243" s="169"/>
      <c r="AC243" s="72"/>
      <c r="AD243" s="170"/>
      <c r="AE243" s="72"/>
      <c r="AF243" s="170"/>
      <c r="AG243" s="71"/>
      <c r="AH243" s="72"/>
      <c r="AI243" s="170"/>
      <c r="AJ243" s="71"/>
      <c r="AK243" s="72"/>
      <c r="AL243" s="170"/>
      <c r="AM243" s="72"/>
      <c r="AN243" s="111"/>
      <c r="AO243" s="72"/>
      <c r="AP243" s="156"/>
      <c r="AQ243" s="72"/>
      <c r="AR243" s="156"/>
      <c r="AS243" s="72"/>
      <c r="AT243" s="160"/>
      <c r="AU243" s="72"/>
      <c r="AV243" s="156"/>
      <c r="AW243" s="71"/>
      <c r="AX243" s="72"/>
      <c r="AY243" s="111"/>
      <c r="AZ243" s="71"/>
      <c r="BA243" s="72"/>
      <c r="BB243" s="171"/>
      <c r="BC243" s="72"/>
      <c r="BD243" s="75"/>
    </row>
    <row r="244" ht="16.5" customHeight="1" outlineLevel="1">
      <c r="A244" s="75"/>
      <c r="B244" s="105"/>
      <c r="C244" s="106"/>
      <c r="D244" s="72"/>
      <c r="E244" s="107"/>
      <c r="F244" s="71"/>
      <c r="G244" s="107"/>
      <c r="H244" s="71"/>
      <c r="I244" s="107"/>
      <c r="J244" s="71"/>
      <c r="K244" s="71"/>
      <c r="L244" s="71"/>
      <c r="M244" s="72"/>
      <c r="N244" s="246"/>
      <c r="O244" s="72"/>
      <c r="P244" s="109"/>
      <c r="Q244" s="71"/>
      <c r="R244" s="110"/>
      <c r="S244" s="72"/>
      <c r="T244" s="111"/>
      <c r="U244" s="72"/>
      <c r="V244" s="112"/>
      <c r="W244" s="71"/>
      <c r="X244" s="72"/>
      <c r="Y244" s="112"/>
      <c r="Z244" s="72"/>
      <c r="AA244" s="75"/>
      <c r="AB244" s="169"/>
      <c r="AC244" s="72"/>
      <c r="AD244" s="170"/>
      <c r="AE244" s="72"/>
      <c r="AF244" s="170"/>
      <c r="AG244" s="71"/>
      <c r="AH244" s="72"/>
      <c r="AI244" s="170"/>
      <c r="AJ244" s="71"/>
      <c r="AK244" s="72"/>
      <c r="AL244" s="170"/>
      <c r="AM244" s="72"/>
      <c r="AN244" s="111"/>
      <c r="AO244" s="72"/>
      <c r="AP244" s="156"/>
      <c r="AQ244" s="72"/>
      <c r="AR244" s="156"/>
      <c r="AS244" s="72"/>
      <c r="AT244" s="160"/>
      <c r="AU244" s="72"/>
      <c r="AV244" s="156"/>
      <c r="AW244" s="71"/>
      <c r="AX244" s="72"/>
      <c r="AY244" s="111"/>
      <c r="AZ244" s="71"/>
      <c r="BA244" s="72"/>
      <c r="BB244" s="171"/>
      <c r="BC244" s="72"/>
      <c r="BD244" s="75"/>
    </row>
    <row r="245" ht="16.5" customHeight="1" outlineLevel="1">
      <c r="A245" s="75"/>
      <c r="B245" s="105"/>
      <c r="C245" s="106"/>
      <c r="D245" s="72"/>
      <c r="E245" s="107"/>
      <c r="F245" s="71"/>
      <c r="G245" s="107"/>
      <c r="H245" s="71"/>
      <c r="I245" s="107"/>
      <c r="J245" s="71"/>
      <c r="K245" s="71"/>
      <c r="L245" s="71"/>
      <c r="M245" s="72"/>
      <c r="N245" s="246"/>
      <c r="O245" s="72"/>
      <c r="P245" s="109"/>
      <c r="Q245" s="71"/>
      <c r="R245" s="110"/>
      <c r="S245" s="72"/>
      <c r="T245" s="111"/>
      <c r="U245" s="72"/>
      <c r="V245" s="112"/>
      <c r="W245" s="71"/>
      <c r="X245" s="72"/>
      <c r="Y245" s="112"/>
      <c r="Z245" s="72"/>
      <c r="AA245" s="75"/>
      <c r="AB245" s="169"/>
      <c r="AC245" s="72"/>
      <c r="AD245" s="170"/>
      <c r="AE245" s="72"/>
      <c r="AF245" s="170"/>
      <c r="AG245" s="71"/>
      <c r="AH245" s="72"/>
      <c r="AI245" s="170"/>
      <c r="AJ245" s="71"/>
      <c r="AK245" s="72"/>
      <c r="AL245" s="170"/>
      <c r="AM245" s="72"/>
      <c r="AN245" s="111"/>
      <c r="AO245" s="72"/>
      <c r="AP245" s="156"/>
      <c r="AQ245" s="72"/>
      <c r="AR245" s="156"/>
      <c r="AS245" s="72"/>
      <c r="AT245" s="160"/>
      <c r="AU245" s="72"/>
      <c r="AV245" s="156"/>
      <c r="AW245" s="71"/>
      <c r="AX245" s="72"/>
      <c r="AY245" s="111"/>
      <c r="AZ245" s="71"/>
      <c r="BA245" s="72"/>
      <c r="BB245" s="171"/>
      <c r="BC245" s="72"/>
      <c r="BD245" s="75"/>
    </row>
    <row r="246" ht="16.5" customHeight="1" outlineLevel="1">
      <c r="A246" s="75"/>
      <c r="B246" s="105"/>
      <c r="C246" s="106"/>
      <c r="D246" s="72"/>
      <c r="E246" s="107"/>
      <c r="F246" s="71"/>
      <c r="G246" s="107"/>
      <c r="H246" s="71"/>
      <c r="I246" s="107"/>
      <c r="J246" s="71"/>
      <c r="K246" s="71"/>
      <c r="L246" s="71"/>
      <c r="M246" s="72"/>
      <c r="N246" s="246"/>
      <c r="O246" s="72"/>
      <c r="P246" s="109"/>
      <c r="Q246" s="71"/>
      <c r="R246" s="110"/>
      <c r="S246" s="72"/>
      <c r="T246" s="111"/>
      <c r="U246" s="72"/>
      <c r="V246" s="112"/>
      <c r="W246" s="71"/>
      <c r="X246" s="72"/>
      <c r="Y246" s="112"/>
      <c r="Z246" s="72"/>
      <c r="AA246" s="75"/>
      <c r="AB246" s="169"/>
      <c r="AC246" s="72"/>
      <c r="AD246" s="170"/>
      <c r="AE246" s="72"/>
      <c r="AF246" s="170"/>
      <c r="AG246" s="71"/>
      <c r="AH246" s="72"/>
      <c r="AI246" s="170"/>
      <c r="AJ246" s="71"/>
      <c r="AK246" s="72"/>
      <c r="AL246" s="170"/>
      <c r="AM246" s="72"/>
      <c r="AN246" s="111"/>
      <c r="AO246" s="72"/>
      <c r="AP246" s="156"/>
      <c r="AQ246" s="72"/>
      <c r="AR246" s="156"/>
      <c r="AS246" s="72"/>
      <c r="AT246" s="160"/>
      <c r="AU246" s="72"/>
      <c r="AV246" s="156"/>
      <c r="AW246" s="71"/>
      <c r="AX246" s="72"/>
      <c r="AY246" s="111"/>
      <c r="AZ246" s="71"/>
      <c r="BA246" s="72"/>
      <c r="BB246" s="171"/>
      <c r="BC246" s="72"/>
      <c r="BD246" s="75"/>
    </row>
    <row r="247" ht="16.5" customHeight="1" outlineLevel="1">
      <c r="A247" s="75"/>
      <c r="B247" s="105"/>
      <c r="C247" s="106"/>
      <c r="D247" s="72"/>
      <c r="E247" s="107"/>
      <c r="F247" s="71"/>
      <c r="G247" s="107"/>
      <c r="H247" s="71"/>
      <c r="I247" s="107"/>
      <c r="J247" s="71"/>
      <c r="K247" s="71"/>
      <c r="L247" s="71"/>
      <c r="M247" s="72"/>
      <c r="N247" s="246"/>
      <c r="O247" s="72"/>
      <c r="P247" s="109"/>
      <c r="Q247" s="71"/>
      <c r="R247" s="110"/>
      <c r="S247" s="72"/>
      <c r="T247" s="111"/>
      <c r="U247" s="72"/>
      <c r="V247" s="112"/>
      <c r="W247" s="71"/>
      <c r="X247" s="72"/>
      <c r="Y247" s="112"/>
      <c r="Z247" s="72"/>
      <c r="AA247" s="75"/>
      <c r="AB247" s="169"/>
      <c r="AC247" s="72"/>
      <c r="AD247" s="170"/>
      <c r="AE247" s="72"/>
      <c r="AF247" s="170"/>
      <c r="AG247" s="71"/>
      <c r="AH247" s="72"/>
      <c r="AI247" s="170"/>
      <c r="AJ247" s="71"/>
      <c r="AK247" s="72"/>
      <c r="AL247" s="170"/>
      <c r="AM247" s="72"/>
      <c r="AN247" s="111"/>
      <c r="AO247" s="72"/>
      <c r="AP247" s="156"/>
      <c r="AQ247" s="72"/>
      <c r="AR247" s="156"/>
      <c r="AS247" s="72"/>
      <c r="AT247" s="160"/>
      <c r="AU247" s="72"/>
      <c r="AV247" s="156"/>
      <c r="AW247" s="71"/>
      <c r="AX247" s="72"/>
      <c r="AY247" s="111"/>
      <c r="AZ247" s="71"/>
      <c r="BA247" s="72"/>
      <c r="BB247" s="171"/>
      <c r="BC247" s="72"/>
      <c r="BD247" s="75"/>
    </row>
    <row r="248" ht="16.5" customHeight="1" outlineLevel="1">
      <c r="A248" s="75"/>
      <c r="B248" s="105"/>
      <c r="C248" s="106"/>
      <c r="D248" s="72"/>
      <c r="E248" s="107"/>
      <c r="F248" s="71"/>
      <c r="G248" s="107"/>
      <c r="H248" s="71"/>
      <c r="I248" s="107"/>
      <c r="J248" s="71"/>
      <c r="K248" s="71"/>
      <c r="L248" s="71"/>
      <c r="M248" s="72"/>
      <c r="N248" s="246"/>
      <c r="O248" s="72"/>
      <c r="P248" s="109"/>
      <c r="Q248" s="71"/>
      <c r="R248" s="110"/>
      <c r="S248" s="72"/>
      <c r="T248" s="111"/>
      <c r="U248" s="72"/>
      <c r="V248" s="112"/>
      <c r="W248" s="71"/>
      <c r="X248" s="72"/>
      <c r="Y248" s="112"/>
      <c r="Z248" s="72"/>
      <c r="AA248" s="75"/>
      <c r="AB248" s="169"/>
      <c r="AC248" s="72"/>
      <c r="AD248" s="170"/>
      <c r="AE248" s="72"/>
      <c r="AF248" s="170"/>
      <c r="AG248" s="71"/>
      <c r="AH248" s="72"/>
      <c r="AI248" s="170"/>
      <c r="AJ248" s="71"/>
      <c r="AK248" s="72"/>
      <c r="AL248" s="170"/>
      <c r="AM248" s="72"/>
      <c r="AN248" s="111"/>
      <c r="AO248" s="72"/>
      <c r="AP248" s="156"/>
      <c r="AQ248" s="72"/>
      <c r="AR248" s="156"/>
      <c r="AS248" s="72"/>
      <c r="AT248" s="160"/>
      <c r="AU248" s="72"/>
      <c r="AV248" s="156"/>
      <c r="AW248" s="71"/>
      <c r="AX248" s="72"/>
      <c r="AY248" s="111"/>
      <c r="AZ248" s="71"/>
      <c r="BA248" s="72"/>
      <c r="BB248" s="171"/>
      <c r="BC248" s="72"/>
      <c r="BD248" s="75"/>
    </row>
    <row r="249" ht="16.5" customHeight="1" outlineLevel="1">
      <c r="A249" s="75"/>
      <c r="B249" s="105"/>
      <c r="C249" s="106"/>
      <c r="D249" s="72"/>
      <c r="E249" s="107"/>
      <c r="F249" s="71"/>
      <c r="G249" s="107"/>
      <c r="H249" s="71"/>
      <c r="I249" s="107"/>
      <c r="J249" s="71"/>
      <c r="K249" s="71"/>
      <c r="L249" s="71"/>
      <c r="M249" s="72"/>
      <c r="N249" s="246"/>
      <c r="O249" s="72"/>
      <c r="P249" s="109"/>
      <c r="Q249" s="71"/>
      <c r="R249" s="110"/>
      <c r="S249" s="72"/>
      <c r="T249" s="111"/>
      <c r="U249" s="72"/>
      <c r="V249" s="112"/>
      <c r="W249" s="71"/>
      <c r="X249" s="72"/>
      <c r="Y249" s="112"/>
      <c r="Z249" s="72"/>
      <c r="AA249" s="75"/>
      <c r="AB249" s="169"/>
      <c r="AC249" s="72"/>
      <c r="AD249" s="170"/>
      <c r="AE249" s="72"/>
      <c r="AF249" s="170"/>
      <c r="AG249" s="71"/>
      <c r="AH249" s="72"/>
      <c r="AI249" s="170"/>
      <c r="AJ249" s="71"/>
      <c r="AK249" s="72"/>
      <c r="AL249" s="170"/>
      <c r="AM249" s="72"/>
      <c r="AN249" s="111"/>
      <c r="AO249" s="72"/>
      <c r="AP249" s="156"/>
      <c r="AQ249" s="72"/>
      <c r="AR249" s="156"/>
      <c r="AS249" s="72"/>
      <c r="AT249" s="160"/>
      <c r="AU249" s="72"/>
      <c r="AV249" s="156"/>
      <c r="AW249" s="71"/>
      <c r="AX249" s="72"/>
      <c r="AY249" s="111"/>
      <c r="AZ249" s="71"/>
      <c r="BA249" s="72"/>
      <c r="BB249" s="171"/>
      <c r="BC249" s="72"/>
      <c r="BD249" s="75"/>
    </row>
    <row r="250" ht="16.5" customHeight="1" outlineLevel="1">
      <c r="A250" s="75"/>
      <c r="B250" s="105"/>
      <c r="C250" s="106"/>
      <c r="D250" s="72"/>
      <c r="E250" s="107"/>
      <c r="F250" s="71"/>
      <c r="G250" s="107"/>
      <c r="H250" s="71"/>
      <c r="I250" s="107"/>
      <c r="J250" s="71"/>
      <c r="K250" s="71"/>
      <c r="L250" s="71"/>
      <c r="M250" s="72"/>
      <c r="N250" s="246"/>
      <c r="O250" s="72"/>
      <c r="P250" s="109"/>
      <c r="Q250" s="71"/>
      <c r="R250" s="110"/>
      <c r="S250" s="72"/>
      <c r="T250" s="111"/>
      <c r="U250" s="72"/>
      <c r="V250" s="112"/>
      <c r="W250" s="71"/>
      <c r="X250" s="72"/>
      <c r="Y250" s="112"/>
      <c r="Z250" s="72"/>
      <c r="AA250" s="75"/>
      <c r="AB250" s="169"/>
      <c r="AC250" s="72"/>
      <c r="AD250" s="170"/>
      <c r="AE250" s="72"/>
      <c r="AF250" s="170"/>
      <c r="AG250" s="71"/>
      <c r="AH250" s="72"/>
      <c r="AI250" s="170"/>
      <c r="AJ250" s="71"/>
      <c r="AK250" s="72"/>
      <c r="AL250" s="170"/>
      <c r="AM250" s="72"/>
      <c r="AN250" s="111"/>
      <c r="AO250" s="72"/>
      <c r="AP250" s="156"/>
      <c r="AQ250" s="72"/>
      <c r="AR250" s="156"/>
      <c r="AS250" s="72"/>
      <c r="AT250" s="160"/>
      <c r="AU250" s="72"/>
      <c r="AV250" s="156"/>
      <c r="AW250" s="71"/>
      <c r="AX250" s="72"/>
      <c r="AY250" s="111"/>
      <c r="AZ250" s="71"/>
      <c r="BA250" s="72"/>
      <c r="BB250" s="171"/>
      <c r="BC250" s="72"/>
      <c r="BD250" s="75"/>
    </row>
    <row r="251" ht="16.5" customHeight="1" outlineLevel="1">
      <c r="A251" s="75"/>
      <c r="B251" s="105"/>
      <c r="C251" s="106"/>
      <c r="D251" s="72"/>
      <c r="E251" s="107"/>
      <c r="F251" s="71"/>
      <c r="G251" s="107"/>
      <c r="H251" s="71"/>
      <c r="I251" s="107"/>
      <c r="J251" s="71"/>
      <c r="K251" s="71"/>
      <c r="L251" s="71"/>
      <c r="M251" s="72"/>
      <c r="N251" s="246"/>
      <c r="O251" s="72"/>
      <c r="P251" s="109"/>
      <c r="Q251" s="71"/>
      <c r="R251" s="110"/>
      <c r="S251" s="72"/>
      <c r="T251" s="111"/>
      <c r="U251" s="72"/>
      <c r="V251" s="112"/>
      <c r="W251" s="71"/>
      <c r="X251" s="72"/>
      <c r="Y251" s="112"/>
      <c r="Z251" s="72"/>
      <c r="AA251" s="75"/>
      <c r="AB251" s="169"/>
      <c r="AC251" s="72"/>
      <c r="AD251" s="170"/>
      <c r="AE251" s="72"/>
      <c r="AF251" s="170"/>
      <c r="AG251" s="71"/>
      <c r="AH251" s="72"/>
      <c r="AI251" s="170"/>
      <c r="AJ251" s="71"/>
      <c r="AK251" s="72"/>
      <c r="AL251" s="170"/>
      <c r="AM251" s="72"/>
      <c r="AN251" s="111"/>
      <c r="AO251" s="72"/>
      <c r="AP251" s="156"/>
      <c r="AQ251" s="72"/>
      <c r="AR251" s="156"/>
      <c r="AS251" s="72"/>
      <c r="AT251" s="160"/>
      <c r="AU251" s="72"/>
      <c r="AV251" s="156"/>
      <c r="AW251" s="71"/>
      <c r="AX251" s="72"/>
      <c r="AY251" s="111"/>
      <c r="AZ251" s="71"/>
      <c r="BA251" s="72"/>
      <c r="BB251" s="171"/>
      <c r="BC251" s="72"/>
      <c r="BD251" s="75"/>
    </row>
    <row r="252" ht="16.5" customHeight="1" outlineLevel="1">
      <c r="A252" s="75"/>
      <c r="B252" s="105"/>
      <c r="C252" s="106"/>
      <c r="D252" s="72"/>
      <c r="E252" s="107"/>
      <c r="F252" s="71"/>
      <c r="G252" s="107"/>
      <c r="H252" s="71"/>
      <c r="I252" s="107"/>
      <c r="J252" s="71"/>
      <c r="K252" s="71"/>
      <c r="L252" s="71"/>
      <c r="M252" s="72"/>
      <c r="N252" s="246"/>
      <c r="O252" s="72"/>
      <c r="P252" s="109"/>
      <c r="Q252" s="71"/>
      <c r="R252" s="110"/>
      <c r="S252" s="72"/>
      <c r="T252" s="111"/>
      <c r="U252" s="72"/>
      <c r="V252" s="112"/>
      <c r="W252" s="71"/>
      <c r="X252" s="72"/>
      <c r="Y252" s="112"/>
      <c r="Z252" s="72"/>
      <c r="AA252" s="75"/>
      <c r="AB252" s="169"/>
      <c r="AC252" s="72"/>
      <c r="AD252" s="170"/>
      <c r="AE252" s="72"/>
      <c r="AF252" s="170"/>
      <c r="AG252" s="71"/>
      <c r="AH252" s="72"/>
      <c r="AI252" s="170"/>
      <c r="AJ252" s="71"/>
      <c r="AK252" s="72"/>
      <c r="AL252" s="170"/>
      <c r="AM252" s="72"/>
      <c r="AN252" s="111"/>
      <c r="AO252" s="72"/>
      <c r="AP252" s="156"/>
      <c r="AQ252" s="72"/>
      <c r="AR252" s="156"/>
      <c r="AS252" s="72"/>
      <c r="AT252" s="160"/>
      <c r="AU252" s="72"/>
      <c r="AV252" s="156"/>
      <c r="AW252" s="71"/>
      <c r="AX252" s="72"/>
      <c r="AY252" s="111"/>
      <c r="AZ252" s="71"/>
      <c r="BA252" s="72"/>
      <c r="BB252" s="171"/>
      <c r="BC252" s="72"/>
      <c r="BD252" s="75"/>
    </row>
    <row r="253" ht="16.5" customHeight="1" outlineLevel="1">
      <c r="A253" s="75"/>
      <c r="B253" s="105"/>
      <c r="C253" s="106"/>
      <c r="D253" s="72"/>
      <c r="E253" s="107"/>
      <c r="F253" s="71"/>
      <c r="G253" s="107"/>
      <c r="H253" s="71"/>
      <c r="I253" s="107"/>
      <c r="J253" s="71"/>
      <c r="K253" s="71"/>
      <c r="L253" s="71"/>
      <c r="M253" s="72"/>
      <c r="N253" s="246"/>
      <c r="O253" s="72"/>
      <c r="P253" s="109"/>
      <c r="Q253" s="71"/>
      <c r="R253" s="110"/>
      <c r="S253" s="72"/>
      <c r="T253" s="111"/>
      <c r="U253" s="72"/>
      <c r="V253" s="112"/>
      <c r="W253" s="71"/>
      <c r="X253" s="72"/>
      <c r="Y253" s="112"/>
      <c r="Z253" s="72"/>
      <c r="AA253" s="75"/>
      <c r="AB253" s="169"/>
      <c r="AC253" s="72"/>
      <c r="AD253" s="170"/>
      <c r="AE253" s="72"/>
      <c r="AF253" s="170"/>
      <c r="AG253" s="71"/>
      <c r="AH253" s="72"/>
      <c r="AI253" s="170"/>
      <c r="AJ253" s="71"/>
      <c r="AK253" s="72"/>
      <c r="AL253" s="170"/>
      <c r="AM253" s="72"/>
      <c r="AN253" s="111"/>
      <c r="AO253" s="72"/>
      <c r="AP253" s="156"/>
      <c r="AQ253" s="72"/>
      <c r="AR253" s="156"/>
      <c r="AS253" s="72"/>
      <c r="AT253" s="160"/>
      <c r="AU253" s="72"/>
      <c r="AV253" s="156"/>
      <c r="AW253" s="71"/>
      <c r="AX253" s="72"/>
      <c r="AY253" s="111"/>
      <c r="AZ253" s="71"/>
      <c r="BA253" s="72"/>
      <c r="BB253" s="171"/>
      <c r="BC253" s="72"/>
      <c r="BD253" s="75"/>
    </row>
    <row r="254" ht="16.5" customHeight="1" outlineLevel="1">
      <c r="A254" s="75"/>
      <c r="B254" s="105"/>
      <c r="C254" s="106"/>
      <c r="D254" s="72"/>
      <c r="E254" s="107"/>
      <c r="F254" s="71"/>
      <c r="G254" s="107"/>
      <c r="H254" s="71"/>
      <c r="I254" s="107"/>
      <c r="J254" s="71"/>
      <c r="K254" s="71"/>
      <c r="L254" s="71"/>
      <c r="M254" s="72"/>
      <c r="N254" s="246"/>
      <c r="O254" s="72"/>
      <c r="P254" s="109"/>
      <c r="Q254" s="71"/>
      <c r="R254" s="110"/>
      <c r="S254" s="72"/>
      <c r="T254" s="111"/>
      <c r="U254" s="72"/>
      <c r="V254" s="112"/>
      <c r="W254" s="71"/>
      <c r="X254" s="72"/>
      <c r="Y254" s="112"/>
      <c r="Z254" s="72"/>
      <c r="AA254" s="75"/>
      <c r="AB254" s="169"/>
      <c r="AC254" s="72"/>
      <c r="AD254" s="170"/>
      <c r="AE254" s="72"/>
      <c r="AF254" s="170"/>
      <c r="AG254" s="71"/>
      <c r="AH254" s="72"/>
      <c r="AI254" s="170"/>
      <c r="AJ254" s="71"/>
      <c r="AK254" s="72"/>
      <c r="AL254" s="170"/>
      <c r="AM254" s="72"/>
      <c r="AN254" s="111"/>
      <c r="AO254" s="72"/>
      <c r="AP254" s="156"/>
      <c r="AQ254" s="72"/>
      <c r="AR254" s="156"/>
      <c r="AS254" s="72"/>
      <c r="AT254" s="160"/>
      <c r="AU254" s="72"/>
      <c r="AV254" s="156"/>
      <c r="AW254" s="71"/>
      <c r="AX254" s="72"/>
      <c r="AY254" s="111"/>
      <c r="AZ254" s="71"/>
      <c r="BA254" s="72"/>
      <c r="BB254" s="171"/>
      <c r="BC254" s="72"/>
      <c r="BD254" s="75"/>
    </row>
    <row r="255" ht="16.5" customHeight="1" outlineLevel="1">
      <c r="A255" s="75"/>
      <c r="B255" s="105"/>
      <c r="C255" s="106"/>
      <c r="D255" s="72"/>
      <c r="E255" s="107"/>
      <c r="F255" s="71"/>
      <c r="G255" s="107"/>
      <c r="H255" s="71"/>
      <c r="I255" s="107"/>
      <c r="J255" s="71"/>
      <c r="K255" s="71"/>
      <c r="L255" s="71"/>
      <c r="M255" s="72"/>
      <c r="N255" s="246"/>
      <c r="O255" s="72"/>
      <c r="P255" s="109"/>
      <c r="Q255" s="71"/>
      <c r="R255" s="110"/>
      <c r="S255" s="72"/>
      <c r="T255" s="111"/>
      <c r="U255" s="72"/>
      <c r="V255" s="112"/>
      <c r="W255" s="71"/>
      <c r="X255" s="72"/>
      <c r="Y255" s="112"/>
      <c r="Z255" s="72"/>
      <c r="AA255" s="75"/>
      <c r="AB255" s="169"/>
      <c r="AC255" s="72"/>
      <c r="AD255" s="170"/>
      <c r="AE255" s="72"/>
      <c r="AF255" s="170"/>
      <c r="AG255" s="71"/>
      <c r="AH255" s="72"/>
      <c r="AI255" s="170"/>
      <c r="AJ255" s="71"/>
      <c r="AK255" s="72"/>
      <c r="AL255" s="170"/>
      <c r="AM255" s="72"/>
      <c r="AN255" s="111"/>
      <c r="AO255" s="72"/>
      <c r="AP255" s="156"/>
      <c r="AQ255" s="72"/>
      <c r="AR255" s="156"/>
      <c r="AS255" s="72"/>
      <c r="AT255" s="160"/>
      <c r="AU255" s="72"/>
      <c r="AV255" s="156"/>
      <c r="AW255" s="71"/>
      <c r="AX255" s="72"/>
      <c r="AY255" s="111"/>
      <c r="AZ255" s="71"/>
      <c r="BA255" s="72"/>
      <c r="BB255" s="171"/>
      <c r="BC255" s="72"/>
      <c r="BD255" s="75"/>
    </row>
    <row r="256" ht="16.5" customHeight="1" outlineLevel="1">
      <c r="A256" s="75"/>
      <c r="B256" s="105"/>
      <c r="C256" s="106"/>
      <c r="D256" s="72"/>
      <c r="E256" s="107"/>
      <c r="F256" s="71"/>
      <c r="G256" s="107"/>
      <c r="H256" s="71"/>
      <c r="I256" s="107"/>
      <c r="J256" s="71"/>
      <c r="K256" s="71"/>
      <c r="L256" s="71"/>
      <c r="M256" s="72"/>
      <c r="N256" s="246"/>
      <c r="O256" s="72"/>
      <c r="P256" s="109"/>
      <c r="Q256" s="71"/>
      <c r="R256" s="110"/>
      <c r="S256" s="72"/>
      <c r="T256" s="111"/>
      <c r="U256" s="72"/>
      <c r="V256" s="112"/>
      <c r="W256" s="71"/>
      <c r="X256" s="72"/>
      <c r="Y256" s="112"/>
      <c r="Z256" s="72"/>
      <c r="AA256" s="75"/>
      <c r="AB256" s="169"/>
      <c r="AC256" s="72"/>
      <c r="AD256" s="170"/>
      <c r="AE256" s="72"/>
      <c r="AF256" s="170"/>
      <c r="AG256" s="71"/>
      <c r="AH256" s="72"/>
      <c r="AI256" s="170"/>
      <c r="AJ256" s="71"/>
      <c r="AK256" s="72"/>
      <c r="AL256" s="170"/>
      <c r="AM256" s="72"/>
      <c r="AN256" s="111"/>
      <c r="AO256" s="72"/>
      <c r="AP256" s="156"/>
      <c r="AQ256" s="72"/>
      <c r="AR256" s="156"/>
      <c r="AS256" s="72"/>
      <c r="AT256" s="160"/>
      <c r="AU256" s="72"/>
      <c r="AV256" s="156"/>
      <c r="AW256" s="71"/>
      <c r="AX256" s="72"/>
      <c r="AY256" s="111"/>
      <c r="AZ256" s="71"/>
      <c r="BA256" s="72"/>
      <c r="BB256" s="171"/>
      <c r="BC256" s="72"/>
      <c r="BD256" s="75"/>
    </row>
    <row r="257" ht="16.5" customHeight="1" outlineLevel="1">
      <c r="A257" s="75"/>
      <c r="B257" s="105"/>
      <c r="C257" s="106"/>
      <c r="D257" s="72"/>
      <c r="E257" s="107"/>
      <c r="F257" s="71"/>
      <c r="G257" s="107"/>
      <c r="H257" s="71"/>
      <c r="I257" s="107"/>
      <c r="J257" s="71"/>
      <c r="K257" s="71"/>
      <c r="L257" s="71"/>
      <c r="M257" s="72"/>
      <c r="N257" s="246"/>
      <c r="O257" s="72"/>
      <c r="P257" s="109"/>
      <c r="Q257" s="71"/>
      <c r="R257" s="110"/>
      <c r="S257" s="72"/>
      <c r="T257" s="111"/>
      <c r="U257" s="72"/>
      <c r="V257" s="112"/>
      <c r="W257" s="71"/>
      <c r="X257" s="72"/>
      <c r="Y257" s="112"/>
      <c r="Z257" s="72"/>
      <c r="AA257" s="75"/>
      <c r="AB257" s="169"/>
      <c r="AC257" s="72"/>
      <c r="AD257" s="170"/>
      <c r="AE257" s="72"/>
      <c r="AF257" s="170"/>
      <c r="AG257" s="71"/>
      <c r="AH257" s="72"/>
      <c r="AI257" s="170"/>
      <c r="AJ257" s="71"/>
      <c r="AK257" s="72"/>
      <c r="AL257" s="170"/>
      <c r="AM257" s="72"/>
      <c r="AN257" s="111"/>
      <c r="AO257" s="72"/>
      <c r="AP257" s="156"/>
      <c r="AQ257" s="72"/>
      <c r="AR257" s="156"/>
      <c r="AS257" s="72"/>
      <c r="AT257" s="160"/>
      <c r="AU257" s="72"/>
      <c r="AV257" s="156"/>
      <c r="AW257" s="71"/>
      <c r="AX257" s="72"/>
      <c r="AY257" s="111"/>
      <c r="AZ257" s="71"/>
      <c r="BA257" s="72"/>
      <c r="BB257" s="171"/>
      <c r="BC257" s="72"/>
      <c r="BD257" s="75"/>
    </row>
    <row r="258" ht="16.5" customHeight="1" outlineLevel="1">
      <c r="A258" s="75"/>
      <c r="B258" s="105"/>
      <c r="C258" s="106"/>
      <c r="D258" s="72"/>
      <c r="E258" s="107"/>
      <c r="F258" s="71"/>
      <c r="G258" s="107"/>
      <c r="H258" s="71"/>
      <c r="I258" s="107"/>
      <c r="J258" s="71"/>
      <c r="K258" s="71"/>
      <c r="L258" s="71"/>
      <c r="M258" s="72"/>
      <c r="N258" s="246"/>
      <c r="O258" s="72"/>
      <c r="P258" s="109"/>
      <c r="Q258" s="71"/>
      <c r="R258" s="110"/>
      <c r="S258" s="72"/>
      <c r="T258" s="111"/>
      <c r="U258" s="72"/>
      <c r="V258" s="112"/>
      <c r="W258" s="71"/>
      <c r="X258" s="72"/>
      <c r="Y258" s="112"/>
      <c r="Z258" s="72"/>
      <c r="AA258" s="75"/>
      <c r="AB258" s="169"/>
      <c r="AC258" s="72"/>
      <c r="AD258" s="170"/>
      <c r="AE258" s="72"/>
      <c r="AF258" s="170"/>
      <c r="AG258" s="71"/>
      <c r="AH258" s="72"/>
      <c r="AI258" s="170"/>
      <c r="AJ258" s="71"/>
      <c r="AK258" s="72"/>
      <c r="AL258" s="170"/>
      <c r="AM258" s="72"/>
      <c r="AN258" s="111"/>
      <c r="AO258" s="72"/>
      <c r="AP258" s="156"/>
      <c r="AQ258" s="72"/>
      <c r="AR258" s="156"/>
      <c r="AS258" s="72"/>
      <c r="AT258" s="160"/>
      <c r="AU258" s="72"/>
      <c r="AV258" s="156"/>
      <c r="AW258" s="71"/>
      <c r="AX258" s="72"/>
      <c r="AY258" s="111"/>
      <c r="AZ258" s="71"/>
      <c r="BA258" s="72"/>
      <c r="BB258" s="171"/>
      <c r="BC258" s="72"/>
      <c r="BD258" s="75"/>
    </row>
    <row r="259" ht="16.5" customHeight="1" outlineLevel="1">
      <c r="A259" s="75"/>
      <c r="B259" s="105"/>
      <c r="C259" s="106"/>
      <c r="D259" s="72"/>
      <c r="E259" s="107"/>
      <c r="F259" s="71"/>
      <c r="G259" s="107"/>
      <c r="H259" s="71"/>
      <c r="I259" s="107"/>
      <c r="J259" s="71"/>
      <c r="K259" s="71"/>
      <c r="L259" s="71"/>
      <c r="M259" s="72"/>
      <c r="N259" s="246"/>
      <c r="O259" s="72"/>
      <c r="P259" s="109"/>
      <c r="Q259" s="71"/>
      <c r="R259" s="110"/>
      <c r="S259" s="72"/>
      <c r="T259" s="111"/>
      <c r="U259" s="72"/>
      <c r="V259" s="112"/>
      <c r="W259" s="71"/>
      <c r="X259" s="72"/>
      <c r="Y259" s="112"/>
      <c r="Z259" s="72"/>
      <c r="AA259" s="75"/>
      <c r="AB259" s="169"/>
      <c r="AC259" s="72"/>
      <c r="AD259" s="170"/>
      <c r="AE259" s="72"/>
      <c r="AF259" s="170"/>
      <c r="AG259" s="71"/>
      <c r="AH259" s="72"/>
      <c r="AI259" s="170"/>
      <c r="AJ259" s="71"/>
      <c r="AK259" s="72"/>
      <c r="AL259" s="170"/>
      <c r="AM259" s="72"/>
      <c r="AN259" s="111"/>
      <c r="AO259" s="72"/>
      <c r="AP259" s="156"/>
      <c r="AQ259" s="72"/>
      <c r="AR259" s="156"/>
      <c r="AS259" s="72"/>
      <c r="AT259" s="160"/>
      <c r="AU259" s="72"/>
      <c r="AV259" s="156"/>
      <c r="AW259" s="71"/>
      <c r="AX259" s="72"/>
      <c r="AY259" s="111"/>
      <c r="AZ259" s="71"/>
      <c r="BA259" s="72"/>
      <c r="BB259" s="171"/>
      <c r="BC259" s="72"/>
      <c r="BD259" s="75"/>
    </row>
    <row r="260" ht="16.5" customHeight="1" outlineLevel="1">
      <c r="A260" s="75"/>
      <c r="B260" s="105"/>
      <c r="C260" s="106"/>
      <c r="D260" s="72"/>
      <c r="E260" s="107"/>
      <c r="F260" s="71"/>
      <c r="G260" s="107"/>
      <c r="H260" s="71"/>
      <c r="I260" s="107"/>
      <c r="J260" s="71"/>
      <c r="K260" s="71"/>
      <c r="L260" s="71"/>
      <c r="M260" s="72"/>
      <c r="N260" s="246"/>
      <c r="O260" s="72"/>
      <c r="P260" s="109"/>
      <c r="Q260" s="71"/>
      <c r="R260" s="110"/>
      <c r="S260" s="72"/>
      <c r="T260" s="111"/>
      <c r="U260" s="72"/>
      <c r="V260" s="112"/>
      <c r="W260" s="71"/>
      <c r="X260" s="72"/>
      <c r="Y260" s="112"/>
      <c r="Z260" s="72"/>
      <c r="AA260" s="75"/>
      <c r="AB260" s="169"/>
      <c r="AC260" s="72"/>
      <c r="AD260" s="170"/>
      <c r="AE260" s="72"/>
      <c r="AF260" s="170"/>
      <c r="AG260" s="71"/>
      <c r="AH260" s="72"/>
      <c r="AI260" s="170"/>
      <c r="AJ260" s="71"/>
      <c r="AK260" s="72"/>
      <c r="AL260" s="170"/>
      <c r="AM260" s="72"/>
      <c r="AN260" s="111"/>
      <c r="AO260" s="72"/>
      <c r="AP260" s="156"/>
      <c r="AQ260" s="72"/>
      <c r="AR260" s="156"/>
      <c r="AS260" s="72"/>
      <c r="AT260" s="160"/>
      <c r="AU260" s="72"/>
      <c r="AV260" s="156"/>
      <c r="AW260" s="71"/>
      <c r="AX260" s="72"/>
      <c r="AY260" s="111"/>
      <c r="AZ260" s="71"/>
      <c r="BA260" s="72"/>
      <c r="BB260" s="171"/>
      <c r="BC260" s="72"/>
      <c r="BD260" s="75"/>
    </row>
    <row r="261" ht="16.5" customHeight="1" outlineLevel="1">
      <c r="A261" s="75"/>
      <c r="B261" s="105"/>
      <c r="C261" s="106"/>
      <c r="D261" s="72"/>
      <c r="E261" s="107"/>
      <c r="F261" s="71"/>
      <c r="G261" s="107"/>
      <c r="H261" s="71"/>
      <c r="I261" s="107"/>
      <c r="J261" s="71"/>
      <c r="K261" s="71"/>
      <c r="L261" s="71"/>
      <c r="M261" s="72"/>
      <c r="N261" s="246"/>
      <c r="O261" s="72"/>
      <c r="P261" s="109"/>
      <c r="Q261" s="71"/>
      <c r="R261" s="110"/>
      <c r="S261" s="72"/>
      <c r="T261" s="111"/>
      <c r="U261" s="72"/>
      <c r="V261" s="112"/>
      <c r="W261" s="71"/>
      <c r="X261" s="72"/>
      <c r="Y261" s="112"/>
      <c r="Z261" s="72"/>
      <c r="AA261" s="75"/>
      <c r="AB261" s="169"/>
      <c r="AC261" s="72"/>
      <c r="AD261" s="170"/>
      <c r="AE261" s="72"/>
      <c r="AF261" s="170"/>
      <c r="AG261" s="71"/>
      <c r="AH261" s="72"/>
      <c r="AI261" s="170"/>
      <c r="AJ261" s="71"/>
      <c r="AK261" s="72"/>
      <c r="AL261" s="170"/>
      <c r="AM261" s="72"/>
      <c r="AN261" s="111"/>
      <c r="AO261" s="72"/>
      <c r="AP261" s="156"/>
      <c r="AQ261" s="72"/>
      <c r="AR261" s="156"/>
      <c r="AS261" s="72"/>
      <c r="AT261" s="160"/>
      <c r="AU261" s="72"/>
      <c r="AV261" s="156"/>
      <c r="AW261" s="71"/>
      <c r="AX261" s="72"/>
      <c r="AY261" s="111"/>
      <c r="AZ261" s="71"/>
      <c r="BA261" s="72"/>
      <c r="BB261" s="171"/>
      <c r="BC261" s="72"/>
      <c r="BD261" s="75"/>
    </row>
    <row r="262" ht="16.5" customHeight="1" outlineLevel="1">
      <c r="A262" s="75"/>
      <c r="B262" s="105"/>
      <c r="C262" s="106"/>
      <c r="D262" s="72"/>
      <c r="E262" s="107"/>
      <c r="F262" s="71"/>
      <c r="G262" s="107"/>
      <c r="H262" s="71"/>
      <c r="I262" s="107"/>
      <c r="J262" s="71"/>
      <c r="K262" s="71"/>
      <c r="L262" s="71"/>
      <c r="M262" s="72"/>
      <c r="N262" s="246"/>
      <c r="O262" s="72"/>
      <c r="P262" s="109"/>
      <c r="Q262" s="71"/>
      <c r="R262" s="110"/>
      <c r="S262" s="72"/>
      <c r="T262" s="111"/>
      <c r="U262" s="72"/>
      <c r="V262" s="112"/>
      <c r="W262" s="71"/>
      <c r="X262" s="72"/>
      <c r="Y262" s="112"/>
      <c r="Z262" s="72"/>
      <c r="AA262" s="75"/>
      <c r="AB262" s="169"/>
      <c r="AC262" s="72"/>
      <c r="AD262" s="170"/>
      <c r="AE262" s="72"/>
      <c r="AF262" s="170"/>
      <c r="AG262" s="71"/>
      <c r="AH262" s="72"/>
      <c r="AI262" s="170"/>
      <c r="AJ262" s="71"/>
      <c r="AK262" s="72"/>
      <c r="AL262" s="170"/>
      <c r="AM262" s="72"/>
      <c r="AN262" s="111"/>
      <c r="AO262" s="72"/>
      <c r="AP262" s="156"/>
      <c r="AQ262" s="72"/>
      <c r="AR262" s="156"/>
      <c r="AS262" s="72"/>
      <c r="AT262" s="160"/>
      <c r="AU262" s="72"/>
      <c r="AV262" s="156"/>
      <c r="AW262" s="71"/>
      <c r="AX262" s="72"/>
      <c r="AY262" s="111"/>
      <c r="AZ262" s="71"/>
      <c r="BA262" s="72"/>
      <c r="BB262" s="171"/>
      <c r="BC262" s="72"/>
      <c r="BD262" s="75"/>
    </row>
    <row r="263" ht="16.5" customHeight="1" outlineLevel="1">
      <c r="A263" s="75"/>
      <c r="B263" s="105"/>
      <c r="C263" s="106"/>
      <c r="D263" s="72"/>
      <c r="E263" s="107"/>
      <c r="F263" s="71"/>
      <c r="G263" s="107"/>
      <c r="H263" s="71"/>
      <c r="I263" s="107"/>
      <c r="J263" s="71"/>
      <c r="K263" s="71"/>
      <c r="L263" s="71"/>
      <c r="M263" s="72"/>
      <c r="N263" s="246"/>
      <c r="O263" s="72"/>
      <c r="P263" s="109"/>
      <c r="Q263" s="71"/>
      <c r="R263" s="110"/>
      <c r="S263" s="72"/>
      <c r="T263" s="111"/>
      <c r="U263" s="72"/>
      <c r="V263" s="112"/>
      <c r="W263" s="71"/>
      <c r="X263" s="72"/>
      <c r="Y263" s="112"/>
      <c r="Z263" s="72"/>
      <c r="AA263" s="75"/>
      <c r="AB263" s="169"/>
      <c r="AC263" s="72"/>
      <c r="AD263" s="170"/>
      <c r="AE263" s="72"/>
      <c r="AF263" s="170"/>
      <c r="AG263" s="71"/>
      <c r="AH263" s="72"/>
      <c r="AI263" s="170"/>
      <c r="AJ263" s="71"/>
      <c r="AK263" s="72"/>
      <c r="AL263" s="170"/>
      <c r="AM263" s="72"/>
      <c r="AN263" s="111"/>
      <c r="AO263" s="72"/>
      <c r="AP263" s="156"/>
      <c r="AQ263" s="72"/>
      <c r="AR263" s="156"/>
      <c r="AS263" s="72"/>
      <c r="AT263" s="160"/>
      <c r="AU263" s="72"/>
      <c r="AV263" s="156"/>
      <c r="AW263" s="71"/>
      <c r="AX263" s="72"/>
      <c r="AY263" s="111"/>
      <c r="AZ263" s="71"/>
      <c r="BA263" s="72"/>
      <c r="BB263" s="171"/>
      <c r="BC263" s="72"/>
      <c r="BD263" s="75"/>
    </row>
    <row r="264" ht="16.5" customHeight="1" outlineLevel="1">
      <c r="A264" s="75"/>
      <c r="B264" s="105"/>
      <c r="C264" s="106"/>
      <c r="D264" s="72"/>
      <c r="E264" s="107"/>
      <c r="F264" s="71"/>
      <c r="G264" s="107"/>
      <c r="H264" s="71"/>
      <c r="I264" s="107"/>
      <c r="J264" s="71"/>
      <c r="K264" s="71"/>
      <c r="L264" s="71"/>
      <c r="M264" s="72"/>
      <c r="N264" s="246"/>
      <c r="O264" s="72"/>
      <c r="P264" s="109"/>
      <c r="Q264" s="71"/>
      <c r="R264" s="110"/>
      <c r="S264" s="72"/>
      <c r="T264" s="111"/>
      <c r="U264" s="72"/>
      <c r="V264" s="112"/>
      <c r="W264" s="71"/>
      <c r="X264" s="72"/>
      <c r="Y264" s="112"/>
      <c r="Z264" s="72"/>
      <c r="AA264" s="75"/>
      <c r="AB264" s="169"/>
      <c r="AC264" s="72"/>
      <c r="AD264" s="170"/>
      <c r="AE264" s="72"/>
      <c r="AF264" s="170"/>
      <c r="AG264" s="71"/>
      <c r="AH264" s="72"/>
      <c r="AI264" s="170"/>
      <c r="AJ264" s="71"/>
      <c r="AK264" s="72"/>
      <c r="AL264" s="170"/>
      <c r="AM264" s="72"/>
      <c r="AN264" s="111"/>
      <c r="AO264" s="72"/>
      <c r="AP264" s="156"/>
      <c r="AQ264" s="72"/>
      <c r="AR264" s="156"/>
      <c r="AS264" s="72"/>
      <c r="AT264" s="160"/>
      <c r="AU264" s="72"/>
      <c r="AV264" s="156"/>
      <c r="AW264" s="71"/>
      <c r="AX264" s="72"/>
      <c r="AY264" s="111"/>
      <c r="AZ264" s="71"/>
      <c r="BA264" s="72"/>
      <c r="BB264" s="171"/>
      <c r="BC264" s="72"/>
      <c r="BD264" s="75"/>
    </row>
    <row r="265" ht="16.5" customHeight="1" outlineLevel="1">
      <c r="A265" s="75"/>
      <c r="B265" s="105"/>
      <c r="C265" s="106"/>
      <c r="D265" s="72"/>
      <c r="E265" s="107"/>
      <c r="F265" s="71"/>
      <c r="G265" s="107"/>
      <c r="H265" s="71"/>
      <c r="I265" s="107"/>
      <c r="J265" s="71"/>
      <c r="K265" s="71"/>
      <c r="L265" s="71"/>
      <c r="M265" s="72"/>
      <c r="N265" s="246"/>
      <c r="O265" s="72"/>
      <c r="P265" s="109"/>
      <c r="Q265" s="71"/>
      <c r="R265" s="110"/>
      <c r="S265" s="72"/>
      <c r="T265" s="111"/>
      <c r="U265" s="72"/>
      <c r="V265" s="112"/>
      <c r="W265" s="71"/>
      <c r="X265" s="72"/>
      <c r="Y265" s="112"/>
      <c r="Z265" s="72"/>
      <c r="AA265" s="75"/>
      <c r="AB265" s="169"/>
      <c r="AC265" s="72"/>
      <c r="AD265" s="170"/>
      <c r="AE265" s="72"/>
      <c r="AF265" s="170"/>
      <c r="AG265" s="71"/>
      <c r="AH265" s="72"/>
      <c r="AI265" s="170"/>
      <c r="AJ265" s="71"/>
      <c r="AK265" s="72"/>
      <c r="AL265" s="170"/>
      <c r="AM265" s="72"/>
      <c r="AN265" s="111"/>
      <c r="AO265" s="72"/>
      <c r="AP265" s="156"/>
      <c r="AQ265" s="72"/>
      <c r="AR265" s="156"/>
      <c r="AS265" s="72"/>
      <c r="AT265" s="160"/>
      <c r="AU265" s="72"/>
      <c r="AV265" s="156"/>
      <c r="AW265" s="71"/>
      <c r="AX265" s="72"/>
      <c r="AY265" s="111"/>
      <c r="AZ265" s="71"/>
      <c r="BA265" s="72"/>
      <c r="BB265" s="171"/>
      <c r="BC265" s="72"/>
      <c r="BD265" s="75"/>
    </row>
    <row r="266" ht="16.5" customHeight="1" outlineLevel="1">
      <c r="A266" s="75"/>
      <c r="B266" s="105"/>
      <c r="C266" s="106"/>
      <c r="D266" s="72"/>
      <c r="E266" s="107"/>
      <c r="F266" s="71"/>
      <c r="G266" s="107"/>
      <c r="H266" s="71"/>
      <c r="I266" s="107"/>
      <c r="J266" s="71"/>
      <c r="K266" s="71"/>
      <c r="L266" s="71"/>
      <c r="M266" s="72"/>
      <c r="N266" s="246"/>
      <c r="O266" s="72"/>
      <c r="P266" s="109"/>
      <c r="Q266" s="71"/>
      <c r="R266" s="110"/>
      <c r="S266" s="72"/>
      <c r="T266" s="111"/>
      <c r="U266" s="72"/>
      <c r="V266" s="112"/>
      <c r="W266" s="71"/>
      <c r="X266" s="72"/>
      <c r="Y266" s="112"/>
      <c r="Z266" s="72"/>
      <c r="AA266" s="75"/>
      <c r="AB266" s="169"/>
      <c r="AC266" s="72"/>
      <c r="AD266" s="170"/>
      <c r="AE266" s="72"/>
      <c r="AF266" s="170"/>
      <c r="AG266" s="71"/>
      <c r="AH266" s="72"/>
      <c r="AI266" s="170"/>
      <c r="AJ266" s="71"/>
      <c r="AK266" s="72"/>
      <c r="AL266" s="170"/>
      <c r="AM266" s="72"/>
      <c r="AN266" s="111"/>
      <c r="AO266" s="72"/>
      <c r="AP266" s="156"/>
      <c r="AQ266" s="72"/>
      <c r="AR266" s="156"/>
      <c r="AS266" s="72"/>
      <c r="AT266" s="160"/>
      <c r="AU266" s="72"/>
      <c r="AV266" s="156"/>
      <c r="AW266" s="71"/>
      <c r="AX266" s="72"/>
      <c r="AY266" s="111"/>
      <c r="AZ266" s="71"/>
      <c r="BA266" s="72"/>
      <c r="BB266" s="171"/>
      <c r="BC266" s="72"/>
      <c r="BD266" s="75"/>
    </row>
    <row r="267" ht="16.5" customHeight="1" outlineLevel="1">
      <c r="A267" s="75"/>
      <c r="B267" s="105"/>
      <c r="C267" s="106"/>
      <c r="D267" s="72"/>
      <c r="E267" s="107"/>
      <c r="F267" s="71"/>
      <c r="G267" s="107"/>
      <c r="H267" s="71"/>
      <c r="I267" s="107"/>
      <c r="J267" s="71"/>
      <c r="K267" s="71"/>
      <c r="L267" s="71"/>
      <c r="M267" s="72"/>
      <c r="N267" s="246"/>
      <c r="O267" s="72"/>
      <c r="P267" s="109"/>
      <c r="Q267" s="71"/>
      <c r="R267" s="110"/>
      <c r="S267" s="72"/>
      <c r="T267" s="111"/>
      <c r="U267" s="72"/>
      <c r="V267" s="112"/>
      <c r="W267" s="71"/>
      <c r="X267" s="72"/>
      <c r="Y267" s="112"/>
      <c r="Z267" s="72"/>
      <c r="AA267" s="75"/>
      <c r="AB267" s="169"/>
      <c r="AC267" s="72"/>
      <c r="AD267" s="170"/>
      <c r="AE267" s="72"/>
      <c r="AF267" s="170"/>
      <c r="AG267" s="71"/>
      <c r="AH267" s="72"/>
      <c r="AI267" s="170"/>
      <c r="AJ267" s="71"/>
      <c r="AK267" s="72"/>
      <c r="AL267" s="170"/>
      <c r="AM267" s="72"/>
      <c r="AN267" s="111"/>
      <c r="AO267" s="72"/>
      <c r="AP267" s="156"/>
      <c r="AQ267" s="72"/>
      <c r="AR267" s="156"/>
      <c r="AS267" s="72"/>
      <c r="AT267" s="160"/>
      <c r="AU267" s="72"/>
      <c r="AV267" s="156"/>
      <c r="AW267" s="71"/>
      <c r="AX267" s="72"/>
      <c r="AY267" s="111"/>
      <c r="AZ267" s="71"/>
      <c r="BA267" s="72"/>
      <c r="BB267" s="171"/>
      <c r="BC267" s="72"/>
      <c r="BD267" s="75"/>
    </row>
    <row r="268" ht="16.5" customHeight="1" outlineLevel="1">
      <c r="A268" s="75"/>
      <c r="B268" s="105"/>
      <c r="C268" s="106"/>
      <c r="D268" s="72"/>
      <c r="E268" s="107"/>
      <c r="F268" s="71"/>
      <c r="G268" s="107"/>
      <c r="H268" s="71"/>
      <c r="I268" s="107"/>
      <c r="J268" s="71"/>
      <c r="K268" s="71"/>
      <c r="L268" s="71"/>
      <c r="M268" s="72"/>
      <c r="N268" s="246"/>
      <c r="O268" s="72"/>
      <c r="P268" s="109"/>
      <c r="Q268" s="71"/>
      <c r="R268" s="110"/>
      <c r="S268" s="72"/>
      <c r="T268" s="111"/>
      <c r="U268" s="72"/>
      <c r="V268" s="112"/>
      <c r="W268" s="71"/>
      <c r="X268" s="72"/>
      <c r="Y268" s="112"/>
      <c r="Z268" s="72"/>
      <c r="AA268" s="75"/>
      <c r="AB268" s="169"/>
      <c r="AC268" s="72"/>
      <c r="AD268" s="170"/>
      <c r="AE268" s="72"/>
      <c r="AF268" s="170"/>
      <c r="AG268" s="71"/>
      <c r="AH268" s="72"/>
      <c r="AI268" s="170"/>
      <c r="AJ268" s="71"/>
      <c r="AK268" s="72"/>
      <c r="AL268" s="170"/>
      <c r="AM268" s="72"/>
      <c r="AN268" s="111"/>
      <c r="AO268" s="72"/>
      <c r="AP268" s="156"/>
      <c r="AQ268" s="72"/>
      <c r="AR268" s="156"/>
      <c r="AS268" s="72"/>
      <c r="AT268" s="160"/>
      <c r="AU268" s="72"/>
      <c r="AV268" s="156"/>
      <c r="AW268" s="71"/>
      <c r="AX268" s="72"/>
      <c r="AY268" s="111"/>
      <c r="AZ268" s="71"/>
      <c r="BA268" s="72"/>
      <c r="BB268" s="171"/>
      <c r="BC268" s="72"/>
      <c r="BD268" s="75"/>
    </row>
    <row r="269" ht="16.5" customHeight="1" outlineLevel="1">
      <c r="A269" s="75"/>
      <c r="B269" s="105"/>
      <c r="C269" s="106"/>
      <c r="D269" s="72"/>
      <c r="E269" s="107"/>
      <c r="F269" s="71"/>
      <c r="G269" s="107"/>
      <c r="H269" s="71"/>
      <c r="I269" s="107"/>
      <c r="J269" s="71"/>
      <c r="K269" s="71"/>
      <c r="L269" s="71"/>
      <c r="M269" s="72"/>
      <c r="N269" s="246"/>
      <c r="O269" s="72"/>
      <c r="P269" s="109"/>
      <c r="Q269" s="71"/>
      <c r="R269" s="110"/>
      <c r="S269" s="72"/>
      <c r="T269" s="111"/>
      <c r="U269" s="72"/>
      <c r="V269" s="112"/>
      <c r="W269" s="71"/>
      <c r="X269" s="72"/>
      <c r="Y269" s="112"/>
      <c r="Z269" s="72"/>
      <c r="AA269" s="75"/>
      <c r="AB269" s="169"/>
      <c r="AC269" s="72"/>
      <c r="AD269" s="170"/>
      <c r="AE269" s="72"/>
      <c r="AF269" s="170"/>
      <c r="AG269" s="71"/>
      <c r="AH269" s="72"/>
      <c r="AI269" s="170"/>
      <c r="AJ269" s="71"/>
      <c r="AK269" s="72"/>
      <c r="AL269" s="170"/>
      <c r="AM269" s="72"/>
      <c r="AN269" s="111"/>
      <c r="AO269" s="72"/>
      <c r="AP269" s="156"/>
      <c r="AQ269" s="72"/>
      <c r="AR269" s="156"/>
      <c r="AS269" s="72"/>
      <c r="AT269" s="160"/>
      <c r="AU269" s="72"/>
      <c r="AV269" s="156"/>
      <c r="AW269" s="71"/>
      <c r="AX269" s="72"/>
      <c r="AY269" s="111"/>
      <c r="AZ269" s="71"/>
      <c r="BA269" s="72"/>
      <c r="BB269" s="171"/>
      <c r="BC269" s="72"/>
      <c r="BD269" s="75"/>
    </row>
    <row r="270" ht="16.5" customHeight="1" outlineLevel="1">
      <c r="A270" s="75"/>
      <c r="B270" s="105"/>
      <c r="C270" s="106"/>
      <c r="D270" s="72"/>
      <c r="E270" s="107"/>
      <c r="F270" s="71"/>
      <c r="G270" s="107"/>
      <c r="H270" s="71"/>
      <c r="I270" s="107"/>
      <c r="J270" s="71"/>
      <c r="K270" s="71"/>
      <c r="L270" s="71"/>
      <c r="M270" s="72"/>
      <c r="N270" s="246"/>
      <c r="O270" s="72"/>
      <c r="P270" s="109"/>
      <c r="Q270" s="71"/>
      <c r="R270" s="110"/>
      <c r="S270" s="72"/>
      <c r="T270" s="111"/>
      <c r="U270" s="72"/>
      <c r="V270" s="112"/>
      <c r="W270" s="71"/>
      <c r="X270" s="72"/>
      <c r="Y270" s="112"/>
      <c r="Z270" s="72"/>
      <c r="AA270" s="75"/>
      <c r="AB270" s="169"/>
      <c r="AC270" s="72"/>
      <c r="AD270" s="170"/>
      <c r="AE270" s="72"/>
      <c r="AF270" s="170"/>
      <c r="AG270" s="71"/>
      <c r="AH270" s="72"/>
      <c r="AI270" s="170"/>
      <c r="AJ270" s="71"/>
      <c r="AK270" s="72"/>
      <c r="AL270" s="170"/>
      <c r="AM270" s="72"/>
      <c r="AN270" s="111"/>
      <c r="AO270" s="72"/>
      <c r="AP270" s="156"/>
      <c r="AQ270" s="72"/>
      <c r="AR270" s="156"/>
      <c r="AS270" s="72"/>
      <c r="AT270" s="160"/>
      <c r="AU270" s="72"/>
      <c r="AV270" s="156"/>
      <c r="AW270" s="71"/>
      <c r="AX270" s="72"/>
      <c r="AY270" s="111"/>
      <c r="AZ270" s="71"/>
      <c r="BA270" s="72"/>
      <c r="BB270" s="171"/>
      <c r="BC270" s="72"/>
      <c r="BD270" s="75"/>
    </row>
    <row r="271" ht="16.5" customHeight="1" outlineLevel="1">
      <c r="A271" s="75"/>
      <c r="B271" s="105"/>
      <c r="C271" s="106"/>
      <c r="D271" s="72"/>
      <c r="E271" s="107"/>
      <c r="F271" s="71"/>
      <c r="G271" s="107"/>
      <c r="H271" s="71"/>
      <c r="I271" s="107"/>
      <c r="J271" s="71"/>
      <c r="K271" s="71"/>
      <c r="L271" s="71"/>
      <c r="M271" s="72"/>
      <c r="N271" s="246"/>
      <c r="O271" s="72"/>
      <c r="P271" s="109"/>
      <c r="Q271" s="71"/>
      <c r="R271" s="110"/>
      <c r="S271" s="72"/>
      <c r="T271" s="111"/>
      <c r="U271" s="72"/>
      <c r="V271" s="112"/>
      <c r="W271" s="71"/>
      <c r="X271" s="72"/>
      <c r="Y271" s="112"/>
      <c r="Z271" s="72"/>
      <c r="AA271" s="75"/>
      <c r="AB271" s="169"/>
      <c r="AC271" s="72"/>
      <c r="AD271" s="170"/>
      <c r="AE271" s="72"/>
      <c r="AF271" s="170"/>
      <c r="AG271" s="71"/>
      <c r="AH271" s="72"/>
      <c r="AI271" s="170"/>
      <c r="AJ271" s="71"/>
      <c r="AK271" s="72"/>
      <c r="AL271" s="170"/>
      <c r="AM271" s="72"/>
      <c r="AN271" s="111"/>
      <c r="AO271" s="72"/>
      <c r="AP271" s="156"/>
      <c r="AQ271" s="72"/>
      <c r="AR271" s="156"/>
      <c r="AS271" s="72"/>
      <c r="AT271" s="160"/>
      <c r="AU271" s="72"/>
      <c r="AV271" s="156"/>
      <c r="AW271" s="71"/>
      <c r="AX271" s="72"/>
      <c r="AY271" s="111"/>
      <c r="AZ271" s="71"/>
      <c r="BA271" s="72"/>
      <c r="BB271" s="171"/>
      <c r="BC271" s="72"/>
      <c r="BD271" s="75"/>
    </row>
    <row r="272" ht="16.5" customHeight="1" outlineLevel="1">
      <c r="A272" s="75"/>
      <c r="B272" s="105"/>
      <c r="C272" s="106"/>
      <c r="D272" s="72"/>
      <c r="E272" s="107"/>
      <c r="F272" s="71"/>
      <c r="G272" s="107"/>
      <c r="H272" s="71"/>
      <c r="I272" s="107"/>
      <c r="J272" s="71"/>
      <c r="K272" s="71"/>
      <c r="L272" s="71"/>
      <c r="M272" s="72"/>
      <c r="N272" s="246"/>
      <c r="O272" s="72"/>
      <c r="P272" s="109"/>
      <c r="Q272" s="71"/>
      <c r="R272" s="110"/>
      <c r="S272" s="72"/>
      <c r="T272" s="111"/>
      <c r="U272" s="72"/>
      <c r="V272" s="112"/>
      <c r="W272" s="71"/>
      <c r="X272" s="72"/>
      <c r="Y272" s="112"/>
      <c r="Z272" s="72"/>
      <c r="AA272" s="75"/>
      <c r="AB272" s="169"/>
      <c r="AC272" s="72"/>
      <c r="AD272" s="170"/>
      <c r="AE272" s="72"/>
      <c r="AF272" s="170"/>
      <c r="AG272" s="71"/>
      <c r="AH272" s="72"/>
      <c r="AI272" s="170"/>
      <c r="AJ272" s="71"/>
      <c r="AK272" s="72"/>
      <c r="AL272" s="170"/>
      <c r="AM272" s="72"/>
      <c r="AN272" s="111"/>
      <c r="AO272" s="72"/>
      <c r="AP272" s="156"/>
      <c r="AQ272" s="72"/>
      <c r="AR272" s="156"/>
      <c r="AS272" s="72"/>
      <c r="AT272" s="160"/>
      <c r="AU272" s="72"/>
      <c r="AV272" s="156"/>
      <c r="AW272" s="71"/>
      <c r="AX272" s="72"/>
      <c r="AY272" s="111"/>
      <c r="AZ272" s="71"/>
      <c r="BA272" s="72"/>
      <c r="BB272" s="171"/>
      <c r="BC272" s="72"/>
      <c r="BD272" s="75"/>
    </row>
    <row r="273" ht="16.5" customHeight="1" outlineLevel="1">
      <c r="A273" s="75"/>
      <c r="B273" s="105"/>
      <c r="C273" s="106"/>
      <c r="D273" s="72"/>
      <c r="E273" s="107"/>
      <c r="F273" s="71"/>
      <c r="G273" s="107"/>
      <c r="H273" s="71"/>
      <c r="I273" s="107"/>
      <c r="J273" s="71"/>
      <c r="K273" s="71"/>
      <c r="L273" s="71"/>
      <c r="M273" s="72"/>
      <c r="N273" s="246"/>
      <c r="O273" s="72"/>
      <c r="P273" s="109"/>
      <c r="Q273" s="71"/>
      <c r="R273" s="110"/>
      <c r="S273" s="72"/>
      <c r="T273" s="111"/>
      <c r="U273" s="72"/>
      <c r="V273" s="112"/>
      <c r="W273" s="71"/>
      <c r="X273" s="72"/>
      <c r="Y273" s="112"/>
      <c r="Z273" s="72"/>
      <c r="AA273" s="75"/>
      <c r="AB273" s="169"/>
      <c r="AC273" s="72"/>
      <c r="AD273" s="170"/>
      <c r="AE273" s="72"/>
      <c r="AF273" s="170"/>
      <c r="AG273" s="71"/>
      <c r="AH273" s="72"/>
      <c r="AI273" s="170"/>
      <c r="AJ273" s="71"/>
      <c r="AK273" s="72"/>
      <c r="AL273" s="170"/>
      <c r="AM273" s="72"/>
      <c r="AN273" s="111"/>
      <c r="AO273" s="72"/>
      <c r="AP273" s="156"/>
      <c r="AQ273" s="72"/>
      <c r="AR273" s="156"/>
      <c r="AS273" s="72"/>
      <c r="AT273" s="160"/>
      <c r="AU273" s="72"/>
      <c r="AV273" s="156"/>
      <c r="AW273" s="71"/>
      <c r="AX273" s="72"/>
      <c r="AY273" s="111"/>
      <c r="AZ273" s="71"/>
      <c r="BA273" s="72"/>
      <c r="BB273" s="171"/>
      <c r="BC273" s="72"/>
      <c r="BD273" s="75"/>
    </row>
    <row r="274" ht="16.5" customHeight="1" outlineLevel="1">
      <c r="A274" s="75"/>
      <c r="B274" s="105"/>
      <c r="C274" s="106"/>
      <c r="D274" s="72"/>
      <c r="E274" s="107"/>
      <c r="F274" s="71"/>
      <c r="G274" s="107"/>
      <c r="H274" s="71"/>
      <c r="I274" s="107"/>
      <c r="J274" s="71"/>
      <c r="K274" s="71"/>
      <c r="L274" s="71"/>
      <c r="M274" s="72"/>
      <c r="N274" s="246"/>
      <c r="O274" s="72"/>
      <c r="P274" s="109"/>
      <c r="Q274" s="71"/>
      <c r="R274" s="110"/>
      <c r="S274" s="72"/>
      <c r="T274" s="111"/>
      <c r="U274" s="72"/>
      <c r="V274" s="112"/>
      <c r="W274" s="71"/>
      <c r="X274" s="72"/>
      <c r="Y274" s="112"/>
      <c r="Z274" s="72"/>
      <c r="AA274" s="75"/>
      <c r="AB274" s="169"/>
      <c r="AC274" s="72"/>
      <c r="AD274" s="170"/>
      <c r="AE274" s="72"/>
      <c r="AF274" s="170"/>
      <c r="AG274" s="71"/>
      <c r="AH274" s="72"/>
      <c r="AI274" s="170"/>
      <c r="AJ274" s="71"/>
      <c r="AK274" s="72"/>
      <c r="AL274" s="170"/>
      <c r="AM274" s="72"/>
      <c r="AN274" s="111"/>
      <c r="AO274" s="72"/>
      <c r="AP274" s="156"/>
      <c r="AQ274" s="72"/>
      <c r="AR274" s="156"/>
      <c r="AS274" s="72"/>
      <c r="AT274" s="160"/>
      <c r="AU274" s="72"/>
      <c r="AV274" s="156"/>
      <c r="AW274" s="71"/>
      <c r="AX274" s="72"/>
      <c r="AY274" s="111"/>
      <c r="AZ274" s="71"/>
      <c r="BA274" s="72"/>
      <c r="BB274" s="171"/>
      <c r="BC274" s="72"/>
      <c r="BD274" s="75"/>
    </row>
    <row r="275" ht="16.5" customHeight="1" outlineLevel="1">
      <c r="A275" s="75"/>
      <c r="B275" s="105"/>
      <c r="C275" s="106"/>
      <c r="D275" s="72"/>
      <c r="E275" s="107"/>
      <c r="F275" s="71"/>
      <c r="G275" s="107"/>
      <c r="H275" s="71"/>
      <c r="I275" s="107"/>
      <c r="J275" s="71"/>
      <c r="K275" s="71"/>
      <c r="L275" s="71"/>
      <c r="M275" s="72"/>
      <c r="N275" s="246"/>
      <c r="O275" s="72"/>
      <c r="P275" s="109"/>
      <c r="Q275" s="71"/>
      <c r="R275" s="110"/>
      <c r="S275" s="72"/>
      <c r="T275" s="111"/>
      <c r="U275" s="72"/>
      <c r="V275" s="112"/>
      <c r="W275" s="71"/>
      <c r="X275" s="72"/>
      <c r="Y275" s="112"/>
      <c r="Z275" s="72"/>
      <c r="AA275" s="75"/>
      <c r="AB275" s="169"/>
      <c r="AC275" s="72"/>
      <c r="AD275" s="170"/>
      <c r="AE275" s="72"/>
      <c r="AF275" s="170"/>
      <c r="AG275" s="71"/>
      <c r="AH275" s="72"/>
      <c r="AI275" s="170"/>
      <c r="AJ275" s="71"/>
      <c r="AK275" s="72"/>
      <c r="AL275" s="170"/>
      <c r="AM275" s="72"/>
      <c r="AN275" s="111"/>
      <c r="AO275" s="72"/>
      <c r="AP275" s="156"/>
      <c r="AQ275" s="72"/>
      <c r="AR275" s="156"/>
      <c r="AS275" s="72"/>
      <c r="AT275" s="160"/>
      <c r="AU275" s="72"/>
      <c r="AV275" s="156"/>
      <c r="AW275" s="71"/>
      <c r="AX275" s="72"/>
      <c r="AY275" s="111"/>
      <c r="AZ275" s="71"/>
      <c r="BA275" s="72"/>
      <c r="BB275" s="171"/>
      <c r="BC275" s="72"/>
      <c r="BD275" s="75"/>
    </row>
    <row r="276" ht="16.5" customHeight="1" outlineLevel="1">
      <c r="A276" s="75"/>
      <c r="B276" s="105"/>
      <c r="C276" s="106"/>
      <c r="D276" s="72"/>
      <c r="E276" s="107"/>
      <c r="F276" s="71"/>
      <c r="G276" s="107"/>
      <c r="H276" s="71"/>
      <c r="I276" s="107"/>
      <c r="J276" s="71"/>
      <c r="K276" s="71"/>
      <c r="L276" s="71"/>
      <c r="M276" s="72"/>
      <c r="N276" s="246"/>
      <c r="O276" s="72"/>
      <c r="P276" s="109"/>
      <c r="Q276" s="71"/>
      <c r="R276" s="110"/>
      <c r="S276" s="72"/>
      <c r="T276" s="111"/>
      <c r="U276" s="72"/>
      <c r="V276" s="112"/>
      <c r="W276" s="71"/>
      <c r="X276" s="72"/>
      <c r="Y276" s="112"/>
      <c r="Z276" s="72"/>
      <c r="AA276" s="75"/>
      <c r="AB276" s="169"/>
      <c r="AC276" s="72"/>
      <c r="AD276" s="170"/>
      <c r="AE276" s="72"/>
      <c r="AF276" s="170"/>
      <c r="AG276" s="71"/>
      <c r="AH276" s="72"/>
      <c r="AI276" s="170"/>
      <c r="AJ276" s="71"/>
      <c r="AK276" s="72"/>
      <c r="AL276" s="170"/>
      <c r="AM276" s="72"/>
      <c r="AN276" s="111"/>
      <c r="AO276" s="72"/>
      <c r="AP276" s="156"/>
      <c r="AQ276" s="72"/>
      <c r="AR276" s="156"/>
      <c r="AS276" s="72"/>
      <c r="AT276" s="160"/>
      <c r="AU276" s="72"/>
      <c r="AV276" s="156"/>
      <c r="AW276" s="71"/>
      <c r="AX276" s="72"/>
      <c r="AY276" s="111"/>
      <c r="AZ276" s="71"/>
      <c r="BA276" s="72"/>
      <c r="BB276" s="171"/>
      <c r="BC276" s="72"/>
      <c r="BD276" s="75"/>
    </row>
    <row r="277" ht="16.5" customHeight="1" outlineLevel="1">
      <c r="A277" s="75"/>
      <c r="B277" s="105"/>
      <c r="C277" s="106"/>
      <c r="D277" s="72"/>
      <c r="E277" s="107"/>
      <c r="F277" s="71"/>
      <c r="G277" s="107"/>
      <c r="H277" s="71"/>
      <c r="I277" s="107"/>
      <c r="J277" s="71"/>
      <c r="K277" s="71"/>
      <c r="L277" s="71"/>
      <c r="M277" s="72"/>
      <c r="N277" s="246"/>
      <c r="O277" s="72"/>
      <c r="P277" s="109"/>
      <c r="Q277" s="71"/>
      <c r="R277" s="110"/>
      <c r="S277" s="72"/>
      <c r="T277" s="111"/>
      <c r="U277" s="72"/>
      <c r="V277" s="112"/>
      <c r="W277" s="71"/>
      <c r="X277" s="72"/>
      <c r="Y277" s="112"/>
      <c r="Z277" s="72"/>
      <c r="AA277" s="75"/>
      <c r="AB277" s="169"/>
      <c r="AC277" s="72"/>
      <c r="AD277" s="170"/>
      <c r="AE277" s="72"/>
      <c r="AF277" s="170"/>
      <c r="AG277" s="71"/>
      <c r="AH277" s="72"/>
      <c r="AI277" s="170"/>
      <c r="AJ277" s="71"/>
      <c r="AK277" s="72"/>
      <c r="AL277" s="170"/>
      <c r="AM277" s="72"/>
      <c r="AN277" s="111"/>
      <c r="AO277" s="72"/>
      <c r="AP277" s="156"/>
      <c r="AQ277" s="72"/>
      <c r="AR277" s="156"/>
      <c r="AS277" s="72"/>
      <c r="AT277" s="160"/>
      <c r="AU277" s="72"/>
      <c r="AV277" s="156"/>
      <c r="AW277" s="71"/>
      <c r="AX277" s="72"/>
      <c r="AY277" s="111"/>
      <c r="AZ277" s="71"/>
      <c r="BA277" s="72"/>
      <c r="BB277" s="171"/>
      <c r="BC277" s="72"/>
      <c r="BD277" s="75"/>
    </row>
    <row r="278" ht="16.5" customHeight="1" outlineLevel="1">
      <c r="A278" s="75"/>
      <c r="B278" s="105"/>
      <c r="C278" s="106"/>
      <c r="D278" s="72"/>
      <c r="E278" s="107"/>
      <c r="F278" s="71"/>
      <c r="G278" s="107"/>
      <c r="H278" s="71"/>
      <c r="I278" s="107"/>
      <c r="J278" s="71"/>
      <c r="K278" s="71"/>
      <c r="L278" s="71"/>
      <c r="M278" s="72"/>
      <c r="N278" s="246"/>
      <c r="O278" s="72"/>
      <c r="P278" s="109"/>
      <c r="Q278" s="71"/>
      <c r="R278" s="110"/>
      <c r="S278" s="72"/>
      <c r="T278" s="111"/>
      <c r="U278" s="72"/>
      <c r="V278" s="112"/>
      <c r="W278" s="71"/>
      <c r="X278" s="72"/>
      <c r="Y278" s="112"/>
      <c r="Z278" s="72"/>
      <c r="AA278" s="75"/>
      <c r="AB278" s="169"/>
      <c r="AC278" s="72"/>
      <c r="AD278" s="170"/>
      <c r="AE278" s="72"/>
      <c r="AF278" s="170"/>
      <c r="AG278" s="71"/>
      <c r="AH278" s="72"/>
      <c r="AI278" s="170"/>
      <c r="AJ278" s="71"/>
      <c r="AK278" s="72"/>
      <c r="AL278" s="170"/>
      <c r="AM278" s="72"/>
      <c r="AN278" s="111"/>
      <c r="AO278" s="72"/>
      <c r="AP278" s="156"/>
      <c r="AQ278" s="72"/>
      <c r="AR278" s="156"/>
      <c r="AS278" s="72"/>
      <c r="AT278" s="160"/>
      <c r="AU278" s="72"/>
      <c r="AV278" s="156"/>
      <c r="AW278" s="71"/>
      <c r="AX278" s="72"/>
      <c r="AY278" s="111"/>
      <c r="AZ278" s="71"/>
      <c r="BA278" s="72"/>
      <c r="BB278" s="171"/>
      <c r="BC278" s="72"/>
      <c r="BD278" s="75"/>
    </row>
    <row r="279" ht="16.5" customHeight="1" outlineLevel="1">
      <c r="A279" s="75"/>
      <c r="B279" s="105"/>
      <c r="C279" s="106"/>
      <c r="D279" s="72"/>
      <c r="E279" s="107"/>
      <c r="F279" s="71"/>
      <c r="G279" s="107"/>
      <c r="H279" s="71"/>
      <c r="I279" s="107"/>
      <c r="J279" s="71"/>
      <c r="K279" s="71"/>
      <c r="L279" s="71"/>
      <c r="M279" s="72"/>
      <c r="N279" s="246"/>
      <c r="O279" s="72"/>
      <c r="P279" s="109"/>
      <c r="Q279" s="71"/>
      <c r="R279" s="110"/>
      <c r="S279" s="72"/>
      <c r="T279" s="111"/>
      <c r="U279" s="72"/>
      <c r="V279" s="112"/>
      <c r="W279" s="71"/>
      <c r="X279" s="72"/>
      <c r="Y279" s="112"/>
      <c r="Z279" s="72"/>
      <c r="AA279" s="75"/>
      <c r="AB279" s="169"/>
      <c r="AC279" s="72"/>
      <c r="AD279" s="170"/>
      <c r="AE279" s="72"/>
      <c r="AF279" s="170"/>
      <c r="AG279" s="71"/>
      <c r="AH279" s="72"/>
      <c r="AI279" s="170"/>
      <c r="AJ279" s="71"/>
      <c r="AK279" s="72"/>
      <c r="AL279" s="170"/>
      <c r="AM279" s="72"/>
      <c r="AN279" s="111"/>
      <c r="AO279" s="72"/>
      <c r="AP279" s="156"/>
      <c r="AQ279" s="72"/>
      <c r="AR279" s="156"/>
      <c r="AS279" s="72"/>
      <c r="AT279" s="160"/>
      <c r="AU279" s="72"/>
      <c r="AV279" s="156"/>
      <c r="AW279" s="71"/>
      <c r="AX279" s="72"/>
      <c r="AY279" s="111"/>
      <c r="AZ279" s="71"/>
      <c r="BA279" s="72"/>
      <c r="BB279" s="171"/>
      <c r="BC279" s="72"/>
      <c r="BD279" s="75"/>
    </row>
    <row r="280" ht="16.5" customHeight="1" outlineLevel="1">
      <c r="A280" s="75"/>
      <c r="B280" s="105"/>
      <c r="C280" s="106"/>
      <c r="D280" s="72"/>
      <c r="E280" s="107"/>
      <c r="F280" s="71"/>
      <c r="G280" s="107"/>
      <c r="H280" s="71"/>
      <c r="I280" s="107"/>
      <c r="J280" s="71"/>
      <c r="K280" s="71"/>
      <c r="L280" s="71"/>
      <c r="M280" s="72"/>
      <c r="N280" s="246"/>
      <c r="O280" s="72"/>
      <c r="P280" s="109"/>
      <c r="Q280" s="71"/>
      <c r="R280" s="110"/>
      <c r="S280" s="72"/>
      <c r="T280" s="111"/>
      <c r="U280" s="72"/>
      <c r="V280" s="112"/>
      <c r="W280" s="71"/>
      <c r="X280" s="72"/>
      <c r="Y280" s="112"/>
      <c r="Z280" s="72"/>
      <c r="AA280" s="75"/>
      <c r="AB280" s="169"/>
      <c r="AC280" s="72"/>
      <c r="AD280" s="170"/>
      <c r="AE280" s="72"/>
      <c r="AF280" s="170"/>
      <c r="AG280" s="71"/>
      <c r="AH280" s="72"/>
      <c r="AI280" s="170"/>
      <c r="AJ280" s="71"/>
      <c r="AK280" s="72"/>
      <c r="AL280" s="170"/>
      <c r="AM280" s="72"/>
      <c r="AN280" s="111"/>
      <c r="AO280" s="72"/>
      <c r="AP280" s="156"/>
      <c r="AQ280" s="72"/>
      <c r="AR280" s="156"/>
      <c r="AS280" s="72"/>
      <c r="AT280" s="160"/>
      <c r="AU280" s="72"/>
      <c r="AV280" s="156"/>
      <c r="AW280" s="71"/>
      <c r="AX280" s="72"/>
      <c r="AY280" s="111"/>
      <c r="AZ280" s="71"/>
      <c r="BA280" s="72"/>
      <c r="BB280" s="171"/>
      <c r="BC280" s="72"/>
      <c r="BD280" s="75"/>
    </row>
    <row r="281" ht="16.5" customHeight="1" outlineLevel="1">
      <c r="A281" s="75"/>
      <c r="B281" s="105"/>
      <c r="C281" s="106"/>
      <c r="D281" s="72"/>
      <c r="E281" s="107"/>
      <c r="F281" s="71"/>
      <c r="G281" s="107"/>
      <c r="H281" s="71"/>
      <c r="I281" s="107"/>
      <c r="J281" s="71"/>
      <c r="K281" s="71"/>
      <c r="L281" s="71"/>
      <c r="M281" s="72"/>
      <c r="N281" s="246"/>
      <c r="O281" s="72"/>
      <c r="P281" s="109"/>
      <c r="Q281" s="71"/>
      <c r="R281" s="110"/>
      <c r="S281" s="72"/>
      <c r="T281" s="111"/>
      <c r="U281" s="72"/>
      <c r="V281" s="112"/>
      <c r="W281" s="71"/>
      <c r="X281" s="72"/>
      <c r="Y281" s="112"/>
      <c r="Z281" s="72"/>
      <c r="AA281" s="75"/>
      <c r="AB281" s="169"/>
      <c r="AC281" s="72"/>
      <c r="AD281" s="170"/>
      <c r="AE281" s="72"/>
      <c r="AF281" s="170"/>
      <c r="AG281" s="71"/>
      <c r="AH281" s="72"/>
      <c r="AI281" s="170"/>
      <c r="AJ281" s="71"/>
      <c r="AK281" s="72"/>
      <c r="AL281" s="170"/>
      <c r="AM281" s="72"/>
      <c r="AN281" s="111"/>
      <c r="AO281" s="72"/>
      <c r="AP281" s="156"/>
      <c r="AQ281" s="72"/>
      <c r="AR281" s="156"/>
      <c r="AS281" s="72"/>
      <c r="AT281" s="160"/>
      <c r="AU281" s="72"/>
      <c r="AV281" s="156"/>
      <c r="AW281" s="71"/>
      <c r="AX281" s="72"/>
      <c r="AY281" s="111"/>
      <c r="AZ281" s="71"/>
      <c r="BA281" s="72"/>
      <c r="BB281" s="171"/>
      <c r="BC281" s="72"/>
      <c r="BD281" s="75"/>
    </row>
    <row r="282" ht="16.5" customHeight="1" outlineLevel="1">
      <c r="A282" s="75"/>
      <c r="B282" s="105"/>
      <c r="C282" s="106"/>
      <c r="D282" s="72"/>
      <c r="E282" s="107"/>
      <c r="F282" s="71"/>
      <c r="G282" s="107"/>
      <c r="H282" s="71"/>
      <c r="I282" s="107"/>
      <c r="J282" s="71"/>
      <c r="K282" s="71"/>
      <c r="L282" s="71"/>
      <c r="M282" s="72"/>
      <c r="N282" s="246"/>
      <c r="O282" s="72"/>
      <c r="P282" s="109"/>
      <c r="Q282" s="71"/>
      <c r="R282" s="110"/>
      <c r="S282" s="72"/>
      <c r="T282" s="111"/>
      <c r="U282" s="72"/>
      <c r="V282" s="112"/>
      <c r="W282" s="71"/>
      <c r="X282" s="72"/>
      <c r="Y282" s="112"/>
      <c r="Z282" s="72"/>
      <c r="AA282" s="75"/>
      <c r="AB282" s="169"/>
      <c r="AC282" s="72"/>
      <c r="AD282" s="170"/>
      <c r="AE282" s="72"/>
      <c r="AF282" s="170"/>
      <c r="AG282" s="71"/>
      <c r="AH282" s="72"/>
      <c r="AI282" s="170"/>
      <c r="AJ282" s="71"/>
      <c r="AK282" s="72"/>
      <c r="AL282" s="170"/>
      <c r="AM282" s="72"/>
      <c r="AN282" s="111"/>
      <c r="AO282" s="72"/>
      <c r="AP282" s="156"/>
      <c r="AQ282" s="72"/>
      <c r="AR282" s="156"/>
      <c r="AS282" s="72"/>
      <c r="AT282" s="160"/>
      <c r="AU282" s="72"/>
      <c r="AV282" s="156"/>
      <c r="AW282" s="71"/>
      <c r="AX282" s="72"/>
      <c r="AY282" s="111"/>
      <c r="AZ282" s="71"/>
      <c r="BA282" s="72"/>
      <c r="BB282" s="171"/>
      <c r="BC282" s="72"/>
      <c r="BD282" s="75"/>
    </row>
    <row r="283" ht="16.5" customHeight="1" outlineLevel="1">
      <c r="A283" s="75"/>
      <c r="B283" s="105"/>
      <c r="C283" s="106"/>
      <c r="D283" s="72"/>
      <c r="E283" s="107"/>
      <c r="F283" s="71"/>
      <c r="G283" s="107"/>
      <c r="H283" s="71"/>
      <c r="I283" s="107"/>
      <c r="J283" s="71"/>
      <c r="K283" s="71"/>
      <c r="L283" s="71"/>
      <c r="M283" s="72"/>
      <c r="N283" s="246"/>
      <c r="O283" s="72"/>
      <c r="P283" s="109"/>
      <c r="Q283" s="71"/>
      <c r="R283" s="110"/>
      <c r="S283" s="72"/>
      <c r="T283" s="111"/>
      <c r="U283" s="72"/>
      <c r="V283" s="112"/>
      <c r="W283" s="71"/>
      <c r="X283" s="72"/>
      <c r="Y283" s="112"/>
      <c r="Z283" s="72"/>
      <c r="AA283" s="75"/>
      <c r="AB283" s="169"/>
      <c r="AC283" s="72"/>
      <c r="AD283" s="170"/>
      <c r="AE283" s="72"/>
      <c r="AF283" s="170"/>
      <c r="AG283" s="71"/>
      <c r="AH283" s="72"/>
      <c r="AI283" s="170"/>
      <c r="AJ283" s="71"/>
      <c r="AK283" s="72"/>
      <c r="AL283" s="170"/>
      <c r="AM283" s="72"/>
      <c r="AN283" s="111"/>
      <c r="AO283" s="72"/>
      <c r="AP283" s="156"/>
      <c r="AQ283" s="72"/>
      <c r="AR283" s="156"/>
      <c r="AS283" s="72"/>
      <c r="AT283" s="160"/>
      <c r="AU283" s="72"/>
      <c r="AV283" s="156"/>
      <c r="AW283" s="71"/>
      <c r="AX283" s="72"/>
      <c r="AY283" s="111"/>
      <c r="AZ283" s="71"/>
      <c r="BA283" s="72"/>
      <c r="BB283" s="171"/>
      <c r="BC283" s="72"/>
      <c r="BD283" s="75"/>
    </row>
    <row r="284" ht="16.5" customHeight="1" outlineLevel="1">
      <c r="A284" s="75"/>
      <c r="B284" s="105"/>
      <c r="C284" s="106"/>
      <c r="D284" s="72"/>
      <c r="E284" s="107"/>
      <c r="F284" s="71"/>
      <c r="G284" s="107"/>
      <c r="H284" s="71"/>
      <c r="I284" s="107"/>
      <c r="J284" s="71"/>
      <c r="K284" s="71"/>
      <c r="L284" s="71"/>
      <c r="M284" s="72"/>
      <c r="N284" s="246"/>
      <c r="O284" s="72"/>
      <c r="P284" s="109"/>
      <c r="Q284" s="71"/>
      <c r="R284" s="110"/>
      <c r="S284" s="72"/>
      <c r="T284" s="111"/>
      <c r="U284" s="72"/>
      <c r="V284" s="112"/>
      <c r="W284" s="71"/>
      <c r="X284" s="72"/>
      <c r="Y284" s="112"/>
      <c r="Z284" s="72"/>
      <c r="AA284" s="75"/>
      <c r="AB284" s="169"/>
      <c r="AC284" s="72"/>
      <c r="AD284" s="170"/>
      <c r="AE284" s="72"/>
      <c r="AF284" s="170"/>
      <c r="AG284" s="71"/>
      <c r="AH284" s="72"/>
      <c r="AI284" s="170"/>
      <c r="AJ284" s="71"/>
      <c r="AK284" s="72"/>
      <c r="AL284" s="170"/>
      <c r="AM284" s="72"/>
      <c r="AN284" s="111"/>
      <c r="AO284" s="72"/>
      <c r="AP284" s="156"/>
      <c r="AQ284" s="72"/>
      <c r="AR284" s="156"/>
      <c r="AS284" s="72"/>
      <c r="AT284" s="160"/>
      <c r="AU284" s="72"/>
      <c r="AV284" s="156"/>
      <c r="AW284" s="71"/>
      <c r="AX284" s="72"/>
      <c r="AY284" s="111"/>
      <c r="AZ284" s="71"/>
      <c r="BA284" s="72"/>
      <c r="BB284" s="171"/>
      <c r="BC284" s="72"/>
      <c r="BD284" s="75"/>
    </row>
    <row r="285" ht="16.5" customHeight="1" outlineLevel="1">
      <c r="A285" s="75"/>
      <c r="B285" s="105"/>
      <c r="C285" s="106"/>
      <c r="D285" s="72"/>
      <c r="E285" s="107"/>
      <c r="F285" s="71"/>
      <c r="G285" s="107"/>
      <c r="H285" s="71"/>
      <c r="I285" s="107"/>
      <c r="J285" s="71"/>
      <c r="K285" s="71"/>
      <c r="L285" s="71"/>
      <c r="M285" s="72"/>
      <c r="N285" s="246"/>
      <c r="O285" s="72"/>
      <c r="P285" s="109"/>
      <c r="Q285" s="71"/>
      <c r="R285" s="110"/>
      <c r="S285" s="72"/>
      <c r="T285" s="111"/>
      <c r="U285" s="72"/>
      <c r="V285" s="112"/>
      <c r="W285" s="71"/>
      <c r="X285" s="72"/>
      <c r="Y285" s="112"/>
      <c r="Z285" s="72"/>
      <c r="AA285" s="75"/>
      <c r="AB285" s="169"/>
      <c r="AC285" s="72"/>
      <c r="AD285" s="170"/>
      <c r="AE285" s="72"/>
      <c r="AF285" s="170"/>
      <c r="AG285" s="71"/>
      <c r="AH285" s="72"/>
      <c r="AI285" s="170"/>
      <c r="AJ285" s="71"/>
      <c r="AK285" s="72"/>
      <c r="AL285" s="170"/>
      <c r="AM285" s="72"/>
      <c r="AN285" s="111"/>
      <c r="AO285" s="72"/>
      <c r="AP285" s="156"/>
      <c r="AQ285" s="72"/>
      <c r="AR285" s="156"/>
      <c r="AS285" s="72"/>
      <c r="AT285" s="160"/>
      <c r="AU285" s="72"/>
      <c r="AV285" s="156"/>
      <c r="AW285" s="71"/>
      <c r="AX285" s="72"/>
      <c r="AY285" s="111"/>
      <c r="AZ285" s="71"/>
      <c r="BA285" s="72"/>
      <c r="BB285" s="171"/>
      <c r="BC285" s="72"/>
      <c r="BD285" s="75"/>
    </row>
    <row r="286" ht="16.5" customHeight="1" outlineLevel="1">
      <c r="A286" s="75"/>
      <c r="B286" s="105"/>
      <c r="C286" s="106"/>
      <c r="D286" s="72"/>
      <c r="E286" s="107"/>
      <c r="F286" s="71"/>
      <c r="G286" s="107"/>
      <c r="H286" s="71"/>
      <c r="I286" s="107"/>
      <c r="J286" s="71"/>
      <c r="K286" s="71"/>
      <c r="L286" s="71"/>
      <c r="M286" s="72"/>
      <c r="N286" s="246"/>
      <c r="O286" s="72"/>
      <c r="P286" s="109"/>
      <c r="Q286" s="71"/>
      <c r="R286" s="110"/>
      <c r="S286" s="72"/>
      <c r="T286" s="111"/>
      <c r="U286" s="72"/>
      <c r="V286" s="112"/>
      <c r="W286" s="71"/>
      <c r="X286" s="72"/>
      <c r="Y286" s="112"/>
      <c r="Z286" s="72"/>
      <c r="AA286" s="75"/>
      <c r="AB286" s="169"/>
      <c r="AC286" s="72"/>
      <c r="AD286" s="170"/>
      <c r="AE286" s="72"/>
      <c r="AF286" s="170"/>
      <c r="AG286" s="71"/>
      <c r="AH286" s="72"/>
      <c r="AI286" s="170"/>
      <c r="AJ286" s="71"/>
      <c r="AK286" s="72"/>
      <c r="AL286" s="170"/>
      <c r="AM286" s="72"/>
      <c r="AN286" s="111"/>
      <c r="AO286" s="72"/>
      <c r="AP286" s="156"/>
      <c r="AQ286" s="72"/>
      <c r="AR286" s="156"/>
      <c r="AS286" s="72"/>
      <c r="AT286" s="160"/>
      <c r="AU286" s="72"/>
      <c r="AV286" s="156"/>
      <c r="AW286" s="71"/>
      <c r="AX286" s="72"/>
      <c r="AY286" s="111"/>
      <c r="AZ286" s="71"/>
      <c r="BA286" s="72"/>
      <c r="BB286" s="171"/>
      <c r="BC286" s="72"/>
      <c r="BD286" s="75"/>
    </row>
    <row r="287" ht="16.5" customHeight="1" outlineLevel="1">
      <c r="A287" s="75"/>
      <c r="B287" s="105"/>
      <c r="C287" s="106"/>
      <c r="D287" s="72"/>
      <c r="E287" s="107"/>
      <c r="F287" s="71"/>
      <c r="G287" s="107"/>
      <c r="H287" s="71"/>
      <c r="I287" s="107"/>
      <c r="J287" s="71"/>
      <c r="K287" s="71"/>
      <c r="L287" s="71"/>
      <c r="M287" s="72"/>
      <c r="N287" s="246"/>
      <c r="O287" s="72"/>
      <c r="P287" s="109"/>
      <c r="Q287" s="71"/>
      <c r="R287" s="110"/>
      <c r="S287" s="72"/>
      <c r="T287" s="111"/>
      <c r="U287" s="72"/>
      <c r="V287" s="112"/>
      <c r="W287" s="71"/>
      <c r="X287" s="72"/>
      <c r="Y287" s="112"/>
      <c r="Z287" s="72"/>
      <c r="AA287" s="75"/>
      <c r="AB287" s="169"/>
      <c r="AC287" s="72"/>
      <c r="AD287" s="170"/>
      <c r="AE287" s="72"/>
      <c r="AF287" s="170"/>
      <c r="AG287" s="71"/>
      <c r="AH287" s="72"/>
      <c r="AI287" s="170"/>
      <c r="AJ287" s="71"/>
      <c r="AK287" s="72"/>
      <c r="AL287" s="170"/>
      <c r="AM287" s="72"/>
      <c r="AN287" s="111"/>
      <c r="AO287" s="72"/>
      <c r="AP287" s="156"/>
      <c r="AQ287" s="72"/>
      <c r="AR287" s="156"/>
      <c r="AS287" s="72"/>
      <c r="AT287" s="160"/>
      <c r="AU287" s="72"/>
      <c r="AV287" s="156"/>
      <c r="AW287" s="71"/>
      <c r="AX287" s="72"/>
      <c r="AY287" s="111"/>
      <c r="AZ287" s="71"/>
      <c r="BA287" s="72"/>
      <c r="BB287" s="171"/>
      <c r="BC287" s="72"/>
      <c r="BD287" s="75"/>
    </row>
    <row r="288" ht="16.5" customHeight="1" outlineLevel="1">
      <c r="A288" s="75"/>
      <c r="B288" s="105"/>
      <c r="C288" s="106"/>
      <c r="D288" s="72"/>
      <c r="E288" s="107"/>
      <c r="F288" s="71"/>
      <c r="G288" s="107"/>
      <c r="H288" s="71"/>
      <c r="I288" s="107"/>
      <c r="J288" s="71"/>
      <c r="K288" s="71"/>
      <c r="L288" s="71"/>
      <c r="M288" s="72"/>
      <c r="N288" s="246"/>
      <c r="O288" s="72"/>
      <c r="P288" s="109"/>
      <c r="Q288" s="71"/>
      <c r="R288" s="110"/>
      <c r="S288" s="72"/>
      <c r="T288" s="111"/>
      <c r="U288" s="72"/>
      <c r="V288" s="112"/>
      <c r="W288" s="71"/>
      <c r="X288" s="72"/>
      <c r="Y288" s="112"/>
      <c r="Z288" s="72"/>
      <c r="AA288" s="75"/>
      <c r="AB288" s="169"/>
      <c r="AC288" s="72"/>
      <c r="AD288" s="170"/>
      <c r="AE288" s="72"/>
      <c r="AF288" s="170"/>
      <c r="AG288" s="71"/>
      <c r="AH288" s="72"/>
      <c r="AI288" s="170"/>
      <c r="AJ288" s="71"/>
      <c r="AK288" s="72"/>
      <c r="AL288" s="170"/>
      <c r="AM288" s="72"/>
      <c r="AN288" s="111"/>
      <c r="AO288" s="72"/>
      <c r="AP288" s="156"/>
      <c r="AQ288" s="72"/>
      <c r="AR288" s="156"/>
      <c r="AS288" s="72"/>
      <c r="AT288" s="160"/>
      <c r="AU288" s="72"/>
      <c r="AV288" s="156"/>
      <c r="AW288" s="71"/>
      <c r="AX288" s="72"/>
      <c r="AY288" s="111"/>
      <c r="AZ288" s="71"/>
      <c r="BA288" s="72"/>
      <c r="BB288" s="171"/>
      <c r="BC288" s="72"/>
      <c r="BD288" s="75"/>
    </row>
    <row r="289" ht="16.5" customHeight="1" outlineLevel="1">
      <c r="A289" s="75"/>
      <c r="B289" s="105"/>
      <c r="C289" s="106"/>
      <c r="D289" s="72"/>
      <c r="E289" s="107"/>
      <c r="F289" s="71"/>
      <c r="G289" s="107"/>
      <c r="H289" s="71"/>
      <c r="I289" s="107"/>
      <c r="J289" s="71"/>
      <c r="K289" s="71"/>
      <c r="L289" s="71"/>
      <c r="M289" s="72"/>
      <c r="N289" s="246"/>
      <c r="O289" s="72"/>
      <c r="P289" s="109"/>
      <c r="Q289" s="71"/>
      <c r="R289" s="110"/>
      <c r="S289" s="72"/>
      <c r="T289" s="111"/>
      <c r="U289" s="72"/>
      <c r="V289" s="112"/>
      <c r="W289" s="71"/>
      <c r="X289" s="72"/>
      <c r="Y289" s="112"/>
      <c r="Z289" s="72"/>
      <c r="AA289" s="75"/>
      <c r="AB289" s="169"/>
      <c r="AC289" s="72"/>
      <c r="AD289" s="170"/>
      <c r="AE289" s="72"/>
      <c r="AF289" s="170"/>
      <c r="AG289" s="71"/>
      <c r="AH289" s="72"/>
      <c r="AI289" s="170"/>
      <c r="AJ289" s="71"/>
      <c r="AK289" s="72"/>
      <c r="AL289" s="170"/>
      <c r="AM289" s="72"/>
      <c r="AN289" s="111"/>
      <c r="AO289" s="72"/>
      <c r="AP289" s="156"/>
      <c r="AQ289" s="72"/>
      <c r="AR289" s="156"/>
      <c r="AS289" s="72"/>
      <c r="AT289" s="160"/>
      <c r="AU289" s="72"/>
      <c r="AV289" s="156"/>
      <c r="AW289" s="71"/>
      <c r="AX289" s="72"/>
      <c r="AY289" s="111"/>
      <c r="AZ289" s="71"/>
      <c r="BA289" s="72"/>
      <c r="BB289" s="171"/>
      <c r="BC289" s="72"/>
      <c r="BD289" s="75"/>
    </row>
    <row r="290" ht="16.5" customHeight="1" outlineLevel="1">
      <c r="A290" s="75"/>
      <c r="B290" s="105"/>
      <c r="C290" s="106"/>
      <c r="D290" s="72"/>
      <c r="E290" s="107"/>
      <c r="F290" s="71"/>
      <c r="G290" s="107"/>
      <c r="H290" s="71"/>
      <c r="I290" s="107"/>
      <c r="J290" s="71"/>
      <c r="K290" s="71"/>
      <c r="L290" s="71"/>
      <c r="M290" s="72"/>
      <c r="N290" s="246"/>
      <c r="O290" s="72"/>
      <c r="P290" s="109"/>
      <c r="Q290" s="71"/>
      <c r="R290" s="110"/>
      <c r="S290" s="72"/>
      <c r="T290" s="111"/>
      <c r="U290" s="72"/>
      <c r="V290" s="112"/>
      <c r="W290" s="71"/>
      <c r="X290" s="72"/>
      <c r="Y290" s="112"/>
      <c r="Z290" s="72"/>
      <c r="AA290" s="75"/>
      <c r="AB290" s="169"/>
      <c r="AC290" s="72"/>
      <c r="AD290" s="170"/>
      <c r="AE290" s="72"/>
      <c r="AF290" s="170"/>
      <c r="AG290" s="71"/>
      <c r="AH290" s="72"/>
      <c r="AI290" s="170"/>
      <c r="AJ290" s="71"/>
      <c r="AK290" s="72"/>
      <c r="AL290" s="170"/>
      <c r="AM290" s="72"/>
      <c r="AN290" s="111"/>
      <c r="AO290" s="72"/>
      <c r="AP290" s="156"/>
      <c r="AQ290" s="72"/>
      <c r="AR290" s="156"/>
      <c r="AS290" s="72"/>
      <c r="AT290" s="160"/>
      <c r="AU290" s="72"/>
      <c r="AV290" s="156"/>
      <c r="AW290" s="71"/>
      <c r="AX290" s="72"/>
      <c r="AY290" s="111"/>
      <c r="AZ290" s="71"/>
      <c r="BA290" s="72"/>
      <c r="BB290" s="171"/>
      <c r="BC290" s="72"/>
      <c r="BD290" s="75"/>
    </row>
    <row r="291" ht="16.5" customHeight="1" outlineLevel="1">
      <c r="A291" s="75"/>
      <c r="B291" s="105"/>
      <c r="C291" s="106"/>
      <c r="D291" s="72"/>
      <c r="E291" s="107"/>
      <c r="F291" s="71"/>
      <c r="G291" s="107"/>
      <c r="H291" s="71"/>
      <c r="I291" s="107"/>
      <c r="J291" s="71"/>
      <c r="K291" s="71"/>
      <c r="L291" s="71"/>
      <c r="M291" s="72"/>
      <c r="N291" s="246"/>
      <c r="O291" s="72"/>
      <c r="P291" s="109"/>
      <c r="Q291" s="71"/>
      <c r="R291" s="110"/>
      <c r="S291" s="72"/>
      <c r="T291" s="111"/>
      <c r="U291" s="72"/>
      <c r="V291" s="112"/>
      <c r="W291" s="71"/>
      <c r="X291" s="72"/>
      <c r="Y291" s="112"/>
      <c r="Z291" s="72"/>
      <c r="AA291" s="75"/>
      <c r="AB291" s="169"/>
      <c r="AC291" s="72"/>
      <c r="AD291" s="170"/>
      <c r="AE291" s="72"/>
      <c r="AF291" s="170"/>
      <c r="AG291" s="71"/>
      <c r="AH291" s="72"/>
      <c r="AI291" s="170"/>
      <c r="AJ291" s="71"/>
      <c r="AK291" s="72"/>
      <c r="AL291" s="170"/>
      <c r="AM291" s="72"/>
      <c r="AN291" s="111"/>
      <c r="AO291" s="72"/>
      <c r="AP291" s="156"/>
      <c r="AQ291" s="72"/>
      <c r="AR291" s="156"/>
      <c r="AS291" s="72"/>
      <c r="AT291" s="160"/>
      <c r="AU291" s="72"/>
      <c r="AV291" s="156"/>
      <c r="AW291" s="71"/>
      <c r="AX291" s="72"/>
      <c r="AY291" s="111"/>
      <c r="AZ291" s="71"/>
      <c r="BA291" s="72"/>
      <c r="BB291" s="171"/>
      <c r="BC291" s="72"/>
      <c r="BD291" s="75"/>
    </row>
    <row r="292" ht="16.5" customHeight="1" outlineLevel="1">
      <c r="A292" s="75"/>
      <c r="B292" s="105"/>
      <c r="C292" s="106"/>
      <c r="D292" s="72"/>
      <c r="E292" s="107"/>
      <c r="F292" s="71"/>
      <c r="G292" s="107"/>
      <c r="H292" s="71"/>
      <c r="I292" s="107"/>
      <c r="J292" s="71"/>
      <c r="K292" s="71"/>
      <c r="L292" s="71"/>
      <c r="M292" s="72"/>
      <c r="N292" s="246"/>
      <c r="O292" s="72"/>
      <c r="P292" s="109"/>
      <c r="Q292" s="71"/>
      <c r="R292" s="110"/>
      <c r="S292" s="72"/>
      <c r="T292" s="111"/>
      <c r="U292" s="72"/>
      <c r="V292" s="112"/>
      <c r="W292" s="71"/>
      <c r="X292" s="72"/>
      <c r="Y292" s="112"/>
      <c r="Z292" s="72"/>
      <c r="AA292" s="75"/>
      <c r="AB292" s="169"/>
      <c r="AC292" s="72"/>
      <c r="AD292" s="170"/>
      <c r="AE292" s="72"/>
      <c r="AF292" s="170"/>
      <c r="AG292" s="71"/>
      <c r="AH292" s="72"/>
      <c r="AI292" s="170"/>
      <c r="AJ292" s="71"/>
      <c r="AK292" s="72"/>
      <c r="AL292" s="170"/>
      <c r="AM292" s="72"/>
      <c r="AN292" s="111"/>
      <c r="AO292" s="72"/>
      <c r="AP292" s="156"/>
      <c r="AQ292" s="72"/>
      <c r="AR292" s="156"/>
      <c r="AS292" s="72"/>
      <c r="AT292" s="160"/>
      <c r="AU292" s="72"/>
      <c r="AV292" s="156"/>
      <c r="AW292" s="71"/>
      <c r="AX292" s="72"/>
      <c r="AY292" s="111"/>
      <c r="AZ292" s="71"/>
      <c r="BA292" s="72"/>
      <c r="BB292" s="171"/>
      <c r="BC292" s="72"/>
      <c r="BD292" s="75"/>
    </row>
    <row r="293" ht="16.5" customHeight="1" outlineLevel="1">
      <c r="A293" s="75"/>
      <c r="B293" s="105"/>
      <c r="C293" s="106"/>
      <c r="D293" s="72"/>
      <c r="E293" s="107"/>
      <c r="F293" s="71"/>
      <c r="G293" s="107"/>
      <c r="H293" s="71"/>
      <c r="I293" s="107"/>
      <c r="J293" s="71"/>
      <c r="K293" s="71"/>
      <c r="L293" s="71"/>
      <c r="M293" s="72"/>
      <c r="N293" s="246"/>
      <c r="O293" s="72"/>
      <c r="P293" s="109"/>
      <c r="Q293" s="71"/>
      <c r="R293" s="110"/>
      <c r="S293" s="72"/>
      <c r="T293" s="111"/>
      <c r="U293" s="72"/>
      <c r="V293" s="112"/>
      <c r="W293" s="71"/>
      <c r="X293" s="72"/>
      <c r="Y293" s="112"/>
      <c r="Z293" s="72"/>
      <c r="AA293" s="75"/>
      <c r="AB293" s="169"/>
      <c r="AC293" s="72"/>
      <c r="AD293" s="170"/>
      <c r="AE293" s="72"/>
      <c r="AF293" s="170"/>
      <c r="AG293" s="71"/>
      <c r="AH293" s="72"/>
      <c r="AI293" s="170"/>
      <c r="AJ293" s="71"/>
      <c r="AK293" s="72"/>
      <c r="AL293" s="170"/>
      <c r="AM293" s="72"/>
      <c r="AN293" s="111"/>
      <c r="AO293" s="72"/>
      <c r="AP293" s="156"/>
      <c r="AQ293" s="72"/>
      <c r="AR293" s="156"/>
      <c r="AS293" s="72"/>
      <c r="AT293" s="160"/>
      <c r="AU293" s="72"/>
      <c r="AV293" s="156"/>
      <c r="AW293" s="71"/>
      <c r="AX293" s="72"/>
      <c r="AY293" s="111"/>
      <c r="AZ293" s="71"/>
      <c r="BA293" s="72"/>
      <c r="BB293" s="171"/>
      <c r="BC293" s="72"/>
      <c r="BD293" s="75"/>
    </row>
    <row r="294" ht="16.5" customHeight="1" outlineLevel="1">
      <c r="A294" s="75"/>
      <c r="B294" s="105"/>
      <c r="C294" s="106"/>
      <c r="D294" s="72"/>
      <c r="E294" s="107"/>
      <c r="F294" s="71"/>
      <c r="G294" s="107"/>
      <c r="H294" s="71"/>
      <c r="I294" s="107"/>
      <c r="J294" s="71"/>
      <c r="K294" s="71"/>
      <c r="L294" s="71"/>
      <c r="M294" s="72"/>
      <c r="N294" s="246"/>
      <c r="O294" s="72"/>
      <c r="P294" s="109"/>
      <c r="Q294" s="71"/>
      <c r="R294" s="110"/>
      <c r="S294" s="72"/>
      <c r="T294" s="111"/>
      <c r="U294" s="72"/>
      <c r="V294" s="112"/>
      <c r="W294" s="71"/>
      <c r="X294" s="72"/>
      <c r="Y294" s="112"/>
      <c r="Z294" s="72"/>
      <c r="AA294" s="75"/>
      <c r="AB294" s="169"/>
      <c r="AC294" s="72"/>
      <c r="AD294" s="170"/>
      <c r="AE294" s="72"/>
      <c r="AF294" s="170"/>
      <c r="AG294" s="71"/>
      <c r="AH294" s="72"/>
      <c r="AI294" s="170"/>
      <c r="AJ294" s="71"/>
      <c r="AK294" s="72"/>
      <c r="AL294" s="170"/>
      <c r="AM294" s="72"/>
      <c r="AN294" s="111"/>
      <c r="AO294" s="72"/>
      <c r="AP294" s="156"/>
      <c r="AQ294" s="72"/>
      <c r="AR294" s="156"/>
      <c r="AS294" s="72"/>
      <c r="AT294" s="160"/>
      <c r="AU294" s="72"/>
      <c r="AV294" s="156"/>
      <c r="AW294" s="71"/>
      <c r="AX294" s="72"/>
      <c r="AY294" s="111"/>
      <c r="AZ294" s="71"/>
      <c r="BA294" s="72"/>
      <c r="BB294" s="171"/>
      <c r="BC294" s="72"/>
      <c r="BD294" s="75"/>
    </row>
    <row r="295" ht="16.5" customHeight="1" outlineLevel="1">
      <c r="A295" s="75"/>
      <c r="B295" s="105"/>
      <c r="C295" s="106"/>
      <c r="D295" s="72"/>
      <c r="E295" s="107"/>
      <c r="F295" s="71"/>
      <c r="G295" s="107"/>
      <c r="H295" s="71"/>
      <c r="I295" s="107"/>
      <c r="J295" s="71"/>
      <c r="K295" s="71"/>
      <c r="L295" s="71"/>
      <c r="M295" s="72"/>
      <c r="N295" s="246"/>
      <c r="O295" s="72"/>
      <c r="P295" s="109"/>
      <c r="Q295" s="71"/>
      <c r="R295" s="110"/>
      <c r="S295" s="72"/>
      <c r="T295" s="111"/>
      <c r="U295" s="72"/>
      <c r="V295" s="112"/>
      <c r="W295" s="71"/>
      <c r="X295" s="72"/>
      <c r="Y295" s="112"/>
      <c r="Z295" s="72"/>
      <c r="AA295" s="75"/>
      <c r="AB295" s="169"/>
      <c r="AC295" s="72"/>
      <c r="AD295" s="170"/>
      <c r="AE295" s="72"/>
      <c r="AF295" s="170"/>
      <c r="AG295" s="71"/>
      <c r="AH295" s="72"/>
      <c r="AI295" s="170"/>
      <c r="AJ295" s="71"/>
      <c r="AK295" s="72"/>
      <c r="AL295" s="170"/>
      <c r="AM295" s="72"/>
      <c r="AN295" s="111"/>
      <c r="AO295" s="72"/>
      <c r="AP295" s="156"/>
      <c r="AQ295" s="72"/>
      <c r="AR295" s="156"/>
      <c r="AS295" s="72"/>
      <c r="AT295" s="160"/>
      <c r="AU295" s="72"/>
      <c r="AV295" s="156"/>
      <c r="AW295" s="71"/>
      <c r="AX295" s="72"/>
      <c r="AY295" s="111"/>
      <c r="AZ295" s="71"/>
      <c r="BA295" s="72"/>
      <c r="BB295" s="171"/>
      <c r="BC295" s="72"/>
      <c r="BD295" s="75"/>
    </row>
    <row r="296" ht="16.5" customHeight="1" outlineLevel="1">
      <c r="A296" s="75"/>
      <c r="B296" s="105"/>
      <c r="C296" s="106"/>
      <c r="D296" s="72"/>
      <c r="E296" s="107"/>
      <c r="F296" s="71"/>
      <c r="G296" s="107"/>
      <c r="H296" s="71"/>
      <c r="I296" s="107"/>
      <c r="J296" s="71"/>
      <c r="K296" s="71"/>
      <c r="L296" s="71"/>
      <c r="M296" s="72"/>
      <c r="N296" s="246"/>
      <c r="O296" s="72"/>
      <c r="P296" s="109"/>
      <c r="Q296" s="71"/>
      <c r="R296" s="110"/>
      <c r="S296" s="72"/>
      <c r="T296" s="111"/>
      <c r="U296" s="72"/>
      <c r="V296" s="112"/>
      <c r="W296" s="71"/>
      <c r="X296" s="72"/>
      <c r="Y296" s="112"/>
      <c r="Z296" s="72"/>
      <c r="AA296" s="75"/>
      <c r="AB296" s="169"/>
      <c r="AC296" s="72"/>
      <c r="AD296" s="170"/>
      <c r="AE296" s="72"/>
      <c r="AF296" s="170"/>
      <c r="AG296" s="71"/>
      <c r="AH296" s="72"/>
      <c r="AI296" s="170"/>
      <c r="AJ296" s="71"/>
      <c r="AK296" s="72"/>
      <c r="AL296" s="170"/>
      <c r="AM296" s="72"/>
      <c r="AN296" s="111"/>
      <c r="AO296" s="72"/>
      <c r="AP296" s="156"/>
      <c r="AQ296" s="72"/>
      <c r="AR296" s="156"/>
      <c r="AS296" s="72"/>
      <c r="AT296" s="160"/>
      <c r="AU296" s="72"/>
      <c r="AV296" s="156"/>
      <c r="AW296" s="71"/>
      <c r="AX296" s="72"/>
      <c r="AY296" s="111"/>
      <c r="AZ296" s="71"/>
      <c r="BA296" s="72"/>
      <c r="BB296" s="171"/>
      <c r="BC296" s="72"/>
      <c r="BD296" s="75"/>
    </row>
    <row r="297" ht="16.5" customHeight="1" outlineLevel="1">
      <c r="A297" s="75"/>
      <c r="B297" s="105"/>
      <c r="C297" s="106"/>
      <c r="D297" s="72"/>
      <c r="E297" s="107"/>
      <c r="F297" s="71"/>
      <c r="G297" s="107"/>
      <c r="H297" s="71"/>
      <c r="I297" s="107"/>
      <c r="J297" s="71"/>
      <c r="K297" s="71"/>
      <c r="L297" s="71"/>
      <c r="M297" s="72"/>
      <c r="N297" s="246"/>
      <c r="O297" s="72"/>
      <c r="P297" s="109"/>
      <c r="Q297" s="71"/>
      <c r="R297" s="110"/>
      <c r="S297" s="72"/>
      <c r="T297" s="111"/>
      <c r="U297" s="72"/>
      <c r="V297" s="112"/>
      <c r="W297" s="71"/>
      <c r="X297" s="72"/>
      <c r="Y297" s="112"/>
      <c r="Z297" s="72"/>
      <c r="AA297" s="75"/>
      <c r="AB297" s="169"/>
      <c r="AC297" s="72"/>
      <c r="AD297" s="170"/>
      <c r="AE297" s="72"/>
      <c r="AF297" s="170"/>
      <c r="AG297" s="71"/>
      <c r="AH297" s="72"/>
      <c r="AI297" s="170"/>
      <c r="AJ297" s="71"/>
      <c r="AK297" s="72"/>
      <c r="AL297" s="170"/>
      <c r="AM297" s="72"/>
      <c r="AN297" s="111"/>
      <c r="AO297" s="72"/>
      <c r="AP297" s="156"/>
      <c r="AQ297" s="72"/>
      <c r="AR297" s="156"/>
      <c r="AS297" s="72"/>
      <c r="AT297" s="160"/>
      <c r="AU297" s="72"/>
      <c r="AV297" s="156"/>
      <c r="AW297" s="71"/>
      <c r="AX297" s="72"/>
      <c r="AY297" s="111"/>
      <c r="AZ297" s="71"/>
      <c r="BA297" s="72"/>
      <c r="BB297" s="171"/>
      <c r="BC297" s="72"/>
      <c r="BD297" s="75"/>
    </row>
    <row r="298" ht="16.5" customHeight="1" outlineLevel="1">
      <c r="A298" s="75"/>
      <c r="B298" s="105"/>
      <c r="C298" s="106"/>
      <c r="D298" s="72"/>
      <c r="E298" s="107"/>
      <c r="F298" s="71"/>
      <c r="G298" s="107"/>
      <c r="H298" s="71"/>
      <c r="I298" s="107"/>
      <c r="J298" s="71"/>
      <c r="K298" s="71"/>
      <c r="L298" s="71"/>
      <c r="M298" s="72"/>
      <c r="N298" s="246"/>
      <c r="O298" s="72"/>
      <c r="P298" s="109"/>
      <c r="Q298" s="71"/>
      <c r="R298" s="110"/>
      <c r="S298" s="72"/>
      <c r="T298" s="111"/>
      <c r="U298" s="72"/>
      <c r="V298" s="112"/>
      <c r="W298" s="71"/>
      <c r="X298" s="72"/>
      <c r="Y298" s="112"/>
      <c r="Z298" s="72"/>
      <c r="AA298" s="75"/>
      <c r="AB298" s="169"/>
      <c r="AC298" s="72"/>
      <c r="AD298" s="170"/>
      <c r="AE298" s="72"/>
      <c r="AF298" s="170"/>
      <c r="AG298" s="71"/>
      <c r="AH298" s="72"/>
      <c r="AI298" s="170"/>
      <c r="AJ298" s="71"/>
      <c r="AK298" s="72"/>
      <c r="AL298" s="170"/>
      <c r="AM298" s="72"/>
      <c r="AN298" s="111"/>
      <c r="AO298" s="72"/>
      <c r="AP298" s="156"/>
      <c r="AQ298" s="72"/>
      <c r="AR298" s="156"/>
      <c r="AS298" s="72"/>
      <c r="AT298" s="160"/>
      <c r="AU298" s="72"/>
      <c r="AV298" s="156"/>
      <c r="AW298" s="71"/>
      <c r="AX298" s="72"/>
      <c r="AY298" s="111"/>
      <c r="AZ298" s="71"/>
      <c r="BA298" s="72"/>
      <c r="BB298" s="171"/>
      <c r="BC298" s="72"/>
      <c r="BD298" s="75"/>
    </row>
    <row r="299" ht="16.5" customHeight="1" outlineLevel="1">
      <c r="A299" s="75"/>
      <c r="B299" s="105"/>
      <c r="C299" s="106"/>
      <c r="D299" s="72"/>
      <c r="E299" s="107"/>
      <c r="F299" s="71"/>
      <c r="G299" s="107"/>
      <c r="H299" s="71"/>
      <c r="I299" s="107"/>
      <c r="J299" s="71"/>
      <c r="K299" s="71"/>
      <c r="L299" s="71"/>
      <c r="M299" s="72"/>
      <c r="N299" s="246"/>
      <c r="O299" s="72"/>
      <c r="P299" s="109"/>
      <c r="Q299" s="71"/>
      <c r="R299" s="110"/>
      <c r="S299" s="72"/>
      <c r="T299" s="111"/>
      <c r="U299" s="72"/>
      <c r="V299" s="112"/>
      <c r="W299" s="71"/>
      <c r="X299" s="72"/>
      <c r="Y299" s="112"/>
      <c r="Z299" s="72"/>
      <c r="AA299" s="75"/>
      <c r="AB299" s="169"/>
      <c r="AC299" s="72"/>
      <c r="AD299" s="170"/>
      <c r="AE299" s="72"/>
      <c r="AF299" s="170"/>
      <c r="AG299" s="71"/>
      <c r="AH299" s="72"/>
      <c r="AI299" s="170"/>
      <c r="AJ299" s="71"/>
      <c r="AK299" s="72"/>
      <c r="AL299" s="170"/>
      <c r="AM299" s="72"/>
      <c r="AN299" s="111"/>
      <c r="AO299" s="72"/>
      <c r="AP299" s="156"/>
      <c r="AQ299" s="72"/>
      <c r="AR299" s="156"/>
      <c r="AS299" s="72"/>
      <c r="AT299" s="160"/>
      <c r="AU299" s="72"/>
      <c r="AV299" s="156"/>
      <c r="AW299" s="71"/>
      <c r="AX299" s="72"/>
      <c r="AY299" s="111"/>
      <c r="AZ299" s="71"/>
      <c r="BA299" s="72"/>
      <c r="BB299" s="171"/>
      <c r="BC299" s="72"/>
      <c r="BD299" s="75"/>
    </row>
    <row r="300" ht="16.5" customHeight="1" outlineLevel="1">
      <c r="A300" s="75"/>
      <c r="B300" s="105"/>
      <c r="C300" s="106"/>
      <c r="D300" s="72"/>
      <c r="E300" s="107"/>
      <c r="F300" s="71"/>
      <c r="G300" s="107"/>
      <c r="H300" s="71"/>
      <c r="I300" s="107"/>
      <c r="J300" s="71"/>
      <c r="K300" s="71"/>
      <c r="L300" s="71"/>
      <c r="M300" s="72"/>
      <c r="N300" s="246"/>
      <c r="O300" s="72"/>
      <c r="P300" s="109"/>
      <c r="Q300" s="71"/>
      <c r="R300" s="110"/>
      <c r="S300" s="72"/>
      <c r="T300" s="111"/>
      <c r="U300" s="72"/>
      <c r="V300" s="112"/>
      <c r="W300" s="71"/>
      <c r="X300" s="72"/>
      <c r="Y300" s="112"/>
      <c r="Z300" s="72"/>
      <c r="AA300" s="75"/>
      <c r="AB300" s="169"/>
      <c r="AC300" s="72"/>
      <c r="AD300" s="170"/>
      <c r="AE300" s="72"/>
      <c r="AF300" s="170"/>
      <c r="AG300" s="71"/>
      <c r="AH300" s="72"/>
      <c r="AI300" s="170"/>
      <c r="AJ300" s="71"/>
      <c r="AK300" s="72"/>
      <c r="AL300" s="170"/>
      <c r="AM300" s="72"/>
      <c r="AN300" s="111"/>
      <c r="AO300" s="72"/>
      <c r="AP300" s="156"/>
      <c r="AQ300" s="72"/>
      <c r="AR300" s="156"/>
      <c r="AS300" s="72"/>
      <c r="AT300" s="160"/>
      <c r="AU300" s="72"/>
      <c r="AV300" s="156"/>
      <c r="AW300" s="71"/>
      <c r="AX300" s="72"/>
      <c r="AY300" s="111"/>
      <c r="AZ300" s="71"/>
      <c r="BA300" s="72"/>
      <c r="BB300" s="171"/>
      <c r="BC300" s="72"/>
      <c r="BD300" s="75"/>
    </row>
    <row r="301" ht="16.5" customHeight="1" outlineLevel="1">
      <c r="A301" s="75"/>
      <c r="B301" s="105"/>
      <c r="C301" s="106"/>
      <c r="D301" s="72"/>
      <c r="E301" s="107"/>
      <c r="F301" s="71"/>
      <c r="G301" s="107"/>
      <c r="H301" s="71"/>
      <c r="I301" s="107"/>
      <c r="J301" s="71"/>
      <c r="K301" s="71"/>
      <c r="L301" s="71"/>
      <c r="M301" s="72"/>
      <c r="N301" s="246"/>
      <c r="O301" s="72"/>
      <c r="P301" s="109"/>
      <c r="Q301" s="71"/>
      <c r="R301" s="110"/>
      <c r="S301" s="72"/>
      <c r="T301" s="111"/>
      <c r="U301" s="72"/>
      <c r="V301" s="112"/>
      <c r="W301" s="71"/>
      <c r="X301" s="72"/>
      <c r="Y301" s="112"/>
      <c r="Z301" s="72"/>
      <c r="AA301" s="75"/>
      <c r="AB301" s="169"/>
      <c r="AC301" s="72"/>
      <c r="AD301" s="170"/>
      <c r="AE301" s="72"/>
      <c r="AF301" s="170"/>
      <c r="AG301" s="71"/>
      <c r="AH301" s="72"/>
      <c r="AI301" s="170"/>
      <c r="AJ301" s="71"/>
      <c r="AK301" s="72"/>
      <c r="AL301" s="170"/>
      <c r="AM301" s="72"/>
      <c r="AN301" s="111"/>
      <c r="AO301" s="72"/>
      <c r="AP301" s="156"/>
      <c r="AQ301" s="72"/>
      <c r="AR301" s="156"/>
      <c r="AS301" s="72"/>
      <c r="AT301" s="160"/>
      <c r="AU301" s="72"/>
      <c r="AV301" s="156"/>
      <c r="AW301" s="71"/>
      <c r="AX301" s="72"/>
      <c r="AY301" s="111"/>
      <c r="AZ301" s="71"/>
      <c r="BA301" s="72"/>
      <c r="BB301" s="171"/>
      <c r="BC301" s="72"/>
      <c r="BD301" s="75"/>
    </row>
    <row r="302" ht="16.5" customHeight="1" outlineLevel="1">
      <c r="A302" s="75"/>
      <c r="B302" s="105"/>
      <c r="C302" s="106"/>
      <c r="D302" s="72"/>
      <c r="E302" s="107"/>
      <c r="F302" s="71"/>
      <c r="G302" s="107"/>
      <c r="H302" s="71"/>
      <c r="I302" s="107"/>
      <c r="J302" s="71"/>
      <c r="K302" s="71"/>
      <c r="L302" s="71"/>
      <c r="M302" s="72"/>
      <c r="N302" s="246"/>
      <c r="O302" s="72"/>
      <c r="P302" s="109"/>
      <c r="Q302" s="71"/>
      <c r="R302" s="110"/>
      <c r="S302" s="72"/>
      <c r="T302" s="111"/>
      <c r="U302" s="72"/>
      <c r="V302" s="112"/>
      <c r="W302" s="71"/>
      <c r="X302" s="72"/>
      <c r="Y302" s="112"/>
      <c r="Z302" s="72"/>
      <c r="AA302" s="75"/>
      <c r="AB302" s="169"/>
      <c r="AC302" s="72"/>
      <c r="AD302" s="170"/>
      <c r="AE302" s="72"/>
      <c r="AF302" s="170"/>
      <c r="AG302" s="71"/>
      <c r="AH302" s="72"/>
      <c r="AI302" s="170"/>
      <c r="AJ302" s="71"/>
      <c r="AK302" s="72"/>
      <c r="AL302" s="170"/>
      <c r="AM302" s="72"/>
      <c r="AN302" s="111"/>
      <c r="AO302" s="72"/>
      <c r="AP302" s="156"/>
      <c r="AQ302" s="72"/>
      <c r="AR302" s="156"/>
      <c r="AS302" s="72"/>
      <c r="AT302" s="160"/>
      <c r="AU302" s="72"/>
      <c r="AV302" s="156"/>
      <c r="AW302" s="71"/>
      <c r="AX302" s="72"/>
      <c r="AY302" s="111"/>
      <c r="AZ302" s="71"/>
      <c r="BA302" s="72"/>
      <c r="BB302" s="171"/>
      <c r="BC302" s="72"/>
      <c r="BD302" s="75"/>
    </row>
    <row r="303" ht="16.5" customHeight="1" outlineLevel="1">
      <c r="A303" s="75"/>
      <c r="B303" s="105"/>
      <c r="C303" s="106"/>
      <c r="D303" s="72"/>
      <c r="E303" s="107"/>
      <c r="F303" s="71"/>
      <c r="G303" s="107"/>
      <c r="H303" s="71"/>
      <c r="I303" s="107"/>
      <c r="J303" s="71"/>
      <c r="K303" s="71"/>
      <c r="L303" s="71"/>
      <c r="M303" s="72"/>
      <c r="N303" s="246"/>
      <c r="O303" s="72"/>
      <c r="P303" s="109"/>
      <c r="Q303" s="71"/>
      <c r="R303" s="110"/>
      <c r="S303" s="72"/>
      <c r="T303" s="111"/>
      <c r="U303" s="72"/>
      <c r="V303" s="112"/>
      <c r="W303" s="71"/>
      <c r="X303" s="72"/>
      <c r="Y303" s="112"/>
      <c r="Z303" s="72"/>
      <c r="AA303" s="75"/>
      <c r="AB303" s="169"/>
      <c r="AC303" s="72"/>
      <c r="AD303" s="170"/>
      <c r="AE303" s="72"/>
      <c r="AF303" s="170"/>
      <c r="AG303" s="71"/>
      <c r="AH303" s="72"/>
      <c r="AI303" s="170"/>
      <c r="AJ303" s="71"/>
      <c r="AK303" s="72"/>
      <c r="AL303" s="170"/>
      <c r="AM303" s="72"/>
      <c r="AN303" s="111"/>
      <c r="AO303" s="72"/>
      <c r="AP303" s="156"/>
      <c r="AQ303" s="72"/>
      <c r="AR303" s="156"/>
      <c r="AS303" s="72"/>
      <c r="AT303" s="160"/>
      <c r="AU303" s="72"/>
      <c r="AV303" s="156"/>
      <c r="AW303" s="71"/>
      <c r="AX303" s="72"/>
      <c r="AY303" s="111"/>
      <c r="AZ303" s="71"/>
      <c r="BA303" s="72"/>
      <c r="BB303" s="171"/>
      <c r="BC303" s="72"/>
      <c r="BD303" s="75"/>
    </row>
    <row r="304" ht="16.5" customHeight="1" outlineLevel="1">
      <c r="A304" s="75"/>
      <c r="B304" s="105"/>
      <c r="C304" s="106"/>
      <c r="D304" s="72"/>
      <c r="E304" s="107"/>
      <c r="F304" s="71"/>
      <c r="G304" s="107"/>
      <c r="H304" s="71"/>
      <c r="I304" s="107"/>
      <c r="J304" s="71"/>
      <c r="K304" s="71"/>
      <c r="L304" s="71"/>
      <c r="M304" s="72"/>
      <c r="N304" s="246"/>
      <c r="O304" s="72"/>
      <c r="P304" s="109"/>
      <c r="Q304" s="71"/>
      <c r="R304" s="110"/>
      <c r="S304" s="72"/>
      <c r="T304" s="111"/>
      <c r="U304" s="72"/>
      <c r="V304" s="112"/>
      <c r="W304" s="71"/>
      <c r="X304" s="72"/>
      <c r="Y304" s="112"/>
      <c r="Z304" s="72"/>
      <c r="AA304" s="75"/>
      <c r="AB304" s="169"/>
      <c r="AC304" s="72"/>
      <c r="AD304" s="170"/>
      <c r="AE304" s="72"/>
      <c r="AF304" s="170"/>
      <c r="AG304" s="71"/>
      <c r="AH304" s="72"/>
      <c r="AI304" s="170"/>
      <c r="AJ304" s="71"/>
      <c r="AK304" s="72"/>
      <c r="AL304" s="170"/>
      <c r="AM304" s="72"/>
      <c r="AN304" s="111"/>
      <c r="AO304" s="72"/>
      <c r="AP304" s="156"/>
      <c r="AQ304" s="72"/>
      <c r="AR304" s="156"/>
      <c r="AS304" s="72"/>
      <c r="AT304" s="160"/>
      <c r="AU304" s="72"/>
      <c r="AV304" s="156"/>
      <c r="AW304" s="71"/>
      <c r="AX304" s="72"/>
      <c r="AY304" s="111"/>
      <c r="AZ304" s="71"/>
      <c r="BA304" s="72"/>
      <c r="BB304" s="171"/>
      <c r="BC304" s="72"/>
      <c r="BD304" s="75"/>
    </row>
    <row r="305" ht="16.5" customHeight="1" outlineLevel="1">
      <c r="A305" s="75"/>
      <c r="B305" s="105"/>
      <c r="C305" s="106"/>
      <c r="D305" s="72"/>
      <c r="E305" s="107"/>
      <c r="F305" s="71"/>
      <c r="G305" s="107"/>
      <c r="H305" s="71"/>
      <c r="I305" s="107"/>
      <c r="J305" s="71"/>
      <c r="K305" s="71"/>
      <c r="L305" s="71"/>
      <c r="M305" s="72"/>
      <c r="N305" s="246"/>
      <c r="O305" s="72"/>
      <c r="P305" s="109"/>
      <c r="Q305" s="71"/>
      <c r="R305" s="110"/>
      <c r="S305" s="72"/>
      <c r="T305" s="111"/>
      <c r="U305" s="72"/>
      <c r="V305" s="112"/>
      <c r="W305" s="71"/>
      <c r="X305" s="72"/>
      <c r="Y305" s="112"/>
      <c r="Z305" s="72"/>
      <c r="AA305" s="75"/>
      <c r="AB305" s="169"/>
      <c r="AC305" s="72"/>
      <c r="AD305" s="170"/>
      <c r="AE305" s="72"/>
      <c r="AF305" s="170"/>
      <c r="AG305" s="71"/>
      <c r="AH305" s="72"/>
      <c r="AI305" s="170"/>
      <c r="AJ305" s="71"/>
      <c r="AK305" s="72"/>
      <c r="AL305" s="170"/>
      <c r="AM305" s="72"/>
      <c r="AN305" s="111"/>
      <c r="AO305" s="72"/>
      <c r="AP305" s="156"/>
      <c r="AQ305" s="72"/>
      <c r="AR305" s="156"/>
      <c r="AS305" s="72"/>
      <c r="AT305" s="160"/>
      <c r="AU305" s="72"/>
      <c r="AV305" s="156"/>
      <c r="AW305" s="71"/>
      <c r="AX305" s="72"/>
      <c r="AY305" s="111"/>
      <c r="AZ305" s="71"/>
      <c r="BA305" s="72"/>
      <c r="BB305" s="171"/>
      <c r="BC305" s="72"/>
      <c r="BD305" s="75"/>
    </row>
    <row r="306" ht="16.5" customHeight="1" outlineLevel="1">
      <c r="A306" s="75"/>
      <c r="B306" s="105"/>
      <c r="C306" s="106"/>
      <c r="D306" s="72"/>
      <c r="E306" s="107"/>
      <c r="F306" s="71"/>
      <c r="G306" s="107"/>
      <c r="H306" s="71"/>
      <c r="I306" s="107"/>
      <c r="J306" s="71"/>
      <c r="K306" s="71"/>
      <c r="L306" s="71"/>
      <c r="M306" s="72"/>
      <c r="N306" s="246"/>
      <c r="O306" s="72"/>
      <c r="P306" s="109"/>
      <c r="Q306" s="71"/>
      <c r="R306" s="110"/>
      <c r="S306" s="72"/>
      <c r="T306" s="111"/>
      <c r="U306" s="72"/>
      <c r="V306" s="112"/>
      <c r="W306" s="71"/>
      <c r="X306" s="72"/>
      <c r="Y306" s="112"/>
      <c r="Z306" s="72"/>
      <c r="AA306" s="75"/>
      <c r="AB306" s="169"/>
      <c r="AC306" s="72"/>
      <c r="AD306" s="170"/>
      <c r="AE306" s="72"/>
      <c r="AF306" s="170"/>
      <c r="AG306" s="71"/>
      <c r="AH306" s="72"/>
      <c r="AI306" s="170"/>
      <c r="AJ306" s="71"/>
      <c r="AK306" s="72"/>
      <c r="AL306" s="170"/>
      <c r="AM306" s="72"/>
      <c r="AN306" s="111"/>
      <c r="AO306" s="72"/>
      <c r="AP306" s="156"/>
      <c r="AQ306" s="72"/>
      <c r="AR306" s="156"/>
      <c r="AS306" s="72"/>
      <c r="AT306" s="160"/>
      <c r="AU306" s="72"/>
      <c r="AV306" s="156"/>
      <c r="AW306" s="71"/>
      <c r="AX306" s="72"/>
      <c r="AY306" s="111"/>
      <c r="AZ306" s="71"/>
      <c r="BA306" s="72"/>
      <c r="BB306" s="171"/>
      <c r="BC306" s="72"/>
      <c r="BD306" s="75"/>
    </row>
    <row r="307" ht="16.5" customHeight="1" outlineLevel="1">
      <c r="A307" s="75"/>
      <c r="B307" s="105"/>
      <c r="C307" s="106"/>
      <c r="D307" s="72"/>
      <c r="E307" s="107"/>
      <c r="F307" s="71"/>
      <c r="G307" s="107"/>
      <c r="H307" s="71"/>
      <c r="I307" s="107"/>
      <c r="J307" s="71"/>
      <c r="K307" s="71"/>
      <c r="L307" s="71"/>
      <c r="M307" s="72"/>
      <c r="N307" s="246"/>
      <c r="O307" s="72"/>
      <c r="P307" s="109"/>
      <c r="Q307" s="71"/>
      <c r="R307" s="110"/>
      <c r="S307" s="72"/>
      <c r="T307" s="111"/>
      <c r="U307" s="72"/>
      <c r="V307" s="112"/>
      <c r="W307" s="71"/>
      <c r="X307" s="72"/>
      <c r="Y307" s="112"/>
      <c r="Z307" s="72"/>
      <c r="AA307" s="75"/>
      <c r="AB307" s="169"/>
      <c r="AC307" s="72"/>
      <c r="AD307" s="170"/>
      <c r="AE307" s="72"/>
      <c r="AF307" s="170"/>
      <c r="AG307" s="71"/>
      <c r="AH307" s="72"/>
      <c r="AI307" s="170"/>
      <c r="AJ307" s="71"/>
      <c r="AK307" s="72"/>
      <c r="AL307" s="170"/>
      <c r="AM307" s="72"/>
      <c r="AN307" s="111"/>
      <c r="AO307" s="72"/>
      <c r="AP307" s="156"/>
      <c r="AQ307" s="72"/>
      <c r="AR307" s="156"/>
      <c r="AS307" s="72"/>
      <c r="AT307" s="160"/>
      <c r="AU307" s="72"/>
      <c r="AV307" s="156"/>
      <c r="AW307" s="71"/>
      <c r="AX307" s="72"/>
      <c r="AY307" s="111"/>
      <c r="AZ307" s="71"/>
      <c r="BA307" s="72"/>
      <c r="BB307" s="171"/>
      <c r="BC307" s="72"/>
      <c r="BD307" s="75"/>
    </row>
    <row r="308" ht="16.5" customHeight="1" outlineLevel="1">
      <c r="A308" s="75"/>
      <c r="B308" s="105"/>
      <c r="C308" s="106"/>
      <c r="D308" s="72"/>
      <c r="E308" s="107"/>
      <c r="F308" s="71"/>
      <c r="G308" s="107"/>
      <c r="H308" s="71"/>
      <c r="I308" s="107"/>
      <c r="J308" s="71"/>
      <c r="K308" s="71"/>
      <c r="L308" s="71"/>
      <c r="M308" s="72"/>
      <c r="N308" s="246"/>
      <c r="O308" s="72"/>
      <c r="P308" s="109"/>
      <c r="Q308" s="71"/>
      <c r="R308" s="110"/>
      <c r="S308" s="72"/>
      <c r="T308" s="111"/>
      <c r="U308" s="72"/>
      <c r="V308" s="112"/>
      <c r="W308" s="71"/>
      <c r="X308" s="72"/>
      <c r="Y308" s="112"/>
      <c r="Z308" s="72"/>
      <c r="AA308" s="75"/>
      <c r="AB308" s="169"/>
      <c r="AC308" s="72"/>
      <c r="AD308" s="170"/>
      <c r="AE308" s="72"/>
      <c r="AF308" s="170"/>
      <c r="AG308" s="71"/>
      <c r="AH308" s="72"/>
      <c r="AI308" s="170"/>
      <c r="AJ308" s="71"/>
      <c r="AK308" s="72"/>
      <c r="AL308" s="170"/>
      <c r="AM308" s="72"/>
      <c r="AN308" s="111"/>
      <c r="AO308" s="72"/>
      <c r="AP308" s="156"/>
      <c r="AQ308" s="72"/>
      <c r="AR308" s="156"/>
      <c r="AS308" s="72"/>
      <c r="AT308" s="160"/>
      <c r="AU308" s="72"/>
      <c r="AV308" s="156"/>
      <c r="AW308" s="71"/>
      <c r="AX308" s="72"/>
      <c r="AY308" s="111"/>
      <c r="AZ308" s="71"/>
      <c r="BA308" s="72"/>
      <c r="BB308" s="171"/>
      <c r="BC308" s="72"/>
      <c r="BD308" s="75"/>
    </row>
    <row r="309" ht="16.5" customHeight="1" outlineLevel="1">
      <c r="A309" s="75"/>
      <c r="B309" s="105"/>
      <c r="C309" s="106"/>
      <c r="D309" s="72"/>
      <c r="E309" s="107"/>
      <c r="F309" s="71"/>
      <c r="G309" s="107"/>
      <c r="H309" s="71"/>
      <c r="I309" s="107"/>
      <c r="J309" s="71"/>
      <c r="K309" s="71"/>
      <c r="L309" s="71"/>
      <c r="M309" s="72"/>
      <c r="N309" s="246"/>
      <c r="O309" s="72"/>
      <c r="P309" s="109"/>
      <c r="Q309" s="71"/>
      <c r="R309" s="110"/>
      <c r="S309" s="72"/>
      <c r="T309" s="111"/>
      <c r="U309" s="72"/>
      <c r="V309" s="112"/>
      <c r="W309" s="71"/>
      <c r="X309" s="72"/>
      <c r="Y309" s="112"/>
      <c r="Z309" s="72"/>
      <c r="AA309" s="75"/>
      <c r="AB309" s="169"/>
      <c r="AC309" s="72"/>
      <c r="AD309" s="170"/>
      <c r="AE309" s="72"/>
      <c r="AF309" s="170"/>
      <c r="AG309" s="71"/>
      <c r="AH309" s="72"/>
      <c r="AI309" s="170"/>
      <c r="AJ309" s="71"/>
      <c r="AK309" s="72"/>
      <c r="AL309" s="170"/>
      <c r="AM309" s="72"/>
      <c r="AN309" s="111"/>
      <c r="AO309" s="72"/>
      <c r="AP309" s="156"/>
      <c r="AQ309" s="72"/>
      <c r="AR309" s="156"/>
      <c r="AS309" s="72"/>
      <c r="AT309" s="160"/>
      <c r="AU309" s="72"/>
      <c r="AV309" s="156"/>
      <c r="AW309" s="71"/>
      <c r="AX309" s="72"/>
      <c r="AY309" s="111"/>
      <c r="AZ309" s="71"/>
      <c r="BA309" s="72"/>
      <c r="BB309" s="171"/>
      <c r="BC309" s="72"/>
      <c r="BD309" s="75"/>
    </row>
    <row r="310" ht="16.5" customHeight="1" outlineLevel="1">
      <c r="A310" s="75"/>
      <c r="B310" s="105"/>
      <c r="C310" s="106"/>
      <c r="D310" s="72"/>
      <c r="E310" s="107"/>
      <c r="F310" s="71"/>
      <c r="G310" s="107"/>
      <c r="H310" s="71"/>
      <c r="I310" s="107"/>
      <c r="J310" s="71"/>
      <c r="K310" s="71"/>
      <c r="L310" s="71"/>
      <c r="M310" s="72"/>
      <c r="N310" s="246"/>
      <c r="O310" s="72"/>
      <c r="P310" s="109"/>
      <c r="Q310" s="71"/>
      <c r="R310" s="110"/>
      <c r="S310" s="72"/>
      <c r="T310" s="111"/>
      <c r="U310" s="72"/>
      <c r="V310" s="112"/>
      <c r="W310" s="71"/>
      <c r="X310" s="72"/>
      <c r="Y310" s="112"/>
      <c r="Z310" s="72"/>
      <c r="AA310" s="75"/>
      <c r="AB310" s="169"/>
      <c r="AC310" s="72"/>
      <c r="AD310" s="170"/>
      <c r="AE310" s="72"/>
      <c r="AF310" s="170"/>
      <c r="AG310" s="71"/>
      <c r="AH310" s="72"/>
      <c r="AI310" s="170"/>
      <c r="AJ310" s="71"/>
      <c r="AK310" s="72"/>
      <c r="AL310" s="170"/>
      <c r="AM310" s="72"/>
      <c r="AN310" s="111"/>
      <c r="AO310" s="72"/>
      <c r="AP310" s="156"/>
      <c r="AQ310" s="72"/>
      <c r="AR310" s="156"/>
      <c r="AS310" s="72"/>
      <c r="AT310" s="160"/>
      <c r="AU310" s="72"/>
      <c r="AV310" s="156"/>
      <c r="AW310" s="71"/>
      <c r="AX310" s="72"/>
      <c r="AY310" s="111"/>
      <c r="AZ310" s="71"/>
      <c r="BA310" s="72"/>
      <c r="BB310" s="171"/>
      <c r="BC310" s="72"/>
      <c r="BD310" s="75"/>
    </row>
    <row r="311" ht="16.5" customHeight="1" outlineLevel="1">
      <c r="A311" s="75"/>
      <c r="B311" s="105"/>
      <c r="C311" s="106"/>
      <c r="D311" s="72"/>
      <c r="E311" s="107"/>
      <c r="F311" s="71"/>
      <c r="G311" s="107"/>
      <c r="H311" s="71"/>
      <c r="I311" s="107"/>
      <c r="J311" s="71"/>
      <c r="K311" s="71"/>
      <c r="L311" s="71"/>
      <c r="M311" s="72"/>
      <c r="N311" s="246"/>
      <c r="O311" s="72"/>
      <c r="P311" s="109"/>
      <c r="Q311" s="71"/>
      <c r="R311" s="110"/>
      <c r="S311" s="72"/>
      <c r="T311" s="111"/>
      <c r="U311" s="72"/>
      <c r="V311" s="112"/>
      <c r="W311" s="71"/>
      <c r="X311" s="72"/>
      <c r="Y311" s="112"/>
      <c r="Z311" s="72"/>
      <c r="AA311" s="75"/>
      <c r="AB311" s="169"/>
      <c r="AC311" s="72"/>
      <c r="AD311" s="170"/>
      <c r="AE311" s="72"/>
      <c r="AF311" s="170"/>
      <c r="AG311" s="71"/>
      <c r="AH311" s="72"/>
      <c r="AI311" s="170"/>
      <c r="AJ311" s="71"/>
      <c r="AK311" s="72"/>
      <c r="AL311" s="170"/>
      <c r="AM311" s="72"/>
      <c r="AN311" s="111"/>
      <c r="AO311" s="72"/>
      <c r="AP311" s="156"/>
      <c r="AQ311" s="72"/>
      <c r="AR311" s="156"/>
      <c r="AS311" s="72"/>
      <c r="AT311" s="160"/>
      <c r="AU311" s="72"/>
      <c r="AV311" s="156"/>
      <c r="AW311" s="71"/>
      <c r="AX311" s="72"/>
      <c r="AY311" s="111"/>
      <c r="AZ311" s="71"/>
      <c r="BA311" s="72"/>
      <c r="BB311" s="171"/>
      <c r="BC311" s="72"/>
      <c r="BD311" s="75"/>
    </row>
    <row r="312" ht="16.5" customHeight="1" outlineLevel="1">
      <c r="A312" s="75"/>
      <c r="B312" s="105"/>
      <c r="C312" s="106"/>
      <c r="D312" s="72"/>
      <c r="E312" s="107"/>
      <c r="F312" s="71"/>
      <c r="G312" s="107"/>
      <c r="H312" s="71"/>
      <c r="I312" s="107"/>
      <c r="J312" s="71"/>
      <c r="K312" s="71"/>
      <c r="L312" s="71"/>
      <c r="M312" s="72"/>
      <c r="N312" s="246"/>
      <c r="O312" s="72"/>
      <c r="P312" s="109"/>
      <c r="Q312" s="71"/>
      <c r="R312" s="110"/>
      <c r="S312" s="72"/>
      <c r="T312" s="111"/>
      <c r="U312" s="72"/>
      <c r="V312" s="112"/>
      <c r="W312" s="71"/>
      <c r="X312" s="72"/>
      <c r="Y312" s="112"/>
      <c r="Z312" s="72"/>
      <c r="AA312" s="75"/>
      <c r="AB312" s="169"/>
      <c r="AC312" s="72"/>
      <c r="AD312" s="170"/>
      <c r="AE312" s="72"/>
      <c r="AF312" s="170"/>
      <c r="AG312" s="71"/>
      <c r="AH312" s="72"/>
      <c r="AI312" s="170"/>
      <c r="AJ312" s="71"/>
      <c r="AK312" s="72"/>
      <c r="AL312" s="170"/>
      <c r="AM312" s="72"/>
      <c r="AN312" s="111"/>
      <c r="AO312" s="72"/>
      <c r="AP312" s="156"/>
      <c r="AQ312" s="72"/>
      <c r="AR312" s="156"/>
      <c r="AS312" s="72"/>
      <c r="AT312" s="160"/>
      <c r="AU312" s="72"/>
      <c r="AV312" s="156"/>
      <c r="AW312" s="71"/>
      <c r="AX312" s="72"/>
      <c r="AY312" s="111"/>
      <c r="AZ312" s="71"/>
      <c r="BA312" s="72"/>
      <c r="BB312" s="171"/>
      <c r="BC312" s="72"/>
      <c r="BD312" s="75"/>
    </row>
    <row r="313" ht="16.5" customHeight="1" outlineLevel="1">
      <c r="A313" s="75"/>
      <c r="B313" s="105"/>
      <c r="C313" s="106"/>
      <c r="D313" s="72"/>
      <c r="E313" s="107"/>
      <c r="F313" s="71"/>
      <c r="G313" s="107"/>
      <c r="H313" s="71"/>
      <c r="I313" s="107"/>
      <c r="J313" s="71"/>
      <c r="K313" s="71"/>
      <c r="L313" s="71"/>
      <c r="M313" s="72"/>
      <c r="N313" s="246"/>
      <c r="O313" s="72"/>
      <c r="P313" s="109"/>
      <c r="Q313" s="71"/>
      <c r="R313" s="110"/>
      <c r="S313" s="72"/>
      <c r="T313" s="111"/>
      <c r="U313" s="72"/>
      <c r="V313" s="112"/>
      <c r="W313" s="71"/>
      <c r="X313" s="72"/>
      <c r="Y313" s="112"/>
      <c r="Z313" s="72"/>
      <c r="AA313" s="75"/>
      <c r="AB313" s="169"/>
      <c r="AC313" s="72"/>
      <c r="AD313" s="170"/>
      <c r="AE313" s="72"/>
      <c r="AF313" s="170"/>
      <c r="AG313" s="71"/>
      <c r="AH313" s="72"/>
      <c r="AI313" s="170"/>
      <c r="AJ313" s="71"/>
      <c r="AK313" s="72"/>
      <c r="AL313" s="170"/>
      <c r="AM313" s="72"/>
      <c r="AN313" s="111"/>
      <c r="AO313" s="72"/>
      <c r="AP313" s="156"/>
      <c r="AQ313" s="72"/>
      <c r="AR313" s="156"/>
      <c r="AS313" s="72"/>
      <c r="AT313" s="160"/>
      <c r="AU313" s="72"/>
      <c r="AV313" s="156"/>
      <c r="AW313" s="71"/>
      <c r="AX313" s="72"/>
      <c r="AY313" s="111"/>
      <c r="AZ313" s="71"/>
      <c r="BA313" s="72"/>
      <c r="BB313" s="171"/>
      <c r="BC313" s="72"/>
      <c r="BD313" s="75"/>
    </row>
    <row r="314" ht="16.5" customHeight="1" outlineLevel="1">
      <c r="A314" s="75"/>
      <c r="B314" s="105"/>
      <c r="C314" s="106"/>
      <c r="D314" s="72"/>
      <c r="E314" s="107"/>
      <c r="F314" s="71"/>
      <c r="G314" s="107"/>
      <c r="H314" s="71"/>
      <c r="I314" s="107"/>
      <c r="J314" s="71"/>
      <c r="K314" s="71"/>
      <c r="L314" s="71"/>
      <c r="M314" s="72"/>
      <c r="N314" s="246"/>
      <c r="O314" s="72"/>
      <c r="P314" s="109"/>
      <c r="Q314" s="71"/>
      <c r="R314" s="110"/>
      <c r="S314" s="72"/>
      <c r="T314" s="111"/>
      <c r="U314" s="72"/>
      <c r="V314" s="112"/>
      <c r="W314" s="71"/>
      <c r="X314" s="72"/>
      <c r="Y314" s="112"/>
      <c r="Z314" s="72"/>
      <c r="AA314" s="75"/>
      <c r="AB314" s="169"/>
      <c r="AC314" s="72"/>
      <c r="AD314" s="170"/>
      <c r="AE314" s="72"/>
      <c r="AF314" s="170"/>
      <c r="AG314" s="71"/>
      <c r="AH314" s="72"/>
      <c r="AI314" s="170"/>
      <c r="AJ314" s="71"/>
      <c r="AK314" s="72"/>
      <c r="AL314" s="170"/>
      <c r="AM314" s="72"/>
      <c r="AN314" s="111"/>
      <c r="AO314" s="72"/>
      <c r="AP314" s="156"/>
      <c r="AQ314" s="72"/>
      <c r="AR314" s="156"/>
      <c r="AS314" s="72"/>
      <c r="AT314" s="160"/>
      <c r="AU314" s="72"/>
      <c r="AV314" s="156"/>
      <c r="AW314" s="71"/>
      <c r="AX314" s="72"/>
      <c r="AY314" s="111"/>
      <c r="AZ314" s="71"/>
      <c r="BA314" s="72"/>
      <c r="BB314" s="171"/>
      <c r="BC314" s="72"/>
      <c r="BD314" s="75"/>
    </row>
    <row r="315" ht="16.5" customHeight="1" outlineLevel="1">
      <c r="A315" s="75"/>
      <c r="B315" s="105"/>
      <c r="C315" s="106"/>
      <c r="D315" s="72"/>
      <c r="E315" s="107"/>
      <c r="F315" s="71"/>
      <c r="G315" s="107"/>
      <c r="H315" s="71"/>
      <c r="I315" s="107"/>
      <c r="J315" s="71"/>
      <c r="K315" s="71"/>
      <c r="L315" s="71"/>
      <c r="M315" s="72"/>
      <c r="N315" s="246"/>
      <c r="O315" s="72"/>
      <c r="P315" s="109"/>
      <c r="Q315" s="71"/>
      <c r="R315" s="110"/>
      <c r="S315" s="72"/>
      <c r="T315" s="111"/>
      <c r="U315" s="72"/>
      <c r="V315" s="112"/>
      <c r="W315" s="71"/>
      <c r="X315" s="72"/>
      <c r="Y315" s="112"/>
      <c r="Z315" s="72"/>
      <c r="AA315" s="75"/>
      <c r="AB315" s="169"/>
      <c r="AC315" s="72"/>
      <c r="AD315" s="170"/>
      <c r="AE315" s="72"/>
      <c r="AF315" s="170"/>
      <c r="AG315" s="71"/>
      <c r="AH315" s="72"/>
      <c r="AI315" s="170"/>
      <c r="AJ315" s="71"/>
      <c r="AK315" s="72"/>
      <c r="AL315" s="170"/>
      <c r="AM315" s="72"/>
      <c r="AN315" s="111"/>
      <c r="AO315" s="72"/>
      <c r="AP315" s="156"/>
      <c r="AQ315" s="72"/>
      <c r="AR315" s="156"/>
      <c r="AS315" s="72"/>
      <c r="AT315" s="160"/>
      <c r="AU315" s="72"/>
      <c r="AV315" s="156"/>
      <c r="AW315" s="71"/>
      <c r="AX315" s="72"/>
      <c r="AY315" s="111"/>
      <c r="AZ315" s="71"/>
      <c r="BA315" s="72"/>
      <c r="BB315" s="171"/>
      <c r="BC315" s="72"/>
      <c r="BD315" s="75"/>
    </row>
    <row r="316" ht="16.5" customHeight="1" outlineLevel="1">
      <c r="A316" s="75"/>
      <c r="B316" s="105"/>
      <c r="C316" s="106"/>
      <c r="D316" s="72"/>
      <c r="E316" s="107"/>
      <c r="F316" s="71"/>
      <c r="G316" s="107"/>
      <c r="H316" s="71"/>
      <c r="I316" s="107"/>
      <c r="J316" s="71"/>
      <c r="K316" s="71"/>
      <c r="L316" s="71"/>
      <c r="M316" s="72"/>
      <c r="N316" s="246"/>
      <c r="O316" s="72"/>
      <c r="P316" s="109"/>
      <c r="Q316" s="71"/>
      <c r="R316" s="110"/>
      <c r="S316" s="72"/>
      <c r="T316" s="111"/>
      <c r="U316" s="72"/>
      <c r="V316" s="112"/>
      <c r="W316" s="71"/>
      <c r="X316" s="72"/>
      <c r="Y316" s="112"/>
      <c r="Z316" s="72"/>
      <c r="AA316" s="75"/>
      <c r="AB316" s="169"/>
      <c r="AC316" s="72"/>
      <c r="AD316" s="170"/>
      <c r="AE316" s="72"/>
      <c r="AF316" s="170"/>
      <c r="AG316" s="71"/>
      <c r="AH316" s="72"/>
      <c r="AI316" s="170"/>
      <c r="AJ316" s="71"/>
      <c r="AK316" s="72"/>
      <c r="AL316" s="170"/>
      <c r="AM316" s="72"/>
      <c r="AN316" s="111"/>
      <c r="AO316" s="72"/>
      <c r="AP316" s="156"/>
      <c r="AQ316" s="72"/>
      <c r="AR316" s="156"/>
      <c r="AS316" s="72"/>
      <c r="AT316" s="160"/>
      <c r="AU316" s="72"/>
      <c r="AV316" s="156"/>
      <c r="AW316" s="71"/>
      <c r="AX316" s="72"/>
      <c r="AY316" s="111"/>
      <c r="AZ316" s="71"/>
      <c r="BA316" s="72"/>
      <c r="BB316" s="171"/>
      <c r="BC316" s="72"/>
      <c r="BD316" s="75"/>
    </row>
    <row r="317" ht="16.5" customHeight="1" outlineLevel="1">
      <c r="A317" s="75"/>
      <c r="B317" s="105"/>
      <c r="C317" s="106"/>
      <c r="D317" s="72"/>
      <c r="E317" s="107"/>
      <c r="F317" s="71"/>
      <c r="G317" s="107"/>
      <c r="H317" s="71"/>
      <c r="I317" s="107"/>
      <c r="J317" s="71"/>
      <c r="K317" s="71"/>
      <c r="L317" s="71"/>
      <c r="M317" s="72"/>
      <c r="N317" s="246"/>
      <c r="O317" s="72"/>
      <c r="P317" s="109"/>
      <c r="Q317" s="71"/>
      <c r="R317" s="110"/>
      <c r="S317" s="72"/>
      <c r="T317" s="111"/>
      <c r="U317" s="72"/>
      <c r="V317" s="112"/>
      <c r="W317" s="71"/>
      <c r="X317" s="72"/>
      <c r="Y317" s="112"/>
      <c r="Z317" s="72"/>
      <c r="AA317" s="75"/>
      <c r="AB317" s="169"/>
      <c r="AC317" s="72"/>
      <c r="AD317" s="170"/>
      <c r="AE317" s="72"/>
      <c r="AF317" s="170"/>
      <c r="AG317" s="71"/>
      <c r="AH317" s="72"/>
      <c r="AI317" s="170"/>
      <c r="AJ317" s="71"/>
      <c r="AK317" s="72"/>
      <c r="AL317" s="170"/>
      <c r="AM317" s="72"/>
      <c r="AN317" s="111"/>
      <c r="AO317" s="72"/>
      <c r="AP317" s="156"/>
      <c r="AQ317" s="72"/>
      <c r="AR317" s="156"/>
      <c r="AS317" s="72"/>
      <c r="AT317" s="160"/>
      <c r="AU317" s="72"/>
      <c r="AV317" s="156"/>
      <c r="AW317" s="71"/>
      <c r="AX317" s="72"/>
      <c r="AY317" s="111"/>
      <c r="AZ317" s="71"/>
      <c r="BA317" s="72"/>
      <c r="BB317" s="171"/>
      <c r="BC317" s="72"/>
      <c r="BD317" s="75"/>
    </row>
    <row r="318" ht="16.5" customHeight="1" outlineLevel="1">
      <c r="A318" s="75"/>
      <c r="B318" s="105"/>
      <c r="C318" s="106"/>
      <c r="D318" s="72"/>
      <c r="E318" s="107"/>
      <c r="F318" s="71"/>
      <c r="G318" s="107"/>
      <c r="H318" s="71"/>
      <c r="I318" s="107"/>
      <c r="J318" s="71"/>
      <c r="K318" s="71"/>
      <c r="L318" s="71"/>
      <c r="M318" s="72"/>
      <c r="N318" s="246"/>
      <c r="O318" s="72"/>
      <c r="P318" s="109"/>
      <c r="Q318" s="71"/>
      <c r="R318" s="110"/>
      <c r="S318" s="72"/>
      <c r="T318" s="111"/>
      <c r="U318" s="72"/>
      <c r="V318" s="112"/>
      <c r="W318" s="71"/>
      <c r="X318" s="72"/>
      <c r="Y318" s="112"/>
      <c r="Z318" s="72"/>
      <c r="AA318" s="75"/>
      <c r="AB318" s="169"/>
      <c r="AC318" s="72"/>
      <c r="AD318" s="170"/>
      <c r="AE318" s="72"/>
      <c r="AF318" s="170"/>
      <c r="AG318" s="71"/>
      <c r="AH318" s="72"/>
      <c r="AI318" s="170"/>
      <c r="AJ318" s="71"/>
      <c r="AK318" s="72"/>
      <c r="AL318" s="170"/>
      <c r="AM318" s="72"/>
      <c r="AN318" s="111"/>
      <c r="AO318" s="72"/>
      <c r="AP318" s="156"/>
      <c r="AQ318" s="72"/>
      <c r="AR318" s="156"/>
      <c r="AS318" s="72"/>
      <c r="AT318" s="160"/>
      <c r="AU318" s="72"/>
      <c r="AV318" s="156"/>
      <c r="AW318" s="71"/>
      <c r="AX318" s="72"/>
      <c r="AY318" s="111"/>
      <c r="AZ318" s="71"/>
      <c r="BA318" s="72"/>
      <c r="BB318" s="171"/>
      <c r="BC318" s="72"/>
      <c r="BD318" s="75"/>
    </row>
    <row r="319" ht="16.5" customHeight="1" outlineLevel="1">
      <c r="A319" s="75"/>
      <c r="B319" s="105"/>
      <c r="C319" s="106"/>
      <c r="D319" s="72"/>
      <c r="E319" s="107"/>
      <c r="F319" s="71"/>
      <c r="G319" s="107"/>
      <c r="H319" s="71"/>
      <c r="I319" s="107"/>
      <c r="J319" s="71"/>
      <c r="K319" s="71"/>
      <c r="L319" s="71"/>
      <c r="M319" s="72"/>
      <c r="N319" s="246"/>
      <c r="O319" s="72"/>
      <c r="P319" s="109"/>
      <c r="Q319" s="71"/>
      <c r="R319" s="110"/>
      <c r="S319" s="72"/>
      <c r="T319" s="111"/>
      <c r="U319" s="72"/>
      <c r="V319" s="112"/>
      <c r="W319" s="71"/>
      <c r="X319" s="72"/>
      <c r="Y319" s="112"/>
      <c r="Z319" s="72"/>
      <c r="AA319" s="75"/>
      <c r="AB319" s="169"/>
      <c r="AC319" s="72"/>
      <c r="AD319" s="170"/>
      <c r="AE319" s="72"/>
      <c r="AF319" s="170"/>
      <c r="AG319" s="71"/>
      <c r="AH319" s="72"/>
      <c r="AI319" s="170"/>
      <c r="AJ319" s="71"/>
      <c r="AK319" s="72"/>
      <c r="AL319" s="170"/>
      <c r="AM319" s="72"/>
      <c r="AN319" s="111"/>
      <c r="AO319" s="72"/>
      <c r="AP319" s="156"/>
      <c r="AQ319" s="72"/>
      <c r="AR319" s="156"/>
      <c r="AS319" s="72"/>
      <c r="AT319" s="160"/>
      <c r="AU319" s="72"/>
      <c r="AV319" s="156"/>
      <c r="AW319" s="71"/>
      <c r="AX319" s="72"/>
      <c r="AY319" s="111"/>
      <c r="AZ319" s="71"/>
      <c r="BA319" s="72"/>
      <c r="BB319" s="171"/>
      <c r="BC319" s="72"/>
      <c r="BD319" s="75"/>
    </row>
    <row r="320" ht="16.5" customHeight="1" outlineLevel="1">
      <c r="A320" s="75"/>
      <c r="B320" s="105"/>
      <c r="C320" s="106"/>
      <c r="D320" s="72"/>
      <c r="E320" s="107"/>
      <c r="F320" s="71"/>
      <c r="G320" s="107"/>
      <c r="H320" s="71"/>
      <c r="I320" s="107"/>
      <c r="J320" s="71"/>
      <c r="K320" s="71"/>
      <c r="L320" s="71"/>
      <c r="M320" s="72"/>
      <c r="N320" s="246"/>
      <c r="O320" s="72"/>
      <c r="P320" s="109"/>
      <c r="Q320" s="71"/>
      <c r="R320" s="110"/>
      <c r="S320" s="72"/>
      <c r="T320" s="111"/>
      <c r="U320" s="72"/>
      <c r="V320" s="112"/>
      <c r="W320" s="71"/>
      <c r="X320" s="72"/>
      <c r="Y320" s="112"/>
      <c r="Z320" s="72"/>
      <c r="AA320" s="75"/>
      <c r="AB320" s="169"/>
      <c r="AC320" s="72"/>
      <c r="AD320" s="170"/>
      <c r="AE320" s="72"/>
      <c r="AF320" s="170"/>
      <c r="AG320" s="71"/>
      <c r="AH320" s="72"/>
      <c r="AI320" s="170"/>
      <c r="AJ320" s="71"/>
      <c r="AK320" s="72"/>
      <c r="AL320" s="170"/>
      <c r="AM320" s="72"/>
      <c r="AN320" s="111"/>
      <c r="AO320" s="72"/>
      <c r="AP320" s="156"/>
      <c r="AQ320" s="72"/>
      <c r="AR320" s="156"/>
      <c r="AS320" s="72"/>
      <c r="AT320" s="160"/>
      <c r="AU320" s="72"/>
      <c r="AV320" s="156"/>
      <c r="AW320" s="71"/>
      <c r="AX320" s="72"/>
      <c r="AY320" s="111"/>
      <c r="AZ320" s="71"/>
      <c r="BA320" s="72"/>
      <c r="BB320" s="171"/>
      <c r="BC320" s="72"/>
      <c r="BD320" s="75"/>
    </row>
    <row r="321" ht="16.5" customHeight="1" outlineLevel="1">
      <c r="A321" s="75"/>
      <c r="B321" s="105"/>
      <c r="C321" s="106"/>
      <c r="D321" s="72"/>
      <c r="E321" s="107"/>
      <c r="F321" s="71"/>
      <c r="G321" s="107"/>
      <c r="H321" s="71"/>
      <c r="I321" s="107"/>
      <c r="J321" s="71"/>
      <c r="K321" s="71"/>
      <c r="L321" s="71"/>
      <c r="M321" s="72"/>
      <c r="N321" s="246"/>
      <c r="O321" s="72"/>
      <c r="P321" s="109"/>
      <c r="Q321" s="71"/>
      <c r="R321" s="110"/>
      <c r="S321" s="72"/>
      <c r="T321" s="111"/>
      <c r="U321" s="72"/>
      <c r="V321" s="112"/>
      <c r="W321" s="71"/>
      <c r="X321" s="72"/>
      <c r="Y321" s="112"/>
      <c r="Z321" s="72"/>
      <c r="AA321" s="75"/>
      <c r="AB321" s="169"/>
      <c r="AC321" s="72"/>
      <c r="AD321" s="170"/>
      <c r="AE321" s="72"/>
      <c r="AF321" s="170"/>
      <c r="AG321" s="71"/>
      <c r="AH321" s="72"/>
      <c r="AI321" s="170"/>
      <c r="AJ321" s="71"/>
      <c r="AK321" s="72"/>
      <c r="AL321" s="170"/>
      <c r="AM321" s="72"/>
      <c r="AN321" s="111"/>
      <c r="AO321" s="72"/>
      <c r="AP321" s="156"/>
      <c r="AQ321" s="72"/>
      <c r="AR321" s="156"/>
      <c r="AS321" s="72"/>
      <c r="AT321" s="160"/>
      <c r="AU321" s="72"/>
      <c r="AV321" s="156"/>
      <c r="AW321" s="71"/>
      <c r="AX321" s="72"/>
      <c r="AY321" s="111"/>
      <c r="AZ321" s="71"/>
      <c r="BA321" s="72"/>
      <c r="BB321" s="171"/>
      <c r="BC321" s="72"/>
      <c r="BD321" s="75"/>
    </row>
    <row r="322" ht="16.5" customHeight="1" outlineLevel="1">
      <c r="A322" s="75"/>
      <c r="B322" s="105"/>
      <c r="C322" s="106"/>
      <c r="D322" s="72"/>
      <c r="E322" s="107"/>
      <c r="F322" s="71"/>
      <c r="G322" s="107"/>
      <c r="H322" s="71"/>
      <c r="I322" s="107"/>
      <c r="J322" s="71"/>
      <c r="K322" s="71"/>
      <c r="L322" s="71"/>
      <c r="M322" s="72"/>
      <c r="N322" s="246"/>
      <c r="O322" s="72"/>
      <c r="P322" s="109"/>
      <c r="Q322" s="71"/>
      <c r="R322" s="110"/>
      <c r="S322" s="72"/>
      <c r="T322" s="111"/>
      <c r="U322" s="72"/>
      <c r="V322" s="112"/>
      <c r="W322" s="71"/>
      <c r="X322" s="72"/>
      <c r="Y322" s="112"/>
      <c r="Z322" s="72"/>
      <c r="AA322" s="75"/>
      <c r="AB322" s="169"/>
      <c r="AC322" s="72"/>
      <c r="AD322" s="170"/>
      <c r="AE322" s="72"/>
      <c r="AF322" s="170"/>
      <c r="AG322" s="71"/>
      <c r="AH322" s="72"/>
      <c r="AI322" s="170"/>
      <c r="AJ322" s="71"/>
      <c r="AK322" s="72"/>
      <c r="AL322" s="170"/>
      <c r="AM322" s="72"/>
      <c r="AN322" s="111"/>
      <c r="AO322" s="72"/>
      <c r="AP322" s="156"/>
      <c r="AQ322" s="72"/>
      <c r="AR322" s="156"/>
      <c r="AS322" s="72"/>
      <c r="AT322" s="160"/>
      <c r="AU322" s="72"/>
      <c r="AV322" s="156"/>
      <c r="AW322" s="71"/>
      <c r="AX322" s="72"/>
      <c r="AY322" s="111"/>
      <c r="AZ322" s="71"/>
      <c r="BA322" s="72"/>
      <c r="BB322" s="171"/>
      <c r="BC322" s="72"/>
      <c r="BD322" s="75"/>
    </row>
    <row r="323" ht="16.5" customHeight="1" outlineLevel="1">
      <c r="A323" s="75"/>
      <c r="B323" s="105"/>
      <c r="C323" s="106"/>
      <c r="D323" s="72"/>
      <c r="E323" s="107"/>
      <c r="F323" s="71"/>
      <c r="G323" s="107"/>
      <c r="H323" s="71"/>
      <c r="I323" s="107"/>
      <c r="J323" s="71"/>
      <c r="K323" s="71"/>
      <c r="L323" s="71"/>
      <c r="M323" s="72"/>
      <c r="N323" s="246"/>
      <c r="O323" s="72"/>
      <c r="P323" s="109"/>
      <c r="Q323" s="71"/>
      <c r="R323" s="110"/>
      <c r="S323" s="72"/>
      <c r="T323" s="111"/>
      <c r="U323" s="72"/>
      <c r="V323" s="112"/>
      <c r="W323" s="71"/>
      <c r="X323" s="72"/>
      <c r="Y323" s="112"/>
      <c r="Z323" s="72"/>
      <c r="AA323" s="75"/>
      <c r="AB323" s="169"/>
      <c r="AC323" s="72"/>
      <c r="AD323" s="170"/>
      <c r="AE323" s="72"/>
      <c r="AF323" s="170"/>
      <c r="AG323" s="71"/>
      <c r="AH323" s="72"/>
      <c r="AI323" s="170"/>
      <c r="AJ323" s="71"/>
      <c r="AK323" s="72"/>
      <c r="AL323" s="170"/>
      <c r="AM323" s="72"/>
      <c r="AN323" s="111"/>
      <c r="AO323" s="72"/>
      <c r="AP323" s="156"/>
      <c r="AQ323" s="72"/>
      <c r="AR323" s="156"/>
      <c r="AS323" s="72"/>
      <c r="AT323" s="160"/>
      <c r="AU323" s="72"/>
      <c r="AV323" s="156"/>
      <c r="AW323" s="71"/>
      <c r="AX323" s="72"/>
      <c r="AY323" s="111"/>
      <c r="AZ323" s="71"/>
      <c r="BA323" s="72"/>
      <c r="BB323" s="171"/>
      <c r="BC323" s="72"/>
      <c r="BD323" s="75"/>
    </row>
    <row r="324" ht="16.5" customHeight="1" outlineLevel="1">
      <c r="A324" s="75"/>
      <c r="B324" s="105"/>
      <c r="C324" s="106"/>
      <c r="D324" s="72"/>
      <c r="E324" s="107"/>
      <c r="F324" s="71"/>
      <c r="G324" s="107"/>
      <c r="H324" s="71"/>
      <c r="I324" s="107"/>
      <c r="J324" s="71"/>
      <c r="K324" s="71"/>
      <c r="L324" s="71"/>
      <c r="M324" s="72"/>
      <c r="N324" s="246"/>
      <c r="O324" s="72"/>
      <c r="P324" s="109"/>
      <c r="Q324" s="71"/>
      <c r="R324" s="110"/>
      <c r="S324" s="72"/>
      <c r="T324" s="111"/>
      <c r="U324" s="72"/>
      <c r="V324" s="112"/>
      <c r="W324" s="71"/>
      <c r="X324" s="72"/>
      <c r="Y324" s="112"/>
      <c r="Z324" s="72"/>
      <c r="AA324" s="75"/>
      <c r="AB324" s="169"/>
      <c r="AC324" s="72"/>
      <c r="AD324" s="170"/>
      <c r="AE324" s="72"/>
      <c r="AF324" s="170"/>
      <c r="AG324" s="71"/>
      <c r="AH324" s="72"/>
      <c r="AI324" s="170"/>
      <c r="AJ324" s="71"/>
      <c r="AK324" s="72"/>
      <c r="AL324" s="170"/>
      <c r="AM324" s="72"/>
      <c r="AN324" s="111"/>
      <c r="AO324" s="72"/>
      <c r="AP324" s="156"/>
      <c r="AQ324" s="72"/>
      <c r="AR324" s="156"/>
      <c r="AS324" s="72"/>
      <c r="AT324" s="160"/>
      <c r="AU324" s="72"/>
      <c r="AV324" s="156"/>
      <c r="AW324" s="71"/>
      <c r="AX324" s="72"/>
      <c r="AY324" s="111"/>
      <c r="AZ324" s="71"/>
      <c r="BA324" s="72"/>
      <c r="BB324" s="171"/>
      <c r="BC324" s="72"/>
      <c r="BD324" s="75"/>
    </row>
    <row r="325" ht="16.5" customHeight="1" outlineLevel="1">
      <c r="A325" s="75"/>
      <c r="B325" s="105"/>
      <c r="C325" s="106"/>
      <c r="D325" s="72"/>
      <c r="E325" s="107"/>
      <c r="F325" s="71"/>
      <c r="G325" s="107"/>
      <c r="H325" s="71"/>
      <c r="I325" s="107"/>
      <c r="J325" s="71"/>
      <c r="K325" s="71"/>
      <c r="L325" s="71"/>
      <c r="M325" s="72"/>
      <c r="N325" s="246"/>
      <c r="O325" s="72"/>
      <c r="P325" s="109"/>
      <c r="Q325" s="71"/>
      <c r="R325" s="110"/>
      <c r="S325" s="72"/>
      <c r="T325" s="111"/>
      <c r="U325" s="72"/>
      <c r="V325" s="112"/>
      <c r="W325" s="71"/>
      <c r="X325" s="72"/>
      <c r="Y325" s="112"/>
      <c r="Z325" s="72"/>
      <c r="AA325" s="75"/>
      <c r="AB325" s="169"/>
      <c r="AC325" s="72"/>
      <c r="AD325" s="170"/>
      <c r="AE325" s="72"/>
      <c r="AF325" s="170"/>
      <c r="AG325" s="71"/>
      <c r="AH325" s="72"/>
      <c r="AI325" s="170"/>
      <c r="AJ325" s="71"/>
      <c r="AK325" s="72"/>
      <c r="AL325" s="170"/>
      <c r="AM325" s="72"/>
      <c r="AN325" s="111"/>
      <c r="AO325" s="72"/>
      <c r="AP325" s="156"/>
      <c r="AQ325" s="72"/>
      <c r="AR325" s="156"/>
      <c r="AS325" s="72"/>
      <c r="AT325" s="160"/>
      <c r="AU325" s="72"/>
      <c r="AV325" s="156"/>
      <c r="AW325" s="71"/>
      <c r="AX325" s="72"/>
      <c r="AY325" s="111"/>
      <c r="AZ325" s="71"/>
      <c r="BA325" s="72"/>
      <c r="BB325" s="171"/>
      <c r="BC325" s="72"/>
      <c r="BD325" s="75"/>
    </row>
    <row r="326" ht="16.5" customHeight="1" outlineLevel="1">
      <c r="A326" s="75"/>
      <c r="B326" s="105"/>
      <c r="C326" s="106"/>
      <c r="D326" s="72"/>
      <c r="E326" s="107"/>
      <c r="F326" s="71"/>
      <c r="G326" s="107"/>
      <c r="H326" s="71"/>
      <c r="I326" s="107"/>
      <c r="J326" s="71"/>
      <c r="K326" s="71"/>
      <c r="L326" s="71"/>
      <c r="M326" s="72"/>
      <c r="N326" s="246"/>
      <c r="O326" s="72"/>
      <c r="P326" s="109"/>
      <c r="Q326" s="71"/>
      <c r="R326" s="110"/>
      <c r="S326" s="72"/>
      <c r="T326" s="111"/>
      <c r="U326" s="72"/>
      <c r="V326" s="112"/>
      <c r="W326" s="71"/>
      <c r="X326" s="72"/>
      <c r="Y326" s="112"/>
      <c r="Z326" s="72"/>
      <c r="AA326" s="75"/>
      <c r="AB326" s="169"/>
      <c r="AC326" s="72"/>
      <c r="AD326" s="170"/>
      <c r="AE326" s="72"/>
      <c r="AF326" s="170"/>
      <c r="AG326" s="71"/>
      <c r="AH326" s="72"/>
      <c r="AI326" s="170"/>
      <c r="AJ326" s="71"/>
      <c r="AK326" s="72"/>
      <c r="AL326" s="170"/>
      <c r="AM326" s="72"/>
      <c r="AN326" s="111"/>
      <c r="AO326" s="72"/>
      <c r="AP326" s="156"/>
      <c r="AQ326" s="72"/>
      <c r="AR326" s="156"/>
      <c r="AS326" s="72"/>
      <c r="AT326" s="160"/>
      <c r="AU326" s="72"/>
      <c r="AV326" s="156"/>
      <c r="AW326" s="71"/>
      <c r="AX326" s="72"/>
      <c r="AY326" s="111"/>
      <c r="AZ326" s="71"/>
      <c r="BA326" s="72"/>
      <c r="BB326" s="171"/>
      <c r="BC326" s="72"/>
      <c r="BD326" s="75"/>
    </row>
    <row r="327" ht="16.5" customHeight="1" outlineLevel="1">
      <c r="A327" s="75"/>
      <c r="B327" s="105"/>
      <c r="C327" s="106"/>
      <c r="D327" s="72"/>
      <c r="E327" s="107"/>
      <c r="F327" s="71"/>
      <c r="G327" s="107"/>
      <c r="H327" s="71"/>
      <c r="I327" s="107"/>
      <c r="J327" s="71"/>
      <c r="K327" s="71"/>
      <c r="L327" s="71"/>
      <c r="M327" s="72"/>
      <c r="N327" s="246"/>
      <c r="O327" s="72"/>
      <c r="P327" s="109"/>
      <c r="Q327" s="71"/>
      <c r="R327" s="110"/>
      <c r="S327" s="72"/>
      <c r="T327" s="111"/>
      <c r="U327" s="72"/>
      <c r="V327" s="112"/>
      <c r="W327" s="71"/>
      <c r="X327" s="72"/>
      <c r="Y327" s="112"/>
      <c r="Z327" s="72"/>
      <c r="AA327" s="75"/>
      <c r="AB327" s="169"/>
      <c r="AC327" s="72"/>
      <c r="AD327" s="170"/>
      <c r="AE327" s="72"/>
      <c r="AF327" s="170"/>
      <c r="AG327" s="71"/>
      <c r="AH327" s="72"/>
      <c r="AI327" s="170"/>
      <c r="AJ327" s="71"/>
      <c r="AK327" s="72"/>
      <c r="AL327" s="170"/>
      <c r="AM327" s="72"/>
      <c r="AN327" s="111"/>
      <c r="AO327" s="72"/>
      <c r="AP327" s="156"/>
      <c r="AQ327" s="72"/>
      <c r="AR327" s="156"/>
      <c r="AS327" s="72"/>
      <c r="AT327" s="160"/>
      <c r="AU327" s="72"/>
      <c r="AV327" s="156"/>
      <c r="AW327" s="71"/>
      <c r="AX327" s="72"/>
      <c r="AY327" s="111"/>
      <c r="AZ327" s="71"/>
      <c r="BA327" s="72"/>
      <c r="BB327" s="171"/>
      <c r="BC327" s="72"/>
      <c r="BD327" s="75"/>
    </row>
    <row r="328" ht="16.5" customHeight="1" outlineLevel="1">
      <c r="A328" s="75"/>
      <c r="B328" s="105"/>
      <c r="C328" s="106"/>
      <c r="D328" s="72"/>
      <c r="E328" s="107"/>
      <c r="F328" s="71"/>
      <c r="G328" s="107"/>
      <c r="H328" s="71"/>
      <c r="I328" s="107"/>
      <c r="J328" s="71"/>
      <c r="K328" s="71"/>
      <c r="L328" s="71"/>
      <c r="M328" s="72"/>
      <c r="N328" s="246"/>
      <c r="O328" s="72"/>
      <c r="P328" s="109"/>
      <c r="Q328" s="71"/>
      <c r="R328" s="110"/>
      <c r="S328" s="72"/>
      <c r="T328" s="111"/>
      <c r="U328" s="72"/>
      <c r="V328" s="112"/>
      <c r="W328" s="71"/>
      <c r="X328" s="72"/>
      <c r="Y328" s="112"/>
      <c r="Z328" s="72"/>
      <c r="AA328" s="75"/>
      <c r="AB328" s="169"/>
      <c r="AC328" s="72"/>
      <c r="AD328" s="170"/>
      <c r="AE328" s="72"/>
      <c r="AF328" s="170"/>
      <c r="AG328" s="71"/>
      <c r="AH328" s="72"/>
      <c r="AI328" s="170"/>
      <c r="AJ328" s="71"/>
      <c r="AK328" s="72"/>
      <c r="AL328" s="170"/>
      <c r="AM328" s="72"/>
      <c r="AN328" s="111"/>
      <c r="AO328" s="72"/>
      <c r="AP328" s="156"/>
      <c r="AQ328" s="72"/>
      <c r="AR328" s="156"/>
      <c r="AS328" s="72"/>
      <c r="AT328" s="160"/>
      <c r="AU328" s="72"/>
      <c r="AV328" s="156"/>
      <c r="AW328" s="71"/>
      <c r="AX328" s="72"/>
      <c r="AY328" s="111"/>
      <c r="AZ328" s="71"/>
      <c r="BA328" s="72"/>
      <c r="BB328" s="171"/>
      <c r="BC328" s="72"/>
      <c r="BD328" s="75"/>
    </row>
    <row r="329" ht="16.5" customHeight="1" outlineLevel="1">
      <c r="A329" s="75"/>
      <c r="B329" s="105"/>
      <c r="C329" s="106"/>
      <c r="D329" s="72"/>
      <c r="E329" s="107"/>
      <c r="F329" s="71"/>
      <c r="G329" s="107"/>
      <c r="H329" s="71"/>
      <c r="I329" s="107"/>
      <c r="J329" s="71"/>
      <c r="K329" s="71"/>
      <c r="L329" s="71"/>
      <c r="M329" s="72"/>
      <c r="N329" s="246"/>
      <c r="O329" s="72"/>
      <c r="P329" s="109"/>
      <c r="Q329" s="71"/>
      <c r="R329" s="110"/>
      <c r="S329" s="72"/>
      <c r="T329" s="111"/>
      <c r="U329" s="72"/>
      <c r="V329" s="112"/>
      <c r="W329" s="71"/>
      <c r="X329" s="72"/>
      <c r="Y329" s="112"/>
      <c r="Z329" s="72"/>
      <c r="AA329" s="75"/>
      <c r="AB329" s="169"/>
      <c r="AC329" s="72"/>
      <c r="AD329" s="170"/>
      <c r="AE329" s="72"/>
      <c r="AF329" s="170"/>
      <c r="AG329" s="71"/>
      <c r="AH329" s="72"/>
      <c r="AI329" s="170"/>
      <c r="AJ329" s="71"/>
      <c r="AK329" s="72"/>
      <c r="AL329" s="170"/>
      <c r="AM329" s="72"/>
      <c r="AN329" s="111"/>
      <c r="AO329" s="72"/>
      <c r="AP329" s="156"/>
      <c r="AQ329" s="72"/>
      <c r="AR329" s="156"/>
      <c r="AS329" s="72"/>
      <c r="AT329" s="160"/>
      <c r="AU329" s="72"/>
      <c r="AV329" s="156"/>
      <c r="AW329" s="71"/>
      <c r="AX329" s="72"/>
      <c r="AY329" s="111"/>
      <c r="AZ329" s="71"/>
      <c r="BA329" s="72"/>
      <c r="BB329" s="171"/>
      <c r="BC329" s="72"/>
      <c r="BD329" s="75"/>
    </row>
    <row r="330" ht="16.5" customHeight="1" outlineLevel="1">
      <c r="A330" s="75"/>
      <c r="B330" s="105"/>
      <c r="C330" s="106"/>
      <c r="D330" s="72"/>
      <c r="E330" s="107"/>
      <c r="F330" s="71"/>
      <c r="G330" s="107"/>
      <c r="H330" s="71"/>
      <c r="I330" s="107"/>
      <c r="J330" s="71"/>
      <c r="K330" s="71"/>
      <c r="L330" s="71"/>
      <c r="M330" s="72"/>
      <c r="N330" s="246"/>
      <c r="O330" s="72"/>
      <c r="P330" s="109"/>
      <c r="Q330" s="71"/>
      <c r="R330" s="110"/>
      <c r="S330" s="72"/>
      <c r="T330" s="111"/>
      <c r="U330" s="72"/>
      <c r="V330" s="112"/>
      <c r="W330" s="71"/>
      <c r="X330" s="72"/>
      <c r="Y330" s="112"/>
      <c r="Z330" s="72"/>
      <c r="AA330" s="75"/>
      <c r="AB330" s="169"/>
      <c r="AC330" s="72"/>
      <c r="AD330" s="170"/>
      <c r="AE330" s="72"/>
      <c r="AF330" s="170"/>
      <c r="AG330" s="71"/>
      <c r="AH330" s="72"/>
      <c r="AI330" s="170"/>
      <c r="AJ330" s="71"/>
      <c r="AK330" s="72"/>
      <c r="AL330" s="170"/>
      <c r="AM330" s="72"/>
      <c r="AN330" s="111"/>
      <c r="AO330" s="72"/>
      <c r="AP330" s="156"/>
      <c r="AQ330" s="72"/>
      <c r="AR330" s="156"/>
      <c r="AS330" s="72"/>
      <c r="AT330" s="160"/>
      <c r="AU330" s="72"/>
      <c r="AV330" s="156"/>
      <c r="AW330" s="71"/>
      <c r="AX330" s="72"/>
      <c r="AY330" s="111"/>
      <c r="AZ330" s="71"/>
      <c r="BA330" s="72"/>
      <c r="BB330" s="171"/>
      <c r="BC330" s="72"/>
      <c r="BD330" s="75"/>
    </row>
    <row r="331" ht="16.5" customHeight="1" outlineLevel="1">
      <c r="A331" s="75"/>
      <c r="B331" s="105"/>
      <c r="C331" s="106"/>
      <c r="D331" s="72"/>
      <c r="E331" s="107"/>
      <c r="F331" s="71"/>
      <c r="G331" s="107"/>
      <c r="H331" s="71"/>
      <c r="I331" s="107"/>
      <c r="J331" s="71"/>
      <c r="K331" s="71"/>
      <c r="L331" s="71"/>
      <c r="M331" s="72"/>
      <c r="N331" s="246"/>
      <c r="O331" s="72"/>
      <c r="P331" s="109"/>
      <c r="Q331" s="71"/>
      <c r="R331" s="110"/>
      <c r="S331" s="72"/>
      <c r="T331" s="111"/>
      <c r="U331" s="72"/>
      <c r="V331" s="112"/>
      <c r="W331" s="71"/>
      <c r="X331" s="72"/>
      <c r="Y331" s="112"/>
      <c r="Z331" s="72"/>
      <c r="AA331" s="75"/>
      <c r="AB331" s="169"/>
      <c r="AC331" s="72"/>
      <c r="AD331" s="170"/>
      <c r="AE331" s="72"/>
      <c r="AF331" s="170"/>
      <c r="AG331" s="71"/>
      <c r="AH331" s="72"/>
      <c r="AI331" s="170"/>
      <c r="AJ331" s="71"/>
      <c r="AK331" s="72"/>
      <c r="AL331" s="170"/>
      <c r="AM331" s="72"/>
      <c r="AN331" s="111"/>
      <c r="AO331" s="72"/>
      <c r="AP331" s="156"/>
      <c r="AQ331" s="72"/>
      <c r="AR331" s="156"/>
      <c r="AS331" s="72"/>
      <c r="AT331" s="160"/>
      <c r="AU331" s="72"/>
      <c r="AV331" s="156"/>
      <c r="AW331" s="71"/>
      <c r="AX331" s="72"/>
      <c r="AY331" s="111"/>
      <c r="AZ331" s="71"/>
      <c r="BA331" s="72"/>
      <c r="BB331" s="171"/>
      <c r="BC331" s="72"/>
      <c r="BD331" s="75"/>
    </row>
    <row r="332" ht="16.5" customHeight="1" outlineLevel="1">
      <c r="A332" s="75"/>
      <c r="B332" s="105"/>
      <c r="C332" s="106"/>
      <c r="D332" s="72"/>
      <c r="E332" s="107"/>
      <c r="F332" s="71"/>
      <c r="G332" s="107"/>
      <c r="H332" s="71"/>
      <c r="I332" s="107"/>
      <c r="J332" s="71"/>
      <c r="K332" s="71"/>
      <c r="L332" s="71"/>
      <c r="M332" s="72"/>
      <c r="N332" s="246"/>
      <c r="O332" s="72"/>
      <c r="P332" s="109"/>
      <c r="Q332" s="71"/>
      <c r="R332" s="110"/>
      <c r="S332" s="72"/>
      <c r="T332" s="111"/>
      <c r="U332" s="72"/>
      <c r="V332" s="112"/>
      <c r="W332" s="71"/>
      <c r="X332" s="72"/>
      <c r="Y332" s="112"/>
      <c r="Z332" s="72"/>
      <c r="AA332" s="75"/>
      <c r="AB332" s="169"/>
      <c r="AC332" s="72"/>
      <c r="AD332" s="170"/>
      <c r="AE332" s="72"/>
      <c r="AF332" s="170"/>
      <c r="AG332" s="71"/>
      <c r="AH332" s="72"/>
      <c r="AI332" s="170"/>
      <c r="AJ332" s="71"/>
      <c r="AK332" s="72"/>
      <c r="AL332" s="170"/>
      <c r="AM332" s="72"/>
      <c r="AN332" s="111"/>
      <c r="AO332" s="72"/>
      <c r="AP332" s="156"/>
      <c r="AQ332" s="72"/>
      <c r="AR332" s="156"/>
      <c r="AS332" s="72"/>
      <c r="AT332" s="160"/>
      <c r="AU332" s="72"/>
      <c r="AV332" s="156"/>
      <c r="AW332" s="71"/>
      <c r="AX332" s="72"/>
      <c r="AY332" s="111"/>
      <c r="AZ332" s="71"/>
      <c r="BA332" s="72"/>
      <c r="BB332" s="171"/>
      <c r="BC332" s="72"/>
      <c r="BD332" s="75"/>
    </row>
    <row r="333" ht="16.5" customHeight="1" outlineLevel="1">
      <c r="A333" s="75"/>
      <c r="B333" s="105"/>
      <c r="C333" s="106"/>
      <c r="D333" s="72"/>
      <c r="E333" s="107"/>
      <c r="F333" s="71"/>
      <c r="G333" s="107"/>
      <c r="H333" s="71"/>
      <c r="I333" s="107"/>
      <c r="J333" s="71"/>
      <c r="K333" s="71"/>
      <c r="L333" s="71"/>
      <c r="M333" s="72"/>
      <c r="N333" s="246"/>
      <c r="O333" s="72"/>
      <c r="P333" s="109"/>
      <c r="Q333" s="71"/>
      <c r="R333" s="110"/>
      <c r="S333" s="72"/>
      <c r="T333" s="111"/>
      <c r="U333" s="72"/>
      <c r="V333" s="112"/>
      <c r="W333" s="71"/>
      <c r="X333" s="72"/>
      <c r="Y333" s="112"/>
      <c r="Z333" s="72"/>
      <c r="AA333" s="75"/>
      <c r="AB333" s="169"/>
      <c r="AC333" s="72"/>
      <c r="AD333" s="170"/>
      <c r="AE333" s="72"/>
      <c r="AF333" s="170"/>
      <c r="AG333" s="71"/>
      <c r="AH333" s="72"/>
      <c r="AI333" s="170"/>
      <c r="AJ333" s="71"/>
      <c r="AK333" s="72"/>
      <c r="AL333" s="170"/>
      <c r="AM333" s="72"/>
      <c r="AN333" s="111"/>
      <c r="AO333" s="72"/>
      <c r="AP333" s="156"/>
      <c r="AQ333" s="72"/>
      <c r="AR333" s="156"/>
      <c r="AS333" s="72"/>
      <c r="AT333" s="160"/>
      <c r="AU333" s="72"/>
      <c r="AV333" s="156"/>
      <c r="AW333" s="71"/>
      <c r="AX333" s="72"/>
      <c r="AY333" s="111"/>
      <c r="AZ333" s="71"/>
      <c r="BA333" s="72"/>
      <c r="BB333" s="171"/>
      <c r="BC333" s="72"/>
      <c r="BD333" s="75"/>
    </row>
    <row r="334" ht="16.5" customHeight="1" outlineLevel="1">
      <c r="A334" s="75"/>
      <c r="B334" s="105"/>
      <c r="C334" s="106"/>
      <c r="D334" s="72"/>
      <c r="E334" s="107"/>
      <c r="F334" s="71"/>
      <c r="G334" s="107"/>
      <c r="H334" s="71"/>
      <c r="I334" s="107"/>
      <c r="J334" s="71"/>
      <c r="K334" s="71"/>
      <c r="L334" s="71"/>
      <c r="M334" s="72"/>
      <c r="N334" s="246"/>
      <c r="O334" s="72"/>
      <c r="P334" s="109"/>
      <c r="Q334" s="71"/>
      <c r="R334" s="110"/>
      <c r="S334" s="72"/>
      <c r="T334" s="111"/>
      <c r="U334" s="72"/>
      <c r="V334" s="112"/>
      <c r="W334" s="71"/>
      <c r="X334" s="72"/>
      <c r="Y334" s="112"/>
      <c r="Z334" s="72"/>
      <c r="AA334" s="75"/>
      <c r="AB334" s="169"/>
      <c r="AC334" s="72"/>
      <c r="AD334" s="170"/>
      <c r="AE334" s="72"/>
      <c r="AF334" s="170"/>
      <c r="AG334" s="71"/>
      <c r="AH334" s="72"/>
      <c r="AI334" s="170"/>
      <c r="AJ334" s="71"/>
      <c r="AK334" s="72"/>
      <c r="AL334" s="170"/>
      <c r="AM334" s="72"/>
      <c r="AN334" s="111"/>
      <c r="AO334" s="72"/>
      <c r="AP334" s="156"/>
      <c r="AQ334" s="72"/>
      <c r="AR334" s="156"/>
      <c r="AS334" s="72"/>
      <c r="AT334" s="160"/>
      <c r="AU334" s="72"/>
      <c r="AV334" s="156"/>
      <c r="AW334" s="71"/>
      <c r="AX334" s="72"/>
      <c r="AY334" s="111"/>
      <c r="AZ334" s="71"/>
      <c r="BA334" s="72"/>
      <c r="BB334" s="171"/>
      <c r="BC334" s="72"/>
      <c r="BD334" s="75"/>
    </row>
    <row r="335" ht="16.5" customHeight="1" outlineLevel="1">
      <c r="A335" s="75"/>
      <c r="B335" s="105"/>
      <c r="C335" s="106"/>
      <c r="D335" s="72"/>
      <c r="E335" s="107"/>
      <c r="F335" s="71"/>
      <c r="G335" s="107"/>
      <c r="H335" s="71"/>
      <c r="I335" s="107"/>
      <c r="J335" s="71"/>
      <c r="K335" s="71"/>
      <c r="L335" s="71"/>
      <c r="M335" s="72"/>
      <c r="N335" s="246"/>
      <c r="O335" s="72"/>
      <c r="P335" s="109"/>
      <c r="Q335" s="71"/>
      <c r="R335" s="110"/>
      <c r="S335" s="72"/>
      <c r="T335" s="111"/>
      <c r="U335" s="72"/>
      <c r="V335" s="112"/>
      <c r="W335" s="71"/>
      <c r="X335" s="72"/>
      <c r="Y335" s="112"/>
      <c r="Z335" s="72"/>
      <c r="AA335" s="75"/>
      <c r="AB335" s="169"/>
      <c r="AC335" s="72"/>
      <c r="AD335" s="170"/>
      <c r="AE335" s="72"/>
      <c r="AF335" s="170"/>
      <c r="AG335" s="71"/>
      <c r="AH335" s="72"/>
      <c r="AI335" s="170"/>
      <c r="AJ335" s="71"/>
      <c r="AK335" s="72"/>
      <c r="AL335" s="170"/>
      <c r="AM335" s="72"/>
      <c r="AN335" s="111"/>
      <c r="AO335" s="72"/>
      <c r="AP335" s="156"/>
      <c r="AQ335" s="72"/>
      <c r="AR335" s="156"/>
      <c r="AS335" s="72"/>
      <c r="AT335" s="160"/>
      <c r="AU335" s="72"/>
      <c r="AV335" s="156"/>
      <c r="AW335" s="71"/>
      <c r="AX335" s="72"/>
      <c r="AY335" s="111"/>
      <c r="AZ335" s="71"/>
      <c r="BA335" s="72"/>
      <c r="BB335" s="171"/>
      <c r="BC335" s="72"/>
      <c r="BD335" s="75"/>
    </row>
    <row r="336" ht="16.5" customHeight="1" outlineLevel="1">
      <c r="A336" s="75"/>
      <c r="B336" s="105"/>
      <c r="C336" s="106"/>
      <c r="D336" s="72"/>
      <c r="E336" s="107"/>
      <c r="F336" s="71"/>
      <c r="G336" s="107"/>
      <c r="H336" s="71"/>
      <c r="I336" s="107"/>
      <c r="J336" s="71"/>
      <c r="K336" s="71"/>
      <c r="L336" s="71"/>
      <c r="M336" s="72"/>
      <c r="N336" s="246"/>
      <c r="O336" s="72"/>
      <c r="P336" s="109"/>
      <c r="Q336" s="71"/>
      <c r="R336" s="110"/>
      <c r="S336" s="72"/>
      <c r="T336" s="111"/>
      <c r="U336" s="72"/>
      <c r="V336" s="112"/>
      <c r="W336" s="71"/>
      <c r="X336" s="72"/>
      <c r="Y336" s="112"/>
      <c r="Z336" s="72"/>
      <c r="AA336" s="75"/>
      <c r="AB336" s="169"/>
      <c r="AC336" s="72"/>
      <c r="AD336" s="170"/>
      <c r="AE336" s="72"/>
      <c r="AF336" s="170"/>
      <c r="AG336" s="71"/>
      <c r="AH336" s="72"/>
      <c r="AI336" s="170"/>
      <c r="AJ336" s="71"/>
      <c r="AK336" s="72"/>
      <c r="AL336" s="170"/>
      <c r="AM336" s="72"/>
      <c r="AN336" s="111"/>
      <c r="AO336" s="72"/>
      <c r="AP336" s="156"/>
      <c r="AQ336" s="72"/>
      <c r="AR336" s="156"/>
      <c r="AS336" s="72"/>
      <c r="AT336" s="160"/>
      <c r="AU336" s="72"/>
      <c r="AV336" s="156"/>
      <c r="AW336" s="71"/>
      <c r="AX336" s="72"/>
      <c r="AY336" s="111"/>
      <c r="AZ336" s="71"/>
      <c r="BA336" s="72"/>
      <c r="BB336" s="171"/>
      <c r="BC336" s="72"/>
      <c r="BD336" s="75"/>
    </row>
    <row r="337" ht="16.5" customHeight="1" outlineLevel="1">
      <c r="A337" s="75"/>
      <c r="B337" s="105"/>
      <c r="C337" s="106"/>
      <c r="D337" s="72"/>
      <c r="E337" s="107"/>
      <c r="F337" s="71"/>
      <c r="G337" s="107"/>
      <c r="H337" s="71"/>
      <c r="I337" s="107"/>
      <c r="J337" s="71"/>
      <c r="K337" s="71"/>
      <c r="L337" s="71"/>
      <c r="M337" s="72"/>
      <c r="N337" s="246"/>
      <c r="O337" s="72"/>
      <c r="P337" s="109"/>
      <c r="Q337" s="71"/>
      <c r="R337" s="110"/>
      <c r="S337" s="72"/>
      <c r="T337" s="111"/>
      <c r="U337" s="72"/>
      <c r="V337" s="112"/>
      <c r="W337" s="71"/>
      <c r="X337" s="72"/>
      <c r="Y337" s="112"/>
      <c r="Z337" s="72"/>
      <c r="AA337" s="75"/>
      <c r="AB337" s="169"/>
      <c r="AC337" s="72"/>
      <c r="AD337" s="170"/>
      <c r="AE337" s="72"/>
      <c r="AF337" s="170"/>
      <c r="AG337" s="71"/>
      <c r="AH337" s="72"/>
      <c r="AI337" s="170"/>
      <c r="AJ337" s="71"/>
      <c r="AK337" s="72"/>
      <c r="AL337" s="170"/>
      <c r="AM337" s="72"/>
      <c r="AN337" s="111"/>
      <c r="AO337" s="72"/>
      <c r="AP337" s="156"/>
      <c r="AQ337" s="72"/>
      <c r="AR337" s="156"/>
      <c r="AS337" s="72"/>
      <c r="AT337" s="160"/>
      <c r="AU337" s="72"/>
      <c r="AV337" s="156"/>
      <c r="AW337" s="71"/>
      <c r="AX337" s="72"/>
      <c r="AY337" s="111"/>
      <c r="AZ337" s="71"/>
      <c r="BA337" s="72"/>
      <c r="BB337" s="171"/>
      <c r="BC337" s="72"/>
      <c r="BD337" s="75"/>
    </row>
    <row r="338" ht="16.5" customHeight="1" outlineLevel="1">
      <c r="A338" s="75"/>
      <c r="B338" s="105"/>
      <c r="C338" s="106"/>
      <c r="D338" s="72"/>
      <c r="E338" s="107"/>
      <c r="F338" s="71"/>
      <c r="G338" s="107"/>
      <c r="H338" s="71"/>
      <c r="I338" s="107"/>
      <c r="J338" s="71"/>
      <c r="K338" s="71"/>
      <c r="L338" s="71"/>
      <c r="M338" s="72"/>
      <c r="N338" s="246"/>
      <c r="O338" s="72"/>
      <c r="P338" s="109"/>
      <c r="Q338" s="71"/>
      <c r="R338" s="110"/>
      <c r="S338" s="72"/>
      <c r="T338" s="111"/>
      <c r="U338" s="72"/>
      <c r="V338" s="112"/>
      <c r="W338" s="71"/>
      <c r="X338" s="72"/>
      <c r="Y338" s="112"/>
      <c r="Z338" s="72"/>
      <c r="AA338" s="75"/>
      <c r="AB338" s="169"/>
      <c r="AC338" s="72"/>
      <c r="AD338" s="170"/>
      <c r="AE338" s="72"/>
      <c r="AF338" s="170"/>
      <c r="AG338" s="71"/>
      <c r="AH338" s="72"/>
      <c r="AI338" s="170"/>
      <c r="AJ338" s="71"/>
      <c r="AK338" s="72"/>
      <c r="AL338" s="170"/>
      <c r="AM338" s="72"/>
      <c r="AN338" s="111"/>
      <c r="AO338" s="72"/>
      <c r="AP338" s="156"/>
      <c r="AQ338" s="72"/>
      <c r="AR338" s="156"/>
      <c r="AS338" s="72"/>
      <c r="AT338" s="160"/>
      <c r="AU338" s="72"/>
      <c r="AV338" s="156"/>
      <c r="AW338" s="71"/>
      <c r="AX338" s="72"/>
      <c r="AY338" s="111"/>
      <c r="AZ338" s="71"/>
      <c r="BA338" s="72"/>
      <c r="BB338" s="171"/>
      <c r="BC338" s="72"/>
      <c r="BD338" s="75"/>
    </row>
    <row r="339" ht="16.5" customHeight="1" outlineLevel="1">
      <c r="A339" s="75"/>
      <c r="B339" s="105"/>
      <c r="C339" s="106"/>
      <c r="D339" s="72"/>
      <c r="E339" s="107"/>
      <c r="F339" s="71"/>
      <c r="G339" s="107"/>
      <c r="H339" s="71"/>
      <c r="I339" s="107"/>
      <c r="J339" s="71"/>
      <c r="K339" s="71"/>
      <c r="L339" s="71"/>
      <c r="M339" s="72"/>
      <c r="N339" s="246"/>
      <c r="O339" s="72"/>
      <c r="P339" s="109"/>
      <c r="Q339" s="71"/>
      <c r="R339" s="110"/>
      <c r="S339" s="72"/>
      <c r="T339" s="111"/>
      <c r="U339" s="72"/>
      <c r="V339" s="112"/>
      <c r="W339" s="71"/>
      <c r="X339" s="72"/>
      <c r="Y339" s="112"/>
      <c r="Z339" s="72"/>
      <c r="AA339" s="75"/>
      <c r="AB339" s="169"/>
      <c r="AC339" s="72"/>
      <c r="AD339" s="170"/>
      <c r="AE339" s="72"/>
      <c r="AF339" s="170"/>
      <c r="AG339" s="71"/>
      <c r="AH339" s="72"/>
      <c r="AI339" s="170"/>
      <c r="AJ339" s="71"/>
      <c r="AK339" s="72"/>
      <c r="AL339" s="170"/>
      <c r="AM339" s="72"/>
      <c r="AN339" s="111"/>
      <c r="AO339" s="72"/>
      <c r="AP339" s="156"/>
      <c r="AQ339" s="72"/>
      <c r="AR339" s="156"/>
      <c r="AS339" s="72"/>
      <c r="AT339" s="160"/>
      <c r="AU339" s="72"/>
      <c r="AV339" s="156"/>
      <c r="AW339" s="71"/>
      <c r="AX339" s="72"/>
      <c r="AY339" s="111"/>
      <c r="AZ339" s="71"/>
      <c r="BA339" s="72"/>
      <c r="BB339" s="171"/>
      <c r="BC339" s="72"/>
      <c r="BD339" s="75"/>
    </row>
    <row r="340" ht="16.5" customHeight="1" outlineLevel="1">
      <c r="A340" s="75"/>
      <c r="B340" s="105"/>
      <c r="C340" s="106"/>
      <c r="D340" s="72"/>
      <c r="E340" s="107"/>
      <c r="F340" s="71"/>
      <c r="G340" s="107"/>
      <c r="H340" s="71"/>
      <c r="I340" s="107"/>
      <c r="J340" s="71"/>
      <c r="K340" s="71"/>
      <c r="L340" s="71"/>
      <c r="M340" s="72"/>
      <c r="N340" s="246"/>
      <c r="O340" s="72"/>
      <c r="P340" s="109"/>
      <c r="Q340" s="71"/>
      <c r="R340" s="110"/>
      <c r="S340" s="72"/>
      <c r="T340" s="111"/>
      <c r="U340" s="72"/>
      <c r="V340" s="112"/>
      <c r="W340" s="71"/>
      <c r="X340" s="72"/>
      <c r="Y340" s="112"/>
      <c r="Z340" s="72"/>
      <c r="AA340" s="75"/>
      <c r="AB340" s="169"/>
      <c r="AC340" s="72"/>
      <c r="AD340" s="170"/>
      <c r="AE340" s="72"/>
      <c r="AF340" s="170"/>
      <c r="AG340" s="71"/>
      <c r="AH340" s="72"/>
      <c r="AI340" s="170"/>
      <c r="AJ340" s="71"/>
      <c r="AK340" s="72"/>
      <c r="AL340" s="170"/>
      <c r="AM340" s="72"/>
      <c r="AN340" s="111"/>
      <c r="AO340" s="72"/>
      <c r="AP340" s="156"/>
      <c r="AQ340" s="72"/>
      <c r="AR340" s="156"/>
      <c r="AS340" s="72"/>
      <c r="AT340" s="160"/>
      <c r="AU340" s="72"/>
      <c r="AV340" s="156"/>
      <c r="AW340" s="71"/>
      <c r="AX340" s="72"/>
      <c r="AY340" s="111"/>
      <c r="AZ340" s="71"/>
      <c r="BA340" s="72"/>
      <c r="BB340" s="171"/>
      <c r="BC340" s="72"/>
      <c r="BD340" s="75"/>
    </row>
    <row r="341" ht="16.5" customHeight="1" outlineLevel="1">
      <c r="A341" s="75"/>
      <c r="B341" s="105"/>
      <c r="C341" s="106"/>
      <c r="D341" s="72"/>
      <c r="E341" s="107"/>
      <c r="F341" s="71"/>
      <c r="G341" s="107"/>
      <c r="H341" s="71"/>
      <c r="I341" s="107"/>
      <c r="J341" s="71"/>
      <c r="K341" s="71"/>
      <c r="L341" s="71"/>
      <c r="M341" s="72"/>
      <c r="N341" s="246"/>
      <c r="O341" s="72"/>
      <c r="P341" s="109"/>
      <c r="Q341" s="71"/>
      <c r="R341" s="110"/>
      <c r="S341" s="72"/>
      <c r="T341" s="111"/>
      <c r="U341" s="72"/>
      <c r="V341" s="112"/>
      <c r="W341" s="71"/>
      <c r="X341" s="72"/>
      <c r="Y341" s="112"/>
      <c r="Z341" s="72"/>
      <c r="AA341" s="75"/>
      <c r="AB341" s="169"/>
      <c r="AC341" s="72"/>
      <c r="AD341" s="170"/>
      <c r="AE341" s="72"/>
      <c r="AF341" s="170"/>
      <c r="AG341" s="71"/>
      <c r="AH341" s="72"/>
      <c r="AI341" s="170"/>
      <c r="AJ341" s="71"/>
      <c r="AK341" s="72"/>
      <c r="AL341" s="170"/>
      <c r="AM341" s="72"/>
      <c r="AN341" s="111"/>
      <c r="AO341" s="72"/>
      <c r="AP341" s="156"/>
      <c r="AQ341" s="72"/>
      <c r="AR341" s="156"/>
      <c r="AS341" s="72"/>
      <c r="AT341" s="160"/>
      <c r="AU341" s="72"/>
      <c r="AV341" s="156"/>
      <c r="AW341" s="71"/>
      <c r="AX341" s="72"/>
      <c r="AY341" s="111"/>
      <c r="AZ341" s="71"/>
      <c r="BA341" s="72"/>
      <c r="BB341" s="171"/>
      <c r="BC341" s="72"/>
      <c r="BD341" s="75"/>
    </row>
    <row r="342" ht="16.5" customHeight="1" outlineLevel="1">
      <c r="A342" s="75"/>
      <c r="B342" s="105"/>
      <c r="C342" s="106"/>
      <c r="D342" s="72"/>
      <c r="E342" s="107"/>
      <c r="F342" s="71"/>
      <c r="G342" s="107"/>
      <c r="H342" s="71"/>
      <c r="I342" s="107"/>
      <c r="J342" s="71"/>
      <c r="K342" s="71"/>
      <c r="L342" s="71"/>
      <c r="M342" s="72"/>
      <c r="N342" s="246"/>
      <c r="O342" s="72"/>
      <c r="P342" s="109"/>
      <c r="Q342" s="71"/>
      <c r="R342" s="110"/>
      <c r="S342" s="72"/>
      <c r="T342" s="111"/>
      <c r="U342" s="72"/>
      <c r="V342" s="112"/>
      <c r="W342" s="71"/>
      <c r="X342" s="72"/>
      <c r="Y342" s="112"/>
      <c r="Z342" s="72"/>
      <c r="AA342" s="75"/>
      <c r="AB342" s="169"/>
      <c r="AC342" s="72"/>
      <c r="AD342" s="170"/>
      <c r="AE342" s="72"/>
      <c r="AF342" s="170"/>
      <c r="AG342" s="71"/>
      <c r="AH342" s="72"/>
      <c r="AI342" s="170"/>
      <c r="AJ342" s="71"/>
      <c r="AK342" s="72"/>
      <c r="AL342" s="170"/>
      <c r="AM342" s="72"/>
      <c r="AN342" s="111"/>
      <c r="AO342" s="72"/>
      <c r="AP342" s="156"/>
      <c r="AQ342" s="72"/>
      <c r="AR342" s="156"/>
      <c r="AS342" s="72"/>
      <c r="AT342" s="160"/>
      <c r="AU342" s="72"/>
      <c r="AV342" s="156"/>
      <c r="AW342" s="71"/>
      <c r="AX342" s="72"/>
      <c r="AY342" s="111"/>
      <c r="AZ342" s="71"/>
      <c r="BA342" s="72"/>
      <c r="BB342" s="171"/>
      <c r="BC342" s="72"/>
      <c r="BD342" s="75"/>
    </row>
    <row r="343" ht="16.5" customHeight="1" outlineLevel="1">
      <c r="A343" s="75"/>
      <c r="B343" s="105"/>
      <c r="C343" s="106"/>
      <c r="D343" s="72"/>
      <c r="E343" s="107"/>
      <c r="F343" s="71"/>
      <c r="G343" s="107"/>
      <c r="H343" s="71"/>
      <c r="I343" s="107"/>
      <c r="J343" s="71"/>
      <c r="K343" s="71"/>
      <c r="L343" s="71"/>
      <c r="M343" s="72"/>
      <c r="N343" s="246"/>
      <c r="O343" s="72"/>
      <c r="P343" s="109"/>
      <c r="Q343" s="71"/>
      <c r="R343" s="110"/>
      <c r="S343" s="72"/>
      <c r="T343" s="111"/>
      <c r="U343" s="72"/>
      <c r="V343" s="112"/>
      <c r="W343" s="71"/>
      <c r="X343" s="72"/>
      <c r="Y343" s="112"/>
      <c r="Z343" s="72"/>
      <c r="AA343" s="75"/>
      <c r="AB343" s="169"/>
      <c r="AC343" s="72"/>
      <c r="AD343" s="170"/>
      <c r="AE343" s="72"/>
      <c r="AF343" s="170"/>
      <c r="AG343" s="71"/>
      <c r="AH343" s="72"/>
      <c r="AI343" s="170"/>
      <c r="AJ343" s="71"/>
      <c r="AK343" s="72"/>
      <c r="AL343" s="170"/>
      <c r="AM343" s="72"/>
      <c r="AN343" s="111"/>
      <c r="AO343" s="72"/>
      <c r="AP343" s="156"/>
      <c r="AQ343" s="72"/>
      <c r="AR343" s="156"/>
      <c r="AS343" s="72"/>
      <c r="AT343" s="160"/>
      <c r="AU343" s="72"/>
      <c r="AV343" s="156"/>
      <c r="AW343" s="71"/>
      <c r="AX343" s="72"/>
      <c r="AY343" s="111"/>
      <c r="AZ343" s="71"/>
      <c r="BA343" s="72"/>
      <c r="BB343" s="171"/>
      <c r="BC343" s="72"/>
      <c r="BD343" s="75"/>
    </row>
    <row r="344" ht="16.5" customHeight="1" outlineLevel="1">
      <c r="A344" s="75"/>
      <c r="B344" s="105"/>
      <c r="C344" s="106"/>
      <c r="D344" s="72"/>
      <c r="E344" s="107"/>
      <c r="F344" s="71"/>
      <c r="G344" s="107"/>
      <c r="H344" s="71"/>
      <c r="I344" s="107"/>
      <c r="J344" s="71"/>
      <c r="K344" s="71"/>
      <c r="L344" s="71"/>
      <c r="M344" s="72"/>
      <c r="N344" s="246"/>
      <c r="O344" s="72"/>
      <c r="P344" s="109"/>
      <c r="Q344" s="71"/>
      <c r="R344" s="110"/>
      <c r="S344" s="72"/>
      <c r="T344" s="111"/>
      <c r="U344" s="72"/>
      <c r="V344" s="112"/>
      <c r="W344" s="71"/>
      <c r="X344" s="72"/>
      <c r="Y344" s="112"/>
      <c r="Z344" s="72"/>
      <c r="AA344" s="75"/>
      <c r="AB344" s="169"/>
      <c r="AC344" s="72"/>
      <c r="AD344" s="170"/>
      <c r="AE344" s="72"/>
      <c r="AF344" s="170"/>
      <c r="AG344" s="71"/>
      <c r="AH344" s="72"/>
      <c r="AI344" s="170"/>
      <c r="AJ344" s="71"/>
      <c r="AK344" s="72"/>
      <c r="AL344" s="170"/>
      <c r="AM344" s="72"/>
      <c r="AN344" s="111"/>
      <c r="AO344" s="72"/>
      <c r="AP344" s="156"/>
      <c r="AQ344" s="72"/>
      <c r="AR344" s="156"/>
      <c r="AS344" s="72"/>
      <c r="AT344" s="160"/>
      <c r="AU344" s="72"/>
      <c r="AV344" s="156"/>
      <c r="AW344" s="71"/>
      <c r="AX344" s="72"/>
      <c r="AY344" s="111"/>
      <c r="AZ344" s="71"/>
      <c r="BA344" s="72"/>
      <c r="BB344" s="171"/>
      <c r="BC344" s="72"/>
      <c r="BD344" s="75"/>
    </row>
    <row r="345" ht="16.5" customHeight="1" outlineLevel="1">
      <c r="A345" s="75"/>
      <c r="B345" s="105"/>
      <c r="C345" s="106"/>
      <c r="D345" s="72"/>
      <c r="E345" s="107"/>
      <c r="F345" s="71"/>
      <c r="G345" s="107"/>
      <c r="H345" s="71"/>
      <c r="I345" s="107"/>
      <c r="J345" s="71"/>
      <c r="K345" s="71"/>
      <c r="L345" s="71"/>
      <c r="M345" s="72"/>
      <c r="N345" s="246"/>
      <c r="O345" s="72"/>
      <c r="P345" s="109"/>
      <c r="Q345" s="71"/>
      <c r="R345" s="110"/>
      <c r="S345" s="72"/>
      <c r="T345" s="111"/>
      <c r="U345" s="72"/>
      <c r="V345" s="112"/>
      <c r="W345" s="71"/>
      <c r="X345" s="72"/>
      <c r="Y345" s="112"/>
      <c r="Z345" s="72"/>
      <c r="AA345" s="75"/>
      <c r="AB345" s="169"/>
      <c r="AC345" s="72"/>
      <c r="AD345" s="170"/>
      <c r="AE345" s="72"/>
      <c r="AF345" s="170"/>
      <c r="AG345" s="71"/>
      <c r="AH345" s="72"/>
      <c r="AI345" s="170"/>
      <c r="AJ345" s="71"/>
      <c r="AK345" s="72"/>
      <c r="AL345" s="170"/>
      <c r="AM345" s="72"/>
      <c r="AN345" s="111"/>
      <c r="AO345" s="72"/>
      <c r="AP345" s="156"/>
      <c r="AQ345" s="72"/>
      <c r="AR345" s="156"/>
      <c r="AS345" s="72"/>
      <c r="AT345" s="160"/>
      <c r="AU345" s="72"/>
      <c r="AV345" s="156"/>
      <c r="AW345" s="71"/>
      <c r="AX345" s="72"/>
      <c r="AY345" s="111"/>
      <c r="AZ345" s="71"/>
      <c r="BA345" s="72"/>
      <c r="BB345" s="171"/>
      <c r="BC345" s="72"/>
      <c r="BD345" s="75"/>
    </row>
    <row r="346" ht="16.5" customHeight="1" outlineLevel="1">
      <c r="A346" s="75"/>
      <c r="B346" s="105"/>
      <c r="C346" s="106"/>
      <c r="D346" s="72"/>
      <c r="E346" s="107"/>
      <c r="F346" s="71"/>
      <c r="G346" s="107"/>
      <c r="H346" s="71"/>
      <c r="I346" s="107"/>
      <c r="J346" s="71"/>
      <c r="K346" s="71"/>
      <c r="L346" s="71"/>
      <c r="M346" s="72"/>
      <c r="N346" s="246"/>
      <c r="O346" s="72"/>
      <c r="P346" s="109"/>
      <c r="Q346" s="71"/>
      <c r="R346" s="110"/>
      <c r="S346" s="72"/>
      <c r="T346" s="111"/>
      <c r="U346" s="72"/>
      <c r="V346" s="112"/>
      <c r="W346" s="71"/>
      <c r="X346" s="72"/>
      <c r="Y346" s="112"/>
      <c r="Z346" s="72"/>
      <c r="AA346" s="75"/>
      <c r="AB346" s="169"/>
      <c r="AC346" s="72"/>
      <c r="AD346" s="170"/>
      <c r="AE346" s="72"/>
      <c r="AF346" s="170"/>
      <c r="AG346" s="71"/>
      <c r="AH346" s="72"/>
      <c r="AI346" s="170"/>
      <c r="AJ346" s="71"/>
      <c r="AK346" s="72"/>
      <c r="AL346" s="170"/>
      <c r="AM346" s="72"/>
      <c r="AN346" s="111"/>
      <c r="AO346" s="72"/>
      <c r="AP346" s="156"/>
      <c r="AQ346" s="72"/>
      <c r="AR346" s="156"/>
      <c r="AS346" s="72"/>
      <c r="AT346" s="160"/>
      <c r="AU346" s="72"/>
      <c r="AV346" s="156"/>
      <c r="AW346" s="71"/>
      <c r="AX346" s="72"/>
      <c r="AY346" s="111"/>
      <c r="AZ346" s="71"/>
      <c r="BA346" s="72"/>
      <c r="BB346" s="171"/>
      <c r="BC346" s="72"/>
      <c r="BD346" s="75"/>
    </row>
    <row r="347" ht="16.5" customHeight="1" outlineLevel="1">
      <c r="A347" s="75"/>
      <c r="B347" s="105"/>
      <c r="C347" s="106"/>
      <c r="D347" s="72"/>
      <c r="E347" s="107"/>
      <c r="F347" s="71"/>
      <c r="G347" s="107"/>
      <c r="H347" s="71"/>
      <c r="I347" s="107"/>
      <c r="J347" s="71"/>
      <c r="K347" s="71"/>
      <c r="L347" s="71"/>
      <c r="M347" s="72"/>
      <c r="N347" s="246"/>
      <c r="O347" s="72"/>
      <c r="P347" s="109"/>
      <c r="Q347" s="71"/>
      <c r="R347" s="110"/>
      <c r="S347" s="72"/>
      <c r="T347" s="111"/>
      <c r="U347" s="72"/>
      <c r="V347" s="112"/>
      <c r="W347" s="71"/>
      <c r="X347" s="72"/>
      <c r="Y347" s="112"/>
      <c r="Z347" s="72"/>
      <c r="AA347" s="75"/>
      <c r="AB347" s="169"/>
      <c r="AC347" s="72"/>
      <c r="AD347" s="170"/>
      <c r="AE347" s="72"/>
      <c r="AF347" s="170"/>
      <c r="AG347" s="71"/>
      <c r="AH347" s="72"/>
      <c r="AI347" s="170"/>
      <c r="AJ347" s="71"/>
      <c r="AK347" s="72"/>
      <c r="AL347" s="170"/>
      <c r="AM347" s="72"/>
      <c r="AN347" s="111"/>
      <c r="AO347" s="72"/>
      <c r="AP347" s="156"/>
      <c r="AQ347" s="72"/>
      <c r="AR347" s="156"/>
      <c r="AS347" s="72"/>
      <c r="AT347" s="160"/>
      <c r="AU347" s="72"/>
      <c r="AV347" s="156"/>
      <c r="AW347" s="71"/>
      <c r="AX347" s="72"/>
      <c r="AY347" s="111"/>
      <c r="AZ347" s="71"/>
      <c r="BA347" s="72"/>
      <c r="BB347" s="171"/>
      <c r="BC347" s="72"/>
      <c r="BD347" s="75"/>
    </row>
    <row r="348" ht="16.5" customHeight="1" outlineLevel="1">
      <c r="A348" s="75"/>
      <c r="B348" s="105"/>
      <c r="C348" s="106"/>
      <c r="D348" s="72"/>
      <c r="E348" s="107"/>
      <c r="F348" s="71"/>
      <c r="G348" s="107"/>
      <c r="H348" s="71"/>
      <c r="I348" s="107"/>
      <c r="J348" s="71"/>
      <c r="K348" s="71"/>
      <c r="L348" s="71"/>
      <c r="M348" s="72"/>
      <c r="N348" s="246"/>
      <c r="O348" s="72"/>
      <c r="P348" s="109"/>
      <c r="Q348" s="71"/>
      <c r="R348" s="110"/>
      <c r="S348" s="72"/>
      <c r="T348" s="111"/>
      <c r="U348" s="72"/>
      <c r="V348" s="112"/>
      <c r="W348" s="71"/>
      <c r="X348" s="72"/>
      <c r="Y348" s="112"/>
      <c r="Z348" s="72"/>
      <c r="AA348" s="75"/>
      <c r="AB348" s="169"/>
      <c r="AC348" s="72"/>
      <c r="AD348" s="170"/>
      <c r="AE348" s="72"/>
      <c r="AF348" s="170"/>
      <c r="AG348" s="71"/>
      <c r="AH348" s="72"/>
      <c r="AI348" s="170"/>
      <c r="AJ348" s="71"/>
      <c r="AK348" s="72"/>
      <c r="AL348" s="170"/>
      <c r="AM348" s="72"/>
      <c r="AN348" s="111"/>
      <c r="AO348" s="72"/>
      <c r="AP348" s="156"/>
      <c r="AQ348" s="72"/>
      <c r="AR348" s="156"/>
      <c r="AS348" s="72"/>
      <c r="AT348" s="160"/>
      <c r="AU348" s="72"/>
      <c r="AV348" s="156"/>
      <c r="AW348" s="71"/>
      <c r="AX348" s="72"/>
      <c r="AY348" s="111"/>
      <c r="AZ348" s="71"/>
      <c r="BA348" s="72"/>
      <c r="BB348" s="171"/>
      <c r="BC348" s="72"/>
      <c r="BD348" s="75"/>
    </row>
    <row r="349" ht="16.5" customHeight="1" outlineLevel="1">
      <c r="A349" s="75"/>
      <c r="B349" s="105"/>
      <c r="C349" s="106"/>
      <c r="D349" s="72"/>
      <c r="E349" s="107"/>
      <c r="F349" s="71"/>
      <c r="G349" s="107"/>
      <c r="H349" s="71"/>
      <c r="I349" s="107"/>
      <c r="J349" s="71"/>
      <c r="K349" s="71"/>
      <c r="L349" s="71"/>
      <c r="M349" s="72"/>
      <c r="N349" s="246"/>
      <c r="O349" s="72"/>
      <c r="P349" s="109"/>
      <c r="Q349" s="71"/>
      <c r="R349" s="110"/>
      <c r="S349" s="72"/>
      <c r="T349" s="111"/>
      <c r="U349" s="72"/>
      <c r="V349" s="112"/>
      <c r="W349" s="71"/>
      <c r="X349" s="72"/>
      <c r="Y349" s="112"/>
      <c r="Z349" s="72"/>
      <c r="AA349" s="75"/>
      <c r="AB349" s="169"/>
      <c r="AC349" s="72"/>
      <c r="AD349" s="170"/>
      <c r="AE349" s="72"/>
      <c r="AF349" s="170"/>
      <c r="AG349" s="71"/>
      <c r="AH349" s="72"/>
      <c r="AI349" s="170"/>
      <c r="AJ349" s="71"/>
      <c r="AK349" s="72"/>
      <c r="AL349" s="170"/>
      <c r="AM349" s="72"/>
      <c r="AN349" s="111"/>
      <c r="AO349" s="72"/>
      <c r="AP349" s="156"/>
      <c r="AQ349" s="72"/>
      <c r="AR349" s="156"/>
      <c r="AS349" s="72"/>
      <c r="AT349" s="160"/>
      <c r="AU349" s="72"/>
      <c r="AV349" s="156"/>
      <c r="AW349" s="71"/>
      <c r="AX349" s="72"/>
      <c r="AY349" s="111"/>
      <c r="AZ349" s="71"/>
      <c r="BA349" s="72"/>
      <c r="BB349" s="171"/>
      <c r="BC349" s="72"/>
      <c r="BD349" s="75"/>
    </row>
    <row r="350" ht="16.5" customHeight="1" outlineLevel="1">
      <c r="A350" s="75"/>
      <c r="B350" s="105"/>
      <c r="C350" s="106"/>
      <c r="D350" s="72"/>
      <c r="E350" s="107"/>
      <c r="F350" s="71"/>
      <c r="G350" s="107"/>
      <c r="H350" s="71"/>
      <c r="I350" s="107"/>
      <c r="J350" s="71"/>
      <c r="K350" s="71"/>
      <c r="L350" s="71"/>
      <c r="M350" s="72"/>
      <c r="N350" s="246"/>
      <c r="O350" s="72"/>
      <c r="P350" s="109"/>
      <c r="Q350" s="71"/>
      <c r="R350" s="110"/>
      <c r="S350" s="72"/>
      <c r="T350" s="111"/>
      <c r="U350" s="72"/>
      <c r="V350" s="112"/>
      <c r="W350" s="71"/>
      <c r="X350" s="72"/>
      <c r="Y350" s="112"/>
      <c r="Z350" s="72"/>
      <c r="AA350" s="75"/>
      <c r="AB350" s="169"/>
      <c r="AC350" s="72"/>
      <c r="AD350" s="170"/>
      <c r="AE350" s="72"/>
      <c r="AF350" s="170"/>
      <c r="AG350" s="71"/>
      <c r="AH350" s="72"/>
      <c r="AI350" s="170"/>
      <c r="AJ350" s="71"/>
      <c r="AK350" s="72"/>
      <c r="AL350" s="170"/>
      <c r="AM350" s="72"/>
      <c r="AN350" s="111"/>
      <c r="AO350" s="72"/>
      <c r="AP350" s="156"/>
      <c r="AQ350" s="72"/>
      <c r="AR350" s="156"/>
      <c r="AS350" s="72"/>
      <c r="AT350" s="160"/>
      <c r="AU350" s="72"/>
      <c r="AV350" s="156"/>
      <c r="AW350" s="71"/>
      <c r="AX350" s="72"/>
      <c r="AY350" s="111"/>
      <c r="AZ350" s="71"/>
      <c r="BA350" s="72"/>
      <c r="BB350" s="171"/>
      <c r="BC350" s="72"/>
      <c r="BD350" s="75"/>
    </row>
    <row r="351" ht="16.5" customHeight="1" outlineLevel="1">
      <c r="A351" s="75"/>
      <c r="B351" s="105"/>
      <c r="C351" s="106"/>
      <c r="D351" s="72"/>
      <c r="E351" s="107"/>
      <c r="F351" s="71"/>
      <c r="G351" s="107"/>
      <c r="H351" s="71"/>
      <c r="I351" s="107"/>
      <c r="J351" s="71"/>
      <c r="K351" s="71"/>
      <c r="L351" s="71"/>
      <c r="M351" s="72"/>
      <c r="N351" s="246"/>
      <c r="O351" s="72"/>
      <c r="P351" s="109"/>
      <c r="Q351" s="71"/>
      <c r="R351" s="110"/>
      <c r="S351" s="72"/>
      <c r="T351" s="111"/>
      <c r="U351" s="72"/>
      <c r="V351" s="112"/>
      <c r="W351" s="71"/>
      <c r="X351" s="72"/>
      <c r="Y351" s="112"/>
      <c r="Z351" s="72"/>
      <c r="AA351" s="75"/>
      <c r="AB351" s="169"/>
      <c r="AC351" s="72"/>
      <c r="AD351" s="170"/>
      <c r="AE351" s="72"/>
      <c r="AF351" s="170"/>
      <c r="AG351" s="71"/>
      <c r="AH351" s="72"/>
      <c r="AI351" s="170"/>
      <c r="AJ351" s="71"/>
      <c r="AK351" s="72"/>
      <c r="AL351" s="170"/>
      <c r="AM351" s="72"/>
      <c r="AN351" s="111"/>
      <c r="AO351" s="72"/>
      <c r="AP351" s="156"/>
      <c r="AQ351" s="72"/>
      <c r="AR351" s="156"/>
      <c r="AS351" s="72"/>
      <c r="AT351" s="160"/>
      <c r="AU351" s="72"/>
      <c r="AV351" s="156"/>
      <c r="AW351" s="71"/>
      <c r="AX351" s="72"/>
      <c r="AY351" s="111"/>
      <c r="AZ351" s="71"/>
      <c r="BA351" s="72"/>
      <c r="BB351" s="171"/>
      <c r="BC351" s="72"/>
      <c r="BD351" s="75"/>
    </row>
    <row r="352" ht="16.5" customHeight="1" outlineLevel="1">
      <c r="A352" s="75"/>
      <c r="B352" s="105"/>
      <c r="C352" s="106"/>
      <c r="D352" s="72"/>
      <c r="E352" s="107"/>
      <c r="F352" s="71"/>
      <c r="G352" s="107"/>
      <c r="H352" s="71"/>
      <c r="I352" s="107"/>
      <c r="J352" s="71"/>
      <c r="K352" s="71"/>
      <c r="L352" s="71"/>
      <c r="M352" s="72"/>
      <c r="N352" s="246"/>
      <c r="O352" s="72"/>
      <c r="P352" s="109"/>
      <c r="Q352" s="71"/>
      <c r="R352" s="110"/>
      <c r="S352" s="72"/>
      <c r="T352" s="111"/>
      <c r="U352" s="72"/>
      <c r="V352" s="112"/>
      <c r="W352" s="71"/>
      <c r="X352" s="72"/>
      <c r="Y352" s="112"/>
      <c r="Z352" s="72"/>
      <c r="AA352" s="75"/>
      <c r="AB352" s="169"/>
      <c r="AC352" s="72"/>
      <c r="AD352" s="170"/>
      <c r="AE352" s="72"/>
      <c r="AF352" s="170"/>
      <c r="AG352" s="71"/>
      <c r="AH352" s="72"/>
      <c r="AI352" s="170"/>
      <c r="AJ352" s="71"/>
      <c r="AK352" s="72"/>
      <c r="AL352" s="170"/>
      <c r="AM352" s="72"/>
      <c r="AN352" s="111"/>
      <c r="AO352" s="72"/>
      <c r="AP352" s="156"/>
      <c r="AQ352" s="72"/>
      <c r="AR352" s="156"/>
      <c r="AS352" s="72"/>
      <c r="AT352" s="160"/>
      <c r="AU352" s="72"/>
      <c r="AV352" s="156"/>
      <c r="AW352" s="71"/>
      <c r="AX352" s="72"/>
      <c r="AY352" s="111"/>
      <c r="AZ352" s="71"/>
      <c r="BA352" s="72"/>
      <c r="BB352" s="171"/>
      <c r="BC352" s="72"/>
      <c r="BD352" s="75"/>
    </row>
    <row r="353" ht="16.5" customHeight="1" outlineLevel="1">
      <c r="A353" s="75"/>
      <c r="B353" s="105"/>
      <c r="C353" s="106"/>
      <c r="D353" s="72"/>
      <c r="E353" s="107"/>
      <c r="F353" s="71"/>
      <c r="G353" s="107"/>
      <c r="H353" s="71"/>
      <c r="I353" s="107"/>
      <c r="J353" s="71"/>
      <c r="K353" s="71"/>
      <c r="L353" s="71"/>
      <c r="M353" s="72"/>
      <c r="N353" s="246"/>
      <c r="O353" s="72"/>
      <c r="P353" s="109"/>
      <c r="Q353" s="71"/>
      <c r="R353" s="110"/>
      <c r="S353" s="72"/>
      <c r="T353" s="111"/>
      <c r="U353" s="72"/>
      <c r="V353" s="112"/>
      <c r="W353" s="71"/>
      <c r="X353" s="72"/>
      <c r="Y353" s="112"/>
      <c r="Z353" s="72"/>
      <c r="AA353" s="75"/>
      <c r="AB353" s="169"/>
      <c r="AC353" s="72"/>
      <c r="AD353" s="170"/>
      <c r="AE353" s="72"/>
      <c r="AF353" s="170"/>
      <c r="AG353" s="71"/>
      <c r="AH353" s="72"/>
      <c r="AI353" s="170"/>
      <c r="AJ353" s="71"/>
      <c r="AK353" s="72"/>
      <c r="AL353" s="170"/>
      <c r="AM353" s="72"/>
      <c r="AN353" s="111"/>
      <c r="AO353" s="72"/>
      <c r="AP353" s="156"/>
      <c r="AQ353" s="72"/>
      <c r="AR353" s="156"/>
      <c r="AS353" s="72"/>
      <c r="AT353" s="160"/>
      <c r="AU353" s="72"/>
      <c r="AV353" s="156"/>
      <c r="AW353" s="71"/>
      <c r="AX353" s="72"/>
      <c r="AY353" s="111"/>
      <c r="AZ353" s="71"/>
      <c r="BA353" s="72"/>
      <c r="BB353" s="171"/>
      <c r="BC353" s="72"/>
      <c r="BD353" s="75"/>
    </row>
    <row r="354" ht="16.5" customHeight="1" outlineLevel="1">
      <c r="A354" s="75"/>
      <c r="B354" s="105"/>
      <c r="C354" s="106"/>
      <c r="D354" s="72"/>
      <c r="E354" s="107"/>
      <c r="F354" s="71"/>
      <c r="G354" s="107"/>
      <c r="H354" s="71"/>
      <c r="I354" s="107"/>
      <c r="J354" s="71"/>
      <c r="K354" s="71"/>
      <c r="L354" s="71"/>
      <c r="M354" s="72"/>
      <c r="N354" s="246"/>
      <c r="O354" s="72"/>
      <c r="P354" s="109"/>
      <c r="Q354" s="71"/>
      <c r="R354" s="110"/>
      <c r="S354" s="72"/>
      <c r="T354" s="111"/>
      <c r="U354" s="72"/>
      <c r="V354" s="112"/>
      <c r="W354" s="71"/>
      <c r="X354" s="72"/>
      <c r="Y354" s="112"/>
      <c r="Z354" s="72"/>
      <c r="AA354" s="75"/>
      <c r="AB354" s="169"/>
      <c r="AC354" s="72"/>
      <c r="AD354" s="170"/>
      <c r="AE354" s="72"/>
      <c r="AF354" s="170"/>
      <c r="AG354" s="71"/>
      <c r="AH354" s="72"/>
      <c r="AI354" s="170"/>
      <c r="AJ354" s="71"/>
      <c r="AK354" s="72"/>
      <c r="AL354" s="170"/>
      <c r="AM354" s="72"/>
      <c r="AN354" s="111"/>
      <c r="AO354" s="72"/>
      <c r="AP354" s="156"/>
      <c r="AQ354" s="72"/>
      <c r="AR354" s="156"/>
      <c r="AS354" s="72"/>
      <c r="AT354" s="160"/>
      <c r="AU354" s="72"/>
      <c r="AV354" s="156"/>
      <c r="AW354" s="71"/>
      <c r="AX354" s="72"/>
      <c r="AY354" s="111"/>
      <c r="AZ354" s="71"/>
      <c r="BA354" s="72"/>
      <c r="BB354" s="171"/>
      <c r="BC354" s="72"/>
      <c r="BD354" s="75"/>
    </row>
    <row r="355" ht="16.5" customHeight="1" outlineLevel="1">
      <c r="A355" s="75"/>
      <c r="B355" s="105"/>
      <c r="C355" s="106"/>
      <c r="D355" s="72"/>
      <c r="E355" s="107"/>
      <c r="F355" s="71"/>
      <c r="G355" s="107"/>
      <c r="H355" s="71"/>
      <c r="I355" s="107"/>
      <c r="J355" s="71"/>
      <c r="K355" s="71"/>
      <c r="L355" s="71"/>
      <c r="M355" s="72"/>
      <c r="N355" s="246"/>
      <c r="O355" s="72"/>
      <c r="P355" s="109"/>
      <c r="Q355" s="71"/>
      <c r="R355" s="110"/>
      <c r="S355" s="72"/>
      <c r="T355" s="111"/>
      <c r="U355" s="72"/>
      <c r="V355" s="112"/>
      <c r="W355" s="71"/>
      <c r="X355" s="72"/>
      <c r="Y355" s="112"/>
      <c r="Z355" s="72"/>
      <c r="AA355" s="75"/>
      <c r="AB355" s="169"/>
      <c r="AC355" s="72"/>
      <c r="AD355" s="170"/>
      <c r="AE355" s="72"/>
      <c r="AF355" s="170"/>
      <c r="AG355" s="71"/>
      <c r="AH355" s="72"/>
      <c r="AI355" s="170"/>
      <c r="AJ355" s="71"/>
      <c r="AK355" s="72"/>
      <c r="AL355" s="170"/>
      <c r="AM355" s="72"/>
      <c r="AN355" s="111"/>
      <c r="AO355" s="72"/>
      <c r="AP355" s="156"/>
      <c r="AQ355" s="72"/>
      <c r="AR355" s="156"/>
      <c r="AS355" s="72"/>
      <c r="AT355" s="160"/>
      <c r="AU355" s="72"/>
      <c r="AV355" s="156"/>
      <c r="AW355" s="71"/>
      <c r="AX355" s="72"/>
      <c r="AY355" s="111"/>
      <c r="AZ355" s="71"/>
      <c r="BA355" s="72"/>
      <c r="BB355" s="171"/>
      <c r="BC355" s="72"/>
      <c r="BD355" s="75"/>
    </row>
    <row r="356" ht="16.5" customHeight="1" outlineLevel="1">
      <c r="A356" s="75"/>
      <c r="B356" s="105"/>
      <c r="C356" s="106"/>
      <c r="D356" s="72"/>
      <c r="E356" s="107"/>
      <c r="F356" s="71"/>
      <c r="G356" s="107"/>
      <c r="H356" s="71"/>
      <c r="I356" s="107"/>
      <c r="J356" s="71"/>
      <c r="K356" s="71"/>
      <c r="L356" s="71"/>
      <c r="M356" s="72"/>
      <c r="N356" s="246"/>
      <c r="O356" s="72"/>
      <c r="P356" s="109"/>
      <c r="Q356" s="71"/>
      <c r="R356" s="110"/>
      <c r="S356" s="72"/>
      <c r="T356" s="111"/>
      <c r="U356" s="72"/>
      <c r="V356" s="112"/>
      <c r="W356" s="71"/>
      <c r="X356" s="72"/>
      <c r="Y356" s="112"/>
      <c r="Z356" s="72"/>
      <c r="AA356" s="75"/>
      <c r="AB356" s="169"/>
      <c r="AC356" s="72"/>
      <c r="AD356" s="170"/>
      <c r="AE356" s="72"/>
      <c r="AF356" s="170"/>
      <c r="AG356" s="71"/>
      <c r="AH356" s="72"/>
      <c r="AI356" s="170"/>
      <c r="AJ356" s="71"/>
      <c r="AK356" s="72"/>
      <c r="AL356" s="170"/>
      <c r="AM356" s="72"/>
      <c r="AN356" s="111"/>
      <c r="AO356" s="72"/>
      <c r="AP356" s="156"/>
      <c r="AQ356" s="72"/>
      <c r="AR356" s="156"/>
      <c r="AS356" s="72"/>
      <c r="AT356" s="160"/>
      <c r="AU356" s="72"/>
      <c r="AV356" s="156"/>
      <c r="AW356" s="71"/>
      <c r="AX356" s="72"/>
      <c r="AY356" s="111"/>
      <c r="AZ356" s="71"/>
      <c r="BA356" s="72"/>
      <c r="BB356" s="171"/>
      <c r="BC356" s="72"/>
      <c r="BD356" s="75"/>
    </row>
    <row r="357" ht="16.5" customHeight="1" outlineLevel="1">
      <c r="A357" s="75"/>
      <c r="B357" s="105"/>
      <c r="C357" s="106"/>
      <c r="D357" s="72"/>
      <c r="E357" s="107"/>
      <c r="F357" s="71"/>
      <c r="G357" s="107"/>
      <c r="H357" s="71"/>
      <c r="I357" s="107"/>
      <c r="J357" s="71"/>
      <c r="K357" s="71"/>
      <c r="L357" s="71"/>
      <c r="M357" s="72"/>
      <c r="N357" s="246"/>
      <c r="O357" s="72"/>
      <c r="P357" s="109"/>
      <c r="Q357" s="71"/>
      <c r="R357" s="110"/>
      <c r="S357" s="72"/>
      <c r="T357" s="111"/>
      <c r="U357" s="72"/>
      <c r="V357" s="112"/>
      <c r="W357" s="71"/>
      <c r="X357" s="72"/>
      <c r="Y357" s="112"/>
      <c r="Z357" s="72"/>
      <c r="AA357" s="75"/>
      <c r="AB357" s="169"/>
      <c r="AC357" s="72"/>
      <c r="AD357" s="170"/>
      <c r="AE357" s="72"/>
      <c r="AF357" s="170"/>
      <c r="AG357" s="71"/>
      <c r="AH357" s="72"/>
      <c r="AI357" s="170"/>
      <c r="AJ357" s="71"/>
      <c r="AK357" s="72"/>
      <c r="AL357" s="170"/>
      <c r="AM357" s="72"/>
      <c r="AN357" s="111"/>
      <c r="AO357" s="72"/>
      <c r="AP357" s="156"/>
      <c r="AQ357" s="72"/>
      <c r="AR357" s="156"/>
      <c r="AS357" s="72"/>
      <c r="AT357" s="160"/>
      <c r="AU357" s="72"/>
      <c r="AV357" s="156"/>
      <c r="AW357" s="71"/>
      <c r="AX357" s="72"/>
      <c r="AY357" s="111"/>
      <c r="AZ357" s="71"/>
      <c r="BA357" s="72"/>
      <c r="BB357" s="171"/>
      <c r="BC357" s="72"/>
      <c r="BD357" s="75"/>
    </row>
    <row r="358" ht="16.5" customHeight="1" outlineLevel="1">
      <c r="A358" s="75"/>
      <c r="B358" s="105"/>
      <c r="C358" s="106"/>
      <c r="D358" s="72"/>
      <c r="E358" s="107"/>
      <c r="F358" s="71"/>
      <c r="G358" s="107"/>
      <c r="H358" s="71"/>
      <c r="I358" s="107"/>
      <c r="J358" s="71"/>
      <c r="K358" s="71"/>
      <c r="L358" s="71"/>
      <c r="M358" s="72"/>
      <c r="N358" s="246"/>
      <c r="O358" s="72"/>
      <c r="P358" s="109"/>
      <c r="Q358" s="71"/>
      <c r="R358" s="110"/>
      <c r="S358" s="72"/>
      <c r="T358" s="111"/>
      <c r="U358" s="72"/>
      <c r="V358" s="112"/>
      <c r="W358" s="71"/>
      <c r="X358" s="72"/>
      <c r="Y358" s="112"/>
      <c r="Z358" s="72"/>
      <c r="AA358" s="75"/>
      <c r="AB358" s="169"/>
      <c r="AC358" s="72"/>
      <c r="AD358" s="170"/>
      <c r="AE358" s="72"/>
      <c r="AF358" s="170"/>
      <c r="AG358" s="71"/>
      <c r="AH358" s="72"/>
      <c r="AI358" s="170"/>
      <c r="AJ358" s="71"/>
      <c r="AK358" s="72"/>
      <c r="AL358" s="170"/>
      <c r="AM358" s="72"/>
      <c r="AN358" s="111"/>
      <c r="AO358" s="72"/>
      <c r="AP358" s="156"/>
      <c r="AQ358" s="72"/>
      <c r="AR358" s="156"/>
      <c r="AS358" s="72"/>
      <c r="AT358" s="160"/>
      <c r="AU358" s="72"/>
      <c r="AV358" s="156"/>
      <c r="AW358" s="71"/>
      <c r="AX358" s="72"/>
      <c r="AY358" s="111"/>
      <c r="AZ358" s="71"/>
      <c r="BA358" s="72"/>
      <c r="BB358" s="171"/>
      <c r="BC358" s="72"/>
      <c r="BD358" s="75"/>
    </row>
    <row r="359" ht="16.5" customHeight="1" outlineLevel="1">
      <c r="A359" s="75"/>
      <c r="B359" s="105"/>
      <c r="C359" s="106"/>
      <c r="D359" s="72"/>
      <c r="E359" s="107"/>
      <c r="F359" s="71"/>
      <c r="G359" s="107"/>
      <c r="H359" s="71"/>
      <c r="I359" s="107"/>
      <c r="J359" s="71"/>
      <c r="K359" s="71"/>
      <c r="L359" s="71"/>
      <c r="M359" s="72"/>
      <c r="N359" s="246"/>
      <c r="O359" s="72"/>
      <c r="P359" s="109"/>
      <c r="Q359" s="71"/>
      <c r="R359" s="110"/>
      <c r="S359" s="72"/>
      <c r="T359" s="111"/>
      <c r="U359" s="72"/>
      <c r="V359" s="112"/>
      <c r="W359" s="71"/>
      <c r="X359" s="72"/>
      <c r="Y359" s="112"/>
      <c r="Z359" s="72"/>
      <c r="AA359" s="75"/>
      <c r="AB359" s="169"/>
      <c r="AC359" s="72"/>
      <c r="AD359" s="170"/>
      <c r="AE359" s="72"/>
      <c r="AF359" s="170"/>
      <c r="AG359" s="71"/>
      <c r="AH359" s="72"/>
      <c r="AI359" s="170"/>
      <c r="AJ359" s="71"/>
      <c r="AK359" s="72"/>
      <c r="AL359" s="170"/>
      <c r="AM359" s="72"/>
      <c r="AN359" s="111"/>
      <c r="AO359" s="72"/>
      <c r="AP359" s="156"/>
      <c r="AQ359" s="72"/>
      <c r="AR359" s="156"/>
      <c r="AS359" s="72"/>
      <c r="AT359" s="160"/>
      <c r="AU359" s="72"/>
      <c r="AV359" s="156"/>
      <c r="AW359" s="71"/>
      <c r="AX359" s="72"/>
      <c r="AY359" s="111"/>
      <c r="AZ359" s="71"/>
      <c r="BA359" s="72"/>
      <c r="BB359" s="171"/>
      <c r="BC359" s="72"/>
      <c r="BD359" s="75"/>
    </row>
    <row r="360" ht="16.5" customHeight="1" outlineLevel="1">
      <c r="A360" s="75"/>
      <c r="B360" s="105"/>
      <c r="C360" s="106"/>
      <c r="D360" s="72"/>
      <c r="E360" s="107"/>
      <c r="F360" s="71"/>
      <c r="G360" s="107"/>
      <c r="H360" s="71"/>
      <c r="I360" s="107"/>
      <c r="J360" s="71"/>
      <c r="K360" s="71"/>
      <c r="L360" s="71"/>
      <c r="M360" s="72"/>
      <c r="N360" s="246"/>
      <c r="O360" s="72"/>
      <c r="P360" s="109"/>
      <c r="Q360" s="71"/>
      <c r="R360" s="110"/>
      <c r="S360" s="72"/>
      <c r="T360" s="111"/>
      <c r="U360" s="72"/>
      <c r="V360" s="112"/>
      <c r="W360" s="71"/>
      <c r="X360" s="72"/>
      <c r="Y360" s="112"/>
      <c r="Z360" s="72"/>
      <c r="AA360" s="75"/>
      <c r="AB360" s="169"/>
      <c r="AC360" s="72"/>
      <c r="AD360" s="170"/>
      <c r="AE360" s="72"/>
      <c r="AF360" s="170"/>
      <c r="AG360" s="71"/>
      <c r="AH360" s="72"/>
      <c r="AI360" s="170"/>
      <c r="AJ360" s="71"/>
      <c r="AK360" s="72"/>
      <c r="AL360" s="170"/>
      <c r="AM360" s="72"/>
      <c r="AN360" s="111"/>
      <c r="AO360" s="72"/>
      <c r="AP360" s="156"/>
      <c r="AQ360" s="72"/>
      <c r="AR360" s="156"/>
      <c r="AS360" s="72"/>
      <c r="AT360" s="160"/>
      <c r="AU360" s="72"/>
      <c r="AV360" s="156"/>
      <c r="AW360" s="71"/>
      <c r="AX360" s="72"/>
      <c r="AY360" s="111"/>
      <c r="AZ360" s="71"/>
      <c r="BA360" s="72"/>
      <c r="BB360" s="171"/>
      <c r="BC360" s="72"/>
      <c r="BD360" s="75"/>
    </row>
    <row r="361" ht="16.5" customHeight="1" outlineLevel="1">
      <c r="A361" s="75"/>
      <c r="B361" s="105"/>
      <c r="C361" s="106"/>
      <c r="D361" s="72"/>
      <c r="E361" s="107"/>
      <c r="F361" s="71"/>
      <c r="G361" s="107"/>
      <c r="H361" s="71"/>
      <c r="I361" s="107"/>
      <c r="J361" s="71"/>
      <c r="K361" s="71"/>
      <c r="L361" s="71"/>
      <c r="M361" s="72"/>
      <c r="N361" s="246"/>
      <c r="O361" s="72"/>
      <c r="P361" s="109"/>
      <c r="Q361" s="71"/>
      <c r="R361" s="110"/>
      <c r="S361" s="72"/>
      <c r="T361" s="111"/>
      <c r="U361" s="72"/>
      <c r="V361" s="112"/>
      <c r="W361" s="71"/>
      <c r="X361" s="72"/>
      <c r="Y361" s="112"/>
      <c r="Z361" s="72"/>
      <c r="AA361" s="75"/>
      <c r="AB361" s="169"/>
      <c r="AC361" s="72"/>
      <c r="AD361" s="170"/>
      <c r="AE361" s="72"/>
      <c r="AF361" s="170"/>
      <c r="AG361" s="71"/>
      <c r="AH361" s="72"/>
      <c r="AI361" s="170"/>
      <c r="AJ361" s="71"/>
      <c r="AK361" s="72"/>
      <c r="AL361" s="170"/>
      <c r="AM361" s="72"/>
      <c r="AN361" s="111"/>
      <c r="AO361" s="72"/>
      <c r="AP361" s="156"/>
      <c r="AQ361" s="72"/>
      <c r="AR361" s="156"/>
      <c r="AS361" s="72"/>
      <c r="AT361" s="160"/>
      <c r="AU361" s="72"/>
      <c r="AV361" s="156"/>
      <c r="AW361" s="71"/>
      <c r="AX361" s="72"/>
      <c r="AY361" s="111"/>
      <c r="AZ361" s="71"/>
      <c r="BA361" s="72"/>
      <c r="BB361" s="171"/>
      <c r="BC361" s="72"/>
      <c r="BD361" s="75"/>
    </row>
    <row r="362" ht="16.5" customHeight="1" outlineLevel="1">
      <c r="A362" s="75"/>
      <c r="B362" s="105"/>
      <c r="C362" s="106"/>
      <c r="D362" s="72"/>
      <c r="E362" s="107"/>
      <c r="F362" s="71"/>
      <c r="G362" s="107"/>
      <c r="H362" s="71"/>
      <c r="I362" s="107"/>
      <c r="J362" s="71"/>
      <c r="K362" s="71"/>
      <c r="L362" s="71"/>
      <c r="M362" s="72"/>
      <c r="N362" s="246"/>
      <c r="O362" s="72"/>
      <c r="P362" s="109"/>
      <c r="Q362" s="71"/>
      <c r="R362" s="110"/>
      <c r="S362" s="72"/>
      <c r="T362" s="111"/>
      <c r="U362" s="72"/>
      <c r="V362" s="112"/>
      <c r="W362" s="71"/>
      <c r="X362" s="72"/>
      <c r="Y362" s="112"/>
      <c r="Z362" s="72"/>
      <c r="AA362" s="75"/>
      <c r="AB362" s="169"/>
      <c r="AC362" s="72"/>
      <c r="AD362" s="170"/>
      <c r="AE362" s="72"/>
      <c r="AF362" s="170"/>
      <c r="AG362" s="71"/>
      <c r="AH362" s="72"/>
      <c r="AI362" s="170"/>
      <c r="AJ362" s="71"/>
      <c r="AK362" s="72"/>
      <c r="AL362" s="170"/>
      <c r="AM362" s="72"/>
      <c r="AN362" s="111"/>
      <c r="AO362" s="72"/>
      <c r="AP362" s="156"/>
      <c r="AQ362" s="72"/>
      <c r="AR362" s="156"/>
      <c r="AS362" s="72"/>
      <c r="AT362" s="160"/>
      <c r="AU362" s="72"/>
      <c r="AV362" s="156"/>
      <c r="AW362" s="71"/>
      <c r="AX362" s="72"/>
      <c r="AY362" s="111"/>
      <c r="AZ362" s="71"/>
      <c r="BA362" s="72"/>
      <c r="BB362" s="171"/>
      <c r="BC362" s="72"/>
      <c r="BD362" s="75"/>
    </row>
    <row r="363" ht="16.5" customHeight="1" outlineLevel="1">
      <c r="A363" s="75"/>
      <c r="B363" s="105"/>
      <c r="C363" s="106"/>
      <c r="D363" s="72"/>
      <c r="E363" s="107"/>
      <c r="F363" s="71"/>
      <c r="G363" s="107"/>
      <c r="H363" s="71"/>
      <c r="I363" s="107"/>
      <c r="J363" s="71"/>
      <c r="K363" s="71"/>
      <c r="L363" s="71"/>
      <c r="M363" s="72"/>
      <c r="N363" s="246"/>
      <c r="O363" s="72"/>
      <c r="P363" s="109"/>
      <c r="Q363" s="71"/>
      <c r="R363" s="110"/>
      <c r="S363" s="72"/>
      <c r="T363" s="111"/>
      <c r="U363" s="72"/>
      <c r="V363" s="112"/>
      <c r="W363" s="71"/>
      <c r="X363" s="72"/>
      <c r="Y363" s="112"/>
      <c r="Z363" s="72"/>
      <c r="AA363" s="75"/>
      <c r="AB363" s="169"/>
      <c r="AC363" s="72"/>
      <c r="AD363" s="170"/>
      <c r="AE363" s="72"/>
      <c r="AF363" s="170"/>
      <c r="AG363" s="71"/>
      <c r="AH363" s="72"/>
      <c r="AI363" s="170"/>
      <c r="AJ363" s="71"/>
      <c r="AK363" s="72"/>
      <c r="AL363" s="170"/>
      <c r="AM363" s="72"/>
      <c r="AN363" s="111"/>
      <c r="AO363" s="72"/>
      <c r="AP363" s="156"/>
      <c r="AQ363" s="72"/>
      <c r="AR363" s="156"/>
      <c r="AS363" s="72"/>
      <c r="AT363" s="160"/>
      <c r="AU363" s="72"/>
      <c r="AV363" s="156"/>
      <c r="AW363" s="71"/>
      <c r="AX363" s="72"/>
      <c r="AY363" s="111"/>
      <c r="AZ363" s="71"/>
      <c r="BA363" s="72"/>
      <c r="BB363" s="171"/>
      <c r="BC363" s="72"/>
      <c r="BD363" s="75"/>
    </row>
    <row r="364" ht="16.5" customHeight="1" outlineLevel="1">
      <c r="A364" s="75"/>
      <c r="B364" s="105"/>
      <c r="C364" s="106"/>
      <c r="D364" s="72"/>
      <c r="E364" s="107"/>
      <c r="F364" s="71"/>
      <c r="G364" s="107"/>
      <c r="H364" s="71"/>
      <c r="I364" s="107"/>
      <c r="J364" s="71"/>
      <c r="K364" s="71"/>
      <c r="L364" s="71"/>
      <c r="M364" s="72"/>
      <c r="N364" s="246"/>
      <c r="O364" s="72"/>
      <c r="P364" s="109"/>
      <c r="Q364" s="71"/>
      <c r="R364" s="110"/>
      <c r="S364" s="72"/>
      <c r="T364" s="111"/>
      <c r="U364" s="72"/>
      <c r="V364" s="112"/>
      <c r="W364" s="71"/>
      <c r="X364" s="72"/>
      <c r="Y364" s="112"/>
      <c r="Z364" s="72"/>
      <c r="AA364" s="75"/>
      <c r="AB364" s="169"/>
      <c r="AC364" s="72"/>
      <c r="AD364" s="170"/>
      <c r="AE364" s="72"/>
      <c r="AF364" s="170"/>
      <c r="AG364" s="71"/>
      <c r="AH364" s="72"/>
      <c r="AI364" s="170"/>
      <c r="AJ364" s="71"/>
      <c r="AK364" s="72"/>
      <c r="AL364" s="170"/>
      <c r="AM364" s="72"/>
      <c r="AN364" s="111"/>
      <c r="AO364" s="72"/>
      <c r="AP364" s="156"/>
      <c r="AQ364" s="72"/>
      <c r="AR364" s="156"/>
      <c r="AS364" s="72"/>
      <c r="AT364" s="160"/>
      <c r="AU364" s="72"/>
      <c r="AV364" s="156"/>
      <c r="AW364" s="71"/>
      <c r="AX364" s="72"/>
      <c r="AY364" s="111"/>
      <c r="AZ364" s="71"/>
      <c r="BA364" s="72"/>
      <c r="BB364" s="171"/>
      <c r="BC364" s="72"/>
      <c r="BD364" s="75"/>
    </row>
    <row r="365" ht="16.5" customHeight="1" outlineLevel="1">
      <c r="A365" s="75"/>
      <c r="B365" s="105"/>
      <c r="C365" s="106"/>
      <c r="D365" s="72"/>
      <c r="E365" s="107"/>
      <c r="F365" s="71"/>
      <c r="G365" s="107"/>
      <c r="H365" s="71"/>
      <c r="I365" s="107"/>
      <c r="J365" s="71"/>
      <c r="K365" s="71"/>
      <c r="L365" s="71"/>
      <c r="M365" s="72"/>
      <c r="N365" s="246"/>
      <c r="O365" s="72"/>
      <c r="P365" s="109"/>
      <c r="Q365" s="71"/>
      <c r="R365" s="110"/>
      <c r="S365" s="72"/>
      <c r="T365" s="111"/>
      <c r="U365" s="72"/>
      <c r="V365" s="112"/>
      <c r="W365" s="71"/>
      <c r="X365" s="72"/>
      <c r="Y365" s="112"/>
      <c r="Z365" s="72"/>
      <c r="AA365" s="75"/>
      <c r="AB365" s="169"/>
      <c r="AC365" s="72"/>
      <c r="AD365" s="170"/>
      <c r="AE365" s="72"/>
      <c r="AF365" s="170"/>
      <c r="AG365" s="71"/>
      <c r="AH365" s="72"/>
      <c r="AI365" s="170"/>
      <c r="AJ365" s="71"/>
      <c r="AK365" s="72"/>
      <c r="AL365" s="170"/>
      <c r="AM365" s="72"/>
      <c r="AN365" s="111"/>
      <c r="AO365" s="72"/>
      <c r="AP365" s="156"/>
      <c r="AQ365" s="72"/>
      <c r="AR365" s="156"/>
      <c r="AS365" s="72"/>
      <c r="AT365" s="160"/>
      <c r="AU365" s="72"/>
      <c r="AV365" s="156"/>
      <c r="AW365" s="71"/>
      <c r="AX365" s="72"/>
      <c r="AY365" s="111"/>
      <c r="AZ365" s="71"/>
      <c r="BA365" s="72"/>
      <c r="BB365" s="171"/>
      <c r="BC365" s="72"/>
      <c r="BD365" s="75"/>
    </row>
    <row r="366" ht="16.5" customHeight="1" outlineLevel="1">
      <c r="A366" s="75"/>
      <c r="B366" s="105"/>
      <c r="C366" s="106"/>
      <c r="D366" s="72"/>
      <c r="E366" s="107"/>
      <c r="F366" s="71"/>
      <c r="G366" s="107"/>
      <c r="H366" s="71"/>
      <c r="I366" s="107"/>
      <c r="J366" s="71"/>
      <c r="K366" s="71"/>
      <c r="L366" s="71"/>
      <c r="M366" s="72"/>
      <c r="N366" s="246"/>
      <c r="O366" s="72"/>
      <c r="P366" s="109"/>
      <c r="Q366" s="71"/>
      <c r="R366" s="110"/>
      <c r="S366" s="72"/>
      <c r="T366" s="111"/>
      <c r="U366" s="72"/>
      <c r="V366" s="112"/>
      <c r="W366" s="71"/>
      <c r="X366" s="72"/>
      <c r="Y366" s="112"/>
      <c r="Z366" s="72"/>
      <c r="AA366" s="75"/>
      <c r="AB366" s="169"/>
      <c r="AC366" s="72"/>
      <c r="AD366" s="170"/>
      <c r="AE366" s="72"/>
      <c r="AF366" s="170"/>
      <c r="AG366" s="71"/>
      <c r="AH366" s="72"/>
      <c r="AI366" s="170"/>
      <c r="AJ366" s="71"/>
      <c r="AK366" s="72"/>
      <c r="AL366" s="170"/>
      <c r="AM366" s="72"/>
      <c r="AN366" s="111"/>
      <c r="AO366" s="72"/>
      <c r="AP366" s="156"/>
      <c r="AQ366" s="72"/>
      <c r="AR366" s="156"/>
      <c r="AS366" s="72"/>
      <c r="AT366" s="160"/>
      <c r="AU366" s="72"/>
      <c r="AV366" s="156"/>
      <c r="AW366" s="71"/>
      <c r="AX366" s="72"/>
      <c r="AY366" s="111"/>
      <c r="AZ366" s="71"/>
      <c r="BA366" s="72"/>
      <c r="BB366" s="171"/>
      <c r="BC366" s="72"/>
      <c r="BD366" s="75"/>
    </row>
    <row r="367" ht="16.5" customHeight="1" outlineLevel="1">
      <c r="A367" s="75"/>
      <c r="B367" s="105"/>
      <c r="C367" s="106"/>
      <c r="D367" s="72"/>
      <c r="E367" s="107"/>
      <c r="F367" s="71"/>
      <c r="G367" s="107"/>
      <c r="H367" s="71"/>
      <c r="I367" s="107"/>
      <c r="J367" s="71"/>
      <c r="K367" s="71"/>
      <c r="L367" s="71"/>
      <c r="M367" s="72"/>
      <c r="N367" s="246"/>
      <c r="O367" s="72"/>
      <c r="P367" s="109"/>
      <c r="Q367" s="71"/>
      <c r="R367" s="110"/>
      <c r="S367" s="72"/>
      <c r="T367" s="111"/>
      <c r="U367" s="72"/>
      <c r="V367" s="112"/>
      <c r="W367" s="71"/>
      <c r="X367" s="72"/>
      <c r="Y367" s="112"/>
      <c r="Z367" s="72"/>
      <c r="AA367" s="75"/>
      <c r="AB367" s="169"/>
      <c r="AC367" s="72"/>
      <c r="AD367" s="170"/>
      <c r="AE367" s="72"/>
      <c r="AF367" s="170"/>
      <c r="AG367" s="71"/>
      <c r="AH367" s="72"/>
      <c r="AI367" s="170"/>
      <c r="AJ367" s="71"/>
      <c r="AK367" s="72"/>
      <c r="AL367" s="170"/>
      <c r="AM367" s="72"/>
      <c r="AN367" s="111"/>
      <c r="AO367" s="72"/>
      <c r="AP367" s="156"/>
      <c r="AQ367" s="72"/>
      <c r="AR367" s="156"/>
      <c r="AS367" s="72"/>
      <c r="AT367" s="160"/>
      <c r="AU367" s="72"/>
      <c r="AV367" s="156"/>
      <c r="AW367" s="71"/>
      <c r="AX367" s="72"/>
      <c r="AY367" s="111"/>
      <c r="AZ367" s="71"/>
      <c r="BA367" s="72"/>
      <c r="BB367" s="171"/>
      <c r="BC367" s="72"/>
      <c r="BD367" s="75"/>
    </row>
    <row r="368" ht="16.5" customHeight="1" outlineLevel="1">
      <c r="A368" s="75"/>
      <c r="B368" s="105"/>
      <c r="C368" s="106"/>
      <c r="D368" s="72"/>
      <c r="E368" s="107"/>
      <c r="F368" s="71"/>
      <c r="G368" s="107"/>
      <c r="H368" s="71"/>
      <c r="I368" s="107"/>
      <c r="J368" s="71"/>
      <c r="K368" s="71"/>
      <c r="L368" s="71"/>
      <c r="M368" s="72"/>
      <c r="N368" s="246"/>
      <c r="O368" s="72"/>
      <c r="P368" s="109"/>
      <c r="Q368" s="71"/>
      <c r="R368" s="110"/>
      <c r="S368" s="72"/>
      <c r="T368" s="111"/>
      <c r="U368" s="72"/>
      <c r="V368" s="112"/>
      <c r="W368" s="71"/>
      <c r="X368" s="72"/>
      <c r="Y368" s="112"/>
      <c r="Z368" s="72"/>
      <c r="AA368" s="75"/>
      <c r="AB368" s="169"/>
      <c r="AC368" s="72"/>
      <c r="AD368" s="170"/>
      <c r="AE368" s="72"/>
      <c r="AF368" s="170"/>
      <c r="AG368" s="71"/>
      <c r="AH368" s="72"/>
      <c r="AI368" s="170"/>
      <c r="AJ368" s="71"/>
      <c r="AK368" s="72"/>
      <c r="AL368" s="170"/>
      <c r="AM368" s="72"/>
      <c r="AN368" s="111"/>
      <c r="AO368" s="72"/>
      <c r="AP368" s="156"/>
      <c r="AQ368" s="72"/>
      <c r="AR368" s="156"/>
      <c r="AS368" s="72"/>
      <c r="AT368" s="160"/>
      <c r="AU368" s="72"/>
      <c r="AV368" s="156"/>
      <c r="AW368" s="71"/>
      <c r="AX368" s="72"/>
      <c r="AY368" s="111"/>
      <c r="AZ368" s="71"/>
      <c r="BA368" s="72"/>
      <c r="BB368" s="171"/>
      <c r="BC368" s="72"/>
      <c r="BD368" s="75"/>
    </row>
    <row r="369" ht="16.5" customHeight="1" outlineLevel="1">
      <c r="A369" s="75"/>
      <c r="B369" s="105"/>
      <c r="C369" s="106"/>
      <c r="D369" s="72"/>
      <c r="E369" s="107"/>
      <c r="F369" s="71"/>
      <c r="G369" s="107"/>
      <c r="H369" s="71"/>
      <c r="I369" s="107"/>
      <c r="J369" s="71"/>
      <c r="K369" s="71"/>
      <c r="L369" s="71"/>
      <c r="M369" s="72"/>
      <c r="N369" s="246"/>
      <c r="O369" s="72"/>
      <c r="P369" s="109"/>
      <c r="Q369" s="71"/>
      <c r="R369" s="110"/>
      <c r="S369" s="72"/>
      <c r="T369" s="111"/>
      <c r="U369" s="72"/>
      <c r="V369" s="112"/>
      <c r="W369" s="71"/>
      <c r="X369" s="72"/>
      <c r="Y369" s="112"/>
      <c r="Z369" s="72"/>
      <c r="AA369" s="75"/>
      <c r="AB369" s="169"/>
      <c r="AC369" s="72"/>
      <c r="AD369" s="170"/>
      <c r="AE369" s="72"/>
      <c r="AF369" s="170"/>
      <c r="AG369" s="71"/>
      <c r="AH369" s="72"/>
      <c r="AI369" s="170"/>
      <c r="AJ369" s="71"/>
      <c r="AK369" s="72"/>
      <c r="AL369" s="170"/>
      <c r="AM369" s="72"/>
      <c r="AN369" s="111"/>
      <c r="AO369" s="72"/>
      <c r="AP369" s="156"/>
      <c r="AQ369" s="72"/>
      <c r="AR369" s="156"/>
      <c r="AS369" s="72"/>
      <c r="AT369" s="160"/>
      <c r="AU369" s="72"/>
      <c r="AV369" s="156"/>
      <c r="AW369" s="71"/>
      <c r="AX369" s="72"/>
      <c r="AY369" s="111"/>
      <c r="AZ369" s="71"/>
      <c r="BA369" s="72"/>
      <c r="BB369" s="171"/>
      <c r="BC369" s="72"/>
      <c r="BD369" s="75"/>
    </row>
    <row r="370" ht="16.5" customHeight="1" outlineLevel="1">
      <c r="A370" s="75"/>
      <c r="B370" s="105"/>
      <c r="C370" s="106"/>
      <c r="D370" s="72"/>
      <c r="E370" s="107"/>
      <c r="F370" s="71"/>
      <c r="G370" s="107"/>
      <c r="H370" s="71"/>
      <c r="I370" s="107"/>
      <c r="J370" s="71"/>
      <c r="K370" s="71"/>
      <c r="L370" s="71"/>
      <c r="M370" s="72"/>
      <c r="N370" s="246"/>
      <c r="O370" s="72"/>
      <c r="P370" s="109"/>
      <c r="Q370" s="71"/>
      <c r="R370" s="110"/>
      <c r="S370" s="72"/>
      <c r="T370" s="111"/>
      <c r="U370" s="72"/>
      <c r="V370" s="112"/>
      <c r="W370" s="71"/>
      <c r="X370" s="72"/>
      <c r="Y370" s="112"/>
      <c r="Z370" s="72"/>
      <c r="AA370" s="75"/>
      <c r="AB370" s="169"/>
      <c r="AC370" s="72"/>
      <c r="AD370" s="170"/>
      <c r="AE370" s="72"/>
      <c r="AF370" s="170"/>
      <c r="AG370" s="71"/>
      <c r="AH370" s="72"/>
      <c r="AI370" s="170"/>
      <c r="AJ370" s="71"/>
      <c r="AK370" s="72"/>
      <c r="AL370" s="170"/>
      <c r="AM370" s="72"/>
      <c r="AN370" s="111"/>
      <c r="AO370" s="72"/>
      <c r="AP370" s="156"/>
      <c r="AQ370" s="72"/>
      <c r="AR370" s="156"/>
      <c r="AS370" s="72"/>
      <c r="AT370" s="160"/>
      <c r="AU370" s="72"/>
      <c r="AV370" s="156"/>
      <c r="AW370" s="71"/>
      <c r="AX370" s="72"/>
      <c r="AY370" s="111"/>
      <c r="AZ370" s="71"/>
      <c r="BA370" s="72"/>
      <c r="BB370" s="171"/>
      <c r="BC370" s="72"/>
      <c r="BD370" s="75"/>
    </row>
    <row r="371" ht="16.5" customHeight="1" outlineLevel="1">
      <c r="A371" s="75"/>
      <c r="B371" s="105"/>
      <c r="C371" s="106"/>
      <c r="D371" s="72"/>
      <c r="E371" s="107"/>
      <c r="F371" s="71"/>
      <c r="G371" s="107"/>
      <c r="H371" s="71"/>
      <c r="I371" s="107"/>
      <c r="J371" s="71"/>
      <c r="K371" s="71"/>
      <c r="L371" s="71"/>
      <c r="M371" s="72"/>
      <c r="N371" s="246"/>
      <c r="O371" s="72"/>
      <c r="P371" s="109"/>
      <c r="Q371" s="71"/>
      <c r="R371" s="110"/>
      <c r="S371" s="72"/>
      <c r="T371" s="111"/>
      <c r="U371" s="72"/>
      <c r="V371" s="112"/>
      <c r="W371" s="71"/>
      <c r="X371" s="72"/>
      <c r="Y371" s="112"/>
      <c r="Z371" s="72"/>
      <c r="AA371" s="75"/>
      <c r="AB371" s="169"/>
      <c r="AC371" s="72"/>
      <c r="AD371" s="170"/>
      <c r="AE371" s="72"/>
      <c r="AF371" s="170"/>
      <c r="AG371" s="71"/>
      <c r="AH371" s="72"/>
      <c r="AI371" s="170"/>
      <c r="AJ371" s="71"/>
      <c r="AK371" s="72"/>
      <c r="AL371" s="170"/>
      <c r="AM371" s="72"/>
      <c r="AN371" s="111"/>
      <c r="AO371" s="72"/>
      <c r="AP371" s="156"/>
      <c r="AQ371" s="72"/>
      <c r="AR371" s="156"/>
      <c r="AS371" s="72"/>
      <c r="AT371" s="160"/>
      <c r="AU371" s="72"/>
      <c r="AV371" s="156"/>
      <c r="AW371" s="71"/>
      <c r="AX371" s="72"/>
      <c r="AY371" s="111"/>
      <c r="AZ371" s="71"/>
      <c r="BA371" s="72"/>
      <c r="BB371" s="171"/>
      <c r="BC371" s="72"/>
      <c r="BD371" s="75"/>
    </row>
    <row r="372" ht="16.5" customHeight="1" outlineLevel="1">
      <c r="A372" s="75"/>
      <c r="B372" s="105"/>
      <c r="C372" s="106"/>
      <c r="D372" s="72"/>
      <c r="E372" s="107"/>
      <c r="F372" s="71"/>
      <c r="G372" s="107"/>
      <c r="H372" s="71"/>
      <c r="I372" s="107"/>
      <c r="J372" s="71"/>
      <c r="K372" s="71"/>
      <c r="L372" s="71"/>
      <c r="M372" s="72"/>
      <c r="N372" s="246"/>
      <c r="O372" s="72"/>
      <c r="P372" s="109"/>
      <c r="Q372" s="71"/>
      <c r="R372" s="110"/>
      <c r="S372" s="72"/>
      <c r="T372" s="111"/>
      <c r="U372" s="72"/>
      <c r="V372" s="112"/>
      <c r="W372" s="71"/>
      <c r="X372" s="72"/>
      <c r="Y372" s="112"/>
      <c r="Z372" s="72"/>
      <c r="AA372" s="75"/>
      <c r="AB372" s="169"/>
      <c r="AC372" s="72"/>
      <c r="AD372" s="170"/>
      <c r="AE372" s="72"/>
      <c r="AF372" s="170"/>
      <c r="AG372" s="71"/>
      <c r="AH372" s="72"/>
      <c r="AI372" s="170"/>
      <c r="AJ372" s="71"/>
      <c r="AK372" s="72"/>
      <c r="AL372" s="170"/>
      <c r="AM372" s="72"/>
      <c r="AN372" s="111"/>
      <c r="AO372" s="72"/>
      <c r="AP372" s="156"/>
      <c r="AQ372" s="72"/>
      <c r="AR372" s="156"/>
      <c r="AS372" s="72"/>
      <c r="AT372" s="160"/>
      <c r="AU372" s="72"/>
      <c r="AV372" s="156"/>
      <c r="AW372" s="71"/>
      <c r="AX372" s="72"/>
      <c r="AY372" s="111"/>
      <c r="AZ372" s="71"/>
      <c r="BA372" s="72"/>
      <c r="BB372" s="171"/>
      <c r="BC372" s="72"/>
      <c r="BD372" s="75"/>
    </row>
    <row r="373" ht="16.5" customHeight="1" outlineLevel="1">
      <c r="A373" s="75"/>
      <c r="B373" s="105"/>
      <c r="C373" s="106"/>
      <c r="D373" s="72"/>
      <c r="E373" s="107"/>
      <c r="F373" s="71"/>
      <c r="G373" s="107"/>
      <c r="H373" s="71"/>
      <c r="I373" s="107"/>
      <c r="J373" s="71"/>
      <c r="K373" s="71"/>
      <c r="L373" s="71"/>
      <c r="M373" s="72"/>
      <c r="N373" s="246"/>
      <c r="O373" s="72"/>
      <c r="P373" s="109"/>
      <c r="Q373" s="71"/>
      <c r="R373" s="110"/>
      <c r="S373" s="72"/>
      <c r="T373" s="111"/>
      <c r="U373" s="72"/>
      <c r="V373" s="112"/>
      <c r="W373" s="71"/>
      <c r="X373" s="72"/>
      <c r="Y373" s="112"/>
      <c r="Z373" s="72"/>
      <c r="AA373" s="75"/>
      <c r="AB373" s="169"/>
      <c r="AC373" s="72"/>
      <c r="AD373" s="170"/>
      <c r="AE373" s="72"/>
      <c r="AF373" s="170"/>
      <c r="AG373" s="71"/>
      <c r="AH373" s="72"/>
      <c r="AI373" s="170"/>
      <c r="AJ373" s="71"/>
      <c r="AK373" s="72"/>
      <c r="AL373" s="170"/>
      <c r="AM373" s="72"/>
      <c r="AN373" s="111"/>
      <c r="AO373" s="72"/>
      <c r="AP373" s="156"/>
      <c r="AQ373" s="72"/>
      <c r="AR373" s="156"/>
      <c r="AS373" s="72"/>
      <c r="AT373" s="160"/>
      <c r="AU373" s="72"/>
      <c r="AV373" s="156"/>
      <c r="AW373" s="71"/>
      <c r="AX373" s="72"/>
      <c r="AY373" s="111"/>
      <c r="AZ373" s="71"/>
      <c r="BA373" s="72"/>
      <c r="BB373" s="171"/>
      <c r="BC373" s="72"/>
      <c r="BD373" s="75"/>
    </row>
    <row r="374" ht="16.5" customHeight="1" outlineLevel="1">
      <c r="A374" s="75"/>
      <c r="B374" s="105"/>
      <c r="C374" s="106"/>
      <c r="D374" s="72"/>
      <c r="E374" s="107"/>
      <c r="F374" s="71"/>
      <c r="G374" s="107"/>
      <c r="H374" s="71"/>
      <c r="I374" s="107"/>
      <c r="J374" s="71"/>
      <c r="K374" s="71"/>
      <c r="L374" s="71"/>
      <c r="M374" s="72"/>
      <c r="N374" s="246"/>
      <c r="O374" s="72"/>
      <c r="P374" s="109"/>
      <c r="Q374" s="71"/>
      <c r="R374" s="110"/>
      <c r="S374" s="72"/>
      <c r="T374" s="111"/>
      <c r="U374" s="72"/>
      <c r="V374" s="112"/>
      <c r="W374" s="71"/>
      <c r="X374" s="72"/>
      <c r="Y374" s="112"/>
      <c r="Z374" s="72"/>
      <c r="AA374" s="75"/>
      <c r="AB374" s="169"/>
      <c r="AC374" s="72"/>
      <c r="AD374" s="170"/>
      <c r="AE374" s="72"/>
      <c r="AF374" s="170"/>
      <c r="AG374" s="71"/>
      <c r="AH374" s="72"/>
      <c r="AI374" s="170"/>
      <c r="AJ374" s="71"/>
      <c r="AK374" s="72"/>
      <c r="AL374" s="170"/>
      <c r="AM374" s="72"/>
      <c r="AN374" s="111"/>
      <c r="AO374" s="72"/>
      <c r="AP374" s="156"/>
      <c r="AQ374" s="72"/>
      <c r="AR374" s="156"/>
      <c r="AS374" s="72"/>
      <c r="AT374" s="160"/>
      <c r="AU374" s="72"/>
      <c r="AV374" s="156"/>
      <c r="AW374" s="71"/>
      <c r="AX374" s="72"/>
      <c r="AY374" s="111"/>
      <c r="AZ374" s="71"/>
      <c r="BA374" s="72"/>
      <c r="BB374" s="171"/>
      <c r="BC374" s="72"/>
      <c r="BD374" s="75"/>
    </row>
    <row r="375" ht="16.5" customHeight="1" outlineLevel="1">
      <c r="A375" s="75"/>
      <c r="B375" s="105"/>
      <c r="C375" s="106"/>
      <c r="D375" s="72"/>
      <c r="E375" s="107"/>
      <c r="F375" s="71"/>
      <c r="G375" s="107"/>
      <c r="H375" s="71"/>
      <c r="I375" s="107"/>
      <c r="J375" s="71"/>
      <c r="K375" s="71"/>
      <c r="L375" s="71"/>
      <c r="M375" s="72"/>
      <c r="N375" s="246"/>
      <c r="O375" s="72"/>
      <c r="P375" s="109"/>
      <c r="Q375" s="71"/>
      <c r="R375" s="110"/>
      <c r="S375" s="72"/>
      <c r="T375" s="111"/>
      <c r="U375" s="72"/>
      <c r="V375" s="112"/>
      <c r="W375" s="71"/>
      <c r="X375" s="72"/>
      <c r="Y375" s="112"/>
      <c r="Z375" s="72"/>
      <c r="AA375" s="75"/>
      <c r="AB375" s="169"/>
      <c r="AC375" s="72"/>
      <c r="AD375" s="170"/>
      <c r="AE375" s="72"/>
      <c r="AF375" s="170"/>
      <c r="AG375" s="71"/>
      <c r="AH375" s="72"/>
      <c r="AI375" s="170"/>
      <c r="AJ375" s="71"/>
      <c r="AK375" s="72"/>
      <c r="AL375" s="170"/>
      <c r="AM375" s="72"/>
      <c r="AN375" s="111"/>
      <c r="AO375" s="72"/>
      <c r="AP375" s="156"/>
      <c r="AQ375" s="72"/>
      <c r="AR375" s="156"/>
      <c r="AS375" s="72"/>
      <c r="AT375" s="160"/>
      <c r="AU375" s="72"/>
      <c r="AV375" s="156"/>
      <c r="AW375" s="71"/>
      <c r="AX375" s="72"/>
      <c r="AY375" s="111"/>
      <c r="AZ375" s="71"/>
      <c r="BA375" s="72"/>
      <c r="BB375" s="171"/>
      <c r="BC375" s="72"/>
      <c r="BD375" s="75"/>
    </row>
    <row r="376" ht="16.5" customHeight="1" outlineLevel="1">
      <c r="A376" s="75"/>
      <c r="B376" s="105"/>
      <c r="C376" s="106"/>
      <c r="D376" s="72"/>
      <c r="E376" s="107"/>
      <c r="F376" s="71"/>
      <c r="G376" s="107"/>
      <c r="H376" s="71"/>
      <c r="I376" s="107"/>
      <c r="J376" s="71"/>
      <c r="K376" s="71"/>
      <c r="L376" s="71"/>
      <c r="M376" s="72"/>
      <c r="N376" s="246"/>
      <c r="O376" s="72"/>
      <c r="P376" s="109"/>
      <c r="Q376" s="71"/>
      <c r="R376" s="110"/>
      <c r="S376" s="72"/>
      <c r="T376" s="111"/>
      <c r="U376" s="72"/>
      <c r="V376" s="112"/>
      <c r="W376" s="71"/>
      <c r="X376" s="72"/>
      <c r="Y376" s="112"/>
      <c r="Z376" s="72"/>
      <c r="AA376" s="75"/>
      <c r="AB376" s="169"/>
      <c r="AC376" s="72"/>
      <c r="AD376" s="170"/>
      <c r="AE376" s="72"/>
      <c r="AF376" s="170"/>
      <c r="AG376" s="71"/>
      <c r="AH376" s="72"/>
      <c r="AI376" s="170"/>
      <c r="AJ376" s="71"/>
      <c r="AK376" s="72"/>
      <c r="AL376" s="170"/>
      <c r="AM376" s="72"/>
      <c r="AN376" s="111"/>
      <c r="AO376" s="72"/>
      <c r="AP376" s="156"/>
      <c r="AQ376" s="72"/>
      <c r="AR376" s="156"/>
      <c r="AS376" s="72"/>
      <c r="AT376" s="160"/>
      <c r="AU376" s="72"/>
      <c r="AV376" s="156"/>
      <c r="AW376" s="71"/>
      <c r="AX376" s="72"/>
      <c r="AY376" s="111"/>
      <c r="AZ376" s="71"/>
      <c r="BA376" s="72"/>
      <c r="BB376" s="171"/>
      <c r="BC376" s="72"/>
      <c r="BD376" s="75"/>
    </row>
    <row r="377" ht="16.5" customHeight="1" outlineLevel="1">
      <c r="A377" s="75"/>
      <c r="B377" s="105"/>
      <c r="C377" s="106"/>
      <c r="D377" s="72"/>
      <c r="E377" s="107"/>
      <c r="F377" s="71"/>
      <c r="G377" s="107"/>
      <c r="H377" s="71"/>
      <c r="I377" s="107"/>
      <c r="J377" s="71"/>
      <c r="K377" s="71"/>
      <c r="L377" s="71"/>
      <c r="M377" s="72"/>
      <c r="N377" s="246"/>
      <c r="O377" s="72"/>
      <c r="P377" s="109"/>
      <c r="Q377" s="71"/>
      <c r="R377" s="110"/>
      <c r="S377" s="72"/>
      <c r="T377" s="111"/>
      <c r="U377" s="72"/>
      <c r="V377" s="112"/>
      <c r="W377" s="71"/>
      <c r="X377" s="72"/>
      <c r="Y377" s="112"/>
      <c r="Z377" s="72"/>
      <c r="AA377" s="75"/>
      <c r="AB377" s="169"/>
      <c r="AC377" s="72"/>
      <c r="AD377" s="170"/>
      <c r="AE377" s="72"/>
      <c r="AF377" s="170"/>
      <c r="AG377" s="71"/>
      <c r="AH377" s="72"/>
      <c r="AI377" s="170"/>
      <c r="AJ377" s="71"/>
      <c r="AK377" s="72"/>
      <c r="AL377" s="170"/>
      <c r="AM377" s="72"/>
      <c r="AN377" s="111"/>
      <c r="AO377" s="72"/>
      <c r="AP377" s="156"/>
      <c r="AQ377" s="72"/>
      <c r="AR377" s="156"/>
      <c r="AS377" s="72"/>
      <c r="AT377" s="160"/>
      <c r="AU377" s="72"/>
      <c r="AV377" s="156"/>
      <c r="AW377" s="71"/>
      <c r="AX377" s="72"/>
      <c r="AY377" s="111"/>
      <c r="AZ377" s="71"/>
      <c r="BA377" s="72"/>
      <c r="BB377" s="171"/>
      <c r="BC377" s="72"/>
      <c r="BD377" s="75"/>
    </row>
    <row r="378" ht="16.5" customHeight="1" outlineLevel="1">
      <c r="A378" s="75"/>
      <c r="B378" s="105"/>
      <c r="C378" s="106"/>
      <c r="D378" s="72"/>
      <c r="E378" s="107"/>
      <c r="F378" s="71"/>
      <c r="G378" s="107"/>
      <c r="H378" s="71"/>
      <c r="I378" s="107"/>
      <c r="J378" s="71"/>
      <c r="K378" s="71"/>
      <c r="L378" s="71"/>
      <c r="M378" s="72"/>
      <c r="N378" s="246"/>
      <c r="O378" s="72"/>
      <c r="P378" s="109"/>
      <c r="Q378" s="71"/>
      <c r="R378" s="110"/>
      <c r="S378" s="72"/>
      <c r="T378" s="111"/>
      <c r="U378" s="72"/>
      <c r="V378" s="112"/>
      <c r="W378" s="71"/>
      <c r="X378" s="72"/>
      <c r="Y378" s="112"/>
      <c r="Z378" s="72"/>
      <c r="AA378" s="75"/>
      <c r="AB378" s="169"/>
      <c r="AC378" s="72"/>
      <c r="AD378" s="170"/>
      <c r="AE378" s="72"/>
      <c r="AF378" s="170"/>
      <c r="AG378" s="71"/>
      <c r="AH378" s="72"/>
      <c r="AI378" s="170"/>
      <c r="AJ378" s="71"/>
      <c r="AK378" s="72"/>
      <c r="AL378" s="170"/>
      <c r="AM378" s="72"/>
      <c r="AN378" s="111"/>
      <c r="AO378" s="72"/>
      <c r="AP378" s="156"/>
      <c r="AQ378" s="72"/>
      <c r="AR378" s="156"/>
      <c r="AS378" s="72"/>
      <c r="AT378" s="160"/>
      <c r="AU378" s="72"/>
      <c r="AV378" s="156"/>
      <c r="AW378" s="71"/>
      <c r="AX378" s="72"/>
      <c r="AY378" s="111"/>
      <c r="AZ378" s="71"/>
      <c r="BA378" s="72"/>
      <c r="BB378" s="171"/>
      <c r="BC378" s="72"/>
      <c r="BD378" s="75"/>
    </row>
    <row r="379" ht="16.5" customHeight="1" outlineLevel="1">
      <c r="A379" s="75"/>
      <c r="B379" s="105"/>
      <c r="C379" s="106"/>
      <c r="D379" s="72"/>
      <c r="E379" s="107"/>
      <c r="F379" s="71"/>
      <c r="G379" s="107"/>
      <c r="H379" s="71"/>
      <c r="I379" s="107"/>
      <c r="J379" s="71"/>
      <c r="K379" s="71"/>
      <c r="L379" s="71"/>
      <c r="M379" s="72"/>
      <c r="N379" s="246"/>
      <c r="O379" s="72"/>
      <c r="P379" s="109"/>
      <c r="Q379" s="71"/>
      <c r="R379" s="110"/>
      <c r="S379" s="72"/>
      <c r="T379" s="111"/>
      <c r="U379" s="72"/>
      <c r="V379" s="112"/>
      <c r="W379" s="71"/>
      <c r="X379" s="72"/>
      <c r="Y379" s="112"/>
      <c r="Z379" s="72"/>
      <c r="AA379" s="75"/>
      <c r="AB379" s="169"/>
      <c r="AC379" s="72"/>
      <c r="AD379" s="170"/>
      <c r="AE379" s="72"/>
      <c r="AF379" s="170"/>
      <c r="AG379" s="71"/>
      <c r="AH379" s="72"/>
      <c r="AI379" s="170"/>
      <c r="AJ379" s="71"/>
      <c r="AK379" s="72"/>
      <c r="AL379" s="170"/>
      <c r="AM379" s="72"/>
      <c r="AN379" s="111"/>
      <c r="AO379" s="72"/>
      <c r="AP379" s="156"/>
      <c r="AQ379" s="72"/>
      <c r="AR379" s="156"/>
      <c r="AS379" s="72"/>
      <c r="AT379" s="160"/>
      <c r="AU379" s="72"/>
      <c r="AV379" s="156"/>
      <c r="AW379" s="71"/>
      <c r="AX379" s="72"/>
      <c r="AY379" s="111"/>
      <c r="AZ379" s="71"/>
      <c r="BA379" s="72"/>
      <c r="BB379" s="171"/>
      <c r="BC379" s="72"/>
      <c r="BD379" s="75"/>
    </row>
    <row r="380" ht="16.5" customHeight="1" outlineLevel="1">
      <c r="A380" s="75"/>
      <c r="B380" s="105"/>
      <c r="C380" s="106"/>
      <c r="D380" s="72"/>
      <c r="E380" s="107"/>
      <c r="F380" s="71"/>
      <c r="G380" s="107"/>
      <c r="H380" s="71"/>
      <c r="I380" s="107"/>
      <c r="J380" s="71"/>
      <c r="K380" s="71"/>
      <c r="L380" s="71"/>
      <c r="M380" s="72"/>
      <c r="N380" s="246"/>
      <c r="O380" s="72"/>
      <c r="P380" s="109"/>
      <c r="Q380" s="71"/>
      <c r="R380" s="110"/>
      <c r="S380" s="72"/>
      <c r="T380" s="111"/>
      <c r="U380" s="72"/>
      <c r="V380" s="112"/>
      <c r="W380" s="71"/>
      <c r="X380" s="72"/>
      <c r="Y380" s="112"/>
      <c r="Z380" s="72"/>
      <c r="AA380" s="75"/>
      <c r="AB380" s="169"/>
      <c r="AC380" s="72"/>
      <c r="AD380" s="170"/>
      <c r="AE380" s="72"/>
      <c r="AF380" s="170"/>
      <c r="AG380" s="71"/>
      <c r="AH380" s="72"/>
      <c r="AI380" s="170"/>
      <c r="AJ380" s="71"/>
      <c r="AK380" s="72"/>
      <c r="AL380" s="170"/>
      <c r="AM380" s="72"/>
      <c r="AN380" s="111"/>
      <c r="AO380" s="72"/>
      <c r="AP380" s="156"/>
      <c r="AQ380" s="72"/>
      <c r="AR380" s="156"/>
      <c r="AS380" s="72"/>
      <c r="AT380" s="160"/>
      <c r="AU380" s="72"/>
      <c r="AV380" s="156"/>
      <c r="AW380" s="71"/>
      <c r="AX380" s="72"/>
      <c r="AY380" s="111"/>
      <c r="AZ380" s="71"/>
      <c r="BA380" s="72"/>
      <c r="BB380" s="171"/>
      <c r="BC380" s="72"/>
      <c r="BD380" s="75"/>
    </row>
    <row r="381" ht="16.5" customHeight="1" outlineLevel="1">
      <c r="A381" s="75"/>
      <c r="B381" s="105"/>
      <c r="C381" s="106"/>
      <c r="D381" s="72"/>
      <c r="E381" s="107"/>
      <c r="F381" s="71"/>
      <c r="G381" s="107"/>
      <c r="H381" s="71"/>
      <c r="I381" s="107"/>
      <c r="J381" s="71"/>
      <c r="K381" s="71"/>
      <c r="L381" s="71"/>
      <c r="M381" s="72"/>
      <c r="N381" s="246"/>
      <c r="O381" s="72"/>
      <c r="P381" s="109"/>
      <c r="Q381" s="71"/>
      <c r="R381" s="110"/>
      <c r="S381" s="72"/>
      <c r="T381" s="111"/>
      <c r="U381" s="72"/>
      <c r="V381" s="112"/>
      <c r="W381" s="71"/>
      <c r="X381" s="72"/>
      <c r="Y381" s="112"/>
      <c r="Z381" s="72"/>
      <c r="AA381" s="75"/>
      <c r="AB381" s="169"/>
      <c r="AC381" s="72"/>
      <c r="AD381" s="170"/>
      <c r="AE381" s="72"/>
      <c r="AF381" s="170"/>
      <c r="AG381" s="71"/>
      <c r="AH381" s="72"/>
      <c r="AI381" s="170"/>
      <c r="AJ381" s="71"/>
      <c r="AK381" s="72"/>
      <c r="AL381" s="170"/>
      <c r="AM381" s="72"/>
      <c r="AN381" s="111"/>
      <c r="AO381" s="72"/>
      <c r="AP381" s="156"/>
      <c r="AQ381" s="72"/>
      <c r="AR381" s="156"/>
      <c r="AS381" s="72"/>
      <c r="AT381" s="160"/>
      <c r="AU381" s="72"/>
      <c r="AV381" s="156"/>
      <c r="AW381" s="71"/>
      <c r="AX381" s="72"/>
      <c r="AY381" s="111"/>
      <c r="AZ381" s="71"/>
      <c r="BA381" s="72"/>
      <c r="BB381" s="171"/>
      <c r="BC381" s="72"/>
      <c r="BD381" s="75"/>
    </row>
    <row r="382" ht="16.5" customHeight="1" outlineLevel="1">
      <c r="A382" s="75"/>
      <c r="B382" s="105"/>
      <c r="C382" s="106"/>
      <c r="D382" s="72"/>
      <c r="E382" s="107"/>
      <c r="F382" s="71"/>
      <c r="G382" s="107"/>
      <c r="H382" s="71"/>
      <c r="I382" s="107"/>
      <c r="J382" s="71"/>
      <c r="K382" s="71"/>
      <c r="L382" s="71"/>
      <c r="M382" s="72"/>
      <c r="N382" s="246"/>
      <c r="O382" s="72"/>
      <c r="P382" s="109"/>
      <c r="Q382" s="71"/>
      <c r="R382" s="110"/>
      <c r="S382" s="72"/>
      <c r="T382" s="111"/>
      <c r="U382" s="72"/>
      <c r="V382" s="112"/>
      <c r="W382" s="71"/>
      <c r="X382" s="72"/>
      <c r="Y382" s="112"/>
      <c r="Z382" s="72"/>
      <c r="AA382" s="75"/>
      <c r="AB382" s="169"/>
      <c r="AC382" s="72"/>
      <c r="AD382" s="170"/>
      <c r="AE382" s="72"/>
      <c r="AF382" s="170"/>
      <c r="AG382" s="71"/>
      <c r="AH382" s="72"/>
      <c r="AI382" s="170"/>
      <c r="AJ382" s="71"/>
      <c r="AK382" s="72"/>
      <c r="AL382" s="170"/>
      <c r="AM382" s="72"/>
      <c r="AN382" s="111"/>
      <c r="AO382" s="72"/>
      <c r="AP382" s="156"/>
      <c r="AQ382" s="72"/>
      <c r="AR382" s="156"/>
      <c r="AS382" s="72"/>
      <c r="AT382" s="160"/>
      <c r="AU382" s="72"/>
      <c r="AV382" s="156"/>
      <c r="AW382" s="71"/>
      <c r="AX382" s="72"/>
      <c r="AY382" s="111"/>
      <c r="AZ382" s="71"/>
      <c r="BA382" s="72"/>
      <c r="BB382" s="171"/>
      <c r="BC382" s="72"/>
      <c r="BD382" s="75"/>
    </row>
    <row r="383" ht="16.5" customHeight="1" outlineLevel="1">
      <c r="A383" s="75"/>
      <c r="B383" s="105"/>
      <c r="C383" s="106"/>
      <c r="D383" s="72"/>
      <c r="E383" s="107"/>
      <c r="F383" s="71"/>
      <c r="G383" s="107"/>
      <c r="H383" s="71"/>
      <c r="I383" s="107"/>
      <c r="J383" s="71"/>
      <c r="K383" s="71"/>
      <c r="L383" s="71"/>
      <c r="M383" s="72"/>
      <c r="N383" s="246"/>
      <c r="O383" s="72"/>
      <c r="P383" s="109"/>
      <c r="Q383" s="71"/>
      <c r="R383" s="110"/>
      <c r="S383" s="72"/>
      <c r="T383" s="111"/>
      <c r="U383" s="72"/>
      <c r="V383" s="112"/>
      <c r="W383" s="71"/>
      <c r="X383" s="72"/>
      <c r="Y383" s="112"/>
      <c r="Z383" s="72"/>
      <c r="AA383" s="75"/>
      <c r="AB383" s="169"/>
      <c r="AC383" s="72"/>
      <c r="AD383" s="170"/>
      <c r="AE383" s="72"/>
      <c r="AF383" s="170"/>
      <c r="AG383" s="71"/>
      <c r="AH383" s="72"/>
      <c r="AI383" s="170"/>
      <c r="AJ383" s="71"/>
      <c r="AK383" s="72"/>
      <c r="AL383" s="170"/>
      <c r="AM383" s="72"/>
      <c r="AN383" s="111"/>
      <c r="AO383" s="72"/>
      <c r="AP383" s="156"/>
      <c r="AQ383" s="72"/>
      <c r="AR383" s="156"/>
      <c r="AS383" s="72"/>
      <c r="AT383" s="160"/>
      <c r="AU383" s="72"/>
      <c r="AV383" s="156"/>
      <c r="AW383" s="71"/>
      <c r="AX383" s="72"/>
      <c r="AY383" s="111"/>
      <c r="AZ383" s="71"/>
      <c r="BA383" s="72"/>
      <c r="BB383" s="171"/>
      <c r="BC383" s="72"/>
      <c r="BD383" s="75"/>
    </row>
    <row r="384" ht="16.5" customHeight="1" outlineLevel="1">
      <c r="A384" s="75"/>
      <c r="B384" s="105"/>
      <c r="C384" s="106"/>
      <c r="D384" s="72"/>
      <c r="E384" s="107"/>
      <c r="F384" s="71"/>
      <c r="G384" s="107"/>
      <c r="H384" s="71"/>
      <c r="I384" s="107"/>
      <c r="J384" s="71"/>
      <c r="K384" s="71"/>
      <c r="L384" s="71"/>
      <c r="M384" s="72"/>
      <c r="N384" s="246"/>
      <c r="O384" s="72"/>
      <c r="P384" s="109"/>
      <c r="Q384" s="71"/>
      <c r="R384" s="110"/>
      <c r="S384" s="72"/>
      <c r="T384" s="111"/>
      <c r="U384" s="72"/>
      <c r="V384" s="112"/>
      <c r="W384" s="71"/>
      <c r="X384" s="72"/>
      <c r="Y384" s="112"/>
      <c r="Z384" s="72"/>
      <c r="AA384" s="75"/>
      <c r="AB384" s="169"/>
      <c r="AC384" s="72"/>
      <c r="AD384" s="170"/>
      <c r="AE384" s="72"/>
      <c r="AF384" s="170"/>
      <c r="AG384" s="71"/>
      <c r="AH384" s="72"/>
      <c r="AI384" s="170"/>
      <c r="AJ384" s="71"/>
      <c r="AK384" s="72"/>
      <c r="AL384" s="170"/>
      <c r="AM384" s="72"/>
      <c r="AN384" s="111"/>
      <c r="AO384" s="72"/>
      <c r="AP384" s="156"/>
      <c r="AQ384" s="72"/>
      <c r="AR384" s="156"/>
      <c r="AS384" s="72"/>
      <c r="AT384" s="160"/>
      <c r="AU384" s="72"/>
      <c r="AV384" s="156"/>
      <c r="AW384" s="71"/>
      <c r="AX384" s="72"/>
      <c r="AY384" s="111"/>
      <c r="AZ384" s="71"/>
      <c r="BA384" s="72"/>
      <c r="BB384" s="171"/>
      <c r="BC384" s="72"/>
      <c r="BD384" s="75"/>
    </row>
    <row r="385" ht="16.5" customHeight="1" outlineLevel="1">
      <c r="A385" s="75"/>
      <c r="B385" s="105"/>
      <c r="C385" s="106"/>
      <c r="D385" s="72"/>
      <c r="E385" s="107"/>
      <c r="F385" s="71"/>
      <c r="G385" s="107"/>
      <c r="H385" s="71"/>
      <c r="I385" s="107"/>
      <c r="J385" s="71"/>
      <c r="K385" s="71"/>
      <c r="L385" s="71"/>
      <c r="M385" s="72"/>
      <c r="N385" s="246"/>
      <c r="O385" s="72"/>
      <c r="P385" s="109"/>
      <c r="Q385" s="71"/>
      <c r="R385" s="110"/>
      <c r="S385" s="72"/>
      <c r="T385" s="111"/>
      <c r="U385" s="72"/>
      <c r="V385" s="112"/>
      <c r="W385" s="71"/>
      <c r="X385" s="72"/>
      <c r="Y385" s="112"/>
      <c r="Z385" s="72"/>
      <c r="AA385" s="75"/>
      <c r="AB385" s="169"/>
      <c r="AC385" s="72"/>
      <c r="AD385" s="170"/>
      <c r="AE385" s="72"/>
      <c r="AF385" s="170"/>
      <c r="AG385" s="71"/>
      <c r="AH385" s="72"/>
      <c r="AI385" s="170"/>
      <c r="AJ385" s="71"/>
      <c r="AK385" s="72"/>
      <c r="AL385" s="170"/>
      <c r="AM385" s="72"/>
      <c r="AN385" s="111"/>
      <c r="AO385" s="72"/>
      <c r="AP385" s="156"/>
      <c r="AQ385" s="72"/>
      <c r="AR385" s="156"/>
      <c r="AS385" s="72"/>
      <c r="AT385" s="160"/>
      <c r="AU385" s="72"/>
      <c r="AV385" s="156"/>
      <c r="AW385" s="71"/>
      <c r="AX385" s="72"/>
      <c r="AY385" s="111"/>
      <c r="AZ385" s="71"/>
      <c r="BA385" s="72"/>
      <c r="BB385" s="171"/>
      <c r="BC385" s="72"/>
      <c r="BD385" s="75"/>
    </row>
    <row r="386" ht="16.5" customHeight="1" outlineLevel="1">
      <c r="A386" s="75"/>
      <c r="B386" s="105"/>
      <c r="C386" s="106"/>
      <c r="D386" s="72"/>
      <c r="E386" s="107"/>
      <c r="F386" s="71"/>
      <c r="G386" s="107"/>
      <c r="H386" s="71"/>
      <c r="I386" s="107"/>
      <c r="J386" s="71"/>
      <c r="K386" s="71"/>
      <c r="L386" s="71"/>
      <c r="M386" s="72"/>
      <c r="N386" s="246"/>
      <c r="O386" s="72"/>
      <c r="P386" s="109"/>
      <c r="Q386" s="71"/>
      <c r="R386" s="110"/>
      <c r="S386" s="72"/>
      <c r="T386" s="111"/>
      <c r="U386" s="72"/>
      <c r="V386" s="112"/>
      <c r="W386" s="71"/>
      <c r="X386" s="72"/>
      <c r="Y386" s="112"/>
      <c r="Z386" s="72"/>
      <c r="AA386" s="75"/>
      <c r="AB386" s="169"/>
      <c r="AC386" s="72"/>
      <c r="AD386" s="170"/>
      <c r="AE386" s="72"/>
      <c r="AF386" s="170"/>
      <c r="AG386" s="71"/>
      <c r="AH386" s="72"/>
      <c r="AI386" s="170"/>
      <c r="AJ386" s="71"/>
      <c r="AK386" s="72"/>
      <c r="AL386" s="170"/>
      <c r="AM386" s="72"/>
      <c r="AN386" s="111"/>
      <c r="AO386" s="72"/>
      <c r="AP386" s="156"/>
      <c r="AQ386" s="72"/>
      <c r="AR386" s="156"/>
      <c r="AS386" s="72"/>
      <c r="AT386" s="160"/>
      <c r="AU386" s="72"/>
      <c r="AV386" s="156"/>
      <c r="AW386" s="71"/>
      <c r="AX386" s="72"/>
      <c r="AY386" s="111"/>
      <c r="AZ386" s="71"/>
      <c r="BA386" s="72"/>
      <c r="BB386" s="171"/>
      <c r="BC386" s="72"/>
      <c r="BD386" s="75"/>
    </row>
    <row r="387" ht="16.5" customHeight="1" outlineLevel="1">
      <c r="A387" s="75"/>
      <c r="B387" s="105"/>
      <c r="C387" s="106"/>
      <c r="D387" s="72"/>
      <c r="E387" s="107"/>
      <c r="F387" s="71"/>
      <c r="G387" s="107"/>
      <c r="H387" s="71"/>
      <c r="I387" s="107"/>
      <c r="J387" s="71"/>
      <c r="K387" s="71"/>
      <c r="L387" s="71"/>
      <c r="M387" s="72"/>
      <c r="N387" s="246"/>
      <c r="O387" s="72"/>
      <c r="P387" s="109"/>
      <c r="Q387" s="71"/>
      <c r="R387" s="110"/>
      <c r="S387" s="72"/>
      <c r="T387" s="111"/>
      <c r="U387" s="72"/>
      <c r="V387" s="112"/>
      <c r="W387" s="71"/>
      <c r="X387" s="72"/>
      <c r="Y387" s="112"/>
      <c r="Z387" s="72"/>
      <c r="AA387" s="75"/>
      <c r="AB387" s="169"/>
      <c r="AC387" s="72"/>
      <c r="AD387" s="170"/>
      <c r="AE387" s="72"/>
      <c r="AF387" s="170"/>
      <c r="AG387" s="71"/>
      <c r="AH387" s="72"/>
      <c r="AI387" s="170"/>
      <c r="AJ387" s="71"/>
      <c r="AK387" s="72"/>
      <c r="AL387" s="170"/>
      <c r="AM387" s="72"/>
      <c r="AN387" s="111"/>
      <c r="AO387" s="72"/>
      <c r="AP387" s="156"/>
      <c r="AQ387" s="72"/>
      <c r="AR387" s="156"/>
      <c r="AS387" s="72"/>
      <c r="AT387" s="160"/>
      <c r="AU387" s="72"/>
      <c r="AV387" s="156"/>
      <c r="AW387" s="71"/>
      <c r="AX387" s="72"/>
      <c r="AY387" s="111"/>
      <c r="AZ387" s="71"/>
      <c r="BA387" s="72"/>
      <c r="BB387" s="171"/>
      <c r="BC387" s="72"/>
      <c r="BD387" s="75"/>
    </row>
    <row r="388" ht="16.5" customHeight="1" outlineLevel="1">
      <c r="A388" s="75"/>
      <c r="B388" s="105"/>
      <c r="C388" s="106"/>
      <c r="D388" s="72"/>
      <c r="E388" s="107"/>
      <c r="F388" s="71"/>
      <c r="G388" s="107"/>
      <c r="H388" s="71"/>
      <c r="I388" s="107"/>
      <c r="J388" s="71"/>
      <c r="K388" s="71"/>
      <c r="L388" s="71"/>
      <c r="M388" s="72"/>
      <c r="N388" s="246"/>
      <c r="O388" s="72"/>
      <c r="P388" s="109"/>
      <c r="Q388" s="71"/>
      <c r="R388" s="110"/>
      <c r="S388" s="72"/>
      <c r="T388" s="111"/>
      <c r="U388" s="72"/>
      <c r="V388" s="112"/>
      <c r="W388" s="71"/>
      <c r="X388" s="72"/>
      <c r="Y388" s="112"/>
      <c r="Z388" s="72"/>
      <c r="AA388" s="75"/>
      <c r="AB388" s="169"/>
      <c r="AC388" s="72"/>
      <c r="AD388" s="170"/>
      <c r="AE388" s="72"/>
      <c r="AF388" s="170"/>
      <c r="AG388" s="71"/>
      <c r="AH388" s="72"/>
      <c r="AI388" s="170"/>
      <c r="AJ388" s="71"/>
      <c r="AK388" s="72"/>
      <c r="AL388" s="170"/>
      <c r="AM388" s="72"/>
      <c r="AN388" s="111"/>
      <c r="AO388" s="72"/>
      <c r="AP388" s="156"/>
      <c r="AQ388" s="72"/>
      <c r="AR388" s="156"/>
      <c r="AS388" s="72"/>
      <c r="AT388" s="160"/>
      <c r="AU388" s="72"/>
      <c r="AV388" s="156"/>
      <c r="AW388" s="71"/>
      <c r="AX388" s="72"/>
      <c r="AY388" s="111"/>
      <c r="AZ388" s="71"/>
      <c r="BA388" s="72"/>
      <c r="BB388" s="171"/>
      <c r="BC388" s="72"/>
      <c r="BD388" s="75"/>
    </row>
    <row r="389" ht="16.5" customHeight="1" outlineLevel="1">
      <c r="A389" s="75"/>
      <c r="B389" s="105"/>
      <c r="C389" s="106"/>
      <c r="D389" s="72"/>
      <c r="E389" s="107"/>
      <c r="F389" s="71"/>
      <c r="G389" s="107"/>
      <c r="H389" s="71"/>
      <c r="I389" s="107"/>
      <c r="J389" s="71"/>
      <c r="K389" s="71"/>
      <c r="L389" s="71"/>
      <c r="M389" s="72"/>
      <c r="N389" s="246"/>
      <c r="O389" s="72"/>
      <c r="P389" s="109"/>
      <c r="Q389" s="71"/>
      <c r="R389" s="110"/>
      <c r="S389" s="72"/>
      <c r="T389" s="111"/>
      <c r="U389" s="72"/>
      <c r="V389" s="112"/>
      <c r="W389" s="71"/>
      <c r="X389" s="72"/>
      <c r="Y389" s="112"/>
      <c r="Z389" s="72"/>
      <c r="AA389" s="75"/>
      <c r="AB389" s="169"/>
      <c r="AC389" s="72"/>
      <c r="AD389" s="170"/>
      <c r="AE389" s="72"/>
      <c r="AF389" s="170"/>
      <c r="AG389" s="71"/>
      <c r="AH389" s="72"/>
      <c r="AI389" s="170"/>
      <c r="AJ389" s="71"/>
      <c r="AK389" s="72"/>
      <c r="AL389" s="170"/>
      <c r="AM389" s="72"/>
      <c r="AN389" s="111"/>
      <c r="AO389" s="72"/>
      <c r="AP389" s="156"/>
      <c r="AQ389" s="72"/>
      <c r="AR389" s="156"/>
      <c r="AS389" s="72"/>
      <c r="AT389" s="160"/>
      <c r="AU389" s="72"/>
      <c r="AV389" s="156"/>
      <c r="AW389" s="71"/>
      <c r="AX389" s="72"/>
      <c r="AY389" s="111"/>
      <c r="AZ389" s="71"/>
      <c r="BA389" s="72"/>
      <c r="BB389" s="171"/>
      <c r="BC389" s="72"/>
      <c r="BD389" s="75"/>
    </row>
    <row r="390" ht="16.5" customHeight="1" outlineLevel="1">
      <c r="A390" s="75"/>
      <c r="B390" s="105"/>
      <c r="C390" s="106"/>
      <c r="D390" s="72"/>
      <c r="E390" s="107"/>
      <c r="F390" s="71"/>
      <c r="G390" s="107"/>
      <c r="H390" s="71"/>
      <c r="I390" s="107"/>
      <c r="J390" s="71"/>
      <c r="K390" s="71"/>
      <c r="L390" s="71"/>
      <c r="M390" s="72"/>
      <c r="N390" s="246"/>
      <c r="O390" s="72"/>
      <c r="P390" s="109"/>
      <c r="Q390" s="71"/>
      <c r="R390" s="110"/>
      <c r="S390" s="72"/>
      <c r="T390" s="111"/>
      <c r="U390" s="72"/>
      <c r="V390" s="112"/>
      <c r="W390" s="71"/>
      <c r="X390" s="72"/>
      <c r="Y390" s="112"/>
      <c r="Z390" s="72"/>
      <c r="AA390" s="75"/>
      <c r="AB390" s="169"/>
      <c r="AC390" s="72"/>
      <c r="AD390" s="170"/>
      <c r="AE390" s="72"/>
      <c r="AF390" s="170"/>
      <c r="AG390" s="71"/>
      <c r="AH390" s="72"/>
      <c r="AI390" s="170"/>
      <c r="AJ390" s="71"/>
      <c r="AK390" s="72"/>
      <c r="AL390" s="170"/>
      <c r="AM390" s="72"/>
      <c r="AN390" s="111"/>
      <c r="AO390" s="72"/>
      <c r="AP390" s="156"/>
      <c r="AQ390" s="72"/>
      <c r="AR390" s="156"/>
      <c r="AS390" s="72"/>
      <c r="AT390" s="160"/>
      <c r="AU390" s="72"/>
      <c r="AV390" s="156"/>
      <c r="AW390" s="71"/>
      <c r="AX390" s="72"/>
      <c r="AY390" s="111"/>
      <c r="AZ390" s="71"/>
      <c r="BA390" s="72"/>
      <c r="BB390" s="171"/>
      <c r="BC390" s="72"/>
      <c r="BD390" s="75"/>
    </row>
    <row r="391" ht="16.5" customHeight="1" outlineLevel="1">
      <c r="A391" s="75"/>
      <c r="B391" s="105"/>
      <c r="C391" s="106"/>
      <c r="D391" s="72"/>
      <c r="E391" s="107"/>
      <c r="F391" s="71"/>
      <c r="G391" s="107"/>
      <c r="H391" s="71"/>
      <c r="I391" s="107"/>
      <c r="J391" s="71"/>
      <c r="K391" s="71"/>
      <c r="L391" s="71"/>
      <c r="M391" s="72"/>
      <c r="N391" s="246"/>
      <c r="O391" s="72"/>
      <c r="P391" s="109"/>
      <c r="Q391" s="71"/>
      <c r="R391" s="110"/>
      <c r="S391" s="72"/>
      <c r="T391" s="111"/>
      <c r="U391" s="72"/>
      <c r="V391" s="112"/>
      <c r="W391" s="71"/>
      <c r="X391" s="72"/>
      <c r="Y391" s="112"/>
      <c r="Z391" s="72"/>
      <c r="AA391" s="75"/>
      <c r="AB391" s="169"/>
      <c r="AC391" s="72"/>
      <c r="AD391" s="170"/>
      <c r="AE391" s="72"/>
      <c r="AF391" s="170"/>
      <c r="AG391" s="71"/>
      <c r="AH391" s="72"/>
      <c r="AI391" s="170"/>
      <c r="AJ391" s="71"/>
      <c r="AK391" s="72"/>
      <c r="AL391" s="170"/>
      <c r="AM391" s="72"/>
      <c r="AN391" s="111"/>
      <c r="AO391" s="72"/>
      <c r="AP391" s="156"/>
      <c r="AQ391" s="72"/>
      <c r="AR391" s="156"/>
      <c r="AS391" s="72"/>
      <c r="AT391" s="160"/>
      <c r="AU391" s="72"/>
      <c r="AV391" s="156"/>
      <c r="AW391" s="71"/>
      <c r="AX391" s="72"/>
      <c r="AY391" s="111"/>
      <c r="AZ391" s="71"/>
      <c r="BA391" s="72"/>
      <c r="BB391" s="171"/>
      <c r="BC391" s="72"/>
      <c r="BD391" s="75"/>
    </row>
    <row r="392" ht="16.5" customHeight="1" outlineLevel="1">
      <c r="A392" s="75"/>
      <c r="B392" s="105"/>
      <c r="C392" s="106"/>
      <c r="D392" s="72"/>
      <c r="E392" s="107"/>
      <c r="F392" s="71"/>
      <c r="G392" s="107"/>
      <c r="H392" s="71"/>
      <c r="I392" s="107"/>
      <c r="J392" s="71"/>
      <c r="K392" s="71"/>
      <c r="L392" s="71"/>
      <c r="M392" s="72"/>
      <c r="N392" s="246"/>
      <c r="O392" s="72"/>
      <c r="P392" s="109"/>
      <c r="Q392" s="71"/>
      <c r="R392" s="110"/>
      <c r="S392" s="72"/>
      <c r="T392" s="111"/>
      <c r="U392" s="72"/>
      <c r="V392" s="112"/>
      <c r="W392" s="71"/>
      <c r="X392" s="72"/>
      <c r="Y392" s="112"/>
      <c r="Z392" s="72"/>
      <c r="AA392" s="75"/>
      <c r="AB392" s="169"/>
      <c r="AC392" s="72"/>
      <c r="AD392" s="170"/>
      <c r="AE392" s="72"/>
      <c r="AF392" s="170"/>
      <c r="AG392" s="71"/>
      <c r="AH392" s="72"/>
      <c r="AI392" s="170"/>
      <c r="AJ392" s="71"/>
      <c r="AK392" s="72"/>
      <c r="AL392" s="170"/>
      <c r="AM392" s="72"/>
      <c r="AN392" s="111"/>
      <c r="AO392" s="72"/>
      <c r="AP392" s="156"/>
      <c r="AQ392" s="72"/>
      <c r="AR392" s="156"/>
      <c r="AS392" s="72"/>
      <c r="AT392" s="160"/>
      <c r="AU392" s="72"/>
      <c r="AV392" s="156"/>
      <c r="AW392" s="71"/>
      <c r="AX392" s="72"/>
      <c r="AY392" s="111"/>
      <c r="AZ392" s="71"/>
      <c r="BA392" s="72"/>
      <c r="BB392" s="171"/>
      <c r="BC392" s="72"/>
      <c r="BD392" s="75"/>
    </row>
    <row r="393" ht="16.5" customHeight="1" outlineLevel="1">
      <c r="A393" s="75"/>
      <c r="B393" s="105"/>
      <c r="C393" s="106"/>
      <c r="D393" s="72"/>
      <c r="E393" s="107"/>
      <c r="F393" s="71"/>
      <c r="G393" s="107"/>
      <c r="H393" s="71"/>
      <c r="I393" s="107"/>
      <c r="J393" s="71"/>
      <c r="K393" s="71"/>
      <c r="L393" s="71"/>
      <c r="M393" s="72"/>
      <c r="N393" s="246"/>
      <c r="O393" s="72"/>
      <c r="P393" s="109"/>
      <c r="Q393" s="71"/>
      <c r="R393" s="110"/>
      <c r="S393" s="72"/>
      <c r="T393" s="111"/>
      <c r="U393" s="72"/>
      <c r="V393" s="112"/>
      <c r="W393" s="71"/>
      <c r="X393" s="72"/>
      <c r="Y393" s="112"/>
      <c r="Z393" s="72"/>
      <c r="AA393" s="75"/>
      <c r="AB393" s="169"/>
      <c r="AC393" s="72"/>
      <c r="AD393" s="170"/>
      <c r="AE393" s="72"/>
      <c r="AF393" s="170"/>
      <c r="AG393" s="71"/>
      <c r="AH393" s="72"/>
      <c r="AI393" s="170"/>
      <c r="AJ393" s="71"/>
      <c r="AK393" s="72"/>
      <c r="AL393" s="170"/>
      <c r="AM393" s="72"/>
      <c r="AN393" s="111"/>
      <c r="AO393" s="72"/>
      <c r="AP393" s="156"/>
      <c r="AQ393" s="72"/>
      <c r="AR393" s="156"/>
      <c r="AS393" s="72"/>
      <c r="AT393" s="160"/>
      <c r="AU393" s="72"/>
      <c r="AV393" s="156"/>
      <c r="AW393" s="71"/>
      <c r="AX393" s="72"/>
      <c r="AY393" s="111"/>
      <c r="AZ393" s="71"/>
      <c r="BA393" s="72"/>
      <c r="BB393" s="171"/>
      <c r="BC393" s="72"/>
      <c r="BD393" s="75"/>
    </row>
    <row r="394" ht="16.5" customHeight="1" outlineLevel="1">
      <c r="A394" s="75"/>
      <c r="B394" s="105"/>
      <c r="C394" s="106"/>
      <c r="D394" s="72"/>
      <c r="E394" s="107"/>
      <c r="F394" s="71"/>
      <c r="G394" s="107"/>
      <c r="H394" s="71"/>
      <c r="I394" s="107"/>
      <c r="J394" s="71"/>
      <c r="K394" s="71"/>
      <c r="L394" s="71"/>
      <c r="M394" s="72"/>
      <c r="N394" s="246"/>
      <c r="O394" s="72"/>
      <c r="P394" s="109"/>
      <c r="Q394" s="71"/>
      <c r="R394" s="110"/>
      <c r="S394" s="72"/>
      <c r="T394" s="111"/>
      <c r="U394" s="72"/>
      <c r="V394" s="112"/>
      <c r="W394" s="71"/>
      <c r="X394" s="72"/>
      <c r="Y394" s="112"/>
      <c r="Z394" s="72"/>
      <c r="AA394" s="75"/>
      <c r="AB394" s="169"/>
      <c r="AC394" s="72"/>
      <c r="AD394" s="170"/>
      <c r="AE394" s="72"/>
      <c r="AF394" s="170"/>
      <c r="AG394" s="71"/>
      <c r="AH394" s="72"/>
      <c r="AI394" s="170"/>
      <c r="AJ394" s="71"/>
      <c r="AK394" s="72"/>
      <c r="AL394" s="170"/>
      <c r="AM394" s="72"/>
      <c r="AN394" s="111"/>
      <c r="AO394" s="72"/>
      <c r="AP394" s="156"/>
      <c r="AQ394" s="72"/>
      <c r="AR394" s="156"/>
      <c r="AS394" s="72"/>
      <c r="AT394" s="160"/>
      <c r="AU394" s="72"/>
      <c r="AV394" s="156"/>
      <c r="AW394" s="71"/>
      <c r="AX394" s="72"/>
      <c r="AY394" s="111"/>
      <c r="AZ394" s="71"/>
      <c r="BA394" s="72"/>
      <c r="BB394" s="171"/>
      <c r="BC394" s="72"/>
      <c r="BD394" s="75"/>
    </row>
    <row r="395" ht="16.5" customHeight="1" outlineLevel="1">
      <c r="A395" s="75"/>
      <c r="B395" s="105"/>
      <c r="C395" s="106"/>
      <c r="D395" s="72"/>
      <c r="E395" s="107"/>
      <c r="F395" s="71"/>
      <c r="G395" s="107"/>
      <c r="H395" s="71"/>
      <c r="I395" s="107"/>
      <c r="J395" s="71"/>
      <c r="K395" s="71"/>
      <c r="L395" s="71"/>
      <c r="M395" s="72"/>
      <c r="N395" s="246"/>
      <c r="O395" s="72"/>
      <c r="P395" s="109"/>
      <c r="Q395" s="71"/>
      <c r="R395" s="110"/>
      <c r="S395" s="72"/>
      <c r="T395" s="111"/>
      <c r="U395" s="72"/>
      <c r="V395" s="112"/>
      <c r="W395" s="71"/>
      <c r="X395" s="72"/>
      <c r="Y395" s="112"/>
      <c r="Z395" s="72"/>
      <c r="AA395" s="75"/>
      <c r="AB395" s="169"/>
      <c r="AC395" s="72"/>
      <c r="AD395" s="170"/>
      <c r="AE395" s="72"/>
      <c r="AF395" s="170"/>
      <c r="AG395" s="71"/>
      <c r="AH395" s="72"/>
      <c r="AI395" s="170"/>
      <c r="AJ395" s="71"/>
      <c r="AK395" s="72"/>
      <c r="AL395" s="170"/>
      <c r="AM395" s="72"/>
      <c r="AN395" s="111"/>
      <c r="AO395" s="72"/>
      <c r="AP395" s="156"/>
      <c r="AQ395" s="72"/>
      <c r="AR395" s="156"/>
      <c r="AS395" s="72"/>
      <c r="AT395" s="160"/>
      <c r="AU395" s="72"/>
      <c r="AV395" s="156"/>
      <c r="AW395" s="71"/>
      <c r="AX395" s="72"/>
      <c r="AY395" s="111"/>
      <c r="AZ395" s="71"/>
      <c r="BA395" s="72"/>
      <c r="BB395" s="171"/>
      <c r="BC395" s="72"/>
      <c r="BD395" s="75"/>
    </row>
    <row r="396" ht="16.5" customHeight="1" outlineLevel="1">
      <c r="A396" s="75"/>
      <c r="B396" s="105"/>
      <c r="C396" s="106"/>
      <c r="D396" s="72"/>
      <c r="E396" s="107"/>
      <c r="F396" s="71"/>
      <c r="G396" s="107"/>
      <c r="H396" s="71"/>
      <c r="I396" s="107"/>
      <c r="J396" s="71"/>
      <c r="K396" s="71"/>
      <c r="L396" s="71"/>
      <c r="M396" s="72"/>
      <c r="N396" s="246"/>
      <c r="O396" s="72"/>
      <c r="P396" s="109"/>
      <c r="Q396" s="71"/>
      <c r="R396" s="110"/>
      <c r="S396" s="72"/>
      <c r="T396" s="111"/>
      <c r="U396" s="72"/>
      <c r="V396" s="112"/>
      <c r="W396" s="71"/>
      <c r="X396" s="72"/>
      <c r="Y396" s="112"/>
      <c r="Z396" s="72"/>
      <c r="AA396" s="75"/>
      <c r="AB396" s="169"/>
      <c r="AC396" s="72"/>
      <c r="AD396" s="170"/>
      <c r="AE396" s="72"/>
      <c r="AF396" s="170"/>
      <c r="AG396" s="71"/>
      <c r="AH396" s="72"/>
      <c r="AI396" s="170"/>
      <c r="AJ396" s="71"/>
      <c r="AK396" s="72"/>
      <c r="AL396" s="170"/>
      <c r="AM396" s="72"/>
      <c r="AN396" s="111"/>
      <c r="AO396" s="72"/>
      <c r="AP396" s="156"/>
      <c r="AQ396" s="72"/>
      <c r="AR396" s="156"/>
      <c r="AS396" s="72"/>
      <c r="AT396" s="160"/>
      <c r="AU396" s="72"/>
      <c r="AV396" s="156"/>
      <c r="AW396" s="71"/>
      <c r="AX396" s="72"/>
      <c r="AY396" s="111"/>
      <c r="AZ396" s="71"/>
      <c r="BA396" s="72"/>
      <c r="BB396" s="171"/>
      <c r="BC396" s="72"/>
      <c r="BD396" s="75"/>
    </row>
    <row r="397" ht="16.5" customHeight="1" outlineLevel="1">
      <c r="A397" s="75"/>
      <c r="B397" s="105"/>
      <c r="C397" s="106"/>
      <c r="D397" s="72"/>
      <c r="E397" s="107"/>
      <c r="F397" s="71"/>
      <c r="G397" s="107"/>
      <c r="H397" s="71"/>
      <c r="I397" s="107"/>
      <c r="J397" s="71"/>
      <c r="K397" s="71"/>
      <c r="L397" s="71"/>
      <c r="M397" s="72"/>
      <c r="N397" s="246"/>
      <c r="O397" s="72"/>
      <c r="P397" s="109"/>
      <c r="Q397" s="71"/>
      <c r="R397" s="110"/>
      <c r="S397" s="72"/>
      <c r="T397" s="111"/>
      <c r="U397" s="72"/>
      <c r="V397" s="112"/>
      <c r="W397" s="71"/>
      <c r="X397" s="72"/>
      <c r="Y397" s="112"/>
      <c r="Z397" s="72"/>
      <c r="AA397" s="75"/>
      <c r="AB397" s="169"/>
      <c r="AC397" s="72"/>
      <c r="AD397" s="170"/>
      <c r="AE397" s="72"/>
      <c r="AF397" s="170"/>
      <c r="AG397" s="71"/>
      <c r="AH397" s="72"/>
      <c r="AI397" s="170"/>
      <c r="AJ397" s="71"/>
      <c r="AK397" s="72"/>
      <c r="AL397" s="170"/>
      <c r="AM397" s="72"/>
      <c r="AN397" s="111"/>
      <c r="AO397" s="72"/>
      <c r="AP397" s="156"/>
      <c r="AQ397" s="72"/>
      <c r="AR397" s="156"/>
      <c r="AS397" s="72"/>
      <c r="AT397" s="160"/>
      <c r="AU397" s="72"/>
      <c r="AV397" s="156"/>
      <c r="AW397" s="71"/>
      <c r="AX397" s="72"/>
      <c r="AY397" s="111"/>
      <c r="AZ397" s="71"/>
      <c r="BA397" s="72"/>
      <c r="BB397" s="171"/>
      <c r="BC397" s="72"/>
      <c r="BD397" s="75"/>
    </row>
    <row r="398" ht="16.5" customHeight="1" outlineLevel="1">
      <c r="A398" s="75"/>
      <c r="B398" s="105"/>
      <c r="C398" s="106"/>
      <c r="D398" s="72"/>
      <c r="E398" s="107"/>
      <c r="F398" s="71"/>
      <c r="G398" s="107"/>
      <c r="H398" s="71"/>
      <c r="I398" s="107"/>
      <c r="J398" s="71"/>
      <c r="K398" s="71"/>
      <c r="L398" s="71"/>
      <c r="M398" s="72"/>
      <c r="N398" s="246"/>
      <c r="O398" s="72"/>
      <c r="P398" s="109"/>
      <c r="Q398" s="71"/>
      <c r="R398" s="110"/>
      <c r="S398" s="72"/>
      <c r="T398" s="111"/>
      <c r="U398" s="72"/>
      <c r="V398" s="112"/>
      <c r="W398" s="71"/>
      <c r="X398" s="72"/>
      <c r="Y398" s="112"/>
      <c r="Z398" s="72"/>
      <c r="AA398" s="75"/>
      <c r="AB398" s="169"/>
      <c r="AC398" s="72"/>
      <c r="AD398" s="170"/>
      <c r="AE398" s="72"/>
      <c r="AF398" s="170"/>
      <c r="AG398" s="71"/>
      <c r="AH398" s="72"/>
      <c r="AI398" s="170"/>
      <c r="AJ398" s="71"/>
      <c r="AK398" s="72"/>
      <c r="AL398" s="170"/>
      <c r="AM398" s="72"/>
      <c r="AN398" s="111"/>
      <c r="AO398" s="72"/>
      <c r="AP398" s="156"/>
      <c r="AQ398" s="72"/>
      <c r="AR398" s="156"/>
      <c r="AS398" s="72"/>
      <c r="AT398" s="160"/>
      <c r="AU398" s="72"/>
      <c r="AV398" s="156"/>
      <c r="AW398" s="71"/>
      <c r="AX398" s="72"/>
      <c r="AY398" s="111"/>
      <c r="AZ398" s="71"/>
      <c r="BA398" s="72"/>
      <c r="BB398" s="171"/>
      <c r="BC398" s="72"/>
      <c r="BD398" s="75"/>
    </row>
    <row r="399" ht="16.5" customHeight="1" outlineLevel="1">
      <c r="A399" s="75"/>
      <c r="B399" s="105"/>
      <c r="C399" s="106"/>
      <c r="D399" s="72"/>
      <c r="E399" s="107"/>
      <c r="F399" s="71"/>
      <c r="G399" s="107"/>
      <c r="H399" s="71"/>
      <c r="I399" s="107"/>
      <c r="J399" s="71"/>
      <c r="K399" s="71"/>
      <c r="L399" s="71"/>
      <c r="M399" s="72"/>
      <c r="N399" s="246"/>
      <c r="O399" s="72"/>
      <c r="P399" s="109"/>
      <c r="Q399" s="71"/>
      <c r="R399" s="110"/>
      <c r="S399" s="72"/>
      <c r="T399" s="111"/>
      <c r="U399" s="72"/>
      <c r="V399" s="112"/>
      <c r="W399" s="71"/>
      <c r="X399" s="72"/>
      <c r="Y399" s="112"/>
      <c r="Z399" s="72"/>
      <c r="AA399" s="75"/>
      <c r="AB399" s="169"/>
      <c r="AC399" s="72"/>
      <c r="AD399" s="170"/>
      <c r="AE399" s="72"/>
      <c r="AF399" s="170"/>
      <c r="AG399" s="71"/>
      <c r="AH399" s="72"/>
      <c r="AI399" s="170"/>
      <c r="AJ399" s="71"/>
      <c r="AK399" s="72"/>
      <c r="AL399" s="170"/>
      <c r="AM399" s="72"/>
      <c r="AN399" s="111"/>
      <c r="AO399" s="72"/>
      <c r="AP399" s="156"/>
      <c r="AQ399" s="72"/>
      <c r="AR399" s="156"/>
      <c r="AS399" s="72"/>
      <c r="AT399" s="160"/>
      <c r="AU399" s="72"/>
      <c r="AV399" s="156"/>
      <c r="AW399" s="71"/>
      <c r="AX399" s="72"/>
      <c r="AY399" s="111"/>
      <c r="AZ399" s="71"/>
      <c r="BA399" s="72"/>
      <c r="BB399" s="171"/>
      <c r="BC399" s="72"/>
      <c r="BD399" s="75"/>
    </row>
    <row r="400" ht="16.5" customHeight="1" outlineLevel="1">
      <c r="A400" s="75"/>
      <c r="B400" s="105"/>
      <c r="C400" s="106"/>
      <c r="D400" s="72"/>
      <c r="E400" s="107"/>
      <c r="F400" s="71"/>
      <c r="G400" s="107"/>
      <c r="H400" s="71"/>
      <c r="I400" s="107"/>
      <c r="J400" s="71"/>
      <c r="K400" s="71"/>
      <c r="L400" s="71"/>
      <c r="M400" s="72"/>
      <c r="N400" s="246"/>
      <c r="O400" s="72"/>
      <c r="P400" s="109"/>
      <c r="Q400" s="71"/>
      <c r="R400" s="110"/>
      <c r="S400" s="72"/>
      <c r="T400" s="111"/>
      <c r="U400" s="72"/>
      <c r="V400" s="112"/>
      <c r="W400" s="71"/>
      <c r="X400" s="72"/>
      <c r="Y400" s="112"/>
      <c r="Z400" s="72"/>
      <c r="AA400" s="75"/>
      <c r="AB400" s="169"/>
      <c r="AC400" s="72"/>
      <c r="AD400" s="170"/>
      <c r="AE400" s="72"/>
      <c r="AF400" s="170"/>
      <c r="AG400" s="71"/>
      <c r="AH400" s="72"/>
      <c r="AI400" s="170"/>
      <c r="AJ400" s="71"/>
      <c r="AK400" s="72"/>
      <c r="AL400" s="170"/>
      <c r="AM400" s="72"/>
      <c r="AN400" s="111"/>
      <c r="AO400" s="72"/>
      <c r="AP400" s="156"/>
      <c r="AQ400" s="72"/>
      <c r="AR400" s="156"/>
      <c r="AS400" s="72"/>
      <c r="AT400" s="160"/>
      <c r="AU400" s="72"/>
      <c r="AV400" s="156"/>
      <c r="AW400" s="71"/>
      <c r="AX400" s="72"/>
      <c r="AY400" s="111"/>
      <c r="AZ400" s="71"/>
      <c r="BA400" s="72"/>
      <c r="BB400" s="171"/>
      <c r="BC400" s="72"/>
      <c r="BD400" s="75"/>
    </row>
    <row r="401" ht="16.5" customHeight="1" outlineLevel="1">
      <c r="A401" s="75"/>
      <c r="B401" s="105"/>
      <c r="C401" s="106"/>
      <c r="D401" s="72"/>
      <c r="E401" s="107"/>
      <c r="F401" s="71"/>
      <c r="G401" s="107"/>
      <c r="H401" s="71"/>
      <c r="I401" s="107"/>
      <c r="J401" s="71"/>
      <c r="K401" s="71"/>
      <c r="L401" s="71"/>
      <c r="M401" s="72"/>
      <c r="N401" s="246"/>
      <c r="O401" s="72"/>
      <c r="P401" s="109"/>
      <c r="Q401" s="71"/>
      <c r="R401" s="110"/>
      <c r="S401" s="72"/>
      <c r="T401" s="111"/>
      <c r="U401" s="72"/>
      <c r="V401" s="112"/>
      <c r="W401" s="71"/>
      <c r="X401" s="72"/>
      <c r="Y401" s="112"/>
      <c r="Z401" s="72"/>
      <c r="AA401" s="75"/>
      <c r="AB401" s="169"/>
      <c r="AC401" s="72"/>
      <c r="AD401" s="170"/>
      <c r="AE401" s="72"/>
      <c r="AF401" s="170"/>
      <c r="AG401" s="71"/>
      <c r="AH401" s="72"/>
      <c r="AI401" s="170"/>
      <c r="AJ401" s="71"/>
      <c r="AK401" s="72"/>
      <c r="AL401" s="170"/>
      <c r="AM401" s="72"/>
      <c r="AN401" s="111"/>
      <c r="AO401" s="72"/>
      <c r="AP401" s="156"/>
      <c r="AQ401" s="72"/>
      <c r="AR401" s="156"/>
      <c r="AS401" s="72"/>
      <c r="AT401" s="160"/>
      <c r="AU401" s="72"/>
      <c r="AV401" s="156"/>
      <c r="AW401" s="71"/>
      <c r="AX401" s="72"/>
      <c r="AY401" s="111"/>
      <c r="AZ401" s="71"/>
      <c r="BA401" s="72"/>
      <c r="BB401" s="171"/>
      <c r="BC401" s="72"/>
      <c r="BD401" s="75"/>
    </row>
    <row r="402" ht="16.5" customHeight="1" outlineLevel="1">
      <c r="A402" s="75"/>
      <c r="B402" s="105"/>
      <c r="C402" s="106"/>
      <c r="D402" s="72"/>
      <c r="E402" s="107"/>
      <c r="F402" s="71"/>
      <c r="G402" s="107"/>
      <c r="H402" s="71"/>
      <c r="I402" s="107"/>
      <c r="J402" s="71"/>
      <c r="K402" s="71"/>
      <c r="L402" s="71"/>
      <c r="M402" s="72"/>
      <c r="N402" s="246"/>
      <c r="O402" s="72"/>
      <c r="P402" s="109"/>
      <c r="Q402" s="71"/>
      <c r="R402" s="110"/>
      <c r="S402" s="72"/>
      <c r="T402" s="111"/>
      <c r="U402" s="72"/>
      <c r="V402" s="112"/>
      <c r="W402" s="71"/>
      <c r="X402" s="72"/>
      <c r="Y402" s="112"/>
      <c r="Z402" s="72"/>
      <c r="AA402" s="75"/>
      <c r="AB402" s="169"/>
      <c r="AC402" s="72"/>
      <c r="AD402" s="170"/>
      <c r="AE402" s="72"/>
      <c r="AF402" s="170"/>
      <c r="AG402" s="71"/>
      <c r="AH402" s="72"/>
      <c r="AI402" s="170"/>
      <c r="AJ402" s="71"/>
      <c r="AK402" s="72"/>
      <c r="AL402" s="170"/>
      <c r="AM402" s="72"/>
      <c r="AN402" s="111"/>
      <c r="AO402" s="72"/>
      <c r="AP402" s="156"/>
      <c r="AQ402" s="72"/>
      <c r="AR402" s="156"/>
      <c r="AS402" s="72"/>
      <c r="AT402" s="160"/>
      <c r="AU402" s="72"/>
      <c r="AV402" s="156"/>
      <c r="AW402" s="71"/>
      <c r="AX402" s="72"/>
      <c r="AY402" s="111"/>
      <c r="AZ402" s="71"/>
      <c r="BA402" s="72"/>
      <c r="BB402" s="171"/>
      <c r="BC402" s="72"/>
      <c r="BD402" s="75"/>
    </row>
    <row r="403" ht="16.5" customHeight="1" outlineLevel="1">
      <c r="A403" s="75"/>
      <c r="B403" s="105"/>
      <c r="C403" s="106"/>
      <c r="D403" s="72"/>
      <c r="E403" s="107"/>
      <c r="F403" s="71"/>
      <c r="G403" s="107"/>
      <c r="H403" s="71"/>
      <c r="I403" s="107"/>
      <c r="J403" s="71"/>
      <c r="K403" s="71"/>
      <c r="L403" s="71"/>
      <c r="M403" s="72"/>
      <c r="N403" s="246"/>
      <c r="O403" s="72"/>
      <c r="P403" s="109"/>
      <c r="Q403" s="71"/>
      <c r="R403" s="110"/>
      <c r="S403" s="72"/>
      <c r="T403" s="111"/>
      <c r="U403" s="72"/>
      <c r="V403" s="112"/>
      <c r="W403" s="71"/>
      <c r="X403" s="72"/>
      <c r="Y403" s="112"/>
      <c r="Z403" s="72"/>
      <c r="AA403" s="75"/>
      <c r="AB403" s="169"/>
      <c r="AC403" s="72"/>
      <c r="AD403" s="170"/>
      <c r="AE403" s="72"/>
      <c r="AF403" s="170"/>
      <c r="AG403" s="71"/>
      <c r="AH403" s="72"/>
      <c r="AI403" s="170"/>
      <c r="AJ403" s="71"/>
      <c r="AK403" s="72"/>
      <c r="AL403" s="170"/>
      <c r="AM403" s="72"/>
      <c r="AN403" s="111"/>
      <c r="AO403" s="72"/>
      <c r="AP403" s="156"/>
      <c r="AQ403" s="72"/>
      <c r="AR403" s="156"/>
      <c r="AS403" s="72"/>
      <c r="AT403" s="160"/>
      <c r="AU403" s="72"/>
      <c r="AV403" s="156"/>
      <c r="AW403" s="71"/>
      <c r="AX403" s="72"/>
      <c r="AY403" s="111"/>
      <c r="AZ403" s="71"/>
      <c r="BA403" s="72"/>
      <c r="BB403" s="171"/>
      <c r="BC403" s="72"/>
      <c r="BD403" s="75"/>
    </row>
    <row r="404" ht="16.5" customHeight="1" outlineLevel="1">
      <c r="A404" s="75"/>
      <c r="B404" s="105"/>
      <c r="C404" s="106"/>
      <c r="D404" s="72"/>
      <c r="E404" s="107"/>
      <c r="F404" s="71"/>
      <c r="G404" s="107"/>
      <c r="H404" s="71"/>
      <c r="I404" s="107"/>
      <c r="J404" s="71"/>
      <c r="K404" s="71"/>
      <c r="L404" s="71"/>
      <c r="M404" s="72"/>
      <c r="N404" s="246"/>
      <c r="O404" s="72"/>
      <c r="P404" s="109"/>
      <c r="Q404" s="71"/>
      <c r="R404" s="110"/>
      <c r="S404" s="72"/>
      <c r="T404" s="111"/>
      <c r="U404" s="72"/>
      <c r="V404" s="112"/>
      <c r="W404" s="71"/>
      <c r="X404" s="72"/>
      <c r="Y404" s="112"/>
      <c r="Z404" s="72"/>
      <c r="AA404" s="75"/>
      <c r="AB404" s="169"/>
      <c r="AC404" s="72"/>
      <c r="AD404" s="170"/>
      <c r="AE404" s="72"/>
      <c r="AF404" s="170"/>
      <c r="AG404" s="71"/>
      <c r="AH404" s="72"/>
      <c r="AI404" s="170"/>
      <c r="AJ404" s="71"/>
      <c r="AK404" s="72"/>
      <c r="AL404" s="170"/>
      <c r="AM404" s="72"/>
      <c r="AN404" s="111"/>
      <c r="AO404" s="72"/>
      <c r="AP404" s="156"/>
      <c r="AQ404" s="72"/>
      <c r="AR404" s="156"/>
      <c r="AS404" s="72"/>
      <c r="AT404" s="160"/>
      <c r="AU404" s="72"/>
      <c r="AV404" s="156"/>
      <c r="AW404" s="71"/>
      <c r="AX404" s="72"/>
      <c r="AY404" s="111"/>
      <c r="AZ404" s="71"/>
      <c r="BA404" s="72"/>
      <c r="BB404" s="171"/>
      <c r="BC404" s="72"/>
      <c r="BD404" s="75"/>
    </row>
    <row r="405" ht="16.5" customHeight="1" outlineLevel="1">
      <c r="A405" s="75"/>
      <c r="B405" s="105"/>
      <c r="C405" s="106"/>
      <c r="D405" s="72"/>
      <c r="E405" s="107"/>
      <c r="F405" s="71"/>
      <c r="G405" s="107"/>
      <c r="H405" s="71"/>
      <c r="I405" s="107"/>
      <c r="J405" s="71"/>
      <c r="K405" s="71"/>
      <c r="L405" s="71"/>
      <c r="M405" s="72"/>
      <c r="N405" s="246"/>
      <c r="O405" s="72"/>
      <c r="P405" s="109"/>
      <c r="Q405" s="71"/>
      <c r="R405" s="110"/>
      <c r="S405" s="72"/>
      <c r="T405" s="111"/>
      <c r="U405" s="72"/>
      <c r="V405" s="112"/>
      <c r="W405" s="71"/>
      <c r="X405" s="72"/>
      <c r="Y405" s="112"/>
      <c r="Z405" s="72"/>
      <c r="AA405" s="75"/>
      <c r="AB405" s="169"/>
      <c r="AC405" s="72"/>
      <c r="AD405" s="170"/>
      <c r="AE405" s="72"/>
      <c r="AF405" s="170"/>
      <c r="AG405" s="71"/>
      <c r="AH405" s="72"/>
      <c r="AI405" s="170"/>
      <c r="AJ405" s="71"/>
      <c r="AK405" s="72"/>
      <c r="AL405" s="170"/>
      <c r="AM405" s="72"/>
      <c r="AN405" s="111"/>
      <c r="AO405" s="72"/>
      <c r="AP405" s="156"/>
      <c r="AQ405" s="72"/>
      <c r="AR405" s="156"/>
      <c r="AS405" s="72"/>
      <c r="AT405" s="160"/>
      <c r="AU405" s="72"/>
      <c r="AV405" s="156"/>
      <c r="AW405" s="71"/>
      <c r="AX405" s="72"/>
      <c r="AY405" s="111"/>
      <c r="AZ405" s="71"/>
      <c r="BA405" s="72"/>
      <c r="BB405" s="171"/>
      <c r="BC405" s="72"/>
      <c r="BD405" s="75"/>
    </row>
    <row r="406" ht="16.5" customHeight="1" outlineLevel="1">
      <c r="A406" s="75"/>
      <c r="B406" s="105"/>
      <c r="C406" s="106"/>
      <c r="D406" s="72"/>
      <c r="E406" s="107"/>
      <c r="F406" s="71"/>
      <c r="G406" s="107"/>
      <c r="H406" s="71"/>
      <c r="I406" s="107"/>
      <c r="J406" s="71"/>
      <c r="K406" s="71"/>
      <c r="L406" s="71"/>
      <c r="M406" s="72"/>
      <c r="N406" s="246"/>
      <c r="O406" s="72"/>
      <c r="P406" s="109"/>
      <c r="Q406" s="71"/>
      <c r="R406" s="110"/>
      <c r="S406" s="72"/>
      <c r="T406" s="111"/>
      <c r="U406" s="72"/>
      <c r="V406" s="112"/>
      <c r="W406" s="71"/>
      <c r="X406" s="72"/>
      <c r="Y406" s="112"/>
      <c r="Z406" s="72"/>
      <c r="AA406" s="75"/>
      <c r="AB406" s="169"/>
      <c r="AC406" s="72"/>
      <c r="AD406" s="170"/>
      <c r="AE406" s="72"/>
      <c r="AF406" s="170"/>
      <c r="AG406" s="71"/>
      <c r="AH406" s="72"/>
      <c r="AI406" s="170"/>
      <c r="AJ406" s="71"/>
      <c r="AK406" s="72"/>
      <c r="AL406" s="170"/>
      <c r="AM406" s="72"/>
      <c r="AN406" s="111"/>
      <c r="AO406" s="72"/>
      <c r="AP406" s="156"/>
      <c r="AQ406" s="72"/>
      <c r="AR406" s="156"/>
      <c r="AS406" s="72"/>
      <c r="AT406" s="160"/>
      <c r="AU406" s="72"/>
      <c r="AV406" s="156"/>
      <c r="AW406" s="71"/>
      <c r="AX406" s="72"/>
      <c r="AY406" s="111"/>
      <c r="AZ406" s="71"/>
      <c r="BA406" s="72"/>
      <c r="BB406" s="171"/>
      <c r="BC406" s="72"/>
      <c r="BD406" s="75"/>
    </row>
    <row r="407" ht="16.5" customHeight="1" outlineLevel="1">
      <c r="A407" s="75"/>
      <c r="B407" s="105"/>
      <c r="C407" s="106"/>
      <c r="D407" s="72"/>
      <c r="E407" s="107"/>
      <c r="F407" s="71"/>
      <c r="G407" s="107"/>
      <c r="H407" s="71"/>
      <c r="I407" s="107"/>
      <c r="J407" s="71"/>
      <c r="K407" s="71"/>
      <c r="L407" s="71"/>
      <c r="M407" s="72"/>
      <c r="N407" s="246"/>
      <c r="O407" s="72"/>
      <c r="P407" s="109"/>
      <c r="Q407" s="71"/>
      <c r="R407" s="110"/>
      <c r="S407" s="72"/>
      <c r="T407" s="111"/>
      <c r="U407" s="72"/>
      <c r="V407" s="112"/>
      <c r="W407" s="71"/>
      <c r="X407" s="72"/>
      <c r="Y407" s="112"/>
      <c r="Z407" s="72"/>
      <c r="AA407" s="75"/>
      <c r="AB407" s="169"/>
      <c r="AC407" s="72"/>
      <c r="AD407" s="170"/>
      <c r="AE407" s="72"/>
      <c r="AF407" s="170"/>
      <c r="AG407" s="71"/>
      <c r="AH407" s="72"/>
      <c r="AI407" s="170"/>
      <c r="AJ407" s="71"/>
      <c r="AK407" s="72"/>
      <c r="AL407" s="170"/>
      <c r="AM407" s="72"/>
      <c r="AN407" s="111"/>
      <c r="AO407" s="72"/>
      <c r="AP407" s="156"/>
      <c r="AQ407" s="72"/>
      <c r="AR407" s="156"/>
      <c r="AS407" s="72"/>
      <c r="AT407" s="160"/>
      <c r="AU407" s="72"/>
      <c r="AV407" s="156"/>
      <c r="AW407" s="71"/>
      <c r="AX407" s="72"/>
      <c r="AY407" s="111"/>
      <c r="AZ407" s="71"/>
      <c r="BA407" s="72"/>
      <c r="BB407" s="171"/>
      <c r="BC407" s="72"/>
      <c r="BD407" s="75"/>
    </row>
    <row r="408" ht="16.5" customHeight="1" outlineLevel="1">
      <c r="A408" s="75"/>
      <c r="B408" s="105"/>
      <c r="C408" s="106"/>
      <c r="D408" s="72"/>
      <c r="E408" s="107"/>
      <c r="F408" s="71"/>
      <c r="G408" s="107"/>
      <c r="H408" s="71"/>
      <c r="I408" s="107"/>
      <c r="J408" s="71"/>
      <c r="K408" s="71"/>
      <c r="L408" s="71"/>
      <c r="M408" s="72"/>
      <c r="N408" s="246"/>
      <c r="O408" s="72"/>
      <c r="P408" s="109"/>
      <c r="Q408" s="71"/>
      <c r="R408" s="110"/>
      <c r="S408" s="72"/>
      <c r="T408" s="111"/>
      <c r="U408" s="72"/>
      <c r="V408" s="112"/>
      <c r="W408" s="71"/>
      <c r="X408" s="72"/>
      <c r="Y408" s="112"/>
      <c r="Z408" s="72"/>
      <c r="AA408" s="75"/>
      <c r="AB408" s="169"/>
      <c r="AC408" s="72"/>
      <c r="AD408" s="170"/>
      <c r="AE408" s="72"/>
      <c r="AF408" s="170"/>
      <c r="AG408" s="71"/>
      <c r="AH408" s="72"/>
      <c r="AI408" s="170"/>
      <c r="AJ408" s="71"/>
      <c r="AK408" s="72"/>
      <c r="AL408" s="170"/>
      <c r="AM408" s="72"/>
      <c r="AN408" s="111"/>
      <c r="AO408" s="72"/>
      <c r="AP408" s="156"/>
      <c r="AQ408" s="72"/>
      <c r="AR408" s="156"/>
      <c r="AS408" s="72"/>
      <c r="AT408" s="160"/>
      <c r="AU408" s="72"/>
      <c r="AV408" s="156"/>
      <c r="AW408" s="71"/>
      <c r="AX408" s="72"/>
      <c r="AY408" s="111"/>
      <c r="AZ408" s="71"/>
      <c r="BA408" s="72"/>
      <c r="BB408" s="171"/>
      <c r="BC408" s="72"/>
      <c r="BD408" s="75"/>
    </row>
    <row r="409" ht="16.5" customHeight="1" outlineLevel="1">
      <c r="A409" s="75"/>
      <c r="B409" s="105"/>
      <c r="C409" s="106"/>
      <c r="D409" s="72"/>
      <c r="E409" s="107"/>
      <c r="F409" s="71"/>
      <c r="G409" s="107"/>
      <c r="H409" s="71"/>
      <c r="I409" s="107"/>
      <c r="J409" s="71"/>
      <c r="K409" s="71"/>
      <c r="L409" s="71"/>
      <c r="M409" s="72"/>
      <c r="N409" s="246"/>
      <c r="O409" s="72"/>
      <c r="P409" s="109"/>
      <c r="Q409" s="71"/>
      <c r="R409" s="110"/>
      <c r="S409" s="72"/>
      <c r="T409" s="111"/>
      <c r="U409" s="72"/>
      <c r="V409" s="112"/>
      <c r="W409" s="71"/>
      <c r="X409" s="72"/>
      <c r="Y409" s="112"/>
      <c r="Z409" s="72"/>
      <c r="AA409" s="75"/>
      <c r="AB409" s="169"/>
      <c r="AC409" s="72"/>
      <c r="AD409" s="170"/>
      <c r="AE409" s="72"/>
      <c r="AF409" s="170"/>
      <c r="AG409" s="71"/>
      <c r="AH409" s="72"/>
      <c r="AI409" s="170"/>
      <c r="AJ409" s="71"/>
      <c r="AK409" s="72"/>
      <c r="AL409" s="170"/>
      <c r="AM409" s="72"/>
      <c r="AN409" s="111"/>
      <c r="AO409" s="72"/>
      <c r="AP409" s="156"/>
      <c r="AQ409" s="72"/>
      <c r="AR409" s="156"/>
      <c r="AS409" s="72"/>
      <c r="AT409" s="160"/>
      <c r="AU409" s="72"/>
      <c r="AV409" s="156"/>
      <c r="AW409" s="71"/>
      <c r="AX409" s="72"/>
      <c r="AY409" s="111"/>
      <c r="AZ409" s="71"/>
      <c r="BA409" s="72"/>
      <c r="BB409" s="171"/>
      <c r="BC409" s="72"/>
      <c r="BD409" s="75"/>
    </row>
    <row r="410" ht="16.5" customHeight="1" outlineLevel="1">
      <c r="A410" s="75"/>
      <c r="B410" s="105"/>
      <c r="C410" s="106"/>
      <c r="D410" s="72"/>
      <c r="E410" s="107"/>
      <c r="F410" s="71"/>
      <c r="G410" s="107"/>
      <c r="H410" s="71"/>
      <c r="I410" s="107"/>
      <c r="J410" s="71"/>
      <c r="K410" s="71"/>
      <c r="L410" s="71"/>
      <c r="M410" s="72"/>
      <c r="N410" s="246"/>
      <c r="O410" s="72"/>
      <c r="P410" s="109"/>
      <c r="Q410" s="71"/>
      <c r="R410" s="110"/>
      <c r="S410" s="72"/>
      <c r="T410" s="111"/>
      <c r="U410" s="72"/>
      <c r="V410" s="112"/>
      <c r="W410" s="71"/>
      <c r="X410" s="72"/>
      <c r="Y410" s="112"/>
      <c r="Z410" s="72"/>
      <c r="AA410" s="75"/>
      <c r="AB410" s="169"/>
      <c r="AC410" s="72"/>
      <c r="AD410" s="170"/>
      <c r="AE410" s="72"/>
      <c r="AF410" s="170"/>
      <c r="AG410" s="71"/>
      <c r="AH410" s="72"/>
      <c r="AI410" s="170"/>
      <c r="AJ410" s="71"/>
      <c r="AK410" s="72"/>
      <c r="AL410" s="170"/>
      <c r="AM410" s="72"/>
      <c r="AN410" s="111"/>
      <c r="AO410" s="72"/>
      <c r="AP410" s="156"/>
      <c r="AQ410" s="72"/>
      <c r="AR410" s="156"/>
      <c r="AS410" s="72"/>
      <c r="AT410" s="160"/>
      <c r="AU410" s="72"/>
      <c r="AV410" s="156"/>
      <c r="AW410" s="71"/>
      <c r="AX410" s="72"/>
      <c r="AY410" s="111"/>
      <c r="AZ410" s="71"/>
      <c r="BA410" s="72"/>
      <c r="BB410" s="171"/>
      <c r="BC410" s="72"/>
      <c r="BD410" s="75"/>
    </row>
    <row r="411" ht="16.5" customHeight="1" outlineLevel="1">
      <c r="A411" s="75"/>
      <c r="B411" s="105"/>
      <c r="C411" s="106"/>
      <c r="D411" s="72"/>
      <c r="E411" s="107"/>
      <c r="F411" s="71"/>
      <c r="G411" s="107"/>
      <c r="H411" s="71"/>
      <c r="I411" s="107"/>
      <c r="J411" s="71"/>
      <c r="K411" s="71"/>
      <c r="L411" s="71"/>
      <c r="M411" s="72"/>
      <c r="N411" s="246"/>
      <c r="O411" s="72"/>
      <c r="P411" s="109"/>
      <c r="Q411" s="71"/>
      <c r="R411" s="110"/>
      <c r="S411" s="72"/>
      <c r="T411" s="111"/>
      <c r="U411" s="72"/>
      <c r="V411" s="112"/>
      <c r="W411" s="71"/>
      <c r="X411" s="72"/>
      <c r="Y411" s="112"/>
      <c r="Z411" s="72"/>
      <c r="AA411" s="75"/>
      <c r="AB411" s="169"/>
      <c r="AC411" s="72"/>
      <c r="AD411" s="170"/>
      <c r="AE411" s="72"/>
      <c r="AF411" s="170"/>
      <c r="AG411" s="71"/>
      <c r="AH411" s="72"/>
      <c r="AI411" s="170"/>
      <c r="AJ411" s="71"/>
      <c r="AK411" s="72"/>
      <c r="AL411" s="170"/>
      <c r="AM411" s="72"/>
      <c r="AN411" s="111"/>
      <c r="AO411" s="72"/>
      <c r="AP411" s="156"/>
      <c r="AQ411" s="72"/>
      <c r="AR411" s="156"/>
      <c r="AS411" s="72"/>
      <c r="AT411" s="160"/>
      <c r="AU411" s="72"/>
      <c r="AV411" s="156"/>
      <c r="AW411" s="71"/>
      <c r="AX411" s="72"/>
      <c r="AY411" s="111"/>
      <c r="AZ411" s="71"/>
      <c r="BA411" s="72"/>
      <c r="BB411" s="171"/>
      <c r="BC411" s="72"/>
      <c r="BD411" s="75"/>
    </row>
    <row r="412" ht="16.5" customHeight="1" outlineLevel="1">
      <c r="A412" s="75"/>
      <c r="B412" s="105"/>
      <c r="C412" s="106"/>
      <c r="D412" s="72"/>
      <c r="E412" s="107"/>
      <c r="F412" s="71"/>
      <c r="G412" s="107"/>
      <c r="H412" s="71"/>
      <c r="I412" s="107"/>
      <c r="J412" s="71"/>
      <c r="K412" s="71"/>
      <c r="L412" s="71"/>
      <c r="M412" s="72"/>
      <c r="N412" s="246"/>
      <c r="O412" s="72"/>
      <c r="P412" s="109"/>
      <c r="Q412" s="71"/>
      <c r="R412" s="110"/>
      <c r="S412" s="72"/>
      <c r="T412" s="111"/>
      <c r="U412" s="72"/>
      <c r="V412" s="112"/>
      <c r="W412" s="71"/>
      <c r="X412" s="72"/>
      <c r="Y412" s="112"/>
      <c r="Z412" s="72"/>
      <c r="AA412" s="75"/>
      <c r="AB412" s="169"/>
      <c r="AC412" s="72"/>
      <c r="AD412" s="170"/>
      <c r="AE412" s="72"/>
      <c r="AF412" s="170"/>
      <c r="AG412" s="71"/>
      <c r="AH412" s="72"/>
      <c r="AI412" s="170"/>
      <c r="AJ412" s="71"/>
      <c r="AK412" s="72"/>
      <c r="AL412" s="170"/>
      <c r="AM412" s="72"/>
      <c r="AN412" s="111"/>
      <c r="AO412" s="72"/>
      <c r="AP412" s="156"/>
      <c r="AQ412" s="72"/>
      <c r="AR412" s="156"/>
      <c r="AS412" s="72"/>
      <c r="AT412" s="160"/>
      <c r="AU412" s="72"/>
      <c r="AV412" s="156"/>
      <c r="AW412" s="71"/>
      <c r="AX412" s="72"/>
      <c r="AY412" s="111"/>
      <c r="AZ412" s="71"/>
      <c r="BA412" s="72"/>
      <c r="BB412" s="171"/>
      <c r="BC412" s="72"/>
      <c r="BD412" s="75"/>
    </row>
    <row r="413" ht="16.5" customHeight="1" outlineLevel="1">
      <c r="A413" s="75"/>
      <c r="B413" s="105"/>
      <c r="C413" s="106"/>
      <c r="D413" s="72"/>
      <c r="E413" s="107"/>
      <c r="F413" s="71"/>
      <c r="G413" s="107"/>
      <c r="H413" s="71"/>
      <c r="I413" s="107"/>
      <c r="J413" s="71"/>
      <c r="K413" s="71"/>
      <c r="L413" s="71"/>
      <c r="M413" s="72"/>
      <c r="N413" s="246"/>
      <c r="O413" s="72"/>
      <c r="P413" s="109"/>
      <c r="Q413" s="71"/>
      <c r="R413" s="110"/>
      <c r="S413" s="72"/>
      <c r="T413" s="111"/>
      <c r="U413" s="72"/>
      <c r="V413" s="112"/>
      <c r="W413" s="71"/>
      <c r="X413" s="72"/>
      <c r="Y413" s="112"/>
      <c r="Z413" s="72"/>
      <c r="AA413" s="75"/>
      <c r="AB413" s="169"/>
      <c r="AC413" s="72"/>
      <c r="AD413" s="170"/>
      <c r="AE413" s="72"/>
      <c r="AF413" s="170"/>
      <c r="AG413" s="71"/>
      <c r="AH413" s="72"/>
      <c r="AI413" s="170"/>
      <c r="AJ413" s="71"/>
      <c r="AK413" s="72"/>
      <c r="AL413" s="170"/>
      <c r="AM413" s="72"/>
      <c r="AN413" s="111"/>
      <c r="AO413" s="72"/>
      <c r="AP413" s="156"/>
      <c r="AQ413" s="72"/>
      <c r="AR413" s="156"/>
      <c r="AS413" s="72"/>
      <c r="AT413" s="160"/>
      <c r="AU413" s="72"/>
      <c r="AV413" s="156"/>
      <c r="AW413" s="71"/>
      <c r="AX413" s="72"/>
      <c r="AY413" s="111"/>
      <c r="AZ413" s="71"/>
      <c r="BA413" s="72"/>
      <c r="BB413" s="171"/>
      <c r="BC413" s="72"/>
      <c r="BD413" s="75"/>
    </row>
    <row r="414" ht="16.5" customHeight="1" outlineLevel="1">
      <c r="A414" s="75"/>
      <c r="B414" s="105"/>
      <c r="C414" s="106"/>
      <c r="D414" s="72"/>
      <c r="E414" s="107"/>
      <c r="F414" s="71"/>
      <c r="G414" s="107"/>
      <c r="H414" s="71"/>
      <c r="I414" s="107"/>
      <c r="J414" s="71"/>
      <c r="K414" s="71"/>
      <c r="L414" s="71"/>
      <c r="M414" s="72"/>
      <c r="N414" s="246"/>
      <c r="O414" s="72"/>
      <c r="P414" s="109"/>
      <c r="Q414" s="71"/>
      <c r="R414" s="110"/>
      <c r="S414" s="72"/>
      <c r="T414" s="111"/>
      <c r="U414" s="72"/>
      <c r="V414" s="112"/>
      <c r="W414" s="71"/>
      <c r="X414" s="72"/>
      <c r="Y414" s="112"/>
      <c r="Z414" s="72"/>
      <c r="AA414" s="75"/>
      <c r="AB414" s="169"/>
      <c r="AC414" s="72"/>
      <c r="AD414" s="170"/>
      <c r="AE414" s="72"/>
      <c r="AF414" s="170"/>
      <c r="AG414" s="71"/>
      <c r="AH414" s="72"/>
      <c r="AI414" s="170"/>
      <c r="AJ414" s="71"/>
      <c r="AK414" s="72"/>
      <c r="AL414" s="170"/>
      <c r="AM414" s="72"/>
      <c r="AN414" s="111"/>
      <c r="AO414" s="72"/>
      <c r="AP414" s="156"/>
      <c r="AQ414" s="72"/>
      <c r="AR414" s="156"/>
      <c r="AS414" s="72"/>
      <c r="AT414" s="160"/>
      <c r="AU414" s="72"/>
      <c r="AV414" s="156"/>
      <c r="AW414" s="71"/>
      <c r="AX414" s="72"/>
      <c r="AY414" s="111"/>
      <c r="AZ414" s="71"/>
      <c r="BA414" s="72"/>
      <c r="BB414" s="171"/>
      <c r="BC414" s="72"/>
      <c r="BD414" s="75"/>
    </row>
    <row r="415" ht="16.5" customHeight="1" outlineLevel="1">
      <c r="A415" s="75"/>
      <c r="B415" s="105"/>
      <c r="C415" s="106"/>
      <c r="D415" s="72"/>
      <c r="E415" s="107"/>
      <c r="F415" s="71"/>
      <c r="G415" s="107"/>
      <c r="H415" s="71"/>
      <c r="I415" s="107"/>
      <c r="J415" s="71"/>
      <c r="K415" s="71"/>
      <c r="L415" s="71"/>
      <c r="M415" s="72"/>
      <c r="N415" s="246"/>
      <c r="O415" s="72"/>
      <c r="P415" s="109"/>
      <c r="Q415" s="71"/>
      <c r="R415" s="110"/>
      <c r="S415" s="72"/>
      <c r="T415" s="111"/>
      <c r="U415" s="72"/>
      <c r="V415" s="112"/>
      <c r="W415" s="71"/>
      <c r="X415" s="72"/>
      <c r="Y415" s="112"/>
      <c r="Z415" s="72"/>
      <c r="AA415" s="75"/>
      <c r="AB415" s="169"/>
      <c r="AC415" s="72"/>
      <c r="AD415" s="170"/>
      <c r="AE415" s="72"/>
      <c r="AF415" s="170"/>
      <c r="AG415" s="71"/>
      <c r="AH415" s="72"/>
      <c r="AI415" s="170"/>
      <c r="AJ415" s="71"/>
      <c r="AK415" s="72"/>
      <c r="AL415" s="170"/>
      <c r="AM415" s="72"/>
      <c r="AN415" s="111"/>
      <c r="AO415" s="72"/>
      <c r="AP415" s="156"/>
      <c r="AQ415" s="72"/>
      <c r="AR415" s="156"/>
      <c r="AS415" s="72"/>
      <c r="AT415" s="160"/>
      <c r="AU415" s="72"/>
      <c r="AV415" s="156"/>
      <c r="AW415" s="71"/>
      <c r="AX415" s="72"/>
      <c r="AY415" s="111"/>
      <c r="AZ415" s="71"/>
      <c r="BA415" s="72"/>
      <c r="BB415" s="171"/>
      <c r="BC415" s="72"/>
      <c r="BD415" s="75"/>
    </row>
    <row r="416" ht="16.5" customHeight="1" outlineLevel="1">
      <c r="A416" s="75"/>
      <c r="B416" s="105"/>
      <c r="C416" s="106"/>
      <c r="D416" s="72"/>
      <c r="E416" s="107"/>
      <c r="F416" s="71"/>
      <c r="G416" s="107"/>
      <c r="H416" s="71"/>
      <c r="I416" s="107"/>
      <c r="J416" s="71"/>
      <c r="K416" s="71"/>
      <c r="L416" s="71"/>
      <c r="M416" s="72"/>
      <c r="N416" s="246"/>
      <c r="O416" s="72"/>
      <c r="P416" s="109"/>
      <c r="Q416" s="71"/>
      <c r="R416" s="110"/>
      <c r="S416" s="72"/>
      <c r="T416" s="111"/>
      <c r="U416" s="72"/>
      <c r="V416" s="112"/>
      <c r="W416" s="71"/>
      <c r="X416" s="72"/>
      <c r="Y416" s="112"/>
      <c r="Z416" s="72"/>
      <c r="AA416" s="75"/>
      <c r="AB416" s="169"/>
      <c r="AC416" s="72"/>
      <c r="AD416" s="170"/>
      <c r="AE416" s="72"/>
      <c r="AF416" s="170"/>
      <c r="AG416" s="71"/>
      <c r="AH416" s="72"/>
      <c r="AI416" s="170"/>
      <c r="AJ416" s="71"/>
      <c r="AK416" s="72"/>
      <c r="AL416" s="170"/>
      <c r="AM416" s="72"/>
      <c r="AN416" s="111"/>
      <c r="AO416" s="72"/>
      <c r="AP416" s="156"/>
      <c r="AQ416" s="72"/>
      <c r="AR416" s="156"/>
      <c r="AS416" s="72"/>
      <c r="AT416" s="160"/>
      <c r="AU416" s="72"/>
      <c r="AV416" s="156"/>
      <c r="AW416" s="71"/>
      <c r="AX416" s="72"/>
      <c r="AY416" s="111"/>
      <c r="AZ416" s="71"/>
      <c r="BA416" s="72"/>
      <c r="BB416" s="171"/>
      <c r="BC416" s="72"/>
      <c r="BD416" s="75"/>
    </row>
    <row r="417" ht="16.5" customHeight="1" outlineLevel="1">
      <c r="A417" s="75"/>
      <c r="B417" s="105"/>
      <c r="C417" s="106"/>
      <c r="D417" s="72"/>
      <c r="E417" s="107"/>
      <c r="F417" s="71"/>
      <c r="G417" s="107"/>
      <c r="H417" s="71"/>
      <c r="I417" s="107"/>
      <c r="J417" s="71"/>
      <c r="K417" s="71"/>
      <c r="L417" s="71"/>
      <c r="M417" s="72"/>
      <c r="N417" s="246"/>
      <c r="O417" s="72"/>
      <c r="P417" s="109"/>
      <c r="Q417" s="71"/>
      <c r="R417" s="110"/>
      <c r="S417" s="72"/>
      <c r="T417" s="111"/>
      <c r="U417" s="72"/>
      <c r="V417" s="112"/>
      <c r="W417" s="71"/>
      <c r="X417" s="72"/>
      <c r="Y417" s="112"/>
      <c r="Z417" s="72"/>
      <c r="AA417" s="75"/>
      <c r="AB417" s="169"/>
      <c r="AC417" s="72"/>
      <c r="AD417" s="170"/>
      <c r="AE417" s="72"/>
      <c r="AF417" s="170"/>
      <c r="AG417" s="71"/>
      <c r="AH417" s="72"/>
      <c r="AI417" s="170"/>
      <c r="AJ417" s="71"/>
      <c r="AK417" s="72"/>
      <c r="AL417" s="170"/>
      <c r="AM417" s="72"/>
      <c r="AN417" s="111"/>
      <c r="AO417" s="72"/>
      <c r="AP417" s="156"/>
      <c r="AQ417" s="72"/>
      <c r="AR417" s="156"/>
      <c r="AS417" s="72"/>
      <c r="AT417" s="160"/>
      <c r="AU417" s="72"/>
      <c r="AV417" s="156"/>
      <c r="AW417" s="71"/>
      <c r="AX417" s="72"/>
      <c r="AY417" s="111"/>
      <c r="AZ417" s="71"/>
      <c r="BA417" s="72"/>
      <c r="BB417" s="171"/>
      <c r="BC417" s="72"/>
      <c r="BD417" s="75"/>
    </row>
    <row r="418" ht="16.5" customHeight="1" outlineLevel="1">
      <c r="A418" s="75"/>
      <c r="B418" s="105"/>
      <c r="C418" s="106"/>
      <c r="D418" s="72"/>
      <c r="E418" s="107"/>
      <c r="F418" s="71"/>
      <c r="G418" s="107"/>
      <c r="H418" s="71"/>
      <c r="I418" s="107"/>
      <c r="J418" s="71"/>
      <c r="K418" s="71"/>
      <c r="L418" s="71"/>
      <c r="M418" s="72"/>
      <c r="N418" s="246"/>
      <c r="O418" s="72"/>
      <c r="P418" s="109"/>
      <c r="Q418" s="71"/>
      <c r="R418" s="110"/>
      <c r="S418" s="72"/>
      <c r="T418" s="111"/>
      <c r="U418" s="72"/>
      <c r="V418" s="112"/>
      <c r="W418" s="71"/>
      <c r="X418" s="72"/>
      <c r="Y418" s="112"/>
      <c r="Z418" s="72"/>
      <c r="AA418" s="75"/>
      <c r="AB418" s="169"/>
      <c r="AC418" s="72"/>
      <c r="AD418" s="170"/>
      <c r="AE418" s="72"/>
      <c r="AF418" s="170"/>
      <c r="AG418" s="71"/>
      <c r="AH418" s="72"/>
      <c r="AI418" s="170"/>
      <c r="AJ418" s="71"/>
      <c r="AK418" s="72"/>
      <c r="AL418" s="170"/>
      <c r="AM418" s="72"/>
      <c r="AN418" s="111"/>
      <c r="AO418" s="72"/>
      <c r="AP418" s="156"/>
      <c r="AQ418" s="72"/>
      <c r="AR418" s="156"/>
      <c r="AS418" s="72"/>
      <c r="AT418" s="160"/>
      <c r="AU418" s="72"/>
      <c r="AV418" s="156"/>
      <c r="AW418" s="71"/>
      <c r="AX418" s="72"/>
      <c r="AY418" s="111"/>
      <c r="AZ418" s="71"/>
      <c r="BA418" s="72"/>
      <c r="BB418" s="171"/>
      <c r="BC418" s="72"/>
      <c r="BD418" s="75"/>
    </row>
    <row r="419" ht="16.5" customHeight="1" outlineLevel="1">
      <c r="A419" s="75"/>
      <c r="B419" s="105"/>
      <c r="C419" s="106"/>
      <c r="D419" s="72"/>
      <c r="E419" s="107"/>
      <c r="F419" s="71"/>
      <c r="G419" s="107"/>
      <c r="H419" s="71"/>
      <c r="I419" s="107"/>
      <c r="J419" s="71"/>
      <c r="K419" s="71"/>
      <c r="L419" s="71"/>
      <c r="M419" s="72"/>
      <c r="N419" s="246"/>
      <c r="O419" s="72"/>
      <c r="P419" s="109"/>
      <c r="Q419" s="71"/>
      <c r="R419" s="110"/>
      <c r="S419" s="72"/>
      <c r="T419" s="111"/>
      <c r="U419" s="72"/>
      <c r="V419" s="112"/>
      <c r="W419" s="71"/>
      <c r="X419" s="72"/>
      <c r="Y419" s="112"/>
      <c r="Z419" s="72"/>
      <c r="AA419" s="75"/>
      <c r="AB419" s="169"/>
      <c r="AC419" s="72"/>
      <c r="AD419" s="170"/>
      <c r="AE419" s="72"/>
      <c r="AF419" s="170"/>
      <c r="AG419" s="71"/>
      <c r="AH419" s="72"/>
      <c r="AI419" s="170"/>
      <c r="AJ419" s="71"/>
      <c r="AK419" s="72"/>
      <c r="AL419" s="170"/>
      <c r="AM419" s="72"/>
      <c r="AN419" s="111"/>
      <c r="AO419" s="72"/>
      <c r="AP419" s="156"/>
      <c r="AQ419" s="72"/>
      <c r="AR419" s="156"/>
      <c r="AS419" s="72"/>
      <c r="AT419" s="160"/>
      <c r="AU419" s="72"/>
      <c r="AV419" s="156"/>
      <c r="AW419" s="71"/>
      <c r="AX419" s="72"/>
      <c r="AY419" s="111"/>
      <c r="AZ419" s="71"/>
      <c r="BA419" s="72"/>
      <c r="BB419" s="171"/>
      <c r="BC419" s="72"/>
      <c r="BD419" s="75"/>
    </row>
    <row r="420" ht="16.5" customHeight="1" outlineLevel="1">
      <c r="A420" s="75"/>
      <c r="B420" s="105"/>
      <c r="C420" s="106"/>
      <c r="D420" s="72"/>
      <c r="E420" s="107"/>
      <c r="F420" s="71"/>
      <c r="G420" s="107"/>
      <c r="H420" s="71"/>
      <c r="I420" s="107"/>
      <c r="J420" s="71"/>
      <c r="K420" s="71"/>
      <c r="L420" s="71"/>
      <c r="M420" s="72"/>
      <c r="N420" s="246"/>
      <c r="O420" s="72"/>
      <c r="P420" s="109"/>
      <c r="Q420" s="71"/>
      <c r="R420" s="110"/>
      <c r="S420" s="72"/>
      <c r="T420" s="111"/>
      <c r="U420" s="72"/>
      <c r="V420" s="112"/>
      <c r="W420" s="71"/>
      <c r="X420" s="72"/>
      <c r="Y420" s="112"/>
      <c r="Z420" s="72"/>
      <c r="AA420" s="75"/>
      <c r="AB420" s="169"/>
      <c r="AC420" s="72"/>
      <c r="AD420" s="170"/>
      <c r="AE420" s="72"/>
      <c r="AF420" s="170"/>
      <c r="AG420" s="71"/>
      <c r="AH420" s="72"/>
      <c r="AI420" s="170"/>
      <c r="AJ420" s="71"/>
      <c r="AK420" s="72"/>
      <c r="AL420" s="170"/>
      <c r="AM420" s="72"/>
      <c r="AN420" s="111"/>
      <c r="AO420" s="72"/>
      <c r="AP420" s="156"/>
      <c r="AQ420" s="72"/>
      <c r="AR420" s="156"/>
      <c r="AS420" s="72"/>
      <c r="AT420" s="160"/>
      <c r="AU420" s="72"/>
      <c r="AV420" s="156"/>
      <c r="AW420" s="71"/>
      <c r="AX420" s="72"/>
      <c r="AY420" s="111"/>
      <c r="AZ420" s="71"/>
      <c r="BA420" s="72"/>
      <c r="BB420" s="171"/>
      <c r="BC420" s="72"/>
      <c r="BD420" s="75"/>
    </row>
    <row r="421" ht="16.5" customHeight="1" outlineLevel="1">
      <c r="A421" s="75"/>
      <c r="B421" s="105"/>
      <c r="C421" s="106"/>
      <c r="D421" s="72"/>
      <c r="E421" s="107"/>
      <c r="F421" s="71"/>
      <c r="G421" s="107"/>
      <c r="H421" s="71"/>
      <c r="I421" s="107"/>
      <c r="J421" s="71"/>
      <c r="K421" s="71"/>
      <c r="L421" s="71"/>
      <c r="M421" s="72"/>
      <c r="N421" s="246"/>
      <c r="O421" s="72"/>
      <c r="P421" s="109"/>
      <c r="Q421" s="71"/>
      <c r="R421" s="110"/>
      <c r="S421" s="72"/>
      <c r="T421" s="111"/>
      <c r="U421" s="72"/>
      <c r="V421" s="112"/>
      <c r="W421" s="71"/>
      <c r="X421" s="72"/>
      <c r="Y421" s="112"/>
      <c r="Z421" s="72"/>
      <c r="AA421" s="75"/>
      <c r="AB421" s="169"/>
      <c r="AC421" s="72"/>
      <c r="AD421" s="170"/>
      <c r="AE421" s="72"/>
      <c r="AF421" s="170"/>
      <c r="AG421" s="71"/>
      <c r="AH421" s="72"/>
      <c r="AI421" s="170"/>
      <c r="AJ421" s="71"/>
      <c r="AK421" s="72"/>
      <c r="AL421" s="170"/>
      <c r="AM421" s="72"/>
      <c r="AN421" s="111"/>
      <c r="AO421" s="72"/>
      <c r="AP421" s="156"/>
      <c r="AQ421" s="72"/>
      <c r="AR421" s="156"/>
      <c r="AS421" s="72"/>
      <c r="AT421" s="160"/>
      <c r="AU421" s="72"/>
      <c r="AV421" s="156"/>
      <c r="AW421" s="71"/>
      <c r="AX421" s="72"/>
      <c r="AY421" s="111"/>
      <c r="AZ421" s="71"/>
      <c r="BA421" s="72"/>
      <c r="BB421" s="171"/>
      <c r="BC421" s="72"/>
      <c r="BD421" s="75"/>
    </row>
    <row r="422" ht="16.5" customHeight="1" outlineLevel="1">
      <c r="A422" s="75"/>
      <c r="B422" s="105"/>
      <c r="C422" s="106"/>
      <c r="D422" s="72"/>
      <c r="E422" s="107"/>
      <c r="F422" s="71"/>
      <c r="G422" s="107"/>
      <c r="H422" s="71"/>
      <c r="I422" s="107"/>
      <c r="J422" s="71"/>
      <c r="K422" s="71"/>
      <c r="L422" s="71"/>
      <c r="M422" s="72"/>
      <c r="N422" s="246"/>
      <c r="O422" s="72"/>
      <c r="P422" s="109"/>
      <c r="Q422" s="71"/>
      <c r="R422" s="110"/>
      <c r="S422" s="72"/>
      <c r="T422" s="111"/>
      <c r="U422" s="72"/>
      <c r="V422" s="112"/>
      <c r="W422" s="71"/>
      <c r="X422" s="72"/>
      <c r="Y422" s="112"/>
      <c r="Z422" s="72"/>
      <c r="AA422" s="75"/>
      <c r="AB422" s="169"/>
      <c r="AC422" s="72"/>
      <c r="AD422" s="170"/>
      <c r="AE422" s="72"/>
      <c r="AF422" s="170"/>
      <c r="AG422" s="71"/>
      <c r="AH422" s="72"/>
      <c r="AI422" s="170"/>
      <c r="AJ422" s="71"/>
      <c r="AK422" s="72"/>
      <c r="AL422" s="170"/>
      <c r="AM422" s="72"/>
      <c r="AN422" s="111"/>
      <c r="AO422" s="72"/>
      <c r="AP422" s="156"/>
      <c r="AQ422" s="72"/>
      <c r="AR422" s="156"/>
      <c r="AS422" s="72"/>
      <c r="AT422" s="160"/>
      <c r="AU422" s="72"/>
      <c r="AV422" s="156"/>
      <c r="AW422" s="71"/>
      <c r="AX422" s="72"/>
      <c r="AY422" s="111"/>
      <c r="AZ422" s="71"/>
      <c r="BA422" s="72"/>
      <c r="BB422" s="171"/>
      <c r="BC422" s="72"/>
      <c r="BD422" s="75"/>
    </row>
    <row r="423" ht="16.5" customHeight="1" outlineLevel="1">
      <c r="A423" s="75"/>
      <c r="B423" s="105"/>
      <c r="C423" s="106"/>
      <c r="D423" s="72"/>
      <c r="E423" s="107"/>
      <c r="F423" s="71"/>
      <c r="G423" s="107"/>
      <c r="H423" s="71"/>
      <c r="I423" s="107"/>
      <c r="J423" s="71"/>
      <c r="K423" s="71"/>
      <c r="L423" s="71"/>
      <c r="M423" s="72"/>
      <c r="N423" s="246"/>
      <c r="O423" s="72"/>
      <c r="P423" s="109"/>
      <c r="Q423" s="71"/>
      <c r="R423" s="110"/>
      <c r="S423" s="72"/>
      <c r="T423" s="111"/>
      <c r="U423" s="72"/>
      <c r="V423" s="112"/>
      <c r="W423" s="71"/>
      <c r="X423" s="72"/>
      <c r="Y423" s="112"/>
      <c r="Z423" s="72"/>
      <c r="AA423" s="75"/>
      <c r="AB423" s="169"/>
      <c r="AC423" s="72"/>
      <c r="AD423" s="170"/>
      <c r="AE423" s="72"/>
      <c r="AF423" s="170"/>
      <c r="AG423" s="71"/>
      <c r="AH423" s="72"/>
      <c r="AI423" s="170"/>
      <c r="AJ423" s="71"/>
      <c r="AK423" s="72"/>
      <c r="AL423" s="170"/>
      <c r="AM423" s="72"/>
      <c r="AN423" s="111"/>
      <c r="AO423" s="72"/>
      <c r="AP423" s="156"/>
      <c r="AQ423" s="72"/>
      <c r="AR423" s="156"/>
      <c r="AS423" s="72"/>
      <c r="AT423" s="160"/>
      <c r="AU423" s="72"/>
      <c r="AV423" s="156"/>
      <c r="AW423" s="71"/>
      <c r="AX423" s="72"/>
      <c r="AY423" s="111"/>
      <c r="AZ423" s="71"/>
      <c r="BA423" s="72"/>
      <c r="BB423" s="171"/>
      <c r="BC423" s="72"/>
      <c r="BD423" s="75"/>
    </row>
    <row r="424" ht="16.5" customHeight="1" outlineLevel="1">
      <c r="A424" s="75"/>
      <c r="B424" s="105"/>
      <c r="C424" s="106"/>
      <c r="D424" s="72"/>
      <c r="E424" s="107"/>
      <c r="F424" s="71"/>
      <c r="G424" s="107"/>
      <c r="H424" s="71"/>
      <c r="I424" s="107"/>
      <c r="J424" s="71"/>
      <c r="K424" s="71"/>
      <c r="L424" s="71"/>
      <c r="M424" s="72"/>
      <c r="N424" s="246"/>
      <c r="O424" s="72"/>
      <c r="P424" s="109"/>
      <c r="Q424" s="71"/>
      <c r="R424" s="110"/>
      <c r="S424" s="72"/>
      <c r="T424" s="111"/>
      <c r="U424" s="72"/>
      <c r="V424" s="112"/>
      <c r="W424" s="71"/>
      <c r="X424" s="72"/>
      <c r="Y424" s="112"/>
      <c r="Z424" s="72"/>
      <c r="AA424" s="75"/>
      <c r="AB424" s="169"/>
      <c r="AC424" s="72"/>
      <c r="AD424" s="170"/>
      <c r="AE424" s="72"/>
      <c r="AF424" s="170"/>
      <c r="AG424" s="71"/>
      <c r="AH424" s="72"/>
      <c r="AI424" s="170"/>
      <c r="AJ424" s="71"/>
      <c r="AK424" s="72"/>
      <c r="AL424" s="170"/>
      <c r="AM424" s="72"/>
      <c r="AN424" s="111"/>
      <c r="AO424" s="72"/>
      <c r="AP424" s="156"/>
      <c r="AQ424" s="72"/>
      <c r="AR424" s="156"/>
      <c r="AS424" s="72"/>
      <c r="AT424" s="160"/>
      <c r="AU424" s="72"/>
      <c r="AV424" s="156"/>
      <c r="AW424" s="71"/>
      <c r="AX424" s="72"/>
      <c r="AY424" s="111"/>
      <c r="AZ424" s="71"/>
      <c r="BA424" s="72"/>
      <c r="BB424" s="171"/>
      <c r="BC424" s="72"/>
      <c r="BD424" s="75"/>
    </row>
    <row r="425" ht="16.5" customHeight="1" outlineLevel="1">
      <c r="A425" s="75"/>
      <c r="B425" s="105"/>
      <c r="C425" s="106"/>
      <c r="D425" s="72"/>
      <c r="E425" s="107"/>
      <c r="F425" s="71"/>
      <c r="G425" s="107"/>
      <c r="H425" s="71"/>
      <c r="I425" s="107"/>
      <c r="J425" s="71"/>
      <c r="K425" s="71"/>
      <c r="L425" s="71"/>
      <c r="M425" s="72"/>
      <c r="N425" s="246"/>
      <c r="O425" s="72"/>
      <c r="P425" s="109"/>
      <c r="Q425" s="71"/>
      <c r="R425" s="110"/>
      <c r="S425" s="72"/>
      <c r="T425" s="111"/>
      <c r="U425" s="72"/>
      <c r="V425" s="112"/>
      <c r="W425" s="71"/>
      <c r="X425" s="72"/>
      <c r="Y425" s="112"/>
      <c r="Z425" s="72"/>
      <c r="AA425" s="75"/>
      <c r="AB425" s="169"/>
      <c r="AC425" s="72"/>
      <c r="AD425" s="170"/>
      <c r="AE425" s="72"/>
      <c r="AF425" s="170"/>
      <c r="AG425" s="71"/>
      <c r="AH425" s="72"/>
      <c r="AI425" s="170"/>
      <c r="AJ425" s="71"/>
      <c r="AK425" s="72"/>
      <c r="AL425" s="170"/>
      <c r="AM425" s="72"/>
      <c r="AN425" s="111"/>
      <c r="AO425" s="72"/>
      <c r="AP425" s="156"/>
      <c r="AQ425" s="72"/>
      <c r="AR425" s="156"/>
      <c r="AS425" s="72"/>
      <c r="AT425" s="160"/>
      <c r="AU425" s="72"/>
      <c r="AV425" s="156"/>
      <c r="AW425" s="71"/>
      <c r="AX425" s="72"/>
      <c r="AY425" s="111"/>
      <c r="AZ425" s="71"/>
      <c r="BA425" s="72"/>
      <c r="BB425" s="171"/>
      <c r="BC425" s="72"/>
      <c r="BD425" s="75"/>
    </row>
    <row r="426" ht="16.5" customHeight="1" outlineLevel="1">
      <c r="A426" s="75"/>
      <c r="B426" s="105"/>
      <c r="C426" s="106"/>
      <c r="D426" s="72"/>
      <c r="E426" s="107"/>
      <c r="F426" s="71"/>
      <c r="G426" s="107"/>
      <c r="H426" s="71"/>
      <c r="I426" s="107"/>
      <c r="J426" s="71"/>
      <c r="K426" s="71"/>
      <c r="L426" s="71"/>
      <c r="M426" s="72"/>
      <c r="N426" s="246"/>
      <c r="O426" s="72"/>
      <c r="P426" s="109"/>
      <c r="Q426" s="71"/>
      <c r="R426" s="110"/>
      <c r="S426" s="72"/>
      <c r="T426" s="111"/>
      <c r="U426" s="72"/>
      <c r="V426" s="112"/>
      <c r="W426" s="71"/>
      <c r="X426" s="72"/>
      <c r="Y426" s="112"/>
      <c r="Z426" s="72"/>
      <c r="AA426" s="75"/>
      <c r="AB426" s="169"/>
      <c r="AC426" s="72"/>
      <c r="AD426" s="170"/>
      <c r="AE426" s="72"/>
      <c r="AF426" s="170"/>
      <c r="AG426" s="71"/>
      <c r="AH426" s="72"/>
      <c r="AI426" s="170"/>
      <c r="AJ426" s="71"/>
      <c r="AK426" s="72"/>
      <c r="AL426" s="170"/>
      <c r="AM426" s="72"/>
      <c r="AN426" s="111"/>
      <c r="AO426" s="72"/>
      <c r="AP426" s="156"/>
      <c r="AQ426" s="72"/>
      <c r="AR426" s="156"/>
      <c r="AS426" s="72"/>
      <c r="AT426" s="160"/>
      <c r="AU426" s="72"/>
      <c r="AV426" s="156"/>
      <c r="AW426" s="71"/>
      <c r="AX426" s="72"/>
      <c r="AY426" s="111"/>
      <c r="AZ426" s="71"/>
      <c r="BA426" s="72"/>
      <c r="BB426" s="171"/>
      <c r="BC426" s="72"/>
      <c r="BD426" s="75"/>
    </row>
    <row r="427" ht="16.5" customHeight="1" outlineLevel="1">
      <c r="A427" s="75"/>
      <c r="B427" s="105"/>
      <c r="C427" s="106"/>
      <c r="D427" s="72"/>
      <c r="E427" s="107"/>
      <c r="F427" s="71"/>
      <c r="G427" s="107"/>
      <c r="H427" s="71"/>
      <c r="I427" s="107"/>
      <c r="J427" s="71"/>
      <c r="K427" s="71"/>
      <c r="L427" s="71"/>
      <c r="M427" s="72"/>
      <c r="N427" s="246"/>
      <c r="O427" s="72"/>
      <c r="P427" s="109"/>
      <c r="Q427" s="71"/>
      <c r="R427" s="110"/>
      <c r="S427" s="72"/>
      <c r="T427" s="111"/>
      <c r="U427" s="72"/>
      <c r="V427" s="112"/>
      <c r="W427" s="71"/>
      <c r="X427" s="72"/>
      <c r="Y427" s="112"/>
      <c r="Z427" s="72"/>
      <c r="AA427" s="75"/>
      <c r="AB427" s="169"/>
      <c r="AC427" s="72"/>
      <c r="AD427" s="170"/>
      <c r="AE427" s="72"/>
      <c r="AF427" s="170"/>
      <c r="AG427" s="71"/>
      <c r="AH427" s="72"/>
      <c r="AI427" s="170"/>
      <c r="AJ427" s="71"/>
      <c r="AK427" s="72"/>
      <c r="AL427" s="170"/>
      <c r="AM427" s="72"/>
      <c r="AN427" s="111"/>
      <c r="AO427" s="72"/>
      <c r="AP427" s="156"/>
      <c r="AQ427" s="72"/>
      <c r="AR427" s="156"/>
      <c r="AS427" s="72"/>
      <c r="AT427" s="160"/>
      <c r="AU427" s="72"/>
      <c r="AV427" s="156"/>
      <c r="AW427" s="71"/>
      <c r="AX427" s="72"/>
      <c r="AY427" s="111"/>
      <c r="AZ427" s="71"/>
      <c r="BA427" s="72"/>
      <c r="BB427" s="171"/>
      <c r="BC427" s="72"/>
      <c r="BD427" s="75"/>
    </row>
    <row r="428" ht="16.5" customHeight="1" outlineLevel="1">
      <c r="A428" s="75"/>
      <c r="B428" s="105"/>
      <c r="C428" s="106"/>
      <c r="D428" s="72"/>
      <c r="E428" s="107"/>
      <c r="F428" s="71"/>
      <c r="G428" s="107"/>
      <c r="H428" s="71"/>
      <c r="I428" s="107"/>
      <c r="J428" s="71"/>
      <c r="K428" s="71"/>
      <c r="L428" s="71"/>
      <c r="M428" s="72"/>
      <c r="N428" s="246"/>
      <c r="O428" s="72"/>
      <c r="P428" s="109"/>
      <c r="Q428" s="71"/>
      <c r="R428" s="110"/>
      <c r="S428" s="72"/>
      <c r="T428" s="111"/>
      <c r="U428" s="72"/>
      <c r="V428" s="112"/>
      <c r="W428" s="71"/>
      <c r="X428" s="72"/>
      <c r="Y428" s="112"/>
      <c r="Z428" s="72"/>
      <c r="AA428" s="75"/>
      <c r="AB428" s="169"/>
      <c r="AC428" s="72"/>
      <c r="AD428" s="170"/>
      <c r="AE428" s="72"/>
      <c r="AF428" s="170"/>
      <c r="AG428" s="71"/>
      <c r="AH428" s="72"/>
      <c r="AI428" s="170"/>
      <c r="AJ428" s="71"/>
      <c r="AK428" s="72"/>
      <c r="AL428" s="170"/>
      <c r="AM428" s="72"/>
      <c r="AN428" s="111"/>
      <c r="AO428" s="72"/>
      <c r="AP428" s="156"/>
      <c r="AQ428" s="72"/>
      <c r="AR428" s="156"/>
      <c r="AS428" s="72"/>
      <c r="AT428" s="160"/>
      <c r="AU428" s="72"/>
      <c r="AV428" s="156"/>
      <c r="AW428" s="71"/>
      <c r="AX428" s="72"/>
      <c r="AY428" s="111"/>
      <c r="AZ428" s="71"/>
      <c r="BA428" s="72"/>
      <c r="BB428" s="171"/>
      <c r="BC428" s="72"/>
      <c r="BD428" s="75"/>
    </row>
    <row r="429" ht="16.5" customHeight="1" outlineLevel="1">
      <c r="A429" s="75"/>
      <c r="B429" s="105"/>
      <c r="C429" s="106"/>
      <c r="D429" s="72"/>
      <c r="E429" s="107"/>
      <c r="F429" s="71"/>
      <c r="G429" s="107"/>
      <c r="H429" s="71"/>
      <c r="I429" s="107"/>
      <c r="J429" s="71"/>
      <c r="K429" s="71"/>
      <c r="L429" s="71"/>
      <c r="M429" s="72"/>
      <c r="N429" s="246"/>
      <c r="O429" s="72"/>
      <c r="P429" s="109"/>
      <c r="Q429" s="71"/>
      <c r="R429" s="110"/>
      <c r="S429" s="72"/>
      <c r="T429" s="111"/>
      <c r="U429" s="72"/>
      <c r="V429" s="112"/>
      <c r="W429" s="71"/>
      <c r="X429" s="72"/>
      <c r="Y429" s="112"/>
      <c r="Z429" s="72"/>
      <c r="AA429" s="75"/>
      <c r="AB429" s="169"/>
      <c r="AC429" s="72"/>
      <c r="AD429" s="170"/>
      <c r="AE429" s="72"/>
      <c r="AF429" s="170"/>
      <c r="AG429" s="71"/>
      <c r="AH429" s="72"/>
      <c r="AI429" s="170"/>
      <c r="AJ429" s="71"/>
      <c r="AK429" s="72"/>
      <c r="AL429" s="170"/>
      <c r="AM429" s="72"/>
      <c r="AN429" s="111"/>
      <c r="AO429" s="72"/>
      <c r="AP429" s="156"/>
      <c r="AQ429" s="72"/>
      <c r="AR429" s="156"/>
      <c r="AS429" s="72"/>
      <c r="AT429" s="160"/>
      <c r="AU429" s="72"/>
      <c r="AV429" s="156"/>
      <c r="AW429" s="71"/>
      <c r="AX429" s="72"/>
      <c r="AY429" s="111"/>
      <c r="AZ429" s="71"/>
      <c r="BA429" s="72"/>
      <c r="BB429" s="171"/>
      <c r="BC429" s="72"/>
      <c r="BD429" s="75"/>
    </row>
    <row r="430" ht="16.5" customHeight="1" outlineLevel="1">
      <c r="A430" s="75"/>
      <c r="B430" s="105"/>
      <c r="C430" s="106"/>
      <c r="D430" s="72"/>
      <c r="E430" s="107"/>
      <c r="F430" s="71"/>
      <c r="G430" s="107"/>
      <c r="H430" s="71"/>
      <c r="I430" s="107"/>
      <c r="J430" s="71"/>
      <c r="K430" s="71"/>
      <c r="L430" s="71"/>
      <c r="M430" s="72"/>
      <c r="N430" s="246"/>
      <c r="O430" s="72"/>
      <c r="P430" s="109"/>
      <c r="Q430" s="71"/>
      <c r="R430" s="110"/>
      <c r="S430" s="72"/>
      <c r="T430" s="111"/>
      <c r="U430" s="72"/>
      <c r="V430" s="112"/>
      <c r="W430" s="71"/>
      <c r="X430" s="72"/>
      <c r="Y430" s="112"/>
      <c r="Z430" s="72"/>
      <c r="AA430" s="75"/>
      <c r="AB430" s="169"/>
      <c r="AC430" s="72"/>
      <c r="AD430" s="170"/>
      <c r="AE430" s="72"/>
      <c r="AF430" s="170"/>
      <c r="AG430" s="71"/>
      <c r="AH430" s="72"/>
      <c r="AI430" s="170"/>
      <c r="AJ430" s="71"/>
      <c r="AK430" s="72"/>
      <c r="AL430" s="170"/>
      <c r="AM430" s="72"/>
      <c r="AN430" s="111"/>
      <c r="AO430" s="72"/>
      <c r="AP430" s="156"/>
      <c r="AQ430" s="72"/>
      <c r="AR430" s="156"/>
      <c r="AS430" s="72"/>
      <c r="AT430" s="160"/>
      <c r="AU430" s="72"/>
      <c r="AV430" s="156"/>
      <c r="AW430" s="71"/>
      <c r="AX430" s="72"/>
      <c r="AY430" s="111"/>
      <c r="AZ430" s="71"/>
      <c r="BA430" s="72"/>
      <c r="BB430" s="171"/>
      <c r="BC430" s="72"/>
      <c r="BD430" s="75"/>
    </row>
    <row r="431" ht="16.5" customHeight="1" outlineLevel="1">
      <c r="A431" s="75"/>
      <c r="B431" s="105"/>
      <c r="C431" s="106"/>
      <c r="D431" s="72"/>
      <c r="E431" s="107"/>
      <c r="F431" s="71"/>
      <c r="G431" s="107"/>
      <c r="H431" s="71"/>
      <c r="I431" s="107"/>
      <c r="J431" s="71"/>
      <c r="K431" s="71"/>
      <c r="L431" s="71"/>
      <c r="M431" s="72"/>
      <c r="N431" s="246"/>
      <c r="O431" s="72"/>
      <c r="P431" s="109"/>
      <c r="Q431" s="71"/>
      <c r="R431" s="110"/>
      <c r="S431" s="72"/>
      <c r="T431" s="111"/>
      <c r="U431" s="72"/>
      <c r="V431" s="112"/>
      <c r="W431" s="71"/>
      <c r="X431" s="72"/>
      <c r="Y431" s="112"/>
      <c r="Z431" s="72"/>
      <c r="AA431" s="75"/>
      <c r="AB431" s="169"/>
      <c r="AC431" s="72"/>
      <c r="AD431" s="170"/>
      <c r="AE431" s="72"/>
      <c r="AF431" s="170"/>
      <c r="AG431" s="71"/>
      <c r="AH431" s="72"/>
      <c r="AI431" s="170"/>
      <c r="AJ431" s="71"/>
      <c r="AK431" s="72"/>
      <c r="AL431" s="170"/>
      <c r="AM431" s="72"/>
      <c r="AN431" s="111"/>
      <c r="AO431" s="72"/>
      <c r="AP431" s="156"/>
      <c r="AQ431" s="72"/>
      <c r="AR431" s="156"/>
      <c r="AS431" s="72"/>
      <c r="AT431" s="160"/>
      <c r="AU431" s="72"/>
      <c r="AV431" s="156"/>
      <c r="AW431" s="71"/>
      <c r="AX431" s="72"/>
      <c r="AY431" s="111"/>
      <c r="AZ431" s="71"/>
      <c r="BA431" s="72"/>
      <c r="BB431" s="171"/>
      <c r="BC431" s="72"/>
      <c r="BD431" s="75"/>
    </row>
    <row r="432" ht="16.5" customHeight="1" outlineLevel="1">
      <c r="A432" s="75"/>
      <c r="B432" s="105"/>
      <c r="C432" s="106"/>
      <c r="D432" s="72"/>
      <c r="E432" s="107"/>
      <c r="F432" s="71"/>
      <c r="G432" s="107"/>
      <c r="H432" s="71"/>
      <c r="I432" s="107"/>
      <c r="J432" s="71"/>
      <c r="K432" s="71"/>
      <c r="L432" s="71"/>
      <c r="M432" s="72"/>
      <c r="N432" s="246"/>
      <c r="O432" s="72"/>
      <c r="P432" s="109"/>
      <c r="Q432" s="71"/>
      <c r="R432" s="110"/>
      <c r="S432" s="72"/>
      <c r="T432" s="111"/>
      <c r="U432" s="72"/>
      <c r="V432" s="112"/>
      <c r="W432" s="71"/>
      <c r="X432" s="72"/>
      <c r="Y432" s="112"/>
      <c r="Z432" s="72"/>
      <c r="AA432" s="75"/>
      <c r="AB432" s="169"/>
      <c r="AC432" s="72"/>
      <c r="AD432" s="170"/>
      <c r="AE432" s="72"/>
      <c r="AF432" s="170"/>
      <c r="AG432" s="71"/>
      <c r="AH432" s="72"/>
      <c r="AI432" s="170"/>
      <c r="AJ432" s="71"/>
      <c r="AK432" s="72"/>
      <c r="AL432" s="170"/>
      <c r="AM432" s="72"/>
      <c r="AN432" s="111"/>
      <c r="AO432" s="72"/>
      <c r="AP432" s="156"/>
      <c r="AQ432" s="72"/>
      <c r="AR432" s="156"/>
      <c r="AS432" s="72"/>
      <c r="AT432" s="160"/>
      <c r="AU432" s="72"/>
      <c r="AV432" s="156"/>
      <c r="AW432" s="71"/>
      <c r="AX432" s="72"/>
      <c r="AY432" s="111"/>
      <c r="AZ432" s="71"/>
      <c r="BA432" s="72"/>
      <c r="BB432" s="171"/>
      <c r="BC432" s="72"/>
      <c r="BD432" s="75"/>
    </row>
    <row r="433" ht="16.5" customHeight="1" outlineLevel="1">
      <c r="A433" s="75"/>
      <c r="B433" s="105"/>
      <c r="C433" s="106"/>
      <c r="D433" s="72"/>
      <c r="E433" s="107"/>
      <c r="F433" s="71"/>
      <c r="G433" s="107"/>
      <c r="H433" s="71"/>
      <c r="I433" s="107"/>
      <c r="J433" s="71"/>
      <c r="K433" s="71"/>
      <c r="L433" s="71"/>
      <c r="M433" s="72"/>
      <c r="N433" s="246"/>
      <c r="O433" s="72"/>
      <c r="P433" s="109"/>
      <c r="Q433" s="71"/>
      <c r="R433" s="110"/>
      <c r="S433" s="72"/>
      <c r="T433" s="111"/>
      <c r="U433" s="72"/>
      <c r="V433" s="112"/>
      <c r="W433" s="71"/>
      <c r="X433" s="72"/>
      <c r="Y433" s="112"/>
      <c r="Z433" s="72"/>
      <c r="AA433" s="75"/>
      <c r="AB433" s="169"/>
      <c r="AC433" s="72"/>
      <c r="AD433" s="170"/>
      <c r="AE433" s="72"/>
      <c r="AF433" s="170"/>
      <c r="AG433" s="71"/>
      <c r="AH433" s="72"/>
      <c r="AI433" s="170"/>
      <c r="AJ433" s="71"/>
      <c r="AK433" s="72"/>
      <c r="AL433" s="170"/>
      <c r="AM433" s="72"/>
      <c r="AN433" s="111"/>
      <c r="AO433" s="72"/>
      <c r="AP433" s="156"/>
      <c r="AQ433" s="72"/>
      <c r="AR433" s="156"/>
      <c r="AS433" s="72"/>
      <c r="AT433" s="160"/>
      <c r="AU433" s="72"/>
      <c r="AV433" s="156"/>
      <c r="AW433" s="71"/>
      <c r="AX433" s="72"/>
      <c r="AY433" s="111"/>
      <c r="AZ433" s="71"/>
      <c r="BA433" s="72"/>
      <c r="BB433" s="171"/>
      <c r="BC433" s="72"/>
      <c r="BD433" s="75"/>
    </row>
    <row r="434" ht="16.5" customHeight="1" outlineLevel="1">
      <c r="A434" s="75"/>
      <c r="B434" s="105"/>
      <c r="C434" s="106"/>
      <c r="D434" s="72"/>
      <c r="E434" s="107"/>
      <c r="F434" s="71"/>
      <c r="G434" s="107"/>
      <c r="H434" s="71"/>
      <c r="I434" s="107"/>
      <c r="J434" s="71"/>
      <c r="K434" s="71"/>
      <c r="L434" s="71"/>
      <c r="M434" s="72"/>
      <c r="N434" s="246"/>
      <c r="O434" s="72"/>
      <c r="P434" s="109"/>
      <c r="Q434" s="71"/>
      <c r="R434" s="110"/>
      <c r="S434" s="72"/>
      <c r="T434" s="111"/>
      <c r="U434" s="72"/>
      <c r="V434" s="112"/>
      <c r="W434" s="71"/>
      <c r="X434" s="72"/>
      <c r="Y434" s="112"/>
      <c r="Z434" s="72"/>
      <c r="AA434" s="75"/>
      <c r="AB434" s="169"/>
      <c r="AC434" s="72"/>
      <c r="AD434" s="170"/>
      <c r="AE434" s="72"/>
      <c r="AF434" s="170"/>
      <c r="AG434" s="71"/>
      <c r="AH434" s="72"/>
      <c r="AI434" s="170"/>
      <c r="AJ434" s="71"/>
      <c r="AK434" s="72"/>
      <c r="AL434" s="170"/>
      <c r="AM434" s="72"/>
      <c r="AN434" s="111"/>
      <c r="AO434" s="72"/>
      <c r="AP434" s="156"/>
      <c r="AQ434" s="72"/>
      <c r="AR434" s="156"/>
      <c r="AS434" s="72"/>
      <c r="AT434" s="160"/>
      <c r="AU434" s="72"/>
      <c r="AV434" s="156"/>
      <c r="AW434" s="71"/>
      <c r="AX434" s="72"/>
      <c r="AY434" s="111"/>
      <c r="AZ434" s="71"/>
      <c r="BA434" s="72"/>
      <c r="BB434" s="171"/>
      <c r="BC434" s="72"/>
      <c r="BD434" s="75"/>
    </row>
    <row r="435" ht="16.5" customHeight="1" outlineLevel="1">
      <c r="A435" s="75"/>
      <c r="B435" s="105"/>
      <c r="C435" s="106"/>
      <c r="D435" s="72"/>
      <c r="E435" s="107"/>
      <c r="F435" s="71"/>
      <c r="G435" s="107"/>
      <c r="H435" s="71"/>
      <c r="I435" s="107"/>
      <c r="J435" s="71"/>
      <c r="K435" s="71"/>
      <c r="L435" s="71"/>
      <c r="M435" s="72"/>
      <c r="N435" s="246"/>
      <c r="O435" s="72"/>
      <c r="P435" s="109"/>
      <c r="Q435" s="71"/>
      <c r="R435" s="110"/>
      <c r="S435" s="72"/>
      <c r="T435" s="111"/>
      <c r="U435" s="72"/>
      <c r="V435" s="112"/>
      <c r="W435" s="71"/>
      <c r="X435" s="72"/>
      <c r="Y435" s="112"/>
      <c r="Z435" s="72"/>
      <c r="AA435" s="75"/>
      <c r="AB435" s="169"/>
      <c r="AC435" s="72"/>
      <c r="AD435" s="170"/>
      <c r="AE435" s="72"/>
      <c r="AF435" s="170"/>
      <c r="AG435" s="71"/>
      <c r="AH435" s="72"/>
      <c r="AI435" s="170"/>
      <c r="AJ435" s="71"/>
      <c r="AK435" s="72"/>
      <c r="AL435" s="170"/>
      <c r="AM435" s="72"/>
      <c r="AN435" s="111"/>
      <c r="AO435" s="72"/>
      <c r="AP435" s="156"/>
      <c r="AQ435" s="72"/>
      <c r="AR435" s="156"/>
      <c r="AS435" s="72"/>
      <c r="AT435" s="160"/>
      <c r="AU435" s="72"/>
      <c r="AV435" s="156"/>
      <c r="AW435" s="71"/>
      <c r="AX435" s="72"/>
      <c r="AY435" s="111"/>
      <c r="AZ435" s="71"/>
      <c r="BA435" s="72"/>
      <c r="BB435" s="171"/>
      <c r="BC435" s="72"/>
      <c r="BD435" s="75"/>
    </row>
    <row r="436" ht="16.5" customHeight="1" outlineLevel="1">
      <c r="A436" s="75"/>
      <c r="B436" s="105"/>
      <c r="C436" s="106"/>
      <c r="D436" s="72"/>
      <c r="E436" s="107"/>
      <c r="F436" s="71"/>
      <c r="G436" s="107"/>
      <c r="H436" s="71"/>
      <c r="I436" s="107"/>
      <c r="J436" s="71"/>
      <c r="K436" s="71"/>
      <c r="L436" s="71"/>
      <c r="M436" s="72"/>
      <c r="N436" s="246"/>
      <c r="O436" s="72"/>
      <c r="P436" s="109"/>
      <c r="Q436" s="71"/>
      <c r="R436" s="110"/>
      <c r="S436" s="72"/>
      <c r="T436" s="111"/>
      <c r="U436" s="72"/>
      <c r="V436" s="112"/>
      <c r="W436" s="71"/>
      <c r="X436" s="72"/>
      <c r="Y436" s="112"/>
      <c r="Z436" s="72"/>
      <c r="AA436" s="75"/>
      <c r="AB436" s="169"/>
      <c r="AC436" s="72"/>
      <c r="AD436" s="170"/>
      <c r="AE436" s="72"/>
      <c r="AF436" s="170"/>
      <c r="AG436" s="71"/>
      <c r="AH436" s="72"/>
      <c r="AI436" s="170"/>
      <c r="AJ436" s="71"/>
      <c r="AK436" s="72"/>
      <c r="AL436" s="170"/>
      <c r="AM436" s="72"/>
      <c r="AN436" s="111"/>
      <c r="AO436" s="72"/>
      <c r="AP436" s="156"/>
      <c r="AQ436" s="72"/>
      <c r="AR436" s="156"/>
      <c r="AS436" s="72"/>
      <c r="AT436" s="160"/>
      <c r="AU436" s="72"/>
      <c r="AV436" s="156"/>
      <c r="AW436" s="71"/>
      <c r="AX436" s="72"/>
      <c r="AY436" s="111"/>
      <c r="AZ436" s="71"/>
      <c r="BA436" s="72"/>
      <c r="BB436" s="171"/>
      <c r="BC436" s="72"/>
      <c r="BD436" s="75"/>
    </row>
    <row r="437" ht="16.5" customHeight="1" outlineLevel="1">
      <c r="A437" s="75"/>
      <c r="B437" s="105"/>
      <c r="C437" s="106"/>
      <c r="D437" s="72"/>
      <c r="E437" s="107"/>
      <c r="F437" s="71"/>
      <c r="G437" s="107"/>
      <c r="H437" s="71"/>
      <c r="I437" s="107"/>
      <c r="J437" s="71"/>
      <c r="K437" s="71"/>
      <c r="L437" s="71"/>
      <c r="M437" s="72"/>
      <c r="N437" s="246"/>
      <c r="O437" s="72"/>
      <c r="P437" s="109"/>
      <c r="Q437" s="71"/>
      <c r="R437" s="110"/>
      <c r="S437" s="72"/>
      <c r="T437" s="111"/>
      <c r="U437" s="72"/>
      <c r="V437" s="112"/>
      <c r="W437" s="71"/>
      <c r="X437" s="72"/>
      <c r="Y437" s="112"/>
      <c r="Z437" s="72"/>
      <c r="AA437" s="75"/>
      <c r="AB437" s="169"/>
      <c r="AC437" s="72"/>
      <c r="AD437" s="170"/>
      <c r="AE437" s="72"/>
      <c r="AF437" s="170"/>
      <c r="AG437" s="71"/>
      <c r="AH437" s="72"/>
      <c r="AI437" s="170"/>
      <c r="AJ437" s="71"/>
      <c r="AK437" s="72"/>
      <c r="AL437" s="170"/>
      <c r="AM437" s="72"/>
      <c r="AN437" s="111"/>
      <c r="AO437" s="72"/>
      <c r="AP437" s="156"/>
      <c r="AQ437" s="72"/>
      <c r="AR437" s="156"/>
      <c r="AS437" s="72"/>
      <c r="AT437" s="160"/>
      <c r="AU437" s="72"/>
      <c r="AV437" s="156"/>
      <c r="AW437" s="71"/>
      <c r="AX437" s="72"/>
      <c r="AY437" s="111"/>
      <c r="AZ437" s="71"/>
      <c r="BA437" s="72"/>
      <c r="BB437" s="171"/>
      <c r="BC437" s="72"/>
      <c r="BD437" s="75"/>
    </row>
    <row r="438" ht="16.5" customHeight="1" outlineLevel="1">
      <c r="A438" s="75"/>
      <c r="B438" s="105"/>
      <c r="C438" s="106"/>
      <c r="D438" s="72"/>
      <c r="E438" s="107"/>
      <c r="F438" s="71"/>
      <c r="G438" s="107"/>
      <c r="H438" s="71"/>
      <c r="I438" s="107"/>
      <c r="J438" s="71"/>
      <c r="K438" s="71"/>
      <c r="L438" s="71"/>
      <c r="M438" s="72"/>
      <c r="N438" s="246"/>
      <c r="O438" s="72"/>
      <c r="P438" s="109"/>
      <c r="Q438" s="71"/>
      <c r="R438" s="110"/>
      <c r="S438" s="72"/>
      <c r="T438" s="111"/>
      <c r="U438" s="72"/>
      <c r="V438" s="112"/>
      <c r="W438" s="71"/>
      <c r="X438" s="72"/>
      <c r="Y438" s="112"/>
      <c r="Z438" s="72"/>
      <c r="AA438" s="75"/>
      <c r="AB438" s="169"/>
      <c r="AC438" s="72"/>
      <c r="AD438" s="170"/>
      <c r="AE438" s="72"/>
      <c r="AF438" s="170"/>
      <c r="AG438" s="71"/>
      <c r="AH438" s="72"/>
      <c r="AI438" s="170"/>
      <c r="AJ438" s="71"/>
      <c r="AK438" s="72"/>
      <c r="AL438" s="170"/>
      <c r="AM438" s="72"/>
      <c r="AN438" s="111"/>
      <c r="AO438" s="72"/>
      <c r="AP438" s="156"/>
      <c r="AQ438" s="72"/>
      <c r="AR438" s="156"/>
      <c r="AS438" s="72"/>
      <c r="AT438" s="160"/>
      <c r="AU438" s="72"/>
      <c r="AV438" s="156"/>
      <c r="AW438" s="71"/>
      <c r="AX438" s="72"/>
      <c r="AY438" s="111"/>
      <c r="AZ438" s="71"/>
      <c r="BA438" s="72"/>
      <c r="BB438" s="171"/>
      <c r="BC438" s="72"/>
      <c r="BD438" s="75"/>
    </row>
    <row r="439" ht="16.5" customHeight="1" outlineLevel="1">
      <c r="A439" s="75"/>
      <c r="B439" s="105"/>
      <c r="C439" s="106"/>
      <c r="D439" s="72"/>
      <c r="E439" s="107"/>
      <c r="F439" s="71"/>
      <c r="G439" s="107"/>
      <c r="H439" s="71"/>
      <c r="I439" s="107"/>
      <c r="J439" s="71"/>
      <c r="K439" s="71"/>
      <c r="L439" s="71"/>
      <c r="M439" s="72"/>
      <c r="N439" s="246"/>
      <c r="O439" s="72"/>
      <c r="P439" s="109"/>
      <c r="Q439" s="71"/>
      <c r="R439" s="110"/>
      <c r="S439" s="72"/>
      <c r="T439" s="111"/>
      <c r="U439" s="72"/>
      <c r="V439" s="112"/>
      <c r="W439" s="71"/>
      <c r="X439" s="72"/>
      <c r="Y439" s="112"/>
      <c r="Z439" s="72"/>
      <c r="AA439" s="75"/>
      <c r="AB439" s="169"/>
      <c r="AC439" s="72"/>
      <c r="AD439" s="170"/>
      <c r="AE439" s="72"/>
      <c r="AF439" s="170"/>
      <c r="AG439" s="71"/>
      <c r="AH439" s="72"/>
      <c r="AI439" s="170"/>
      <c r="AJ439" s="71"/>
      <c r="AK439" s="72"/>
      <c r="AL439" s="170"/>
      <c r="AM439" s="72"/>
      <c r="AN439" s="111"/>
      <c r="AO439" s="72"/>
      <c r="AP439" s="156"/>
      <c r="AQ439" s="72"/>
      <c r="AR439" s="156"/>
      <c r="AS439" s="72"/>
      <c r="AT439" s="160"/>
      <c r="AU439" s="72"/>
      <c r="AV439" s="156"/>
      <c r="AW439" s="71"/>
      <c r="AX439" s="72"/>
      <c r="AY439" s="111"/>
      <c r="AZ439" s="71"/>
      <c r="BA439" s="72"/>
      <c r="BB439" s="171"/>
      <c r="BC439" s="72"/>
      <c r="BD439" s="75"/>
    </row>
    <row r="440" ht="16.5" customHeight="1" outlineLevel="1">
      <c r="A440" s="75"/>
      <c r="B440" s="105"/>
      <c r="C440" s="106"/>
      <c r="D440" s="72"/>
      <c r="E440" s="107"/>
      <c r="F440" s="71"/>
      <c r="G440" s="107"/>
      <c r="H440" s="71"/>
      <c r="I440" s="107"/>
      <c r="J440" s="71"/>
      <c r="K440" s="71"/>
      <c r="L440" s="71"/>
      <c r="M440" s="72"/>
      <c r="N440" s="246"/>
      <c r="O440" s="72"/>
      <c r="P440" s="109"/>
      <c r="Q440" s="71"/>
      <c r="R440" s="110"/>
      <c r="S440" s="72"/>
      <c r="T440" s="111"/>
      <c r="U440" s="72"/>
      <c r="V440" s="112"/>
      <c r="W440" s="71"/>
      <c r="X440" s="72"/>
      <c r="Y440" s="112"/>
      <c r="Z440" s="72"/>
      <c r="AA440" s="75"/>
      <c r="AB440" s="169"/>
      <c r="AC440" s="72"/>
      <c r="AD440" s="170"/>
      <c r="AE440" s="72"/>
      <c r="AF440" s="170"/>
      <c r="AG440" s="71"/>
      <c r="AH440" s="72"/>
      <c r="AI440" s="170"/>
      <c r="AJ440" s="71"/>
      <c r="AK440" s="72"/>
      <c r="AL440" s="170"/>
      <c r="AM440" s="72"/>
      <c r="AN440" s="111"/>
      <c r="AO440" s="72"/>
      <c r="AP440" s="156"/>
      <c r="AQ440" s="72"/>
      <c r="AR440" s="156"/>
      <c r="AS440" s="72"/>
      <c r="AT440" s="160"/>
      <c r="AU440" s="72"/>
      <c r="AV440" s="156"/>
      <c r="AW440" s="71"/>
      <c r="AX440" s="72"/>
      <c r="AY440" s="111"/>
      <c r="AZ440" s="71"/>
      <c r="BA440" s="72"/>
      <c r="BB440" s="171"/>
      <c r="BC440" s="72"/>
      <c r="BD440" s="75"/>
    </row>
    <row r="441" ht="16.5" customHeight="1" outlineLevel="1">
      <c r="A441" s="75"/>
      <c r="B441" s="105"/>
      <c r="C441" s="106"/>
      <c r="D441" s="72"/>
      <c r="E441" s="107"/>
      <c r="F441" s="71"/>
      <c r="G441" s="107"/>
      <c r="H441" s="71"/>
      <c r="I441" s="107"/>
      <c r="J441" s="71"/>
      <c r="K441" s="71"/>
      <c r="L441" s="71"/>
      <c r="M441" s="72"/>
      <c r="N441" s="246"/>
      <c r="O441" s="72"/>
      <c r="P441" s="109"/>
      <c r="Q441" s="71"/>
      <c r="R441" s="110"/>
      <c r="S441" s="72"/>
      <c r="T441" s="111"/>
      <c r="U441" s="72"/>
      <c r="V441" s="112"/>
      <c r="W441" s="71"/>
      <c r="X441" s="72"/>
      <c r="Y441" s="112"/>
      <c r="Z441" s="72"/>
      <c r="AA441" s="75"/>
      <c r="AB441" s="169"/>
      <c r="AC441" s="72"/>
      <c r="AD441" s="170"/>
      <c r="AE441" s="72"/>
      <c r="AF441" s="170"/>
      <c r="AG441" s="71"/>
      <c r="AH441" s="72"/>
      <c r="AI441" s="170"/>
      <c r="AJ441" s="71"/>
      <c r="AK441" s="72"/>
      <c r="AL441" s="170"/>
      <c r="AM441" s="72"/>
      <c r="AN441" s="111"/>
      <c r="AO441" s="72"/>
      <c r="AP441" s="156"/>
      <c r="AQ441" s="72"/>
      <c r="AR441" s="156"/>
      <c r="AS441" s="72"/>
      <c r="AT441" s="160"/>
      <c r="AU441" s="72"/>
      <c r="AV441" s="156"/>
      <c r="AW441" s="71"/>
      <c r="AX441" s="72"/>
      <c r="AY441" s="111"/>
      <c r="AZ441" s="71"/>
      <c r="BA441" s="72"/>
      <c r="BB441" s="171"/>
      <c r="BC441" s="72"/>
      <c r="BD441" s="75"/>
    </row>
    <row r="442" ht="16.5" customHeight="1" outlineLevel="1">
      <c r="A442" s="75"/>
      <c r="B442" s="105"/>
      <c r="C442" s="106"/>
      <c r="D442" s="72"/>
      <c r="E442" s="107"/>
      <c r="F442" s="71"/>
      <c r="G442" s="107"/>
      <c r="H442" s="71"/>
      <c r="I442" s="107"/>
      <c r="J442" s="71"/>
      <c r="K442" s="71"/>
      <c r="L442" s="71"/>
      <c r="M442" s="72"/>
      <c r="N442" s="246"/>
      <c r="O442" s="72"/>
      <c r="P442" s="109"/>
      <c r="Q442" s="71"/>
      <c r="R442" s="110"/>
      <c r="S442" s="72"/>
      <c r="T442" s="111"/>
      <c r="U442" s="72"/>
      <c r="V442" s="112"/>
      <c r="W442" s="71"/>
      <c r="X442" s="72"/>
      <c r="Y442" s="112"/>
      <c r="Z442" s="72"/>
      <c r="AA442" s="75"/>
      <c r="AB442" s="169"/>
      <c r="AC442" s="72"/>
      <c r="AD442" s="170"/>
      <c r="AE442" s="72"/>
      <c r="AF442" s="170"/>
      <c r="AG442" s="71"/>
      <c r="AH442" s="72"/>
      <c r="AI442" s="170"/>
      <c r="AJ442" s="71"/>
      <c r="AK442" s="72"/>
      <c r="AL442" s="170"/>
      <c r="AM442" s="72"/>
      <c r="AN442" s="111"/>
      <c r="AO442" s="72"/>
      <c r="AP442" s="156"/>
      <c r="AQ442" s="72"/>
      <c r="AR442" s="156"/>
      <c r="AS442" s="72"/>
      <c r="AT442" s="160"/>
      <c r="AU442" s="72"/>
      <c r="AV442" s="156"/>
      <c r="AW442" s="71"/>
      <c r="AX442" s="72"/>
      <c r="AY442" s="111"/>
      <c r="AZ442" s="71"/>
      <c r="BA442" s="72"/>
      <c r="BB442" s="171"/>
      <c r="BC442" s="72"/>
      <c r="BD442" s="75"/>
    </row>
    <row r="443" ht="16.5" customHeight="1" outlineLevel="1">
      <c r="A443" s="75"/>
      <c r="B443" s="105"/>
      <c r="C443" s="106"/>
      <c r="D443" s="72"/>
      <c r="E443" s="107"/>
      <c r="F443" s="71"/>
      <c r="G443" s="107"/>
      <c r="H443" s="71"/>
      <c r="I443" s="107"/>
      <c r="J443" s="71"/>
      <c r="K443" s="71"/>
      <c r="L443" s="71"/>
      <c r="M443" s="72"/>
      <c r="N443" s="246"/>
      <c r="O443" s="72"/>
      <c r="P443" s="109"/>
      <c r="Q443" s="71"/>
      <c r="R443" s="110"/>
      <c r="S443" s="72"/>
      <c r="T443" s="111"/>
      <c r="U443" s="72"/>
      <c r="V443" s="112"/>
      <c r="W443" s="71"/>
      <c r="X443" s="72"/>
      <c r="Y443" s="112"/>
      <c r="Z443" s="72"/>
      <c r="AA443" s="75"/>
      <c r="AB443" s="169"/>
      <c r="AC443" s="72"/>
      <c r="AD443" s="170"/>
      <c r="AE443" s="72"/>
      <c r="AF443" s="170"/>
      <c r="AG443" s="71"/>
      <c r="AH443" s="72"/>
      <c r="AI443" s="170"/>
      <c r="AJ443" s="71"/>
      <c r="AK443" s="72"/>
      <c r="AL443" s="170"/>
      <c r="AM443" s="72"/>
      <c r="AN443" s="111"/>
      <c r="AO443" s="72"/>
      <c r="AP443" s="156"/>
      <c r="AQ443" s="72"/>
      <c r="AR443" s="156"/>
      <c r="AS443" s="72"/>
      <c r="AT443" s="160"/>
      <c r="AU443" s="72"/>
      <c r="AV443" s="156"/>
      <c r="AW443" s="71"/>
      <c r="AX443" s="72"/>
      <c r="AY443" s="111"/>
      <c r="AZ443" s="71"/>
      <c r="BA443" s="72"/>
      <c r="BB443" s="171"/>
      <c r="BC443" s="72"/>
      <c r="BD443" s="75"/>
    </row>
    <row r="444" ht="16.5" customHeight="1" outlineLevel="1">
      <c r="A444" s="75"/>
      <c r="B444" s="105"/>
      <c r="C444" s="106"/>
      <c r="D444" s="72"/>
      <c r="E444" s="107"/>
      <c r="F444" s="71"/>
      <c r="G444" s="107"/>
      <c r="H444" s="71"/>
      <c r="I444" s="107"/>
      <c r="J444" s="71"/>
      <c r="K444" s="71"/>
      <c r="L444" s="71"/>
      <c r="M444" s="72"/>
      <c r="N444" s="246"/>
      <c r="O444" s="72"/>
      <c r="P444" s="109"/>
      <c r="Q444" s="71"/>
      <c r="R444" s="110"/>
      <c r="S444" s="72"/>
      <c r="T444" s="111"/>
      <c r="U444" s="72"/>
      <c r="V444" s="112"/>
      <c r="W444" s="71"/>
      <c r="X444" s="72"/>
      <c r="Y444" s="112"/>
      <c r="Z444" s="72"/>
      <c r="AA444" s="75"/>
      <c r="AB444" s="169"/>
      <c r="AC444" s="72"/>
      <c r="AD444" s="170"/>
      <c r="AE444" s="72"/>
      <c r="AF444" s="170"/>
      <c r="AG444" s="71"/>
      <c r="AH444" s="72"/>
      <c r="AI444" s="170"/>
      <c r="AJ444" s="71"/>
      <c r="AK444" s="72"/>
      <c r="AL444" s="170"/>
      <c r="AM444" s="72"/>
      <c r="AN444" s="111"/>
      <c r="AO444" s="72"/>
      <c r="AP444" s="156"/>
      <c r="AQ444" s="72"/>
      <c r="AR444" s="156"/>
      <c r="AS444" s="72"/>
      <c r="AT444" s="160"/>
      <c r="AU444" s="72"/>
      <c r="AV444" s="156"/>
      <c r="AW444" s="71"/>
      <c r="AX444" s="72"/>
      <c r="AY444" s="111"/>
      <c r="AZ444" s="71"/>
      <c r="BA444" s="72"/>
      <c r="BB444" s="171"/>
      <c r="BC444" s="72"/>
      <c r="BD444" s="75"/>
    </row>
    <row r="445" ht="16.5" customHeight="1" outlineLevel="1">
      <c r="A445" s="75"/>
      <c r="B445" s="105"/>
      <c r="C445" s="106"/>
      <c r="D445" s="72"/>
      <c r="E445" s="107"/>
      <c r="F445" s="71"/>
      <c r="G445" s="107"/>
      <c r="H445" s="71"/>
      <c r="I445" s="107"/>
      <c r="J445" s="71"/>
      <c r="K445" s="71"/>
      <c r="L445" s="71"/>
      <c r="M445" s="72"/>
      <c r="N445" s="246"/>
      <c r="O445" s="72"/>
      <c r="P445" s="109"/>
      <c r="Q445" s="71"/>
      <c r="R445" s="110"/>
      <c r="S445" s="72"/>
      <c r="T445" s="111"/>
      <c r="U445" s="72"/>
      <c r="V445" s="112"/>
      <c r="W445" s="71"/>
      <c r="X445" s="72"/>
      <c r="Y445" s="112"/>
      <c r="Z445" s="72"/>
      <c r="AA445" s="75"/>
      <c r="AB445" s="169"/>
      <c r="AC445" s="72"/>
      <c r="AD445" s="170"/>
      <c r="AE445" s="72"/>
      <c r="AF445" s="170"/>
      <c r="AG445" s="71"/>
      <c r="AH445" s="72"/>
      <c r="AI445" s="170"/>
      <c r="AJ445" s="71"/>
      <c r="AK445" s="72"/>
      <c r="AL445" s="170"/>
      <c r="AM445" s="72"/>
      <c r="AN445" s="111"/>
      <c r="AO445" s="72"/>
      <c r="AP445" s="156"/>
      <c r="AQ445" s="72"/>
      <c r="AR445" s="156"/>
      <c r="AS445" s="72"/>
      <c r="AT445" s="160"/>
      <c r="AU445" s="72"/>
      <c r="AV445" s="156"/>
      <c r="AW445" s="71"/>
      <c r="AX445" s="72"/>
      <c r="AY445" s="111"/>
      <c r="AZ445" s="71"/>
      <c r="BA445" s="72"/>
      <c r="BB445" s="171"/>
      <c r="BC445" s="72"/>
      <c r="BD445" s="75"/>
    </row>
    <row r="446" ht="16.5" customHeight="1" outlineLevel="1">
      <c r="A446" s="75"/>
      <c r="B446" s="105"/>
      <c r="C446" s="106"/>
      <c r="D446" s="72"/>
      <c r="E446" s="107"/>
      <c r="F446" s="71"/>
      <c r="G446" s="107"/>
      <c r="H446" s="71"/>
      <c r="I446" s="107"/>
      <c r="J446" s="71"/>
      <c r="K446" s="71"/>
      <c r="L446" s="71"/>
      <c r="M446" s="72"/>
      <c r="N446" s="246"/>
      <c r="O446" s="72"/>
      <c r="P446" s="109"/>
      <c r="Q446" s="71"/>
      <c r="R446" s="110"/>
      <c r="S446" s="72"/>
      <c r="T446" s="111"/>
      <c r="U446" s="72"/>
      <c r="V446" s="112"/>
      <c r="W446" s="71"/>
      <c r="X446" s="72"/>
      <c r="Y446" s="112"/>
      <c r="Z446" s="72"/>
      <c r="AA446" s="75"/>
      <c r="AB446" s="169"/>
      <c r="AC446" s="72"/>
      <c r="AD446" s="170"/>
      <c r="AE446" s="72"/>
      <c r="AF446" s="170"/>
      <c r="AG446" s="71"/>
      <c r="AH446" s="72"/>
      <c r="AI446" s="170"/>
      <c r="AJ446" s="71"/>
      <c r="AK446" s="72"/>
      <c r="AL446" s="170"/>
      <c r="AM446" s="72"/>
      <c r="AN446" s="111"/>
      <c r="AO446" s="72"/>
      <c r="AP446" s="156"/>
      <c r="AQ446" s="72"/>
      <c r="AR446" s="156"/>
      <c r="AS446" s="72"/>
      <c r="AT446" s="160"/>
      <c r="AU446" s="72"/>
      <c r="AV446" s="156"/>
      <c r="AW446" s="71"/>
      <c r="AX446" s="72"/>
      <c r="AY446" s="111"/>
      <c r="AZ446" s="71"/>
      <c r="BA446" s="72"/>
      <c r="BB446" s="171"/>
      <c r="BC446" s="72"/>
      <c r="BD446" s="75"/>
    </row>
    <row r="447" ht="16.5" customHeight="1" outlineLevel="1">
      <c r="A447" s="75"/>
      <c r="B447" s="105"/>
      <c r="C447" s="106"/>
      <c r="D447" s="72"/>
      <c r="E447" s="107"/>
      <c r="F447" s="71"/>
      <c r="G447" s="107"/>
      <c r="H447" s="71"/>
      <c r="I447" s="107"/>
      <c r="J447" s="71"/>
      <c r="K447" s="71"/>
      <c r="L447" s="71"/>
      <c r="M447" s="72"/>
      <c r="N447" s="246"/>
      <c r="O447" s="72"/>
      <c r="P447" s="109"/>
      <c r="Q447" s="71"/>
      <c r="R447" s="110"/>
      <c r="S447" s="72"/>
      <c r="T447" s="111"/>
      <c r="U447" s="72"/>
      <c r="V447" s="112"/>
      <c r="W447" s="71"/>
      <c r="X447" s="72"/>
      <c r="Y447" s="112"/>
      <c r="Z447" s="72"/>
      <c r="AA447" s="75"/>
      <c r="AB447" s="169"/>
      <c r="AC447" s="72"/>
      <c r="AD447" s="170"/>
      <c r="AE447" s="72"/>
      <c r="AF447" s="170"/>
      <c r="AG447" s="71"/>
      <c r="AH447" s="72"/>
      <c r="AI447" s="170"/>
      <c r="AJ447" s="71"/>
      <c r="AK447" s="72"/>
      <c r="AL447" s="170"/>
      <c r="AM447" s="72"/>
      <c r="AN447" s="111"/>
      <c r="AO447" s="72"/>
      <c r="AP447" s="156"/>
      <c r="AQ447" s="72"/>
      <c r="AR447" s="156"/>
      <c r="AS447" s="72"/>
      <c r="AT447" s="160"/>
      <c r="AU447" s="72"/>
      <c r="AV447" s="156"/>
      <c r="AW447" s="71"/>
      <c r="AX447" s="72"/>
      <c r="AY447" s="111"/>
      <c r="AZ447" s="71"/>
      <c r="BA447" s="72"/>
      <c r="BB447" s="171"/>
      <c r="BC447" s="72"/>
      <c r="BD447" s="75"/>
    </row>
    <row r="448" ht="16.5" customHeight="1" outlineLevel="1">
      <c r="A448" s="75"/>
      <c r="B448" s="105"/>
      <c r="C448" s="106"/>
      <c r="D448" s="72"/>
      <c r="E448" s="107"/>
      <c r="F448" s="71"/>
      <c r="G448" s="107"/>
      <c r="H448" s="71"/>
      <c r="I448" s="107"/>
      <c r="J448" s="71"/>
      <c r="K448" s="71"/>
      <c r="L448" s="71"/>
      <c r="M448" s="72"/>
      <c r="N448" s="246"/>
      <c r="O448" s="72"/>
      <c r="P448" s="109"/>
      <c r="Q448" s="71"/>
      <c r="R448" s="110"/>
      <c r="S448" s="72"/>
      <c r="T448" s="111"/>
      <c r="U448" s="72"/>
      <c r="V448" s="112"/>
      <c r="W448" s="71"/>
      <c r="X448" s="72"/>
      <c r="Y448" s="112"/>
      <c r="Z448" s="72"/>
      <c r="AA448" s="75"/>
      <c r="AB448" s="169"/>
      <c r="AC448" s="72"/>
      <c r="AD448" s="170"/>
      <c r="AE448" s="72"/>
      <c r="AF448" s="170"/>
      <c r="AG448" s="71"/>
      <c r="AH448" s="72"/>
      <c r="AI448" s="170"/>
      <c r="AJ448" s="71"/>
      <c r="AK448" s="72"/>
      <c r="AL448" s="170"/>
      <c r="AM448" s="72"/>
      <c r="AN448" s="111"/>
      <c r="AO448" s="72"/>
      <c r="AP448" s="156"/>
      <c r="AQ448" s="72"/>
      <c r="AR448" s="156"/>
      <c r="AS448" s="72"/>
      <c r="AT448" s="160"/>
      <c r="AU448" s="72"/>
      <c r="AV448" s="156"/>
      <c r="AW448" s="71"/>
      <c r="AX448" s="72"/>
      <c r="AY448" s="111"/>
      <c r="AZ448" s="71"/>
      <c r="BA448" s="72"/>
      <c r="BB448" s="171"/>
      <c r="BC448" s="72"/>
      <c r="BD448" s="75"/>
    </row>
    <row r="449" ht="16.5" customHeight="1" outlineLevel="1">
      <c r="A449" s="75"/>
      <c r="B449" s="105"/>
      <c r="C449" s="106"/>
      <c r="D449" s="72"/>
      <c r="E449" s="107"/>
      <c r="F449" s="71"/>
      <c r="G449" s="107"/>
      <c r="H449" s="71"/>
      <c r="I449" s="107"/>
      <c r="J449" s="71"/>
      <c r="K449" s="71"/>
      <c r="L449" s="71"/>
      <c r="M449" s="72"/>
      <c r="N449" s="246"/>
      <c r="O449" s="72"/>
      <c r="P449" s="109"/>
      <c r="Q449" s="71"/>
      <c r="R449" s="110"/>
      <c r="S449" s="72"/>
      <c r="T449" s="111"/>
      <c r="U449" s="72"/>
      <c r="V449" s="112"/>
      <c r="W449" s="71"/>
      <c r="X449" s="72"/>
      <c r="Y449" s="112"/>
      <c r="Z449" s="72"/>
      <c r="AA449" s="75"/>
      <c r="AB449" s="169"/>
      <c r="AC449" s="72"/>
      <c r="AD449" s="170"/>
      <c r="AE449" s="72"/>
      <c r="AF449" s="170"/>
      <c r="AG449" s="71"/>
      <c r="AH449" s="72"/>
      <c r="AI449" s="170"/>
      <c r="AJ449" s="71"/>
      <c r="AK449" s="72"/>
      <c r="AL449" s="170"/>
      <c r="AM449" s="72"/>
      <c r="AN449" s="111"/>
      <c r="AO449" s="72"/>
      <c r="AP449" s="156"/>
      <c r="AQ449" s="72"/>
      <c r="AR449" s="156"/>
      <c r="AS449" s="72"/>
      <c r="AT449" s="160"/>
      <c r="AU449" s="72"/>
      <c r="AV449" s="156"/>
      <c r="AW449" s="71"/>
      <c r="AX449" s="72"/>
      <c r="AY449" s="111"/>
      <c r="AZ449" s="71"/>
      <c r="BA449" s="72"/>
      <c r="BB449" s="171"/>
      <c r="BC449" s="72"/>
      <c r="BD449" s="75"/>
    </row>
    <row r="450" ht="16.5" customHeight="1" outlineLevel="1">
      <c r="A450" s="75"/>
      <c r="B450" s="105"/>
      <c r="C450" s="106"/>
      <c r="D450" s="72"/>
      <c r="E450" s="107"/>
      <c r="F450" s="71"/>
      <c r="G450" s="107"/>
      <c r="H450" s="71"/>
      <c r="I450" s="107"/>
      <c r="J450" s="71"/>
      <c r="K450" s="71"/>
      <c r="L450" s="71"/>
      <c r="M450" s="72"/>
      <c r="N450" s="246"/>
      <c r="O450" s="72"/>
      <c r="P450" s="109"/>
      <c r="Q450" s="71"/>
      <c r="R450" s="110"/>
      <c r="S450" s="72"/>
      <c r="T450" s="111"/>
      <c r="U450" s="72"/>
      <c r="V450" s="112"/>
      <c r="W450" s="71"/>
      <c r="X450" s="72"/>
      <c r="Y450" s="112"/>
      <c r="Z450" s="72"/>
      <c r="AA450" s="75"/>
      <c r="AB450" s="169"/>
      <c r="AC450" s="72"/>
      <c r="AD450" s="170"/>
      <c r="AE450" s="72"/>
      <c r="AF450" s="170"/>
      <c r="AG450" s="71"/>
      <c r="AH450" s="72"/>
      <c r="AI450" s="170"/>
      <c r="AJ450" s="71"/>
      <c r="AK450" s="72"/>
      <c r="AL450" s="170"/>
      <c r="AM450" s="72"/>
      <c r="AN450" s="111"/>
      <c r="AO450" s="72"/>
      <c r="AP450" s="156"/>
      <c r="AQ450" s="72"/>
      <c r="AR450" s="156"/>
      <c r="AS450" s="72"/>
      <c r="AT450" s="160"/>
      <c r="AU450" s="72"/>
      <c r="AV450" s="156"/>
      <c r="AW450" s="71"/>
      <c r="AX450" s="72"/>
      <c r="AY450" s="111"/>
      <c r="AZ450" s="71"/>
      <c r="BA450" s="72"/>
      <c r="BB450" s="171"/>
      <c r="BC450" s="72"/>
      <c r="BD450" s="75"/>
    </row>
    <row r="451" ht="16.5" customHeight="1" outlineLevel="1">
      <c r="A451" s="75"/>
      <c r="B451" s="105"/>
      <c r="C451" s="106"/>
      <c r="D451" s="72"/>
      <c r="E451" s="107"/>
      <c r="F451" s="71"/>
      <c r="G451" s="107"/>
      <c r="H451" s="71"/>
      <c r="I451" s="107"/>
      <c r="J451" s="71"/>
      <c r="K451" s="71"/>
      <c r="L451" s="71"/>
      <c r="M451" s="72"/>
      <c r="N451" s="246"/>
      <c r="O451" s="72"/>
      <c r="P451" s="109"/>
      <c r="Q451" s="71"/>
      <c r="R451" s="110"/>
      <c r="S451" s="72"/>
      <c r="T451" s="111"/>
      <c r="U451" s="72"/>
      <c r="V451" s="112"/>
      <c r="W451" s="71"/>
      <c r="X451" s="72"/>
      <c r="Y451" s="112"/>
      <c r="Z451" s="72"/>
      <c r="AA451" s="75"/>
      <c r="AB451" s="169"/>
      <c r="AC451" s="72"/>
      <c r="AD451" s="170"/>
      <c r="AE451" s="72"/>
      <c r="AF451" s="170"/>
      <c r="AG451" s="71"/>
      <c r="AH451" s="72"/>
      <c r="AI451" s="170"/>
      <c r="AJ451" s="71"/>
      <c r="AK451" s="72"/>
      <c r="AL451" s="170"/>
      <c r="AM451" s="72"/>
      <c r="AN451" s="111"/>
      <c r="AO451" s="72"/>
      <c r="AP451" s="156"/>
      <c r="AQ451" s="72"/>
      <c r="AR451" s="156"/>
      <c r="AS451" s="72"/>
      <c r="AT451" s="160"/>
      <c r="AU451" s="72"/>
      <c r="AV451" s="156"/>
      <c r="AW451" s="71"/>
      <c r="AX451" s="72"/>
      <c r="AY451" s="111"/>
      <c r="AZ451" s="71"/>
      <c r="BA451" s="72"/>
      <c r="BB451" s="171"/>
      <c r="BC451" s="72"/>
      <c r="BD451" s="75"/>
    </row>
    <row r="452" ht="16.5" customHeight="1" outlineLevel="1">
      <c r="A452" s="75"/>
      <c r="B452" s="105"/>
      <c r="C452" s="106"/>
      <c r="D452" s="72"/>
      <c r="E452" s="107"/>
      <c r="F452" s="71"/>
      <c r="G452" s="107"/>
      <c r="H452" s="71"/>
      <c r="I452" s="107"/>
      <c r="J452" s="71"/>
      <c r="K452" s="71"/>
      <c r="L452" s="71"/>
      <c r="M452" s="72"/>
      <c r="N452" s="246"/>
      <c r="O452" s="72"/>
      <c r="P452" s="109"/>
      <c r="Q452" s="71"/>
      <c r="R452" s="110"/>
      <c r="S452" s="72"/>
      <c r="T452" s="111"/>
      <c r="U452" s="72"/>
      <c r="V452" s="112"/>
      <c r="W452" s="71"/>
      <c r="X452" s="72"/>
      <c r="Y452" s="112"/>
      <c r="Z452" s="72"/>
      <c r="AA452" s="75"/>
      <c r="AB452" s="169"/>
      <c r="AC452" s="72"/>
      <c r="AD452" s="170"/>
      <c r="AE452" s="72"/>
      <c r="AF452" s="170"/>
      <c r="AG452" s="71"/>
      <c r="AH452" s="72"/>
      <c r="AI452" s="170"/>
      <c r="AJ452" s="71"/>
      <c r="AK452" s="72"/>
      <c r="AL452" s="170"/>
      <c r="AM452" s="72"/>
      <c r="AN452" s="111"/>
      <c r="AO452" s="72"/>
      <c r="AP452" s="156"/>
      <c r="AQ452" s="72"/>
      <c r="AR452" s="156"/>
      <c r="AS452" s="72"/>
      <c r="AT452" s="160"/>
      <c r="AU452" s="72"/>
      <c r="AV452" s="156"/>
      <c r="AW452" s="71"/>
      <c r="AX452" s="72"/>
      <c r="AY452" s="111"/>
      <c r="AZ452" s="71"/>
      <c r="BA452" s="72"/>
      <c r="BB452" s="171"/>
      <c r="BC452" s="72"/>
      <c r="BD452" s="75"/>
    </row>
    <row r="453" ht="16.5" customHeight="1" outlineLevel="1">
      <c r="A453" s="75"/>
      <c r="B453" s="105"/>
      <c r="C453" s="106"/>
      <c r="D453" s="72"/>
      <c r="E453" s="107"/>
      <c r="F453" s="71"/>
      <c r="G453" s="107"/>
      <c r="H453" s="71"/>
      <c r="I453" s="107"/>
      <c r="J453" s="71"/>
      <c r="K453" s="71"/>
      <c r="L453" s="71"/>
      <c r="M453" s="72"/>
      <c r="N453" s="246"/>
      <c r="O453" s="72"/>
      <c r="P453" s="109"/>
      <c r="Q453" s="71"/>
      <c r="R453" s="110"/>
      <c r="S453" s="72"/>
      <c r="T453" s="111"/>
      <c r="U453" s="72"/>
      <c r="V453" s="112"/>
      <c r="W453" s="71"/>
      <c r="X453" s="72"/>
      <c r="Y453" s="112"/>
      <c r="Z453" s="72"/>
      <c r="AA453" s="75"/>
      <c r="AB453" s="169"/>
      <c r="AC453" s="72"/>
      <c r="AD453" s="170"/>
      <c r="AE453" s="72"/>
      <c r="AF453" s="170"/>
      <c r="AG453" s="71"/>
      <c r="AH453" s="72"/>
      <c r="AI453" s="170"/>
      <c r="AJ453" s="71"/>
      <c r="AK453" s="72"/>
      <c r="AL453" s="170"/>
      <c r="AM453" s="72"/>
      <c r="AN453" s="111"/>
      <c r="AO453" s="72"/>
      <c r="AP453" s="156"/>
      <c r="AQ453" s="72"/>
      <c r="AR453" s="156"/>
      <c r="AS453" s="72"/>
      <c r="AT453" s="160"/>
      <c r="AU453" s="72"/>
      <c r="AV453" s="156"/>
      <c r="AW453" s="71"/>
      <c r="AX453" s="72"/>
      <c r="AY453" s="111"/>
      <c r="AZ453" s="71"/>
      <c r="BA453" s="72"/>
      <c r="BB453" s="171"/>
      <c r="BC453" s="72"/>
      <c r="BD453" s="75"/>
    </row>
    <row r="454" ht="16.5" customHeight="1" outlineLevel="1">
      <c r="A454" s="75"/>
      <c r="B454" s="105"/>
      <c r="C454" s="106"/>
      <c r="D454" s="72"/>
      <c r="E454" s="107"/>
      <c r="F454" s="71"/>
      <c r="G454" s="107"/>
      <c r="H454" s="71"/>
      <c r="I454" s="107"/>
      <c r="J454" s="71"/>
      <c r="K454" s="71"/>
      <c r="L454" s="71"/>
      <c r="M454" s="72"/>
      <c r="N454" s="246"/>
      <c r="O454" s="72"/>
      <c r="P454" s="109"/>
      <c r="Q454" s="71"/>
      <c r="R454" s="110"/>
      <c r="S454" s="72"/>
      <c r="T454" s="111"/>
      <c r="U454" s="72"/>
      <c r="V454" s="112"/>
      <c r="W454" s="71"/>
      <c r="X454" s="72"/>
      <c r="Y454" s="112"/>
      <c r="Z454" s="72"/>
      <c r="AA454" s="75"/>
      <c r="AB454" s="169"/>
      <c r="AC454" s="72"/>
      <c r="AD454" s="170"/>
      <c r="AE454" s="72"/>
      <c r="AF454" s="170"/>
      <c r="AG454" s="71"/>
      <c r="AH454" s="72"/>
      <c r="AI454" s="170"/>
      <c r="AJ454" s="71"/>
      <c r="AK454" s="72"/>
      <c r="AL454" s="170"/>
      <c r="AM454" s="72"/>
      <c r="AN454" s="111"/>
      <c r="AO454" s="72"/>
      <c r="AP454" s="156"/>
      <c r="AQ454" s="72"/>
      <c r="AR454" s="156"/>
      <c r="AS454" s="72"/>
      <c r="AT454" s="160"/>
      <c r="AU454" s="72"/>
      <c r="AV454" s="156"/>
      <c r="AW454" s="71"/>
      <c r="AX454" s="72"/>
      <c r="AY454" s="111"/>
      <c r="AZ454" s="71"/>
      <c r="BA454" s="72"/>
      <c r="BB454" s="171"/>
      <c r="BC454" s="72"/>
      <c r="BD454" s="75"/>
    </row>
    <row r="455" ht="16.5" customHeight="1" outlineLevel="1">
      <c r="A455" s="75"/>
      <c r="B455" s="105"/>
      <c r="C455" s="106"/>
      <c r="D455" s="72"/>
      <c r="E455" s="107"/>
      <c r="F455" s="71"/>
      <c r="G455" s="107"/>
      <c r="H455" s="71"/>
      <c r="I455" s="107"/>
      <c r="J455" s="71"/>
      <c r="K455" s="71"/>
      <c r="L455" s="71"/>
      <c r="M455" s="72"/>
      <c r="N455" s="246"/>
      <c r="O455" s="72"/>
      <c r="P455" s="109"/>
      <c r="Q455" s="71"/>
      <c r="R455" s="110"/>
      <c r="S455" s="72"/>
      <c r="T455" s="111"/>
      <c r="U455" s="72"/>
      <c r="V455" s="112"/>
      <c r="W455" s="71"/>
      <c r="X455" s="72"/>
      <c r="Y455" s="112"/>
      <c r="Z455" s="72"/>
      <c r="AA455" s="75"/>
      <c r="AB455" s="169"/>
      <c r="AC455" s="72"/>
      <c r="AD455" s="170"/>
      <c r="AE455" s="72"/>
      <c r="AF455" s="170"/>
      <c r="AG455" s="71"/>
      <c r="AH455" s="72"/>
      <c r="AI455" s="170"/>
      <c r="AJ455" s="71"/>
      <c r="AK455" s="72"/>
      <c r="AL455" s="170"/>
      <c r="AM455" s="72"/>
      <c r="AN455" s="111"/>
      <c r="AO455" s="72"/>
      <c r="AP455" s="156"/>
      <c r="AQ455" s="72"/>
      <c r="AR455" s="156"/>
      <c r="AS455" s="72"/>
      <c r="AT455" s="160"/>
      <c r="AU455" s="72"/>
      <c r="AV455" s="156"/>
      <c r="AW455" s="71"/>
      <c r="AX455" s="72"/>
      <c r="AY455" s="111"/>
      <c r="AZ455" s="71"/>
      <c r="BA455" s="72"/>
      <c r="BB455" s="171"/>
      <c r="BC455" s="72"/>
      <c r="BD455" s="75"/>
    </row>
    <row r="456" ht="16.5" customHeight="1" outlineLevel="1">
      <c r="A456" s="75"/>
      <c r="B456" s="105"/>
      <c r="C456" s="106"/>
      <c r="D456" s="72"/>
      <c r="E456" s="107"/>
      <c r="F456" s="71"/>
      <c r="G456" s="107"/>
      <c r="H456" s="71"/>
      <c r="I456" s="107"/>
      <c r="J456" s="71"/>
      <c r="K456" s="71"/>
      <c r="L456" s="71"/>
      <c r="M456" s="72"/>
      <c r="N456" s="246"/>
      <c r="O456" s="72"/>
      <c r="P456" s="109"/>
      <c r="Q456" s="71"/>
      <c r="R456" s="110"/>
      <c r="S456" s="72"/>
      <c r="T456" s="111"/>
      <c r="U456" s="72"/>
      <c r="V456" s="112"/>
      <c r="W456" s="71"/>
      <c r="X456" s="72"/>
      <c r="Y456" s="112"/>
      <c r="Z456" s="72"/>
      <c r="AA456" s="75"/>
      <c r="AB456" s="169"/>
      <c r="AC456" s="72"/>
      <c r="AD456" s="170"/>
      <c r="AE456" s="72"/>
      <c r="AF456" s="170"/>
      <c r="AG456" s="71"/>
      <c r="AH456" s="72"/>
      <c r="AI456" s="170"/>
      <c r="AJ456" s="71"/>
      <c r="AK456" s="72"/>
      <c r="AL456" s="170"/>
      <c r="AM456" s="72"/>
      <c r="AN456" s="111"/>
      <c r="AO456" s="72"/>
      <c r="AP456" s="156"/>
      <c r="AQ456" s="72"/>
      <c r="AR456" s="156"/>
      <c r="AS456" s="72"/>
      <c r="AT456" s="160"/>
      <c r="AU456" s="72"/>
      <c r="AV456" s="156"/>
      <c r="AW456" s="71"/>
      <c r="AX456" s="72"/>
      <c r="AY456" s="111"/>
      <c r="AZ456" s="71"/>
      <c r="BA456" s="72"/>
      <c r="BB456" s="171"/>
      <c r="BC456" s="72"/>
      <c r="BD456" s="75"/>
    </row>
    <row r="457" ht="16.5" customHeight="1" outlineLevel="1">
      <c r="A457" s="75"/>
      <c r="B457" s="105"/>
      <c r="C457" s="106"/>
      <c r="D457" s="72"/>
      <c r="E457" s="107"/>
      <c r="F457" s="71"/>
      <c r="G457" s="107"/>
      <c r="H457" s="71"/>
      <c r="I457" s="107"/>
      <c r="J457" s="71"/>
      <c r="K457" s="71"/>
      <c r="L457" s="71"/>
      <c r="M457" s="72"/>
      <c r="N457" s="246"/>
      <c r="O457" s="72"/>
      <c r="P457" s="109"/>
      <c r="Q457" s="71"/>
      <c r="R457" s="110"/>
      <c r="S457" s="72"/>
      <c r="T457" s="111"/>
      <c r="U457" s="72"/>
      <c r="V457" s="112"/>
      <c r="W457" s="71"/>
      <c r="X457" s="72"/>
      <c r="Y457" s="112"/>
      <c r="Z457" s="72"/>
      <c r="AA457" s="75"/>
      <c r="AB457" s="169"/>
      <c r="AC457" s="72"/>
      <c r="AD457" s="170"/>
      <c r="AE457" s="72"/>
      <c r="AF457" s="170"/>
      <c r="AG457" s="71"/>
      <c r="AH457" s="72"/>
      <c r="AI457" s="170"/>
      <c r="AJ457" s="71"/>
      <c r="AK457" s="72"/>
      <c r="AL457" s="170"/>
      <c r="AM457" s="72"/>
      <c r="AN457" s="111"/>
      <c r="AO457" s="72"/>
      <c r="AP457" s="156"/>
      <c r="AQ457" s="72"/>
      <c r="AR457" s="156"/>
      <c r="AS457" s="72"/>
      <c r="AT457" s="160"/>
      <c r="AU457" s="72"/>
      <c r="AV457" s="156"/>
      <c r="AW457" s="71"/>
      <c r="AX457" s="72"/>
      <c r="AY457" s="111"/>
      <c r="AZ457" s="71"/>
      <c r="BA457" s="72"/>
      <c r="BB457" s="171"/>
      <c r="BC457" s="72"/>
      <c r="BD457" s="75"/>
    </row>
    <row r="458" ht="16.5" customHeight="1" outlineLevel="1">
      <c r="A458" s="75"/>
      <c r="B458" s="105"/>
      <c r="C458" s="106"/>
      <c r="D458" s="72"/>
      <c r="E458" s="107"/>
      <c r="F458" s="71"/>
      <c r="G458" s="107"/>
      <c r="H458" s="71"/>
      <c r="I458" s="107"/>
      <c r="J458" s="71"/>
      <c r="K458" s="71"/>
      <c r="L458" s="71"/>
      <c r="M458" s="72"/>
      <c r="N458" s="246"/>
      <c r="O458" s="72"/>
      <c r="P458" s="109"/>
      <c r="Q458" s="71"/>
      <c r="R458" s="110"/>
      <c r="S458" s="72"/>
      <c r="T458" s="111"/>
      <c r="U458" s="72"/>
      <c r="V458" s="112"/>
      <c r="W458" s="71"/>
      <c r="X458" s="72"/>
      <c r="Y458" s="112"/>
      <c r="Z458" s="72"/>
      <c r="AA458" s="75"/>
      <c r="AB458" s="169"/>
      <c r="AC458" s="72"/>
      <c r="AD458" s="170"/>
      <c r="AE458" s="72"/>
      <c r="AF458" s="170"/>
      <c r="AG458" s="71"/>
      <c r="AH458" s="72"/>
      <c r="AI458" s="170"/>
      <c r="AJ458" s="71"/>
      <c r="AK458" s="72"/>
      <c r="AL458" s="170"/>
      <c r="AM458" s="72"/>
      <c r="AN458" s="111"/>
      <c r="AO458" s="72"/>
      <c r="AP458" s="156"/>
      <c r="AQ458" s="72"/>
      <c r="AR458" s="156"/>
      <c r="AS458" s="72"/>
      <c r="AT458" s="160"/>
      <c r="AU458" s="72"/>
      <c r="AV458" s="156"/>
      <c r="AW458" s="71"/>
      <c r="AX458" s="72"/>
      <c r="AY458" s="111"/>
      <c r="AZ458" s="71"/>
      <c r="BA458" s="72"/>
      <c r="BB458" s="171"/>
      <c r="BC458" s="72"/>
      <c r="BD458" s="75"/>
    </row>
    <row r="459" ht="16.5" customHeight="1" outlineLevel="1">
      <c r="A459" s="75"/>
      <c r="B459" s="105"/>
      <c r="C459" s="106"/>
      <c r="D459" s="72"/>
      <c r="E459" s="107"/>
      <c r="F459" s="71"/>
      <c r="G459" s="107"/>
      <c r="H459" s="71"/>
      <c r="I459" s="107"/>
      <c r="J459" s="71"/>
      <c r="K459" s="71"/>
      <c r="L459" s="71"/>
      <c r="M459" s="72"/>
      <c r="N459" s="246"/>
      <c r="O459" s="72"/>
      <c r="P459" s="109"/>
      <c r="Q459" s="71"/>
      <c r="R459" s="110"/>
      <c r="S459" s="72"/>
      <c r="T459" s="111"/>
      <c r="U459" s="72"/>
      <c r="V459" s="112"/>
      <c r="W459" s="71"/>
      <c r="X459" s="72"/>
      <c r="Y459" s="112"/>
      <c r="Z459" s="72"/>
      <c r="AA459" s="75"/>
      <c r="AB459" s="169"/>
      <c r="AC459" s="72"/>
      <c r="AD459" s="170"/>
      <c r="AE459" s="72"/>
      <c r="AF459" s="170"/>
      <c r="AG459" s="71"/>
      <c r="AH459" s="72"/>
      <c r="AI459" s="170"/>
      <c r="AJ459" s="71"/>
      <c r="AK459" s="72"/>
      <c r="AL459" s="170"/>
      <c r="AM459" s="72"/>
      <c r="AN459" s="111"/>
      <c r="AO459" s="72"/>
      <c r="AP459" s="156"/>
      <c r="AQ459" s="72"/>
      <c r="AR459" s="156"/>
      <c r="AS459" s="72"/>
      <c r="AT459" s="160"/>
      <c r="AU459" s="72"/>
      <c r="AV459" s="156"/>
      <c r="AW459" s="71"/>
      <c r="AX459" s="72"/>
      <c r="AY459" s="111"/>
      <c r="AZ459" s="71"/>
      <c r="BA459" s="72"/>
      <c r="BB459" s="171"/>
      <c r="BC459" s="72"/>
      <c r="BD459" s="75"/>
    </row>
    <row r="460" ht="16.5" customHeight="1" outlineLevel="1">
      <c r="A460" s="75"/>
      <c r="B460" s="105"/>
      <c r="C460" s="106"/>
      <c r="D460" s="72"/>
      <c r="E460" s="107"/>
      <c r="F460" s="71"/>
      <c r="G460" s="107"/>
      <c r="H460" s="71"/>
      <c r="I460" s="107"/>
      <c r="J460" s="71"/>
      <c r="K460" s="71"/>
      <c r="L460" s="71"/>
      <c r="M460" s="72"/>
      <c r="N460" s="246"/>
      <c r="O460" s="72"/>
      <c r="P460" s="109"/>
      <c r="Q460" s="71"/>
      <c r="R460" s="110"/>
      <c r="S460" s="72"/>
      <c r="T460" s="111"/>
      <c r="U460" s="72"/>
      <c r="V460" s="112"/>
      <c r="W460" s="71"/>
      <c r="X460" s="72"/>
      <c r="Y460" s="112"/>
      <c r="Z460" s="72"/>
      <c r="AA460" s="75"/>
      <c r="AB460" s="169"/>
      <c r="AC460" s="72"/>
      <c r="AD460" s="170"/>
      <c r="AE460" s="72"/>
      <c r="AF460" s="170"/>
      <c r="AG460" s="71"/>
      <c r="AH460" s="72"/>
      <c r="AI460" s="170"/>
      <c r="AJ460" s="71"/>
      <c r="AK460" s="72"/>
      <c r="AL460" s="170"/>
      <c r="AM460" s="72"/>
      <c r="AN460" s="111"/>
      <c r="AO460" s="72"/>
      <c r="AP460" s="156"/>
      <c r="AQ460" s="72"/>
      <c r="AR460" s="156"/>
      <c r="AS460" s="72"/>
      <c r="AT460" s="160"/>
      <c r="AU460" s="72"/>
      <c r="AV460" s="156"/>
      <c r="AW460" s="71"/>
      <c r="AX460" s="72"/>
      <c r="AY460" s="111"/>
      <c r="AZ460" s="71"/>
      <c r="BA460" s="72"/>
      <c r="BB460" s="171"/>
      <c r="BC460" s="72"/>
      <c r="BD460" s="75"/>
    </row>
    <row r="461" ht="16.5" customHeight="1" outlineLevel="1">
      <c r="A461" s="75"/>
      <c r="B461" s="105"/>
      <c r="C461" s="106"/>
      <c r="D461" s="72"/>
      <c r="E461" s="107"/>
      <c r="F461" s="71"/>
      <c r="G461" s="107"/>
      <c r="H461" s="71"/>
      <c r="I461" s="107"/>
      <c r="J461" s="71"/>
      <c r="K461" s="71"/>
      <c r="L461" s="71"/>
      <c r="M461" s="72"/>
      <c r="N461" s="246"/>
      <c r="O461" s="72"/>
      <c r="P461" s="109"/>
      <c r="Q461" s="71"/>
      <c r="R461" s="110"/>
      <c r="S461" s="72"/>
      <c r="T461" s="111"/>
      <c r="U461" s="72"/>
      <c r="V461" s="112"/>
      <c r="W461" s="71"/>
      <c r="X461" s="72"/>
      <c r="Y461" s="112"/>
      <c r="Z461" s="72"/>
      <c r="AA461" s="75"/>
      <c r="AB461" s="169"/>
      <c r="AC461" s="72"/>
      <c r="AD461" s="170"/>
      <c r="AE461" s="72"/>
      <c r="AF461" s="170"/>
      <c r="AG461" s="71"/>
      <c r="AH461" s="72"/>
      <c r="AI461" s="170"/>
      <c r="AJ461" s="71"/>
      <c r="AK461" s="72"/>
      <c r="AL461" s="170"/>
      <c r="AM461" s="72"/>
      <c r="AN461" s="111"/>
      <c r="AO461" s="72"/>
      <c r="AP461" s="156"/>
      <c r="AQ461" s="72"/>
      <c r="AR461" s="156"/>
      <c r="AS461" s="72"/>
      <c r="AT461" s="160"/>
      <c r="AU461" s="72"/>
      <c r="AV461" s="156"/>
      <c r="AW461" s="71"/>
      <c r="AX461" s="72"/>
      <c r="AY461" s="111"/>
      <c r="AZ461" s="71"/>
      <c r="BA461" s="72"/>
      <c r="BB461" s="171"/>
      <c r="BC461" s="72"/>
      <c r="BD461" s="75"/>
    </row>
    <row r="462" ht="16.5" customHeight="1" outlineLevel="1">
      <c r="A462" s="75"/>
      <c r="B462" s="105"/>
      <c r="C462" s="106"/>
      <c r="D462" s="72"/>
      <c r="E462" s="107"/>
      <c r="F462" s="71"/>
      <c r="G462" s="107"/>
      <c r="H462" s="71"/>
      <c r="I462" s="107"/>
      <c r="J462" s="71"/>
      <c r="K462" s="71"/>
      <c r="L462" s="71"/>
      <c r="M462" s="72"/>
      <c r="N462" s="246"/>
      <c r="O462" s="72"/>
      <c r="P462" s="109"/>
      <c r="Q462" s="71"/>
      <c r="R462" s="110"/>
      <c r="S462" s="72"/>
      <c r="T462" s="111"/>
      <c r="U462" s="72"/>
      <c r="V462" s="112"/>
      <c r="W462" s="71"/>
      <c r="X462" s="72"/>
      <c r="Y462" s="112"/>
      <c r="Z462" s="72"/>
      <c r="AA462" s="75"/>
      <c r="AB462" s="169"/>
      <c r="AC462" s="72"/>
      <c r="AD462" s="170"/>
      <c r="AE462" s="72"/>
      <c r="AF462" s="170"/>
      <c r="AG462" s="71"/>
      <c r="AH462" s="72"/>
      <c r="AI462" s="170"/>
      <c r="AJ462" s="71"/>
      <c r="AK462" s="72"/>
      <c r="AL462" s="170"/>
      <c r="AM462" s="72"/>
      <c r="AN462" s="111"/>
      <c r="AO462" s="72"/>
      <c r="AP462" s="156"/>
      <c r="AQ462" s="72"/>
      <c r="AR462" s="156"/>
      <c r="AS462" s="72"/>
      <c r="AT462" s="160"/>
      <c r="AU462" s="72"/>
      <c r="AV462" s="156"/>
      <c r="AW462" s="71"/>
      <c r="AX462" s="72"/>
      <c r="AY462" s="111"/>
      <c r="AZ462" s="71"/>
      <c r="BA462" s="72"/>
      <c r="BB462" s="171"/>
      <c r="BC462" s="72"/>
      <c r="BD462" s="75"/>
    </row>
    <row r="463" ht="16.5" customHeight="1" outlineLevel="1">
      <c r="A463" s="75"/>
      <c r="B463" s="105"/>
      <c r="C463" s="106"/>
      <c r="D463" s="72"/>
      <c r="E463" s="107"/>
      <c r="F463" s="71"/>
      <c r="G463" s="107"/>
      <c r="H463" s="71"/>
      <c r="I463" s="107"/>
      <c r="J463" s="71"/>
      <c r="K463" s="71"/>
      <c r="L463" s="71"/>
      <c r="M463" s="72"/>
      <c r="N463" s="246"/>
      <c r="O463" s="72"/>
      <c r="P463" s="109"/>
      <c r="Q463" s="71"/>
      <c r="R463" s="110"/>
      <c r="S463" s="72"/>
      <c r="T463" s="111"/>
      <c r="U463" s="72"/>
      <c r="V463" s="112"/>
      <c r="W463" s="71"/>
      <c r="X463" s="72"/>
      <c r="Y463" s="112"/>
      <c r="Z463" s="72"/>
      <c r="AA463" s="75"/>
      <c r="AB463" s="169"/>
      <c r="AC463" s="72"/>
      <c r="AD463" s="170"/>
      <c r="AE463" s="72"/>
      <c r="AF463" s="170"/>
      <c r="AG463" s="71"/>
      <c r="AH463" s="72"/>
      <c r="AI463" s="170"/>
      <c r="AJ463" s="71"/>
      <c r="AK463" s="72"/>
      <c r="AL463" s="170"/>
      <c r="AM463" s="72"/>
      <c r="AN463" s="111"/>
      <c r="AO463" s="72"/>
      <c r="AP463" s="156"/>
      <c r="AQ463" s="72"/>
      <c r="AR463" s="156"/>
      <c r="AS463" s="72"/>
      <c r="AT463" s="160"/>
      <c r="AU463" s="72"/>
      <c r="AV463" s="156"/>
      <c r="AW463" s="71"/>
      <c r="AX463" s="72"/>
      <c r="AY463" s="111"/>
      <c r="AZ463" s="71"/>
      <c r="BA463" s="72"/>
      <c r="BB463" s="171"/>
      <c r="BC463" s="72"/>
      <c r="BD463" s="75"/>
    </row>
    <row r="464" ht="16.5" customHeight="1" outlineLevel="1">
      <c r="A464" s="75"/>
      <c r="B464" s="105"/>
      <c r="C464" s="106"/>
      <c r="D464" s="72"/>
      <c r="E464" s="107"/>
      <c r="F464" s="71"/>
      <c r="G464" s="107"/>
      <c r="H464" s="71"/>
      <c r="I464" s="107"/>
      <c r="J464" s="71"/>
      <c r="K464" s="71"/>
      <c r="L464" s="71"/>
      <c r="M464" s="72"/>
      <c r="N464" s="246"/>
      <c r="O464" s="72"/>
      <c r="P464" s="109"/>
      <c r="Q464" s="71"/>
      <c r="R464" s="110"/>
      <c r="S464" s="72"/>
      <c r="T464" s="111"/>
      <c r="U464" s="72"/>
      <c r="V464" s="112"/>
      <c r="W464" s="71"/>
      <c r="X464" s="72"/>
      <c r="Y464" s="112"/>
      <c r="Z464" s="72"/>
      <c r="AA464" s="75"/>
      <c r="AB464" s="169"/>
      <c r="AC464" s="72"/>
      <c r="AD464" s="170"/>
      <c r="AE464" s="72"/>
      <c r="AF464" s="170"/>
      <c r="AG464" s="71"/>
      <c r="AH464" s="72"/>
      <c r="AI464" s="170"/>
      <c r="AJ464" s="71"/>
      <c r="AK464" s="72"/>
      <c r="AL464" s="170"/>
      <c r="AM464" s="72"/>
      <c r="AN464" s="111"/>
      <c r="AO464" s="72"/>
      <c r="AP464" s="156"/>
      <c r="AQ464" s="72"/>
      <c r="AR464" s="156"/>
      <c r="AS464" s="72"/>
      <c r="AT464" s="160"/>
      <c r="AU464" s="72"/>
      <c r="AV464" s="156"/>
      <c r="AW464" s="71"/>
      <c r="AX464" s="72"/>
      <c r="AY464" s="111"/>
      <c r="AZ464" s="71"/>
      <c r="BA464" s="72"/>
      <c r="BB464" s="171"/>
      <c r="BC464" s="72"/>
      <c r="BD464" s="75"/>
    </row>
    <row r="465" ht="16.5" customHeight="1" outlineLevel="1">
      <c r="A465" s="75"/>
      <c r="B465" s="105"/>
      <c r="C465" s="106"/>
      <c r="D465" s="72"/>
      <c r="E465" s="107"/>
      <c r="F465" s="71"/>
      <c r="G465" s="107"/>
      <c r="H465" s="71"/>
      <c r="I465" s="107"/>
      <c r="J465" s="71"/>
      <c r="K465" s="71"/>
      <c r="L465" s="71"/>
      <c r="M465" s="72"/>
      <c r="N465" s="246"/>
      <c r="O465" s="72"/>
      <c r="P465" s="109"/>
      <c r="Q465" s="71"/>
      <c r="R465" s="110"/>
      <c r="S465" s="72"/>
      <c r="T465" s="111"/>
      <c r="U465" s="72"/>
      <c r="V465" s="112"/>
      <c r="W465" s="71"/>
      <c r="X465" s="72"/>
      <c r="Y465" s="112"/>
      <c r="Z465" s="72"/>
      <c r="AA465" s="75"/>
      <c r="AB465" s="169"/>
      <c r="AC465" s="72"/>
      <c r="AD465" s="170"/>
      <c r="AE465" s="72"/>
      <c r="AF465" s="170"/>
      <c r="AG465" s="71"/>
      <c r="AH465" s="72"/>
      <c r="AI465" s="170"/>
      <c r="AJ465" s="71"/>
      <c r="AK465" s="72"/>
      <c r="AL465" s="170"/>
      <c r="AM465" s="72"/>
      <c r="AN465" s="111"/>
      <c r="AO465" s="72"/>
      <c r="AP465" s="156"/>
      <c r="AQ465" s="72"/>
      <c r="AR465" s="156"/>
      <c r="AS465" s="72"/>
      <c r="AT465" s="160"/>
      <c r="AU465" s="72"/>
      <c r="AV465" s="156"/>
      <c r="AW465" s="71"/>
      <c r="AX465" s="72"/>
      <c r="AY465" s="111"/>
      <c r="AZ465" s="71"/>
      <c r="BA465" s="72"/>
      <c r="BB465" s="171"/>
      <c r="BC465" s="72"/>
      <c r="BD465" s="75"/>
    </row>
    <row r="466" ht="16.5" customHeight="1" outlineLevel="1">
      <c r="A466" s="75"/>
      <c r="B466" s="105"/>
      <c r="C466" s="106"/>
      <c r="D466" s="72"/>
      <c r="E466" s="107"/>
      <c r="F466" s="71"/>
      <c r="G466" s="107"/>
      <c r="H466" s="71"/>
      <c r="I466" s="107"/>
      <c r="J466" s="71"/>
      <c r="K466" s="71"/>
      <c r="L466" s="71"/>
      <c r="M466" s="72"/>
      <c r="N466" s="246"/>
      <c r="O466" s="72"/>
      <c r="P466" s="109"/>
      <c r="Q466" s="71"/>
      <c r="R466" s="110"/>
      <c r="S466" s="72"/>
      <c r="T466" s="111"/>
      <c r="U466" s="72"/>
      <c r="V466" s="112"/>
      <c r="W466" s="71"/>
      <c r="X466" s="72"/>
      <c r="Y466" s="112"/>
      <c r="Z466" s="72"/>
      <c r="AA466" s="75"/>
      <c r="AB466" s="169"/>
      <c r="AC466" s="72"/>
      <c r="AD466" s="170"/>
      <c r="AE466" s="72"/>
      <c r="AF466" s="170"/>
      <c r="AG466" s="71"/>
      <c r="AH466" s="72"/>
      <c r="AI466" s="170"/>
      <c r="AJ466" s="71"/>
      <c r="AK466" s="72"/>
      <c r="AL466" s="170"/>
      <c r="AM466" s="72"/>
      <c r="AN466" s="111"/>
      <c r="AO466" s="72"/>
      <c r="AP466" s="156"/>
      <c r="AQ466" s="72"/>
      <c r="AR466" s="156"/>
      <c r="AS466" s="72"/>
      <c r="AT466" s="160"/>
      <c r="AU466" s="72"/>
      <c r="AV466" s="156"/>
      <c r="AW466" s="71"/>
      <c r="AX466" s="72"/>
      <c r="AY466" s="111"/>
      <c r="AZ466" s="71"/>
      <c r="BA466" s="72"/>
      <c r="BB466" s="171"/>
      <c r="BC466" s="72"/>
      <c r="BD466" s="75"/>
    </row>
    <row r="467" ht="16.5" customHeight="1" outlineLevel="1">
      <c r="A467" s="75"/>
      <c r="B467" s="105"/>
      <c r="C467" s="106"/>
      <c r="D467" s="72"/>
      <c r="E467" s="107"/>
      <c r="F467" s="71"/>
      <c r="G467" s="107"/>
      <c r="H467" s="71"/>
      <c r="I467" s="107"/>
      <c r="J467" s="71"/>
      <c r="K467" s="71"/>
      <c r="L467" s="71"/>
      <c r="M467" s="72"/>
      <c r="N467" s="246"/>
      <c r="O467" s="72"/>
      <c r="P467" s="109"/>
      <c r="Q467" s="71"/>
      <c r="R467" s="110"/>
      <c r="S467" s="72"/>
      <c r="T467" s="111"/>
      <c r="U467" s="72"/>
      <c r="V467" s="112"/>
      <c r="W467" s="71"/>
      <c r="X467" s="72"/>
      <c r="Y467" s="112"/>
      <c r="Z467" s="72"/>
      <c r="AA467" s="75"/>
      <c r="AB467" s="169"/>
      <c r="AC467" s="72"/>
      <c r="AD467" s="170"/>
      <c r="AE467" s="72"/>
      <c r="AF467" s="170"/>
      <c r="AG467" s="71"/>
      <c r="AH467" s="72"/>
      <c r="AI467" s="170"/>
      <c r="AJ467" s="71"/>
      <c r="AK467" s="72"/>
      <c r="AL467" s="170"/>
      <c r="AM467" s="72"/>
      <c r="AN467" s="111"/>
      <c r="AO467" s="72"/>
      <c r="AP467" s="156"/>
      <c r="AQ467" s="72"/>
      <c r="AR467" s="156"/>
      <c r="AS467" s="72"/>
      <c r="AT467" s="160"/>
      <c r="AU467" s="72"/>
      <c r="AV467" s="156"/>
      <c r="AW467" s="71"/>
      <c r="AX467" s="72"/>
      <c r="AY467" s="111"/>
      <c r="AZ467" s="71"/>
      <c r="BA467" s="72"/>
      <c r="BB467" s="171"/>
      <c r="BC467" s="72"/>
      <c r="BD467" s="75"/>
    </row>
    <row r="468" ht="16.5" customHeight="1" outlineLevel="1">
      <c r="A468" s="75"/>
      <c r="B468" s="105"/>
      <c r="C468" s="106"/>
      <c r="D468" s="72"/>
      <c r="E468" s="107"/>
      <c r="F468" s="71"/>
      <c r="G468" s="107"/>
      <c r="H468" s="71"/>
      <c r="I468" s="107"/>
      <c r="J468" s="71"/>
      <c r="K468" s="71"/>
      <c r="L468" s="71"/>
      <c r="M468" s="72"/>
      <c r="N468" s="246"/>
      <c r="O468" s="72"/>
      <c r="P468" s="109"/>
      <c r="Q468" s="71"/>
      <c r="R468" s="110"/>
      <c r="S468" s="72"/>
      <c r="T468" s="111"/>
      <c r="U468" s="72"/>
      <c r="V468" s="112"/>
      <c r="W468" s="71"/>
      <c r="X468" s="72"/>
      <c r="Y468" s="112"/>
      <c r="Z468" s="72"/>
      <c r="AA468" s="75"/>
      <c r="AB468" s="169"/>
      <c r="AC468" s="72"/>
      <c r="AD468" s="170"/>
      <c r="AE468" s="72"/>
      <c r="AF468" s="170"/>
      <c r="AG468" s="71"/>
      <c r="AH468" s="72"/>
      <c r="AI468" s="170"/>
      <c r="AJ468" s="71"/>
      <c r="AK468" s="72"/>
      <c r="AL468" s="170"/>
      <c r="AM468" s="72"/>
      <c r="AN468" s="111"/>
      <c r="AO468" s="72"/>
      <c r="AP468" s="156"/>
      <c r="AQ468" s="72"/>
      <c r="AR468" s="156"/>
      <c r="AS468" s="72"/>
      <c r="AT468" s="160"/>
      <c r="AU468" s="72"/>
      <c r="AV468" s="156"/>
      <c r="AW468" s="71"/>
      <c r="AX468" s="72"/>
      <c r="AY468" s="111"/>
      <c r="AZ468" s="71"/>
      <c r="BA468" s="72"/>
      <c r="BB468" s="171"/>
      <c r="BC468" s="72"/>
      <c r="BD468" s="75"/>
    </row>
    <row r="469" ht="16.5" customHeight="1" outlineLevel="1">
      <c r="A469" s="75"/>
      <c r="B469" s="105"/>
      <c r="C469" s="106"/>
      <c r="D469" s="72"/>
      <c r="E469" s="107"/>
      <c r="F469" s="71"/>
      <c r="G469" s="107"/>
      <c r="H469" s="71"/>
      <c r="I469" s="107"/>
      <c r="J469" s="71"/>
      <c r="K469" s="71"/>
      <c r="L469" s="71"/>
      <c r="M469" s="72"/>
      <c r="N469" s="246"/>
      <c r="O469" s="72"/>
      <c r="P469" s="109"/>
      <c r="Q469" s="71"/>
      <c r="R469" s="110"/>
      <c r="S469" s="72"/>
      <c r="T469" s="111"/>
      <c r="U469" s="72"/>
      <c r="V469" s="112"/>
      <c r="W469" s="71"/>
      <c r="X469" s="72"/>
      <c r="Y469" s="112"/>
      <c r="Z469" s="72"/>
      <c r="AA469" s="75"/>
      <c r="AB469" s="169"/>
      <c r="AC469" s="72"/>
      <c r="AD469" s="170"/>
      <c r="AE469" s="72"/>
      <c r="AF469" s="170"/>
      <c r="AG469" s="71"/>
      <c r="AH469" s="72"/>
      <c r="AI469" s="170"/>
      <c r="AJ469" s="71"/>
      <c r="AK469" s="72"/>
      <c r="AL469" s="170"/>
      <c r="AM469" s="72"/>
      <c r="AN469" s="111"/>
      <c r="AO469" s="72"/>
      <c r="AP469" s="156"/>
      <c r="AQ469" s="72"/>
      <c r="AR469" s="156"/>
      <c r="AS469" s="72"/>
      <c r="AT469" s="160"/>
      <c r="AU469" s="72"/>
      <c r="AV469" s="156"/>
      <c r="AW469" s="71"/>
      <c r="AX469" s="72"/>
      <c r="AY469" s="111"/>
      <c r="AZ469" s="71"/>
      <c r="BA469" s="72"/>
      <c r="BB469" s="171"/>
      <c r="BC469" s="72"/>
      <c r="BD469" s="75"/>
    </row>
    <row r="470" ht="16.5" customHeight="1" outlineLevel="1">
      <c r="A470" s="75"/>
      <c r="B470" s="105"/>
      <c r="C470" s="106"/>
      <c r="D470" s="72"/>
      <c r="E470" s="107"/>
      <c r="F470" s="71"/>
      <c r="G470" s="107"/>
      <c r="H470" s="71"/>
      <c r="I470" s="107"/>
      <c r="J470" s="71"/>
      <c r="K470" s="71"/>
      <c r="L470" s="71"/>
      <c r="M470" s="72"/>
      <c r="N470" s="246"/>
      <c r="O470" s="72"/>
      <c r="P470" s="109"/>
      <c r="Q470" s="71"/>
      <c r="R470" s="110"/>
      <c r="S470" s="72"/>
      <c r="T470" s="111"/>
      <c r="U470" s="72"/>
      <c r="V470" s="112"/>
      <c r="W470" s="71"/>
      <c r="X470" s="72"/>
      <c r="Y470" s="112"/>
      <c r="Z470" s="72"/>
      <c r="AA470" s="75"/>
      <c r="AB470" s="169"/>
      <c r="AC470" s="72"/>
      <c r="AD470" s="170"/>
      <c r="AE470" s="72"/>
      <c r="AF470" s="170"/>
      <c r="AG470" s="71"/>
      <c r="AH470" s="72"/>
      <c r="AI470" s="170"/>
      <c r="AJ470" s="71"/>
      <c r="AK470" s="72"/>
      <c r="AL470" s="170"/>
      <c r="AM470" s="72"/>
      <c r="AN470" s="111"/>
      <c r="AO470" s="72"/>
      <c r="AP470" s="156"/>
      <c r="AQ470" s="72"/>
      <c r="AR470" s="156"/>
      <c r="AS470" s="72"/>
      <c r="AT470" s="160"/>
      <c r="AU470" s="72"/>
      <c r="AV470" s="156"/>
      <c r="AW470" s="71"/>
      <c r="AX470" s="72"/>
      <c r="AY470" s="111"/>
      <c r="AZ470" s="71"/>
      <c r="BA470" s="72"/>
      <c r="BB470" s="171"/>
      <c r="BC470" s="72"/>
      <c r="BD470" s="75"/>
    </row>
    <row r="471" ht="16.5" customHeight="1" outlineLevel="1">
      <c r="A471" s="75"/>
      <c r="B471" s="105"/>
      <c r="C471" s="106"/>
      <c r="D471" s="72"/>
      <c r="E471" s="107"/>
      <c r="F471" s="71"/>
      <c r="G471" s="107"/>
      <c r="H471" s="71"/>
      <c r="I471" s="107"/>
      <c r="J471" s="71"/>
      <c r="K471" s="71"/>
      <c r="L471" s="71"/>
      <c r="M471" s="72"/>
      <c r="N471" s="246"/>
      <c r="O471" s="72"/>
      <c r="P471" s="109"/>
      <c r="Q471" s="71"/>
      <c r="R471" s="110"/>
      <c r="S471" s="72"/>
      <c r="T471" s="111"/>
      <c r="U471" s="72"/>
      <c r="V471" s="112"/>
      <c r="W471" s="71"/>
      <c r="X471" s="72"/>
      <c r="Y471" s="112"/>
      <c r="Z471" s="72"/>
      <c r="AA471" s="75"/>
      <c r="AB471" s="169"/>
      <c r="AC471" s="72"/>
      <c r="AD471" s="170"/>
      <c r="AE471" s="72"/>
      <c r="AF471" s="170"/>
      <c r="AG471" s="71"/>
      <c r="AH471" s="72"/>
      <c r="AI471" s="170"/>
      <c r="AJ471" s="71"/>
      <c r="AK471" s="72"/>
      <c r="AL471" s="170"/>
      <c r="AM471" s="72"/>
      <c r="AN471" s="111"/>
      <c r="AO471" s="72"/>
      <c r="AP471" s="156"/>
      <c r="AQ471" s="72"/>
      <c r="AR471" s="156"/>
      <c r="AS471" s="72"/>
      <c r="AT471" s="160"/>
      <c r="AU471" s="72"/>
      <c r="AV471" s="156"/>
      <c r="AW471" s="71"/>
      <c r="AX471" s="72"/>
      <c r="AY471" s="111"/>
      <c r="AZ471" s="71"/>
      <c r="BA471" s="72"/>
      <c r="BB471" s="171"/>
      <c r="BC471" s="72"/>
      <c r="BD471" s="75"/>
    </row>
    <row r="472" ht="16.5" customHeight="1" outlineLevel="1">
      <c r="A472" s="75"/>
      <c r="B472" s="105"/>
      <c r="C472" s="106"/>
      <c r="D472" s="72"/>
      <c r="E472" s="107"/>
      <c r="F472" s="71"/>
      <c r="G472" s="107"/>
      <c r="H472" s="71"/>
      <c r="I472" s="107"/>
      <c r="J472" s="71"/>
      <c r="K472" s="71"/>
      <c r="L472" s="71"/>
      <c r="M472" s="72"/>
      <c r="N472" s="246"/>
      <c r="O472" s="72"/>
      <c r="P472" s="109"/>
      <c r="Q472" s="71"/>
      <c r="R472" s="110"/>
      <c r="S472" s="72"/>
      <c r="T472" s="111"/>
      <c r="U472" s="72"/>
      <c r="V472" s="112"/>
      <c r="W472" s="71"/>
      <c r="X472" s="72"/>
      <c r="Y472" s="112"/>
      <c r="Z472" s="72"/>
      <c r="AA472" s="75"/>
      <c r="AB472" s="169"/>
      <c r="AC472" s="72"/>
      <c r="AD472" s="170"/>
      <c r="AE472" s="72"/>
      <c r="AF472" s="170"/>
      <c r="AG472" s="71"/>
      <c r="AH472" s="72"/>
      <c r="AI472" s="170"/>
      <c r="AJ472" s="71"/>
      <c r="AK472" s="72"/>
      <c r="AL472" s="170"/>
      <c r="AM472" s="72"/>
      <c r="AN472" s="111"/>
      <c r="AO472" s="72"/>
      <c r="AP472" s="156"/>
      <c r="AQ472" s="72"/>
      <c r="AR472" s="156"/>
      <c r="AS472" s="72"/>
      <c r="AT472" s="160"/>
      <c r="AU472" s="72"/>
      <c r="AV472" s="156"/>
      <c r="AW472" s="71"/>
      <c r="AX472" s="72"/>
      <c r="AY472" s="111"/>
      <c r="AZ472" s="71"/>
      <c r="BA472" s="72"/>
      <c r="BB472" s="171"/>
      <c r="BC472" s="72"/>
      <c r="BD472" s="75"/>
    </row>
    <row r="473" ht="16.5" customHeight="1" outlineLevel="1">
      <c r="A473" s="75"/>
      <c r="B473" s="105"/>
      <c r="C473" s="106"/>
      <c r="D473" s="72"/>
      <c r="E473" s="107"/>
      <c r="F473" s="71"/>
      <c r="G473" s="107"/>
      <c r="H473" s="71"/>
      <c r="I473" s="107"/>
      <c r="J473" s="71"/>
      <c r="K473" s="71"/>
      <c r="L473" s="71"/>
      <c r="M473" s="72"/>
      <c r="N473" s="246"/>
      <c r="O473" s="72"/>
      <c r="P473" s="109"/>
      <c r="Q473" s="71"/>
      <c r="R473" s="110"/>
      <c r="S473" s="72"/>
      <c r="T473" s="111"/>
      <c r="U473" s="72"/>
      <c r="V473" s="112"/>
      <c r="W473" s="71"/>
      <c r="X473" s="72"/>
      <c r="Y473" s="112"/>
      <c r="Z473" s="72"/>
      <c r="AA473" s="75"/>
      <c r="AB473" s="169"/>
      <c r="AC473" s="72"/>
      <c r="AD473" s="170"/>
      <c r="AE473" s="72"/>
      <c r="AF473" s="170"/>
      <c r="AG473" s="71"/>
      <c r="AH473" s="72"/>
      <c r="AI473" s="170"/>
      <c r="AJ473" s="71"/>
      <c r="AK473" s="72"/>
      <c r="AL473" s="170"/>
      <c r="AM473" s="72"/>
      <c r="AN473" s="111"/>
      <c r="AO473" s="72"/>
      <c r="AP473" s="156"/>
      <c r="AQ473" s="72"/>
      <c r="AR473" s="156"/>
      <c r="AS473" s="72"/>
      <c r="AT473" s="160"/>
      <c r="AU473" s="72"/>
      <c r="AV473" s="156"/>
      <c r="AW473" s="71"/>
      <c r="AX473" s="72"/>
      <c r="AY473" s="111"/>
      <c r="AZ473" s="71"/>
      <c r="BA473" s="72"/>
      <c r="BB473" s="171"/>
      <c r="BC473" s="72"/>
      <c r="BD473" s="75"/>
    </row>
    <row r="474" ht="16.5" customHeight="1" outlineLevel="1">
      <c r="A474" s="75"/>
      <c r="B474" s="105"/>
      <c r="C474" s="106"/>
      <c r="D474" s="72"/>
      <c r="E474" s="107"/>
      <c r="F474" s="71"/>
      <c r="G474" s="107"/>
      <c r="H474" s="71"/>
      <c r="I474" s="107"/>
      <c r="J474" s="71"/>
      <c r="K474" s="71"/>
      <c r="L474" s="71"/>
      <c r="M474" s="72"/>
      <c r="N474" s="246"/>
      <c r="O474" s="72"/>
      <c r="P474" s="109"/>
      <c r="Q474" s="71"/>
      <c r="R474" s="110"/>
      <c r="S474" s="72"/>
      <c r="T474" s="111"/>
      <c r="U474" s="72"/>
      <c r="V474" s="112"/>
      <c r="W474" s="71"/>
      <c r="X474" s="72"/>
      <c r="Y474" s="112"/>
      <c r="Z474" s="72"/>
      <c r="AA474" s="75"/>
      <c r="AB474" s="169"/>
      <c r="AC474" s="72"/>
      <c r="AD474" s="170"/>
      <c r="AE474" s="72"/>
      <c r="AF474" s="170"/>
      <c r="AG474" s="71"/>
      <c r="AH474" s="72"/>
      <c r="AI474" s="170"/>
      <c r="AJ474" s="71"/>
      <c r="AK474" s="72"/>
      <c r="AL474" s="170"/>
      <c r="AM474" s="72"/>
      <c r="AN474" s="111"/>
      <c r="AO474" s="72"/>
      <c r="AP474" s="156"/>
      <c r="AQ474" s="72"/>
      <c r="AR474" s="156"/>
      <c r="AS474" s="72"/>
      <c r="AT474" s="160"/>
      <c r="AU474" s="72"/>
      <c r="AV474" s="156"/>
      <c r="AW474" s="71"/>
      <c r="AX474" s="72"/>
      <c r="AY474" s="111"/>
      <c r="AZ474" s="71"/>
      <c r="BA474" s="72"/>
      <c r="BB474" s="171"/>
      <c r="BC474" s="72"/>
      <c r="BD474" s="75"/>
    </row>
    <row r="475" ht="16.5" customHeight="1" outlineLevel="1">
      <c r="A475" s="75"/>
      <c r="B475" s="105"/>
      <c r="C475" s="106"/>
      <c r="D475" s="72"/>
      <c r="E475" s="107"/>
      <c r="F475" s="71"/>
      <c r="G475" s="107"/>
      <c r="H475" s="71"/>
      <c r="I475" s="107"/>
      <c r="J475" s="71"/>
      <c r="K475" s="71"/>
      <c r="L475" s="71"/>
      <c r="M475" s="72"/>
      <c r="N475" s="246"/>
      <c r="O475" s="72"/>
      <c r="P475" s="109"/>
      <c r="Q475" s="71"/>
      <c r="R475" s="110"/>
      <c r="S475" s="72"/>
      <c r="T475" s="111"/>
      <c r="U475" s="72"/>
      <c r="V475" s="112"/>
      <c r="W475" s="71"/>
      <c r="X475" s="72"/>
      <c r="Y475" s="112"/>
      <c r="Z475" s="72"/>
      <c r="AA475" s="75"/>
      <c r="AB475" s="169"/>
      <c r="AC475" s="72"/>
      <c r="AD475" s="170"/>
      <c r="AE475" s="72"/>
      <c r="AF475" s="170"/>
      <c r="AG475" s="71"/>
      <c r="AH475" s="72"/>
      <c r="AI475" s="170"/>
      <c r="AJ475" s="71"/>
      <c r="AK475" s="72"/>
      <c r="AL475" s="170"/>
      <c r="AM475" s="72"/>
      <c r="AN475" s="111"/>
      <c r="AO475" s="72"/>
      <c r="AP475" s="156"/>
      <c r="AQ475" s="72"/>
      <c r="AR475" s="156"/>
      <c r="AS475" s="72"/>
      <c r="AT475" s="160"/>
      <c r="AU475" s="72"/>
      <c r="AV475" s="156"/>
      <c r="AW475" s="71"/>
      <c r="AX475" s="72"/>
      <c r="AY475" s="111"/>
      <c r="AZ475" s="71"/>
      <c r="BA475" s="72"/>
      <c r="BB475" s="171"/>
      <c r="BC475" s="72"/>
      <c r="BD475" s="75"/>
    </row>
    <row r="476" ht="16.5" customHeight="1" outlineLevel="1">
      <c r="A476" s="75"/>
      <c r="B476" s="105"/>
      <c r="C476" s="106"/>
      <c r="D476" s="72"/>
      <c r="E476" s="107"/>
      <c r="F476" s="71"/>
      <c r="G476" s="107"/>
      <c r="H476" s="71"/>
      <c r="I476" s="107"/>
      <c r="J476" s="71"/>
      <c r="K476" s="71"/>
      <c r="L476" s="71"/>
      <c r="M476" s="72"/>
      <c r="N476" s="246"/>
      <c r="O476" s="72"/>
      <c r="P476" s="109"/>
      <c r="Q476" s="71"/>
      <c r="R476" s="110"/>
      <c r="S476" s="72"/>
      <c r="T476" s="111"/>
      <c r="U476" s="72"/>
      <c r="V476" s="112"/>
      <c r="W476" s="71"/>
      <c r="X476" s="72"/>
      <c r="Y476" s="112"/>
      <c r="Z476" s="72"/>
      <c r="AA476" s="75"/>
      <c r="AB476" s="169"/>
      <c r="AC476" s="72"/>
      <c r="AD476" s="170"/>
      <c r="AE476" s="72"/>
      <c r="AF476" s="170"/>
      <c r="AG476" s="71"/>
      <c r="AH476" s="72"/>
      <c r="AI476" s="170"/>
      <c r="AJ476" s="71"/>
      <c r="AK476" s="72"/>
      <c r="AL476" s="170"/>
      <c r="AM476" s="72"/>
      <c r="AN476" s="111"/>
      <c r="AO476" s="72"/>
      <c r="AP476" s="156"/>
      <c r="AQ476" s="72"/>
      <c r="AR476" s="156"/>
      <c r="AS476" s="72"/>
      <c r="AT476" s="160"/>
      <c r="AU476" s="72"/>
      <c r="AV476" s="156"/>
      <c r="AW476" s="71"/>
      <c r="AX476" s="72"/>
      <c r="AY476" s="111"/>
      <c r="AZ476" s="71"/>
      <c r="BA476" s="72"/>
      <c r="BB476" s="171"/>
      <c r="BC476" s="72"/>
      <c r="BD476" s="75"/>
    </row>
    <row r="477" ht="16.5" customHeight="1" outlineLevel="1">
      <c r="A477" s="75"/>
      <c r="B477" s="105"/>
      <c r="C477" s="106"/>
      <c r="D477" s="72"/>
      <c r="E477" s="107"/>
      <c r="F477" s="71"/>
      <c r="G477" s="107"/>
      <c r="H477" s="71"/>
      <c r="I477" s="107"/>
      <c r="J477" s="71"/>
      <c r="K477" s="71"/>
      <c r="L477" s="71"/>
      <c r="M477" s="72"/>
      <c r="N477" s="246"/>
      <c r="O477" s="72"/>
      <c r="P477" s="109"/>
      <c r="Q477" s="71"/>
      <c r="R477" s="110"/>
      <c r="S477" s="72"/>
      <c r="T477" s="111"/>
      <c r="U477" s="72"/>
      <c r="V477" s="112"/>
      <c r="W477" s="71"/>
      <c r="X477" s="72"/>
      <c r="Y477" s="112"/>
      <c r="Z477" s="72"/>
      <c r="AA477" s="75"/>
      <c r="AB477" s="169"/>
      <c r="AC477" s="72"/>
      <c r="AD477" s="170"/>
      <c r="AE477" s="72"/>
      <c r="AF477" s="170"/>
      <c r="AG477" s="71"/>
      <c r="AH477" s="72"/>
      <c r="AI477" s="170"/>
      <c r="AJ477" s="71"/>
      <c r="AK477" s="72"/>
      <c r="AL477" s="170"/>
      <c r="AM477" s="72"/>
      <c r="AN477" s="111"/>
      <c r="AO477" s="72"/>
      <c r="AP477" s="156"/>
      <c r="AQ477" s="72"/>
      <c r="AR477" s="156"/>
      <c r="AS477" s="72"/>
      <c r="AT477" s="160"/>
      <c r="AU477" s="72"/>
      <c r="AV477" s="156"/>
      <c r="AW477" s="71"/>
      <c r="AX477" s="72"/>
      <c r="AY477" s="111"/>
      <c r="AZ477" s="71"/>
      <c r="BA477" s="72"/>
      <c r="BB477" s="171"/>
      <c r="BC477" s="72"/>
      <c r="BD477" s="75"/>
    </row>
    <row r="478" ht="16.5" customHeight="1" outlineLevel="1">
      <c r="A478" s="75"/>
      <c r="B478" s="105"/>
      <c r="C478" s="106"/>
      <c r="D478" s="72"/>
      <c r="E478" s="107"/>
      <c r="F478" s="71"/>
      <c r="G478" s="107"/>
      <c r="H478" s="71"/>
      <c r="I478" s="107"/>
      <c r="J478" s="71"/>
      <c r="K478" s="71"/>
      <c r="L478" s="71"/>
      <c r="M478" s="72"/>
      <c r="N478" s="246"/>
      <c r="O478" s="72"/>
      <c r="P478" s="109"/>
      <c r="Q478" s="71"/>
      <c r="R478" s="110"/>
      <c r="S478" s="72"/>
      <c r="T478" s="111"/>
      <c r="U478" s="72"/>
      <c r="V478" s="112"/>
      <c r="W478" s="71"/>
      <c r="X478" s="72"/>
      <c r="Y478" s="112"/>
      <c r="Z478" s="72"/>
      <c r="AA478" s="75"/>
      <c r="AB478" s="169"/>
      <c r="AC478" s="72"/>
      <c r="AD478" s="170"/>
      <c r="AE478" s="72"/>
      <c r="AF478" s="170"/>
      <c r="AG478" s="71"/>
      <c r="AH478" s="72"/>
      <c r="AI478" s="170"/>
      <c r="AJ478" s="71"/>
      <c r="AK478" s="72"/>
      <c r="AL478" s="170"/>
      <c r="AM478" s="72"/>
      <c r="AN478" s="111"/>
      <c r="AO478" s="72"/>
      <c r="AP478" s="156"/>
      <c r="AQ478" s="72"/>
      <c r="AR478" s="156"/>
      <c r="AS478" s="72"/>
      <c r="AT478" s="160"/>
      <c r="AU478" s="72"/>
      <c r="AV478" s="156"/>
      <c r="AW478" s="71"/>
      <c r="AX478" s="72"/>
      <c r="AY478" s="111"/>
      <c r="AZ478" s="71"/>
      <c r="BA478" s="72"/>
      <c r="BB478" s="171"/>
      <c r="BC478" s="72"/>
      <c r="BD478" s="75"/>
    </row>
    <row r="479" ht="16.5" customHeight="1" outlineLevel="1">
      <c r="A479" s="75"/>
      <c r="B479" s="105"/>
      <c r="C479" s="106"/>
      <c r="D479" s="72"/>
      <c r="E479" s="107"/>
      <c r="F479" s="71"/>
      <c r="G479" s="107"/>
      <c r="H479" s="71"/>
      <c r="I479" s="107"/>
      <c r="J479" s="71"/>
      <c r="K479" s="71"/>
      <c r="L479" s="71"/>
      <c r="M479" s="72"/>
      <c r="N479" s="246"/>
      <c r="O479" s="72"/>
      <c r="P479" s="109"/>
      <c r="Q479" s="71"/>
      <c r="R479" s="110"/>
      <c r="S479" s="72"/>
      <c r="T479" s="111"/>
      <c r="U479" s="72"/>
      <c r="V479" s="112"/>
      <c r="W479" s="71"/>
      <c r="X479" s="72"/>
      <c r="Y479" s="112"/>
      <c r="Z479" s="72"/>
      <c r="AA479" s="75"/>
      <c r="AB479" s="169"/>
      <c r="AC479" s="72"/>
      <c r="AD479" s="170"/>
      <c r="AE479" s="72"/>
      <c r="AF479" s="170"/>
      <c r="AG479" s="71"/>
      <c r="AH479" s="72"/>
      <c r="AI479" s="170"/>
      <c r="AJ479" s="71"/>
      <c r="AK479" s="72"/>
      <c r="AL479" s="170"/>
      <c r="AM479" s="72"/>
      <c r="AN479" s="111"/>
      <c r="AO479" s="72"/>
      <c r="AP479" s="156"/>
      <c r="AQ479" s="72"/>
      <c r="AR479" s="156"/>
      <c r="AS479" s="72"/>
      <c r="AT479" s="160"/>
      <c r="AU479" s="72"/>
      <c r="AV479" s="156"/>
      <c r="AW479" s="71"/>
      <c r="AX479" s="72"/>
      <c r="AY479" s="111"/>
      <c r="AZ479" s="71"/>
      <c r="BA479" s="72"/>
      <c r="BB479" s="171"/>
      <c r="BC479" s="72"/>
      <c r="BD479" s="75"/>
    </row>
    <row r="480" ht="16.5" customHeight="1" outlineLevel="1">
      <c r="A480" s="75"/>
      <c r="B480" s="105"/>
      <c r="C480" s="106"/>
      <c r="D480" s="72"/>
      <c r="E480" s="107"/>
      <c r="F480" s="71"/>
      <c r="G480" s="107"/>
      <c r="H480" s="71"/>
      <c r="I480" s="107"/>
      <c r="J480" s="71"/>
      <c r="K480" s="71"/>
      <c r="L480" s="71"/>
      <c r="M480" s="72"/>
      <c r="N480" s="246"/>
      <c r="O480" s="72"/>
      <c r="P480" s="109"/>
      <c r="Q480" s="71"/>
      <c r="R480" s="110"/>
      <c r="S480" s="72"/>
      <c r="T480" s="111"/>
      <c r="U480" s="72"/>
      <c r="V480" s="112"/>
      <c r="W480" s="71"/>
      <c r="X480" s="72"/>
      <c r="Y480" s="112"/>
      <c r="Z480" s="72"/>
      <c r="AA480" s="75"/>
      <c r="AB480" s="169"/>
      <c r="AC480" s="72"/>
      <c r="AD480" s="170"/>
      <c r="AE480" s="72"/>
      <c r="AF480" s="170"/>
      <c r="AG480" s="71"/>
      <c r="AH480" s="72"/>
      <c r="AI480" s="170"/>
      <c r="AJ480" s="71"/>
      <c r="AK480" s="72"/>
      <c r="AL480" s="170"/>
      <c r="AM480" s="72"/>
      <c r="AN480" s="111"/>
      <c r="AO480" s="72"/>
      <c r="AP480" s="156"/>
      <c r="AQ480" s="72"/>
      <c r="AR480" s="156"/>
      <c r="AS480" s="72"/>
      <c r="AT480" s="160"/>
      <c r="AU480" s="72"/>
      <c r="AV480" s="156"/>
      <c r="AW480" s="71"/>
      <c r="AX480" s="72"/>
      <c r="AY480" s="111"/>
      <c r="AZ480" s="71"/>
      <c r="BA480" s="72"/>
      <c r="BB480" s="171"/>
      <c r="BC480" s="72"/>
      <c r="BD480" s="75"/>
    </row>
    <row r="481" ht="16.5" customHeight="1" outlineLevel="1">
      <c r="A481" s="75"/>
      <c r="B481" s="105"/>
      <c r="C481" s="106"/>
      <c r="D481" s="72"/>
      <c r="E481" s="107"/>
      <c r="F481" s="71"/>
      <c r="G481" s="107"/>
      <c r="H481" s="71"/>
      <c r="I481" s="107"/>
      <c r="J481" s="71"/>
      <c r="K481" s="71"/>
      <c r="L481" s="71"/>
      <c r="M481" s="72"/>
      <c r="N481" s="246"/>
      <c r="O481" s="72"/>
      <c r="P481" s="109"/>
      <c r="Q481" s="71"/>
      <c r="R481" s="110"/>
      <c r="S481" s="72"/>
      <c r="T481" s="111"/>
      <c r="U481" s="72"/>
      <c r="V481" s="112"/>
      <c r="W481" s="71"/>
      <c r="X481" s="72"/>
      <c r="Y481" s="112"/>
      <c r="Z481" s="72"/>
      <c r="AA481" s="75"/>
      <c r="AB481" s="169"/>
      <c r="AC481" s="72"/>
      <c r="AD481" s="170"/>
      <c r="AE481" s="72"/>
      <c r="AF481" s="170"/>
      <c r="AG481" s="71"/>
      <c r="AH481" s="72"/>
      <c r="AI481" s="170"/>
      <c r="AJ481" s="71"/>
      <c r="AK481" s="72"/>
      <c r="AL481" s="170"/>
      <c r="AM481" s="72"/>
      <c r="AN481" s="111"/>
      <c r="AO481" s="72"/>
      <c r="AP481" s="156"/>
      <c r="AQ481" s="72"/>
      <c r="AR481" s="156"/>
      <c r="AS481" s="72"/>
      <c r="AT481" s="160"/>
      <c r="AU481" s="72"/>
      <c r="AV481" s="156"/>
      <c r="AW481" s="71"/>
      <c r="AX481" s="72"/>
      <c r="AY481" s="111"/>
      <c r="AZ481" s="71"/>
      <c r="BA481" s="72"/>
      <c r="BB481" s="171"/>
      <c r="BC481" s="72"/>
      <c r="BD481" s="75"/>
    </row>
    <row r="482" ht="16.5" customHeight="1" outlineLevel="1">
      <c r="A482" s="75"/>
      <c r="B482" s="105"/>
      <c r="C482" s="106"/>
      <c r="D482" s="72"/>
      <c r="E482" s="107"/>
      <c r="F482" s="71"/>
      <c r="G482" s="107"/>
      <c r="H482" s="71"/>
      <c r="I482" s="107"/>
      <c r="J482" s="71"/>
      <c r="K482" s="71"/>
      <c r="L482" s="71"/>
      <c r="M482" s="72"/>
      <c r="N482" s="246"/>
      <c r="O482" s="72"/>
      <c r="P482" s="109"/>
      <c r="Q482" s="71"/>
      <c r="R482" s="110"/>
      <c r="S482" s="72"/>
      <c r="T482" s="111"/>
      <c r="U482" s="72"/>
      <c r="V482" s="112"/>
      <c r="W482" s="71"/>
      <c r="X482" s="72"/>
      <c r="Y482" s="112"/>
      <c r="Z482" s="72"/>
      <c r="AA482" s="75"/>
      <c r="AB482" s="169"/>
      <c r="AC482" s="72"/>
      <c r="AD482" s="170"/>
      <c r="AE482" s="72"/>
      <c r="AF482" s="170"/>
      <c r="AG482" s="71"/>
      <c r="AH482" s="72"/>
      <c r="AI482" s="170"/>
      <c r="AJ482" s="71"/>
      <c r="AK482" s="72"/>
      <c r="AL482" s="170"/>
      <c r="AM482" s="72"/>
      <c r="AN482" s="111"/>
      <c r="AO482" s="72"/>
      <c r="AP482" s="156"/>
      <c r="AQ482" s="72"/>
      <c r="AR482" s="156"/>
      <c r="AS482" s="72"/>
      <c r="AT482" s="160"/>
      <c r="AU482" s="72"/>
      <c r="AV482" s="156"/>
      <c r="AW482" s="71"/>
      <c r="AX482" s="72"/>
      <c r="AY482" s="111"/>
      <c r="AZ482" s="71"/>
      <c r="BA482" s="72"/>
      <c r="BB482" s="171"/>
      <c r="BC482" s="72"/>
      <c r="BD482" s="75"/>
    </row>
    <row r="483" ht="16.5" customHeight="1" outlineLevel="1">
      <c r="A483" s="75"/>
      <c r="B483" s="105"/>
      <c r="C483" s="106"/>
      <c r="D483" s="72"/>
      <c r="E483" s="107"/>
      <c r="F483" s="71"/>
      <c r="G483" s="107"/>
      <c r="H483" s="71"/>
      <c r="I483" s="107"/>
      <c r="J483" s="71"/>
      <c r="K483" s="71"/>
      <c r="L483" s="71"/>
      <c r="M483" s="72"/>
      <c r="N483" s="246"/>
      <c r="O483" s="72"/>
      <c r="P483" s="109"/>
      <c r="Q483" s="71"/>
      <c r="R483" s="110"/>
      <c r="S483" s="72"/>
      <c r="T483" s="111"/>
      <c r="U483" s="72"/>
      <c r="V483" s="112"/>
      <c r="W483" s="71"/>
      <c r="X483" s="72"/>
      <c r="Y483" s="112"/>
      <c r="Z483" s="72"/>
      <c r="AA483" s="75"/>
      <c r="AB483" s="169"/>
      <c r="AC483" s="72"/>
      <c r="AD483" s="170"/>
      <c r="AE483" s="72"/>
      <c r="AF483" s="170"/>
      <c r="AG483" s="71"/>
      <c r="AH483" s="72"/>
      <c r="AI483" s="170"/>
      <c r="AJ483" s="71"/>
      <c r="AK483" s="72"/>
      <c r="AL483" s="170"/>
      <c r="AM483" s="72"/>
      <c r="AN483" s="111"/>
      <c r="AO483" s="72"/>
      <c r="AP483" s="156"/>
      <c r="AQ483" s="72"/>
      <c r="AR483" s="156"/>
      <c r="AS483" s="72"/>
      <c r="AT483" s="160"/>
      <c r="AU483" s="72"/>
      <c r="AV483" s="156"/>
      <c r="AW483" s="71"/>
      <c r="AX483" s="72"/>
      <c r="AY483" s="111"/>
      <c r="AZ483" s="71"/>
      <c r="BA483" s="72"/>
      <c r="BB483" s="171"/>
      <c r="BC483" s="72"/>
      <c r="BD483" s="75"/>
    </row>
    <row r="484" ht="16.5" customHeight="1" outlineLevel="1">
      <c r="A484" s="75"/>
      <c r="B484" s="105"/>
      <c r="C484" s="106"/>
      <c r="D484" s="72"/>
      <c r="E484" s="107"/>
      <c r="F484" s="71"/>
      <c r="G484" s="107"/>
      <c r="H484" s="71"/>
      <c r="I484" s="107"/>
      <c r="J484" s="71"/>
      <c r="K484" s="71"/>
      <c r="L484" s="71"/>
      <c r="M484" s="72"/>
      <c r="N484" s="246"/>
      <c r="O484" s="72"/>
      <c r="P484" s="109"/>
      <c r="Q484" s="71"/>
      <c r="R484" s="110"/>
      <c r="S484" s="72"/>
      <c r="T484" s="111"/>
      <c r="U484" s="72"/>
      <c r="V484" s="112"/>
      <c r="W484" s="71"/>
      <c r="X484" s="72"/>
      <c r="Y484" s="112"/>
      <c r="Z484" s="72"/>
      <c r="AA484" s="75"/>
      <c r="AB484" s="169"/>
      <c r="AC484" s="72"/>
      <c r="AD484" s="170"/>
      <c r="AE484" s="72"/>
      <c r="AF484" s="170"/>
      <c r="AG484" s="71"/>
      <c r="AH484" s="72"/>
      <c r="AI484" s="170"/>
      <c r="AJ484" s="71"/>
      <c r="AK484" s="72"/>
      <c r="AL484" s="170"/>
      <c r="AM484" s="72"/>
      <c r="AN484" s="111"/>
      <c r="AO484" s="72"/>
      <c r="AP484" s="156"/>
      <c r="AQ484" s="72"/>
      <c r="AR484" s="156"/>
      <c r="AS484" s="72"/>
      <c r="AT484" s="160"/>
      <c r="AU484" s="72"/>
      <c r="AV484" s="156"/>
      <c r="AW484" s="71"/>
      <c r="AX484" s="72"/>
      <c r="AY484" s="111"/>
      <c r="AZ484" s="71"/>
      <c r="BA484" s="72"/>
      <c r="BB484" s="171"/>
      <c r="BC484" s="72"/>
      <c r="BD484" s="75"/>
    </row>
    <row r="485" ht="16.5" customHeight="1" outlineLevel="1">
      <c r="A485" s="75"/>
      <c r="B485" s="105"/>
      <c r="C485" s="106"/>
      <c r="D485" s="72"/>
      <c r="E485" s="107"/>
      <c r="F485" s="71"/>
      <c r="G485" s="107"/>
      <c r="H485" s="71"/>
      <c r="I485" s="107"/>
      <c r="J485" s="71"/>
      <c r="K485" s="71"/>
      <c r="L485" s="71"/>
      <c r="M485" s="72"/>
      <c r="N485" s="246"/>
      <c r="O485" s="72"/>
      <c r="P485" s="109"/>
      <c r="Q485" s="71"/>
      <c r="R485" s="110"/>
      <c r="S485" s="72"/>
      <c r="T485" s="111"/>
      <c r="U485" s="72"/>
      <c r="V485" s="112"/>
      <c r="W485" s="71"/>
      <c r="X485" s="72"/>
      <c r="Y485" s="112"/>
      <c r="Z485" s="72"/>
      <c r="AA485" s="75"/>
      <c r="AB485" s="169"/>
      <c r="AC485" s="72"/>
      <c r="AD485" s="170"/>
      <c r="AE485" s="72"/>
      <c r="AF485" s="170"/>
      <c r="AG485" s="71"/>
      <c r="AH485" s="72"/>
      <c r="AI485" s="170"/>
      <c r="AJ485" s="71"/>
      <c r="AK485" s="72"/>
      <c r="AL485" s="170"/>
      <c r="AM485" s="72"/>
      <c r="AN485" s="111"/>
      <c r="AO485" s="72"/>
      <c r="AP485" s="156"/>
      <c r="AQ485" s="72"/>
      <c r="AR485" s="156"/>
      <c r="AS485" s="72"/>
      <c r="AT485" s="160"/>
      <c r="AU485" s="72"/>
      <c r="AV485" s="156"/>
      <c r="AW485" s="71"/>
      <c r="AX485" s="72"/>
      <c r="AY485" s="111"/>
      <c r="AZ485" s="71"/>
      <c r="BA485" s="72"/>
      <c r="BB485" s="171"/>
      <c r="BC485" s="72"/>
      <c r="BD485" s="75"/>
    </row>
    <row r="486" ht="16.5" customHeight="1" outlineLevel="1">
      <c r="A486" s="75"/>
      <c r="B486" s="105"/>
      <c r="C486" s="106"/>
      <c r="D486" s="72"/>
      <c r="E486" s="107"/>
      <c r="F486" s="71"/>
      <c r="G486" s="107"/>
      <c r="H486" s="71"/>
      <c r="I486" s="107"/>
      <c r="J486" s="71"/>
      <c r="K486" s="71"/>
      <c r="L486" s="71"/>
      <c r="M486" s="72"/>
      <c r="N486" s="246"/>
      <c r="O486" s="72"/>
      <c r="P486" s="109"/>
      <c r="Q486" s="71"/>
      <c r="R486" s="110"/>
      <c r="S486" s="72"/>
      <c r="T486" s="111"/>
      <c r="U486" s="72"/>
      <c r="V486" s="112"/>
      <c r="W486" s="71"/>
      <c r="X486" s="72"/>
      <c r="Y486" s="112"/>
      <c r="Z486" s="72"/>
      <c r="AA486" s="75"/>
      <c r="AB486" s="169"/>
      <c r="AC486" s="72"/>
      <c r="AD486" s="170"/>
      <c r="AE486" s="72"/>
      <c r="AF486" s="170"/>
      <c r="AG486" s="71"/>
      <c r="AH486" s="72"/>
      <c r="AI486" s="170"/>
      <c r="AJ486" s="71"/>
      <c r="AK486" s="72"/>
      <c r="AL486" s="170"/>
      <c r="AM486" s="72"/>
      <c r="AN486" s="111"/>
      <c r="AO486" s="72"/>
      <c r="AP486" s="156"/>
      <c r="AQ486" s="72"/>
      <c r="AR486" s="156"/>
      <c r="AS486" s="72"/>
      <c r="AT486" s="160"/>
      <c r="AU486" s="72"/>
      <c r="AV486" s="156"/>
      <c r="AW486" s="71"/>
      <c r="AX486" s="72"/>
      <c r="AY486" s="111"/>
      <c r="AZ486" s="71"/>
      <c r="BA486" s="72"/>
      <c r="BB486" s="171"/>
      <c r="BC486" s="72"/>
      <c r="BD486" s="75"/>
    </row>
    <row r="487" ht="16.5" customHeight="1" outlineLevel="1">
      <c r="A487" s="75"/>
      <c r="B487" s="105"/>
      <c r="C487" s="106"/>
      <c r="D487" s="72"/>
      <c r="E487" s="107"/>
      <c r="F487" s="71"/>
      <c r="G487" s="107"/>
      <c r="H487" s="71"/>
      <c r="I487" s="107"/>
      <c r="J487" s="71"/>
      <c r="K487" s="71"/>
      <c r="L487" s="71"/>
      <c r="M487" s="72"/>
      <c r="N487" s="246"/>
      <c r="O487" s="72"/>
      <c r="P487" s="109"/>
      <c r="Q487" s="71"/>
      <c r="R487" s="110"/>
      <c r="S487" s="72"/>
      <c r="T487" s="111"/>
      <c r="U487" s="72"/>
      <c r="V487" s="112"/>
      <c r="W487" s="71"/>
      <c r="X487" s="72"/>
      <c r="Y487" s="112"/>
      <c r="Z487" s="72"/>
      <c r="AA487" s="75"/>
      <c r="AB487" s="169"/>
      <c r="AC487" s="72"/>
      <c r="AD487" s="170"/>
      <c r="AE487" s="72"/>
      <c r="AF487" s="170"/>
      <c r="AG487" s="71"/>
      <c r="AH487" s="72"/>
      <c r="AI487" s="170"/>
      <c r="AJ487" s="71"/>
      <c r="AK487" s="72"/>
      <c r="AL487" s="170"/>
      <c r="AM487" s="72"/>
      <c r="AN487" s="111"/>
      <c r="AO487" s="72"/>
      <c r="AP487" s="156"/>
      <c r="AQ487" s="72"/>
      <c r="AR487" s="156"/>
      <c r="AS487" s="72"/>
      <c r="AT487" s="160"/>
      <c r="AU487" s="72"/>
      <c r="AV487" s="156"/>
      <c r="AW487" s="71"/>
      <c r="AX487" s="72"/>
      <c r="AY487" s="111"/>
      <c r="AZ487" s="71"/>
      <c r="BA487" s="72"/>
      <c r="BB487" s="171"/>
      <c r="BC487" s="72"/>
      <c r="BD487" s="75"/>
    </row>
    <row r="488" ht="16.5" customHeight="1" outlineLevel="1">
      <c r="A488" s="75"/>
      <c r="B488" s="105"/>
      <c r="C488" s="106"/>
      <c r="D488" s="72"/>
      <c r="E488" s="107"/>
      <c r="F488" s="71"/>
      <c r="G488" s="107"/>
      <c r="H488" s="71"/>
      <c r="I488" s="107"/>
      <c r="J488" s="71"/>
      <c r="K488" s="71"/>
      <c r="L488" s="71"/>
      <c r="M488" s="72"/>
      <c r="N488" s="246"/>
      <c r="O488" s="72"/>
      <c r="P488" s="109"/>
      <c r="Q488" s="71"/>
      <c r="R488" s="110"/>
      <c r="S488" s="72"/>
      <c r="T488" s="111"/>
      <c r="U488" s="72"/>
      <c r="V488" s="112"/>
      <c r="W488" s="71"/>
      <c r="X488" s="72"/>
      <c r="Y488" s="112"/>
      <c r="Z488" s="72"/>
      <c r="AA488" s="75"/>
      <c r="AB488" s="169"/>
      <c r="AC488" s="72"/>
      <c r="AD488" s="170"/>
      <c r="AE488" s="72"/>
      <c r="AF488" s="170"/>
      <c r="AG488" s="71"/>
      <c r="AH488" s="72"/>
      <c r="AI488" s="170"/>
      <c r="AJ488" s="71"/>
      <c r="AK488" s="72"/>
      <c r="AL488" s="170"/>
      <c r="AM488" s="72"/>
      <c r="AN488" s="111"/>
      <c r="AO488" s="72"/>
      <c r="AP488" s="156"/>
      <c r="AQ488" s="72"/>
      <c r="AR488" s="156"/>
      <c r="AS488" s="72"/>
      <c r="AT488" s="160"/>
      <c r="AU488" s="72"/>
      <c r="AV488" s="156"/>
      <c r="AW488" s="71"/>
      <c r="AX488" s="72"/>
      <c r="AY488" s="111"/>
      <c r="AZ488" s="71"/>
      <c r="BA488" s="72"/>
      <c r="BB488" s="171"/>
      <c r="BC488" s="72"/>
      <c r="BD488" s="75"/>
    </row>
    <row r="489" ht="16.5" customHeight="1" outlineLevel="1">
      <c r="A489" s="75"/>
      <c r="B489" s="105"/>
      <c r="C489" s="106"/>
      <c r="D489" s="72"/>
      <c r="E489" s="107"/>
      <c r="F489" s="71"/>
      <c r="G489" s="107"/>
      <c r="H489" s="71"/>
      <c r="I489" s="107"/>
      <c r="J489" s="71"/>
      <c r="K489" s="71"/>
      <c r="L489" s="71"/>
      <c r="M489" s="72"/>
      <c r="N489" s="246"/>
      <c r="O489" s="72"/>
      <c r="P489" s="109"/>
      <c r="Q489" s="71"/>
      <c r="R489" s="110"/>
      <c r="S489" s="72"/>
      <c r="T489" s="111"/>
      <c r="U489" s="72"/>
      <c r="V489" s="112"/>
      <c r="W489" s="71"/>
      <c r="X489" s="72"/>
      <c r="Y489" s="112"/>
      <c r="Z489" s="72"/>
      <c r="AA489" s="75"/>
      <c r="AB489" s="169"/>
      <c r="AC489" s="72"/>
      <c r="AD489" s="170"/>
      <c r="AE489" s="72"/>
      <c r="AF489" s="170"/>
      <c r="AG489" s="71"/>
      <c r="AH489" s="72"/>
      <c r="AI489" s="170"/>
      <c r="AJ489" s="71"/>
      <c r="AK489" s="72"/>
      <c r="AL489" s="170"/>
      <c r="AM489" s="72"/>
      <c r="AN489" s="111"/>
      <c r="AO489" s="72"/>
      <c r="AP489" s="156"/>
      <c r="AQ489" s="72"/>
      <c r="AR489" s="156"/>
      <c r="AS489" s="72"/>
      <c r="AT489" s="160"/>
      <c r="AU489" s="72"/>
      <c r="AV489" s="156"/>
      <c r="AW489" s="71"/>
      <c r="AX489" s="72"/>
      <c r="AY489" s="111"/>
      <c r="AZ489" s="71"/>
      <c r="BA489" s="72"/>
      <c r="BB489" s="171"/>
      <c r="BC489" s="72"/>
      <c r="BD489" s="75"/>
    </row>
    <row r="490" ht="16.5" customHeight="1" outlineLevel="1">
      <c r="A490" s="75"/>
      <c r="B490" s="105"/>
      <c r="C490" s="106"/>
      <c r="D490" s="72"/>
      <c r="E490" s="107"/>
      <c r="F490" s="71"/>
      <c r="G490" s="107"/>
      <c r="H490" s="71"/>
      <c r="I490" s="107"/>
      <c r="J490" s="71"/>
      <c r="K490" s="71"/>
      <c r="L490" s="71"/>
      <c r="M490" s="72"/>
      <c r="N490" s="246"/>
      <c r="O490" s="72"/>
      <c r="P490" s="109"/>
      <c r="Q490" s="71"/>
      <c r="R490" s="110"/>
      <c r="S490" s="72"/>
      <c r="T490" s="111"/>
      <c r="U490" s="72"/>
      <c r="V490" s="112"/>
      <c r="W490" s="71"/>
      <c r="X490" s="72"/>
      <c r="Y490" s="112"/>
      <c r="Z490" s="72"/>
      <c r="AA490" s="75"/>
      <c r="AB490" s="169"/>
      <c r="AC490" s="72"/>
      <c r="AD490" s="170"/>
      <c r="AE490" s="72"/>
      <c r="AF490" s="170"/>
      <c r="AG490" s="71"/>
      <c r="AH490" s="72"/>
      <c r="AI490" s="170"/>
      <c r="AJ490" s="71"/>
      <c r="AK490" s="72"/>
      <c r="AL490" s="170"/>
      <c r="AM490" s="72"/>
      <c r="AN490" s="111"/>
      <c r="AO490" s="72"/>
      <c r="AP490" s="156"/>
      <c r="AQ490" s="72"/>
      <c r="AR490" s="156"/>
      <c r="AS490" s="72"/>
      <c r="AT490" s="160"/>
      <c r="AU490" s="72"/>
      <c r="AV490" s="156"/>
      <c r="AW490" s="71"/>
      <c r="AX490" s="72"/>
      <c r="AY490" s="111"/>
      <c r="AZ490" s="71"/>
      <c r="BA490" s="72"/>
      <c r="BB490" s="171"/>
      <c r="BC490" s="72"/>
      <c r="BD490" s="75"/>
    </row>
    <row r="491" ht="16.5" customHeight="1" outlineLevel="1">
      <c r="A491" s="75"/>
      <c r="B491" s="105"/>
      <c r="C491" s="106"/>
      <c r="D491" s="72"/>
      <c r="E491" s="107"/>
      <c r="F491" s="71"/>
      <c r="G491" s="107"/>
      <c r="H491" s="71"/>
      <c r="I491" s="107"/>
      <c r="J491" s="71"/>
      <c r="K491" s="71"/>
      <c r="L491" s="71"/>
      <c r="M491" s="72"/>
      <c r="N491" s="246"/>
      <c r="O491" s="72"/>
      <c r="P491" s="109"/>
      <c r="Q491" s="71"/>
      <c r="R491" s="110"/>
      <c r="S491" s="72"/>
      <c r="T491" s="111"/>
      <c r="U491" s="72"/>
      <c r="V491" s="112"/>
      <c r="W491" s="71"/>
      <c r="X491" s="72"/>
      <c r="Y491" s="112"/>
      <c r="Z491" s="72"/>
      <c r="AA491" s="75"/>
      <c r="AB491" s="169"/>
      <c r="AC491" s="72"/>
      <c r="AD491" s="170"/>
      <c r="AE491" s="72"/>
      <c r="AF491" s="170"/>
      <c r="AG491" s="71"/>
      <c r="AH491" s="72"/>
      <c r="AI491" s="170"/>
      <c r="AJ491" s="71"/>
      <c r="AK491" s="72"/>
      <c r="AL491" s="170"/>
      <c r="AM491" s="72"/>
      <c r="AN491" s="111"/>
      <c r="AO491" s="72"/>
      <c r="AP491" s="156"/>
      <c r="AQ491" s="72"/>
      <c r="AR491" s="156"/>
      <c r="AS491" s="72"/>
      <c r="AT491" s="160"/>
      <c r="AU491" s="72"/>
      <c r="AV491" s="156"/>
      <c r="AW491" s="71"/>
      <c r="AX491" s="72"/>
      <c r="AY491" s="111"/>
      <c r="AZ491" s="71"/>
      <c r="BA491" s="72"/>
      <c r="BB491" s="171"/>
      <c r="BC491" s="72"/>
      <c r="BD491" s="75"/>
    </row>
    <row r="492" ht="16.5" customHeight="1" outlineLevel="1">
      <c r="A492" s="75"/>
      <c r="B492" s="105"/>
      <c r="C492" s="106"/>
      <c r="D492" s="72"/>
      <c r="E492" s="107"/>
      <c r="F492" s="71"/>
      <c r="G492" s="107"/>
      <c r="H492" s="71"/>
      <c r="I492" s="107"/>
      <c r="J492" s="71"/>
      <c r="K492" s="71"/>
      <c r="L492" s="71"/>
      <c r="M492" s="72"/>
      <c r="N492" s="246"/>
      <c r="O492" s="72"/>
      <c r="P492" s="109"/>
      <c r="Q492" s="71"/>
      <c r="R492" s="110"/>
      <c r="S492" s="72"/>
      <c r="T492" s="111"/>
      <c r="U492" s="72"/>
      <c r="V492" s="112"/>
      <c r="W492" s="71"/>
      <c r="X492" s="72"/>
      <c r="Y492" s="112"/>
      <c r="Z492" s="72"/>
      <c r="AA492" s="75"/>
      <c r="AB492" s="169"/>
      <c r="AC492" s="72"/>
      <c r="AD492" s="170"/>
      <c r="AE492" s="72"/>
      <c r="AF492" s="170"/>
      <c r="AG492" s="71"/>
      <c r="AH492" s="72"/>
      <c r="AI492" s="170"/>
      <c r="AJ492" s="71"/>
      <c r="AK492" s="72"/>
      <c r="AL492" s="170"/>
      <c r="AM492" s="72"/>
      <c r="AN492" s="111"/>
      <c r="AO492" s="72"/>
      <c r="AP492" s="156"/>
      <c r="AQ492" s="72"/>
      <c r="AR492" s="156"/>
      <c r="AS492" s="72"/>
      <c r="AT492" s="160"/>
      <c r="AU492" s="72"/>
      <c r="AV492" s="156"/>
      <c r="AW492" s="71"/>
      <c r="AX492" s="72"/>
      <c r="AY492" s="111"/>
      <c r="AZ492" s="71"/>
      <c r="BA492" s="72"/>
      <c r="BB492" s="171"/>
      <c r="BC492" s="72"/>
      <c r="BD492" s="75"/>
    </row>
    <row r="493" ht="16.5" customHeight="1" outlineLevel="1">
      <c r="A493" s="75"/>
      <c r="B493" s="105"/>
      <c r="C493" s="106"/>
      <c r="D493" s="72"/>
      <c r="E493" s="107"/>
      <c r="F493" s="71"/>
      <c r="G493" s="107"/>
      <c r="H493" s="71"/>
      <c r="I493" s="107"/>
      <c r="J493" s="71"/>
      <c r="K493" s="71"/>
      <c r="L493" s="71"/>
      <c r="M493" s="72"/>
      <c r="N493" s="246"/>
      <c r="O493" s="72"/>
      <c r="P493" s="109"/>
      <c r="Q493" s="71"/>
      <c r="R493" s="110"/>
      <c r="S493" s="72"/>
      <c r="T493" s="111"/>
      <c r="U493" s="72"/>
      <c r="V493" s="112"/>
      <c r="W493" s="71"/>
      <c r="X493" s="72"/>
      <c r="Y493" s="112"/>
      <c r="Z493" s="72"/>
      <c r="AA493" s="75"/>
      <c r="AB493" s="169"/>
      <c r="AC493" s="72"/>
      <c r="AD493" s="170"/>
      <c r="AE493" s="72"/>
      <c r="AF493" s="170"/>
      <c r="AG493" s="71"/>
      <c r="AH493" s="72"/>
      <c r="AI493" s="170"/>
      <c r="AJ493" s="71"/>
      <c r="AK493" s="72"/>
      <c r="AL493" s="170"/>
      <c r="AM493" s="72"/>
      <c r="AN493" s="111"/>
      <c r="AO493" s="72"/>
      <c r="AP493" s="156"/>
      <c r="AQ493" s="72"/>
      <c r="AR493" s="156"/>
      <c r="AS493" s="72"/>
      <c r="AT493" s="160"/>
      <c r="AU493" s="72"/>
      <c r="AV493" s="156"/>
      <c r="AW493" s="71"/>
      <c r="AX493" s="72"/>
      <c r="AY493" s="111"/>
      <c r="AZ493" s="71"/>
      <c r="BA493" s="72"/>
      <c r="BB493" s="171"/>
      <c r="BC493" s="72"/>
      <c r="BD493" s="75"/>
    </row>
    <row r="494" ht="16.5" customHeight="1" outlineLevel="1">
      <c r="A494" s="75"/>
      <c r="B494" s="105"/>
      <c r="C494" s="106"/>
      <c r="D494" s="72"/>
      <c r="E494" s="107"/>
      <c r="F494" s="71"/>
      <c r="G494" s="107"/>
      <c r="H494" s="71"/>
      <c r="I494" s="107"/>
      <c r="J494" s="71"/>
      <c r="K494" s="71"/>
      <c r="L494" s="71"/>
      <c r="M494" s="72"/>
      <c r="N494" s="246"/>
      <c r="O494" s="72"/>
      <c r="P494" s="109"/>
      <c r="Q494" s="71"/>
      <c r="R494" s="110"/>
      <c r="S494" s="72"/>
      <c r="T494" s="111"/>
      <c r="U494" s="72"/>
      <c r="V494" s="112"/>
      <c r="W494" s="71"/>
      <c r="X494" s="72"/>
      <c r="Y494" s="112"/>
      <c r="Z494" s="72"/>
      <c r="AA494" s="75"/>
      <c r="AB494" s="169"/>
      <c r="AC494" s="72"/>
      <c r="AD494" s="170"/>
      <c r="AE494" s="72"/>
      <c r="AF494" s="170"/>
      <c r="AG494" s="71"/>
      <c r="AH494" s="72"/>
      <c r="AI494" s="170"/>
      <c r="AJ494" s="71"/>
      <c r="AK494" s="72"/>
      <c r="AL494" s="170"/>
      <c r="AM494" s="72"/>
      <c r="AN494" s="111"/>
      <c r="AO494" s="72"/>
      <c r="AP494" s="156"/>
      <c r="AQ494" s="72"/>
      <c r="AR494" s="156"/>
      <c r="AS494" s="72"/>
      <c r="AT494" s="160"/>
      <c r="AU494" s="72"/>
      <c r="AV494" s="156"/>
      <c r="AW494" s="71"/>
      <c r="AX494" s="72"/>
      <c r="AY494" s="111"/>
      <c r="AZ494" s="71"/>
      <c r="BA494" s="72"/>
      <c r="BB494" s="171"/>
      <c r="BC494" s="72"/>
      <c r="BD494" s="75"/>
    </row>
    <row r="495" ht="16.5" customHeight="1" outlineLevel="1">
      <c r="A495" s="75"/>
      <c r="B495" s="105"/>
      <c r="C495" s="106"/>
      <c r="D495" s="72"/>
      <c r="E495" s="107"/>
      <c r="F495" s="71"/>
      <c r="G495" s="107"/>
      <c r="H495" s="71"/>
      <c r="I495" s="107"/>
      <c r="J495" s="71"/>
      <c r="K495" s="71"/>
      <c r="L495" s="71"/>
      <c r="M495" s="72"/>
      <c r="N495" s="246"/>
      <c r="O495" s="72"/>
      <c r="P495" s="109"/>
      <c r="Q495" s="71"/>
      <c r="R495" s="110"/>
      <c r="S495" s="72"/>
      <c r="T495" s="111"/>
      <c r="U495" s="72"/>
      <c r="V495" s="112"/>
      <c r="W495" s="71"/>
      <c r="X495" s="72"/>
      <c r="Y495" s="112"/>
      <c r="Z495" s="72"/>
      <c r="AA495" s="75"/>
      <c r="AB495" s="169"/>
      <c r="AC495" s="72"/>
      <c r="AD495" s="170"/>
      <c r="AE495" s="72"/>
      <c r="AF495" s="170"/>
      <c r="AG495" s="71"/>
      <c r="AH495" s="72"/>
      <c r="AI495" s="170"/>
      <c r="AJ495" s="71"/>
      <c r="AK495" s="72"/>
      <c r="AL495" s="170"/>
      <c r="AM495" s="72"/>
      <c r="AN495" s="111"/>
      <c r="AO495" s="72"/>
      <c r="AP495" s="156"/>
      <c r="AQ495" s="72"/>
      <c r="AR495" s="156"/>
      <c r="AS495" s="72"/>
      <c r="AT495" s="160"/>
      <c r="AU495" s="72"/>
      <c r="AV495" s="156"/>
      <c r="AW495" s="71"/>
      <c r="AX495" s="72"/>
      <c r="AY495" s="111"/>
      <c r="AZ495" s="71"/>
      <c r="BA495" s="72"/>
      <c r="BB495" s="171"/>
      <c r="BC495" s="72"/>
      <c r="BD495" s="75"/>
    </row>
    <row r="496" ht="16.5" customHeight="1" outlineLevel="1">
      <c r="A496" s="75"/>
      <c r="B496" s="105"/>
      <c r="C496" s="106"/>
      <c r="D496" s="72"/>
      <c r="E496" s="107"/>
      <c r="F496" s="71"/>
      <c r="G496" s="107"/>
      <c r="H496" s="71"/>
      <c r="I496" s="107"/>
      <c r="J496" s="71"/>
      <c r="K496" s="71"/>
      <c r="L496" s="71"/>
      <c r="M496" s="72"/>
      <c r="N496" s="246"/>
      <c r="O496" s="72"/>
      <c r="P496" s="109"/>
      <c r="Q496" s="71"/>
      <c r="R496" s="110"/>
      <c r="S496" s="72"/>
      <c r="T496" s="111"/>
      <c r="U496" s="72"/>
      <c r="V496" s="112"/>
      <c r="W496" s="71"/>
      <c r="X496" s="72"/>
      <c r="Y496" s="112"/>
      <c r="Z496" s="72"/>
      <c r="AA496" s="75"/>
      <c r="AB496" s="169"/>
      <c r="AC496" s="72"/>
      <c r="AD496" s="170"/>
      <c r="AE496" s="72"/>
      <c r="AF496" s="170"/>
      <c r="AG496" s="71"/>
      <c r="AH496" s="72"/>
      <c r="AI496" s="170"/>
      <c r="AJ496" s="71"/>
      <c r="AK496" s="72"/>
      <c r="AL496" s="170"/>
      <c r="AM496" s="72"/>
      <c r="AN496" s="111"/>
      <c r="AO496" s="72"/>
      <c r="AP496" s="156"/>
      <c r="AQ496" s="72"/>
      <c r="AR496" s="156"/>
      <c r="AS496" s="72"/>
      <c r="AT496" s="160"/>
      <c r="AU496" s="72"/>
      <c r="AV496" s="156"/>
      <c r="AW496" s="71"/>
      <c r="AX496" s="72"/>
      <c r="AY496" s="111"/>
      <c r="AZ496" s="71"/>
      <c r="BA496" s="72"/>
      <c r="BB496" s="171"/>
      <c r="BC496" s="72"/>
      <c r="BD496" s="75"/>
    </row>
    <row r="497" ht="16.5" customHeight="1" outlineLevel="1">
      <c r="A497" s="75"/>
      <c r="B497" s="105"/>
      <c r="C497" s="106"/>
      <c r="D497" s="72"/>
      <c r="E497" s="107"/>
      <c r="F497" s="71"/>
      <c r="G497" s="107"/>
      <c r="H497" s="71"/>
      <c r="I497" s="107"/>
      <c r="J497" s="71"/>
      <c r="K497" s="71"/>
      <c r="L497" s="71"/>
      <c r="M497" s="72"/>
      <c r="N497" s="246"/>
      <c r="O497" s="72"/>
      <c r="P497" s="109"/>
      <c r="Q497" s="71"/>
      <c r="R497" s="110"/>
      <c r="S497" s="72"/>
      <c r="T497" s="111"/>
      <c r="U497" s="72"/>
      <c r="V497" s="112"/>
      <c r="W497" s="71"/>
      <c r="X497" s="72"/>
      <c r="Y497" s="112"/>
      <c r="Z497" s="72"/>
      <c r="AA497" s="75"/>
      <c r="AB497" s="169"/>
      <c r="AC497" s="72"/>
      <c r="AD497" s="170"/>
      <c r="AE497" s="72"/>
      <c r="AF497" s="170"/>
      <c r="AG497" s="71"/>
      <c r="AH497" s="72"/>
      <c r="AI497" s="170"/>
      <c r="AJ497" s="71"/>
      <c r="AK497" s="72"/>
      <c r="AL497" s="170"/>
      <c r="AM497" s="72"/>
      <c r="AN497" s="111"/>
      <c r="AO497" s="72"/>
      <c r="AP497" s="156"/>
      <c r="AQ497" s="72"/>
      <c r="AR497" s="156"/>
      <c r="AS497" s="72"/>
      <c r="AT497" s="160"/>
      <c r="AU497" s="72"/>
      <c r="AV497" s="156"/>
      <c r="AW497" s="71"/>
      <c r="AX497" s="72"/>
      <c r="AY497" s="111"/>
      <c r="AZ497" s="71"/>
      <c r="BA497" s="72"/>
      <c r="BB497" s="171"/>
      <c r="BC497" s="72"/>
      <c r="BD497" s="75"/>
    </row>
    <row r="498" ht="16.5" customHeight="1" outlineLevel="1">
      <c r="A498" s="75"/>
      <c r="B498" s="105"/>
      <c r="C498" s="106"/>
      <c r="D498" s="72"/>
      <c r="E498" s="107"/>
      <c r="F498" s="71"/>
      <c r="G498" s="107"/>
      <c r="H498" s="71"/>
      <c r="I498" s="107"/>
      <c r="J498" s="71"/>
      <c r="K498" s="71"/>
      <c r="L498" s="71"/>
      <c r="M498" s="72"/>
      <c r="N498" s="246"/>
      <c r="O498" s="72"/>
      <c r="P498" s="109"/>
      <c r="Q498" s="71"/>
      <c r="R498" s="110"/>
      <c r="S498" s="72"/>
      <c r="T498" s="111"/>
      <c r="U498" s="72"/>
      <c r="V498" s="112"/>
      <c r="W498" s="71"/>
      <c r="X498" s="72"/>
      <c r="Y498" s="112"/>
      <c r="Z498" s="72"/>
      <c r="AA498" s="75"/>
      <c r="AB498" s="169"/>
      <c r="AC498" s="72"/>
      <c r="AD498" s="170"/>
      <c r="AE498" s="72"/>
      <c r="AF498" s="170"/>
      <c r="AG498" s="71"/>
      <c r="AH498" s="72"/>
      <c r="AI498" s="170"/>
      <c r="AJ498" s="71"/>
      <c r="AK498" s="72"/>
      <c r="AL498" s="170"/>
      <c r="AM498" s="72"/>
      <c r="AN498" s="111"/>
      <c r="AO498" s="72"/>
      <c r="AP498" s="156"/>
      <c r="AQ498" s="72"/>
      <c r="AR498" s="156"/>
      <c r="AS498" s="72"/>
      <c r="AT498" s="160"/>
      <c r="AU498" s="72"/>
      <c r="AV498" s="156"/>
      <c r="AW498" s="71"/>
      <c r="AX498" s="72"/>
      <c r="AY498" s="111"/>
      <c r="AZ498" s="71"/>
      <c r="BA498" s="72"/>
      <c r="BB498" s="171"/>
      <c r="BC498" s="72"/>
      <c r="BD498" s="75"/>
    </row>
    <row r="499" ht="16.5" customHeight="1" outlineLevel="1">
      <c r="A499" s="75"/>
      <c r="B499" s="105"/>
      <c r="C499" s="106"/>
      <c r="D499" s="72"/>
      <c r="E499" s="107"/>
      <c r="F499" s="71"/>
      <c r="G499" s="107"/>
      <c r="H499" s="71"/>
      <c r="I499" s="107"/>
      <c r="J499" s="71"/>
      <c r="K499" s="71"/>
      <c r="L499" s="71"/>
      <c r="M499" s="72"/>
      <c r="N499" s="246"/>
      <c r="O499" s="72"/>
      <c r="P499" s="109"/>
      <c r="Q499" s="71"/>
      <c r="R499" s="110"/>
      <c r="S499" s="72"/>
      <c r="T499" s="111"/>
      <c r="U499" s="72"/>
      <c r="V499" s="112"/>
      <c r="W499" s="71"/>
      <c r="X499" s="72"/>
      <c r="Y499" s="112"/>
      <c r="Z499" s="72"/>
      <c r="AA499" s="75"/>
      <c r="AB499" s="169"/>
      <c r="AC499" s="72"/>
      <c r="AD499" s="170"/>
      <c r="AE499" s="72"/>
      <c r="AF499" s="170"/>
      <c r="AG499" s="71"/>
      <c r="AH499" s="72"/>
      <c r="AI499" s="170"/>
      <c r="AJ499" s="71"/>
      <c r="AK499" s="72"/>
      <c r="AL499" s="170"/>
      <c r="AM499" s="72"/>
      <c r="AN499" s="111"/>
      <c r="AO499" s="72"/>
      <c r="AP499" s="156"/>
      <c r="AQ499" s="72"/>
      <c r="AR499" s="156"/>
      <c r="AS499" s="72"/>
      <c r="AT499" s="160"/>
      <c r="AU499" s="72"/>
      <c r="AV499" s="156"/>
      <c r="AW499" s="71"/>
      <c r="AX499" s="72"/>
      <c r="AY499" s="111"/>
      <c r="AZ499" s="71"/>
      <c r="BA499" s="72"/>
      <c r="BB499" s="171"/>
      <c r="BC499" s="72"/>
      <c r="BD499" s="75"/>
    </row>
    <row r="500" ht="16.5" customHeight="1" outlineLevel="1">
      <c r="A500" s="75"/>
      <c r="B500" s="105"/>
      <c r="C500" s="106"/>
      <c r="D500" s="72"/>
      <c r="E500" s="107"/>
      <c r="F500" s="71"/>
      <c r="G500" s="107"/>
      <c r="H500" s="71"/>
      <c r="I500" s="107"/>
      <c r="J500" s="71"/>
      <c r="K500" s="71"/>
      <c r="L500" s="71"/>
      <c r="M500" s="72"/>
      <c r="N500" s="246"/>
      <c r="O500" s="72"/>
      <c r="P500" s="109"/>
      <c r="Q500" s="71"/>
      <c r="R500" s="110"/>
      <c r="S500" s="72"/>
      <c r="T500" s="111"/>
      <c r="U500" s="72"/>
      <c r="V500" s="112"/>
      <c r="W500" s="71"/>
      <c r="X500" s="72"/>
      <c r="Y500" s="112"/>
      <c r="Z500" s="72"/>
      <c r="AA500" s="75"/>
      <c r="AB500" s="169"/>
      <c r="AC500" s="72"/>
      <c r="AD500" s="170"/>
      <c r="AE500" s="72"/>
      <c r="AF500" s="170"/>
      <c r="AG500" s="71"/>
      <c r="AH500" s="72"/>
      <c r="AI500" s="170"/>
      <c r="AJ500" s="71"/>
      <c r="AK500" s="72"/>
      <c r="AL500" s="170"/>
      <c r="AM500" s="72"/>
      <c r="AN500" s="111"/>
      <c r="AO500" s="72"/>
      <c r="AP500" s="156"/>
      <c r="AQ500" s="72"/>
      <c r="AR500" s="156"/>
      <c r="AS500" s="72"/>
      <c r="AT500" s="160"/>
      <c r="AU500" s="72"/>
      <c r="AV500" s="156"/>
      <c r="AW500" s="71"/>
      <c r="AX500" s="72"/>
      <c r="AY500" s="111"/>
      <c r="AZ500" s="71"/>
      <c r="BA500" s="72"/>
      <c r="BB500" s="171"/>
      <c r="BC500" s="72"/>
      <c r="BD500" s="75"/>
    </row>
    <row r="501" ht="16.5" customHeight="1" outlineLevel="1">
      <c r="A501" s="75"/>
      <c r="B501" s="105"/>
      <c r="C501" s="106"/>
      <c r="D501" s="72"/>
      <c r="E501" s="107"/>
      <c r="F501" s="71"/>
      <c r="G501" s="107"/>
      <c r="H501" s="71"/>
      <c r="I501" s="107"/>
      <c r="J501" s="71"/>
      <c r="K501" s="71"/>
      <c r="L501" s="71"/>
      <c r="M501" s="72"/>
      <c r="N501" s="246"/>
      <c r="O501" s="72"/>
      <c r="P501" s="109"/>
      <c r="Q501" s="71"/>
      <c r="R501" s="110"/>
      <c r="S501" s="72"/>
      <c r="T501" s="111"/>
      <c r="U501" s="72"/>
      <c r="V501" s="112"/>
      <c r="W501" s="71"/>
      <c r="X501" s="72"/>
      <c r="Y501" s="112"/>
      <c r="Z501" s="72"/>
      <c r="AA501" s="75"/>
      <c r="AB501" s="169"/>
      <c r="AC501" s="72"/>
      <c r="AD501" s="170"/>
      <c r="AE501" s="72"/>
      <c r="AF501" s="170"/>
      <c r="AG501" s="71"/>
      <c r="AH501" s="72"/>
      <c r="AI501" s="170"/>
      <c r="AJ501" s="71"/>
      <c r="AK501" s="72"/>
      <c r="AL501" s="170"/>
      <c r="AM501" s="72"/>
      <c r="AN501" s="111"/>
      <c r="AO501" s="72"/>
      <c r="AP501" s="156"/>
      <c r="AQ501" s="72"/>
      <c r="AR501" s="156"/>
      <c r="AS501" s="72"/>
      <c r="AT501" s="160"/>
      <c r="AU501" s="72"/>
      <c r="AV501" s="156"/>
      <c r="AW501" s="71"/>
      <c r="AX501" s="72"/>
      <c r="AY501" s="111"/>
      <c r="AZ501" s="71"/>
      <c r="BA501" s="72"/>
      <c r="BB501" s="171"/>
      <c r="BC501" s="72"/>
      <c r="BD501" s="75"/>
    </row>
    <row r="502" ht="16.5" customHeight="1" outlineLevel="1">
      <c r="A502" s="75"/>
      <c r="B502" s="105"/>
      <c r="C502" s="106"/>
      <c r="D502" s="72"/>
      <c r="E502" s="107"/>
      <c r="F502" s="71"/>
      <c r="G502" s="107"/>
      <c r="H502" s="71"/>
      <c r="I502" s="107"/>
      <c r="J502" s="71"/>
      <c r="K502" s="71"/>
      <c r="L502" s="71"/>
      <c r="M502" s="72"/>
      <c r="N502" s="246"/>
      <c r="O502" s="72"/>
      <c r="P502" s="109"/>
      <c r="Q502" s="71"/>
      <c r="R502" s="110"/>
      <c r="S502" s="72"/>
      <c r="T502" s="111"/>
      <c r="U502" s="72"/>
      <c r="V502" s="112"/>
      <c r="W502" s="71"/>
      <c r="X502" s="72"/>
      <c r="Y502" s="112"/>
      <c r="Z502" s="72"/>
      <c r="AA502" s="75"/>
      <c r="AB502" s="169"/>
      <c r="AC502" s="72"/>
      <c r="AD502" s="170"/>
      <c r="AE502" s="72"/>
      <c r="AF502" s="170"/>
      <c r="AG502" s="71"/>
      <c r="AH502" s="72"/>
      <c r="AI502" s="170"/>
      <c r="AJ502" s="71"/>
      <c r="AK502" s="72"/>
      <c r="AL502" s="170"/>
      <c r="AM502" s="72"/>
      <c r="AN502" s="111"/>
      <c r="AO502" s="72"/>
      <c r="AP502" s="156"/>
      <c r="AQ502" s="72"/>
      <c r="AR502" s="156"/>
      <c r="AS502" s="72"/>
      <c r="AT502" s="160"/>
      <c r="AU502" s="72"/>
      <c r="AV502" s="156"/>
      <c r="AW502" s="71"/>
      <c r="AX502" s="72"/>
      <c r="AY502" s="111"/>
      <c r="AZ502" s="71"/>
      <c r="BA502" s="72"/>
      <c r="BB502" s="171"/>
      <c r="BC502" s="72"/>
      <c r="BD502" s="75"/>
    </row>
    <row r="503" ht="16.5" customHeight="1" outlineLevel="1">
      <c r="A503" s="75"/>
      <c r="B503" s="105"/>
      <c r="C503" s="106"/>
      <c r="D503" s="72"/>
      <c r="E503" s="107"/>
      <c r="F503" s="71"/>
      <c r="G503" s="107"/>
      <c r="H503" s="71"/>
      <c r="I503" s="107"/>
      <c r="J503" s="71"/>
      <c r="K503" s="71"/>
      <c r="L503" s="71"/>
      <c r="M503" s="72"/>
      <c r="N503" s="246"/>
      <c r="O503" s="72"/>
      <c r="P503" s="109"/>
      <c r="Q503" s="71"/>
      <c r="R503" s="110"/>
      <c r="S503" s="72"/>
      <c r="T503" s="111"/>
      <c r="U503" s="72"/>
      <c r="V503" s="112"/>
      <c r="W503" s="71"/>
      <c r="X503" s="72"/>
      <c r="Y503" s="112"/>
      <c r="Z503" s="72"/>
      <c r="AA503" s="75"/>
      <c r="AB503" s="169"/>
      <c r="AC503" s="72"/>
      <c r="AD503" s="170"/>
      <c r="AE503" s="72"/>
      <c r="AF503" s="170"/>
      <c r="AG503" s="71"/>
      <c r="AH503" s="72"/>
      <c r="AI503" s="170"/>
      <c r="AJ503" s="71"/>
      <c r="AK503" s="72"/>
      <c r="AL503" s="170"/>
      <c r="AM503" s="72"/>
      <c r="AN503" s="111"/>
      <c r="AO503" s="72"/>
      <c r="AP503" s="156"/>
      <c r="AQ503" s="72"/>
      <c r="AR503" s="156"/>
      <c r="AS503" s="72"/>
      <c r="AT503" s="160"/>
      <c r="AU503" s="72"/>
      <c r="AV503" s="156"/>
      <c r="AW503" s="71"/>
      <c r="AX503" s="72"/>
      <c r="AY503" s="111"/>
      <c r="AZ503" s="71"/>
      <c r="BA503" s="72"/>
      <c r="BB503" s="171"/>
      <c r="BC503" s="72"/>
      <c r="BD503" s="75"/>
    </row>
    <row r="504" ht="16.5" customHeight="1" outlineLevel="1">
      <c r="A504" s="75"/>
      <c r="B504" s="105"/>
      <c r="C504" s="106"/>
      <c r="D504" s="72"/>
      <c r="E504" s="107"/>
      <c r="F504" s="71"/>
      <c r="G504" s="107"/>
      <c r="H504" s="71"/>
      <c r="I504" s="107"/>
      <c r="J504" s="71"/>
      <c r="K504" s="71"/>
      <c r="L504" s="71"/>
      <c r="M504" s="72"/>
      <c r="N504" s="246"/>
      <c r="O504" s="72"/>
      <c r="P504" s="109"/>
      <c r="Q504" s="71"/>
      <c r="R504" s="110"/>
      <c r="S504" s="72"/>
      <c r="T504" s="111"/>
      <c r="U504" s="72"/>
      <c r="V504" s="112"/>
      <c r="W504" s="71"/>
      <c r="X504" s="72"/>
      <c r="Y504" s="112"/>
      <c r="Z504" s="72"/>
      <c r="AA504" s="75"/>
      <c r="AB504" s="169"/>
      <c r="AC504" s="72"/>
      <c r="AD504" s="170"/>
      <c r="AE504" s="72"/>
      <c r="AF504" s="170"/>
      <c r="AG504" s="71"/>
      <c r="AH504" s="72"/>
      <c r="AI504" s="170"/>
      <c r="AJ504" s="71"/>
      <c r="AK504" s="72"/>
      <c r="AL504" s="170"/>
      <c r="AM504" s="72"/>
      <c r="AN504" s="111"/>
      <c r="AO504" s="72"/>
      <c r="AP504" s="156"/>
      <c r="AQ504" s="72"/>
      <c r="AR504" s="156"/>
      <c r="AS504" s="72"/>
      <c r="AT504" s="160"/>
      <c r="AU504" s="72"/>
      <c r="AV504" s="156"/>
      <c r="AW504" s="71"/>
      <c r="AX504" s="72"/>
      <c r="AY504" s="111"/>
      <c r="AZ504" s="71"/>
      <c r="BA504" s="72"/>
      <c r="BB504" s="171"/>
      <c r="BC504" s="72"/>
      <c r="BD504" s="75"/>
    </row>
    <row r="505" ht="16.5" customHeight="1" outlineLevel="1">
      <c r="A505" s="75"/>
      <c r="B505" s="105"/>
      <c r="C505" s="106"/>
      <c r="D505" s="72"/>
      <c r="E505" s="107"/>
      <c r="F505" s="71"/>
      <c r="G505" s="107"/>
      <c r="H505" s="71"/>
      <c r="I505" s="107"/>
      <c r="J505" s="71"/>
      <c r="K505" s="71"/>
      <c r="L505" s="71"/>
      <c r="M505" s="72"/>
      <c r="N505" s="246"/>
      <c r="O505" s="72"/>
      <c r="P505" s="109"/>
      <c r="Q505" s="71"/>
      <c r="R505" s="110"/>
      <c r="S505" s="72"/>
      <c r="T505" s="111"/>
      <c r="U505" s="72"/>
      <c r="V505" s="112"/>
      <c r="W505" s="71"/>
      <c r="X505" s="72"/>
      <c r="Y505" s="112"/>
      <c r="Z505" s="72"/>
      <c r="AA505" s="75"/>
      <c r="AB505" s="169"/>
      <c r="AC505" s="72"/>
      <c r="AD505" s="170"/>
      <c r="AE505" s="72"/>
      <c r="AF505" s="170"/>
      <c r="AG505" s="71"/>
      <c r="AH505" s="72"/>
      <c r="AI505" s="170"/>
      <c r="AJ505" s="71"/>
      <c r="AK505" s="72"/>
      <c r="AL505" s="170"/>
      <c r="AM505" s="72"/>
      <c r="AN505" s="111"/>
      <c r="AO505" s="72"/>
      <c r="AP505" s="156"/>
      <c r="AQ505" s="72"/>
      <c r="AR505" s="156"/>
      <c r="AS505" s="72"/>
      <c r="AT505" s="160"/>
      <c r="AU505" s="72"/>
      <c r="AV505" s="156"/>
      <c r="AW505" s="71"/>
      <c r="AX505" s="72"/>
      <c r="AY505" s="111"/>
      <c r="AZ505" s="71"/>
      <c r="BA505" s="72"/>
      <c r="BB505" s="171"/>
      <c r="BC505" s="72"/>
      <c r="BD505" s="75"/>
    </row>
    <row r="506" ht="16.5" customHeight="1" outlineLevel="1">
      <c r="A506" s="75"/>
      <c r="B506" s="105"/>
      <c r="C506" s="106"/>
      <c r="D506" s="72"/>
      <c r="E506" s="107"/>
      <c r="F506" s="71"/>
      <c r="G506" s="107"/>
      <c r="H506" s="71"/>
      <c r="I506" s="107"/>
      <c r="J506" s="71"/>
      <c r="K506" s="71"/>
      <c r="L506" s="71"/>
      <c r="M506" s="72"/>
      <c r="N506" s="246"/>
      <c r="O506" s="72"/>
      <c r="P506" s="109"/>
      <c r="Q506" s="71"/>
      <c r="R506" s="110"/>
      <c r="S506" s="72"/>
      <c r="T506" s="111"/>
      <c r="U506" s="72"/>
      <c r="V506" s="112"/>
      <c r="W506" s="71"/>
      <c r="X506" s="72"/>
      <c r="Y506" s="112"/>
      <c r="Z506" s="72"/>
      <c r="AA506" s="75"/>
      <c r="AB506" s="169"/>
      <c r="AC506" s="72"/>
      <c r="AD506" s="170"/>
      <c r="AE506" s="72"/>
      <c r="AF506" s="170"/>
      <c r="AG506" s="71"/>
      <c r="AH506" s="72"/>
      <c r="AI506" s="170"/>
      <c r="AJ506" s="71"/>
      <c r="AK506" s="72"/>
      <c r="AL506" s="170"/>
      <c r="AM506" s="72"/>
      <c r="AN506" s="111"/>
      <c r="AO506" s="72"/>
      <c r="AP506" s="156"/>
      <c r="AQ506" s="72"/>
      <c r="AR506" s="156"/>
      <c r="AS506" s="72"/>
      <c r="AT506" s="160"/>
      <c r="AU506" s="72"/>
      <c r="AV506" s="156"/>
      <c r="AW506" s="71"/>
      <c r="AX506" s="72"/>
      <c r="AY506" s="111"/>
      <c r="AZ506" s="71"/>
      <c r="BA506" s="72"/>
      <c r="BB506" s="171"/>
      <c r="BC506" s="72"/>
      <c r="BD506" s="75"/>
    </row>
    <row r="507" ht="16.5" customHeight="1" outlineLevel="1">
      <c r="A507" s="75"/>
      <c r="B507" s="105"/>
      <c r="C507" s="106"/>
      <c r="D507" s="72"/>
      <c r="E507" s="107"/>
      <c r="F507" s="71"/>
      <c r="G507" s="107"/>
      <c r="H507" s="71"/>
      <c r="I507" s="107"/>
      <c r="J507" s="71"/>
      <c r="K507" s="71"/>
      <c r="L507" s="71"/>
      <c r="M507" s="72"/>
      <c r="N507" s="246"/>
      <c r="O507" s="72"/>
      <c r="P507" s="109"/>
      <c r="Q507" s="71"/>
      <c r="R507" s="110"/>
      <c r="S507" s="72"/>
      <c r="T507" s="111"/>
      <c r="U507" s="72"/>
      <c r="V507" s="112"/>
      <c r="W507" s="71"/>
      <c r="X507" s="72"/>
      <c r="Y507" s="112"/>
      <c r="Z507" s="72"/>
      <c r="AA507" s="75"/>
      <c r="AB507" s="169"/>
      <c r="AC507" s="72"/>
      <c r="AD507" s="170"/>
      <c r="AE507" s="72"/>
      <c r="AF507" s="170"/>
      <c r="AG507" s="71"/>
      <c r="AH507" s="72"/>
      <c r="AI507" s="170"/>
      <c r="AJ507" s="71"/>
      <c r="AK507" s="72"/>
      <c r="AL507" s="170"/>
      <c r="AM507" s="72"/>
      <c r="AN507" s="111"/>
      <c r="AO507" s="72"/>
      <c r="AP507" s="156"/>
      <c r="AQ507" s="72"/>
      <c r="AR507" s="156"/>
      <c r="AS507" s="72"/>
      <c r="AT507" s="160"/>
      <c r="AU507" s="72"/>
      <c r="AV507" s="156"/>
      <c r="AW507" s="71"/>
      <c r="AX507" s="72"/>
      <c r="AY507" s="111"/>
      <c r="AZ507" s="71"/>
      <c r="BA507" s="72"/>
      <c r="BB507" s="171"/>
      <c r="BC507" s="72"/>
      <c r="BD507" s="75"/>
    </row>
    <row r="508" ht="16.5" customHeight="1" outlineLevel="1">
      <c r="A508" s="75"/>
      <c r="B508" s="105"/>
      <c r="C508" s="106"/>
      <c r="D508" s="72"/>
      <c r="E508" s="107"/>
      <c r="F508" s="71"/>
      <c r="G508" s="107"/>
      <c r="H508" s="71"/>
      <c r="I508" s="107"/>
      <c r="J508" s="71"/>
      <c r="K508" s="71"/>
      <c r="L508" s="71"/>
      <c r="M508" s="72"/>
      <c r="N508" s="246"/>
      <c r="O508" s="72"/>
      <c r="P508" s="109"/>
      <c r="Q508" s="71"/>
      <c r="R508" s="110"/>
      <c r="S508" s="72"/>
      <c r="T508" s="111"/>
      <c r="U508" s="72"/>
      <c r="V508" s="112"/>
      <c r="W508" s="71"/>
      <c r="X508" s="72"/>
      <c r="Y508" s="112"/>
      <c r="Z508" s="72"/>
      <c r="AA508" s="75"/>
      <c r="AB508" s="169"/>
      <c r="AC508" s="72"/>
      <c r="AD508" s="170"/>
      <c r="AE508" s="72"/>
      <c r="AF508" s="170"/>
      <c r="AG508" s="71"/>
      <c r="AH508" s="72"/>
      <c r="AI508" s="170"/>
      <c r="AJ508" s="71"/>
      <c r="AK508" s="72"/>
      <c r="AL508" s="170"/>
      <c r="AM508" s="72"/>
      <c r="AN508" s="111"/>
      <c r="AO508" s="72"/>
      <c r="AP508" s="156"/>
      <c r="AQ508" s="72"/>
      <c r="AR508" s="156"/>
      <c r="AS508" s="72"/>
      <c r="AT508" s="160"/>
      <c r="AU508" s="72"/>
      <c r="AV508" s="156"/>
      <c r="AW508" s="71"/>
      <c r="AX508" s="72"/>
      <c r="AY508" s="111"/>
      <c r="AZ508" s="71"/>
      <c r="BA508" s="72"/>
      <c r="BB508" s="171"/>
      <c r="BC508" s="72"/>
      <c r="BD508" s="75"/>
    </row>
    <row r="509" ht="16.5" customHeight="1" outlineLevel="1">
      <c r="A509" s="75"/>
      <c r="B509" s="105"/>
      <c r="C509" s="106"/>
      <c r="D509" s="72"/>
      <c r="E509" s="107"/>
      <c r="F509" s="71"/>
      <c r="G509" s="107"/>
      <c r="H509" s="71"/>
      <c r="I509" s="107"/>
      <c r="J509" s="71"/>
      <c r="K509" s="71"/>
      <c r="L509" s="71"/>
      <c r="M509" s="72"/>
      <c r="N509" s="246"/>
      <c r="O509" s="72"/>
      <c r="P509" s="109"/>
      <c r="Q509" s="71"/>
      <c r="R509" s="110"/>
      <c r="S509" s="72"/>
      <c r="T509" s="111"/>
      <c r="U509" s="72"/>
      <c r="V509" s="112"/>
      <c r="W509" s="71"/>
      <c r="X509" s="72"/>
      <c r="Y509" s="112"/>
      <c r="Z509" s="72"/>
      <c r="AA509" s="75"/>
      <c r="AB509" s="169"/>
      <c r="AC509" s="72"/>
      <c r="AD509" s="170"/>
      <c r="AE509" s="72"/>
      <c r="AF509" s="170"/>
      <c r="AG509" s="71"/>
      <c r="AH509" s="72"/>
      <c r="AI509" s="170"/>
      <c r="AJ509" s="71"/>
      <c r="AK509" s="72"/>
      <c r="AL509" s="170"/>
      <c r="AM509" s="72"/>
      <c r="AN509" s="111"/>
      <c r="AO509" s="72"/>
      <c r="AP509" s="156"/>
      <c r="AQ509" s="72"/>
      <c r="AR509" s="156"/>
      <c r="AS509" s="72"/>
      <c r="AT509" s="160"/>
      <c r="AU509" s="72"/>
      <c r="AV509" s="156"/>
      <c r="AW509" s="71"/>
      <c r="AX509" s="72"/>
      <c r="AY509" s="111"/>
      <c r="AZ509" s="71"/>
      <c r="BA509" s="72"/>
      <c r="BB509" s="171"/>
      <c r="BC509" s="72"/>
      <c r="BD509" s="75"/>
    </row>
    <row r="510" ht="16.5" customHeight="1" outlineLevel="1">
      <c r="A510" s="75"/>
      <c r="B510" s="105"/>
      <c r="C510" s="106"/>
      <c r="D510" s="72"/>
      <c r="E510" s="107"/>
      <c r="F510" s="71"/>
      <c r="G510" s="107"/>
      <c r="H510" s="71"/>
      <c r="I510" s="107"/>
      <c r="J510" s="71"/>
      <c r="K510" s="71"/>
      <c r="L510" s="71"/>
      <c r="M510" s="72"/>
      <c r="N510" s="246"/>
      <c r="O510" s="72"/>
      <c r="P510" s="109"/>
      <c r="Q510" s="71"/>
      <c r="R510" s="110"/>
      <c r="S510" s="72"/>
      <c r="T510" s="111"/>
      <c r="U510" s="72"/>
      <c r="V510" s="112"/>
      <c r="W510" s="71"/>
      <c r="X510" s="72"/>
      <c r="Y510" s="112"/>
      <c r="Z510" s="72"/>
      <c r="AA510" s="75"/>
      <c r="AB510" s="169"/>
      <c r="AC510" s="72"/>
      <c r="AD510" s="170"/>
      <c r="AE510" s="72"/>
      <c r="AF510" s="170"/>
      <c r="AG510" s="71"/>
      <c r="AH510" s="72"/>
      <c r="AI510" s="170"/>
      <c r="AJ510" s="71"/>
      <c r="AK510" s="72"/>
      <c r="AL510" s="170"/>
      <c r="AM510" s="72"/>
      <c r="AN510" s="111"/>
      <c r="AO510" s="72"/>
      <c r="AP510" s="156"/>
      <c r="AQ510" s="72"/>
      <c r="AR510" s="156"/>
      <c r="AS510" s="72"/>
      <c r="AT510" s="160"/>
      <c r="AU510" s="72"/>
      <c r="AV510" s="156"/>
      <c r="AW510" s="71"/>
      <c r="AX510" s="72"/>
      <c r="AY510" s="111"/>
      <c r="AZ510" s="71"/>
      <c r="BA510" s="72"/>
      <c r="BB510" s="171"/>
      <c r="BC510" s="72"/>
      <c r="BD510" s="75"/>
    </row>
    <row r="511" ht="16.5" customHeight="1" outlineLevel="1">
      <c r="A511" s="75"/>
      <c r="B511" s="105"/>
      <c r="C511" s="106"/>
      <c r="D511" s="72"/>
      <c r="E511" s="107"/>
      <c r="F511" s="71"/>
      <c r="G511" s="107"/>
      <c r="H511" s="71"/>
      <c r="I511" s="107"/>
      <c r="J511" s="71"/>
      <c r="K511" s="71"/>
      <c r="L511" s="71"/>
      <c r="M511" s="72"/>
      <c r="N511" s="246"/>
      <c r="O511" s="72"/>
      <c r="P511" s="109"/>
      <c r="Q511" s="71"/>
      <c r="R511" s="110"/>
      <c r="S511" s="72"/>
      <c r="T511" s="111"/>
      <c r="U511" s="72"/>
      <c r="V511" s="112"/>
      <c r="W511" s="71"/>
      <c r="X511" s="72"/>
      <c r="Y511" s="112"/>
      <c r="Z511" s="72"/>
      <c r="AA511" s="75"/>
      <c r="AB511" s="169"/>
      <c r="AC511" s="72"/>
      <c r="AD511" s="170"/>
      <c r="AE511" s="72"/>
      <c r="AF511" s="170"/>
      <c r="AG511" s="71"/>
      <c r="AH511" s="72"/>
      <c r="AI511" s="170"/>
      <c r="AJ511" s="71"/>
      <c r="AK511" s="72"/>
      <c r="AL511" s="170"/>
      <c r="AM511" s="72"/>
      <c r="AN511" s="111"/>
      <c r="AO511" s="72"/>
      <c r="AP511" s="156"/>
      <c r="AQ511" s="72"/>
      <c r="AR511" s="156"/>
      <c r="AS511" s="72"/>
      <c r="AT511" s="160"/>
      <c r="AU511" s="72"/>
      <c r="AV511" s="156"/>
      <c r="AW511" s="71"/>
      <c r="AX511" s="72"/>
      <c r="AY511" s="111"/>
      <c r="AZ511" s="71"/>
      <c r="BA511" s="72"/>
      <c r="BB511" s="171"/>
      <c r="BC511" s="72"/>
      <c r="BD511" s="75"/>
    </row>
    <row r="512" ht="16.5" customHeight="1" outlineLevel="1">
      <c r="A512" s="75"/>
      <c r="B512" s="105"/>
      <c r="C512" s="106"/>
      <c r="D512" s="72"/>
      <c r="E512" s="107"/>
      <c r="F512" s="71"/>
      <c r="G512" s="107"/>
      <c r="H512" s="71"/>
      <c r="I512" s="107"/>
      <c r="J512" s="71"/>
      <c r="K512" s="71"/>
      <c r="L512" s="71"/>
      <c r="M512" s="72"/>
      <c r="N512" s="246"/>
      <c r="O512" s="72"/>
      <c r="P512" s="109"/>
      <c r="Q512" s="71"/>
      <c r="R512" s="110"/>
      <c r="S512" s="72"/>
      <c r="T512" s="111"/>
      <c r="U512" s="72"/>
      <c r="V512" s="112"/>
      <c r="W512" s="71"/>
      <c r="X512" s="72"/>
      <c r="Y512" s="112"/>
      <c r="Z512" s="72"/>
      <c r="AA512" s="75"/>
      <c r="AB512" s="169"/>
      <c r="AC512" s="72"/>
      <c r="AD512" s="170"/>
      <c r="AE512" s="72"/>
      <c r="AF512" s="170"/>
      <c r="AG512" s="71"/>
      <c r="AH512" s="72"/>
      <c r="AI512" s="170"/>
      <c r="AJ512" s="71"/>
      <c r="AK512" s="72"/>
      <c r="AL512" s="170"/>
      <c r="AM512" s="72"/>
      <c r="AN512" s="111"/>
      <c r="AO512" s="72"/>
      <c r="AP512" s="156"/>
      <c r="AQ512" s="72"/>
      <c r="AR512" s="156"/>
      <c r="AS512" s="72"/>
      <c r="AT512" s="160"/>
      <c r="AU512" s="72"/>
      <c r="AV512" s="156"/>
      <c r="AW512" s="71"/>
      <c r="AX512" s="72"/>
      <c r="AY512" s="111"/>
      <c r="AZ512" s="71"/>
      <c r="BA512" s="72"/>
      <c r="BB512" s="171"/>
      <c r="BC512" s="72"/>
      <c r="BD512" s="75"/>
    </row>
    <row r="513" ht="16.5" customHeight="1" outlineLevel="1">
      <c r="A513" s="75"/>
      <c r="B513" s="105"/>
      <c r="C513" s="106"/>
      <c r="D513" s="72"/>
      <c r="E513" s="107"/>
      <c r="F513" s="71"/>
      <c r="G513" s="107"/>
      <c r="H513" s="71"/>
      <c r="I513" s="107"/>
      <c r="J513" s="71"/>
      <c r="K513" s="71"/>
      <c r="L513" s="71"/>
      <c r="M513" s="72"/>
      <c r="N513" s="246"/>
      <c r="O513" s="72"/>
      <c r="P513" s="109"/>
      <c r="Q513" s="71"/>
      <c r="R513" s="110"/>
      <c r="S513" s="72"/>
      <c r="T513" s="111"/>
      <c r="U513" s="72"/>
      <c r="V513" s="112"/>
      <c r="W513" s="71"/>
      <c r="X513" s="72"/>
      <c r="Y513" s="112"/>
      <c r="Z513" s="72"/>
      <c r="AA513" s="75"/>
      <c r="AB513" s="169"/>
      <c r="AC513" s="72"/>
      <c r="AD513" s="170"/>
      <c r="AE513" s="72"/>
      <c r="AF513" s="170"/>
      <c r="AG513" s="71"/>
      <c r="AH513" s="72"/>
      <c r="AI513" s="170"/>
      <c r="AJ513" s="71"/>
      <c r="AK513" s="72"/>
      <c r="AL513" s="170"/>
      <c r="AM513" s="72"/>
      <c r="AN513" s="111"/>
      <c r="AO513" s="72"/>
      <c r="AP513" s="156"/>
      <c r="AQ513" s="72"/>
      <c r="AR513" s="156"/>
      <c r="AS513" s="72"/>
      <c r="AT513" s="160"/>
      <c r="AU513" s="72"/>
      <c r="AV513" s="156"/>
      <c r="AW513" s="71"/>
      <c r="AX513" s="72"/>
      <c r="AY513" s="111"/>
      <c r="AZ513" s="71"/>
      <c r="BA513" s="72"/>
      <c r="BB513" s="171"/>
      <c r="BC513" s="72"/>
      <c r="BD513" s="75"/>
    </row>
    <row r="514" ht="16.5" customHeight="1" outlineLevel="1">
      <c r="A514" s="75"/>
      <c r="B514" s="105"/>
      <c r="C514" s="106"/>
      <c r="D514" s="72"/>
      <c r="E514" s="107"/>
      <c r="F514" s="71"/>
      <c r="G514" s="107"/>
      <c r="H514" s="71"/>
      <c r="I514" s="107"/>
      <c r="J514" s="71"/>
      <c r="K514" s="71"/>
      <c r="L514" s="71"/>
      <c r="M514" s="72"/>
      <c r="N514" s="246"/>
      <c r="O514" s="72"/>
      <c r="P514" s="109"/>
      <c r="Q514" s="71"/>
      <c r="R514" s="110"/>
      <c r="S514" s="72"/>
      <c r="T514" s="111"/>
      <c r="U514" s="72"/>
      <c r="V514" s="112"/>
      <c r="W514" s="71"/>
      <c r="X514" s="72"/>
      <c r="Y514" s="112"/>
      <c r="Z514" s="72"/>
      <c r="AA514" s="75"/>
      <c r="AB514" s="169"/>
      <c r="AC514" s="72"/>
      <c r="AD514" s="170"/>
      <c r="AE514" s="72"/>
      <c r="AF514" s="170"/>
      <c r="AG514" s="71"/>
      <c r="AH514" s="72"/>
      <c r="AI514" s="170"/>
      <c r="AJ514" s="71"/>
      <c r="AK514" s="72"/>
      <c r="AL514" s="170"/>
      <c r="AM514" s="72"/>
      <c r="AN514" s="111"/>
      <c r="AO514" s="72"/>
      <c r="AP514" s="156"/>
      <c r="AQ514" s="72"/>
      <c r="AR514" s="156"/>
      <c r="AS514" s="72"/>
      <c r="AT514" s="160"/>
      <c r="AU514" s="72"/>
      <c r="AV514" s="156"/>
      <c r="AW514" s="71"/>
      <c r="AX514" s="72"/>
      <c r="AY514" s="111"/>
      <c r="AZ514" s="71"/>
      <c r="BA514" s="72"/>
      <c r="BB514" s="171"/>
      <c r="BC514" s="72"/>
      <c r="BD514" s="75"/>
    </row>
    <row r="515" ht="16.5" customHeight="1" outlineLevel="1">
      <c r="A515" s="75"/>
      <c r="B515" s="105"/>
      <c r="C515" s="106"/>
      <c r="D515" s="72"/>
      <c r="E515" s="107"/>
      <c r="F515" s="71"/>
      <c r="G515" s="107"/>
      <c r="H515" s="71"/>
      <c r="I515" s="107"/>
      <c r="J515" s="71"/>
      <c r="K515" s="71"/>
      <c r="L515" s="71"/>
      <c r="M515" s="72"/>
      <c r="N515" s="246"/>
      <c r="O515" s="72"/>
      <c r="P515" s="109"/>
      <c r="Q515" s="71"/>
      <c r="R515" s="110"/>
      <c r="S515" s="72"/>
      <c r="T515" s="111"/>
      <c r="U515" s="72"/>
      <c r="V515" s="112"/>
      <c r="W515" s="71"/>
      <c r="X515" s="72"/>
      <c r="Y515" s="112"/>
      <c r="Z515" s="72"/>
      <c r="AA515" s="75"/>
      <c r="AB515" s="169"/>
      <c r="AC515" s="72"/>
      <c r="AD515" s="170"/>
      <c r="AE515" s="72"/>
      <c r="AF515" s="170"/>
      <c r="AG515" s="71"/>
      <c r="AH515" s="72"/>
      <c r="AI515" s="170"/>
      <c r="AJ515" s="71"/>
      <c r="AK515" s="72"/>
      <c r="AL515" s="170"/>
      <c r="AM515" s="72"/>
      <c r="AN515" s="111"/>
      <c r="AO515" s="72"/>
      <c r="AP515" s="156"/>
      <c r="AQ515" s="72"/>
      <c r="AR515" s="156"/>
      <c r="AS515" s="72"/>
      <c r="AT515" s="160"/>
      <c r="AU515" s="72"/>
      <c r="AV515" s="156"/>
      <c r="AW515" s="71"/>
      <c r="AX515" s="72"/>
      <c r="AY515" s="111"/>
      <c r="AZ515" s="71"/>
      <c r="BA515" s="72"/>
      <c r="BB515" s="171"/>
      <c r="BC515" s="72"/>
      <c r="BD515" s="75"/>
    </row>
    <row r="516" ht="16.5" customHeight="1" outlineLevel="1">
      <c r="A516" s="75"/>
      <c r="B516" s="105"/>
      <c r="C516" s="106"/>
      <c r="D516" s="72"/>
      <c r="E516" s="107"/>
      <c r="F516" s="71"/>
      <c r="G516" s="107"/>
      <c r="H516" s="71"/>
      <c r="I516" s="107"/>
      <c r="J516" s="71"/>
      <c r="K516" s="71"/>
      <c r="L516" s="71"/>
      <c r="M516" s="72"/>
      <c r="N516" s="246"/>
      <c r="O516" s="72"/>
      <c r="P516" s="109"/>
      <c r="Q516" s="71"/>
      <c r="R516" s="110"/>
      <c r="S516" s="72"/>
      <c r="T516" s="111"/>
      <c r="U516" s="72"/>
      <c r="V516" s="112"/>
      <c r="W516" s="71"/>
      <c r="X516" s="72"/>
      <c r="Y516" s="112"/>
      <c r="Z516" s="72"/>
      <c r="AA516" s="75"/>
      <c r="AB516" s="169"/>
      <c r="AC516" s="72"/>
      <c r="AD516" s="170"/>
      <c r="AE516" s="72"/>
      <c r="AF516" s="170"/>
      <c r="AG516" s="71"/>
      <c r="AH516" s="72"/>
      <c r="AI516" s="170"/>
      <c r="AJ516" s="71"/>
      <c r="AK516" s="72"/>
      <c r="AL516" s="170"/>
      <c r="AM516" s="72"/>
      <c r="AN516" s="111"/>
      <c r="AO516" s="72"/>
      <c r="AP516" s="156"/>
      <c r="AQ516" s="72"/>
      <c r="AR516" s="156"/>
      <c r="AS516" s="72"/>
      <c r="AT516" s="160"/>
      <c r="AU516" s="72"/>
      <c r="AV516" s="156"/>
      <c r="AW516" s="71"/>
      <c r="AX516" s="72"/>
      <c r="AY516" s="111"/>
      <c r="AZ516" s="71"/>
      <c r="BA516" s="72"/>
      <c r="BB516" s="171"/>
      <c r="BC516" s="72"/>
      <c r="BD516" s="75"/>
    </row>
    <row r="517" ht="16.5" customHeight="1" outlineLevel="1">
      <c r="A517" s="75"/>
      <c r="B517" s="105"/>
      <c r="C517" s="106"/>
      <c r="D517" s="72"/>
      <c r="E517" s="107"/>
      <c r="F517" s="71"/>
      <c r="G517" s="107"/>
      <c r="H517" s="71"/>
      <c r="I517" s="107"/>
      <c r="J517" s="71"/>
      <c r="K517" s="71"/>
      <c r="L517" s="71"/>
      <c r="M517" s="72"/>
      <c r="N517" s="246"/>
      <c r="O517" s="72"/>
      <c r="P517" s="109"/>
      <c r="Q517" s="71"/>
      <c r="R517" s="110"/>
      <c r="S517" s="72"/>
      <c r="T517" s="111"/>
      <c r="U517" s="72"/>
      <c r="V517" s="112"/>
      <c r="W517" s="71"/>
      <c r="X517" s="72"/>
      <c r="Y517" s="112"/>
      <c r="Z517" s="72"/>
      <c r="AA517" s="75"/>
      <c r="AB517" s="169"/>
      <c r="AC517" s="72"/>
      <c r="AD517" s="170"/>
      <c r="AE517" s="72"/>
      <c r="AF517" s="170"/>
      <c r="AG517" s="71"/>
      <c r="AH517" s="72"/>
      <c r="AI517" s="170"/>
      <c r="AJ517" s="71"/>
      <c r="AK517" s="72"/>
      <c r="AL517" s="170"/>
      <c r="AM517" s="72"/>
      <c r="AN517" s="111"/>
      <c r="AO517" s="72"/>
      <c r="AP517" s="156"/>
      <c r="AQ517" s="72"/>
      <c r="AR517" s="156"/>
      <c r="AS517" s="72"/>
      <c r="AT517" s="160"/>
      <c r="AU517" s="72"/>
      <c r="AV517" s="156"/>
      <c r="AW517" s="71"/>
      <c r="AX517" s="72"/>
      <c r="AY517" s="111"/>
      <c r="AZ517" s="71"/>
      <c r="BA517" s="72"/>
      <c r="BB517" s="171"/>
      <c r="BC517" s="72"/>
      <c r="BD517" s="75"/>
    </row>
    <row r="518" ht="16.5" customHeight="1" outlineLevel="1">
      <c r="A518" s="75"/>
      <c r="B518" s="105"/>
      <c r="C518" s="106"/>
      <c r="D518" s="72"/>
      <c r="E518" s="107"/>
      <c r="F518" s="71"/>
      <c r="G518" s="107"/>
      <c r="H518" s="71"/>
      <c r="I518" s="107"/>
      <c r="J518" s="71"/>
      <c r="K518" s="71"/>
      <c r="L518" s="71"/>
      <c r="M518" s="72"/>
      <c r="N518" s="246"/>
      <c r="O518" s="72"/>
      <c r="P518" s="109"/>
      <c r="Q518" s="71"/>
      <c r="R518" s="110"/>
      <c r="S518" s="72"/>
      <c r="T518" s="111"/>
      <c r="U518" s="72"/>
      <c r="V518" s="112"/>
      <c r="W518" s="71"/>
      <c r="X518" s="72"/>
      <c r="Y518" s="112"/>
      <c r="Z518" s="72"/>
      <c r="AA518" s="75"/>
      <c r="AB518" s="169"/>
      <c r="AC518" s="72"/>
      <c r="AD518" s="170"/>
      <c r="AE518" s="72"/>
      <c r="AF518" s="170"/>
      <c r="AG518" s="71"/>
      <c r="AH518" s="72"/>
      <c r="AI518" s="170"/>
      <c r="AJ518" s="71"/>
      <c r="AK518" s="72"/>
      <c r="AL518" s="170"/>
      <c r="AM518" s="72"/>
      <c r="AN518" s="111"/>
      <c r="AO518" s="72"/>
      <c r="AP518" s="156"/>
      <c r="AQ518" s="72"/>
      <c r="AR518" s="156"/>
      <c r="AS518" s="72"/>
      <c r="AT518" s="160"/>
      <c r="AU518" s="72"/>
      <c r="AV518" s="156"/>
      <c r="AW518" s="71"/>
      <c r="AX518" s="72"/>
      <c r="AY518" s="111"/>
      <c r="AZ518" s="71"/>
      <c r="BA518" s="72"/>
      <c r="BB518" s="171"/>
      <c r="BC518" s="72"/>
      <c r="BD518" s="75"/>
    </row>
    <row r="519" ht="16.5" customHeight="1" outlineLevel="1">
      <c r="A519" s="75"/>
      <c r="B519" s="105"/>
      <c r="C519" s="106"/>
      <c r="D519" s="72"/>
      <c r="E519" s="107"/>
      <c r="F519" s="71"/>
      <c r="G519" s="107"/>
      <c r="H519" s="71"/>
      <c r="I519" s="107"/>
      <c r="J519" s="71"/>
      <c r="K519" s="71"/>
      <c r="L519" s="71"/>
      <c r="M519" s="72"/>
      <c r="N519" s="246"/>
      <c r="O519" s="72"/>
      <c r="P519" s="109"/>
      <c r="Q519" s="71"/>
      <c r="R519" s="110"/>
      <c r="S519" s="72"/>
      <c r="T519" s="111"/>
      <c r="U519" s="72"/>
      <c r="V519" s="112"/>
      <c r="W519" s="71"/>
      <c r="X519" s="72"/>
      <c r="Y519" s="112"/>
      <c r="Z519" s="72"/>
      <c r="AA519" s="75"/>
      <c r="AB519" s="169"/>
      <c r="AC519" s="72"/>
      <c r="AD519" s="170"/>
      <c r="AE519" s="72"/>
      <c r="AF519" s="170"/>
      <c r="AG519" s="71"/>
      <c r="AH519" s="72"/>
      <c r="AI519" s="170"/>
      <c r="AJ519" s="71"/>
      <c r="AK519" s="72"/>
      <c r="AL519" s="170"/>
      <c r="AM519" s="72"/>
      <c r="AN519" s="111"/>
      <c r="AO519" s="72"/>
      <c r="AP519" s="156"/>
      <c r="AQ519" s="72"/>
      <c r="AR519" s="156"/>
      <c r="AS519" s="72"/>
      <c r="AT519" s="160"/>
      <c r="AU519" s="72"/>
      <c r="AV519" s="156"/>
      <c r="AW519" s="71"/>
      <c r="AX519" s="72"/>
      <c r="AY519" s="111"/>
      <c r="AZ519" s="71"/>
      <c r="BA519" s="72"/>
      <c r="BB519" s="171"/>
      <c r="BC519" s="72"/>
      <c r="BD519" s="75"/>
    </row>
    <row r="520" ht="16.5" customHeight="1" outlineLevel="1">
      <c r="A520" s="75"/>
      <c r="B520" s="105"/>
      <c r="C520" s="106"/>
      <c r="D520" s="72"/>
      <c r="E520" s="107"/>
      <c r="F520" s="71"/>
      <c r="G520" s="107"/>
      <c r="H520" s="71"/>
      <c r="I520" s="107"/>
      <c r="J520" s="71"/>
      <c r="K520" s="71"/>
      <c r="L520" s="71"/>
      <c r="M520" s="72"/>
      <c r="N520" s="246"/>
      <c r="O520" s="72"/>
      <c r="P520" s="109"/>
      <c r="Q520" s="71"/>
      <c r="R520" s="110"/>
      <c r="S520" s="72"/>
      <c r="T520" s="111"/>
      <c r="U520" s="72"/>
      <c r="V520" s="112"/>
      <c r="W520" s="71"/>
      <c r="X520" s="72"/>
      <c r="Y520" s="112"/>
      <c r="Z520" s="72"/>
      <c r="AA520" s="75"/>
      <c r="AB520" s="169"/>
      <c r="AC520" s="72"/>
      <c r="AD520" s="170"/>
      <c r="AE520" s="72"/>
      <c r="AF520" s="170"/>
      <c r="AG520" s="71"/>
      <c r="AH520" s="72"/>
      <c r="AI520" s="170"/>
      <c r="AJ520" s="71"/>
      <c r="AK520" s="72"/>
      <c r="AL520" s="170"/>
      <c r="AM520" s="72"/>
      <c r="AN520" s="111"/>
      <c r="AO520" s="72"/>
      <c r="AP520" s="156"/>
      <c r="AQ520" s="72"/>
      <c r="AR520" s="156"/>
      <c r="AS520" s="72"/>
      <c r="AT520" s="160"/>
      <c r="AU520" s="72"/>
      <c r="AV520" s="156"/>
      <c r="AW520" s="71"/>
      <c r="AX520" s="72"/>
      <c r="AY520" s="111"/>
      <c r="AZ520" s="71"/>
      <c r="BA520" s="72"/>
      <c r="BB520" s="171"/>
      <c r="BC520" s="72"/>
      <c r="BD520" s="75"/>
    </row>
    <row r="521" ht="16.5" customHeight="1" outlineLevel="1">
      <c r="A521" s="75"/>
      <c r="B521" s="105"/>
      <c r="C521" s="106"/>
      <c r="D521" s="72"/>
      <c r="E521" s="107"/>
      <c r="F521" s="71"/>
      <c r="G521" s="107"/>
      <c r="H521" s="71"/>
      <c r="I521" s="107"/>
      <c r="J521" s="71"/>
      <c r="K521" s="71"/>
      <c r="L521" s="71"/>
      <c r="M521" s="72"/>
      <c r="N521" s="246"/>
      <c r="O521" s="72"/>
      <c r="P521" s="109"/>
      <c r="Q521" s="71"/>
      <c r="R521" s="110"/>
      <c r="S521" s="72"/>
      <c r="T521" s="111"/>
      <c r="U521" s="72"/>
      <c r="V521" s="112"/>
      <c r="W521" s="71"/>
      <c r="X521" s="72"/>
      <c r="Y521" s="112"/>
      <c r="Z521" s="72"/>
      <c r="AA521" s="75"/>
      <c r="AB521" s="169"/>
      <c r="AC521" s="72"/>
      <c r="AD521" s="170"/>
      <c r="AE521" s="72"/>
      <c r="AF521" s="170"/>
      <c r="AG521" s="71"/>
      <c r="AH521" s="72"/>
      <c r="AI521" s="170"/>
      <c r="AJ521" s="71"/>
      <c r="AK521" s="72"/>
      <c r="AL521" s="170"/>
      <c r="AM521" s="72"/>
      <c r="AN521" s="111"/>
      <c r="AO521" s="72"/>
      <c r="AP521" s="156"/>
      <c r="AQ521" s="72"/>
      <c r="AR521" s="156"/>
      <c r="AS521" s="72"/>
      <c r="AT521" s="160"/>
      <c r="AU521" s="72"/>
      <c r="AV521" s="156"/>
      <c r="AW521" s="71"/>
      <c r="AX521" s="72"/>
      <c r="AY521" s="111"/>
      <c r="AZ521" s="71"/>
      <c r="BA521" s="72"/>
      <c r="BB521" s="171"/>
      <c r="BC521" s="72"/>
      <c r="BD521" s="75"/>
    </row>
    <row r="522" ht="16.5" customHeight="1" outlineLevel="1">
      <c r="A522" s="75"/>
      <c r="B522" s="105"/>
      <c r="C522" s="106"/>
      <c r="D522" s="72"/>
      <c r="E522" s="107"/>
      <c r="F522" s="71"/>
      <c r="G522" s="107"/>
      <c r="H522" s="71"/>
      <c r="I522" s="107"/>
      <c r="J522" s="71"/>
      <c r="K522" s="71"/>
      <c r="L522" s="71"/>
      <c r="M522" s="72"/>
      <c r="N522" s="246"/>
      <c r="O522" s="72"/>
      <c r="P522" s="109"/>
      <c r="Q522" s="71"/>
      <c r="R522" s="110"/>
      <c r="S522" s="72"/>
      <c r="T522" s="111"/>
      <c r="U522" s="72"/>
      <c r="V522" s="112"/>
      <c r="W522" s="71"/>
      <c r="X522" s="72"/>
      <c r="Y522" s="112"/>
      <c r="Z522" s="72"/>
      <c r="AA522" s="75"/>
      <c r="AB522" s="169"/>
      <c r="AC522" s="72"/>
      <c r="AD522" s="170"/>
      <c r="AE522" s="72"/>
      <c r="AF522" s="170"/>
      <c r="AG522" s="71"/>
      <c r="AH522" s="72"/>
      <c r="AI522" s="170"/>
      <c r="AJ522" s="71"/>
      <c r="AK522" s="72"/>
      <c r="AL522" s="170"/>
      <c r="AM522" s="72"/>
      <c r="AN522" s="111"/>
      <c r="AO522" s="72"/>
      <c r="AP522" s="156"/>
      <c r="AQ522" s="72"/>
      <c r="AR522" s="156"/>
      <c r="AS522" s="72"/>
      <c r="AT522" s="160"/>
      <c r="AU522" s="72"/>
      <c r="AV522" s="156"/>
      <c r="AW522" s="71"/>
      <c r="AX522" s="72"/>
      <c r="AY522" s="111"/>
      <c r="AZ522" s="71"/>
      <c r="BA522" s="72"/>
      <c r="BB522" s="171"/>
      <c r="BC522" s="72"/>
      <c r="BD522" s="75"/>
    </row>
    <row r="523" ht="16.5" customHeight="1" outlineLevel="1">
      <c r="A523" s="75"/>
      <c r="B523" s="105"/>
      <c r="C523" s="106"/>
      <c r="D523" s="72"/>
      <c r="E523" s="107"/>
      <c r="F523" s="71"/>
      <c r="G523" s="107"/>
      <c r="H523" s="71"/>
      <c r="I523" s="107"/>
      <c r="J523" s="71"/>
      <c r="K523" s="71"/>
      <c r="L523" s="71"/>
      <c r="M523" s="72"/>
      <c r="N523" s="246"/>
      <c r="O523" s="72"/>
      <c r="P523" s="109"/>
      <c r="Q523" s="71"/>
      <c r="R523" s="110"/>
      <c r="S523" s="72"/>
      <c r="T523" s="111"/>
      <c r="U523" s="72"/>
      <c r="V523" s="112"/>
      <c r="W523" s="71"/>
      <c r="X523" s="72"/>
      <c r="Y523" s="112"/>
      <c r="Z523" s="72"/>
      <c r="AA523" s="75"/>
      <c r="AB523" s="169"/>
      <c r="AC523" s="72"/>
      <c r="AD523" s="170"/>
      <c r="AE523" s="72"/>
      <c r="AF523" s="170"/>
      <c r="AG523" s="71"/>
      <c r="AH523" s="72"/>
      <c r="AI523" s="170"/>
      <c r="AJ523" s="71"/>
      <c r="AK523" s="72"/>
      <c r="AL523" s="170"/>
      <c r="AM523" s="72"/>
      <c r="AN523" s="111"/>
      <c r="AO523" s="72"/>
      <c r="AP523" s="156"/>
      <c r="AQ523" s="72"/>
      <c r="AR523" s="156"/>
      <c r="AS523" s="72"/>
      <c r="AT523" s="160"/>
      <c r="AU523" s="72"/>
      <c r="AV523" s="156"/>
      <c r="AW523" s="71"/>
      <c r="AX523" s="72"/>
      <c r="AY523" s="111"/>
      <c r="AZ523" s="71"/>
      <c r="BA523" s="72"/>
      <c r="BB523" s="171"/>
      <c r="BC523" s="72"/>
      <c r="BD523" s="75"/>
    </row>
    <row r="524" ht="16.5" customHeight="1" outlineLevel="1">
      <c r="A524" s="75"/>
      <c r="B524" s="105"/>
      <c r="C524" s="106"/>
      <c r="D524" s="72"/>
      <c r="E524" s="107"/>
      <c r="F524" s="71"/>
      <c r="G524" s="107"/>
      <c r="H524" s="71"/>
      <c r="I524" s="107"/>
      <c r="J524" s="71"/>
      <c r="K524" s="71"/>
      <c r="L524" s="71"/>
      <c r="M524" s="72"/>
      <c r="N524" s="246"/>
      <c r="O524" s="72"/>
      <c r="P524" s="109"/>
      <c r="Q524" s="71"/>
      <c r="R524" s="110"/>
      <c r="S524" s="72"/>
      <c r="T524" s="111"/>
      <c r="U524" s="72"/>
      <c r="V524" s="112"/>
      <c r="W524" s="71"/>
      <c r="X524" s="72"/>
      <c r="Y524" s="112"/>
      <c r="Z524" s="72"/>
      <c r="AA524" s="75"/>
      <c r="AB524" s="169"/>
      <c r="AC524" s="72"/>
      <c r="AD524" s="170"/>
      <c r="AE524" s="72"/>
      <c r="AF524" s="170"/>
      <c r="AG524" s="71"/>
      <c r="AH524" s="72"/>
      <c r="AI524" s="170"/>
      <c r="AJ524" s="71"/>
      <c r="AK524" s="72"/>
      <c r="AL524" s="170"/>
      <c r="AM524" s="72"/>
      <c r="AN524" s="111"/>
      <c r="AO524" s="72"/>
      <c r="AP524" s="156"/>
      <c r="AQ524" s="72"/>
      <c r="AR524" s="156"/>
      <c r="AS524" s="72"/>
      <c r="AT524" s="160"/>
      <c r="AU524" s="72"/>
      <c r="AV524" s="156"/>
      <c r="AW524" s="71"/>
      <c r="AX524" s="72"/>
      <c r="AY524" s="111"/>
      <c r="AZ524" s="71"/>
      <c r="BA524" s="72"/>
      <c r="BB524" s="171"/>
      <c r="BC524" s="72"/>
      <c r="BD524" s="75"/>
    </row>
    <row r="525" ht="16.5" customHeight="1" outlineLevel="1">
      <c r="A525" s="75"/>
      <c r="B525" s="105"/>
      <c r="C525" s="106"/>
      <c r="D525" s="72"/>
      <c r="E525" s="107"/>
      <c r="F525" s="71"/>
      <c r="G525" s="107"/>
      <c r="H525" s="71"/>
      <c r="I525" s="107"/>
      <c r="J525" s="71"/>
      <c r="K525" s="71"/>
      <c r="L525" s="71"/>
      <c r="M525" s="72"/>
      <c r="N525" s="246"/>
      <c r="O525" s="72"/>
      <c r="P525" s="109"/>
      <c r="Q525" s="71"/>
      <c r="R525" s="110"/>
      <c r="S525" s="72"/>
      <c r="T525" s="111"/>
      <c r="U525" s="72"/>
      <c r="V525" s="112"/>
      <c r="W525" s="71"/>
      <c r="X525" s="72"/>
      <c r="Y525" s="112"/>
      <c r="Z525" s="72"/>
      <c r="AA525" s="75"/>
      <c r="AB525" s="169"/>
      <c r="AC525" s="72"/>
      <c r="AD525" s="170"/>
      <c r="AE525" s="72"/>
      <c r="AF525" s="170"/>
      <c r="AG525" s="71"/>
      <c r="AH525" s="72"/>
      <c r="AI525" s="170"/>
      <c r="AJ525" s="71"/>
      <c r="AK525" s="72"/>
      <c r="AL525" s="170"/>
      <c r="AM525" s="72"/>
      <c r="AN525" s="111"/>
      <c r="AO525" s="72"/>
      <c r="AP525" s="156"/>
      <c r="AQ525" s="72"/>
      <c r="AR525" s="156"/>
      <c r="AS525" s="72"/>
      <c r="AT525" s="160"/>
      <c r="AU525" s="72"/>
      <c r="AV525" s="156"/>
      <c r="AW525" s="71"/>
      <c r="AX525" s="72"/>
      <c r="AY525" s="111"/>
      <c r="AZ525" s="71"/>
      <c r="BA525" s="72"/>
      <c r="BB525" s="171"/>
      <c r="BC525" s="72"/>
      <c r="BD525" s="75"/>
    </row>
    <row r="526" ht="16.5" customHeight="1" outlineLevel="1">
      <c r="A526" s="75"/>
      <c r="B526" s="105"/>
      <c r="C526" s="106"/>
      <c r="D526" s="72"/>
      <c r="E526" s="107"/>
      <c r="F526" s="71"/>
      <c r="G526" s="107"/>
      <c r="H526" s="71"/>
      <c r="I526" s="107"/>
      <c r="J526" s="71"/>
      <c r="K526" s="71"/>
      <c r="L526" s="71"/>
      <c r="M526" s="72"/>
      <c r="N526" s="246"/>
      <c r="O526" s="72"/>
      <c r="P526" s="109"/>
      <c r="Q526" s="71"/>
      <c r="R526" s="110"/>
      <c r="S526" s="72"/>
      <c r="T526" s="111"/>
      <c r="U526" s="72"/>
      <c r="V526" s="112"/>
      <c r="W526" s="71"/>
      <c r="X526" s="72"/>
      <c r="Y526" s="112"/>
      <c r="Z526" s="72"/>
      <c r="AA526" s="75"/>
      <c r="AB526" s="169"/>
      <c r="AC526" s="72"/>
      <c r="AD526" s="170"/>
      <c r="AE526" s="72"/>
      <c r="AF526" s="170"/>
      <c r="AG526" s="71"/>
      <c r="AH526" s="72"/>
      <c r="AI526" s="170"/>
      <c r="AJ526" s="71"/>
      <c r="AK526" s="72"/>
      <c r="AL526" s="170"/>
      <c r="AM526" s="72"/>
      <c r="AN526" s="111"/>
      <c r="AO526" s="72"/>
      <c r="AP526" s="156"/>
      <c r="AQ526" s="72"/>
      <c r="AR526" s="156"/>
      <c r="AS526" s="72"/>
      <c r="AT526" s="160"/>
      <c r="AU526" s="72"/>
      <c r="AV526" s="156"/>
      <c r="AW526" s="71"/>
      <c r="AX526" s="72"/>
      <c r="AY526" s="111"/>
      <c r="AZ526" s="71"/>
      <c r="BA526" s="72"/>
      <c r="BB526" s="171"/>
      <c r="BC526" s="72"/>
      <c r="BD526" s="75"/>
    </row>
    <row r="527" ht="16.5" customHeight="1" outlineLevel="1">
      <c r="A527" s="75"/>
      <c r="B527" s="105"/>
      <c r="C527" s="106"/>
      <c r="D527" s="72"/>
      <c r="E527" s="107"/>
      <c r="F527" s="71"/>
      <c r="G527" s="107"/>
      <c r="H527" s="71"/>
      <c r="I527" s="107"/>
      <c r="J527" s="71"/>
      <c r="K527" s="71"/>
      <c r="L527" s="71"/>
      <c r="M527" s="72"/>
      <c r="N527" s="246"/>
      <c r="O527" s="72"/>
      <c r="P527" s="109"/>
      <c r="Q527" s="71"/>
      <c r="R527" s="110"/>
      <c r="S527" s="72"/>
      <c r="T527" s="111"/>
      <c r="U527" s="72"/>
      <c r="V527" s="112"/>
      <c r="W527" s="71"/>
      <c r="X527" s="72"/>
      <c r="Y527" s="112"/>
      <c r="Z527" s="72"/>
      <c r="AA527" s="75"/>
      <c r="AB527" s="169"/>
      <c r="AC527" s="72"/>
      <c r="AD527" s="170"/>
      <c r="AE527" s="72"/>
      <c r="AF527" s="170"/>
      <c r="AG527" s="71"/>
      <c r="AH527" s="72"/>
      <c r="AI527" s="170"/>
      <c r="AJ527" s="71"/>
      <c r="AK527" s="72"/>
      <c r="AL527" s="170"/>
      <c r="AM527" s="72"/>
      <c r="AN527" s="111"/>
      <c r="AO527" s="72"/>
      <c r="AP527" s="156"/>
      <c r="AQ527" s="72"/>
      <c r="AR527" s="156"/>
      <c r="AS527" s="72"/>
      <c r="AT527" s="160"/>
      <c r="AU527" s="72"/>
      <c r="AV527" s="156"/>
      <c r="AW527" s="71"/>
      <c r="AX527" s="72"/>
      <c r="AY527" s="111"/>
      <c r="AZ527" s="71"/>
      <c r="BA527" s="72"/>
      <c r="BB527" s="171"/>
      <c r="BC527" s="72"/>
      <c r="BD527" s="75"/>
    </row>
    <row r="528" ht="16.5" customHeight="1" outlineLevel="1">
      <c r="A528" s="75"/>
      <c r="B528" s="105"/>
      <c r="C528" s="106"/>
      <c r="D528" s="72"/>
      <c r="E528" s="107"/>
      <c r="F528" s="71"/>
      <c r="G528" s="107"/>
      <c r="H528" s="71"/>
      <c r="I528" s="107"/>
      <c r="J528" s="71"/>
      <c r="K528" s="71"/>
      <c r="L528" s="71"/>
      <c r="M528" s="72"/>
      <c r="N528" s="246"/>
      <c r="O528" s="72"/>
      <c r="P528" s="109"/>
      <c r="Q528" s="71"/>
      <c r="R528" s="110"/>
      <c r="S528" s="72"/>
      <c r="T528" s="111"/>
      <c r="U528" s="72"/>
      <c r="V528" s="112"/>
      <c r="W528" s="71"/>
      <c r="X528" s="72"/>
      <c r="Y528" s="112"/>
      <c r="Z528" s="72"/>
      <c r="AA528" s="75"/>
      <c r="AB528" s="169"/>
      <c r="AC528" s="72"/>
      <c r="AD528" s="170"/>
      <c r="AE528" s="72"/>
      <c r="AF528" s="170"/>
      <c r="AG528" s="71"/>
      <c r="AH528" s="72"/>
      <c r="AI528" s="170"/>
      <c r="AJ528" s="71"/>
      <c r="AK528" s="72"/>
      <c r="AL528" s="170"/>
      <c r="AM528" s="72"/>
      <c r="AN528" s="111"/>
      <c r="AO528" s="72"/>
      <c r="AP528" s="156"/>
      <c r="AQ528" s="72"/>
      <c r="AR528" s="156"/>
      <c r="AS528" s="72"/>
      <c r="AT528" s="160"/>
      <c r="AU528" s="72"/>
      <c r="AV528" s="156"/>
      <c r="AW528" s="71"/>
      <c r="AX528" s="72"/>
      <c r="AY528" s="111"/>
      <c r="AZ528" s="71"/>
      <c r="BA528" s="72"/>
      <c r="BB528" s="171"/>
      <c r="BC528" s="72"/>
      <c r="BD528" s="75"/>
    </row>
    <row r="529" ht="16.5" customHeight="1" outlineLevel="1">
      <c r="A529" s="75"/>
      <c r="B529" s="105"/>
      <c r="C529" s="106"/>
      <c r="D529" s="72"/>
      <c r="E529" s="107"/>
      <c r="F529" s="71"/>
      <c r="G529" s="107"/>
      <c r="H529" s="71"/>
      <c r="I529" s="107"/>
      <c r="J529" s="71"/>
      <c r="K529" s="71"/>
      <c r="L529" s="71"/>
      <c r="M529" s="72"/>
      <c r="N529" s="246"/>
      <c r="O529" s="72"/>
      <c r="P529" s="109"/>
      <c r="Q529" s="71"/>
      <c r="R529" s="110"/>
      <c r="S529" s="72"/>
      <c r="T529" s="111"/>
      <c r="U529" s="72"/>
      <c r="V529" s="112"/>
      <c r="W529" s="71"/>
      <c r="X529" s="72"/>
      <c r="Y529" s="112"/>
      <c r="Z529" s="72"/>
      <c r="AA529" s="75"/>
      <c r="AB529" s="169"/>
      <c r="AC529" s="72"/>
      <c r="AD529" s="170"/>
      <c r="AE529" s="72"/>
      <c r="AF529" s="170"/>
      <c r="AG529" s="71"/>
      <c r="AH529" s="72"/>
      <c r="AI529" s="170"/>
      <c r="AJ529" s="71"/>
      <c r="AK529" s="72"/>
      <c r="AL529" s="170"/>
      <c r="AM529" s="72"/>
      <c r="AN529" s="111"/>
      <c r="AO529" s="72"/>
      <c r="AP529" s="156"/>
      <c r="AQ529" s="72"/>
      <c r="AR529" s="156"/>
      <c r="AS529" s="72"/>
      <c r="AT529" s="160"/>
      <c r="AU529" s="72"/>
      <c r="AV529" s="156"/>
      <c r="AW529" s="71"/>
      <c r="AX529" s="72"/>
      <c r="AY529" s="111"/>
      <c r="AZ529" s="71"/>
      <c r="BA529" s="72"/>
      <c r="BB529" s="171"/>
      <c r="BC529" s="72"/>
      <c r="BD529" s="75"/>
    </row>
    <row r="530" ht="16.5" customHeight="1" outlineLevel="1">
      <c r="A530" s="75"/>
      <c r="B530" s="105"/>
      <c r="C530" s="106"/>
      <c r="D530" s="72"/>
      <c r="E530" s="107"/>
      <c r="F530" s="71"/>
      <c r="G530" s="107"/>
      <c r="H530" s="71"/>
      <c r="I530" s="107"/>
      <c r="J530" s="71"/>
      <c r="K530" s="71"/>
      <c r="L530" s="71"/>
      <c r="M530" s="72"/>
      <c r="N530" s="246"/>
      <c r="O530" s="72"/>
      <c r="P530" s="109"/>
      <c r="Q530" s="71"/>
      <c r="R530" s="110"/>
      <c r="S530" s="72"/>
      <c r="T530" s="111"/>
      <c r="U530" s="72"/>
      <c r="V530" s="112"/>
      <c r="W530" s="71"/>
      <c r="X530" s="72"/>
      <c r="Y530" s="112"/>
      <c r="Z530" s="72"/>
      <c r="AA530" s="75"/>
      <c r="AB530" s="169"/>
      <c r="AC530" s="72"/>
      <c r="AD530" s="170"/>
      <c r="AE530" s="72"/>
      <c r="AF530" s="170"/>
      <c r="AG530" s="71"/>
      <c r="AH530" s="72"/>
      <c r="AI530" s="170"/>
      <c r="AJ530" s="71"/>
      <c r="AK530" s="72"/>
      <c r="AL530" s="170"/>
      <c r="AM530" s="72"/>
      <c r="AN530" s="111"/>
      <c r="AO530" s="72"/>
      <c r="AP530" s="156"/>
      <c r="AQ530" s="72"/>
      <c r="AR530" s="156"/>
      <c r="AS530" s="72"/>
      <c r="AT530" s="160"/>
      <c r="AU530" s="72"/>
      <c r="AV530" s="156"/>
      <c r="AW530" s="71"/>
      <c r="AX530" s="72"/>
      <c r="AY530" s="111"/>
      <c r="AZ530" s="71"/>
      <c r="BA530" s="72"/>
      <c r="BB530" s="171"/>
      <c r="BC530" s="72"/>
      <c r="BD530" s="75"/>
    </row>
    <row r="531" ht="16.5" customHeight="1" outlineLevel="1">
      <c r="A531" s="75"/>
      <c r="B531" s="105"/>
      <c r="C531" s="106"/>
      <c r="D531" s="72"/>
      <c r="E531" s="107"/>
      <c r="F531" s="71"/>
      <c r="G531" s="107"/>
      <c r="H531" s="71"/>
      <c r="I531" s="107"/>
      <c r="J531" s="71"/>
      <c r="K531" s="71"/>
      <c r="L531" s="71"/>
      <c r="M531" s="72"/>
      <c r="N531" s="246"/>
      <c r="O531" s="72"/>
      <c r="P531" s="109"/>
      <c r="Q531" s="71"/>
      <c r="R531" s="110"/>
      <c r="S531" s="72"/>
      <c r="T531" s="111"/>
      <c r="U531" s="72"/>
      <c r="V531" s="112"/>
      <c r="W531" s="71"/>
      <c r="X531" s="72"/>
      <c r="Y531" s="112"/>
      <c r="Z531" s="72"/>
      <c r="AA531" s="75"/>
      <c r="AB531" s="169"/>
      <c r="AC531" s="72"/>
      <c r="AD531" s="170"/>
      <c r="AE531" s="72"/>
      <c r="AF531" s="170"/>
      <c r="AG531" s="71"/>
      <c r="AH531" s="72"/>
      <c r="AI531" s="170"/>
      <c r="AJ531" s="71"/>
      <c r="AK531" s="72"/>
      <c r="AL531" s="170"/>
      <c r="AM531" s="72"/>
      <c r="AN531" s="111"/>
      <c r="AO531" s="72"/>
      <c r="AP531" s="156"/>
      <c r="AQ531" s="72"/>
      <c r="AR531" s="156"/>
      <c r="AS531" s="72"/>
      <c r="AT531" s="160"/>
      <c r="AU531" s="72"/>
      <c r="AV531" s="156"/>
      <c r="AW531" s="71"/>
      <c r="AX531" s="72"/>
      <c r="AY531" s="111"/>
      <c r="AZ531" s="71"/>
      <c r="BA531" s="72"/>
      <c r="BB531" s="171"/>
      <c r="BC531" s="72"/>
      <c r="BD531" s="75"/>
    </row>
    <row r="532" ht="16.5" customHeight="1" outlineLevel="1">
      <c r="A532" s="75"/>
      <c r="B532" s="105"/>
      <c r="C532" s="106"/>
      <c r="D532" s="72"/>
      <c r="E532" s="107"/>
      <c r="F532" s="71"/>
      <c r="G532" s="107"/>
      <c r="H532" s="71"/>
      <c r="I532" s="107"/>
      <c r="J532" s="71"/>
      <c r="K532" s="71"/>
      <c r="L532" s="71"/>
      <c r="M532" s="72"/>
      <c r="N532" s="246"/>
      <c r="O532" s="72"/>
      <c r="P532" s="109"/>
      <c r="Q532" s="71"/>
      <c r="R532" s="110"/>
      <c r="S532" s="72"/>
      <c r="T532" s="111"/>
      <c r="U532" s="72"/>
      <c r="V532" s="112"/>
      <c r="W532" s="71"/>
      <c r="X532" s="72"/>
      <c r="Y532" s="112"/>
      <c r="Z532" s="72"/>
      <c r="AA532" s="75"/>
      <c r="AB532" s="169"/>
      <c r="AC532" s="72"/>
      <c r="AD532" s="170"/>
      <c r="AE532" s="72"/>
      <c r="AF532" s="170"/>
      <c r="AG532" s="71"/>
      <c r="AH532" s="72"/>
      <c r="AI532" s="170"/>
      <c r="AJ532" s="71"/>
      <c r="AK532" s="72"/>
      <c r="AL532" s="170"/>
      <c r="AM532" s="72"/>
      <c r="AN532" s="111"/>
      <c r="AO532" s="72"/>
      <c r="AP532" s="156"/>
      <c r="AQ532" s="72"/>
      <c r="AR532" s="156"/>
      <c r="AS532" s="72"/>
      <c r="AT532" s="160"/>
      <c r="AU532" s="72"/>
      <c r="AV532" s="156"/>
      <c r="AW532" s="71"/>
      <c r="AX532" s="72"/>
      <c r="AY532" s="111"/>
      <c r="AZ532" s="71"/>
      <c r="BA532" s="72"/>
      <c r="BB532" s="171"/>
      <c r="BC532" s="72"/>
      <c r="BD532" s="75"/>
    </row>
    <row r="533" ht="16.5" customHeight="1" outlineLevel="1">
      <c r="A533" s="75"/>
      <c r="B533" s="105"/>
      <c r="C533" s="106"/>
      <c r="D533" s="72"/>
      <c r="E533" s="107"/>
      <c r="F533" s="71"/>
      <c r="G533" s="107"/>
      <c r="H533" s="71"/>
      <c r="I533" s="107"/>
      <c r="J533" s="71"/>
      <c r="K533" s="71"/>
      <c r="L533" s="71"/>
      <c r="M533" s="72"/>
      <c r="N533" s="246"/>
      <c r="O533" s="72"/>
      <c r="P533" s="109"/>
      <c r="Q533" s="71"/>
      <c r="R533" s="110"/>
      <c r="S533" s="72"/>
      <c r="T533" s="111"/>
      <c r="U533" s="72"/>
      <c r="V533" s="112"/>
      <c r="W533" s="71"/>
      <c r="X533" s="72"/>
      <c r="Y533" s="112"/>
      <c r="Z533" s="72"/>
      <c r="AA533" s="75"/>
      <c r="AB533" s="169"/>
      <c r="AC533" s="72"/>
      <c r="AD533" s="170"/>
      <c r="AE533" s="72"/>
      <c r="AF533" s="170"/>
      <c r="AG533" s="71"/>
      <c r="AH533" s="72"/>
      <c r="AI533" s="170"/>
      <c r="AJ533" s="71"/>
      <c r="AK533" s="72"/>
      <c r="AL533" s="170"/>
      <c r="AM533" s="72"/>
      <c r="AN533" s="111"/>
      <c r="AO533" s="72"/>
      <c r="AP533" s="156"/>
      <c r="AQ533" s="72"/>
      <c r="AR533" s="156"/>
      <c r="AS533" s="72"/>
      <c r="AT533" s="160"/>
      <c r="AU533" s="72"/>
      <c r="AV533" s="156"/>
      <c r="AW533" s="71"/>
      <c r="AX533" s="72"/>
      <c r="AY533" s="111"/>
      <c r="AZ533" s="71"/>
      <c r="BA533" s="72"/>
      <c r="BB533" s="171"/>
      <c r="BC533" s="72"/>
      <c r="BD533" s="75"/>
    </row>
    <row r="534" ht="16.5" customHeight="1" outlineLevel="1">
      <c r="A534" s="75"/>
      <c r="B534" s="105"/>
      <c r="C534" s="106"/>
      <c r="D534" s="72"/>
      <c r="E534" s="107"/>
      <c r="F534" s="71"/>
      <c r="G534" s="107"/>
      <c r="H534" s="71"/>
      <c r="I534" s="107"/>
      <c r="J534" s="71"/>
      <c r="K534" s="71"/>
      <c r="L534" s="71"/>
      <c r="M534" s="72"/>
      <c r="N534" s="246"/>
      <c r="O534" s="72"/>
      <c r="P534" s="109"/>
      <c r="Q534" s="71"/>
      <c r="R534" s="110"/>
      <c r="S534" s="72"/>
      <c r="T534" s="111"/>
      <c r="U534" s="72"/>
      <c r="V534" s="112"/>
      <c r="W534" s="71"/>
      <c r="X534" s="72"/>
      <c r="Y534" s="112"/>
      <c r="Z534" s="72"/>
      <c r="AA534" s="75"/>
      <c r="AB534" s="169"/>
      <c r="AC534" s="72"/>
      <c r="AD534" s="170"/>
      <c r="AE534" s="72"/>
      <c r="AF534" s="170"/>
      <c r="AG534" s="71"/>
      <c r="AH534" s="72"/>
      <c r="AI534" s="170"/>
      <c r="AJ534" s="71"/>
      <c r="AK534" s="72"/>
      <c r="AL534" s="170"/>
      <c r="AM534" s="72"/>
      <c r="AN534" s="111"/>
      <c r="AO534" s="72"/>
      <c r="AP534" s="156"/>
      <c r="AQ534" s="72"/>
      <c r="AR534" s="156"/>
      <c r="AS534" s="72"/>
      <c r="AT534" s="160"/>
      <c r="AU534" s="72"/>
      <c r="AV534" s="156"/>
      <c r="AW534" s="71"/>
      <c r="AX534" s="72"/>
      <c r="AY534" s="111"/>
      <c r="AZ534" s="71"/>
      <c r="BA534" s="72"/>
      <c r="BB534" s="171"/>
      <c r="BC534" s="72"/>
      <c r="BD534" s="75"/>
    </row>
    <row r="535" ht="16.5" customHeight="1" outlineLevel="1">
      <c r="A535" s="75"/>
      <c r="B535" s="105"/>
      <c r="C535" s="106"/>
      <c r="D535" s="72"/>
      <c r="E535" s="107"/>
      <c r="F535" s="71"/>
      <c r="G535" s="107"/>
      <c r="H535" s="71"/>
      <c r="I535" s="107"/>
      <c r="J535" s="71"/>
      <c r="K535" s="71"/>
      <c r="L535" s="71"/>
      <c r="M535" s="72"/>
      <c r="N535" s="246"/>
      <c r="O535" s="72"/>
      <c r="P535" s="109"/>
      <c r="Q535" s="71"/>
      <c r="R535" s="110"/>
      <c r="S535" s="72"/>
      <c r="T535" s="111"/>
      <c r="U535" s="72"/>
      <c r="V535" s="112"/>
      <c r="W535" s="71"/>
      <c r="X535" s="72"/>
      <c r="Y535" s="112"/>
      <c r="Z535" s="72"/>
      <c r="AA535" s="75"/>
      <c r="AB535" s="169"/>
      <c r="AC535" s="72"/>
      <c r="AD535" s="170"/>
      <c r="AE535" s="72"/>
      <c r="AF535" s="170"/>
      <c r="AG535" s="71"/>
      <c r="AH535" s="72"/>
      <c r="AI535" s="170"/>
      <c r="AJ535" s="71"/>
      <c r="AK535" s="72"/>
      <c r="AL535" s="170"/>
      <c r="AM535" s="72"/>
      <c r="AN535" s="111"/>
      <c r="AO535" s="72"/>
      <c r="AP535" s="156"/>
      <c r="AQ535" s="72"/>
      <c r="AR535" s="156"/>
      <c r="AS535" s="72"/>
      <c r="AT535" s="160"/>
      <c r="AU535" s="72"/>
      <c r="AV535" s="156"/>
      <c r="AW535" s="71"/>
      <c r="AX535" s="72"/>
      <c r="AY535" s="111"/>
      <c r="AZ535" s="71"/>
      <c r="BA535" s="72"/>
      <c r="BB535" s="171"/>
      <c r="BC535" s="72"/>
      <c r="BD535" s="75"/>
    </row>
    <row r="536" ht="16.5" customHeight="1" outlineLevel="1">
      <c r="A536" s="75"/>
      <c r="B536" s="105"/>
      <c r="C536" s="106"/>
      <c r="D536" s="72"/>
      <c r="E536" s="107"/>
      <c r="F536" s="71"/>
      <c r="G536" s="107"/>
      <c r="H536" s="71"/>
      <c r="I536" s="107"/>
      <c r="J536" s="71"/>
      <c r="K536" s="71"/>
      <c r="L536" s="71"/>
      <c r="M536" s="72"/>
      <c r="N536" s="246"/>
      <c r="O536" s="72"/>
      <c r="P536" s="109"/>
      <c r="Q536" s="71"/>
      <c r="R536" s="110"/>
      <c r="S536" s="72"/>
      <c r="T536" s="111"/>
      <c r="U536" s="72"/>
      <c r="V536" s="112"/>
      <c r="W536" s="71"/>
      <c r="X536" s="72"/>
      <c r="Y536" s="112"/>
      <c r="Z536" s="72"/>
      <c r="AA536" s="75"/>
      <c r="AB536" s="169"/>
      <c r="AC536" s="72"/>
      <c r="AD536" s="170"/>
      <c r="AE536" s="72"/>
      <c r="AF536" s="170"/>
      <c r="AG536" s="71"/>
      <c r="AH536" s="72"/>
      <c r="AI536" s="170"/>
      <c r="AJ536" s="71"/>
      <c r="AK536" s="72"/>
      <c r="AL536" s="170"/>
      <c r="AM536" s="72"/>
      <c r="AN536" s="111"/>
      <c r="AO536" s="72"/>
      <c r="AP536" s="156"/>
      <c r="AQ536" s="72"/>
      <c r="AR536" s="156"/>
      <c r="AS536" s="72"/>
      <c r="AT536" s="160"/>
      <c r="AU536" s="72"/>
      <c r="AV536" s="156"/>
      <c r="AW536" s="71"/>
      <c r="AX536" s="72"/>
      <c r="AY536" s="111"/>
      <c r="AZ536" s="71"/>
      <c r="BA536" s="72"/>
      <c r="BB536" s="171"/>
      <c r="BC536" s="72"/>
      <c r="BD536" s="75"/>
    </row>
    <row r="537" ht="16.5" customHeight="1" outlineLevel="1">
      <c r="A537" s="75"/>
      <c r="B537" s="105"/>
      <c r="C537" s="106"/>
      <c r="D537" s="72"/>
      <c r="E537" s="107"/>
      <c r="F537" s="71"/>
      <c r="G537" s="107"/>
      <c r="H537" s="71"/>
      <c r="I537" s="107"/>
      <c r="J537" s="71"/>
      <c r="K537" s="71"/>
      <c r="L537" s="71"/>
      <c r="M537" s="72"/>
      <c r="N537" s="246"/>
      <c r="O537" s="72"/>
      <c r="P537" s="109"/>
      <c r="Q537" s="71"/>
      <c r="R537" s="110"/>
      <c r="S537" s="72"/>
      <c r="T537" s="111"/>
      <c r="U537" s="72"/>
      <c r="V537" s="112"/>
      <c r="W537" s="71"/>
      <c r="X537" s="72"/>
      <c r="Y537" s="112"/>
      <c r="Z537" s="72"/>
      <c r="AA537" s="75"/>
      <c r="AB537" s="169"/>
      <c r="AC537" s="72"/>
      <c r="AD537" s="170"/>
      <c r="AE537" s="72"/>
      <c r="AF537" s="170"/>
      <c r="AG537" s="71"/>
      <c r="AH537" s="72"/>
      <c r="AI537" s="170"/>
      <c r="AJ537" s="71"/>
      <c r="AK537" s="72"/>
      <c r="AL537" s="170"/>
      <c r="AM537" s="72"/>
      <c r="AN537" s="111"/>
      <c r="AO537" s="72"/>
      <c r="AP537" s="156"/>
      <c r="AQ537" s="72"/>
      <c r="AR537" s="156"/>
      <c r="AS537" s="72"/>
      <c r="AT537" s="160"/>
      <c r="AU537" s="72"/>
      <c r="AV537" s="156"/>
      <c r="AW537" s="71"/>
      <c r="AX537" s="72"/>
      <c r="AY537" s="111"/>
      <c r="AZ537" s="71"/>
      <c r="BA537" s="72"/>
      <c r="BB537" s="171"/>
      <c r="BC537" s="72"/>
      <c r="BD537" s="75"/>
    </row>
    <row r="538" ht="16.5" customHeight="1" outlineLevel="1">
      <c r="A538" s="75"/>
      <c r="B538" s="105"/>
      <c r="C538" s="106"/>
      <c r="D538" s="72"/>
      <c r="E538" s="107"/>
      <c r="F538" s="71"/>
      <c r="G538" s="107"/>
      <c r="H538" s="71"/>
      <c r="I538" s="107"/>
      <c r="J538" s="71"/>
      <c r="K538" s="71"/>
      <c r="L538" s="71"/>
      <c r="M538" s="72"/>
      <c r="N538" s="246"/>
      <c r="O538" s="72"/>
      <c r="P538" s="109"/>
      <c r="Q538" s="71"/>
      <c r="R538" s="110"/>
      <c r="S538" s="72"/>
      <c r="T538" s="111"/>
      <c r="U538" s="72"/>
      <c r="V538" s="112"/>
      <c r="W538" s="71"/>
      <c r="X538" s="72"/>
      <c r="Y538" s="112"/>
      <c r="Z538" s="72"/>
      <c r="AA538" s="75"/>
      <c r="AB538" s="169"/>
      <c r="AC538" s="72"/>
      <c r="AD538" s="170"/>
      <c r="AE538" s="72"/>
      <c r="AF538" s="170"/>
      <c r="AG538" s="71"/>
      <c r="AH538" s="72"/>
      <c r="AI538" s="170"/>
      <c r="AJ538" s="71"/>
      <c r="AK538" s="72"/>
      <c r="AL538" s="170"/>
      <c r="AM538" s="72"/>
      <c r="AN538" s="111"/>
      <c r="AO538" s="72"/>
      <c r="AP538" s="156"/>
      <c r="AQ538" s="72"/>
      <c r="AR538" s="156"/>
      <c r="AS538" s="72"/>
      <c r="AT538" s="160"/>
      <c r="AU538" s="72"/>
      <c r="AV538" s="156"/>
      <c r="AW538" s="71"/>
      <c r="AX538" s="72"/>
      <c r="AY538" s="111"/>
      <c r="AZ538" s="71"/>
      <c r="BA538" s="72"/>
      <c r="BB538" s="171"/>
      <c r="BC538" s="72"/>
      <c r="BD538" s="75"/>
    </row>
    <row r="539" ht="16.5" customHeight="1" outlineLevel="1">
      <c r="A539" s="75"/>
      <c r="B539" s="105"/>
      <c r="C539" s="106"/>
      <c r="D539" s="72"/>
      <c r="E539" s="107"/>
      <c r="F539" s="71"/>
      <c r="G539" s="107"/>
      <c r="H539" s="71"/>
      <c r="I539" s="107"/>
      <c r="J539" s="71"/>
      <c r="K539" s="71"/>
      <c r="L539" s="71"/>
      <c r="M539" s="72"/>
      <c r="N539" s="246"/>
      <c r="O539" s="72"/>
      <c r="P539" s="109"/>
      <c r="Q539" s="71"/>
      <c r="R539" s="110"/>
      <c r="S539" s="72"/>
      <c r="T539" s="111"/>
      <c r="U539" s="72"/>
      <c r="V539" s="112"/>
      <c r="W539" s="71"/>
      <c r="X539" s="72"/>
      <c r="Y539" s="112"/>
      <c r="Z539" s="72"/>
      <c r="AA539" s="75"/>
      <c r="AB539" s="169"/>
      <c r="AC539" s="72"/>
      <c r="AD539" s="170"/>
      <c r="AE539" s="72"/>
      <c r="AF539" s="170"/>
      <c r="AG539" s="71"/>
      <c r="AH539" s="72"/>
      <c r="AI539" s="170"/>
      <c r="AJ539" s="71"/>
      <c r="AK539" s="72"/>
      <c r="AL539" s="170"/>
      <c r="AM539" s="72"/>
      <c r="AN539" s="111"/>
      <c r="AO539" s="72"/>
      <c r="AP539" s="156"/>
      <c r="AQ539" s="72"/>
      <c r="AR539" s="156"/>
      <c r="AS539" s="72"/>
      <c r="AT539" s="160"/>
      <c r="AU539" s="72"/>
      <c r="AV539" s="156"/>
      <c r="AW539" s="71"/>
      <c r="AX539" s="72"/>
      <c r="AY539" s="111"/>
      <c r="AZ539" s="71"/>
      <c r="BA539" s="72"/>
      <c r="BB539" s="171"/>
      <c r="BC539" s="72"/>
      <c r="BD539" s="75"/>
    </row>
    <row r="540" ht="16.5" customHeight="1" outlineLevel="1">
      <c r="A540" s="75"/>
      <c r="B540" s="105"/>
      <c r="C540" s="106"/>
      <c r="D540" s="72"/>
      <c r="E540" s="107"/>
      <c r="F540" s="71"/>
      <c r="G540" s="107"/>
      <c r="H540" s="71"/>
      <c r="I540" s="107"/>
      <c r="J540" s="71"/>
      <c r="K540" s="71"/>
      <c r="L540" s="71"/>
      <c r="M540" s="72"/>
      <c r="N540" s="246"/>
      <c r="O540" s="72"/>
      <c r="P540" s="109"/>
      <c r="Q540" s="71"/>
      <c r="R540" s="110"/>
      <c r="S540" s="72"/>
      <c r="T540" s="111"/>
      <c r="U540" s="72"/>
      <c r="V540" s="112"/>
      <c r="W540" s="71"/>
      <c r="X540" s="72"/>
      <c r="Y540" s="112"/>
      <c r="Z540" s="72"/>
      <c r="AA540" s="75"/>
      <c r="AB540" s="169"/>
      <c r="AC540" s="72"/>
      <c r="AD540" s="170"/>
      <c r="AE540" s="72"/>
      <c r="AF540" s="170"/>
      <c r="AG540" s="71"/>
      <c r="AH540" s="72"/>
      <c r="AI540" s="170"/>
      <c r="AJ540" s="71"/>
      <c r="AK540" s="72"/>
      <c r="AL540" s="170"/>
      <c r="AM540" s="72"/>
      <c r="AN540" s="111"/>
      <c r="AO540" s="72"/>
      <c r="AP540" s="156"/>
      <c r="AQ540" s="72"/>
      <c r="AR540" s="156"/>
      <c r="AS540" s="72"/>
      <c r="AT540" s="160"/>
      <c r="AU540" s="72"/>
      <c r="AV540" s="156"/>
      <c r="AW540" s="71"/>
      <c r="AX540" s="72"/>
      <c r="AY540" s="111"/>
      <c r="AZ540" s="71"/>
      <c r="BA540" s="72"/>
      <c r="BB540" s="171"/>
      <c r="BC540" s="72"/>
      <c r="BD540" s="75"/>
    </row>
    <row r="541" ht="16.5" customHeight="1" outlineLevel="1">
      <c r="A541" s="75"/>
      <c r="B541" s="105"/>
      <c r="C541" s="106"/>
      <c r="D541" s="72"/>
      <c r="E541" s="107"/>
      <c r="F541" s="71"/>
      <c r="G541" s="107"/>
      <c r="H541" s="71"/>
      <c r="I541" s="107"/>
      <c r="J541" s="71"/>
      <c r="K541" s="71"/>
      <c r="L541" s="71"/>
      <c r="M541" s="72"/>
      <c r="N541" s="246"/>
      <c r="O541" s="72"/>
      <c r="P541" s="109"/>
      <c r="Q541" s="71"/>
      <c r="R541" s="110"/>
      <c r="S541" s="72"/>
      <c r="T541" s="111"/>
      <c r="U541" s="72"/>
      <c r="V541" s="112"/>
      <c r="W541" s="71"/>
      <c r="X541" s="72"/>
      <c r="Y541" s="112"/>
      <c r="Z541" s="72"/>
      <c r="AA541" s="75"/>
      <c r="AB541" s="169"/>
      <c r="AC541" s="72"/>
      <c r="AD541" s="170"/>
      <c r="AE541" s="72"/>
      <c r="AF541" s="170"/>
      <c r="AG541" s="71"/>
      <c r="AH541" s="72"/>
      <c r="AI541" s="170"/>
      <c r="AJ541" s="71"/>
      <c r="AK541" s="72"/>
      <c r="AL541" s="170"/>
      <c r="AM541" s="72"/>
      <c r="AN541" s="111"/>
      <c r="AO541" s="72"/>
      <c r="AP541" s="156"/>
      <c r="AQ541" s="72"/>
      <c r="AR541" s="156"/>
      <c r="AS541" s="72"/>
      <c r="AT541" s="160"/>
      <c r="AU541" s="72"/>
      <c r="AV541" s="156"/>
      <c r="AW541" s="71"/>
      <c r="AX541" s="72"/>
      <c r="AY541" s="111"/>
      <c r="AZ541" s="71"/>
      <c r="BA541" s="72"/>
      <c r="BB541" s="171"/>
      <c r="BC541" s="72"/>
      <c r="BD541" s="75"/>
    </row>
    <row r="542" ht="16.5" customHeight="1" outlineLevel="1">
      <c r="A542" s="75"/>
      <c r="B542" s="105"/>
      <c r="C542" s="106"/>
      <c r="D542" s="72"/>
      <c r="E542" s="107"/>
      <c r="F542" s="71"/>
      <c r="G542" s="107"/>
      <c r="H542" s="71"/>
      <c r="I542" s="107"/>
      <c r="J542" s="71"/>
      <c r="K542" s="71"/>
      <c r="L542" s="71"/>
      <c r="M542" s="72"/>
      <c r="N542" s="246"/>
      <c r="O542" s="72"/>
      <c r="P542" s="109"/>
      <c r="Q542" s="71"/>
      <c r="R542" s="110"/>
      <c r="S542" s="72"/>
      <c r="T542" s="111"/>
      <c r="U542" s="72"/>
      <c r="V542" s="112"/>
      <c r="W542" s="71"/>
      <c r="X542" s="72"/>
      <c r="Y542" s="112"/>
      <c r="Z542" s="72"/>
      <c r="AA542" s="75"/>
      <c r="AB542" s="169"/>
      <c r="AC542" s="72"/>
      <c r="AD542" s="170"/>
      <c r="AE542" s="72"/>
      <c r="AF542" s="170"/>
      <c r="AG542" s="71"/>
      <c r="AH542" s="72"/>
      <c r="AI542" s="170"/>
      <c r="AJ542" s="71"/>
      <c r="AK542" s="72"/>
      <c r="AL542" s="170"/>
      <c r="AM542" s="72"/>
      <c r="AN542" s="111"/>
      <c r="AO542" s="72"/>
      <c r="AP542" s="156"/>
      <c r="AQ542" s="72"/>
      <c r="AR542" s="156"/>
      <c r="AS542" s="72"/>
      <c r="AT542" s="160"/>
      <c r="AU542" s="72"/>
      <c r="AV542" s="156"/>
      <c r="AW542" s="71"/>
      <c r="AX542" s="72"/>
      <c r="AY542" s="111"/>
      <c r="AZ542" s="71"/>
      <c r="BA542" s="72"/>
      <c r="BB542" s="171"/>
      <c r="BC542" s="72"/>
      <c r="BD542" s="75"/>
    </row>
    <row r="543" ht="16.5" customHeight="1" outlineLevel="1">
      <c r="A543" s="75"/>
      <c r="B543" s="105"/>
      <c r="C543" s="106"/>
      <c r="D543" s="72"/>
      <c r="E543" s="107"/>
      <c r="F543" s="71"/>
      <c r="G543" s="107"/>
      <c r="H543" s="71"/>
      <c r="I543" s="107"/>
      <c r="J543" s="71"/>
      <c r="K543" s="71"/>
      <c r="L543" s="71"/>
      <c r="M543" s="72"/>
      <c r="N543" s="246"/>
      <c r="O543" s="72"/>
      <c r="P543" s="109"/>
      <c r="Q543" s="71"/>
      <c r="R543" s="110"/>
      <c r="S543" s="72"/>
      <c r="T543" s="111"/>
      <c r="U543" s="72"/>
      <c r="V543" s="112"/>
      <c r="W543" s="71"/>
      <c r="X543" s="72"/>
      <c r="Y543" s="112"/>
      <c r="Z543" s="72"/>
      <c r="AA543" s="75"/>
      <c r="AB543" s="169"/>
      <c r="AC543" s="72"/>
      <c r="AD543" s="170"/>
      <c r="AE543" s="72"/>
      <c r="AF543" s="170"/>
      <c r="AG543" s="71"/>
      <c r="AH543" s="72"/>
      <c r="AI543" s="170"/>
      <c r="AJ543" s="71"/>
      <c r="AK543" s="72"/>
      <c r="AL543" s="170"/>
      <c r="AM543" s="72"/>
      <c r="AN543" s="111"/>
      <c r="AO543" s="72"/>
      <c r="AP543" s="156"/>
      <c r="AQ543" s="72"/>
      <c r="AR543" s="156"/>
      <c r="AS543" s="72"/>
      <c r="AT543" s="160"/>
      <c r="AU543" s="72"/>
      <c r="AV543" s="156"/>
      <c r="AW543" s="71"/>
      <c r="AX543" s="72"/>
      <c r="AY543" s="111"/>
      <c r="AZ543" s="71"/>
      <c r="BA543" s="72"/>
      <c r="BB543" s="171"/>
      <c r="BC543" s="72"/>
      <c r="BD543" s="75"/>
    </row>
    <row r="544" ht="16.5" customHeight="1" outlineLevel="1">
      <c r="A544" s="75"/>
      <c r="B544" s="105"/>
      <c r="C544" s="106"/>
      <c r="D544" s="72"/>
      <c r="E544" s="107"/>
      <c r="F544" s="71"/>
      <c r="G544" s="107"/>
      <c r="H544" s="71"/>
      <c r="I544" s="107"/>
      <c r="J544" s="71"/>
      <c r="K544" s="71"/>
      <c r="L544" s="71"/>
      <c r="M544" s="72"/>
      <c r="N544" s="246"/>
      <c r="O544" s="72"/>
      <c r="P544" s="109"/>
      <c r="Q544" s="71"/>
      <c r="R544" s="110"/>
      <c r="S544" s="72"/>
      <c r="T544" s="111"/>
      <c r="U544" s="72"/>
      <c r="V544" s="112"/>
      <c r="W544" s="71"/>
      <c r="X544" s="72"/>
      <c r="Y544" s="112"/>
      <c r="Z544" s="72"/>
      <c r="AA544" s="75"/>
      <c r="AB544" s="169"/>
      <c r="AC544" s="72"/>
      <c r="AD544" s="170"/>
      <c r="AE544" s="72"/>
      <c r="AF544" s="170"/>
      <c r="AG544" s="71"/>
      <c r="AH544" s="72"/>
      <c r="AI544" s="170"/>
      <c r="AJ544" s="71"/>
      <c r="AK544" s="72"/>
      <c r="AL544" s="170"/>
      <c r="AM544" s="72"/>
      <c r="AN544" s="111"/>
      <c r="AO544" s="72"/>
      <c r="AP544" s="156"/>
      <c r="AQ544" s="72"/>
      <c r="AR544" s="156"/>
      <c r="AS544" s="72"/>
      <c r="AT544" s="160"/>
      <c r="AU544" s="72"/>
      <c r="AV544" s="156"/>
      <c r="AW544" s="71"/>
      <c r="AX544" s="72"/>
      <c r="AY544" s="111"/>
      <c r="AZ544" s="71"/>
      <c r="BA544" s="72"/>
      <c r="BB544" s="171"/>
      <c r="BC544" s="72"/>
      <c r="BD544" s="75"/>
    </row>
    <row r="545" ht="16.5" customHeight="1" outlineLevel="1">
      <c r="A545" s="75"/>
      <c r="B545" s="105"/>
      <c r="C545" s="106"/>
      <c r="D545" s="72"/>
      <c r="E545" s="107"/>
      <c r="F545" s="71"/>
      <c r="G545" s="107"/>
      <c r="H545" s="71"/>
      <c r="I545" s="107"/>
      <c r="J545" s="71"/>
      <c r="K545" s="71"/>
      <c r="L545" s="71"/>
      <c r="M545" s="72"/>
      <c r="N545" s="246"/>
      <c r="O545" s="72"/>
      <c r="P545" s="109"/>
      <c r="Q545" s="71"/>
      <c r="R545" s="110"/>
      <c r="S545" s="72"/>
      <c r="T545" s="111"/>
      <c r="U545" s="72"/>
      <c r="V545" s="112"/>
      <c r="W545" s="71"/>
      <c r="X545" s="72"/>
      <c r="Y545" s="112"/>
      <c r="Z545" s="72"/>
      <c r="AA545" s="75"/>
      <c r="AB545" s="169"/>
      <c r="AC545" s="72"/>
      <c r="AD545" s="170"/>
      <c r="AE545" s="72"/>
      <c r="AF545" s="170"/>
      <c r="AG545" s="71"/>
      <c r="AH545" s="72"/>
      <c r="AI545" s="170"/>
      <c r="AJ545" s="71"/>
      <c r="AK545" s="72"/>
      <c r="AL545" s="170"/>
      <c r="AM545" s="72"/>
      <c r="AN545" s="111"/>
      <c r="AO545" s="72"/>
      <c r="AP545" s="156"/>
      <c r="AQ545" s="72"/>
      <c r="AR545" s="156"/>
      <c r="AS545" s="72"/>
      <c r="AT545" s="160"/>
      <c r="AU545" s="72"/>
      <c r="AV545" s="156"/>
      <c r="AW545" s="71"/>
      <c r="AX545" s="72"/>
      <c r="AY545" s="111"/>
      <c r="AZ545" s="71"/>
      <c r="BA545" s="72"/>
      <c r="BB545" s="171"/>
      <c r="BC545" s="72"/>
      <c r="BD545" s="75"/>
    </row>
    <row r="546" ht="16.5" customHeight="1" outlineLevel="1">
      <c r="A546" s="75"/>
      <c r="B546" s="105"/>
      <c r="C546" s="106"/>
      <c r="D546" s="72"/>
      <c r="E546" s="107"/>
      <c r="F546" s="71"/>
      <c r="G546" s="107"/>
      <c r="H546" s="71"/>
      <c r="I546" s="107"/>
      <c r="J546" s="71"/>
      <c r="K546" s="71"/>
      <c r="L546" s="71"/>
      <c r="M546" s="72"/>
      <c r="N546" s="246"/>
      <c r="O546" s="72"/>
      <c r="P546" s="109"/>
      <c r="Q546" s="71"/>
      <c r="R546" s="110"/>
      <c r="S546" s="72"/>
      <c r="T546" s="111"/>
      <c r="U546" s="72"/>
      <c r="V546" s="112"/>
      <c r="W546" s="71"/>
      <c r="X546" s="72"/>
      <c r="Y546" s="112"/>
      <c r="Z546" s="72"/>
      <c r="AA546" s="75"/>
      <c r="AB546" s="169"/>
      <c r="AC546" s="72"/>
      <c r="AD546" s="170"/>
      <c r="AE546" s="72"/>
      <c r="AF546" s="170"/>
      <c r="AG546" s="71"/>
      <c r="AH546" s="72"/>
      <c r="AI546" s="170"/>
      <c r="AJ546" s="71"/>
      <c r="AK546" s="72"/>
      <c r="AL546" s="170"/>
      <c r="AM546" s="72"/>
      <c r="AN546" s="111"/>
      <c r="AO546" s="72"/>
      <c r="AP546" s="156"/>
      <c r="AQ546" s="72"/>
      <c r="AR546" s="156"/>
      <c r="AS546" s="72"/>
      <c r="AT546" s="160"/>
      <c r="AU546" s="72"/>
      <c r="AV546" s="156"/>
      <c r="AW546" s="71"/>
      <c r="AX546" s="72"/>
      <c r="AY546" s="111"/>
      <c r="AZ546" s="71"/>
      <c r="BA546" s="72"/>
      <c r="BB546" s="171"/>
      <c r="BC546" s="72"/>
      <c r="BD546" s="75"/>
    </row>
    <row r="547" ht="16.5" customHeight="1" outlineLevel="1">
      <c r="A547" s="75"/>
      <c r="B547" s="105"/>
      <c r="C547" s="106"/>
      <c r="D547" s="72"/>
      <c r="E547" s="107"/>
      <c r="F547" s="71"/>
      <c r="G547" s="107"/>
      <c r="H547" s="71"/>
      <c r="I547" s="107"/>
      <c r="J547" s="71"/>
      <c r="K547" s="71"/>
      <c r="L547" s="71"/>
      <c r="M547" s="72"/>
      <c r="N547" s="246"/>
      <c r="O547" s="72"/>
      <c r="P547" s="109"/>
      <c r="Q547" s="71"/>
      <c r="R547" s="110"/>
      <c r="S547" s="72"/>
      <c r="T547" s="111"/>
      <c r="U547" s="72"/>
      <c r="V547" s="112"/>
      <c r="W547" s="71"/>
      <c r="X547" s="72"/>
      <c r="Y547" s="112"/>
      <c r="Z547" s="72"/>
      <c r="AA547" s="75"/>
      <c r="AB547" s="169"/>
      <c r="AC547" s="72"/>
      <c r="AD547" s="170"/>
      <c r="AE547" s="72"/>
      <c r="AF547" s="170"/>
      <c r="AG547" s="71"/>
      <c r="AH547" s="72"/>
      <c r="AI547" s="170"/>
      <c r="AJ547" s="71"/>
      <c r="AK547" s="72"/>
      <c r="AL547" s="170"/>
      <c r="AM547" s="72"/>
      <c r="AN547" s="111"/>
      <c r="AO547" s="72"/>
      <c r="AP547" s="156"/>
      <c r="AQ547" s="72"/>
      <c r="AR547" s="156"/>
      <c r="AS547" s="72"/>
      <c r="AT547" s="160"/>
      <c r="AU547" s="72"/>
      <c r="AV547" s="156"/>
      <c r="AW547" s="71"/>
      <c r="AX547" s="72"/>
      <c r="AY547" s="111"/>
      <c r="AZ547" s="71"/>
      <c r="BA547" s="72"/>
      <c r="BB547" s="171"/>
      <c r="BC547" s="72"/>
      <c r="BD547" s="75"/>
    </row>
    <row r="548" ht="16.5" customHeight="1" outlineLevel="1">
      <c r="A548" s="75"/>
      <c r="B548" s="105"/>
      <c r="C548" s="106"/>
      <c r="D548" s="72"/>
      <c r="E548" s="107"/>
      <c r="F548" s="71"/>
      <c r="G548" s="107"/>
      <c r="H548" s="71"/>
      <c r="I548" s="107"/>
      <c r="J548" s="71"/>
      <c r="K548" s="71"/>
      <c r="L548" s="71"/>
      <c r="M548" s="72"/>
      <c r="N548" s="246"/>
      <c r="O548" s="72"/>
      <c r="P548" s="109"/>
      <c r="Q548" s="71"/>
      <c r="R548" s="110"/>
      <c r="S548" s="72"/>
      <c r="T548" s="111"/>
      <c r="U548" s="72"/>
      <c r="V548" s="112"/>
      <c r="W548" s="71"/>
      <c r="X548" s="72"/>
      <c r="Y548" s="112"/>
      <c r="Z548" s="72"/>
      <c r="AA548" s="75"/>
      <c r="AB548" s="169"/>
      <c r="AC548" s="72"/>
      <c r="AD548" s="170"/>
      <c r="AE548" s="72"/>
      <c r="AF548" s="170"/>
      <c r="AG548" s="71"/>
      <c r="AH548" s="72"/>
      <c r="AI548" s="170"/>
      <c r="AJ548" s="71"/>
      <c r="AK548" s="72"/>
      <c r="AL548" s="170"/>
      <c r="AM548" s="72"/>
      <c r="AN548" s="111"/>
      <c r="AO548" s="72"/>
      <c r="AP548" s="156"/>
      <c r="AQ548" s="72"/>
      <c r="AR548" s="156"/>
      <c r="AS548" s="72"/>
      <c r="AT548" s="160"/>
      <c r="AU548" s="72"/>
      <c r="AV548" s="156"/>
      <c r="AW548" s="71"/>
      <c r="AX548" s="72"/>
      <c r="AY548" s="111"/>
      <c r="AZ548" s="71"/>
      <c r="BA548" s="72"/>
      <c r="BB548" s="171"/>
      <c r="BC548" s="72"/>
      <c r="BD548" s="75"/>
    </row>
    <row r="549" ht="16.5" customHeight="1" outlineLevel="1">
      <c r="A549" s="75"/>
      <c r="B549" s="105"/>
      <c r="C549" s="106"/>
      <c r="D549" s="72"/>
      <c r="E549" s="107"/>
      <c r="F549" s="71"/>
      <c r="G549" s="107"/>
      <c r="H549" s="71"/>
      <c r="I549" s="107"/>
      <c r="J549" s="71"/>
      <c r="K549" s="71"/>
      <c r="L549" s="71"/>
      <c r="M549" s="72"/>
      <c r="N549" s="246"/>
      <c r="O549" s="72"/>
      <c r="P549" s="109"/>
      <c r="Q549" s="71"/>
      <c r="R549" s="110"/>
      <c r="S549" s="72"/>
      <c r="T549" s="111"/>
      <c r="U549" s="72"/>
      <c r="V549" s="112"/>
      <c r="W549" s="71"/>
      <c r="X549" s="72"/>
      <c r="Y549" s="112"/>
      <c r="Z549" s="72"/>
      <c r="AA549" s="75"/>
      <c r="AB549" s="169"/>
      <c r="AC549" s="72"/>
      <c r="AD549" s="170"/>
      <c r="AE549" s="72"/>
      <c r="AF549" s="170"/>
      <c r="AG549" s="71"/>
      <c r="AH549" s="72"/>
      <c r="AI549" s="170"/>
      <c r="AJ549" s="71"/>
      <c r="AK549" s="72"/>
      <c r="AL549" s="170"/>
      <c r="AM549" s="72"/>
      <c r="AN549" s="111"/>
      <c r="AO549" s="72"/>
      <c r="AP549" s="156"/>
      <c r="AQ549" s="72"/>
      <c r="AR549" s="156"/>
      <c r="AS549" s="72"/>
      <c r="AT549" s="160"/>
      <c r="AU549" s="72"/>
      <c r="AV549" s="156"/>
      <c r="AW549" s="71"/>
      <c r="AX549" s="72"/>
      <c r="AY549" s="111"/>
      <c r="AZ549" s="71"/>
      <c r="BA549" s="72"/>
      <c r="BB549" s="171"/>
      <c r="BC549" s="72"/>
      <c r="BD549" s="75"/>
    </row>
    <row r="550" ht="16.5" customHeight="1" outlineLevel="1">
      <c r="A550" s="75"/>
      <c r="B550" s="105"/>
      <c r="C550" s="106"/>
      <c r="D550" s="72"/>
      <c r="E550" s="107"/>
      <c r="F550" s="71"/>
      <c r="G550" s="107"/>
      <c r="H550" s="71"/>
      <c r="I550" s="107"/>
      <c r="J550" s="71"/>
      <c r="K550" s="71"/>
      <c r="L550" s="71"/>
      <c r="M550" s="72"/>
      <c r="N550" s="246"/>
      <c r="O550" s="72"/>
      <c r="P550" s="109"/>
      <c r="Q550" s="71"/>
      <c r="R550" s="110"/>
      <c r="S550" s="72"/>
      <c r="T550" s="111"/>
      <c r="U550" s="72"/>
      <c r="V550" s="112"/>
      <c r="W550" s="71"/>
      <c r="X550" s="72"/>
      <c r="Y550" s="112"/>
      <c r="Z550" s="72"/>
      <c r="AA550" s="75"/>
      <c r="AB550" s="169"/>
      <c r="AC550" s="72"/>
      <c r="AD550" s="170"/>
      <c r="AE550" s="72"/>
      <c r="AF550" s="170"/>
      <c r="AG550" s="71"/>
      <c r="AH550" s="72"/>
      <c r="AI550" s="170"/>
      <c r="AJ550" s="71"/>
      <c r="AK550" s="72"/>
      <c r="AL550" s="170"/>
      <c r="AM550" s="72"/>
      <c r="AN550" s="111"/>
      <c r="AO550" s="72"/>
      <c r="AP550" s="156"/>
      <c r="AQ550" s="72"/>
      <c r="AR550" s="156"/>
      <c r="AS550" s="72"/>
      <c r="AT550" s="160"/>
      <c r="AU550" s="72"/>
      <c r="AV550" s="156"/>
      <c r="AW550" s="71"/>
      <c r="AX550" s="72"/>
      <c r="AY550" s="111"/>
      <c r="AZ550" s="71"/>
      <c r="BA550" s="72"/>
      <c r="BB550" s="171"/>
      <c r="BC550" s="72"/>
      <c r="BD550" s="75"/>
    </row>
    <row r="551" ht="16.5" customHeight="1" outlineLevel="1">
      <c r="A551" s="75"/>
      <c r="B551" s="105"/>
      <c r="C551" s="106"/>
      <c r="D551" s="72"/>
      <c r="E551" s="107"/>
      <c r="F551" s="71"/>
      <c r="G551" s="107"/>
      <c r="H551" s="71"/>
      <c r="I551" s="107"/>
      <c r="J551" s="71"/>
      <c r="K551" s="71"/>
      <c r="L551" s="71"/>
      <c r="M551" s="72"/>
      <c r="N551" s="246"/>
      <c r="O551" s="72"/>
      <c r="P551" s="109"/>
      <c r="Q551" s="71"/>
      <c r="R551" s="110"/>
      <c r="S551" s="72"/>
      <c r="T551" s="111"/>
      <c r="U551" s="72"/>
      <c r="V551" s="112"/>
      <c r="W551" s="71"/>
      <c r="X551" s="72"/>
      <c r="Y551" s="112"/>
      <c r="Z551" s="72"/>
      <c r="AA551" s="75"/>
      <c r="AB551" s="169"/>
      <c r="AC551" s="72"/>
      <c r="AD551" s="170"/>
      <c r="AE551" s="72"/>
      <c r="AF551" s="170"/>
      <c r="AG551" s="71"/>
      <c r="AH551" s="72"/>
      <c r="AI551" s="170"/>
      <c r="AJ551" s="71"/>
      <c r="AK551" s="72"/>
      <c r="AL551" s="170"/>
      <c r="AM551" s="72"/>
      <c r="AN551" s="111"/>
      <c r="AO551" s="72"/>
      <c r="AP551" s="156"/>
      <c r="AQ551" s="72"/>
      <c r="AR551" s="156"/>
      <c r="AS551" s="72"/>
      <c r="AT551" s="160"/>
      <c r="AU551" s="72"/>
      <c r="AV551" s="156"/>
      <c r="AW551" s="71"/>
      <c r="AX551" s="72"/>
      <c r="AY551" s="111"/>
      <c r="AZ551" s="71"/>
      <c r="BA551" s="72"/>
      <c r="BB551" s="171"/>
      <c r="BC551" s="72"/>
      <c r="BD551" s="75"/>
    </row>
    <row r="552" ht="16.5" customHeight="1" outlineLevel="1">
      <c r="A552" s="75"/>
      <c r="B552" s="105"/>
      <c r="C552" s="106"/>
      <c r="D552" s="72"/>
      <c r="E552" s="107"/>
      <c r="F552" s="71"/>
      <c r="G552" s="107"/>
      <c r="H552" s="71"/>
      <c r="I552" s="107"/>
      <c r="J552" s="71"/>
      <c r="K552" s="71"/>
      <c r="L552" s="71"/>
      <c r="M552" s="72"/>
      <c r="N552" s="246"/>
      <c r="O552" s="72"/>
      <c r="P552" s="109"/>
      <c r="Q552" s="71"/>
      <c r="R552" s="110"/>
      <c r="S552" s="72"/>
      <c r="T552" s="111"/>
      <c r="U552" s="72"/>
      <c r="V552" s="112"/>
      <c r="W552" s="71"/>
      <c r="X552" s="72"/>
      <c r="Y552" s="112"/>
      <c r="Z552" s="72"/>
      <c r="AA552" s="75"/>
      <c r="AB552" s="169"/>
      <c r="AC552" s="72"/>
      <c r="AD552" s="170"/>
      <c r="AE552" s="72"/>
      <c r="AF552" s="170"/>
      <c r="AG552" s="71"/>
      <c r="AH552" s="72"/>
      <c r="AI552" s="170"/>
      <c r="AJ552" s="71"/>
      <c r="AK552" s="72"/>
      <c r="AL552" s="170"/>
      <c r="AM552" s="72"/>
      <c r="AN552" s="111"/>
      <c r="AO552" s="72"/>
      <c r="AP552" s="156"/>
      <c r="AQ552" s="72"/>
      <c r="AR552" s="156"/>
      <c r="AS552" s="72"/>
      <c r="AT552" s="160"/>
      <c r="AU552" s="72"/>
      <c r="AV552" s="156"/>
      <c r="AW552" s="71"/>
      <c r="AX552" s="72"/>
      <c r="AY552" s="111"/>
      <c r="AZ552" s="71"/>
      <c r="BA552" s="72"/>
      <c r="BB552" s="171"/>
      <c r="BC552" s="72"/>
      <c r="BD552" s="75"/>
    </row>
    <row r="553" ht="16.5" customHeight="1" outlineLevel="1">
      <c r="A553" s="75"/>
      <c r="B553" s="105"/>
      <c r="C553" s="106"/>
      <c r="D553" s="72"/>
      <c r="E553" s="107"/>
      <c r="F553" s="71"/>
      <c r="G553" s="107"/>
      <c r="H553" s="71"/>
      <c r="I553" s="107"/>
      <c r="J553" s="71"/>
      <c r="K553" s="71"/>
      <c r="L553" s="71"/>
      <c r="M553" s="72"/>
      <c r="N553" s="246"/>
      <c r="O553" s="72"/>
      <c r="P553" s="109"/>
      <c r="Q553" s="71"/>
      <c r="R553" s="110"/>
      <c r="S553" s="72"/>
      <c r="T553" s="111"/>
      <c r="U553" s="72"/>
      <c r="V553" s="112"/>
      <c r="W553" s="71"/>
      <c r="X553" s="72"/>
      <c r="Y553" s="112"/>
      <c r="Z553" s="72"/>
      <c r="AA553" s="75"/>
      <c r="AB553" s="169"/>
      <c r="AC553" s="72"/>
      <c r="AD553" s="170"/>
      <c r="AE553" s="72"/>
      <c r="AF553" s="170"/>
      <c r="AG553" s="71"/>
      <c r="AH553" s="72"/>
      <c r="AI553" s="170"/>
      <c r="AJ553" s="71"/>
      <c r="AK553" s="72"/>
      <c r="AL553" s="170"/>
      <c r="AM553" s="72"/>
      <c r="AN553" s="111"/>
      <c r="AO553" s="72"/>
      <c r="AP553" s="156"/>
      <c r="AQ553" s="72"/>
      <c r="AR553" s="156"/>
      <c r="AS553" s="72"/>
      <c r="AT553" s="160"/>
      <c r="AU553" s="72"/>
      <c r="AV553" s="156"/>
      <c r="AW553" s="71"/>
      <c r="AX553" s="72"/>
      <c r="AY553" s="111"/>
      <c r="AZ553" s="71"/>
      <c r="BA553" s="72"/>
      <c r="BB553" s="171"/>
      <c r="BC553" s="72"/>
      <c r="BD553" s="75"/>
    </row>
    <row r="554" ht="16.5" customHeight="1" outlineLevel="1">
      <c r="A554" s="75"/>
      <c r="B554" s="105"/>
      <c r="C554" s="106"/>
      <c r="D554" s="72"/>
      <c r="E554" s="107"/>
      <c r="F554" s="71"/>
      <c r="G554" s="107"/>
      <c r="H554" s="71"/>
      <c r="I554" s="107"/>
      <c r="J554" s="71"/>
      <c r="K554" s="71"/>
      <c r="L554" s="71"/>
      <c r="M554" s="72"/>
      <c r="N554" s="246"/>
      <c r="O554" s="72"/>
      <c r="P554" s="109"/>
      <c r="Q554" s="71"/>
      <c r="R554" s="110"/>
      <c r="S554" s="72"/>
      <c r="T554" s="111"/>
      <c r="U554" s="72"/>
      <c r="V554" s="112"/>
      <c r="W554" s="71"/>
      <c r="X554" s="72"/>
      <c r="Y554" s="112"/>
      <c r="Z554" s="72"/>
      <c r="AA554" s="75"/>
      <c r="AB554" s="169"/>
      <c r="AC554" s="72"/>
      <c r="AD554" s="170"/>
      <c r="AE554" s="72"/>
      <c r="AF554" s="170"/>
      <c r="AG554" s="71"/>
      <c r="AH554" s="72"/>
      <c r="AI554" s="170"/>
      <c r="AJ554" s="71"/>
      <c r="AK554" s="72"/>
      <c r="AL554" s="170"/>
      <c r="AM554" s="72"/>
      <c r="AN554" s="111"/>
      <c r="AO554" s="72"/>
      <c r="AP554" s="156"/>
      <c r="AQ554" s="72"/>
      <c r="AR554" s="156"/>
      <c r="AS554" s="72"/>
      <c r="AT554" s="160"/>
      <c r="AU554" s="72"/>
      <c r="AV554" s="156"/>
      <c r="AW554" s="71"/>
      <c r="AX554" s="72"/>
      <c r="AY554" s="111"/>
      <c r="AZ554" s="71"/>
      <c r="BA554" s="72"/>
      <c r="BB554" s="171"/>
      <c r="BC554" s="72"/>
      <c r="BD554" s="75"/>
    </row>
    <row r="555" ht="16.5" customHeight="1" outlineLevel="1">
      <c r="A555" s="75"/>
      <c r="B555" s="105"/>
      <c r="C555" s="106"/>
      <c r="D555" s="72"/>
      <c r="E555" s="107"/>
      <c r="F555" s="71"/>
      <c r="G555" s="107"/>
      <c r="H555" s="71"/>
      <c r="I555" s="107"/>
      <c r="J555" s="71"/>
      <c r="K555" s="71"/>
      <c r="L555" s="71"/>
      <c r="M555" s="72"/>
      <c r="N555" s="246"/>
      <c r="O555" s="72"/>
      <c r="P555" s="109"/>
      <c r="Q555" s="71"/>
      <c r="R555" s="110"/>
      <c r="S555" s="72"/>
      <c r="T555" s="111"/>
      <c r="U555" s="72"/>
      <c r="V555" s="112"/>
      <c r="W555" s="71"/>
      <c r="X555" s="72"/>
      <c r="Y555" s="112"/>
      <c r="Z555" s="72"/>
      <c r="AA555" s="75"/>
      <c r="AB555" s="169"/>
      <c r="AC555" s="72"/>
      <c r="AD555" s="170"/>
      <c r="AE555" s="72"/>
      <c r="AF555" s="170"/>
      <c r="AG555" s="71"/>
      <c r="AH555" s="72"/>
      <c r="AI555" s="170"/>
      <c r="AJ555" s="71"/>
      <c r="AK555" s="72"/>
      <c r="AL555" s="170"/>
      <c r="AM555" s="72"/>
      <c r="AN555" s="111"/>
      <c r="AO555" s="72"/>
      <c r="AP555" s="156"/>
      <c r="AQ555" s="72"/>
      <c r="AR555" s="156"/>
      <c r="AS555" s="72"/>
      <c r="AT555" s="160"/>
      <c r="AU555" s="72"/>
      <c r="AV555" s="156"/>
      <c r="AW555" s="71"/>
      <c r="AX555" s="72"/>
      <c r="AY555" s="111"/>
      <c r="AZ555" s="71"/>
      <c r="BA555" s="72"/>
      <c r="BB555" s="171"/>
      <c r="BC555" s="72"/>
      <c r="BD555" s="75"/>
    </row>
    <row r="556" ht="16.5" customHeight="1" outlineLevel="1">
      <c r="A556" s="75"/>
      <c r="B556" s="105"/>
      <c r="C556" s="106"/>
      <c r="D556" s="72"/>
      <c r="E556" s="107"/>
      <c r="F556" s="71"/>
      <c r="G556" s="107"/>
      <c r="H556" s="71"/>
      <c r="I556" s="107"/>
      <c r="J556" s="71"/>
      <c r="K556" s="71"/>
      <c r="L556" s="71"/>
      <c r="M556" s="72"/>
      <c r="N556" s="246"/>
      <c r="O556" s="72"/>
      <c r="P556" s="109"/>
      <c r="Q556" s="71"/>
      <c r="R556" s="110"/>
      <c r="S556" s="72"/>
      <c r="T556" s="111"/>
      <c r="U556" s="72"/>
      <c r="V556" s="112"/>
      <c r="W556" s="71"/>
      <c r="X556" s="72"/>
      <c r="Y556" s="112"/>
      <c r="Z556" s="72"/>
      <c r="AA556" s="75"/>
      <c r="AB556" s="169"/>
      <c r="AC556" s="72"/>
      <c r="AD556" s="170"/>
      <c r="AE556" s="72"/>
      <c r="AF556" s="170"/>
      <c r="AG556" s="71"/>
      <c r="AH556" s="72"/>
      <c r="AI556" s="170"/>
      <c r="AJ556" s="71"/>
      <c r="AK556" s="72"/>
      <c r="AL556" s="170"/>
      <c r="AM556" s="72"/>
      <c r="AN556" s="111"/>
      <c r="AO556" s="72"/>
      <c r="AP556" s="156"/>
      <c r="AQ556" s="72"/>
      <c r="AR556" s="156"/>
      <c r="AS556" s="72"/>
      <c r="AT556" s="160"/>
      <c r="AU556" s="72"/>
      <c r="AV556" s="156"/>
      <c r="AW556" s="71"/>
      <c r="AX556" s="72"/>
      <c r="AY556" s="111"/>
      <c r="AZ556" s="71"/>
      <c r="BA556" s="72"/>
      <c r="BB556" s="171"/>
      <c r="BC556" s="72"/>
      <c r="BD556" s="75"/>
    </row>
    <row r="557" ht="16.5" customHeight="1" outlineLevel="1">
      <c r="A557" s="75"/>
      <c r="B557" s="105"/>
      <c r="C557" s="106"/>
      <c r="D557" s="72"/>
      <c r="E557" s="107"/>
      <c r="F557" s="71"/>
      <c r="G557" s="107"/>
      <c r="H557" s="71"/>
      <c r="I557" s="107"/>
      <c r="J557" s="71"/>
      <c r="K557" s="71"/>
      <c r="L557" s="71"/>
      <c r="M557" s="72"/>
      <c r="N557" s="246"/>
      <c r="O557" s="72"/>
      <c r="P557" s="109"/>
      <c r="Q557" s="71"/>
      <c r="R557" s="110"/>
      <c r="S557" s="72"/>
      <c r="T557" s="111"/>
      <c r="U557" s="72"/>
      <c r="V557" s="112"/>
      <c r="W557" s="71"/>
      <c r="X557" s="72"/>
      <c r="Y557" s="112"/>
      <c r="Z557" s="72"/>
      <c r="AA557" s="75"/>
      <c r="AB557" s="169"/>
      <c r="AC557" s="72"/>
      <c r="AD557" s="170"/>
      <c r="AE557" s="72"/>
      <c r="AF557" s="170"/>
      <c r="AG557" s="71"/>
      <c r="AH557" s="72"/>
      <c r="AI557" s="170"/>
      <c r="AJ557" s="71"/>
      <c r="AK557" s="72"/>
      <c r="AL557" s="170"/>
      <c r="AM557" s="72"/>
      <c r="AN557" s="111"/>
      <c r="AO557" s="72"/>
      <c r="AP557" s="156"/>
      <c r="AQ557" s="72"/>
      <c r="AR557" s="156"/>
      <c r="AS557" s="72"/>
      <c r="AT557" s="160"/>
      <c r="AU557" s="72"/>
      <c r="AV557" s="156"/>
      <c r="AW557" s="71"/>
      <c r="AX557" s="72"/>
      <c r="AY557" s="111"/>
      <c r="AZ557" s="71"/>
      <c r="BA557" s="72"/>
      <c r="BB557" s="171"/>
      <c r="BC557" s="72"/>
      <c r="BD557" s="75"/>
    </row>
    <row r="558" ht="16.5" customHeight="1" outlineLevel="1">
      <c r="A558" s="75"/>
      <c r="B558" s="105"/>
      <c r="C558" s="106"/>
      <c r="D558" s="72"/>
      <c r="E558" s="107"/>
      <c r="F558" s="71"/>
      <c r="G558" s="107"/>
      <c r="H558" s="71"/>
      <c r="I558" s="107"/>
      <c r="J558" s="71"/>
      <c r="K558" s="71"/>
      <c r="L558" s="71"/>
      <c r="M558" s="72"/>
      <c r="N558" s="246"/>
      <c r="O558" s="72"/>
      <c r="P558" s="109"/>
      <c r="Q558" s="71"/>
      <c r="R558" s="110"/>
      <c r="S558" s="72"/>
      <c r="T558" s="111"/>
      <c r="U558" s="72"/>
      <c r="V558" s="112"/>
      <c r="W558" s="71"/>
      <c r="X558" s="72"/>
      <c r="Y558" s="112"/>
      <c r="Z558" s="72"/>
      <c r="AA558" s="75"/>
      <c r="AB558" s="169"/>
      <c r="AC558" s="72"/>
      <c r="AD558" s="170"/>
      <c r="AE558" s="72"/>
      <c r="AF558" s="170"/>
      <c r="AG558" s="71"/>
      <c r="AH558" s="72"/>
      <c r="AI558" s="170"/>
      <c r="AJ558" s="71"/>
      <c r="AK558" s="72"/>
      <c r="AL558" s="170"/>
      <c r="AM558" s="72"/>
      <c r="AN558" s="111"/>
      <c r="AO558" s="72"/>
      <c r="AP558" s="156"/>
      <c r="AQ558" s="72"/>
      <c r="AR558" s="156"/>
      <c r="AS558" s="72"/>
      <c r="AT558" s="160"/>
      <c r="AU558" s="72"/>
      <c r="AV558" s="156"/>
      <c r="AW558" s="71"/>
      <c r="AX558" s="72"/>
      <c r="AY558" s="111"/>
      <c r="AZ558" s="71"/>
      <c r="BA558" s="72"/>
      <c r="BB558" s="171"/>
      <c r="BC558" s="72"/>
      <c r="BD558" s="75"/>
    </row>
    <row r="559" ht="16.5" customHeight="1" outlineLevel="1">
      <c r="A559" s="75"/>
      <c r="B559" s="105"/>
      <c r="C559" s="106"/>
      <c r="D559" s="72"/>
      <c r="E559" s="107"/>
      <c r="F559" s="71"/>
      <c r="G559" s="107"/>
      <c r="H559" s="71"/>
      <c r="I559" s="107"/>
      <c r="J559" s="71"/>
      <c r="K559" s="71"/>
      <c r="L559" s="71"/>
      <c r="M559" s="72"/>
      <c r="N559" s="246"/>
      <c r="O559" s="72"/>
      <c r="P559" s="109"/>
      <c r="Q559" s="71"/>
      <c r="R559" s="110"/>
      <c r="S559" s="72"/>
      <c r="T559" s="111"/>
      <c r="U559" s="72"/>
      <c r="V559" s="112"/>
      <c r="W559" s="71"/>
      <c r="X559" s="72"/>
      <c r="Y559" s="112"/>
      <c r="Z559" s="72"/>
      <c r="AA559" s="75"/>
      <c r="AB559" s="169"/>
      <c r="AC559" s="72"/>
      <c r="AD559" s="170"/>
      <c r="AE559" s="72"/>
      <c r="AF559" s="170"/>
      <c r="AG559" s="71"/>
      <c r="AH559" s="72"/>
      <c r="AI559" s="170"/>
      <c r="AJ559" s="71"/>
      <c r="AK559" s="72"/>
      <c r="AL559" s="170"/>
      <c r="AM559" s="72"/>
      <c r="AN559" s="111"/>
      <c r="AO559" s="72"/>
      <c r="AP559" s="156"/>
      <c r="AQ559" s="72"/>
      <c r="AR559" s="156"/>
      <c r="AS559" s="72"/>
      <c r="AT559" s="160"/>
      <c r="AU559" s="72"/>
      <c r="AV559" s="156"/>
      <c r="AW559" s="71"/>
      <c r="AX559" s="72"/>
      <c r="AY559" s="111"/>
      <c r="AZ559" s="71"/>
      <c r="BA559" s="72"/>
      <c r="BB559" s="171"/>
      <c r="BC559" s="72"/>
      <c r="BD559" s="75"/>
    </row>
    <row r="560" ht="16.5" customHeight="1" outlineLevel="1">
      <c r="A560" s="75"/>
      <c r="B560" s="105"/>
      <c r="C560" s="106"/>
      <c r="D560" s="72"/>
      <c r="E560" s="107"/>
      <c r="F560" s="71"/>
      <c r="G560" s="107"/>
      <c r="H560" s="71"/>
      <c r="I560" s="107"/>
      <c r="J560" s="71"/>
      <c r="K560" s="71"/>
      <c r="L560" s="71"/>
      <c r="M560" s="72"/>
      <c r="N560" s="246"/>
      <c r="O560" s="72"/>
      <c r="P560" s="109"/>
      <c r="Q560" s="71"/>
      <c r="R560" s="110"/>
      <c r="S560" s="72"/>
      <c r="T560" s="111"/>
      <c r="U560" s="72"/>
      <c r="V560" s="112"/>
      <c r="W560" s="71"/>
      <c r="X560" s="72"/>
      <c r="Y560" s="112"/>
      <c r="Z560" s="72"/>
      <c r="AA560" s="75"/>
      <c r="AB560" s="169"/>
      <c r="AC560" s="72"/>
      <c r="AD560" s="170"/>
      <c r="AE560" s="72"/>
      <c r="AF560" s="170"/>
      <c r="AG560" s="71"/>
      <c r="AH560" s="72"/>
      <c r="AI560" s="170"/>
      <c r="AJ560" s="71"/>
      <c r="AK560" s="72"/>
      <c r="AL560" s="170"/>
      <c r="AM560" s="72"/>
      <c r="AN560" s="111"/>
      <c r="AO560" s="72"/>
      <c r="AP560" s="156"/>
      <c r="AQ560" s="72"/>
      <c r="AR560" s="156"/>
      <c r="AS560" s="72"/>
      <c r="AT560" s="160"/>
      <c r="AU560" s="72"/>
      <c r="AV560" s="156"/>
      <c r="AW560" s="71"/>
      <c r="AX560" s="72"/>
      <c r="AY560" s="111"/>
      <c r="AZ560" s="71"/>
      <c r="BA560" s="72"/>
      <c r="BB560" s="171"/>
      <c r="BC560" s="72"/>
      <c r="BD560" s="75"/>
    </row>
    <row r="561" ht="16.5" customHeight="1" outlineLevel="1">
      <c r="A561" s="75"/>
      <c r="B561" s="105"/>
      <c r="C561" s="106"/>
      <c r="D561" s="72"/>
      <c r="E561" s="107"/>
      <c r="F561" s="71"/>
      <c r="G561" s="107"/>
      <c r="H561" s="71"/>
      <c r="I561" s="107"/>
      <c r="J561" s="71"/>
      <c r="K561" s="71"/>
      <c r="L561" s="71"/>
      <c r="M561" s="72"/>
      <c r="N561" s="246"/>
      <c r="O561" s="72"/>
      <c r="P561" s="109"/>
      <c r="Q561" s="71"/>
      <c r="R561" s="110"/>
      <c r="S561" s="72"/>
      <c r="T561" s="111"/>
      <c r="U561" s="72"/>
      <c r="V561" s="112"/>
      <c r="W561" s="71"/>
      <c r="X561" s="72"/>
      <c r="Y561" s="112"/>
      <c r="Z561" s="72"/>
      <c r="AA561" s="75"/>
      <c r="AB561" s="169"/>
      <c r="AC561" s="72"/>
      <c r="AD561" s="170"/>
      <c r="AE561" s="72"/>
      <c r="AF561" s="170"/>
      <c r="AG561" s="71"/>
      <c r="AH561" s="72"/>
      <c r="AI561" s="170"/>
      <c r="AJ561" s="71"/>
      <c r="AK561" s="72"/>
      <c r="AL561" s="170"/>
      <c r="AM561" s="72"/>
      <c r="AN561" s="111"/>
      <c r="AO561" s="72"/>
      <c r="AP561" s="156"/>
      <c r="AQ561" s="72"/>
      <c r="AR561" s="156"/>
      <c r="AS561" s="72"/>
      <c r="AT561" s="160"/>
      <c r="AU561" s="72"/>
      <c r="AV561" s="156"/>
      <c r="AW561" s="71"/>
      <c r="AX561" s="72"/>
      <c r="AY561" s="111"/>
      <c r="AZ561" s="71"/>
      <c r="BA561" s="72"/>
      <c r="BB561" s="171"/>
      <c r="BC561" s="72"/>
      <c r="BD561" s="75"/>
    </row>
    <row r="562" ht="16.5" customHeight="1" outlineLevel="1">
      <c r="A562" s="75"/>
      <c r="B562" s="105"/>
      <c r="C562" s="106"/>
      <c r="D562" s="72"/>
      <c r="E562" s="107"/>
      <c r="F562" s="71"/>
      <c r="G562" s="107"/>
      <c r="H562" s="71"/>
      <c r="I562" s="107"/>
      <c r="J562" s="71"/>
      <c r="K562" s="71"/>
      <c r="L562" s="71"/>
      <c r="M562" s="72"/>
      <c r="N562" s="246"/>
      <c r="O562" s="72"/>
      <c r="P562" s="109"/>
      <c r="Q562" s="71"/>
      <c r="R562" s="110"/>
      <c r="S562" s="72"/>
      <c r="T562" s="111"/>
      <c r="U562" s="72"/>
      <c r="V562" s="112"/>
      <c r="W562" s="71"/>
      <c r="X562" s="72"/>
      <c r="Y562" s="112"/>
      <c r="Z562" s="72"/>
      <c r="AA562" s="75"/>
      <c r="AB562" s="169"/>
      <c r="AC562" s="72"/>
      <c r="AD562" s="170"/>
      <c r="AE562" s="72"/>
      <c r="AF562" s="170"/>
      <c r="AG562" s="71"/>
      <c r="AH562" s="72"/>
      <c r="AI562" s="170"/>
      <c r="AJ562" s="71"/>
      <c r="AK562" s="72"/>
      <c r="AL562" s="170"/>
      <c r="AM562" s="72"/>
      <c r="AN562" s="111"/>
      <c r="AO562" s="72"/>
      <c r="AP562" s="156"/>
      <c r="AQ562" s="72"/>
      <c r="AR562" s="156"/>
      <c r="AS562" s="72"/>
      <c r="AT562" s="160"/>
      <c r="AU562" s="72"/>
      <c r="AV562" s="156"/>
      <c r="AW562" s="71"/>
      <c r="AX562" s="72"/>
      <c r="AY562" s="111"/>
      <c r="AZ562" s="71"/>
      <c r="BA562" s="72"/>
      <c r="BB562" s="171"/>
      <c r="BC562" s="72"/>
      <c r="BD562" s="75"/>
    </row>
    <row r="563" ht="16.5" customHeight="1" outlineLevel="1">
      <c r="A563" s="75"/>
      <c r="B563" s="105"/>
      <c r="C563" s="106"/>
      <c r="D563" s="72"/>
      <c r="E563" s="107"/>
      <c r="F563" s="71"/>
      <c r="G563" s="107"/>
      <c r="H563" s="71"/>
      <c r="I563" s="107"/>
      <c r="J563" s="71"/>
      <c r="K563" s="71"/>
      <c r="L563" s="71"/>
      <c r="M563" s="72"/>
      <c r="N563" s="246"/>
      <c r="O563" s="72"/>
      <c r="P563" s="109"/>
      <c r="Q563" s="71"/>
      <c r="R563" s="110"/>
      <c r="S563" s="72"/>
      <c r="T563" s="111"/>
      <c r="U563" s="72"/>
      <c r="V563" s="112"/>
      <c r="W563" s="71"/>
      <c r="X563" s="72"/>
      <c r="Y563" s="112"/>
      <c r="Z563" s="72"/>
      <c r="AA563" s="75"/>
      <c r="AB563" s="169"/>
      <c r="AC563" s="72"/>
      <c r="AD563" s="170"/>
      <c r="AE563" s="72"/>
      <c r="AF563" s="170"/>
      <c r="AG563" s="71"/>
      <c r="AH563" s="72"/>
      <c r="AI563" s="170"/>
      <c r="AJ563" s="71"/>
      <c r="AK563" s="72"/>
      <c r="AL563" s="170"/>
      <c r="AM563" s="72"/>
      <c r="AN563" s="111"/>
      <c r="AO563" s="72"/>
      <c r="AP563" s="156"/>
      <c r="AQ563" s="72"/>
      <c r="AR563" s="156"/>
      <c r="AS563" s="72"/>
      <c r="AT563" s="160"/>
      <c r="AU563" s="72"/>
      <c r="AV563" s="156"/>
      <c r="AW563" s="71"/>
      <c r="AX563" s="72"/>
      <c r="AY563" s="111"/>
      <c r="AZ563" s="71"/>
      <c r="BA563" s="72"/>
      <c r="BB563" s="171"/>
      <c r="BC563" s="72"/>
      <c r="BD563" s="75"/>
    </row>
    <row r="564" ht="16.5" customHeight="1" outlineLevel="1">
      <c r="A564" s="75"/>
      <c r="B564" s="105"/>
      <c r="C564" s="106"/>
      <c r="D564" s="72"/>
      <c r="E564" s="107"/>
      <c r="F564" s="71"/>
      <c r="G564" s="107"/>
      <c r="H564" s="71"/>
      <c r="I564" s="107"/>
      <c r="J564" s="71"/>
      <c r="K564" s="71"/>
      <c r="L564" s="71"/>
      <c r="M564" s="72"/>
      <c r="N564" s="246"/>
      <c r="O564" s="72"/>
      <c r="P564" s="109"/>
      <c r="Q564" s="71"/>
      <c r="R564" s="110"/>
      <c r="S564" s="72"/>
      <c r="T564" s="111"/>
      <c r="U564" s="72"/>
      <c r="V564" s="112"/>
      <c r="W564" s="71"/>
      <c r="X564" s="72"/>
      <c r="Y564" s="112"/>
      <c r="Z564" s="72"/>
      <c r="AA564" s="75"/>
      <c r="AB564" s="169"/>
      <c r="AC564" s="72"/>
      <c r="AD564" s="170"/>
      <c r="AE564" s="72"/>
      <c r="AF564" s="170"/>
      <c r="AG564" s="71"/>
      <c r="AH564" s="72"/>
      <c r="AI564" s="170"/>
      <c r="AJ564" s="71"/>
      <c r="AK564" s="72"/>
      <c r="AL564" s="170"/>
      <c r="AM564" s="72"/>
      <c r="AN564" s="111"/>
      <c r="AO564" s="72"/>
      <c r="AP564" s="156"/>
      <c r="AQ564" s="72"/>
      <c r="AR564" s="156"/>
      <c r="AS564" s="72"/>
      <c r="AT564" s="160"/>
      <c r="AU564" s="72"/>
      <c r="AV564" s="156"/>
      <c r="AW564" s="71"/>
      <c r="AX564" s="72"/>
      <c r="AY564" s="111"/>
      <c r="AZ564" s="71"/>
      <c r="BA564" s="72"/>
      <c r="BB564" s="171"/>
      <c r="BC564" s="72"/>
      <c r="BD564" s="75"/>
    </row>
    <row r="565" ht="16.5" customHeight="1" outlineLevel="1">
      <c r="A565" s="75"/>
      <c r="B565" s="105"/>
      <c r="C565" s="106"/>
      <c r="D565" s="72"/>
      <c r="E565" s="107"/>
      <c r="F565" s="71"/>
      <c r="G565" s="107"/>
      <c r="H565" s="71"/>
      <c r="I565" s="107"/>
      <c r="J565" s="71"/>
      <c r="K565" s="71"/>
      <c r="L565" s="71"/>
      <c r="M565" s="72"/>
      <c r="N565" s="246"/>
      <c r="O565" s="72"/>
      <c r="P565" s="109"/>
      <c r="Q565" s="71"/>
      <c r="R565" s="110"/>
      <c r="S565" s="72"/>
      <c r="T565" s="111"/>
      <c r="U565" s="72"/>
      <c r="V565" s="112"/>
      <c r="W565" s="71"/>
      <c r="X565" s="72"/>
      <c r="Y565" s="112"/>
      <c r="Z565" s="72"/>
      <c r="AA565" s="75"/>
      <c r="AB565" s="169"/>
      <c r="AC565" s="72"/>
      <c r="AD565" s="170"/>
      <c r="AE565" s="72"/>
      <c r="AF565" s="170"/>
      <c r="AG565" s="71"/>
      <c r="AH565" s="72"/>
      <c r="AI565" s="170"/>
      <c r="AJ565" s="71"/>
      <c r="AK565" s="72"/>
      <c r="AL565" s="170"/>
      <c r="AM565" s="72"/>
      <c r="AN565" s="111"/>
      <c r="AO565" s="72"/>
      <c r="AP565" s="156"/>
      <c r="AQ565" s="72"/>
      <c r="AR565" s="156"/>
      <c r="AS565" s="72"/>
      <c r="AT565" s="160"/>
      <c r="AU565" s="72"/>
      <c r="AV565" s="156"/>
      <c r="AW565" s="71"/>
      <c r="AX565" s="72"/>
      <c r="AY565" s="111"/>
      <c r="AZ565" s="71"/>
      <c r="BA565" s="72"/>
      <c r="BB565" s="171"/>
      <c r="BC565" s="72"/>
      <c r="BD565" s="75"/>
    </row>
    <row r="566" ht="16.5" customHeight="1" outlineLevel="1">
      <c r="A566" s="75"/>
      <c r="B566" s="105"/>
      <c r="C566" s="106"/>
      <c r="D566" s="72"/>
      <c r="E566" s="107"/>
      <c r="F566" s="71"/>
      <c r="G566" s="107"/>
      <c r="H566" s="71"/>
      <c r="I566" s="107"/>
      <c r="J566" s="71"/>
      <c r="K566" s="71"/>
      <c r="L566" s="71"/>
      <c r="M566" s="72"/>
      <c r="N566" s="246"/>
      <c r="O566" s="72"/>
      <c r="P566" s="109"/>
      <c r="Q566" s="71"/>
      <c r="R566" s="110"/>
      <c r="S566" s="72"/>
      <c r="T566" s="111"/>
      <c r="U566" s="72"/>
      <c r="V566" s="112"/>
      <c r="W566" s="71"/>
      <c r="X566" s="72"/>
      <c r="Y566" s="112"/>
      <c r="Z566" s="72"/>
      <c r="AA566" s="75"/>
      <c r="AB566" s="169"/>
      <c r="AC566" s="72"/>
      <c r="AD566" s="170"/>
      <c r="AE566" s="72"/>
      <c r="AF566" s="170"/>
      <c r="AG566" s="71"/>
      <c r="AH566" s="72"/>
      <c r="AI566" s="170"/>
      <c r="AJ566" s="71"/>
      <c r="AK566" s="72"/>
      <c r="AL566" s="170"/>
      <c r="AM566" s="72"/>
      <c r="AN566" s="111"/>
      <c r="AO566" s="72"/>
      <c r="AP566" s="156"/>
      <c r="AQ566" s="72"/>
      <c r="AR566" s="156"/>
      <c r="AS566" s="72"/>
      <c r="AT566" s="160"/>
      <c r="AU566" s="72"/>
      <c r="AV566" s="156"/>
      <c r="AW566" s="71"/>
      <c r="AX566" s="72"/>
      <c r="AY566" s="111"/>
      <c r="AZ566" s="71"/>
      <c r="BA566" s="72"/>
      <c r="BB566" s="171"/>
      <c r="BC566" s="72"/>
      <c r="BD566" s="75"/>
    </row>
    <row r="567" ht="16.5" customHeight="1" outlineLevel="1">
      <c r="A567" s="75"/>
      <c r="B567" s="105"/>
      <c r="C567" s="106"/>
      <c r="D567" s="72"/>
      <c r="E567" s="107"/>
      <c r="F567" s="71"/>
      <c r="G567" s="107"/>
      <c r="H567" s="71"/>
      <c r="I567" s="107"/>
      <c r="J567" s="71"/>
      <c r="K567" s="71"/>
      <c r="L567" s="71"/>
      <c r="M567" s="72"/>
      <c r="N567" s="246"/>
      <c r="O567" s="72"/>
      <c r="P567" s="109"/>
      <c r="Q567" s="71"/>
      <c r="R567" s="110"/>
      <c r="S567" s="72"/>
      <c r="T567" s="111"/>
      <c r="U567" s="72"/>
      <c r="V567" s="112"/>
      <c r="W567" s="71"/>
      <c r="X567" s="72"/>
      <c r="Y567" s="112"/>
      <c r="Z567" s="72"/>
      <c r="AA567" s="75"/>
      <c r="AB567" s="169"/>
      <c r="AC567" s="72"/>
      <c r="AD567" s="170"/>
      <c r="AE567" s="72"/>
      <c r="AF567" s="170"/>
      <c r="AG567" s="71"/>
      <c r="AH567" s="72"/>
      <c r="AI567" s="170"/>
      <c r="AJ567" s="71"/>
      <c r="AK567" s="72"/>
      <c r="AL567" s="170"/>
      <c r="AM567" s="72"/>
      <c r="AN567" s="111"/>
      <c r="AO567" s="72"/>
      <c r="AP567" s="156"/>
      <c r="AQ567" s="72"/>
      <c r="AR567" s="156"/>
      <c r="AS567" s="72"/>
      <c r="AT567" s="160"/>
      <c r="AU567" s="72"/>
      <c r="AV567" s="156"/>
      <c r="AW567" s="71"/>
      <c r="AX567" s="72"/>
      <c r="AY567" s="111"/>
      <c r="AZ567" s="71"/>
      <c r="BA567" s="72"/>
      <c r="BB567" s="171"/>
      <c r="BC567" s="72"/>
      <c r="BD567" s="75"/>
    </row>
    <row r="568" ht="16.5" customHeight="1" outlineLevel="1">
      <c r="A568" s="75"/>
      <c r="B568" s="105"/>
      <c r="C568" s="106"/>
      <c r="D568" s="72"/>
      <c r="E568" s="107"/>
      <c r="F568" s="71"/>
      <c r="G568" s="107"/>
      <c r="H568" s="71"/>
      <c r="I568" s="107"/>
      <c r="J568" s="71"/>
      <c r="K568" s="71"/>
      <c r="L568" s="71"/>
      <c r="M568" s="72"/>
      <c r="N568" s="246"/>
      <c r="O568" s="72"/>
      <c r="P568" s="109"/>
      <c r="Q568" s="71"/>
      <c r="R568" s="110"/>
      <c r="S568" s="72"/>
      <c r="T568" s="111"/>
      <c r="U568" s="72"/>
      <c r="V568" s="112"/>
      <c r="W568" s="71"/>
      <c r="X568" s="72"/>
      <c r="Y568" s="112"/>
      <c r="Z568" s="72"/>
      <c r="AA568" s="75"/>
      <c r="AB568" s="169"/>
      <c r="AC568" s="72"/>
      <c r="AD568" s="170"/>
      <c r="AE568" s="72"/>
      <c r="AF568" s="170"/>
      <c r="AG568" s="71"/>
      <c r="AH568" s="72"/>
      <c r="AI568" s="170"/>
      <c r="AJ568" s="71"/>
      <c r="AK568" s="72"/>
      <c r="AL568" s="170"/>
      <c r="AM568" s="72"/>
      <c r="AN568" s="111"/>
      <c r="AO568" s="72"/>
      <c r="AP568" s="156"/>
      <c r="AQ568" s="72"/>
      <c r="AR568" s="156"/>
      <c r="AS568" s="72"/>
      <c r="AT568" s="160"/>
      <c r="AU568" s="72"/>
      <c r="AV568" s="156"/>
      <c r="AW568" s="71"/>
      <c r="AX568" s="72"/>
      <c r="AY568" s="111"/>
      <c r="AZ568" s="71"/>
      <c r="BA568" s="72"/>
      <c r="BB568" s="171"/>
      <c r="BC568" s="72"/>
      <c r="BD568" s="75"/>
    </row>
    <row r="569" ht="16.5" customHeight="1" outlineLevel="1">
      <c r="A569" s="75"/>
      <c r="B569" s="105"/>
      <c r="C569" s="106"/>
      <c r="D569" s="72"/>
      <c r="E569" s="107"/>
      <c r="F569" s="71"/>
      <c r="G569" s="107"/>
      <c r="H569" s="71"/>
      <c r="I569" s="107"/>
      <c r="J569" s="71"/>
      <c r="K569" s="71"/>
      <c r="L569" s="71"/>
      <c r="M569" s="72"/>
      <c r="N569" s="246"/>
      <c r="O569" s="72"/>
      <c r="P569" s="109"/>
      <c r="Q569" s="71"/>
      <c r="R569" s="110"/>
      <c r="S569" s="72"/>
      <c r="T569" s="111"/>
      <c r="U569" s="72"/>
      <c r="V569" s="112"/>
      <c r="W569" s="71"/>
      <c r="X569" s="72"/>
      <c r="Y569" s="112"/>
      <c r="Z569" s="72"/>
      <c r="AA569" s="75"/>
      <c r="AB569" s="169"/>
      <c r="AC569" s="72"/>
      <c r="AD569" s="170"/>
      <c r="AE569" s="72"/>
      <c r="AF569" s="170"/>
      <c r="AG569" s="71"/>
      <c r="AH569" s="72"/>
      <c r="AI569" s="170"/>
      <c r="AJ569" s="71"/>
      <c r="AK569" s="72"/>
      <c r="AL569" s="170"/>
      <c r="AM569" s="72"/>
      <c r="AN569" s="111"/>
      <c r="AO569" s="72"/>
      <c r="AP569" s="156"/>
      <c r="AQ569" s="72"/>
      <c r="AR569" s="156"/>
      <c r="AS569" s="72"/>
      <c r="AT569" s="160"/>
      <c r="AU569" s="72"/>
      <c r="AV569" s="156"/>
      <c r="AW569" s="71"/>
      <c r="AX569" s="72"/>
      <c r="AY569" s="111"/>
      <c r="AZ569" s="71"/>
      <c r="BA569" s="72"/>
      <c r="BB569" s="171"/>
      <c r="BC569" s="72"/>
      <c r="BD569" s="75"/>
    </row>
    <row r="570" ht="16.5" customHeight="1" outlineLevel="1">
      <c r="A570" s="75"/>
      <c r="B570" s="105"/>
      <c r="C570" s="106"/>
      <c r="D570" s="72"/>
      <c r="E570" s="107"/>
      <c r="F570" s="71"/>
      <c r="G570" s="107"/>
      <c r="H570" s="71"/>
      <c r="I570" s="107"/>
      <c r="J570" s="71"/>
      <c r="K570" s="71"/>
      <c r="L570" s="71"/>
      <c r="M570" s="72"/>
      <c r="N570" s="246"/>
      <c r="O570" s="72"/>
      <c r="P570" s="109"/>
      <c r="Q570" s="71"/>
      <c r="R570" s="110"/>
      <c r="S570" s="72"/>
      <c r="T570" s="111"/>
      <c r="U570" s="72"/>
      <c r="V570" s="112"/>
      <c r="W570" s="71"/>
      <c r="X570" s="72"/>
      <c r="Y570" s="112"/>
      <c r="Z570" s="72"/>
      <c r="AA570" s="75"/>
      <c r="AB570" s="169"/>
      <c r="AC570" s="72"/>
      <c r="AD570" s="170"/>
      <c r="AE570" s="72"/>
      <c r="AF570" s="170"/>
      <c r="AG570" s="71"/>
      <c r="AH570" s="72"/>
      <c r="AI570" s="170"/>
      <c r="AJ570" s="71"/>
      <c r="AK570" s="72"/>
      <c r="AL570" s="170"/>
      <c r="AM570" s="72"/>
      <c r="AN570" s="111"/>
      <c r="AO570" s="72"/>
      <c r="AP570" s="156"/>
      <c r="AQ570" s="72"/>
      <c r="AR570" s="156"/>
      <c r="AS570" s="72"/>
      <c r="AT570" s="160"/>
      <c r="AU570" s="72"/>
      <c r="AV570" s="156"/>
      <c r="AW570" s="71"/>
      <c r="AX570" s="72"/>
      <c r="AY570" s="111"/>
      <c r="AZ570" s="71"/>
      <c r="BA570" s="72"/>
      <c r="BB570" s="171"/>
      <c r="BC570" s="72"/>
      <c r="BD570" s="75"/>
    </row>
    <row r="571" ht="16.5" customHeight="1" outlineLevel="1">
      <c r="A571" s="75"/>
      <c r="B571" s="105"/>
      <c r="C571" s="106"/>
      <c r="D571" s="72"/>
      <c r="E571" s="107"/>
      <c r="F571" s="71"/>
      <c r="G571" s="107"/>
      <c r="H571" s="71"/>
      <c r="I571" s="107"/>
      <c r="J571" s="71"/>
      <c r="K571" s="71"/>
      <c r="L571" s="71"/>
      <c r="M571" s="72"/>
      <c r="N571" s="246"/>
      <c r="O571" s="72"/>
      <c r="P571" s="109"/>
      <c r="Q571" s="71"/>
      <c r="R571" s="110"/>
      <c r="S571" s="72"/>
      <c r="T571" s="111"/>
      <c r="U571" s="72"/>
      <c r="V571" s="112"/>
      <c r="W571" s="71"/>
      <c r="X571" s="72"/>
      <c r="Y571" s="112"/>
      <c r="Z571" s="72"/>
      <c r="AA571" s="75"/>
      <c r="AB571" s="169"/>
      <c r="AC571" s="72"/>
      <c r="AD571" s="170"/>
      <c r="AE571" s="72"/>
      <c r="AF571" s="170"/>
      <c r="AG571" s="71"/>
      <c r="AH571" s="72"/>
      <c r="AI571" s="170"/>
      <c r="AJ571" s="71"/>
      <c r="AK571" s="72"/>
      <c r="AL571" s="170"/>
      <c r="AM571" s="72"/>
      <c r="AN571" s="111"/>
      <c r="AO571" s="72"/>
      <c r="AP571" s="156"/>
      <c r="AQ571" s="72"/>
      <c r="AR571" s="156"/>
      <c r="AS571" s="72"/>
      <c r="AT571" s="160"/>
      <c r="AU571" s="72"/>
      <c r="AV571" s="156"/>
      <c r="AW571" s="71"/>
      <c r="AX571" s="72"/>
      <c r="AY571" s="111"/>
      <c r="AZ571" s="71"/>
      <c r="BA571" s="72"/>
      <c r="BB571" s="171"/>
      <c r="BC571" s="72"/>
      <c r="BD571" s="75"/>
    </row>
    <row r="572" ht="16.5" customHeight="1" outlineLevel="1">
      <c r="A572" s="75"/>
      <c r="B572" s="105"/>
      <c r="C572" s="106"/>
      <c r="D572" s="72"/>
      <c r="E572" s="107"/>
      <c r="F572" s="71"/>
      <c r="G572" s="107"/>
      <c r="H572" s="71"/>
      <c r="I572" s="107"/>
      <c r="J572" s="71"/>
      <c r="K572" s="71"/>
      <c r="L572" s="71"/>
      <c r="M572" s="72"/>
      <c r="N572" s="246"/>
      <c r="O572" s="72"/>
      <c r="P572" s="109"/>
      <c r="Q572" s="71"/>
      <c r="R572" s="110"/>
      <c r="S572" s="72"/>
      <c r="T572" s="111"/>
      <c r="U572" s="72"/>
      <c r="V572" s="112"/>
      <c r="W572" s="71"/>
      <c r="X572" s="72"/>
      <c r="Y572" s="112"/>
      <c r="Z572" s="72"/>
      <c r="AA572" s="75"/>
      <c r="AB572" s="169"/>
      <c r="AC572" s="72"/>
      <c r="AD572" s="170"/>
      <c r="AE572" s="72"/>
      <c r="AF572" s="170"/>
      <c r="AG572" s="71"/>
      <c r="AH572" s="72"/>
      <c r="AI572" s="170"/>
      <c r="AJ572" s="71"/>
      <c r="AK572" s="72"/>
      <c r="AL572" s="170"/>
      <c r="AM572" s="72"/>
      <c r="AN572" s="111"/>
      <c r="AO572" s="72"/>
      <c r="AP572" s="156"/>
      <c r="AQ572" s="72"/>
      <c r="AR572" s="156"/>
      <c r="AS572" s="72"/>
      <c r="AT572" s="160"/>
      <c r="AU572" s="72"/>
      <c r="AV572" s="156"/>
      <c r="AW572" s="71"/>
      <c r="AX572" s="72"/>
      <c r="AY572" s="111"/>
      <c r="AZ572" s="71"/>
      <c r="BA572" s="72"/>
      <c r="BB572" s="171"/>
      <c r="BC572" s="72"/>
      <c r="BD572" s="75"/>
    </row>
    <row r="573" ht="16.5" customHeight="1" outlineLevel="1">
      <c r="A573" s="75"/>
      <c r="B573" s="105"/>
      <c r="C573" s="106"/>
      <c r="D573" s="72"/>
      <c r="E573" s="107"/>
      <c r="F573" s="71"/>
      <c r="G573" s="107"/>
      <c r="H573" s="71"/>
      <c r="I573" s="107"/>
      <c r="J573" s="71"/>
      <c r="K573" s="71"/>
      <c r="L573" s="71"/>
      <c r="M573" s="72"/>
      <c r="N573" s="246"/>
      <c r="O573" s="72"/>
      <c r="P573" s="109"/>
      <c r="Q573" s="71"/>
      <c r="R573" s="110"/>
      <c r="S573" s="72"/>
      <c r="T573" s="111"/>
      <c r="U573" s="72"/>
      <c r="V573" s="112"/>
      <c r="W573" s="71"/>
      <c r="X573" s="72"/>
      <c r="Y573" s="112"/>
      <c r="Z573" s="72"/>
      <c r="AA573" s="75"/>
      <c r="AB573" s="169"/>
      <c r="AC573" s="72"/>
      <c r="AD573" s="170"/>
      <c r="AE573" s="72"/>
      <c r="AF573" s="170"/>
      <c r="AG573" s="71"/>
      <c r="AH573" s="72"/>
      <c r="AI573" s="170"/>
      <c r="AJ573" s="71"/>
      <c r="AK573" s="72"/>
      <c r="AL573" s="170"/>
      <c r="AM573" s="72"/>
      <c r="AN573" s="111"/>
      <c r="AO573" s="72"/>
      <c r="AP573" s="156"/>
      <c r="AQ573" s="72"/>
      <c r="AR573" s="156"/>
      <c r="AS573" s="72"/>
      <c r="AT573" s="160"/>
      <c r="AU573" s="72"/>
      <c r="AV573" s="156"/>
      <c r="AW573" s="71"/>
      <c r="AX573" s="72"/>
      <c r="AY573" s="111"/>
      <c r="AZ573" s="71"/>
      <c r="BA573" s="72"/>
      <c r="BB573" s="171"/>
      <c r="BC573" s="72"/>
      <c r="BD573" s="75"/>
    </row>
    <row r="574" ht="16.5" customHeight="1" outlineLevel="1">
      <c r="A574" s="75"/>
      <c r="B574" s="105"/>
      <c r="C574" s="106"/>
      <c r="D574" s="72"/>
      <c r="E574" s="107"/>
      <c r="F574" s="71"/>
      <c r="G574" s="107"/>
      <c r="H574" s="71"/>
      <c r="I574" s="107"/>
      <c r="J574" s="71"/>
      <c r="K574" s="71"/>
      <c r="L574" s="71"/>
      <c r="M574" s="72"/>
      <c r="N574" s="246"/>
      <c r="O574" s="72"/>
      <c r="P574" s="109"/>
      <c r="Q574" s="71"/>
      <c r="R574" s="110"/>
      <c r="S574" s="72"/>
      <c r="T574" s="111"/>
      <c r="U574" s="72"/>
      <c r="V574" s="112"/>
      <c r="W574" s="71"/>
      <c r="X574" s="72"/>
      <c r="Y574" s="112"/>
      <c r="Z574" s="72"/>
      <c r="AA574" s="75"/>
      <c r="AB574" s="169"/>
      <c r="AC574" s="72"/>
      <c r="AD574" s="170"/>
      <c r="AE574" s="72"/>
      <c r="AF574" s="170"/>
      <c r="AG574" s="71"/>
      <c r="AH574" s="72"/>
      <c r="AI574" s="170"/>
      <c r="AJ574" s="71"/>
      <c r="AK574" s="72"/>
      <c r="AL574" s="170"/>
      <c r="AM574" s="72"/>
      <c r="AN574" s="111"/>
      <c r="AO574" s="72"/>
      <c r="AP574" s="156"/>
      <c r="AQ574" s="72"/>
      <c r="AR574" s="156"/>
      <c r="AS574" s="72"/>
      <c r="AT574" s="160"/>
      <c r="AU574" s="72"/>
      <c r="AV574" s="156"/>
      <c r="AW574" s="71"/>
      <c r="AX574" s="72"/>
      <c r="AY574" s="111"/>
      <c r="AZ574" s="71"/>
      <c r="BA574" s="72"/>
      <c r="BB574" s="171"/>
      <c r="BC574" s="72"/>
      <c r="BD574" s="75"/>
    </row>
    <row r="575" ht="16.5" customHeight="1" outlineLevel="1">
      <c r="A575" s="75"/>
      <c r="B575" s="105"/>
      <c r="C575" s="106"/>
      <c r="D575" s="72"/>
      <c r="E575" s="107"/>
      <c r="F575" s="71"/>
      <c r="G575" s="107"/>
      <c r="H575" s="71"/>
      <c r="I575" s="107"/>
      <c r="J575" s="71"/>
      <c r="K575" s="71"/>
      <c r="L575" s="71"/>
      <c r="M575" s="72"/>
      <c r="N575" s="246"/>
      <c r="O575" s="72"/>
      <c r="P575" s="109"/>
      <c r="Q575" s="71"/>
      <c r="R575" s="110"/>
      <c r="S575" s="72"/>
      <c r="T575" s="111"/>
      <c r="U575" s="72"/>
      <c r="V575" s="112"/>
      <c r="W575" s="71"/>
      <c r="X575" s="72"/>
      <c r="Y575" s="112"/>
      <c r="Z575" s="72"/>
      <c r="AA575" s="75"/>
      <c r="AB575" s="169"/>
      <c r="AC575" s="72"/>
      <c r="AD575" s="170"/>
      <c r="AE575" s="72"/>
      <c r="AF575" s="170"/>
      <c r="AG575" s="71"/>
      <c r="AH575" s="72"/>
      <c r="AI575" s="170"/>
      <c r="AJ575" s="71"/>
      <c r="AK575" s="72"/>
      <c r="AL575" s="170"/>
      <c r="AM575" s="72"/>
      <c r="AN575" s="111"/>
      <c r="AO575" s="72"/>
      <c r="AP575" s="156"/>
      <c r="AQ575" s="72"/>
      <c r="AR575" s="156"/>
      <c r="AS575" s="72"/>
      <c r="AT575" s="160"/>
      <c r="AU575" s="72"/>
      <c r="AV575" s="156"/>
      <c r="AW575" s="71"/>
      <c r="AX575" s="72"/>
      <c r="AY575" s="111"/>
      <c r="AZ575" s="71"/>
      <c r="BA575" s="72"/>
      <c r="BB575" s="171"/>
      <c r="BC575" s="72"/>
      <c r="BD575" s="75"/>
    </row>
    <row r="576" ht="16.5" customHeight="1" outlineLevel="1">
      <c r="A576" s="75"/>
      <c r="B576" s="105"/>
      <c r="C576" s="106"/>
      <c r="D576" s="72"/>
      <c r="E576" s="107"/>
      <c r="F576" s="71"/>
      <c r="G576" s="107"/>
      <c r="H576" s="71"/>
      <c r="I576" s="107"/>
      <c r="J576" s="71"/>
      <c r="K576" s="71"/>
      <c r="L576" s="71"/>
      <c r="M576" s="72"/>
      <c r="N576" s="246"/>
      <c r="O576" s="72"/>
      <c r="P576" s="109"/>
      <c r="Q576" s="71"/>
      <c r="R576" s="110"/>
      <c r="S576" s="72"/>
      <c r="T576" s="111"/>
      <c r="U576" s="72"/>
      <c r="V576" s="112"/>
      <c r="W576" s="71"/>
      <c r="X576" s="72"/>
      <c r="Y576" s="112"/>
      <c r="Z576" s="72"/>
      <c r="AA576" s="75"/>
      <c r="AB576" s="169"/>
      <c r="AC576" s="72"/>
      <c r="AD576" s="170"/>
      <c r="AE576" s="72"/>
      <c r="AF576" s="170"/>
      <c r="AG576" s="71"/>
      <c r="AH576" s="72"/>
      <c r="AI576" s="170"/>
      <c r="AJ576" s="71"/>
      <c r="AK576" s="72"/>
      <c r="AL576" s="170"/>
      <c r="AM576" s="72"/>
      <c r="AN576" s="111"/>
      <c r="AO576" s="72"/>
      <c r="AP576" s="156"/>
      <c r="AQ576" s="72"/>
      <c r="AR576" s="156"/>
      <c r="AS576" s="72"/>
      <c r="AT576" s="160"/>
      <c r="AU576" s="72"/>
      <c r="AV576" s="156"/>
      <c r="AW576" s="71"/>
      <c r="AX576" s="72"/>
      <c r="AY576" s="111"/>
      <c r="AZ576" s="71"/>
      <c r="BA576" s="72"/>
      <c r="BB576" s="171"/>
      <c r="BC576" s="72"/>
      <c r="BD576" s="75"/>
    </row>
    <row r="577" ht="16.5" customHeight="1" outlineLevel="1">
      <c r="A577" s="75"/>
      <c r="B577" s="105"/>
      <c r="C577" s="106"/>
      <c r="D577" s="72"/>
      <c r="E577" s="107"/>
      <c r="F577" s="71"/>
      <c r="G577" s="107"/>
      <c r="H577" s="71"/>
      <c r="I577" s="107"/>
      <c r="J577" s="71"/>
      <c r="K577" s="71"/>
      <c r="L577" s="71"/>
      <c r="M577" s="72"/>
      <c r="N577" s="246"/>
      <c r="O577" s="72"/>
      <c r="P577" s="109"/>
      <c r="Q577" s="71"/>
      <c r="R577" s="110"/>
      <c r="S577" s="72"/>
      <c r="T577" s="111"/>
      <c r="U577" s="72"/>
      <c r="V577" s="112"/>
      <c r="W577" s="71"/>
      <c r="X577" s="72"/>
      <c r="Y577" s="112"/>
      <c r="Z577" s="72"/>
      <c r="AA577" s="75"/>
      <c r="AB577" s="169"/>
      <c r="AC577" s="72"/>
      <c r="AD577" s="170"/>
      <c r="AE577" s="72"/>
      <c r="AF577" s="170"/>
      <c r="AG577" s="71"/>
      <c r="AH577" s="72"/>
      <c r="AI577" s="170"/>
      <c r="AJ577" s="71"/>
      <c r="AK577" s="72"/>
      <c r="AL577" s="170"/>
      <c r="AM577" s="72"/>
      <c r="AN577" s="111"/>
      <c r="AO577" s="72"/>
      <c r="AP577" s="156"/>
      <c r="AQ577" s="72"/>
      <c r="AR577" s="156"/>
      <c r="AS577" s="72"/>
      <c r="AT577" s="160"/>
      <c r="AU577" s="72"/>
      <c r="AV577" s="156"/>
      <c r="AW577" s="71"/>
      <c r="AX577" s="72"/>
      <c r="AY577" s="111"/>
      <c r="AZ577" s="71"/>
      <c r="BA577" s="72"/>
      <c r="BB577" s="171"/>
      <c r="BC577" s="72"/>
      <c r="BD577" s="75"/>
    </row>
    <row r="578" ht="16.5" customHeight="1" outlineLevel="1">
      <c r="A578" s="75"/>
      <c r="B578" s="105"/>
      <c r="C578" s="106"/>
      <c r="D578" s="72"/>
      <c r="E578" s="107"/>
      <c r="F578" s="71"/>
      <c r="G578" s="107"/>
      <c r="H578" s="71"/>
      <c r="I578" s="107"/>
      <c r="J578" s="71"/>
      <c r="K578" s="71"/>
      <c r="L578" s="71"/>
      <c r="M578" s="72"/>
      <c r="N578" s="246"/>
      <c r="O578" s="72"/>
      <c r="P578" s="109"/>
      <c r="Q578" s="71"/>
      <c r="R578" s="110"/>
      <c r="S578" s="72"/>
      <c r="T578" s="111"/>
      <c r="U578" s="72"/>
      <c r="V578" s="112"/>
      <c r="W578" s="71"/>
      <c r="X578" s="72"/>
      <c r="Y578" s="112"/>
      <c r="Z578" s="72"/>
      <c r="AA578" s="75"/>
      <c r="AB578" s="169"/>
      <c r="AC578" s="72"/>
      <c r="AD578" s="170"/>
      <c r="AE578" s="72"/>
      <c r="AF578" s="170"/>
      <c r="AG578" s="71"/>
      <c r="AH578" s="72"/>
      <c r="AI578" s="170"/>
      <c r="AJ578" s="71"/>
      <c r="AK578" s="72"/>
      <c r="AL578" s="170"/>
      <c r="AM578" s="72"/>
      <c r="AN578" s="111"/>
      <c r="AO578" s="72"/>
      <c r="AP578" s="156"/>
      <c r="AQ578" s="72"/>
      <c r="AR578" s="156"/>
      <c r="AS578" s="72"/>
      <c r="AT578" s="160"/>
      <c r="AU578" s="72"/>
      <c r="AV578" s="156"/>
      <c r="AW578" s="71"/>
      <c r="AX578" s="72"/>
      <c r="AY578" s="111"/>
      <c r="AZ578" s="71"/>
      <c r="BA578" s="72"/>
      <c r="BB578" s="171"/>
      <c r="BC578" s="72"/>
      <c r="BD578" s="75"/>
    </row>
    <row r="579" ht="16.5" customHeight="1" outlineLevel="1">
      <c r="A579" s="75"/>
      <c r="B579" s="105"/>
      <c r="C579" s="106"/>
      <c r="D579" s="72"/>
      <c r="E579" s="107"/>
      <c r="F579" s="71"/>
      <c r="G579" s="107"/>
      <c r="H579" s="71"/>
      <c r="I579" s="107"/>
      <c r="J579" s="71"/>
      <c r="K579" s="71"/>
      <c r="L579" s="71"/>
      <c r="M579" s="72"/>
      <c r="N579" s="246"/>
      <c r="O579" s="72"/>
      <c r="P579" s="109"/>
      <c r="Q579" s="71"/>
      <c r="R579" s="110"/>
      <c r="S579" s="72"/>
      <c r="T579" s="111"/>
      <c r="U579" s="72"/>
      <c r="V579" s="112"/>
      <c r="W579" s="71"/>
      <c r="X579" s="72"/>
      <c r="Y579" s="112"/>
      <c r="Z579" s="72"/>
      <c r="AA579" s="75"/>
      <c r="AB579" s="169"/>
      <c r="AC579" s="72"/>
      <c r="AD579" s="170"/>
      <c r="AE579" s="72"/>
      <c r="AF579" s="170"/>
      <c r="AG579" s="71"/>
      <c r="AH579" s="72"/>
      <c r="AI579" s="170"/>
      <c r="AJ579" s="71"/>
      <c r="AK579" s="72"/>
      <c r="AL579" s="170"/>
      <c r="AM579" s="72"/>
      <c r="AN579" s="111"/>
      <c r="AO579" s="72"/>
      <c r="AP579" s="156"/>
      <c r="AQ579" s="72"/>
      <c r="AR579" s="156"/>
      <c r="AS579" s="72"/>
      <c r="AT579" s="160"/>
      <c r="AU579" s="72"/>
      <c r="AV579" s="156"/>
      <c r="AW579" s="71"/>
      <c r="AX579" s="72"/>
      <c r="AY579" s="111"/>
      <c r="AZ579" s="71"/>
      <c r="BA579" s="72"/>
      <c r="BB579" s="171"/>
      <c r="BC579" s="72"/>
      <c r="BD579" s="75"/>
    </row>
    <row r="580" ht="16.5" customHeight="1" outlineLevel="1">
      <c r="A580" s="75"/>
      <c r="B580" s="105"/>
      <c r="C580" s="106"/>
      <c r="D580" s="72"/>
      <c r="E580" s="107"/>
      <c r="F580" s="71"/>
      <c r="G580" s="107"/>
      <c r="H580" s="71"/>
      <c r="I580" s="107"/>
      <c r="J580" s="71"/>
      <c r="K580" s="71"/>
      <c r="L580" s="71"/>
      <c r="M580" s="72"/>
      <c r="N580" s="246"/>
      <c r="O580" s="72"/>
      <c r="P580" s="109"/>
      <c r="Q580" s="71"/>
      <c r="R580" s="110"/>
      <c r="S580" s="72"/>
      <c r="T580" s="111"/>
      <c r="U580" s="72"/>
      <c r="V580" s="112"/>
      <c r="W580" s="71"/>
      <c r="X580" s="72"/>
      <c r="Y580" s="112"/>
      <c r="Z580" s="72"/>
      <c r="AA580" s="75"/>
      <c r="AB580" s="169"/>
      <c r="AC580" s="72"/>
      <c r="AD580" s="170"/>
      <c r="AE580" s="72"/>
      <c r="AF580" s="170"/>
      <c r="AG580" s="71"/>
      <c r="AH580" s="72"/>
      <c r="AI580" s="170"/>
      <c r="AJ580" s="71"/>
      <c r="AK580" s="72"/>
      <c r="AL580" s="170"/>
      <c r="AM580" s="72"/>
      <c r="AN580" s="111"/>
      <c r="AO580" s="72"/>
      <c r="AP580" s="156"/>
      <c r="AQ580" s="72"/>
      <c r="AR580" s="156"/>
      <c r="AS580" s="72"/>
      <c r="AT580" s="160"/>
      <c r="AU580" s="72"/>
      <c r="AV580" s="156"/>
      <c r="AW580" s="71"/>
      <c r="AX580" s="72"/>
      <c r="AY580" s="111"/>
      <c r="AZ580" s="71"/>
      <c r="BA580" s="72"/>
      <c r="BB580" s="171"/>
      <c r="BC580" s="72"/>
      <c r="BD580" s="75"/>
    </row>
    <row r="581" ht="16.5" customHeight="1" outlineLevel="1">
      <c r="A581" s="75"/>
      <c r="B581" s="105"/>
      <c r="C581" s="106"/>
      <c r="D581" s="72"/>
      <c r="E581" s="107"/>
      <c r="F581" s="71"/>
      <c r="G581" s="107"/>
      <c r="H581" s="71"/>
      <c r="I581" s="107"/>
      <c r="J581" s="71"/>
      <c r="K581" s="71"/>
      <c r="L581" s="71"/>
      <c r="M581" s="72"/>
      <c r="N581" s="246"/>
      <c r="O581" s="72"/>
      <c r="P581" s="109"/>
      <c r="Q581" s="71"/>
      <c r="R581" s="110"/>
      <c r="S581" s="72"/>
      <c r="T581" s="111"/>
      <c r="U581" s="72"/>
      <c r="V581" s="112"/>
      <c r="W581" s="71"/>
      <c r="X581" s="72"/>
      <c r="Y581" s="112"/>
      <c r="Z581" s="72"/>
      <c r="AA581" s="75"/>
      <c r="AB581" s="169"/>
      <c r="AC581" s="72"/>
      <c r="AD581" s="170"/>
      <c r="AE581" s="72"/>
      <c r="AF581" s="170"/>
      <c r="AG581" s="71"/>
      <c r="AH581" s="72"/>
      <c r="AI581" s="170"/>
      <c r="AJ581" s="71"/>
      <c r="AK581" s="72"/>
      <c r="AL581" s="170"/>
      <c r="AM581" s="72"/>
      <c r="AN581" s="111"/>
      <c r="AO581" s="72"/>
      <c r="AP581" s="156"/>
      <c r="AQ581" s="72"/>
      <c r="AR581" s="156"/>
      <c r="AS581" s="72"/>
      <c r="AT581" s="160"/>
      <c r="AU581" s="72"/>
      <c r="AV581" s="156"/>
      <c r="AW581" s="71"/>
      <c r="AX581" s="72"/>
      <c r="AY581" s="111"/>
      <c r="AZ581" s="71"/>
      <c r="BA581" s="72"/>
      <c r="BB581" s="171"/>
      <c r="BC581" s="72"/>
      <c r="BD581" s="75"/>
    </row>
    <row r="582" ht="16.5" customHeight="1" outlineLevel="1">
      <c r="A582" s="75"/>
      <c r="B582" s="105"/>
      <c r="C582" s="106"/>
      <c r="D582" s="72"/>
      <c r="E582" s="107"/>
      <c r="F582" s="71"/>
      <c r="G582" s="107"/>
      <c r="H582" s="71"/>
      <c r="I582" s="107"/>
      <c r="J582" s="71"/>
      <c r="K582" s="71"/>
      <c r="L582" s="71"/>
      <c r="M582" s="72"/>
      <c r="N582" s="246"/>
      <c r="O582" s="72"/>
      <c r="P582" s="109"/>
      <c r="Q582" s="71"/>
      <c r="R582" s="110"/>
      <c r="S582" s="72"/>
      <c r="T582" s="111"/>
      <c r="U582" s="72"/>
      <c r="V582" s="112"/>
      <c r="W582" s="71"/>
      <c r="X582" s="72"/>
      <c r="Y582" s="112"/>
      <c r="Z582" s="72"/>
      <c r="AA582" s="75"/>
      <c r="AB582" s="169"/>
      <c r="AC582" s="72"/>
      <c r="AD582" s="170"/>
      <c r="AE582" s="72"/>
      <c r="AF582" s="170"/>
      <c r="AG582" s="71"/>
      <c r="AH582" s="72"/>
      <c r="AI582" s="170"/>
      <c r="AJ582" s="71"/>
      <c r="AK582" s="72"/>
      <c r="AL582" s="170"/>
      <c r="AM582" s="72"/>
      <c r="AN582" s="111"/>
      <c r="AO582" s="72"/>
      <c r="AP582" s="156"/>
      <c r="AQ582" s="72"/>
      <c r="AR582" s="156"/>
      <c r="AS582" s="72"/>
      <c r="AT582" s="160"/>
      <c r="AU582" s="72"/>
      <c r="AV582" s="156"/>
      <c r="AW582" s="71"/>
      <c r="AX582" s="72"/>
      <c r="AY582" s="111"/>
      <c r="AZ582" s="71"/>
      <c r="BA582" s="72"/>
      <c r="BB582" s="171"/>
      <c r="BC582" s="72"/>
      <c r="BD582" s="75"/>
    </row>
    <row r="583" ht="16.5" customHeight="1" outlineLevel="1">
      <c r="A583" s="75"/>
      <c r="B583" s="105"/>
      <c r="C583" s="106"/>
      <c r="D583" s="72"/>
      <c r="E583" s="107"/>
      <c r="F583" s="71"/>
      <c r="G583" s="107"/>
      <c r="H583" s="71"/>
      <c r="I583" s="107"/>
      <c r="J583" s="71"/>
      <c r="K583" s="71"/>
      <c r="L583" s="71"/>
      <c r="M583" s="72"/>
      <c r="N583" s="246"/>
      <c r="O583" s="72"/>
      <c r="P583" s="109"/>
      <c r="Q583" s="71"/>
      <c r="R583" s="110"/>
      <c r="S583" s="72"/>
      <c r="T583" s="111"/>
      <c r="U583" s="72"/>
      <c r="V583" s="112"/>
      <c r="W583" s="71"/>
      <c r="X583" s="72"/>
      <c r="Y583" s="112"/>
      <c r="Z583" s="72"/>
      <c r="AA583" s="75"/>
      <c r="AB583" s="169"/>
      <c r="AC583" s="72"/>
      <c r="AD583" s="170"/>
      <c r="AE583" s="72"/>
      <c r="AF583" s="170"/>
      <c r="AG583" s="71"/>
      <c r="AH583" s="72"/>
      <c r="AI583" s="170"/>
      <c r="AJ583" s="71"/>
      <c r="AK583" s="72"/>
      <c r="AL583" s="170"/>
      <c r="AM583" s="72"/>
      <c r="AN583" s="111"/>
      <c r="AO583" s="72"/>
      <c r="AP583" s="156"/>
      <c r="AQ583" s="72"/>
      <c r="AR583" s="156"/>
      <c r="AS583" s="72"/>
      <c r="AT583" s="160"/>
      <c r="AU583" s="72"/>
      <c r="AV583" s="156"/>
      <c r="AW583" s="71"/>
      <c r="AX583" s="72"/>
      <c r="AY583" s="111"/>
      <c r="AZ583" s="71"/>
      <c r="BA583" s="72"/>
      <c r="BB583" s="171"/>
      <c r="BC583" s="72"/>
      <c r="BD583" s="75"/>
    </row>
    <row r="584" ht="16.5" customHeight="1" outlineLevel="1">
      <c r="A584" s="75"/>
      <c r="B584" s="105"/>
      <c r="C584" s="106"/>
      <c r="D584" s="72"/>
      <c r="E584" s="107"/>
      <c r="F584" s="71"/>
      <c r="G584" s="107"/>
      <c r="H584" s="71"/>
      <c r="I584" s="107"/>
      <c r="J584" s="71"/>
      <c r="K584" s="71"/>
      <c r="L584" s="71"/>
      <c r="M584" s="72"/>
      <c r="N584" s="246"/>
      <c r="O584" s="72"/>
      <c r="P584" s="109"/>
      <c r="Q584" s="71"/>
      <c r="R584" s="110"/>
      <c r="S584" s="72"/>
      <c r="T584" s="111"/>
      <c r="U584" s="72"/>
      <c r="V584" s="112"/>
      <c r="W584" s="71"/>
      <c r="X584" s="72"/>
      <c r="Y584" s="112"/>
      <c r="Z584" s="72"/>
      <c r="AA584" s="75"/>
      <c r="AB584" s="169"/>
      <c r="AC584" s="72"/>
      <c r="AD584" s="170"/>
      <c r="AE584" s="72"/>
      <c r="AF584" s="170"/>
      <c r="AG584" s="71"/>
      <c r="AH584" s="72"/>
      <c r="AI584" s="170"/>
      <c r="AJ584" s="71"/>
      <c r="AK584" s="72"/>
      <c r="AL584" s="170"/>
      <c r="AM584" s="72"/>
      <c r="AN584" s="111"/>
      <c r="AO584" s="72"/>
      <c r="AP584" s="156"/>
      <c r="AQ584" s="72"/>
      <c r="AR584" s="156"/>
      <c r="AS584" s="72"/>
      <c r="AT584" s="160"/>
      <c r="AU584" s="72"/>
      <c r="AV584" s="156"/>
      <c r="AW584" s="71"/>
      <c r="AX584" s="72"/>
      <c r="AY584" s="111"/>
      <c r="AZ584" s="71"/>
      <c r="BA584" s="72"/>
      <c r="BB584" s="171"/>
      <c r="BC584" s="72"/>
      <c r="BD584" s="75"/>
    </row>
    <row r="585" ht="16.5" customHeight="1" outlineLevel="1">
      <c r="A585" s="75"/>
      <c r="B585" s="105"/>
      <c r="C585" s="106"/>
      <c r="D585" s="72"/>
      <c r="E585" s="107"/>
      <c r="F585" s="71"/>
      <c r="G585" s="107"/>
      <c r="H585" s="71"/>
      <c r="I585" s="107"/>
      <c r="J585" s="71"/>
      <c r="K585" s="71"/>
      <c r="L585" s="71"/>
      <c r="M585" s="72"/>
      <c r="N585" s="246"/>
      <c r="O585" s="72"/>
      <c r="P585" s="109"/>
      <c r="Q585" s="71"/>
      <c r="R585" s="110"/>
      <c r="S585" s="72"/>
      <c r="T585" s="111"/>
      <c r="U585" s="72"/>
      <c r="V585" s="112"/>
      <c r="W585" s="71"/>
      <c r="X585" s="72"/>
      <c r="Y585" s="112"/>
      <c r="Z585" s="72"/>
      <c r="AA585" s="75"/>
      <c r="AB585" s="169"/>
      <c r="AC585" s="72"/>
      <c r="AD585" s="170"/>
      <c r="AE585" s="72"/>
      <c r="AF585" s="170"/>
      <c r="AG585" s="71"/>
      <c r="AH585" s="72"/>
      <c r="AI585" s="170"/>
      <c r="AJ585" s="71"/>
      <c r="AK585" s="72"/>
      <c r="AL585" s="170"/>
      <c r="AM585" s="72"/>
      <c r="AN585" s="111"/>
      <c r="AO585" s="72"/>
      <c r="AP585" s="156"/>
      <c r="AQ585" s="72"/>
      <c r="AR585" s="156"/>
      <c r="AS585" s="72"/>
      <c r="AT585" s="160"/>
      <c r="AU585" s="72"/>
      <c r="AV585" s="156"/>
      <c r="AW585" s="71"/>
      <c r="AX585" s="72"/>
      <c r="AY585" s="111"/>
      <c r="AZ585" s="71"/>
      <c r="BA585" s="72"/>
      <c r="BB585" s="171"/>
      <c r="BC585" s="72"/>
      <c r="BD585" s="75"/>
    </row>
    <row r="586" ht="16.5" customHeight="1" outlineLevel="1">
      <c r="A586" s="75"/>
      <c r="B586" s="105"/>
      <c r="C586" s="106"/>
      <c r="D586" s="72"/>
      <c r="E586" s="107"/>
      <c r="F586" s="71"/>
      <c r="G586" s="107"/>
      <c r="H586" s="71"/>
      <c r="I586" s="107"/>
      <c r="J586" s="71"/>
      <c r="K586" s="71"/>
      <c r="L586" s="71"/>
      <c r="M586" s="72"/>
      <c r="N586" s="246"/>
      <c r="O586" s="72"/>
      <c r="P586" s="109"/>
      <c r="Q586" s="71"/>
      <c r="R586" s="110"/>
      <c r="S586" s="72"/>
      <c r="T586" s="111"/>
      <c r="U586" s="72"/>
      <c r="V586" s="112"/>
      <c r="W586" s="71"/>
      <c r="X586" s="72"/>
      <c r="Y586" s="112"/>
      <c r="Z586" s="72"/>
      <c r="AA586" s="75"/>
      <c r="AB586" s="169"/>
      <c r="AC586" s="72"/>
      <c r="AD586" s="170"/>
      <c r="AE586" s="72"/>
      <c r="AF586" s="170"/>
      <c r="AG586" s="71"/>
      <c r="AH586" s="72"/>
      <c r="AI586" s="170"/>
      <c r="AJ586" s="71"/>
      <c r="AK586" s="72"/>
      <c r="AL586" s="170"/>
      <c r="AM586" s="72"/>
      <c r="AN586" s="111"/>
      <c r="AO586" s="72"/>
      <c r="AP586" s="156"/>
      <c r="AQ586" s="72"/>
      <c r="AR586" s="156"/>
      <c r="AS586" s="72"/>
      <c r="AT586" s="160"/>
      <c r="AU586" s="72"/>
      <c r="AV586" s="156"/>
      <c r="AW586" s="71"/>
      <c r="AX586" s="72"/>
      <c r="AY586" s="111"/>
      <c r="AZ586" s="71"/>
      <c r="BA586" s="72"/>
      <c r="BB586" s="171"/>
      <c r="BC586" s="72"/>
      <c r="BD586" s="75"/>
    </row>
    <row r="587" ht="16.5" customHeight="1" outlineLevel="1">
      <c r="A587" s="75"/>
      <c r="B587" s="105"/>
      <c r="C587" s="106"/>
      <c r="D587" s="72"/>
      <c r="E587" s="107"/>
      <c r="F587" s="71"/>
      <c r="G587" s="107"/>
      <c r="H587" s="71"/>
      <c r="I587" s="107"/>
      <c r="J587" s="71"/>
      <c r="K587" s="71"/>
      <c r="L587" s="71"/>
      <c r="M587" s="72"/>
      <c r="N587" s="246"/>
      <c r="O587" s="72"/>
      <c r="P587" s="109"/>
      <c r="Q587" s="71"/>
      <c r="R587" s="110"/>
      <c r="S587" s="72"/>
      <c r="T587" s="111"/>
      <c r="U587" s="72"/>
      <c r="V587" s="112"/>
      <c r="W587" s="71"/>
      <c r="X587" s="72"/>
      <c r="Y587" s="112"/>
      <c r="Z587" s="72"/>
      <c r="AA587" s="75"/>
      <c r="AB587" s="169"/>
      <c r="AC587" s="72"/>
      <c r="AD587" s="170"/>
      <c r="AE587" s="72"/>
      <c r="AF587" s="170"/>
      <c r="AG587" s="71"/>
      <c r="AH587" s="72"/>
      <c r="AI587" s="170"/>
      <c r="AJ587" s="71"/>
      <c r="AK587" s="72"/>
      <c r="AL587" s="170"/>
      <c r="AM587" s="72"/>
      <c r="AN587" s="111"/>
      <c r="AO587" s="72"/>
      <c r="AP587" s="156"/>
      <c r="AQ587" s="72"/>
      <c r="AR587" s="156"/>
      <c r="AS587" s="72"/>
      <c r="AT587" s="160"/>
      <c r="AU587" s="72"/>
      <c r="AV587" s="156"/>
      <c r="AW587" s="71"/>
      <c r="AX587" s="72"/>
      <c r="AY587" s="111"/>
      <c r="AZ587" s="71"/>
      <c r="BA587" s="72"/>
      <c r="BB587" s="171"/>
      <c r="BC587" s="72"/>
      <c r="BD587" s="75"/>
    </row>
    <row r="588" ht="16.5" customHeight="1" outlineLevel="1">
      <c r="A588" s="75"/>
      <c r="B588" s="105"/>
      <c r="C588" s="106"/>
      <c r="D588" s="72"/>
      <c r="E588" s="107"/>
      <c r="F588" s="71"/>
      <c r="G588" s="107"/>
      <c r="H588" s="71"/>
      <c r="I588" s="107"/>
      <c r="J588" s="71"/>
      <c r="K588" s="71"/>
      <c r="L588" s="71"/>
      <c r="M588" s="72"/>
      <c r="N588" s="246"/>
      <c r="O588" s="72"/>
      <c r="P588" s="109"/>
      <c r="Q588" s="71"/>
      <c r="R588" s="110"/>
      <c r="S588" s="72"/>
      <c r="T588" s="111"/>
      <c r="U588" s="72"/>
      <c r="V588" s="112"/>
      <c r="W588" s="71"/>
      <c r="X588" s="72"/>
      <c r="Y588" s="112"/>
      <c r="Z588" s="72"/>
      <c r="AA588" s="75"/>
      <c r="AB588" s="169"/>
      <c r="AC588" s="72"/>
      <c r="AD588" s="170"/>
      <c r="AE588" s="72"/>
      <c r="AF588" s="170"/>
      <c r="AG588" s="71"/>
      <c r="AH588" s="72"/>
      <c r="AI588" s="170"/>
      <c r="AJ588" s="71"/>
      <c r="AK588" s="72"/>
      <c r="AL588" s="170"/>
      <c r="AM588" s="72"/>
      <c r="AN588" s="111"/>
      <c r="AO588" s="72"/>
      <c r="AP588" s="156"/>
      <c r="AQ588" s="72"/>
      <c r="AR588" s="156"/>
      <c r="AS588" s="72"/>
      <c r="AT588" s="160"/>
      <c r="AU588" s="72"/>
      <c r="AV588" s="156"/>
      <c r="AW588" s="71"/>
      <c r="AX588" s="72"/>
      <c r="AY588" s="111"/>
      <c r="AZ588" s="71"/>
      <c r="BA588" s="72"/>
      <c r="BB588" s="171"/>
      <c r="BC588" s="72"/>
      <c r="BD588" s="75"/>
    </row>
    <row r="589" ht="16.5" customHeight="1" outlineLevel="1">
      <c r="A589" s="75"/>
      <c r="B589" s="105"/>
      <c r="C589" s="106"/>
      <c r="D589" s="72"/>
      <c r="E589" s="107"/>
      <c r="F589" s="71"/>
      <c r="G589" s="107"/>
      <c r="H589" s="71"/>
      <c r="I589" s="107"/>
      <c r="J589" s="71"/>
      <c r="K589" s="71"/>
      <c r="L589" s="71"/>
      <c r="M589" s="72"/>
      <c r="N589" s="246"/>
      <c r="O589" s="72"/>
      <c r="P589" s="109"/>
      <c r="Q589" s="71"/>
      <c r="R589" s="110"/>
      <c r="S589" s="72"/>
      <c r="T589" s="111"/>
      <c r="U589" s="72"/>
      <c r="V589" s="112"/>
      <c r="W589" s="71"/>
      <c r="X589" s="72"/>
      <c r="Y589" s="112"/>
      <c r="Z589" s="72"/>
      <c r="AA589" s="75"/>
      <c r="AB589" s="169"/>
      <c r="AC589" s="72"/>
      <c r="AD589" s="170"/>
      <c r="AE589" s="72"/>
      <c r="AF589" s="170"/>
      <c r="AG589" s="71"/>
      <c r="AH589" s="72"/>
      <c r="AI589" s="170"/>
      <c r="AJ589" s="71"/>
      <c r="AK589" s="72"/>
      <c r="AL589" s="170"/>
      <c r="AM589" s="72"/>
      <c r="AN589" s="111"/>
      <c r="AO589" s="72"/>
      <c r="AP589" s="156"/>
      <c r="AQ589" s="72"/>
      <c r="AR589" s="156"/>
      <c r="AS589" s="72"/>
      <c r="AT589" s="160"/>
      <c r="AU589" s="72"/>
      <c r="AV589" s="156"/>
      <c r="AW589" s="71"/>
      <c r="AX589" s="72"/>
      <c r="AY589" s="111"/>
      <c r="AZ589" s="71"/>
      <c r="BA589" s="72"/>
      <c r="BB589" s="171"/>
      <c r="BC589" s="72"/>
      <c r="BD589" s="75"/>
    </row>
    <row r="590" ht="16.5" customHeight="1" outlineLevel="1">
      <c r="A590" s="75"/>
      <c r="B590" s="105"/>
      <c r="C590" s="106"/>
      <c r="D590" s="72"/>
      <c r="E590" s="107"/>
      <c r="F590" s="71"/>
      <c r="G590" s="107"/>
      <c r="H590" s="71"/>
      <c r="I590" s="107"/>
      <c r="J590" s="71"/>
      <c r="K590" s="71"/>
      <c r="L590" s="71"/>
      <c r="M590" s="72"/>
      <c r="N590" s="246"/>
      <c r="O590" s="72"/>
      <c r="P590" s="109"/>
      <c r="Q590" s="71"/>
      <c r="R590" s="110"/>
      <c r="S590" s="72"/>
      <c r="T590" s="111"/>
      <c r="U590" s="72"/>
      <c r="V590" s="112"/>
      <c r="W590" s="71"/>
      <c r="X590" s="72"/>
      <c r="Y590" s="112"/>
      <c r="Z590" s="72"/>
      <c r="AA590" s="75"/>
      <c r="AB590" s="169"/>
      <c r="AC590" s="72"/>
      <c r="AD590" s="170"/>
      <c r="AE590" s="72"/>
      <c r="AF590" s="170"/>
      <c r="AG590" s="71"/>
      <c r="AH590" s="72"/>
      <c r="AI590" s="170"/>
      <c r="AJ590" s="71"/>
      <c r="AK590" s="72"/>
      <c r="AL590" s="170"/>
      <c r="AM590" s="72"/>
      <c r="AN590" s="111"/>
      <c r="AO590" s="72"/>
      <c r="AP590" s="156"/>
      <c r="AQ590" s="72"/>
      <c r="AR590" s="156"/>
      <c r="AS590" s="72"/>
      <c r="AT590" s="160"/>
      <c r="AU590" s="72"/>
      <c r="AV590" s="156"/>
      <c r="AW590" s="71"/>
      <c r="AX590" s="72"/>
      <c r="AY590" s="111"/>
      <c r="AZ590" s="71"/>
      <c r="BA590" s="72"/>
      <c r="BB590" s="171"/>
      <c r="BC590" s="72"/>
      <c r="BD590" s="75"/>
    </row>
    <row r="591" ht="16.5" customHeight="1" outlineLevel="1">
      <c r="A591" s="75"/>
      <c r="B591" s="105"/>
      <c r="C591" s="106"/>
      <c r="D591" s="72"/>
      <c r="E591" s="107"/>
      <c r="F591" s="71"/>
      <c r="G591" s="107"/>
      <c r="H591" s="71"/>
      <c r="I591" s="107"/>
      <c r="J591" s="71"/>
      <c r="K591" s="71"/>
      <c r="L591" s="71"/>
      <c r="M591" s="72"/>
      <c r="N591" s="246"/>
      <c r="O591" s="72"/>
      <c r="P591" s="109"/>
      <c r="Q591" s="71"/>
      <c r="R591" s="110"/>
      <c r="S591" s="72"/>
      <c r="T591" s="111"/>
      <c r="U591" s="72"/>
      <c r="V591" s="112"/>
      <c r="W591" s="71"/>
      <c r="X591" s="72"/>
      <c r="Y591" s="112"/>
      <c r="Z591" s="72"/>
      <c r="AA591" s="75"/>
      <c r="AB591" s="169"/>
      <c r="AC591" s="72"/>
      <c r="AD591" s="170"/>
      <c r="AE591" s="72"/>
      <c r="AF591" s="170"/>
      <c r="AG591" s="71"/>
      <c r="AH591" s="72"/>
      <c r="AI591" s="170"/>
      <c r="AJ591" s="71"/>
      <c r="AK591" s="72"/>
      <c r="AL591" s="170"/>
      <c r="AM591" s="72"/>
      <c r="AN591" s="111"/>
      <c r="AO591" s="72"/>
      <c r="AP591" s="156"/>
      <c r="AQ591" s="72"/>
      <c r="AR591" s="156"/>
      <c r="AS591" s="72"/>
      <c r="AT591" s="160"/>
      <c r="AU591" s="72"/>
      <c r="AV591" s="156"/>
      <c r="AW591" s="71"/>
      <c r="AX591" s="72"/>
      <c r="AY591" s="111"/>
      <c r="AZ591" s="71"/>
      <c r="BA591" s="72"/>
      <c r="BB591" s="171"/>
      <c r="BC591" s="72"/>
      <c r="BD591" s="75"/>
    </row>
    <row r="592" ht="16.5" customHeight="1" outlineLevel="1">
      <c r="A592" s="75"/>
      <c r="B592" s="105"/>
      <c r="C592" s="106"/>
      <c r="D592" s="72"/>
      <c r="E592" s="107"/>
      <c r="F592" s="71"/>
      <c r="G592" s="107"/>
      <c r="H592" s="71"/>
      <c r="I592" s="107"/>
      <c r="J592" s="71"/>
      <c r="K592" s="71"/>
      <c r="L592" s="71"/>
      <c r="M592" s="72"/>
      <c r="N592" s="246"/>
      <c r="O592" s="72"/>
      <c r="P592" s="109"/>
      <c r="Q592" s="71"/>
      <c r="R592" s="110"/>
      <c r="S592" s="72"/>
      <c r="T592" s="111"/>
      <c r="U592" s="72"/>
      <c r="V592" s="112"/>
      <c r="W592" s="71"/>
      <c r="X592" s="72"/>
      <c r="Y592" s="112"/>
      <c r="Z592" s="72"/>
      <c r="AA592" s="75"/>
      <c r="AB592" s="169"/>
      <c r="AC592" s="72"/>
      <c r="AD592" s="170"/>
      <c r="AE592" s="72"/>
      <c r="AF592" s="170"/>
      <c r="AG592" s="71"/>
      <c r="AH592" s="72"/>
      <c r="AI592" s="170"/>
      <c r="AJ592" s="71"/>
      <c r="AK592" s="72"/>
      <c r="AL592" s="170"/>
      <c r="AM592" s="72"/>
      <c r="AN592" s="111"/>
      <c r="AO592" s="72"/>
      <c r="AP592" s="156"/>
      <c r="AQ592" s="72"/>
      <c r="AR592" s="156"/>
      <c r="AS592" s="72"/>
      <c r="AT592" s="160"/>
      <c r="AU592" s="72"/>
      <c r="AV592" s="156"/>
      <c r="AW592" s="71"/>
      <c r="AX592" s="72"/>
      <c r="AY592" s="111"/>
      <c r="AZ592" s="71"/>
      <c r="BA592" s="72"/>
      <c r="BB592" s="171"/>
      <c r="BC592" s="72"/>
      <c r="BD592" s="75"/>
    </row>
    <row r="593" ht="16.5" customHeight="1" outlineLevel="1">
      <c r="A593" s="75"/>
      <c r="B593" s="105"/>
      <c r="C593" s="106"/>
      <c r="D593" s="72"/>
      <c r="E593" s="107"/>
      <c r="F593" s="71"/>
      <c r="G593" s="107"/>
      <c r="H593" s="71"/>
      <c r="I593" s="107"/>
      <c r="J593" s="71"/>
      <c r="K593" s="71"/>
      <c r="L593" s="71"/>
      <c r="M593" s="72"/>
      <c r="N593" s="246"/>
      <c r="O593" s="72"/>
      <c r="P593" s="109"/>
      <c r="Q593" s="71"/>
      <c r="R593" s="110"/>
      <c r="S593" s="72"/>
      <c r="T593" s="111"/>
      <c r="U593" s="72"/>
      <c r="V593" s="112"/>
      <c r="W593" s="71"/>
      <c r="X593" s="72"/>
      <c r="Y593" s="112"/>
      <c r="Z593" s="72"/>
      <c r="AA593" s="75"/>
      <c r="AB593" s="169"/>
      <c r="AC593" s="72"/>
      <c r="AD593" s="170"/>
      <c r="AE593" s="72"/>
      <c r="AF593" s="170"/>
      <c r="AG593" s="71"/>
      <c r="AH593" s="72"/>
      <c r="AI593" s="170"/>
      <c r="AJ593" s="71"/>
      <c r="AK593" s="72"/>
      <c r="AL593" s="170"/>
      <c r="AM593" s="72"/>
      <c r="AN593" s="111"/>
      <c r="AO593" s="72"/>
      <c r="AP593" s="156"/>
      <c r="AQ593" s="72"/>
      <c r="AR593" s="156"/>
      <c r="AS593" s="72"/>
      <c r="AT593" s="160"/>
      <c r="AU593" s="72"/>
      <c r="AV593" s="156"/>
      <c r="AW593" s="71"/>
      <c r="AX593" s="72"/>
      <c r="AY593" s="111"/>
      <c r="AZ593" s="71"/>
      <c r="BA593" s="72"/>
      <c r="BB593" s="171"/>
      <c r="BC593" s="72"/>
      <c r="BD593" s="75"/>
    </row>
    <row r="594" ht="16.5" customHeight="1" outlineLevel="1">
      <c r="A594" s="75"/>
      <c r="B594" s="105"/>
      <c r="C594" s="106"/>
      <c r="D594" s="72"/>
      <c r="E594" s="107"/>
      <c r="F594" s="71"/>
      <c r="G594" s="107"/>
      <c r="H594" s="71"/>
      <c r="I594" s="107"/>
      <c r="J594" s="71"/>
      <c r="K594" s="71"/>
      <c r="L594" s="71"/>
      <c r="M594" s="72"/>
      <c r="N594" s="246"/>
      <c r="O594" s="72"/>
      <c r="P594" s="109"/>
      <c r="Q594" s="71"/>
      <c r="R594" s="110"/>
      <c r="S594" s="72"/>
      <c r="T594" s="111"/>
      <c r="U594" s="72"/>
      <c r="V594" s="112"/>
      <c r="W594" s="71"/>
      <c r="X594" s="72"/>
      <c r="Y594" s="112"/>
      <c r="Z594" s="72"/>
      <c r="AA594" s="75"/>
      <c r="AB594" s="169"/>
      <c r="AC594" s="72"/>
      <c r="AD594" s="170"/>
      <c r="AE594" s="72"/>
      <c r="AF594" s="170"/>
      <c r="AG594" s="71"/>
      <c r="AH594" s="72"/>
      <c r="AI594" s="170"/>
      <c r="AJ594" s="71"/>
      <c r="AK594" s="72"/>
      <c r="AL594" s="170"/>
      <c r="AM594" s="72"/>
      <c r="AN594" s="111"/>
      <c r="AO594" s="72"/>
      <c r="AP594" s="156"/>
      <c r="AQ594" s="72"/>
      <c r="AR594" s="156"/>
      <c r="AS594" s="72"/>
      <c r="AT594" s="160"/>
      <c r="AU594" s="72"/>
      <c r="AV594" s="156"/>
      <c r="AW594" s="71"/>
      <c r="AX594" s="72"/>
      <c r="AY594" s="111"/>
      <c r="AZ594" s="71"/>
      <c r="BA594" s="72"/>
      <c r="BB594" s="171"/>
      <c r="BC594" s="72"/>
      <c r="BD594" s="75"/>
    </row>
    <row r="595" ht="16.5" customHeight="1" outlineLevel="1">
      <c r="A595" s="75"/>
      <c r="B595" s="105"/>
      <c r="C595" s="106"/>
      <c r="D595" s="72"/>
      <c r="E595" s="107"/>
      <c r="F595" s="71"/>
      <c r="G595" s="107"/>
      <c r="H595" s="71"/>
      <c r="I595" s="107"/>
      <c r="J595" s="71"/>
      <c r="K595" s="71"/>
      <c r="L595" s="71"/>
      <c r="M595" s="72"/>
      <c r="N595" s="246"/>
      <c r="O595" s="72"/>
      <c r="P595" s="109"/>
      <c r="Q595" s="71"/>
      <c r="R595" s="110"/>
      <c r="S595" s="72"/>
      <c r="T595" s="111"/>
      <c r="U595" s="72"/>
      <c r="V595" s="112"/>
      <c r="W595" s="71"/>
      <c r="X595" s="72"/>
      <c r="Y595" s="112"/>
      <c r="Z595" s="72"/>
      <c r="AA595" s="75"/>
      <c r="AB595" s="169"/>
      <c r="AC595" s="72"/>
      <c r="AD595" s="170"/>
      <c r="AE595" s="72"/>
      <c r="AF595" s="170"/>
      <c r="AG595" s="71"/>
      <c r="AH595" s="72"/>
      <c r="AI595" s="170"/>
      <c r="AJ595" s="71"/>
      <c r="AK595" s="72"/>
      <c r="AL595" s="170"/>
      <c r="AM595" s="72"/>
      <c r="AN595" s="111"/>
      <c r="AO595" s="72"/>
      <c r="AP595" s="156"/>
      <c r="AQ595" s="72"/>
      <c r="AR595" s="156"/>
      <c r="AS595" s="72"/>
      <c r="AT595" s="160"/>
      <c r="AU595" s="72"/>
      <c r="AV595" s="156"/>
      <c r="AW595" s="71"/>
      <c r="AX595" s="72"/>
      <c r="AY595" s="111"/>
      <c r="AZ595" s="71"/>
      <c r="BA595" s="72"/>
      <c r="BB595" s="171"/>
      <c r="BC595" s="72"/>
      <c r="BD595" s="75"/>
    </row>
    <row r="596" ht="16.5" customHeight="1" outlineLevel="1">
      <c r="A596" s="75"/>
      <c r="B596" s="105"/>
      <c r="C596" s="106"/>
      <c r="D596" s="72"/>
      <c r="E596" s="107"/>
      <c r="F596" s="71"/>
      <c r="G596" s="107"/>
      <c r="H596" s="71"/>
      <c r="I596" s="107"/>
      <c r="J596" s="71"/>
      <c r="K596" s="71"/>
      <c r="L596" s="71"/>
      <c r="M596" s="72"/>
      <c r="N596" s="246"/>
      <c r="O596" s="72"/>
      <c r="P596" s="109"/>
      <c r="Q596" s="71"/>
      <c r="R596" s="110"/>
      <c r="S596" s="72"/>
      <c r="T596" s="111"/>
      <c r="U596" s="72"/>
      <c r="V596" s="112"/>
      <c r="W596" s="71"/>
      <c r="X596" s="72"/>
      <c r="Y596" s="112"/>
      <c r="Z596" s="72"/>
      <c r="AA596" s="75"/>
      <c r="AB596" s="169"/>
      <c r="AC596" s="72"/>
      <c r="AD596" s="170"/>
      <c r="AE596" s="72"/>
      <c r="AF596" s="170"/>
      <c r="AG596" s="71"/>
      <c r="AH596" s="72"/>
      <c r="AI596" s="170"/>
      <c r="AJ596" s="71"/>
      <c r="AK596" s="72"/>
      <c r="AL596" s="170"/>
      <c r="AM596" s="72"/>
      <c r="AN596" s="111"/>
      <c r="AO596" s="72"/>
      <c r="AP596" s="156"/>
      <c r="AQ596" s="72"/>
      <c r="AR596" s="156"/>
      <c r="AS596" s="72"/>
      <c r="AT596" s="160"/>
      <c r="AU596" s="72"/>
      <c r="AV596" s="156"/>
      <c r="AW596" s="71"/>
      <c r="AX596" s="72"/>
      <c r="AY596" s="111"/>
      <c r="AZ596" s="71"/>
      <c r="BA596" s="72"/>
      <c r="BB596" s="171"/>
      <c r="BC596" s="72"/>
      <c r="BD596" s="75"/>
    </row>
    <row r="597" ht="16.5" customHeight="1" outlineLevel="1">
      <c r="A597" s="75"/>
      <c r="B597" s="105"/>
      <c r="C597" s="106"/>
      <c r="D597" s="72"/>
      <c r="E597" s="107"/>
      <c r="F597" s="71"/>
      <c r="G597" s="107"/>
      <c r="H597" s="71"/>
      <c r="I597" s="107"/>
      <c r="J597" s="71"/>
      <c r="K597" s="71"/>
      <c r="L597" s="71"/>
      <c r="M597" s="72"/>
      <c r="N597" s="246"/>
      <c r="O597" s="72"/>
      <c r="P597" s="109"/>
      <c r="Q597" s="71"/>
      <c r="R597" s="110"/>
      <c r="S597" s="72"/>
      <c r="T597" s="111"/>
      <c r="U597" s="72"/>
      <c r="V597" s="112"/>
      <c r="W597" s="71"/>
      <c r="X597" s="72"/>
      <c r="Y597" s="112"/>
      <c r="Z597" s="72"/>
      <c r="AA597" s="75"/>
      <c r="AB597" s="169"/>
      <c r="AC597" s="72"/>
      <c r="AD597" s="170"/>
      <c r="AE597" s="72"/>
      <c r="AF597" s="170"/>
      <c r="AG597" s="71"/>
      <c r="AH597" s="72"/>
      <c r="AI597" s="170"/>
      <c r="AJ597" s="71"/>
      <c r="AK597" s="72"/>
      <c r="AL597" s="170"/>
      <c r="AM597" s="72"/>
      <c r="AN597" s="111"/>
      <c r="AO597" s="72"/>
      <c r="AP597" s="156"/>
      <c r="AQ597" s="72"/>
      <c r="AR597" s="156"/>
      <c r="AS597" s="72"/>
      <c r="AT597" s="160"/>
      <c r="AU597" s="72"/>
      <c r="AV597" s="156"/>
      <c r="AW597" s="71"/>
      <c r="AX597" s="72"/>
      <c r="AY597" s="111"/>
      <c r="AZ597" s="71"/>
      <c r="BA597" s="72"/>
      <c r="BB597" s="171"/>
      <c r="BC597" s="72"/>
      <c r="BD597" s="75"/>
    </row>
    <row r="598" ht="16.5" customHeight="1" outlineLevel="1">
      <c r="A598" s="75"/>
      <c r="B598" s="105"/>
      <c r="C598" s="106"/>
      <c r="D598" s="72"/>
      <c r="E598" s="107"/>
      <c r="F598" s="71"/>
      <c r="G598" s="107"/>
      <c r="H598" s="71"/>
      <c r="I598" s="107"/>
      <c r="J598" s="71"/>
      <c r="K598" s="71"/>
      <c r="L598" s="71"/>
      <c r="M598" s="72"/>
      <c r="N598" s="246"/>
      <c r="O598" s="72"/>
      <c r="P598" s="109"/>
      <c r="Q598" s="71"/>
      <c r="R598" s="110"/>
      <c r="S598" s="72"/>
      <c r="T598" s="111"/>
      <c r="U598" s="72"/>
      <c r="V598" s="112"/>
      <c r="W598" s="71"/>
      <c r="X598" s="72"/>
      <c r="Y598" s="112"/>
      <c r="Z598" s="72"/>
      <c r="AA598" s="75"/>
      <c r="AB598" s="169"/>
      <c r="AC598" s="72"/>
      <c r="AD598" s="170"/>
      <c r="AE598" s="72"/>
      <c r="AF598" s="170"/>
      <c r="AG598" s="71"/>
      <c r="AH598" s="72"/>
      <c r="AI598" s="170"/>
      <c r="AJ598" s="71"/>
      <c r="AK598" s="72"/>
      <c r="AL598" s="170"/>
      <c r="AM598" s="72"/>
      <c r="AN598" s="111"/>
      <c r="AO598" s="72"/>
      <c r="AP598" s="156"/>
      <c r="AQ598" s="72"/>
      <c r="AR598" s="156"/>
      <c r="AS598" s="72"/>
      <c r="AT598" s="160"/>
      <c r="AU598" s="72"/>
      <c r="AV598" s="156"/>
      <c r="AW598" s="71"/>
      <c r="AX598" s="72"/>
      <c r="AY598" s="111"/>
      <c r="AZ598" s="71"/>
      <c r="BA598" s="72"/>
      <c r="BB598" s="171"/>
      <c r="BC598" s="72"/>
      <c r="BD598" s="75"/>
    </row>
    <row r="599" ht="16.5" customHeight="1" outlineLevel="1">
      <c r="A599" s="75"/>
      <c r="B599" s="105"/>
      <c r="C599" s="106"/>
      <c r="D599" s="72"/>
      <c r="E599" s="107"/>
      <c r="F599" s="71"/>
      <c r="G599" s="107"/>
      <c r="H599" s="71"/>
      <c r="I599" s="107"/>
      <c r="J599" s="71"/>
      <c r="K599" s="71"/>
      <c r="L599" s="71"/>
      <c r="M599" s="72"/>
      <c r="N599" s="246"/>
      <c r="O599" s="72"/>
      <c r="P599" s="109"/>
      <c r="Q599" s="71"/>
      <c r="R599" s="110"/>
      <c r="S599" s="72"/>
      <c r="T599" s="111"/>
      <c r="U599" s="72"/>
      <c r="V599" s="112"/>
      <c r="W599" s="71"/>
      <c r="X599" s="72"/>
      <c r="Y599" s="112"/>
      <c r="Z599" s="72"/>
      <c r="AA599" s="75"/>
      <c r="AB599" s="169"/>
      <c r="AC599" s="72"/>
      <c r="AD599" s="170"/>
      <c r="AE599" s="72"/>
      <c r="AF599" s="170"/>
      <c r="AG599" s="71"/>
      <c r="AH599" s="72"/>
      <c r="AI599" s="170"/>
      <c r="AJ599" s="71"/>
      <c r="AK599" s="72"/>
      <c r="AL599" s="170"/>
      <c r="AM599" s="72"/>
      <c r="AN599" s="111"/>
      <c r="AO599" s="72"/>
      <c r="AP599" s="156"/>
      <c r="AQ599" s="72"/>
      <c r="AR599" s="156"/>
      <c r="AS599" s="72"/>
      <c r="AT599" s="160"/>
      <c r="AU599" s="72"/>
      <c r="AV599" s="156"/>
      <c r="AW599" s="71"/>
      <c r="AX599" s="72"/>
      <c r="AY599" s="111"/>
      <c r="AZ599" s="71"/>
      <c r="BA599" s="72"/>
      <c r="BB599" s="171"/>
      <c r="BC599" s="72"/>
      <c r="BD599" s="75"/>
    </row>
    <row r="600" ht="16.5" customHeight="1" outlineLevel="1">
      <c r="A600" s="75"/>
      <c r="B600" s="105"/>
      <c r="C600" s="106"/>
      <c r="D600" s="72"/>
      <c r="E600" s="107"/>
      <c r="F600" s="71"/>
      <c r="G600" s="107"/>
      <c r="H600" s="71"/>
      <c r="I600" s="107"/>
      <c r="J600" s="71"/>
      <c r="K600" s="71"/>
      <c r="L600" s="71"/>
      <c r="M600" s="72"/>
      <c r="N600" s="246"/>
      <c r="O600" s="72"/>
      <c r="P600" s="109"/>
      <c r="Q600" s="71"/>
      <c r="R600" s="110"/>
      <c r="S600" s="72"/>
      <c r="T600" s="111"/>
      <c r="U600" s="72"/>
      <c r="V600" s="112"/>
      <c r="W600" s="71"/>
      <c r="X600" s="72"/>
      <c r="Y600" s="112"/>
      <c r="Z600" s="72"/>
      <c r="AA600" s="75"/>
      <c r="AB600" s="169"/>
      <c r="AC600" s="72"/>
      <c r="AD600" s="170"/>
      <c r="AE600" s="72"/>
      <c r="AF600" s="170"/>
      <c r="AG600" s="71"/>
      <c r="AH600" s="72"/>
      <c r="AI600" s="170"/>
      <c r="AJ600" s="71"/>
      <c r="AK600" s="72"/>
      <c r="AL600" s="170"/>
      <c r="AM600" s="72"/>
      <c r="AN600" s="111"/>
      <c r="AO600" s="72"/>
      <c r="AP600" s="156"/>
      <c r="AQ600" s="72"/>
      <c r="AR600" s="156"/>
      <c r="AS600" s="72"/>
      <c r="AT600" s="160"/>
      <c r="AU600" s="72"/>
      <c r="AV600" s="156"/>
      <c r="AW600" s="71"/>
      <c r="AX600" s="72"/>
      <c r="AY600" s="111"/>
      <c r="AZ600" s="71"/>
      <c r="BA600" s="72"/>
      <c r="BB600" s="171"/>
      <c r="BC600" s="72"/>
      <c r="BD600" s="75"/>
    </row>
    <row r="601" ht="16.5" customHeight="1" outlineLevel="1">
      <c r="A601" s="75"/>
      <c r="B601" s="105"/>
      <c r="C601" s="106"/>
      <c r="D601" s="72"/>
      <c r="E601" s="107"/>
      <c r="F601" s="71"/>
      <c r="G601" s="107"/>
      <c r="H601" s="71"/>
      <c r="I601" s="107"/>
      <c r="J601" s="71"/>
      <c r="K601" s="71"/>
      <c r="L601" s="71"/>
      <c r="M601" s="72"/>
      <c r="N601" s="246"/>
      <c r="O601" s="72"/>
      <c r="P601" s="109"/>
      <c r="Q601" s="71"/>
      <c r="R601" s="110"/>
      <c r="S601" s="72"/>
      <c r="T601" s="111"/>
      <c r="U601" s="72"/>
      <c r="V601" s="112"/>
      <c r="W601" s="71"/>
      <c r="X601" s="72"/>
      <c r="Y601" s="112"/>
      <c r="Z601" s="72"/>
      <c r="AA601" s="75"/>
      <c r="AB601" s="169"/>
      <c r="AC601" s="72"/>
      <c r="AD601" s="170"/>
      <c r="AE601" s="72"/>
      <c r="AF601" s="170"/>
      <c r="AG601" s="71"/>
      <c r="AH601" s="72"/>
      <c r="AI601" s="170"/>
      <c r="AJ601" s="71"/>
      <c r="AK601" s="72"/>
      <c r="AL601" s="170"/>
      <c r="AM601" s="72"/>
      <c r="AN601" s="111"/>
      <c r="AO601" s="72"/>
      <c r="AP601" s="156"/>
      <c r="AQ601" s="72"/>
      <c r="AR601" s="156"/>
      <c r="AS601" s="72"/>
      <c r="AT601" s="160"/>
      <c r="AU601" s="72"/>
      <c r="AV601" s="156"/>
      <c r="AW601" s="71"/>
      <c r="AX601" s="72"/>
      <c r="AY601" s="111"/>
      <c r="AZ601" s="71"/>
      <c r="BA601" s="72"/>
      <c r="BB601" s="171"/>
      <c r="BC601" s="72"/>
      <c r="BD601" s="75"/>
    </row>
    <row r="602" ht="16.5" customHeight="1" outlineLevel="1">
      <c r="A602" s="75"/>
      <c r="B602" s="105"/>
      <c r="C602" s="106"/>
      <c r="D602" s="72"/>
      <c r="E602" s="107"/>
      <c r="F602" s="71"/>
      <c r="G602" s="107"/>
      <c r="H602" s="71"/>
      <c r="I602" s="107"/>
      <c r="J602" s="71"/>
      <c r="K602" s="71"/>
      <c r="L602" s="71"/>
      <c r="M602" s="72"/>
      <c r="N602" s="246"/>
      <c r="O602" s="72"/>
      <c r="P602" s="109"/>
      <c r="Q602" s="71"/>
      <c r="R602" s="110"/>
      <c r="S602" s="72"/>
      <c r="T602" s="111"/>
      <c r="U602" s="72"/>
      <c r="V602" s="112"/>
      <c r="W602" s="71"/>
      <c r="X602" s="72"/>
      <c r="Y602" s="112"/>
      <c r="Z602" s="72"/>
      <c r="AA602" s="75"/>
      <c r="AB602" s="169"/>
      <c r="AC602" s="72"/>
      <c r="AD602" s="170"/>
      <c r="AE602" s="72"/>
      <c r="AF602" s="170"/>
      <c r="AG602" s="71"/>
      <c r="AH602" s="72"/>
      <c r="AI602" s="170"/>
      <c r="AJ602" s="71"/>
      <c r="AK602" s="72"/>
      <c r="AL602" s="170"/>
      <c r="AM602" s="72"/>
      <c r="AN602" s="111"/>
      <c r="AO602" s="72"/>
      <c r="AP602" s="156"/>
      <c r="AQ602" s="72"/>
      <c r="AR602" s="156"/>
      <c r="AS602" s="72"/>
      <c r="AT602" s="160"/>
      <c r="AU602" s="72"/>
      <c r="AV602" s="156"/>
      <c r="AW602" s="71"/>
      <c r="AX602" s="72"/>
      <c r="AY602" s="111"/>
      <c r="AZ602" s="71"/>
      <c r="BA602" s="72"/>
      <c r="BB602" s="171"/>
      <c r="BC602" s="72"/>
      <c r="BD602" s="75"/>
    </row>
    <row r="603" ht="16.5" customHeight="1" outlineLevel="1">
      <c r="A603" s="75"/>
      <c r="B603" s="105"/>
      <c r="C603" s="106"/>
      <c r="D603" s="72"/>
      <c r="E603" s="107"/>
      <c r="F603" s="71"/>
      <c r="G603" s="107"/>
      <c r="H603" s="71"/>
      <c r="I603" s="107"/>
      <c r="J603" s="71"/>
      <c r="K603" s="71"/>
      <c r="L603" s="71"/>
      <c r="M603" s="72"/>
      <c r="N603" s="246"/>
      <c r="O603" s="72"/>
      <c r="P603" s="109"/>
      <c r="Q603" s="71"/>
      <c r="R603" s="110"/>
      <c r="S603" s="72"/>
      <c r="T603" s="111"/>
      <c r="U603" s="72"/>
      <c r="V603" s="112"/>
      <c r="W603" s="71"/>
      <c r="X603" s="72"/>
      <c r="Y603" s="112"/>
      <c r="Z603" s="72"/>
      <c r="AA603" s="75"/>
      <c r="AB603" s="169"/>
      <c r="AC603" s="72"/>
      <c r="AD603" s="170"/>
      <c r="AE603" s="72"/>
      <c r="AF603" s="170"/>
      <c r="AG603" s="71"/>
      <c r="AH603" s="72"/>
      <c r="AI603" s="170"/>
      <c r="AJ603" s="71"/>
      <c r="AK603" s="72"/>
      <c r="AL603" s="170"/>
      <c r="AM603" s="72"/>
      <c r="AN603" s="111"/>
      <c r="AO603" s="72"/>
      <c r="AP603" s="156"/>
      <c r="AQ603" s="72"/>
      <c r="AR603" s="156"/>
      <c r="AS603" s="72"/>
      <c r="AT603" s="160"/>
      <c r="AU603" s="72"/>
      <c r="AV603" s="156"/>
      <c r="AW603" s="71"/>
      <c r="AX603" s="72"/>
      <c r="AY603" s="111"/>
      <c r="AZ603" s="71"/>
      <c r="BA603" s="72"/>
      <c r="BB603" s="171"/>
      <c r="BC603" s="72"/>
      <c r="BD603" s="75"/>
    </row>
    <row r="604" ht="16.5" customHeight="1" outlineLevel="1">
      <c r="A604" s="75"/>
      <c r="B604" s="105"/>
      <c r="C604" s="106"/>
      <c r="D604" s="72"/>
      <c r="E604" s="107"/>
      <c r="F604" s="71"/>
      <c r="G604" s="107"/>
      <c r="H604" s="71"/>
      <c r="I604" s="107"/>
      <c r="J604" s="71"/>
      <c r="K604" s="71"/>
      <c r="L604" s="71"/>
      <c r="M604" s="72"/>
      <c r="N604" s="246"/>
      <c r="O604" s="72"/>
      <c r="P604" s="109"/>
      <c r="Q604" s="71"/>
      <c r="R604" s="110"/>
      <c r="S604" s="72"/>
      <c r="T604" s="111"/>
      <c r="U604" s="72"/>
      <c r="V604" s="112"/>
      <c r="W604" s="71"/>
      <c r="X604" s="72"/>
      <c r="Y604" s="112"/>
      <c r="Z604" s="72"/>
      <c r="AA604" s="75"/>
      <c r="AB604" s="169"/>
      <c r="AC604" s="72"/>
      <c r="AD604" s="170"/>
      <c r="AE604" s="72"/>
      <c r="AF604" s="170"/>
      <c r="AG604" s="71"/>
      <c r="AH604" s="72"/>
      <c r="AI604" s="170"/>
      <c r="AJ604" s="71"/>
      <c r="AK604" s="72"/>
      <c r="AL604" s="170"/>
      <c r="AM604" s="72"/>
      <c r="AN604" s="111"/>
      <c r="AO604" s="72"/>
      <c r="AP604" s="156"/>
      <c r="AQ604" s="72"/>
      <c r="AR604" s="156"/>
      <c r="AS604" s="72"/>
      <c r="AT604" s="160"/>
      <c r="AU604" s="72"/>
      <c r="AV604" s="156"/>
      <c r="AW604" s="71"/>
      <c r="AX604" s="72"/>
      <c r="AY604" s="111"/>
      <c r="AZ604" s="71"/>
      <c r="BA604" s="72"/>
      <c r="BB604" s="171"/>
      <c r="BC604" s="72"/>
      <c r="BD604" s="75"/>
    </row>
    <row r="605" ht="16.5" customHeight="1" outlineLevel="1">
      <c r="A605" s="75"/>
      <c r="B605" s="105"/>
      <c r="C605" s="106"/>
      <c r="D605" s="72"/>
      <c r="E605" s="107"/>
      <c r="F605" s="71"/>
      <c r="G605" s="107"/>
      <c r="H605" s="71"/>
      <c r="I605" s="107"/>
      <c r="J605" s="71"/>
      <c r="K605" s="71"/>
      <c r="L605" s="71"/>
      <c r="M605" s="72"/>
      <c r="N605" s="246"/>
      <c r="O605" s="72"/>
      <c r="P605" s="109"/>
      <c r="Q605" s="71"/>
      <c r="R605" s="110"/>
      <c r="S605" s="72"/>
      <c r="T605" s="111"/>
      <c r="U605" s="72"/>
      <c r="V605" s="112"/>
      <c r="W605" s="71"/>
      <c r="X605" s="72"/>
      <c r="Y605" s="112"/>
      <c r="Z605" s="72"/>
      <c r="AA605" s="75"/>
      <c r="AB605" s="169"/>
      <c r="AC605" s="72"/>
      <c r="AD605" s="170"/>
      <c r="AE605" s="72"/>
      <c r="AF605" s="170"/>
      <c r="AG605" s="71"/>
      <c r="AH605" s="72"/>
      <c r="AI605" s="170"/>
      <c r="AJ605" s="71"/>
      <c r="AK605" s="72"/>
      <c r="AL605" s="170"/>
      <c r="AM605" s="72"/>
      <c r="AN605" s="111"/>
      <c r="AO605" s="72"/>
      <c r="AP605" s="156"/>
      <c r="AQ605" s="72"/>
      <c r="AR605" s="156"/>
      <c r="AS605" s="72"/>
      <c r="AT605" s="160"/>
      <c r="AU605" s="72"/>
      <c r="AV605" s="156"/>
      <c r="AW605" s="71"/>
      <c r="AX605" s="72"/>
      <c r="AY605" s="111"/>
      <c r="AZ605" s="71"/>
      <c r="BA605" s="72"/>
      <c r="BB605" s="171"/>
      <c r="BC605" s="72"/>
      <c r="BD605" s="75"/>
    </row>
    <row r="606" ht="16.5" customHeight="1" outlineLevel="1">
      <c r="A606" s="75"/>
      <c r="B606" s="105"/>
      <c r="C606" s="106"/>
      <c r="D606" s="72"/>
      <c r="E606" s="107"/>
      <c r="F606" s="71"/>
      <c r="G606" s="107"/>
      <c r="H606" s="71"/>
      <c r="I606" s="107"/>
      <c r="J606" s="71"/>
      <c r="K606" s="71"/>
      <c r="L606" s="71"/>
      <c r="M606" s="72"/>
      <c r="N606" s="246"/>
      <c r="O606" s="72"/>
      <c r="P606" s="109"/>
      <c r="Q606" s="71"/>
      <c r="R606" s="110"/>
      <c r="S606" s="72"/>
      <c r="T606" s="111"/>
      <c r="U606" s="72"/>
      <c r="V606" s="112"/>
      <c r="W606" s="71"/>
      <c r="X606" s="72"/>
      <c r="Y606" s="112"/>
      <c r="Z606" s="72"/>
      <c r="AA606" s="75"/>
      <c r="AB606" s="169"/>
      <c r="AC606" s="72"/>
      <c r="AD606" s="170"/>
      <c r="AE606" s="72"/>
      <c r="AF606" s="170"/>
      <c r="AG606" s="71"/>
      <c r="AH606" s="72"/>
      <c r="AI606" s="170"/>
      <c r="AJ606" s="71"/>
      <c r="AK606" s="72"/>
      <c r="AL606" s="170"/>
      <c r="AM606" s="72"/>
      <c r="AN606" s="111"/>
      <c r="AO606" s="72"/>
      <c r="AP606" s="156"/>
      <c r="AQ606" s="72"/>
      <c r="AR606" s="156"/>
      <c r="AS606" s="72"/>
      <c r="AT606" s="160"/>
      <c r="AU606" s="72"/>
      <c r="AV606" s="156"/>
      <c r="AW606" s="71"/>
      <c r="AX606" s="72"/>
      <c r="AY606" s="111"/>
      <c r="AZ606" s="71"/>
      <c r="BA606" s="72"/>
      <c r="BB606" s="171"/>
      <c r="BC606" s="72"/>
      <c r="BD606" s="75"/>
    </row>
    <row r="607" ht="16.5" customHeight="1" outlineLevel="1">
      <c r="A607" s="75"/>
      <c r="B607" s="105"/>
      <c r="C607" s="106"/>
      <c r="D607" s="72"/>
      <c r="E607" s="107"/>
      <c r="F607" s="71"/>
      <c r="G607" s="107"/>
      <c r="H607" s="71"/>
      <c r="I607" s="107"/>
      <c r="J607" s="71"/>
      <c r="K607" s="71"/>
      <c r="L607" s="71"/>
      <c r="M607" s="72"/>
      <c r="N607" s="246"/>
      <c r="O607" s="72"/>
      <c r="P607" s="109"/>
      <c r="Q607" s="71"/>
      <c r="R607" s="110"/>
      <c r="S607" s="72"/>
      <c r="T607" s="111"/>
      <c r="U607" s="72"/>
      <c r="V607" s="112"/>
      <c r="W607" s="71"/>
      <c r="X607" s="72"/>
      <c r="Y607" s="112"/>
      <c r="Z607" s="72"/>
      <c r="AA607" s="75"/>
      <c r="AB607" s="169"/>
      <c r="AC607" s="72"/>
      <c r="AD607" s="170"/>
      <c r="AE607" s="72"/>
      <c r="AF607" s="170"/>
      <c r="AG607" s="71"/>
      <c r="AH607" s="72"/>
      <c r="AI607" s="170"/>
      <c r="AJ607" s="71"/>
      <c r="AK607" s="72"/>
      <c r="AL607" s="170"/>
      <c r="AM607" s="72"/>
      <c r="AN607" s="111"/>
      <c r="AO607" s="72"/>
      <c r="AP607" s="156"/>
      <c r="AQ607" s="72"/>
      <c r="AR607" s="156"/>
      <c r="AS607" s="72"/>
      <c r="AT607" s="160"/>
      <c r="AU607" s="72"/>
      <c r="AV607" s="156"/>
      <c r="AW607" s="71"/>
      <c r="AX607" s="72"/>
      <c r="AY607" s="111"/>
      <c r="AZ607" s="71"/>
      <c r="BA607" s="72"/>
      <c r="BB607" s="171"/>
      <c r="BC607" s="72"/>
      <c r="BD607" s="75"/>
    </row>
    <row r="608" ht="16.5" customHeight="1" outlineLevel="1">
      <c r="A608" s="75"/>
      <c r="B608" s="105"/>
      <c r="C608" s="106"/>
      <c r="D608" s="72"/>
      <c r="E608" s="107"/>
      <c r="F608" s="71"/>
      <c r="G608" s="107"/>
      <c r="H608" s="71"/>
      <c r="I608" s="107"/>
      <c r="J608" s="71"/>
      <c r="K608" s="71"/>
      <c r="L608" s="71"/>
      <c r="M608" s="72"/>
      <c r="N608" s="246"/>
      <c r="O608" s="72"/>
      <c r="P608" s="109"/>
      <c r="Q608" s="71"/>
      <c r="R608" s="110"/>
      <c r="S608" s="72"/>
      <c r="T608" s="111"/>
      <c r="U608" s="72"/>
      <c r="V608" s="112"/>
      <c r="W608" s="71"/>
      <c r="X608" s="72"/>
      <c r="Y608" s="112"/>
      <c r="Z608" s="72"/>
      <c r="AA608" s="75"/>
      <c r="AB608" s="169"/>
      <c r="AC608" s="72"/>
      <c r="AD608" s="170"/>
      <c r="AE608" s="72"/>
      <c r="AF608" s="170"/>
      <c r="AG608" s="71"/>
      <c r="AH608" s="72"/>
      <c r="AI608" s="170"/>
      <c r="AJ608" s="71"/>
      <c r="AK608" s="72"/>
      <c r="AL608" s="170"/>
      <c r="AM608" s="72"/>
      <c r="AN608" s="111"/>
      <c r="AO608" s="72"/>
      <c r="AP608" s="156"/>
      <c r="AQ608" s="72"/>
      <c r="AR608" s="156"/>
      <c r="AS608" s="72"/>
      <c r="AT608" s="160"/>
      <c r="AU608" s="72"/>
      <c r="AV608" s="156"/>
      <c r="AW608" s="71"/>
      <c r="AX608" s="72"/>
      <c r="AY608" s="111"/>
      <c r="AZ608" s="71"/>
      <c r="BA608" s="72"/>
      <c r="BB608" s="171"/>
      <c r="BC608" s="72"/>
      <c r="BD608" s="75"/>
    </row>
    <row r="609" ht="16.5" customHeight="1" outlineLevel="1">
      <c r="A609" s="75"/>
      <c r="B609" s="105"/>
      <c r="C609" s="106"/>
      <c r="D609" s="72"/>
      <c r="E609" s="107"/>
      <c r="F609" s="71"/>
      <c r="G609" s="107"/>
      <c r="H609" s="71"/>
      <c r="I609" s="107"/>
      <c r="J609" s="71"/>
      <c r="K609" s="71"/>
      <c r="L609" s="71"/>
      <c r="M609" s="72"/>
      <c r="N609" s="246"/>
      <c r="O609" s="72"/>
      <c r="P609" s="109"/>
      <c r="Q609" s="71"/>
      <c r="R609" s="110"/>
      <c r="S609" s="72"/>
      <c r="T609" s="111"/>
      <c r="U609" s="72"/>
      <c r="V609" s="112"/>
      <c r="W609" s="71"/>
      <c r="X609" s="72"/>
      <c r="Y609" s="112"/>
      <c r="Z609" s="72"/>
      <c r="AA609" s="75"/>
      <c r="AB609" s="169"/>
      <c r="AC609" s="72"/>
      <c r="AD609" s="170"/>
      <c r="AE609" s="72"/>
      <c r="AF609" s="170"/>
      <c r="AG609" s="71"/>
      <c r="AH609" s="72"/>
      <c r="AI609" s="170"/>
      <c r="AJ609" s="71"/>
      <c r="AK609" s="72"/>
      <c r="AL609" s="170"/>
      <c r="AM609" s="72"/>
      <c r="AN609" s="111"/>
      <c r="AO609" s="72"/>
      <c r="AP609" s="156"/>
      <c r="AQ609" s="72"/>
      <c r="AR609" s="156"/>
      <c r="AS609" s="72"/>
      <c r="AT609" s="160"/>
      <c r="AU609" s="72"/>
      <c r="AV609" s="156"/>
      <c r="AW609" s="71"/>
      <c r="AX609" s="72"/>
      <c r="AY609" s="111"/>
      <c r="AZ609" s="71"/>
      <c r="BA609" s="72"/>
      <c r="BB609" s="171"/>
      <c r="BC609" s="72"/>
      <c r="BD609" s="75"/>
    </row>
    <row r="610" ht="16.5" customHeight="1" outlineLevel="1">
      <c r="A610" s="75"/>
      <c r="B610" s="105"/>
      <c r="C610" s="106"/>
      <c r="D610" s="72"/>
      <c r="E610" s="107"/>
      <c r="F610" s="71"/>
      <c r="G610" s="107"/>
      <c r="H610" s="71"/>
      <c r="I610" s="107"/>
      <c r="J610" s="71"/>
      <c r="K610" s="71"/>
      <c r="L610" s="71"/>
      <c r="M610" s="72"/>
      <c r="N610" s="246"/>
      <c r="O610" s="72"/>
      <c r="P610" s="109"/>
      <c r="Q610" s="71"/>
      <c r="R610" s="110"/>
      <c r="S610" s="72"/>
      <c r="T610" s="111"/>
      <c r="U610" s="72"/>
      <c r="V610" s="112"/>
      <c r="W610" s="71"/>
      <c r="X610" s="72"/>
      <c r="Y610" s="112"/>
      <c r="Z610" s="72"/>
      <c r="AA610" s="75"/>
      <c r="AB610" s="169"/>
      <c r="AC610" s="72"/>
      <c r="AD610" s="170"/>
      <c r="AE610" s="72"/>
      <c r="AF610" s="170"/>
      <c r="AG610" s="71"/>
      <c r="AH610" s="72"/>
      <c r="AI610" s="170"/>
      <c r="AJ610" s="71"/>
      <c r="AK610" s="72"/>
      <c r="AL610" s="170"/>
      <c r="AM610" s="72"/>
      <c r="AN610" s="111"/>
      <c r="AO610" s="72"/>
      <c r="AP610" s="156"/>
      <c r="AQ610" s="72"/>
      <c r="AR610" s="156"/>
      <c r="AS610" s="72"/>
      <c r="AT610" s="160"/>
      <c r="AU610" s="72"/>
      <c r="AV610" s="156"/>
      <c r="AW610" s="71"/>
      <c r="AX610" s="72"/>
      <c r="AY610" s="111"/>
      <c r="AZ610" s="71"/>
      <c r="BA610" s="72"/>
      <c r="BB610" s="171"/>
      <c r="BC610" s="72"/>
      <c r="BD610" s="75"/>
    </row>
    <row r="611" ht="16.5" customHeight="1" outlineLevel="1">
      <c r="A611" s="75"/>
      <c r="B611" s="105"/>
      <c r="C611" s="106"/>
      <c r="D611" s="72"/>
      <c r="E611" s="107"/>
      <c r="F611" s="71"/>
      <c r="G611" s="107"/>
      <c r="H611" s="71"/>
      <c r="I611" s="107"/>
      <c r="J611" s="71"/>
      <c r="K611" s="71"/>
      <c r="L611" s="71"/>
      <c r="M611" s="72"/>
      <c r="N611" s="246"/>
      <c r="O611" s="72"/>
      <c r="P611" s="109"/>
      <c r="Q611" s="71"/>
      <c r="R611" s="110"/>
      <c r="S611" s="72"/>
      <c r="T611" s="111"/>
      <c r="U611" s="72"/>
      <c r="V611" s="112"/>
      <c r="W611" s="71"/>
      <c r="X611" s="72"/>
      <c r="Y611" s="112"/>
      <c r="Z611" s="72"/>
      <c r="AA611" s="75"/>
      <c r="AB611" s="169"/>
      <c r="AC611" s="72"/>
      <c r="AD611" s="170"/>
      <c r="AE611" s="72"/>
      <c r="AF611" s="170"/>
      <c r="AG611" s="71"/>
      <c r="AH611" s="72"/>
      <c r="AI611" s="170"/>
      <c r="AJ611" s="71"/>
      <c r="AK611" s="72"/>
      <c r="AL611" s="170"/>
      <c r="AM611" s="72"/>
      <c r="AN611" s="111"/>
      <c r="AO611" s="72"/>
      <c r="AP611" s="156"/>
      <c r="AQ611" s="72"/>
      <c r="AR611" s="156"/>
      <c r="AS611" s="72"/>
      <c r="AT611" s="160"/>
      <c r="AU611" s="72"/>
      <c r="AV611" s="156"/>
      <c r="AW611" s="71"/>
      <c r="AX611" s="72"/>
      <c r="AY611" s="111"/>
      <c r="AZ611" s="71"/>
      <c r="BA611" s="72"/>
      <c r="BB611" s="171"/>
      <c r="BC611" s="72"/>
      <c r="BD611" s="75"/>
    </row>
    <row r="612" ht="16.5" customHeight="1" outlineLevel="1">
      <c r="A612" s="75"/>
      <c r="B612" s="105"/>
      <c r="C612" s="106"/>
      <c r="D612" s="72"/>
      <c r="E612" s="107"/>
      <c r="F612" s="71"/>
      <c r="G612" s="107"/>
      <c r="H612" s="71"/>
      <c r="I612" s="107"/>
      <c r="J612" s="71"/>
      <c r="K612" s="71"/>
      <c r="L612" s="71"/>
      <c r="M612" s="72"/>
      <c r="N612" s="246"/>
      <c r="O612" s="72"/>
      <c r="P612" s="109"/>
      <c r="Q612" s="71"/>
      <c r="R612" s="110"/>
      <c r="S612" s="72"/>
      <c r="T612" s="111"/>
      <c r="U612" s="72"/>
      <c r="V612" s="112"/>
      <c r="W612" s="71"/>
      <c r="X612" s="72"/>
      <c r="Y612" s="112"/>
      <c r="Z612" s="72"/>
      <c r="AA612" s="75"/>
      <c r="AB612" s="169"/>
      <c r="AC612" s="72"/>
      <c r="AD612" s="170"/>
      <c r="AE612" s="72"/>
      <c r="AF612" s="170"/>
      <c r="AG612" s="71"/>
      <c r="AH612" s="72"/>
      <c r="AI612" s="170"/>
      <c r="AJ612" s="71"/>
      <c r="AK612" s="72"/>
      <c r="AL612" s="170"/>
      <c r="AM612" s="72"/>
      <c r="AN612" s="111"/>
      <c r="AO612" s="72"/>
      <c r="AP612" s="156"/>
      <c r="AQ612" s="72"/>
      <c r="AR612" s="156"/>
      <c r="AS612" s="72"/>
      <c r="AT612" s="160"/>
      <c r="AU612" s="72"/>
      <c r="AV612" s="156"/>
      <c r="AW612" s="71"/>
      <c r="AX612" s="72"/>
      <c r="AY612" s="111"/>
      <c r="AZ612" s="71"/>
      <c r="BA612" s="72"/>
      <c r="BB612" s="171"/>
      <c r="BC612" s="72"/>
      <c r="BD612" s="75"/>
    </row>
    <row r="613" ht="16.5" customHeight="1" outlineLevel="1">
      <c r="A613" s="75"/>
      <c r="B613" s="105"/>
      <c r="C613" s="106"/>
      <c r="D613" s="72"/>
      <c r="E613" s="107"/>
      <c r="F613" s="71"/>
      <c r="G613" s="107"/>
      <c r="H613" s="71"/>
      <c r="I613" s="107"/>
      <c r="J613" s="71"/>
      <c r="K613" s="71"/>
      <c r="L613" s="71"/>
      <c r="M613" s="72"/>
      <c r="N613" s="246"/>
      <c r="O613" s="72"/>
      <c r="P613" s="109"/>
      <c r="Q613" s="71"/>
      <c r="R613" s="110"/>
      <c r="S613" s="72"/>
      <c r="T613" s="111"/>
      <c r="U613" s="72"/>
      <c r="V613" s="112"/>
      <c r="W613" s="71"/>
      <c r="X613" s="72"/>
      <c r="Y613" s="112"/>
      <c r="Z613" s="72"/>
      <c r="AA613" s="75"/>
      <c r="AB613" s="169"/>
      <c r="AC613" s="72"/>
      <c r="AD613" s="170"/>
      <c r="AE613" s="72"/>
      <c r="AF613" s="170"/>
      <c r="AG613" s="71"/>
      <c r="AH613" s="72"/>
      <c r="AI613" s="170"/>
      <c r="AJ613" s="71"/>
      <c r="AK613" s="72"/>
      <c r="AL613" s="170"/>
      <c r="AM613" s="72"/>
      <c r="AN613" s="111"/>
      <c r="AO613" s="72"/>
      <c r="AP613" s="156"/>
      <c r="AQ613" s="72"/>
      <c r="AR613" s="156"/>
      <c r="AS613" s="72"/>
      <c r="AT613" s="160"/>
      <c r="AU613" s="72"/>
      <c r="AV613" s="156"/>
      <c r="AW613" s="71"/>
      <c r="AX613" s="72"/>
      <c r="AY613" s="111"/>
      <c r="AZ613" s="71"/>
      <c r="BA613" s="72"/>
      <c r="BB613" s="171"/>
      <c r="BC613" s="72"/>
      <c r="BD613" s="75"/>
    </row>
    <row r="614" ht="16.5" customHeight="1" outlineLevel="1">
      <c r="A614" s="75"/>
      <c r="B614" s="105"/>
      <c r="C614" s="106"/>
      <c r="D614" s="72"/>
      <c r="E614" s="107"/>
      <c r="F614" s="71"/>
      <c r="G614" s="107"/>
      <c r="H614" s="71"/>
      <c r="I614" s="107"/>
      <c r="J614" s="71"/>
      <c r="K614" s="71"/>
      <c r="L614" s="71"/>
      <c r="M614" s="72"/>
      <c r="N614" s="246"/>
      <c r="O614" s="72"/>
      <c r="P614" s="109"/>
      <c r="Q614" s="71"/>
      <c r="R614" s="110"/>
      <c r="S614" s="72"/>
      <c r="T614" s="111"/>
      <c r="U614" s="72"/>
      <c r="V614" s="112"/>
      <c r="W614" s="71"/>
      <c r="X614" s="72"/>
      <c r="Y614" s="112"/>
      <c r="Z614" s="72"/>
      <c r="AA614" s="75"/>
      <c r="AB614" s="169"/>
      <c r="AC614" s="72"/>
      <c r="AD614" s="170"/>
      <c r="AE614" s="72"/>
      <c r="AF614" s="170"/>
      <c r="AG614" s="71"/>
      <c r="AH614" s="72"/>
      <c r="AI614" s="170"/>
      <c r="AJ614" s="71"/>
      <c r="AK614" s="72"/>
      <c r="AL614" s="170"/>
      <c r="AM614" s="72"/>
      <c r="AN614" s="111"/>
      <c r="AO614" s="72"/>
      <c r="AP614" s="156"/>
      <c r="AQ614" s="72"/>
      <c r="AR614" s="156"/>
      <c r="AS614" s="72"/>
      <c r="AT614" s="160"/>
      <c r="AU614" s="72"/>
      <c r="AV614" s="156"/>
      <c r="AW614" s="71"/>
      <c r="AX614" s="72"/>
      <c r="AY614" s="111"/>
      <c r="AZ614" s="71"/>
      <c r="BA614" s="72"/>
      <c r="BB614" s="171"/>
      <c r="BC614" s="72"/>
      <c r="BD614" s="75"/>
    </row>
    <row r="615" ht="16.5" customHeight="1" outlineLevel="1">
      <c r="A615" s="75"/>
      <c r="B615" s="105"/>
      <c r="C615" s="106"/>
      <c r="D615" s="72"/>
      <c r="E615" s="107"/>
      <c r="F615" s="71"/>
      <c r="G615" s="107"/>
      <c r="H615" s="71"/>
      <c r="I615" s="107"/>
      <c r="J615" s="71"/>
      <c r="K615" s="71"/>
      <c r="L615" s="71"/>
      <c r="M615" s="72"/>
      <c r="N615" s="246"/>
      <c r="O615" s="72"/>
      <c r="P615" s="109"/>
      <c r="Q615" s="71"/>
      <c r="R615" s="110"/>
      <c r="S615" s="72"/>
      <c r="T615" s="111"/>
      <c r="U615" s="72"/>
      <c r="V615" s="112"/>
      <c r="W615" s="71"/>
      <c r="X615" s="72"/>
      <c r="Y615" s="112"/>
      <c r="Z615" s="72"/>
      <c r="AA615" s="75"/>
      <c r="AB615" s="169"/>
      <c r="AC615" s="72"/>
      <c r="AD615" s="170"/>
      <c r="AE615" s="72"/>
      <c r="AF615" s="170"/>
      <c r="AG615" s="71"/>
      <c r="AH615" s="72"/>
      <c r="AI615" s="170"/>
      <c r="AJ615" s="71"/>
      <c r="AK615" s="72"/>
      <c r="AL615" s="170"/>
      <c r="AM615" s="72"/>
      <c r="AN615" s="111"/>
      <c r="AO615" s="72"/>
      <c r="AP615" s="156"/>
      <c r="AQ615" s="72"/>
      <c r="AR615" s="156"/>
      <c r="AS615" s="72"/>
      <c r="AT615" s="160"/>
      <c r="AU615" s="72"/>
      <c r="AV615" s="156"/>
      <c r="AW615" s="71"/>
      <c r="AX615" s="72"/>
      <c r="AY615" s="111"/>
      <c r="AZ615" s="71"/>
      <c r="BA615" s="72"/>
      <c r="BB615" s="171"/>
      <c r="BC615" s="72"/>
      <c r="BD615" s="75"/>
    </row>
    <row r="616" ht="16.5" customHeight="1" outlineLevel="1">
      <c r="A616" s="75"/>
      <c r="B616" s="105"/>
      <c r="C616" s="106"/>
      <c r="D616" s="72"/>
      <c r="E616" s="107"/>
      <c r="F616" s="71"/>
      <c r="G616" s="107"/>
      <c r="H616" s="71"/>
      <c r="I616" s="107"/>
      <c r="J616" s="71"/>
      <c r="K616" s="71"/>
      <c r="L616" s="71"/>
      <c r="M616" s="72"/>
      <c r="N616" s="246"/>
      <c r="O616" s="72"/>
      <c r="P616" s="109"/>
      <c r="Q616" s="71"/>
      <c r="R616" s="110"/>
      <c r="S616" s="72"/>
      <c r="T616" s="111"/>
      <c r="U616" s="72"/>
      <c r="V616" s="112"/>
      <c r="W616" s="71"/>
      <c r="X616" s="72"/>
      <c r="Y616" s="112"/>
      <c r="Z616" s="72"/>
      <c r="AA616" s="75"/>
      <c r="AB616" s="169"/>
      <c r="AC616" s="72"/>
      <c r="AD616" s="170"/>
      <c r="AE616" s="72"/>
      <c r="AF616" s="170"/>
      <c r="AG616" s="71"/>
      <c r="AH616" s="72"/>
      <c r="AI616" s="170"/>
      <c r="AJ616" s="71"/>
      <c r="AK616" s="72"/>
      <c r="AL616" s="170"/>
      <c r="AM616" s="72"/>
      <c r="AN616" s="111"/>
      <c r="AO616" s="72"/>
      <c r="AP616" s="156"/>
      <c r="AQ616" s="72"/>
      <c r="AR616" s="156"/>
      <c r="AS616" s="72"/>
      <c r="AT616" s="160"/>
      <c r="AU616" s="72"/>
      <c r="AV616" s="156"/>
      <c r="AW616" s="71"/>
      <c r="AX616" s="72"/>
      <c r="AY616" s="111"/>
      <c r="AZ616" s="71"/>
      <c r="BA616" s="72"/>
      <c r="BB616" s="171"/>
      <c r="BC616" s="72"/>
      <c r="BD616" s="75"/>
    </row>
    <row r="617" ht="16.5" customHeight="1" outlineLevel="1">
      <c r="A617" s="75"/>
      <c r="B617" s="105"/>
      <c r="C617" s="106"/>
      <c r="D617" s="72"/>
      <c r="E617" s="107"/>
      <c r="F617" s="71"/>
      <c r="G617" s="107"/>
      <c r="H617" s="71"/>
      <c r="I617" s="107"/>
      <c r="J617" s="71"/>
      <c r="K617" s="71"/>
      <c r="L617" s="71"/>
      <c r="M617" s="72"/>
      <c r="N617" s="246"/>
      <c r="O617" s="72"/>
      <c r="P617" s="109"/>
      <c r="Q617" s="71"/>
      <c r="R617" s="110"/>
      <c r="S617" s="72"/>
      <c r="T617" s="111"/>
      <c r="U617" s="72"/>
      <c r="V617" s="112"/>
      <c r="W617" s="71"/>
      <c r="X617" s="72"/>
      <c r="Y617" s="112"/>
      <c r="Z617" s="72"/>
      <c r="AA617" s="75"/>
      <c r="AB617" s="169"/>
      <c r="AC617" s="72"/>
      <c r="AD617" s="170"/>
      <c r="AE617" s="72"/>
      <c r="AF617" s="170"/>
      <c r="AG617" s="71"/>
      <c r="AH617" s="72"/>
      <c r="AI617" s="170"/>
      <c r="AJ617" s="71"/>
      <c r="AK617" s="72"/>
      <c r="AL617" s="170"/>
      <c r="AM617" s="72"/>
      <c r="AN617" s="111"/>
      <c r="AO617" s="72"/>
      <c r="AP617" s="156"/>
      <c r="AQ617" s="72"/>
      <c r="AR617" s="156"/>
      <c r="AS617" s="72"/>
      <c r="AT617" s="160"/>
      <c r="AU617" s="72"/>
      <c r="AV617" s="156"/>
      <c r="AW617" s="71"/>
      <c r="AX617" s="72"/>
      <c r="AY617" s="111"/>
      <c r="AZ617" s="71"/>
      <c r="BA617" s="72"/>
      <c r="BB617" s="171"/>
      <c r="BC617" s="72"/>
      <c r="BD617" s="75"/>
    </row>
    <row r="618" ht="16.5" customHeight="1" outlineLevel="1">
      <c r="A618" s="75"/>
      <c r="B618" s="105"/>
      <c r="C618" s="106"/>
      <c r="D618" s="72"/>
      <c r="E618" s="107"/>
      <c r="F618" s="71"/>
      <c r="G618" s="107"/>
      <c r="H618" s="71"/>
      <c r="I618" s="107"/>
      <c r="J618" s="71"/>
      <c r="K618" s="71"/>
      <c r="L618" s="71"/>
      <c r="M618" s="72"/>
      <c r="N618" s="246"/>
      <c r="O618" s="72"/>
      <c r="P618" s="109"/>
      <c r="Q618" s="71"/>
      <c r="R618" s="110"/>
      <c r="S618" s="72"/>
      <c r="T618" s="111"/>
      <c r="U618" s="72"/>
      <c r="V618" s="112"/>
      <c r="W618" s="71"/>
      <c r="X618" s="72"/>
      <c r="Y618" s="112"/>
      <c r="Z618" s="72"/>
      <c r="AA618" s="75"/>
      <c r="AB618" s="169"/>
      <c r="AC618" s="72"/>
      <c r="AD618" s="170"/>
      <c r="AE618" s="72"/>
      <c r="AF618" s="170"/>
      <c r="AG618" s="71"/>
      <c r="AH618" s="72"/>
      <c r="AI618" s="170"/>
      <c r="AJ618" s="71"/>
      <c r="AK618" s="72"/>
      <c r="AL618" s="170"/>
      <c r="AM618" s="72"/>
      <c r="AN618" s="111"/>
      <c r="AO618" s="72"/>
      <c r="AP618" s="156"/>
      <c r="AQ618" s="72"/>
      <c r="AR618" s="156"/>
      <c r="AS618" s="72"/>
      <c r="AT618" s="160"/>
      <c r="AU618" s="72"/>
      <c r="AV618" s="156"/>
      <c r="AW618" s="71"/>
      <c r="AX618" s="72"/>
      <c r="AY618" s="111"/>
      <c r="AZ618" s="71"/>
      <c r="BA618" s="72"/>
      <c r="BB618" s="171"/>
      <c r="BC618" s="72"/>
      <c r="BD618" s="75"/>
    </row>
    <row r="619" ht="16.5" customHeight="1" outlineLevel="1">
      <c r="A619" s="75"/>
      <c r="B619" s="105"/>
      <c r="C619" s="106"/>
      <c r="D619" s="72"/>
      <c r="E619" s="107"/>
      <c r="F619" s="71"/>
      <c r="G619" s="107"/>
      <c r="H619" s="71"/>
      <c r="I619" s="107"/>
      <c r="J619" s="71"/>
      <c r="K619" s="71"/>
      <c r="L619" s="71"/>
      <c r="M619" s="72"/>
      <c r="N619" s="246"/>
      <c r="O619" s="72"/>
      <c r="P619" s="109"/>
      <c r="Q619" s="71"/>
      <c r="R619" s="110"/>
      <c r="S619" s="72"/>
      <c r="T619" s="111"/>
      <c r="U619" s="72"/>
      <c r="V619" s="112"/>
      <c r="W619" s="71"/>
      <c r="X619" s="72"/>
      <c r="Y619" s="112"/>
      <c r="Z619" s="72"/>
      <c r="AA619" s="75"/>
      <c r="AB619" s="169"/>
      <c r="AC619" s="72"/>
      <c r="AD619" s="170"/>
      <c r="AE619" s="72"/>
      <c r="AF619" s="170"/>
      <c r="AG619" s="71"/>
      <c r="AH619" s="72"/>
      <c r="AI619" s="170"/>
      <c r="AJ619" s="71"/>
      <c r="AK619" s="72"/>
      <c r="AL619" s="170"/>
      <c r="AM619" s="72"/>
      <c r="AN619" s="111"/>
      <c r="AO619" s="72"/>
      <c r="AP619" s="156"/>
      <c r="AQ619" s="72"/>
      <c r="AR619" s="156"/>
      <c r="AS619" s="72"/>
      <c r="AT619" s="160"/>
      <c r="AU619" s="72"/>
      <c r="AV619" s="156"/>
      <c r="AW619" s="71"/>
      <c r="AX619" s="72"/>
      <c r="AY619" s="111"/>
      <c r="AZ619" s="71"/>
      <c r="BA619" s="72"/>
      <c r="BB619" s="171"/>
      <c r="BC619" s="72"/>
      <c r="BD619" s="75"/>
    </row>
    <row r="620" ht="16.5" customHeight="1" outlineLevel="1">
      <c r="A620" s="75"/>
      <c r="B620" s="105"/>
      <c r="C620" s="106"/>
      <c r="D620" s="72"/>
      <c r="E620" s="107"/>
      <c r="F620" s="71"/>
      <c r="G620" s="107"/>
      <c r="H620" s="71"/>
      <c r="I620" s="107"/>
      <c r="J620" s="71"/>
      <c r="K620" s="71"/>
      <c r="L620" s="71"/>
      <c r="M620" s="72"/>
      <c r="N620" s="246"/>
      <c r="O620" s="72"/>
      <c r="P620" s="109"/>
      <c r="Q620" s="71"/>
      <c r="R620" s="110"/>
      <c r="S620" s="72"/>
      <c r="T620" s="111"/>
      <c r="U620" s="72"/>
      <c r="V620" s="112"/>
      <c r="W620" s="71"/>
      <c r="X620" s="72"/>
      <c r="Y620" s="112"/>
      <c r="Z620" s="72"/>
      <c r="AA620" s="75"/>
      <c r="AB620" s="169"/>
      <c r="AC620" s="72"/>
      <c r="AD620" s="170"/>
      <c r="AE620" s="72"/>
      <c r="AF620" s="170"/>
      <c r="AG620" s="71"/>
      <c r="AH620" s="72"/>
      <c r="AI620" s="170"/>
      <c r="AJ620" s="71"/>
      <c r="AK620" s="72"/>
      <c r="AL620" s="170"/>
      <c r="AM620" s="72"/>
      <c r="AN620" s="111"/>
      <c r="AO620" s="72"/>
      <c r="AP620" s="156"/>
      <c r="AQ620" s="72"/>
      <c r="AR620" s="156"/>
      <c r="AS620" s="72"/>
      <c r="AT620" s="160"/>
      <c r="AU620" s="72"/>
      <c r="AV620" s="156"/>
      <c r="AW620" s="71"/>
      <c r="AX620" s="72"/>
      <c r="AY620" s="111"/>
      <c r="AZ620" s="71"/>
      <c r="BA620" s="72"/>
      <c r="BB620" s="171"/>
      <c r="BC620" s="72"/>
      <c r="BD620" s="75"/>
    </row>
    <row r="621" ht="16.5" customHeight="1" outlineLevel="1">
      <c r="A621" s="75"/>
      <c r="B621" s="105"/>
      <c r="C621" s="106"/>
      <c r="D621" s="72"/>
      <c r="E621" s="107"/>
      <c r="F621" s="71"/>
      <c r="G621" s="107"/>
      <c r="H621" s="71"/>
      <c r="I621" s="107"/>
      <c r="J621" s="71"/>
      <c r="K621" s="71"/>
      <c r="L621" s="71"/>
      <c r="M621" s="72"/>
      <c r="N621" s="246"/>
      <c r="O621" s="72"/>
      <c r="P621" s="109"/>
      <c r="Q621" s="71"/>
      <c r="R621" s="110"/>
      <c r="S621" s="72"/>
      <c r="T621" s="111"/>
      <c r="U621" s="72"/>
      <c r="V621" s="112"/>
      <c r="W621" s="71"/>
      <c r="X621" s="72"/>
      <c r="Y621" s="112"/>
      <c r="Z621" s="72"/>
      <c r="AA621" s="75"/>
      <c r="AB621" s="169"/>
      <c r="AC621" s="72"/>
      <c r="AD621" s="170"/>
      <c r="AE621" s="72"/>
      <c r="AF621" s="170"/>
      <c r="AG621" s="71"/>
      <c r="AH621" s="72"/>
      <c r="AI621" s="170"/>
      <c r="AJ621" s="71"/>
      <c r="AK621" s="72"/>
      <c r="AL621" s="170"/>
      <c r="AM621" s="72"/>
      <c r="AN621" s="111"/>
      <c r="AO621" s="72"/>
      <c r="AP621" s="156"/>
      <c r="AQ621" s="72"/>
      <c r="AR621" s="156"/>
      <c r="AS621" s="72"/>
      <c r="AT621" s="160"/>
      <c r="AU621" s="72"/>
      <c r="AV621" s="156"/>
      <c r="AW621" s="71"/>
      <c r="AX621" s="72"/>
      <c r="AY621" s="111"/>
      <c r="AZ621" s="71"/>
      <c r="BA621" s="72"/>
      <c r="BB621" s="171"/>
      <c r="BC621" s="72"/>
      <c r="BD621" s="75"/>
    </row>
    <row r="622" ht="16.5" customHeight="1" outlineLevel="1">
      <c r="A622" s="75"/>
      <c r="B622" s="105"/>
      <c r="C622" s="106"/>
      <c r="D622" s="72"/>
      <c r="E622" s="107"/>
      <c r="F622" s="71"/>
      <c r="G622" s="107"/>
      <c r="H622" s="71"/>
      <c r="I622" s="107"/>
      <c r="J622" s="71"/>
      <c r="K622" s="71"/>
      <c r="L622" s="71"/>
      <c r="M622" s="72"/>
      <c r="N622" s="246"/>
      <c r="O622" s="72"/>
      <c r="P622" s="109"/>
      <c r="Q622" s="71"/>
      <c r="R622" s="110"/>
      <c r="S622" s="72"/>
      <c r="T622" s="111"/>
      <c r="U622" s="72"/>
      <c r="V622" s="112"/>
      <c r="W622" s="71"/>
      <c r="X622" s="72"/>
      <c r="Y622" s="112"/>
      <c r="Z622" s="72"/>
      <c r="AA622" s="75"/>
      <c r="AB622" s="169"/>
      <c r="AC622" s="72"/>
      <c r="AD622" s="170"/>
      <c r="AE622" s="72"/>
      <c r="AF622" s="170"/>
      <c r="AG622" s="71"/>
      <c r="AH622" s="72"/>
      <c r="AI622" s="170"/>
      <c r="AJ622" s="71"/>
      <c r="AK622" s="72"/>
      <c r="AL622" s="170"/>
      <c r="AM622" s="72"/>
      <c r="AN622" s="111"/>
      <c r="AO622" s="72"/>
      <c r="AP622" s="156"/>
      <c r="AQ622" s="72"/>
      <c r="AR622" s="156"/>
      <c r="AS622" s="72"/>
      <c r="AT622" s="160"/>
      <c r="AU622" s="72"/>
      <c r="AV622" s="156"/>
      <c r="AW622" s="71"/>
      <c r="AX622" s="72"/>
      <c r="AY622" s="111"/>
      <c r="AZ622" s="71"/>
      <c r="BA622" s="72"/>
      <c r="BB622" s="171"/>
      <c r="BC622" s="72"/>
      <c r="BD622" s="75"/>
    </row>
    <row r="623" ht="16.5" customHeight="1" outlineLevel="1">
      <c r="A623" s="75"/>
      <c r="B623" s="105"/>
      <c r="C623" s="106"/>
      <c r="D623" s="72"/>
      <c r="E623" s="107"/>
      <c r="F623" s="71"/>
      <c r="G623" s="107"/>
      <c r="H623" s="71"/>
      <c r="I623" s="107"/>
      <c r="J623" s="71"/>
      <c r="K623" s="71"/>
      <c r="L623" s="71"/>
      <c r="M623" s="72"/>
      <c r="N623" s="246"/>
      <c r="O623" s="72"/>
      <c r="P623" s="109"/>
      <c r="Q623" s="71"/>
      <c r="R623" s="110"/>
      <c r="S623" s="72"/>
      <c r="T623" s="111"/>
      <c r="U623" s="72"/>
      <c r="V623" s="112"/>
      <c r="W623" s="71"/>
      <c r="X623" s="72"/>
      <c r="Y623" s="112"/>
      <c r="Z623" s="72"/>
      <c r="AA623" s="75"/>
      <c r="AB623" s="169"/>
      <c r="AC623" s="72"/>
      <c r="AD623" s="170"/>
      <c r="AE623" s="72"/>
      <c r="AF623" s="170"/>
      <c r="AG623" s="71"/>
      <c r="AH623" s="72"/>
      <c r="AI623" s="170"/>
      <c r="AJ623" s="71"/>
      <c r="AK623" s="72"/>
      <c r="AL623" s="170"/>
      <c r="AM623" s="72"/>
      <c r="AN623" s="111"/>
      <c r="AO623" s="72"/>
      <c r="AP623" s="156"/>
      <c r="AQ623" s="72"/>
      <c r="AR623" s="156"/>
      <c r="AS623" s="72"/>
      <c r="AT623" s="160"/>
      <c r="AU623" s="72"/>
      <c r="AV623" s="156"/>
      <c r="AW623" s="71"/>
      <c r="AX623" s="72"/>
      <c r="AY623" s="111"/>
      <c r="AZ623" s="71"/>
      <c r="BA623" s="72"/>
      <c r="BB623" s="171"/>
      <c r="BC623" s="72"/>
      <c r="BD623" s="75"/>
    </row>
    <row r="624" ht="16.5" customHeight="1" outlineLevel="1">
      <c r="A624" s="75"/>
      <c r="B624" s="105"/>
      <c r="C624" s="106"/>
      <c r="D624" s="72"/>
      <c r="E624" s="107"/>
      <c r="F624" s="71"/>
      <c r="G624" s="107"/>
      <c r="H624" s="71"/>
      <c r="I624" s="107"/>
      <c r="J624" s="71"/>
      <c r="K624" s="71"/>
      <c r="L624" s="71"/>
      <c r="M624" s="72"/>
      <c r="N624" s="246"/>
      <c r="O624" s="72"/>
      <c r="P624" s="109"/>
      <c r="Q624" s="71"/>
      <c r="R624" s="110"/>
      <c r="S624" s="72"/>
      <c r="T624" s="111"/>
      <c r="U624" s="72"/>
      <c r="V624" s="112"/>
      <c r="W624" s="71"/>
      <c r="X624" s="72"/>
      <c r="Y624" s="112"/>
      <c r="Z624" s="72"/>
      <c r="AA624" s="75"/>
      <c r="AB624" s="169"/>
      <c r="AC624" s="72"/>
      <c r="AD624" s="170"/>
      <c r="AE624" s="72"/>
      <c r="AF624" s="170"/>
      <c r="AG624" s="71"/>
      <c r="AH624" s="72"/>
      <c r="AI624" s="170"/>
      <c r="AJ624" s="71"/>
      <c r="AK624" s="72"/>
      <c r="AL624" s="170"/>
      <c r="AM624" s="72"/>
      <c r="AN624" s="111"/>
      <c r="AO624" s="72"/>
      <c r="AP624" s="156"/>
      <c r="AQ624" s="72"/>
      <c r="AR624" s="156"/>
      <c r="AS624" s="72"/>
      <c r="AT624" s="160"/>
      <c r="AU624" s="72"/>
      <c r="AV624" s="156"/>
      <c r="AW624" s="71"/>
      <c r="AX624" s="72"/>
      <c r="AY624" s="111"/>
      <c r="AZ624" s="71"/>
      <c r="BA624" s="72"/>
      <c r="BB624" s="171"/>
      <c r="BC624" s="72"/>
      <c r="BD624" s="75"/>
    </row>
    <row r="625" ht="16.5" customHeight="1" outlineLevel="1">
      <c r="A625" s="75"/>
      <c r="B625" s="105"/>
      <c r="C625" s="106"/>
      <c r="D625" s="72"/>
      <c r="E625" s="107"/>
      <c r="F625" s="71"/>
      <c r="G625" s="107"/>
      <c r="H625" s="71"/>
      <c r="I625" s="107"/>
      <c r="J625" s="71"/>
      <c r="K625" s="71"/>
      <c r="L625" s="71"/>
      <c r="M625" s="72"/>
      <c r="N625" s="246"/>
      <c r="O625" s="72"/>
      <c r="P625" s="109"/>
      <c r="Q625" s="71"/>
      <c r="R625" s="110"/>
      <c r="S625" s="72"/>
      <c r="T625" s="111"/>
      <c r="U625" s="72"/>
      <c r="V625" s="112"/>
      <c r="W625" s="71"/>
      <c r="X625" s="72"/>
      <c r="Y625" s="112"/>
      <c r="Z625" s="72"/>
      <c r="AA625" s="75"/>
      <c r="AB625" s="169"/>
      <c r="AC625" s="72"/>
      <c r="AD625" s="170"/>
      <c r="AE625" s="72"/>
      <c r="AF625" s="170"/>
      <c r="AG625" s="71"/>
      <c r="AH625" s="72"/>
      <c r="AI625" s="170"/>
      <c r="AJ625" s="71"/>
      <c r="AK625" s="72"/>
      <c r="AL625" s="170"/>
      <c r="AM625" s="72"/>
      <c r="AN625" s="111"/>
      <c r="AO625" s="72"/>
      <c r="AP625" s="156"/>
      <c r="AQ625" s="72"/>
      <c r="AR625" s="156"/>
      <c r="AS625" s="72"/>
      <c r="AT625" s="160"/>
      <c r="AU625" s="72"/>
      <c r="AV625" s="156"/>
      <c r="AW625" s="71"/>
      <c r="AX625" s="72"/>
      <c r="AY625" s="111"/>
      <c r="AZ625" s="71"/>
      <c r="BA625" s="72"/>
      <c r="BB625" s="171"/>
      <c r="BC625" s="72"/>
      <c r="BD625" s="75"/>
    </row>
    <row r="626" ht="16.5" customHeight="1" outlineLevel="1">
      <c r="A626" s="75"/>
      <c r="B626" s="105"/>
      <c r="C626" s="106"/>
      <c r="D626" s="72"/>
      <c r="E626" s="107"/>
      <c r="F626" s="71"/>
      <c r="G626" s="107"/>
      <c r="H626" s="71"/>
      <c r="I626" s="107"/>
      <c r="J626" s="71"/>
      <c r="K626" s="71"/>
      <c r="L626" s="71"/>
      <c r="M626" s="72"/>
      <c r="N626" s="246"/>
      <c r="O626" s="72"/>
      <c r="P626" s="109"/>
      <c r="Q626" s="71"/>
      <c r="R626" s="110"/>
      <c r="S626" s="72"/>
      <c r="T626" s="111"/>
      <c r="U626" s="72"/>
      <c r="V626" s="112"/>
      <c r="W626" s="71"/>
      <c r="X626" s="72"/>
      <c r="Y626" s="112"/>
      <c r="Z626" s="72"/>
      <c r="AA626" s="75"/>
      <c r="AB626" s="169"/>
      <c r="AC626" s="72"/>
      <c r="AD626" s="170"/>
      <c r="AE626" s="72"/>
      <c r="AF626" s="170"/>
      <c r="AG626" s="71"/>
      <c r="AH626" s="72"/>
      <c r="AI626" s="170"/>
      <c r="AJ626" s="71"/>
      <c r="AK626" s="72"/>
      <c r="AL626" s="170"/>
      <c r="AM626" s="72"/>
      <c r="AN626" s="111"/>
      <c r="AO626" s="72"/>
      <c r="AP626" s="156"/>
      <c r="AQ626" s="72"/>
      <c r="AR626" s="156"/>
      <c r="AS626" s="72"/>
      <c r="AT626" s="160"/>
      <c r="AU626" s="72"/>
      <c r="AV626" s="156"/>
      <c r="AW626" s="71"/>
      <c r="AX626" s="72"/>
      <c r="AY626" s="111"/>
      <c r="AZ626" s="71"/>
      <c r="BA626" s="72"/>
      <c r="BB626" s="171"/>
      <c r="BC626" s="72"/>
      <c r="BD626" s="75"/>
    </row>
    <row r="627" ht="16.5" customHeight="1" outlineLevel="1">
      <c r="A627" s="75"/>
      <c r="B627" s="105"/>
      <c r="C627" s="106"/>
      <c r="D627" s="72"/>
      <c r="E627" s="107"/>
      <c r="F627" s="71"/>
      <c r="G627" s="107"/>
      <c r="H627" s="71"/>
      <c r="I627" s="107"/>
      <c r="J627" s="71"/>
      <c r="K627" s="71"/>
      <c r="L627" s="71"/>
      <c r="M627" s="72"/>
      <c r="N627" s="246"/>
      <c r="O627" s="72"/>
      <c r="P627" s="109"/>
      <c r="Q627" s="71"/>
      <c r="R627" s="110"/>
      <c r="S627" s="72"/>
      <c r="T627" s="111"/>
      <c r="U627" s="72"/>
      <c r="V627" s="112"/>
      <c r="W627" s="71"/>
      <c r="X627" s="72"/>
      <c r="Y627" s="112"/>
      <c r="Z627" s="72"/>
      <c r="AA627" s="75"/>
      <c r="AB627" s="169"/>
      <c r="AC627" s="72"/>
      <c r="AD627" s="170"/>
      <c r="AE627" s="72"/>
      <c r="AF627" s="170"/>
      <c r="AG627" s="71"/>
      <c r="AH627" s="72"/>
      <c r="AI627" s="170"/>
      <c r="AJ627" s="71"/>
      <c r="AK627" s="72"/>
      <c r="AL627" s="170"/>
      <c r="AM627" s="72"/>
      <c r="AN627" s="111"/>
      <c r="AO627" s="72"/>
      <c r="AP627" s="156"/>
      <c r="AQ627" s="72"/>
      <c r="AR627" s="156"/>
      <c r="AS627" s="72"/>
      <c r="AT627" s="160"/>
      <c r="AU627" s="72"/>
      <c r="AV627" s="156"/>
      <c r="AW627" s="71"/>
      <c r="AX627" s="72"/>
      <c r="AY627" s="111"/>
      <c r="AZ627" s="71"/>
      <c r="BA627" s="72"/>
      <c r="BB627" s="171"/>
      <c r="BC627" s="72"/>
      <c r="BD627" s="75"/>
    </row>
    <row r="628" ht="16.5" customHeight="1" outlineLevel="1">
      <c r="A628" s="75"/>
      <c r="B628" s="105"/>
      <c r="C628" s="106"/>
      <c r="D628" s="72"/>
      <c r="E628" s="107"/>
      <c r="F628" s="71"/>
      <c r="G628" s="107"/>
      <c r="H628" s="71"/>
      <c r="I628" s="107"/>
      <c r="J628" s="71"/>
      <c r="K628" s="71"/>
      <c r="L628" s="71"/>
      <c r="M628" s="72"/>
      <c r="N628" s="246"/>
      <c r="O628" s="72"/>
      <c r="P628" s="109"/>
      <c r="Q628" s="71"/>
      <c r="R628" s="110"/>
      <c r="S628" s="72"/>
      <c r="T628" s="111"/>
      <c r="U628" s="72"/>
      <c r="V628" s="112"/>
      <c r="W628" s="71"/>
      <c r="X628" s="72"/>
      <c r="Y628" s="112"/>
      <c r="Z628" s="72"/>
      <c r="AA628" s="75"/>
      <c r="AB628" s="169"/>
      <c r="AC628" s="72"/>
      <c r="AD628" s="170"/>
      <c r="AE628" s="72"/>
      <c r="AF628" s="170"/>
      <c r="AG628" s="71"/>
      <c r="AH628" s="72"/>
      <c r="AI628" s="170"/>
      <c r="AJ628" s="71"/>
      <c r="AK628" s="72"/>
      <c r="AL628" s="170"/>
      <c r="AM628" s="72"/>
      <c r="AN628" s="111"/>
      <c r="AO628" s="72"/>
      <c r="AP628" s="156"/>
      <c r="AQ628" s="72"/>
      <c r="AR628" s="156"/>
      <c r="AS628" s="72"/>
      <c r="AT628" s="160"/>
      <c r="AU628" s="72"/>
      <c r="AV628" s="156"/>
      <c r="AW628" s="71"/>
      <c r="AX628" s="72"/>
      <c r="AY628" s="111"/>
      <c r="AZ628" s="71"/>
      <c r="BA628" s="72"/>
      <c r="BB628" s="171"/>
      <c r="BC628" s="72"/>
      <c r="BD628" s="75"/>
    </row>
    <row r="629" ht="16.5" customHeight="1" outlineLevel="1">
      <c r="A629" s="75"/>
      <c r="B629" s="105"/>
      <c r="C629" s="106"/>
      <c r="D629" s="72"/>
      <c r="E629" s="107"/>
      <c r="F629" s="71"/>
      <c r="G629" s="107"/>
      <c r="H629" s="71"/>
      <c r="I629" s="107"/>
      <c r="J629" s="71"/>
      <c r="K629" s="71"/>
      <c r="L629" s="71"/>
      <c r="M629" s="72"/>
      <c r="N629" s="246"/>
      <c r="O629" s="72"/>
      <c r="P629" s="109"/>
      <c r="Q629" s="71"/>
      <c r="R629" s="110"/>
      <c r="S629" s="72"/>
      <c r="T629" s="111"/>
      <c r="U629" s="72"/>
      <c r="V629" s="112"/>
      <c r="W629" s="71"/>
      <c r="X629" s="72"/>
      <c r="Y629" s="112"/>
      <c r="Z629" s="72"/>
      <c r="AA629" s="75"/>
      <c r="AB629" s="169"/>
      <c r="AC629" s="72"/>
      <c r="AD629" s="170"/>
      <c r="AE629" s="72"/>
      <c r="AF629" s="170"/>
      <c r="AG629" s="71"/>
      <c r="AH629" s="72"/>
      <c r="AI629" s="170"/>
      <c r="AJ629" s="71"/>
      <c r="AK629" s="72"/>
      <c r="AL629" s="170"/>
      <c r="AM629" s="72"/>
      <c r="AN629" s="111"/>
      <c r="AO629" s="72"/>
      <c r="AP629" s="156"/>
      <c r="AQ629" s="72"/>
      <c r="AR629" s="156"/>
      <c r="AS629" s="72"/>
      <c r="AT629" s="160"/>
      <c r="AU629" s="72"/>
      <c r="AV629" s="156"/>
      <c r="AW629" s="71"/>
      <c r="AX629" s="72"/>
      <c r="AY629" s="111"/>
      <c r="AZ629" s="71"/>
      <c r="BA629" s="72"/>
      <c r="BB629" s="171"/>
      <c r="BC629" s="72"/>
      <c r="BD629" s="75"/>
    </row>
    <row r="630" ht="16.5" customHeight="1" outlineLevel="1">
      <c r="A630" s="75"/>
      <c r="B630" s="105"/>
      <c r="C630" s="106"/>
      <c r="D630" s="72"/>
      <c r="E630" s="107"/>
      <c r="F630" s="71"/>
      <c r="G630" s="107"/>
      <c r="H630" s="71"/>
      <c r="I630" s="107"/>
      <c r="J630" s="71"/>
      <c r="K630" s="71"/>
      <c r="L630" s="71"/>
      <c r="M630" s="72"/>
      <c r="N630" s="246"/>
      <c r="O630" s="72"/>
      <c r="P630" s="109"/>
      <c r="Q630" s="71"/>
      <c r="R630" s="110"/>
      <c r="S630" s="72"/>
      <c r="T630" s="111"/>
      <c r="U630" s="72"/>
      <c r="V630" s="112"/>
      <c r="W630" s="71"/>
      <c r="X630" s="72"/>
      <c r="Y630" s="112"/>
      <c r="Z630" s="72"/>
      <c r="AA630" s="75"/>
      <c r="AB630" s="169"/>
      <c r="AC630" s="72"/>
      <c r="AD630" s="170"/>
      <c r="AE630" s="72"/>
      <c r="AF630" s="170"/>
      <c r="AG630" s="71"/>
      <c r="AH630" s="72"/>
      <c r="AI630" s="170"/>
      <c r="AJ630" s="71"/>
      <c r="AK630" s="72"/>
      <c r="AL630" s="170"/>
      <c r="AM630" s="72"/>
      <c r="AN630" s="111"/>
      <c r="AO630" s="72"/>
      <c r="AP630" s="156"/>
      <c r="AQ630" s="72"/>
      <c r="AR630" s="156"/>
      <c r="AS630" s="72"/>
      <c r="AT630" s="160"/>
      <c r="AU630" s="72"/>
      <c r="AV630" s="156"/>
      <c r="AW630" s="71"/>
      <c r="AX630" s="72"/>
      <c r="AY630" s="111"/>
      <c r="AZ630" s="71"/>
      <c r="BA630" s="72"/>
      <c r="BB630" s="171"/>
      <c r="BC630" s="72"/>
      <c r="BD630" s="75"/>
    </row>
    <row r="631" ht="16.5" customHeight="1" outlineLevel="1">
      <c r="A631" s="75"/>
      <c r="B631" s="105"/>
      <c r="C631" s="106"/>
      <c r="D631" s="72"/>
      <c r="E631" s="107"/>
      <c r="F631" s="71"/>
      <c r="G631" s="107"/>
      <c r="H631" s="71"/>
      <c r="I631" s="107"/>
      <c r="J631" s="71"/>
      <c r="K631" s="71"/>
      <c r="L631" s="71"/>
      <c r="M631" s="72"/>
      <c r="N631" s="246"/>
      <c r="O631" s="72"/>
      <c r="P631" s="109"/>
      <c r="Q631" s="71"/>
      <c r="R631" s="110"/>
      <c r="S631" s="72"/>
      <c r="T631" s="111"/>
      <c r="U631" s="72"/>
      <c r="V631" s="112"/>
      <c r="W631" s="71"/>
      <c r="X631" s="72"/>
      <c r="Y631" s="112"/>
      <c r="Z631" s="72"/>
      <c r="AA631" s="75"/>
      <c r="AB631" s="169"/>
      <c r="AC631" s="72"/>
      <c r="AD631" s="170"/>
      <c r="AE631" s="72"/>
      <c r="AF631" s="170"/>
      <c r="AG631" s="71"/>
      <c r="AH631" s="72"/>
      <c r="AI631" s="170"/>
      <c r="AJ631" s="71"/>
      <c r="AK631" s="72"/>
      <c r="AL631" s="170"/>
      <c r="AM631" s="72"/>
      <c r="AN631" s="111"/>
      <c r="AO631" s="72"/>
      <c r="AP631" s="156"/>
      <c r="AQ631" s="72"/>
      <c r="AR631" s="156"/>
      <c r="AS631" s="72"/>
      <c r="AT631" s="160"/>
      <c r="AU631" s="72"/>
      <c r="AV631" s="156"/>
      <c r="AW631" s="71"/>
      <c r="AX631" s="72"/>
      <c r="AY631" s="111"/>
      <c r="AZ631" s="71"/>
      <c r="BA631" s="72"/>
      <c r="BB631" s="171"/>
      <c r="BC631" s="72"/>
      <c r="BD631" s="75"/>
    </row>
    <row r="632" ht="16.5" customHeight="1" outlineLevel="1">
      <c r="A632" s="75"/>
      <c r="B632" s="105"/>
      <c r="C632" s="106"/>
      <c r="D632" s="72"/>
      <c r="E632" s="107"/>
      <c r="F632" s="71"/>
      <c r="G632" s="107"/>
      <c r="H632" s="71"/>
      <c r="I632" s="107"/>
      <c r="J632" s="71"/>
      <c r="K632" s="71"/>
      <c r="L632" s="71"/>
      <c r="M632" s="72"/>
      <c r="N632" s="246"/>
      <c r="O632" s="72"/>
      <c r="P632" s="109"/>
      <c r="Q632" s="71"/>
      <c r="R632" s="110"/>
      <c r="S632" s="72"/>
      <c r="T632" s="111"/>
      <c r="U632" s="72"/>
      <c r="V632" s="112"/>
      <c r="W632" s="71"/>
      <c r="X632" s="72"/>
      <c r="Y632" s="112"/>
      <c r="Z632" s="72"/>
      <c r="AA632" s="75"/>
      <c r="AB632" s="169"/>
      <c r="AC632" s="72"/>
      <c r="AD632" s="170"/>
      <c r="AE632" s="72"/>
      <c r="AF632" s="170"/>
      <c r="AG632" s="71"/>
      <c r="AH632" s="72"/>
      <c r="AI632" s="170"/>
      <c r="AJ632" s="71"/>
      <c r="AK632" s="72"/>
      <c r="AL632" s="170"/>
      <c r="AM632" s="72"/>
      <c r="AN632" s="111"/>
      <c r="AO632" s="72"/>
      <c r="AP632" s="156"/>
      <c r="AQ632" s="72"/>
      <c r="AR632" s="156"/>
      <c r="AS632" s="72"/>
      <c r="AT632" s="160"/>
      <c r="AU632" s="72"/>
      <c r="AV632" s="156"/>
      <c r="AW632" s="71"/>
      <c r="AX632" s="72"/>
      <c r="AY632" s="111"/>
      <c r="AZ632" s="71"/>
      <c r="BA632" s="72"/>
      <c r="BB632" s="171"/>
      <c r="BC632" s="72"/>
      <c r="BD632" s="75"/>
    </row>
    <row r="633" ht="16.5" customHeight="1" outlineLevel="1">
      <c r="A633" s="75"/>
      <c r="B633" s="105"/>
      <c r="C633" s="106"/>
      <c r="D633" s="72"/>
      <c r="E633" s="107"/>
      <c r="F633" s="71"/>
      <c r="G633" s="107"/>
      <c r="H633" s="71"/>
      <c r="I633" s="107"/>
      <c r="J633" s="71"/>
      <c r="K633" s="71"/>
      <c r="L633" s="71"/>
      <c r="M633" s="72"/>
      <c r="N633" s="246"/>
      <c r="O633" s="72"/>
      <c r="P633" s="109"/>
      <c r="Q633" s="71"/>
      <c r="R633" s="110"/>
      <c r="S633" s="72"/>
      <c r="T633" s="111"/>
      <c r="U633" s="72"/>
      <c r="V633" s="112"/>
      <c r="W633" s="71"/>
      <c r="X633" s="72"/>
      <c r="Y633" s="112"/>
      <c r="Z633" s="72"/>
      <c r="AA633" s="75"/>
      <c r="AB633" s="169"/>
      <c r="AC633" s="72"/>
      <c r="AD633" s="170"/>
      <c r="AE633" s="72"/>
      <c r="AF633" s="170"/>
      <c r="AG633" s="71"/>
      <c r="AH633" s="72"/>
      <c r="AI633" s="170"/>
      <c r="AJ633" s="71"/>
      <c r="AK633" s="72"/>
      <c r="AL633" s="170"/>
      <c r="AM633" s="72"/>
      <c r="AN633" s="111"/>
      <c r="AO633" s="72"/>
      <c r="AP633" s="156"/>
      <c r="AQ633" s="72"/>
      <c r="AR633" s="156"/>
      <c r="AS633" s="72"/>
      <c r="AT633" s="160"/>
      <c r="AU633" s="72"/>
      <c r="AV633" s="156"/>
      <c r="AW633" s="71"/>
      <c r="AX633" s="72"/>
      <c r="AY633" s="111"/>
      <c r="AZ633" s="71"/>
      <c r="BA633" s="72"/>
      <c r="BB633" s="171"/>
      <c r="BC633" s="72"/>
      <c r="BD633" s="75"/>
    </row>
    <row r="634" ht="16.5" customHeight="1" outlineLevel="1">
      <c r="A634" s="75"/>
      <c r="B634" s="105"/>
      <c r="C634" s="106"/>
      <c r="D634" s="72"/>
      <c r="E634" s="107"/>
      <c r="F634" s="71"/>
      <c r="G634" s="107"/>
      <c r="H634" s="71"/>
      <c r="I634" s="107"/>
      <c r="J634" s="71"/>
      <c r="K634" s="71"/>
      <c r="L634" s="71"/>
      <c r="M634" s="72"/>
      <c r="N634" s="246"/>
      <c r="O634" s="72"/>
      <c r="P634" s="109"/>
      <c r="Q634" s="71"/>
      <c r="R634" s="110"/>
      <c r="S634" s="72"/>
      <c r="T634" s="111"/>
      <c r="U634" s="72"/>
      <c r="V634" s="112"/>
      <c r="W634" s="71"/>
      <c r="X634" s="72"/>
      <c r="Y634" s="112"/>
      <c r="Z634" s="72"/>
      <c r="AA634" s="75"/>
      <c r="AB634" s="169"/>
      <c r="AC634" s="72"/>
      <c r="AD634" s="170"/>
      <c r="AE634" s="72"/>
      <c r="AF634" s="170"/>
      <c r="AG634" s="71"/>
      <c r="AH634" s="72"/>
      <c r="AI634" s="170"/>
      <c r="AJ634" s="71"/>
      <c r="AK634" s="72"/>
      <c r="AL634" s="170"/>
      <c r="AM634" s="72"/>
      <c r="AN634" s="111"/>
      <c r="AO634" s="72"/>
      <c r="AP634" s="156"/>
      <c r="AQ634" s="72"/>
      <c r="AR634" s="156"/>
      <c r="AS634" s="72"/>
      <c r="AT634" s="160"/>
      <c r="AU634" s="72"/>
      <c r="AV634" s="156"/>
      <c r="AW634" s="71"/>
      <c r="AX634" s="72"/>
      <c r="AY634" s="111"/>
      <c r="AZ634" s="71"/>
      <c r="BA634" s="72"/>
      <c r="BB634" s="171"/>
      <c r="BC634" s="72"/>
      <c r="BD634" s="75"/>
    </row>
    <row r="635" ht="16.5" customHeight="1" outlineLevel="1">
      <c r="A635" s="75"/>
      <c r="B635" s="105"/>
      <c r="C635" s="106"/>
      <c r="D635" s="72"/>
      <c r="E635" s="107"/>
      <c r="F635" s="71"/>
      <c r="G635" s="107"/>
      <c r="H635" s="71"/>
      <c r="I635" s="107"/>
      <c r="J635" s="71"/>
      <c r="K635" s="71"/>
      <c r="L635" s="71"/>
      <c r="M635" s="72"/>
      <c r="N635" s="246"/>
      <c r="O635" s="72"/>
      <c r="P635" s="109"/>
      <c r="Q635" s="71"/>
      <c r="R635" s="110"/>
      <c r="S635" s="72"/>
      <c r="T635" s="111"/>
      <c r="U635" s="72"/>
      <c r="V635" s="112"/>
      <c r="W635" s="71"/>
      <c r="X635" s="72"/>
      <c r="Y635" s="112"/>
      <c r="Z635" s="72"/>
      <c r="AA635" s="75"/>
      <c r="AB635" s="169"/>
      <c r="AC635" s="72"/>
      <c r="AD635" s="170"/>
      <c r="AE635" s="72"/>
      <c r="AF635" s="170"/>
      <c r="AG635" s="71"/>
      <c r="AH635" s="72"/>
      <c r="AI635" s="170"/>
      <c r="AJ635" s="71"/>
      <c r="AK635" s="72"/>
      <c r="AL635" s="170"/>
      <c r="AM635" s="72"/>
      <c r="AN635" s="111"/>
      <c r="AO635" s="72"/>
      <c r="AP635" s="156"/>
      <c r="AQ635" s="72"/>
      <c r="AR635" s="156"/>
      <c r="AS635" s="72"/>
      <c r="AT635" s="160"/>
      <c r="AU635" s="72"/>
      <c r="AV635" s="156"/>
      <c r="AW635" s="71"/>
      <c r="AX635" s="72"/>
      <c r="AY635" s="111"/>
      <c r="AZ635" s="71"/>
      <c r="BA635" s="72"/>
      <c r="BB635" s="171"/>
      <c r="BC635" s="72"/>
      <c r="BD635" s="75"/>
    </row>
    <row r="636" ht="16.5" customHeight="1" outlineLevel="1">
      <c r="A636" s="75"/>
      <c r="B636" s="105"/>
      <c r="C636" s="106"/>
      <c r="D636" s="72"/>
      <c r="E636" s="107"/>
      <c r="F636" s="71"/>
      <c r="G636" s="107"/>
      <c r="H636" s="71"/>
      <c r="I636" s="107"/>
      <c r="J636" s="71"/>
      <c r="K636" s="71"/>
      <c r="L636" s="71"/>
      <c r="M636" s="72"/>
      <c r="N636" s="246"/>
      <c r="O636" s="72"/>
      <c r="P636" s="109"/>
      <c r="Q636" s="71"/>
      <c r="R636" s="110"/>
      <c r="S636" s="72"/>
      <c r="T636" s="111"/>
      <c r="U636" s="72"/>
      <c r="V636" s="112"/>
      <c r="W636" s="71"/>
      <c r="X636" s="72"/>
      <c r="Y636" s="112"/>
      <c r="Z636" s="72"/>
      <c r="AA636" s="75"/>
      <c r="AB636" s="169"/>
      <c r="AC636" s="72"/>
      <c r="AD636" s="170"/>
      <c r="AE636" s="72"/>
      <c r="AF636" s="170"/>
      <c r="AG636" s="71"/>
      <c r="AH636" s="72"/>
      <c r="AI636" s="170"/>
      <c r="AJ636" s="71"/>
      <c r="AK636" s="72"/>
      <c r="AL636" s="170"/>
      <c r="AM636" s="72"/>
      <c r="AN636" s="111"/>
      <c r="AO636" s="72"/>
      <c r="AP636" s="156"/>
      <c r="AQ636" s="72"/>
      <c r="AR636" s="156"/>
      <c r="AS636" s="72"/>
      <c r="AT636" s="160"/>
      <c r="AU636" s="72"/>
      <c r="AV636" s="156"/>
      <c r="AW636" s="71"/>
      <c r="AX636" s="72"/>
      <c r="AY636" s="111"/>
      <c r="AZ636" s="71"/>
      <c r="BA636" s="72"/>
      <c r="BB636" s="171"/>
      <c r="BC636" s="72"/>
      <c r="BD636" s="75"/>
    </row>
    <row r="637" ht="16.5" customHeight="1" outlineLevel="1">
      <c r="A637" s="75"/>
      <c r="B637" s="105"/>
      <c r="C637" s="106"/>
      <c r="D637" s="72"/>
      <c r="E637" s="107"/>
      <c r="F637" s="71"/>
      <c r="G637" s="107"/>
      <c r="H637" s="71"/>
      <c r="I637" s="107"/>
      <c r="J637" s="71"/>
      <c r="K637" s="71"/>
      <c r="L637" s="71"/>
      <c r="M637" s="72"/>
      <c r="N637" s="246"/>
      <c r="O637" s="72"/>
      <c r="P637" s="109"/>
      <c r="Q637" s="71"/>
      <c r="R637" s="110"/>
      <c r="S637" s="72"/>
      <c r="T637" s="111"/>
      <c r="U637" s="72"/>
      <c r="V637" s="112"/>
      <c r="W637" s="71"/>
      <c r="X637" s="72"/>
      <c r="Y637" s="112"/>
      <c r="Z637" s="72"/>
      <c r="AA637" s="75"/>
      <c r="AB637" s="169"/>
      <c r="AC637" s="72"/>
      <c r="AD637" s="170"/>
      <c r="AE637" s="72"/>
      <c r="AF637" s="170"/>
      <c r="AG637" s="71"/>
      <c r="AH637" s="72"/>
      <c r="AI637" s="170"/>
      <c r="AJ637" s="71"/>
      <c r="AK637" s="72"/>
      <c r="AL637" s="170"/>
      <c r="AM637" s="72"/>
      <c r="AN637" s="111"/>
      <c r="AO637" s="72"/>
      <c r="AP637" s="156"/>
      <c r="AQ637" s="72"/>
      <c r="AR637" s="156"/>
      <c r="AS637" s="72"/>
      <c r="AT637" s="160"/>
      <c r="AU637" s="72"/>
      <c r="AV637" s="156"/>
      <c r="AW637" s="71"/>
      <c r="AX637" s="72"/>
      <c r="AY637" s="111"/>
      <c r="AZ637" s="71"/>
      <c r="BA637" s="72"/>
      <c r="BB637" s="171"/>
      <c r="BC637" s="72"/>
      <c r="BD637" s="75"/>
    </row>
    <row r="638" ht="16.5" customHeight="1" outlineLevel="1">
      <c r="A638" s="75"/>
      <c r="B638" s="105"/>
      <c r="C638" s="106"/>
      <c r="D638" s="72"/>
      <c r="E638" s="107"/>
      <c r="F638" s="71"/>
      <c r="G638" s="107"/>
      <c r="H638" s="71"/>
      <c r="I638" s="107"/>
      <c r="J638" s="71"/>
      <c r="K638" s="71"/>
      <c r="L638" s="71"/>
      <c r="M638" s="72"/>
      <c r="N638" s="246"/>
      <c r="O638" s="72"/>
      <c r="P638" s="109"/>
      <c r="Q638" s="71"/>
      <c r="R638" s="110"/>
      <c r="S638" s="72"/>
      <c r="T638" s="111"/>
      <c r="U638" s="72"/>
      <c r="V638" s="112"/>
      <c r="W638" s="71"/>
      <c r="X638" s="72"/>
      <c r="Y638" s="112"/>
      <c r="Z638" s="72"/>
      <c r="AA638" s="75"/>
      <c r="AB638" s="169"/>
      <c r="AC638" s="72"/>
      <c r="AD638" s="170"/>
      <c r="AE638" s="72"/>
      <c r="AF638" s="170"/>
      <c r="AG638" s="71"/>
      <c r="AH638" s="72"/>
      <c r="AI638" s="170"/>
      <c r="AJ638" s="71"/>
      <c r="AK638" s="72"/>
      <c r="AL638" s="170"/>
      <c r="AM638" s="72"/>
      <c r="AN638" s="111"/>
      <c r="AO638" s="72"/>
      <c r="AP638" s="156"/>
      <c r="AQ638" s="72"/>
      <c r="AR638" s="156"/>
      <c r="AS638" s="72"/>
      <c r="AT638" s="160"/>
      <c r="AU638" s="72"/>
      <c r="AV638" s="156"/>
      <c r="AW638" s="71"/>
      <c r="AX638" s="72"/>
      <c r="AY638" s="111"/>
      <c r="AZ638" s="71"/>
      <c r="BA638" s="72"/>
      <c r="BB638" s="171"/>
      <c r="BC638" s="72"/>
      <c r="BD638" s="75"/>
    </row>
    <row r="639" ht="16.5" customHeight="1" outlineLevel="1">
      <c r="A639" s="75"/>
      <c r="B639" s="105"/>
      <c r="C639" s="106"/>
      <c r="D639" s="72"/>
      <c r="E639" s="107"/>
      <c r="F639" s="71"/>
      <c r="G639" s="107"/>
      <c r="H639" s="71"/>
      <c r="I639" s="107"/>
      <c r="J639" s="71"/>
      <c r="K639" s="71"/>
      <c r="L639" s="71"/>
      <c r="M639" s="72"/>
      <c r="N639" s="246"/>
      <c r="O639" s="72"/>
      <c r="P639" s="109"/>
      <c r="Q639" s="71"/>
      <c r="R639" s="110"/>
      <c r="S639" s="72"/>
      <c r="T639" s="111"/>
      <c r="U639" s="72"/>
      <c r="V639" s="112"/>
      <c r="W639" s="71"/>
      <c r="X639" s="72"/>
      <c r="Y639" s="112"/>
      <c r="Z639" s="72"/>
      <c r="AA639" s="75"/>
      <c r="AB639" s="169"/>
      <c r="AC639" s="72"/>
      <c r="AD639" s="170"/>
      <c r="AE639" s="72"/>
      <c r="AF639" s="170"/>
      <c r="AG639" s="71"/>
      <c r="AH639" s="72"/>
      <c r="AI639" s="170"/>
      <c r="AJ639" s="71"/>
      <c r="AK639" s="72"/>
      <c r="AL639" s="170"/>
      <c r="AM639" s="72"/>
      <c r="AN639" s="111"/>
      <c r="AO639" s="72"/>
      <c r="AP639" s="156"/>
      <c r="AQ639" s="72"/>
      <c r="AR639" s="156"/>
      <c r="AS639" s="72"/>
      <c r="AT639" s="160"/>
      <c r="AU639" s="72"/>
      <c r="AV639" s="156"/>
      <c r="AW639" s="71"/>
      <c r="AX639" s="72"/>
      <c r="AY639" s="111"/>
      <c r="AZ639" s="71"/>
      <c r="BA639" s="72"/>
      <c r="BB639" s="171"/>
      <c r="BC639" s="72"/>
      <c r="BD639" s="75"/>
    </row>
    <row r="640" ht="16.5" customHeight="1" outlineLevel="1">
      <c r="A640" s="75"/>
      <c r="B640" s="105"/>
      <c r="C640" s="106"/>
      <c r="D640" s="72"/>
      <c r="E640" s="107"/>
      <c r="F640" s="71"/>
      <c r="G640" s="107"/>
      <c r="H640" s="71"/>
      <c r="I640" s="107"/>
      <c r="J640" s="71"/>
      <c r="K640" s="71"/>
      <c r="L640" s="71"/>
      <c r="M640" s="72"/>
      <c r="N640" s="246"/>
      <c r="O640" s="72"/>
      <c r="P640" s="109"/>
      <c r="Q640" s="71"/>
      <c r="R640" s="110"/>
      <c r="S640" s="72"/>
      <c r="T640" s="111"/>
      <c r="U640" s="72"/>
      <c r="V640" s="112"/>
      <c r="W640" s="71"/>
      <c r="X640" s="72"/>
      <c r="Y640" s="112"/>
      <c r="Z640" s="72"/>
      <c r="AA640" s="75"/>
      <c r="AB640" s="169"/>
      <c r="AC640" s="72"/>
      <c r="AD640" s="170"/>
      <c r="AE640" s="72"/>
      <c r="AF640" s="170"/>
      <c r="AG640" s="71"/>
      <c r="AH640" s="72"/>
      <c r="AI640" s="170"/>
      <c r="AJ640" s="71"/>
      <c r="AK640" s="72"/>
      <c r="AL640" s="170"/>
      <c r="AM640" s="72"/>
      <c r="AN640" s="111"/>
      <c r="AO640" s="72"/>
      <c r="AP640" s="156"/>
      <c r="AQ640" s="72"/>
      <c r="AR640" s="156"/>
      <c r="AS640" s="72"/>
      <c r="AT640" s="160"/>
      <c r="AU640" s="72"/>
      <c r="AV640" s="156"/>
      <c r="AW640" s="71"/>
      <c r="AX640" s="72"/>
      <c r="AY640" s="111"/>
      <c r="AZ640" s="71"/>
      <c r="BA640" s="72"/>
      <c r="BB640" s="171"/>
      <c r="BC640" s="72"/>
      <c r="BD640" s="75"/>
    </row>
    <row r="641" ht="16.5" customHeight="1" outlineLevel="1">
      <c r="A641" s="75"/>
      <c r="B641" s="105"/>
      <c r="C641" s="106"/>
      <c r="D641" s="72"/>
      <c r="E641" s="107"/>
      <c r="F641" s="71"/>
      <c r="G641" s="107"/>
      <c r="H641" s="71"/>
      <c r="I641" s="107"/>
      <c r="J641" s="71"/>
      <c r="K641" s="71"/>
      <c r="L641" s="71"/>
      <c r="M641" s="72"/>
      <c r="N641" s="246"/>
      <c r="O641" s="72"/>
      <c r="P641" s="109"/>
      <c r="Q641" s="71"/>
      <c r="R641" s="110"/>
      <c r="S641" s="72"/>
      <c r="T641" s="111"/>
      <c r="U641" s="72"/>
      <c r="V641" s="112"/>
      <c r="W641" s="71"/>
      <c r="X641" s="72"/>
      <c r="Y641" s="112"/>
      <c r="Z641" s="72"/>
      <c r="AA641" s="75"/>
      <c r="AB641" s="169"/>
      <c r="AC641" s="72"/>
      <c r="AD641" s="170"/>
      <c r="AE641" s="72"/>
      <c r="AF641" s="170"/>
      <c r="AG641" s="71"/>
      <c r="AH641" s="72"/>
      <c r="AI641" s="170"/>
      <c r="AJ641" s="71"/>
      <c r="AK641" s="72"/>
      <c r="AL641" s="170"/>
      <c r="AM641" s="72"/>
      <c r="AN641" s="111"/>
      <c r="AO641" s="72"/>
      <c r="AP641" s="156"/>
      <c r="AQ641" s="72"/>
      <c r="AR641" s="156"/>
      <c r="AS641" s="72"/>
      <c r="AT641" s="160"/>
      <c r="AU641" s="72"/>
      <c r="AV641" s="156"/>
      <c r="AW641" s="71"/>
      <c r="AX641" s="72"/>
      <c r="AY641" s="111"/>
      <c r="AZ641" s="71"/>
      <c r="BA641" s="72"/>
      <c r="BB641" s="171"/>
      <c r="BC641" s="72"/>
      <c r="BD641" s="75"/>
    </row>
    <row r="642" ht="16.5" customHeight="1" outlineLevel="1">
      <c r="A642" s="75"/>
      <c r="B642" s="105"/>
      <c r="C642" s="106"/>
      <c r="D642" s="72"/>
      <c r="E642" s="107"/>
      <c r="F642" s="71"/>
      <c r="G642" s="107"/>
      <c r="H642" s="71"/>
      <c r="I642" s="107"/>
      <c r="J642" s="71"/>
      <c r="K642" s="71"/>
      <c r="L642" s="71"/>
      <c r="M642" s="72"/>
      <c r="N642" s="246"/>
      <c r="O642" s="72"/>
      <c r="P642" s="109"/>
      <c r="Q642" s="71"/>
      <c r="R642" s="110"/>
      <c r="S642" s="72"/>
      <c r="T642" s="111"/>
      <c r="U642" s="72"/>
      <c r="V642" s="112"/>
      <c r="W642" s="71"/>
      <c r="X642" s="72"/>
      <c r="Y642" s="112"/>
      <c r="Z642" s="72"/>
      <c r="AA642" s="75"/>
      <c r="AB642" s="169"/>
      <c r="AC642" s="72"/>
      <c r="AD642" s="170"/>
      <c r="AE642" s="72"/>
      <c r="AF642" s="170"/>
      <c r="AG642" s="71"/>
      <c r="AH642" s="72"/>
      <c r="AI642" s="170"/>
      <c r="AJ642" s="71"/>
      <c r="AK642" s="72"/>
      <c r="AL642" s="170"/>
      <c r="AM642" s="72"/>
      <c r="AN642" s="111"/>
      <c r="AO642" s="72"/>
      <c r="AP642" s="156"/>
      <c r="AQ642" s="72"/>
      <c r="AR642" s="156"/>
      <c r="AS642" s="72"/>
      <c r="AT642" s="160"/>
      <c r="AU642" s="72"/>
      <c r="AV642" s="156"/>
      <c r="AW642" s="71"/>
      <c r="AX642" s="72"/>
      <c r="AY642" s="111"/>
      <c r="AZ642" s="71"/>
      <c r="BA642" s="72"/>
      <c r="BB642" s="171"/>
      <c r="BC642" s="72"/>
      <c r="BD642" s="75"/>
    </row>
    <row r="643" ht="16.5" customHeight="1" outlineLevel="1">
      <c r="A643" s="75"/>
      <c r="B643" s="105"/>
      <c r="C643" s="106"/>
      <c r="D643" s="72"/>
      <c r="E643" s="107"/>
      <c r="F643" s="71"/>
      <c r="G643" s="107"/>
      <c r="H643" s="71"/>
      <c r="I643" s="107"/>
      <c r="J643" s="71"/>
      <c r="K643" s="71"/>
      <c r="L643" s="71"/>
      <c r="M643" s="72"/>
      <c r="N643" s="246"/>
      <c r="O643" s="72"/>
      <c r="P643" s="109"/>
      <c r="Q643" s="71"/>
      <c r="R643" s="110"/>
      <c r="S643" s="72"/>
      <c r="T643" s="111"/>
      <c r="U643" s="72"/>
      <c r="V643" s="112"/>
      <c r="W643" s="71"/>
      <c r="X643" s="72"/>
      <c r="Y643" s="112"/>
      <c r="Z643" s="72"/>
      <c r="AA643" s="75"/>
      <c r="AB643" s="169"/>
      <c r="AC643" s="72"/>
      <c r="AD643" s="170"/>
      <c r="AE643" s="72"/>
      <c r="AF643" s="170"/>
      <c r="AG643" s="71"/>
      <c r="AH643" s="72"/>
      <c r="AI643" s="170"/>
      <c r="AJ643" s="71"/>
      <c r="AK643" s="72"/>
      <c r="AL643" s="170"/>
      <c r="AM643" s="72"/>
      <c r="AN643" s="111"/>
      <c r="AO643" s="72"/>
      <c r="AP643" s="156"/>
      <c r="AQ643" s="72"/>
      <c r="AR643" s="156"/>
      <c r="AS643" s="72"/>
      <c r="AT643" s="160"/>
      <c r="AU643" s="72"/>
      <c r="AV643" s="156"/>
      <c r="AW643" s="71"/>
      <c r="AX643" s="72"/>
      <c r="AY643" s="111"/>
      <c r="AZ643" s="71"/>
      <c r="BA643" s="72"/>
      <c r="BB643" s="171"/>
      <c r="BC643" s="72"/>
      <c r="BD643" s="75"/>
    </row>
    <row r="644" ht="16.5" customHeight="1" outlineLevel="1">
      <c r="A644" s="75"/>
      <c r="B644" s="105"/>
      <c r="C644" s="106"/>
      <c r="D644" s="72"/>
      <c r="E644" s="107"/>
      <c r="F644" s="71"/>
      <c r="G644" s="107"/>
      <c r="H644" s="71"/>
      <c r="I644" s="107"/>
      <c r="J644" s="71"/>
      <c r="K644" s="71"/>
      <c r="L644" s="71"/>
      <c r="M644" s="72"/>
      <c r="N644" s="246"/>
      <c r="O644" s="72"/>
      <c r="P644" s="109"/>
      <c r="Q644" s="71"/>
      <c r="R644" s="110"/>
      <c r="S644" s="72"/>
      <c r="T644" s="111"/>
      <c r="U644" s="72"/>
      <c r="V644" s="112"/>
      <c r="W644" s="71"/>
      <c r="X644" s="72"/>
      <c r="Y644" s="112"/>
      <c r="Z644" s="72"/>
      <c r="AA644" s="75"/>
      <c r="AB644" s="169"/>
      <c r="AC644" s="72"/>
      <c r="AD644" s="170"/>
      <c r="AE644" s="72"/>
      <c r="AF644" s="170"/>
      <c r="AG644" s="71"/>
      <c r="AH644" s="72"/>
      <c r="AI644" s="170"/>
      <c r="AJ644" s="71"/>
      <c r="AK644" s="72"/>
      <c r="AL644" s="170"/>
      <c r="AM644" s="72"/>
      <c r="AN644" s="111"/>
      <c r="AO644" s="72"/>
      <c r="AP644" s="156"/>
      <c r="AQ644" s="72"/>
      <c r="AR644" s="156"/>
      <c r="AS644" s="72"/>
      <c r="AT644" s="160"/>
      <c r="AU644" s="72"/>
      <c r="AV644" s="156"/>
      <c r="AW644" s="71"/>
      <c r="AX644" s="72"/>
      <c r="AY644" s="111"/>
      <c r="AZ644" s="71"/>
      <c r="BA644" s="72"/>
      <c r="BB644" s="171"/>
      <c r="BC644" s="72"/>
      <c r="BD644" s="75"/>
    </row>
    <row r="645" ht="16.5" customHeight="1" outlineLevel="1">
      <c r="A645" s="75"/>
      <c r="B645" s="105"/>
      <c r="C645" s="106"/>
      <c r="D645" s="72"/>
      <c r="E645" s="107"/>
      <c r="F645" s="71"/>
      <c r="G645" s="107"/>
      <c r="H645" s="71"/>
      <c r="I645" s="107"/>
      <c r="J645" s="71"/>
      <c r="K645" s="71"/>
      <c r="L645" s="71"/>
      <c r="M645" s="72"/>
      <c r="N645" s="246"/>
      <c r="O645" s="72"/>
      <c r="P645" s="109"/>
      <c r="Q645" s="71"/>
      <c r="R645" s="110"/>
      <c r="S645" s="72"/>
      <c r="T645" s="111"/>
      <c r="U645" s="72"/>
      <c r="V645" s="112"/>
      <c r="W645" s="71"/>
      <c r="X645" s="72"/>
      <c r="Y645" s="112"/>
      <c r="Z645" s="72"/>
      <c r="AA645" s="75"/>
      <c r="AB645" s="169"/>
      <c r="AC645" s="72"/>
      <c r="AD645" s="170"/>
      <c r="AE645" s="72"/>
      <c r="AF645" s="170"/>
      <c r="AG645" s="71"/>
      <c r="AH645" s="72"/>
      <c r="AI645" s="170"/>
      <c r="AJ645" s="71"/>
      <c r="AK645" s="72"/>
      <c r="AL645" s="170"/>
      <c r="AM645" s="72"/>
      <c r="AN645" s="111"/>
      <c r="AO645" s="72"/>
      <c r="AP645" s="156"/>
      <c r="AQ645" s="72"/>
      <c r="AR645" s="156"/>
      <c r="AS645" s="72"/>
      <c r="AT645" s="160"/>
      <c r="AU645" s="72"/>
      <c r="AV645" s="156"/>
      <c r="AW645" s="71"/>
      <c r="AX645" s="72"/>
      <c r="AY645" s="111"/>
      <c r="AZ645" s="71"/>
      <c r="BA645" s="72"/>
      <c r="BB645" s="171"/>
      <c r="BC645" s="72"/>
      <c r="BD645" s="75"/>
    </row>
    <row r="646" ht="16.5" customHeight="1" outlineLevel="1">
      <c r="A646" s="75"/>
      <c r="B646" s="105"/>
      <c r="C646" s="106"/>
      <c r="D646" s="72"/>
      <c r="E646" s="107"/>
      <c r="F646" s="71"/>
      <c r="G646" s="107"/>
      <c r="H646" s="71"/>
      <c r="I646" s="107"/>
      <c r="J646" s="71"/>
      <c r="K646" s="71"/>
      <c r="L646" s="71"/>
      <c r="M646" s="72"/>
      <c r="N646" s="246"/>
      <c r="O646" s="72"/>
      <c r="P646" s="109"/>
      <c r="Q646" s="71"/>
      <c r="R646" s="110"/>
      <c r="S646" s="72"/>
      <c r="T646" s="111"/>
      <c r="U646" s="72"/>
      <c r="V646" s="112"/>
      <c r="W646" s="71"/>
      <c r="X646" s="72"/>
      <c r="Y646" s="112"/>
      <c r="Z646" s="72"/>
      <c r="AA646" s="75"/>
      <c r="AB646" s="169"/>
      <c r="AC646" s="72"/>
      <c r="AD646" s="170"/>
      <c r="AE646" s="72"/>
      <c r="AF646" s="170"/>
      <c r="AG646" s="71"/>
      <c r="AH646" s="72"/>
      <c r="AI646" s="170"/>
      <c r="AJ646" s="71"/>
      <c r="AK646" s="72"/>
      <c r="AL646" s="170"/>
      <c r="AM646" s="72"/>
      <c r="AN646" s="111"/>
      <c r="AO646" s="72"/>
      <c r="AP646" s="156"/>
      <c r="AQ646" s="72"/>
      <c r="AR646" s="156"/>
      <c r="AS646" s="72"/>
      <c r="AT646" s="160"/>
      <c r="AU646" s="72"/>
      <c r="AV646" s="156"/>
      <c r="AW646" s="71"/>
      <c r="AX646" s="72"/>
      <c r="AY646" s="111"/>
      <c r="AZ646" s="71"/>
      <c r="BA646" s="72"/>
      <c r="BB646" s="171"/>
      <c r="BC646" s="72"/>
      <c r="BD646" s="75"/>
    </row>
    <row r="647" ht="16.5" customHeight="1" outlineLevel="1">
      <c r="A647" s="75"/>
      <c r="B647" s="105"/>
      <c r="C647" s="106"/>
      <c r="D647" s="72"/>
      <c r="E647" s="107"/>
      <c r="F647" s="71"/>
      <c r="G647" s="107"/>
      <c r="H647" s="71"/>
      <c r="I647" s="107"/>
      <c r="J647" s="71"/>
      <c r="K647" s="71"/>
      <c r="L647" s="71"/>
      <c r="M647" s="72"/>
      <c r="N647" s="246"/>
      <c r="O647" s="72"/>
      <c r="P647" s="109"/>
      <c r="Q647" s="71"/>
      <c r="R647" s="110"/>
      <c r="S647" s="72"/>
      <c r="T647" s="111"/>
      <c r="U647" s="72"/>
      <c r="V647" s="112"/>
      <c r="W647" s="71"/>
      <c r="X647" s="72"/>
      <c r="Y647" s="112"/>
      <c r="Z647" s="72"/>
      <c r="AA647" s="75"/>
      <c r="AB647" s="169"/>
      <c r="AC647" s="72"/>
      <c r="AD647" s="170"/>
      <c r="AE647" s="72"/>
      <c r="AF647" s="170"/>
      <c r="AG647" s="71"/>
      <c r="AH647" s="72"/>
      <c r="AI647" s="170"/>
      <c r="AJ647" s="71"/>
      <c r="AK647" s="72"/>
      <c r="AL647" s="170"/>
      <c r="AM647" s="72"/>
      <c r="AN647" s="111"/>
      <c r="AO647" s="72"/>
      <c r="AP647" s="156"/>
      <c r="AQ647" s="72"/>
      <c r="AR647" s="156"/>
      <c r="AS647" s="72"/>
      <c r="AT647" s="160"/>
      <c r="AU647" s="72"/>
      <c r="AV647" s="156"/>
      <c r="AW647" s="71"/>
      <c r="AX647" s="72"/>
      <c r="AY647" s="111"/>
      <c r="AZ647" s="71"/>
      <c r="BA647" s="72"/>
      <c r="BB647" s="171"/>
      <c r="BC647" s="72"/>
      <c r="BD647" s="75"/>
    </row>
    <row r="648" ht="16.5" customHeight="1" outlineLevel="1">
      <c r="A648" s="75"/>
      <c r="B648" s="105"/>
      <c r="C648" s="106"/>
      <c r="D648" s="72"/>
      <c r="E648" s="107"/>
      <c r="F648" s="71"/>
      <c r="G648" s="107"/>
      <c r="H648" s="71"/>
      <c r="I648" s="107"/>
      <c r="J648" s="71"/>
      <c r="K648" s="71"/>
      <c r="L648" s="71"/>
      <c r="M648" s="72"/>
      <c r="N648" s="246"/>
      <c r="O648" s="72"/>
      <c r="P648" s="109"/>
      <c r="Q648" s="71"/>
      <c r="R648" s="110"/>
      <c r="S648" s="72"/>
      <c r="T648" s="111"/>
      <c r="U648" s="72"/>
      <c r="V648" s="112"/>
      <c r="W648" s="71"/>
      <c r="X648" s="72"/>
      <c r="Y648" s="112"/>
      <c r="Z648" s="72"/>
      <c r="AA648" s="75"/>
      <c r="AB648" s="169"/>
      <c r="AC648" s="72"/>
      <c r="AD648" s="170"/>
      <c r="AE648" s="72"/>
      <c r="AF648" s="170"/>
      <c r="AG648" s="71"/>
      <c r="AH648" s="72"/>
      <c r="AI648" s="170"/>
      <c r="AJ648" s="71"/>
      <c r="AK648" s="72"/>
      <c r="AL648" s="170"/>
      <c r="AM648" s="72"/>
      <c r="AN648" s="111"/>
      <c r="AO648" s="72"/>
      <c r="AP648" s="156"/>
      <c r="AQ648" s="72"/>
      <c r="AR648" s="156"/>
      <c r="AS648" s="72"/>
      <c r="AT648" s="160"/>
      <c r="AU648" s="72"/>
      <c r="AV648" s="156"/>
      <c r="AW648" s="71"/>
      <c r="AX648" s="72"/>
      <c r="AY648" s="111"/>
      <c r="AZ648" s="71"/>
      <c r="BA648" s="72"/>
      <c r="BB648" s="171"/>
      <c r="BC648" s="72"/>
      <c r="BD648" s="75"/>
    </row>
    <row r="649" ht="16.5" customHeight="1" outlineLevel="1">
      <c r="A649" s="75"/>
      <c r="B649" s="105"/>
      <c r="C649" s="106"/>
      <c r="D649" s="72"/>
      <c r="E649" s="107"/>
      <c r="F649" s="71"/>
      <c r="G649" s="107"/>
      <c r="H649" s="71"/>
      <c r="I649" s="107"/>
      <c r="J649" s="71"/>
      <c r="K649" s="71"/>
      <c r="L649" s="71"/>
      <c r="M649" s="72"/>
      <c r="N649" s="246"/>
      <c r="O649" s="72"/>
      <c r="P649" s="109"/>
      <c r="Q649" s="71"/>
      <c r="R649" s="110"/>
      <c r="S649" s="72"/>
      <c r="T649" s="111"/>
      <c r="U649" s="72"/>
      <c r="V649" s="112"/>
      <c r="W649" s="71"/>
      <c r="X649" s="72"/>
      <c r="Y649" s="112"/>
      <c r="Z649" s="72"/>
      <c r="AA649" s="75"/>
      <c r="AB649" s="169"/>
      <c r="AC649" s="72"/>
      <c r="AD649" s="170"/>
      <c r="AE649" s="72"/>
      <c r="AF649" s="170"/>
      <c r="AG649" s="71"/>
      <c r="AH649" s="72"/>
      <c r="AI649" s="170"/>
      <c r="AJ649" s="71"/>
      <c r="AK649" s="72"/>
      <c r="AL649" s="170"/>
      <c r="AM649" s="72"/>
      <c r="AN649" s="111"/>
      <c r="AO649" s="72"/>
      <c r="AP649" s="156"/>
      <c r="AQ649" s="72"/>
      <c r="AR649" s="156"/>
      <c r="AS649" s="72"/>
      <c r="AT649" s="160"/>
      <c r="AU649" s="72"/>
      <c r="AV649" s="156"/>
      <c r="AW649" s="71"/>
      <c r="AX649" s="72"/>
      <c r="AY649" s="111"/>
      <c r="AZ649" s="71"/>
      <c r="BA649" s="72"/>
      <c r="BB649" s="171"/>
      <c r="BC649" s="72"/>
      <c r="BD649" s="75"/>
    </row>
    <row r="650" ht="16.5" customHeight="1" outlineLevel="1">
      <c r="A650" s="75"/>
      <c r="B650" s="105"/>
      <c r="C650" s="106"/>
      <c r="D650" s="72"/>
      <c r="E650" s="107"/>
      <c r="F650" s="71"/>
      <c r="G650" s="107"/>
      <c r="H650" s="71"/>
      <c r="I650" s="107"/>
      <c r="J650" s="71"/>
      <c r="K650" s="71"/>
      <c r="L650" s="71"/>
      <c r="M650" s="72"/>
      <c r="N650" s="246"/>
      <c r="O650" s="72"/>
      <c r="P650" s="109"/>
      <c r="Q650" s="71"/>
      <c r="R650" s="110"/>
      <c r="S650" s="72"/>
      <c r="T650" s="111"/>
      <c r="U650" s="72"/>
      <c r="V650" s="112"/>
      <c r="W650" s="71"/>
      <c r="X650" s="72"/>
      <c r="Y650" s="112"/>
      <c r="Z650" s="72"/>
      <c r="AA650" s="75"/>
      <c r="AB650" s="169"/>
      <c r="AC650" s="72"/>
      <c r="AD650" s="170"/>
      <c r="AE650" s="72"/>
      <c r="AF650" s="170"/>
      <c r="AG650" s="71"/>
      <c r="AH650" s="72"/>
      <c r="AI650" s="170"/>
      <c r="AJ650" s="71"/>
      <c r="AK650" s="72"/>
      <c r="AL650" s="170"/>
      <c r="AM650" s="72"/>
      <c r="AN650" s="111"/>
      <c r="AO650" s="72"/>
      <c r="AP650" s="156"/>
      <c r="AQ650" s="72"/>
      <c r="AR650" s="156"/>
      <c r="AS650" s="72"/>
      <c r="AT650" s="160"/>
      <c r="AU650" s="72"/>
      <c r="AV650" s="156"/>
      <c r="AW650" s="71"/>
      <c r="AX650" s="72"/>
      <c r="AY650" s="111"/>
      <c r="AZ650" s="71"/>
      <c r="BA650" s="72"/>
      <c r="BB650" s="171"/>
      <c r="BC650" s="72"/>
      <c r="BD650" s="75"/>
    </row>
    <row r="651" ht="16.5" customHeight="1" outlineLevel="1">
      <c r="A651" s="75"/>
      <c r="B651" s="105"/>
      <c r="C651" s="106"/>
      <c r="D651" s="72"/>
      <c r="E651" s="107"/>
      <c r="F651" s="71"/>
      <c r="G651" s="107"/>
      <c r="H651" s="71"/>
      <c r="I651" s="107"/>
      <c r="J651" s="71"/>
      <c r="K651" s="71"/>
      <c r="L651" s="71"/>
      <c r="M651" s="72"/>
      <c r="N651" s="246"/>
      <c r="O651" s="72"/>
      <c r="P651" s="109"/>
      <c r="Q651" s="71"/>
      <c r="R651" s="110"/>
      <c r="S651" s="72"/>
      <c r="T651" s="111"/>
      <c r="U651" s="72"/>
      <c r="V651" s="112"/>
      <c r="W651" s="71"/>
      <c r="X651" s="72"/>
      <c r="Y651" s="112"/>
      <c r="Z651" s="72"/>
      <c r="AA651" s="75"/>
      <c r="AB651" s="169"/>
      <c r="AC651" s="72"/>
      <c r="AD651" s="170"/>
      <c r="AE651" s="72"/>
      <c r="AF651" s="170"/>
      <c r="AG651" s="71"/>
      <c r="AH651" s="72"/>
      <c r="AI651" s="170"/>
      <c r="AJ651" s="71"/>
      <c r="AK651" s="72"/>
      <c r="AL651" s="170"/>
      <c r="AM651" s="72"/>
      <c r="AN651" s="111"/>
      <c r="AO651" s="72"/>
      <c r="AP651" s="156"/>
      <c r="AQ651" s="72"/>
      <c r="AR651" s="156"/>
      <c r="AS651" s="72"/>
      <c r="AT651" s="160"/>
      <c r="AU651" s="72"/>
      <c r="AV651" s="156"/>
      <c r="AW651" s="71"/>
      <c r="AX651" s="72"/>
      <c r="AY651" s="111"/>
      <c r="AZ651" s="71"/>
      <c r="BA651" s="72"/>
      <c r="BB651" s="171"/>
      <c r="BC651" s="72"/>
      <c r="BD651" s="75"/>
    </row>
    <row r="652" ht="16.5" customHeight="1" outlineLevel="1">
      <c r="A652" s="75"/>
      <c r="B652" s="105"/>
      <c r="C652" s="106"/>
      <c r="D652" s="72"/>
      <c r="E652" s="107"/>
      <c r="F652" s="71"/>
      <c r="G652" s="107"/>
      <c r="H652" s="71"/>
      <c r="I652" s="107"/>
      <c r="J652" s="71"/>
      <c r="K652" s="71"/>
      <c r="L652" s="71"/>
      <c r="M652" s="72"/>
      <c r="N652" s="246"/>
      <c r="O652" s="72"/>
      <c r="P652" s="109"/>
      <c r="Q652" s="71"/>
      <c r="R652" s="110"/>
      <c r="S652" s="72"/>
      <c r="T652" s="111"/>
      <c r="U652" s="72"/>
      <c r="V652" s="112"/>
      <c r="W652" s="71"/>
      <c r="X652" s="72"/>
      <c r="Y652" s="112"/>
      <c r="Z652" s="72"/>
      <c r="AA652" s="75"/>
      <c r="AB652" s="169"/>
      <c r="AC652" s="72"/>
      <c r="AD652" s="170"/>
      <c r="AE652" s="72"/>
      <c r="AF652" s="170"/>
      <c r="AG652" s="71"/>
      <c r="AH652" s="72"/>
      <c r="AI652" s="170"/>
      <c r="AJ652" s="71"/>
      <c r="AK652" s="72"/>
      <c r="AL652" s="170"/>
      <c r="AM652" s="72"/>
      <c r="AN652" s="111"/>
      <c r="AO652" s="72"/>
      <c r="AP652" s="156"/>
      <c r="AQ652" s="72"/>
      <c r="AR652" s="156"/>
      <c r="AS652" s="72"/>
      <c r="AT652" s="160"/>
      <c r="AU652" s="72"/>
      <c r="AV652" s="156"/>
      <c r="AW652" s="71"/>
      <c r="AX652" s="72"/>
      <c r="AY652" s="111"/>
      <c r="AZ652" s="71"/>
      <c r="BA652" s="72"/>
      <c r="BB652" s="171"/>
      <c r="BC652" s="72"/>
      <c r="BD652" s="75"/>
    </row>
    <row r="653" ht="16.5" customHeight="1" outlineLevel="1">
      <c r="A653" s="75"/>
      <c r="B653" s="105"/>
      <c r="C653" s="106"/>
      <c r="D653" s="72"/>
      <c r="E653" s="107"/>
      <c r="F653" s="71"/>
      <c r="G653" s="107"/>
      <c r="H653" s="71"/>
      <c r="I653" s="107"/>
      <c r="J653" s="71"/>
      <c r="K653" s="71"/>
      <c r="L653" s="71"/>
      <c r="M653" s="72"/>
      <c r="N653" s="246"/>
      <c r="O653" s="72"/>
      <c r="P653" s="109"/>
      <c r="Q653" s="71"/>
      <c r="R653" s="110"/>
      <c r="S653" s="72"/>
      <c r="T653" s="111"/>
      <c r="U653" s="72"/>
      <c r="V653" s="112"/>
      <c r="W653" s="71"/>
      <c r="X653" s="72"/>
      <c r="Y653" s="112"/>
      <c r="Z653" s="72"/>
      <c r="AA653" s="75"/>
      <c r="AB653" s="169"/>
      <c r="AC653" s="72"/>
      <c r="AD653" s="170"/>
      <c r="AE653" s="72"/>
      <c r="AF653" s="170"/>
      <c r="AG653" s="71"/>
      <c r="AH653" s="72"/>
      <c r="AI653" s="170"/>
      <c r="AJ653" s="71"/>
      <c r="AK653" s="72"/>
      <c r="AL653" s="170"/>
      <c r="AM653" s="72"/>
      <c r="AN653" s="111"/>
      <c r="AO653" s="72"/>
      <c r="AP653" s="156"/>
      <c r="AQ653" s="72"/>
      <c r="AR653" s="156"/>
      <c r="AS653" s="72"/>
      <c r="AT653" s="160"/>
      <c r="AU653" s="72"/>
      <c r="AV653" s="156"/>
      <c r="AW653" s="71"/>
      <c r="AX653" s="72"/>
      <c r="AY653" s="111"/>
      <c r="AZ653" s="71"/>
      <c r="BA653" s="72"/>
      <c r="BB653" s="171"/>
      <c r="BC653" s="72"/>
      <c r="BD653" s="75"/>
    </row>
    <row r="654" ht="16.5" customHeight="1" outlineLevel="1">
      <c r="A654" s="75"/>
      <c r="B654" s="105"/>
      <c r="C654" s="106"/>
      <c r="D654" s="72"/>
      <c r="E654" s="107"/>
      <c r="F654" s="71"/>
      <c r="G654" s="107"/>
      <c r="H654" s="71"/>
      <c r="I654" s="107"/>
      <c r="J654" s="71"/>
      <c r="K654" s="71"/>
      <c r="L654" s="71"/>
      <c r="M654" s="72"/>
      <c r="N654" s="246"/>
      <c r="O654" s="72"/>
      <c r="P654" s="109"/>
      <c r="Q654" s="71"/>
      <c r="R654" s="110"/>
      <c r="S654" s="72"/>
      <c r="T654" s="111"/>
      <c r="U654" s="72"/>
      <c r="V654" s="112"/>
      <c r="W654" s="71"/>
      <c r="X654" s="72"/>
      <c r="Y654" s="112"/>
      <c r="Z654" s="72"/>
      <c r="AA654" s="75"/>
      <c r="AB654" s="169"/>
      <c r="AC654" s="72"/>
      <c r="AD654" s="170"/>
      <c r="AE654" s="72"/>
      <c r="AF654" s="170"/>
      <c r="AG654" s="71"/>
      <c r="AH654" s="72"/>
      <c r="AI654" s="170"/>
      <c r="AJ654" s="71"/>
      <c r="AK654" s="72"/>
      <c r="AL654" s="170"/>
      <c r="AM654" s="72"/>
      <c r="AN654" s="111"/>
      <c r="AO654" s="72"/>
      <c r="AP654" s="156"/>
      <c r="AQ654" s="72"/>
      <c r="AR654" s="156"/>
      <c r="AS654" s="72"/>
      <c r="AT654" s="160"/>
      <c r="AU654" s="72"/>
      <c r="AV654" s="156"/>
      <c r="AW654" s="71"/>
      <c r="AX654" s="72"/>
      <c r="AY654" s="111"/>
      <c r="AZ654" s="71"/>
      <c r="BA654" s="72"/>
      <c r="BB654" s="171"/>
      <c r="BC654" s="72"/>
      <c r="BD654" s="75"/>
    </row>
    <row r="655" ht="16.5" customHeight="1" outlineLevel="1">
      <c r="A655" s="75"/>
      <c r="B655" s="105"/>
      <c r="C655" s="106"/>
      <c r="D655" s="72"/>
      <c r="E655" s="107"/>
      <c r="F655" s="71"/>
      <c r="G655" s="107"/>
      <c r="H655" s="71"/>
      <c r="I655" s="107"/>
      <c r="J655" s="71"/>
      <c r="K655" s="71"/>
      <c r="L655" s="71"/>
      <c r="M655" s="72"/>
      <c r="N655" s="246"/>
      <c r="O655" s="72"/>
      <c r="P655" s="109"/>
      <c r="Q655" s="71"/>
      <c r="R655" s="110"/>
      <c r="S655" s="72"/>
      <c r="T655" s="111"/>
      <c r="U655" s="72"/>
      <c r="V655" s="112"/>
      <c r="W655" s="71"/>
      <c r="X655" s="72"/>
      <c r="Y655" s="112"/>
      <c r="Z655" s="72"/>
      <c r="AA655" s="75"/>
      <c r="AB655" s="169"/>
      <c r="AC655" s="72"/>
      <c r="AD655" s="170"/>
      <c r="AE655" s="72"/>
      <c r="AF655" s="170"/>
      <c r="AG655" s="71"/>
      <c r="AH655" s="72"/>
      <c r="AI655" s="170"/>
      <c r="AJ655" s="71"/>
      <c r="AK655" s="72"/>
      <c r="AL655" s="170"/>
      <c r="AM655" s="72"/>
      <c r="AN655" s="111"/>
      <c r="AO655" s="72"/>
      <c r="AP655" s="156"/>
      <c r="AQ655" s="72"/>
      <c r="AR655" s="156"/>
      <c r="AS655" s="72"/>
      <c r="AT655" s="160"/>
      <c r="AU655" s="72"/>
      <c r="AV655" s="156"/>
      <c r="AW655" s="71"/>
      <c r="AX655" s="72"/>
      <c r="AY655" s="111"/>
      <c r="AZ655" s="71"/>
      <c r="BA655" s="72"/>
      <c r="BB655" s="171"/>
      <c r="BC655" s="72"/>
      <c r="BD655" s="75"/>
    </row>
    <row r="656" ht="16.5" customHeight="1" outlineLevel="1">
      <c r="A656" s="75"/>
      <c r="B656" s="105"/>
      <c r="C656" s="106"/>
      <c r="D656" s="72"/>
      <c r="E656" s="107"/>
      <c r="F656" s="71"/>
      <c r="G656" s="107"/>
      <c r="H656" s="71"/>
      <c r="I656" s="107"/>
      <c r="J656" s="71"/>
      <c r="K656" s="71"/>
      <c r="L656" s="71"/>
      <c r="M656" s="72"/>
      <c r="N656" s="246"/>
      <c r="O656" s="72"/>
      <c r="P656" s="109"/>
      <c r="Q656" s="71"/>
      <c r="R656" s="110"/>
      <c r="S656" s="72"/>
      <c r="T656" s="111"/>
      <c r="U656" s="72"/>
      <c r="V656" s="112"/>
      <c r="W656" s="71"/>
      <c r="X656" s="72"/>
      <c r="Y656" s="112"/>
      <c r="Z656" s="72"/>
      <c r="AA656" s="75"/>
      <c r="AB656" s="169"/>
      <c r="AC656" s="72"/>
      <c r="AD656" s="170"/>
      <c r="AE656" s="72"/>
      <c r="AF656" s="170"/>
      <c r="AG656" s="71"/>
      <c r="AH656" s="72"/>
      <c r="AI656" s="170"/>
      <c r="AJ656" s="71"/>
      <c r="AK656" s="72"/>
      <c r="AL656" s="170"/>
      <c r="AM656" s="72"/>
      <c r="AN656" s="111"/>
      <c r="AO656" s="72"/>
      <c r="AP656" s="156"/>
      <c r="AQ656" s="72"/>
      <c r="AR656" s="156"/>
      <c r="AS656" s="72"/>
      <c r="AT656" s="160"/>
      <c r="AU656" s="72"/>
      <c r="AV656" s="156"/>
      <c r="AW656" s="71"/>
      <c r="AX656" s="72"/>
      <c r="AY656" s="111"/>
      <c r="AZ656" s="71"/>
      <c r="BA656" s="72"/>
      <c r="BB656" s="171"/>
      <c r="BC656" s="72"/>
      <c r="BD656" s="75"/>
    </row>
    <row r="657" ht="16.5" customHeight="1" outlineLevel="1">
      <c r="A657" s="75"/>
      <c r="B657" s="105"/>
      <c r="C657" s="106"/>
      <c r="D657" s="72"/>
      <c r="E657" s="107"/>
      <c r="F657" s="71"/>
      <c r="G657" s="107"/>
      <c r="H657" s="71"/>
      <c r="I657" s="107"/>
      <c r="J657" s="71"/>
      <c r="K657" s="71"/>
      <c r="L657" s="71"/>
      <c r="M657" s="72"/>
      <c r="N657" s="246"/>
      <c r="O657" s="72"/>
      <c r="P657" s="109"/>
      <c r="Q657" s="71"/>
      <c r="R657" s="110"/>
      <c r="S657" s="72"/>
      <c r="T657" s="111"/>
      <c r="U657" s="72"/>
      <c r="V657" s="112"/>
      <c r="W657" s="71"/>
      <c r="X657" s="72"/>
      <c r="Y657" s="112"/>
      <c r="Z657" s="72"/>
      <c r="AA657" s="75"/>
      <c r="AB657" s="169"/>
      <c r="AC657" s="72"/>
      <c r="AD657" s="170"/>
      <c r="AE657" s="72"/>
      <c r="AF657" s="170"/>
      <c r="AG657" s="71"/>
      <c r="AH657" s="72"/>
      <c r="AI657" s="170"/>
      <c r="AJ657" s="71"/>
      <c r="AK657" s="72"/>
      <c r="AL657" s="170"/>
      <c r="AM657" s="72"/>
      <c r="AN657" s="111"/>
      <c r="AO657" s="72"/>
      <c r="AP657" s="156"/>
      <c r="AQ657" s="72"/>
      <c r="AR657" s="156"/>
      <c r="AS657" s="72"/>
      <c r="AT657" s="160"/>
      <c r="AU657" s="72"/>
      <c r="AV657" s="156"/>
      <c r="AW657" s="71"/>
      <c r="AX657" s="72"/>
      <c r="AY657" s="111"/>
      <c r="AZ657" s="71"/>
      <c r="BA657" s="72"/>
      <c r="BB657" s="171"/>
      <c r="BC657" s="72"/>
      <c r="BD657" s="75"/>
    </row>
    <row r="658" ht="16.5" customHeight="1" outlineLevel="1">
      <c r="A658" s="75"/>
      <c r="B658" s="105"/>
      <c r="C658" s="106"/>
      <c r="D658" s="72"/>
      <c r="E658" s="107"/>
      <c r="F658" s="71"/>
      <c r="G658" s="107"/>
      <c r="H658" s="71"/>
      <c r="I658" s="107"/>
      <c r="J658" s="71"/>
      <c r="K658" s="71"/>
      <c r="L658" s="71"/>
      <c r="M658" s="72"/>
      <c r="N658" s="246"/>
      <c r="O658" s="72"/>
      <c r="P658" s="109"/>
      <c r="Q658" s="71"/>
      <c r="R658" s="110"/>
      <c r="S658" s="72"/>
      <c r="T658" s="111"/>
      <c r="U658" s="72"/>
      <c r="V658" s="112"/>
      <c r="W658" s="71"/>
      <c r="X658" s="72"/>
      <c r="Y658" s="112"/>
      <c r="Z658" s="72"/>
      <c r="AA658" s="75"/>
      <c r="AB658" s="169"/>
      <c r="AC658" s="72"/>
      <c r="AD658" s="170"/>
      <c r="AE658" s="72"/>
      <c r="AF658" s="170"/>
      <c r="AG658" s="71"/>
      <c r="AH658" s="72"/>
      <c r="AI658" s="170"/>
      <c r="AJ658" s="71"/>
      <c r="AK658" s="72"/>
      <c r="AL658" s="170"/>
      <c r="AM658" s="72"/>
      <c r="AN658" s="111"/>
      <c r="AO658" s="72"/>
      <c r="AP658" s="156"/>
      <c r="AQ658" s="72"/>
      <c r="AR658" s="156"/>
      <c r="AS658" s="72"/>
      <c r="AT658" s="160"/>
      <c r="AU658" s="72"/>
      <c r="AV658" s="156"/>
      <c r="AW658" s="71"/>
      <c r="AX658" s="72"/>
      <c r="AY658" s="111"/>
      <c r="AZ658" s="71"/>
      <c r="BA658" s="72"/>
      <c r="BB658" s="171"/>
      <c r="BC658" s="72"/>
      <c r="BD658" s="75"/>
    </row>
    <row r="659" ht="16.5" customHeight="1" outlineLevel="1">
      <c r="A659" s="75"/>
      <c r="B659" s="105"/>
      <c r="C659" s="106"/>
      <c r="D659" s="72"/>
      <c r="E659" s="107"/>
      <c r="F659" s="71"/>
      <c r="G659" s="107"/>
      <c r="H659" s="71"/>
      <c r="I659" s="107"/>
      <c r="J659" s="71"/>
      <c r="K659" s="71"/>
      <c r="L659" s="71"/>
      <c r="M659" s="72"/>
      <c r="N659" s="246"/>
      <c r="O659" s="72"/>
      <c r="P659" s="109"/>
      <c r="Q659" s="71"/>
      <c r="R659" s="110"/>
      <c r="S659" s="72"/>
      <c r="T659" s="111"/>
      <c r="U659" s="72"/>
      <c r="V659" s="112"/>
      <c r="W659" s="71"/>
      <c r="X659" s="72"/>
      <c r="Y659" s="112"/>
      <c r="Z659" s="72"/>
      <c r="AA659" s="75"/>
      <c r="AB659" s="169"/>
      <c r="AC659" s="72"/>
      <c r="AD659" s="170"/>
      <c r="AE659" s="72"/>
      <c r="AF659" s="170"/>
      <c r="AG659" s="71"/>
      <c r="AH659" s="72"/>
      <c r="AI659" s="170"/>
      <c r="AJ659" s="71"/>
      <c r="AK659" s="72"/>
      <c r="AL659" s="170"/>
      <c r="AM659" s="72"/>
      <c r="AN659" s="111"/>
      <c r="AO659" s="72"/>
      <c r="AP659" s="156"/>
      <c r="AQ659" s="72"/>
      <c r="AR659" s="156"/>
      <c r="AS659" s="72"/>
      <c r="AT659" s="160"/>
      <c r="AU659" s="72"/>
      <c r="AV659" s="156"/>
      <c r="AW659" s="71"/>
      <c r="AX659" s="72"/>
      <c r="AY659" s="111"/>
      <c r="AZ659" s="71"/>
      <c r="BA659" s="72"/>
      <c r="BB659" s="171"/>
      <c r="BC659" s="72"/>
      <c r="BD659" s="75"/>
    </row>
    <row r="660" ht="16.5" customHeight="1" outlineLevel="1">
      <c r="A660" s="75"/>
      <c r="B660" s="105"/>
      <c r="C660" s="106"/>
      <c r="D660" s="72"/>
      <c r="E660" s="107"/>
      <c r="F660" s="71"/>
      <c r="G660" s="107"/>
      <c r="H660" s="71"/>
      <c r="I660" s="107"/>
      <c r="J660" s="71"/>
      <c r="K660" s="71"/>
      <c r="L660" s="71"/>
      <c r="M660" s="72"/>
      <c r="N660" s="246"/>
      <c r="O660" s="72"/>
      <c r="P660" s="109"/>
      <c r="Q660" s="71"/>
      <c r="R660" s="110"/>
      <c r="S660" s="72"/>
      <c r="T660" s="111"/>
      <c r="U660" s="72"/>
      <c r="V660" s="112"/>
      <c r="W660" s="71"/>
      <c r="X660" s="72"/>
      <c r="Y660" s="112"/>
      <c r="Z660" s="72"/>
      <c r="AA660" s="75"/>
      <c r="AB660" s="169"/>
      <c r="AC660" s="72"/>
      <c r="AD660" s="170"/>
      <c r="AE660" s="72"/>
      <c r="AF660" s="170"/>
      <c r="AG660" s="71"/>
      <c r="AH660" s="72"/>
      <c r="AI660" s="170"/>
      <c r="AJ660" s="71"/>
      <c r="AK660" s="72"/>
      <c r="AL660" s="170"/>
      <c r="AM660" s="72"/>
      <c r="AN660" s="111"/>
      <c r="AO660" s="72"/>
      <c r="AP660" s="156"/>
      <c r="AQ660" s="72"/>
      <c r="AR660" s="156"/>
      <c r="AS660" s="72"/>
      <c r="AT660" s="160"/>
      <c r="AU660" s="72"/>
      <c r="AV660" s="156"/>
      <c r="AW660" s="71"/>
      <c r="AX660" s="72"/>
      <c r="AY660" s="111"/>
      <c r="AZ660" s="71"/>
      <c r="BA660" s="72"/>
      <c r="BB660" s="171"/>
      <c r="BC660" s="72"/>
      <c r="BD660" s="75"/>
    </row>
    <row r="661" ht="16.5" customHeight="1" outlineLevel="1">
      <c r="A661" s="75"/>
      <c r="B661" s="105"/>
      <c r="C661" s="106"/>
      <c r="D661" s="72"/>
      <c r="E661" s="107"/>
      <c r="F661" s="71"/>
      <c r="G661" s="107"/>
      <c r="H661" s="71"/>
      <c r="I661" s="107"/>
      <c r="J661" s="71"/>
      <c r="K661" s="71"/>
      <c r="L661" s="71"/>
      <c r="M661" s="72"/>
      <c r="N661" s="246"/>
      <c r="O661" s="72"/>
      <c r="P661" s="109"/>
      <c r="Q661" s="71"/>
      <c r="R661" s="110"/>
      <c r="S661" s="72"/>
      <c r="T661" s="111"/>
      <c r="U661" s="72"/>
      <c r="V661" s="112"/>
      <c r="W661" s="71"/>
      <c r="X661" s="72"/>
      <c r="Y661" s="112"/>
      <c r="Z661" s="72"/>
      <c r="AA661" s="75"/>
      <c r="AB661" s="169"/>
      <c r="AC661" s="72"/>
      <c r="AD661" s="170"/>
      <c r="AE661" s="72"/>
      <c r="AF661" s="170"/>
      <c r="AG661" s="71"/>
      <c r="AH661" s="72"/>
      <c r="AI661" s="170"/>
      <c r="AJ661" s="71"/>
      <c r="AK661" s="72"/>
      <c r="AL661" s="170"/>
      <c r="AM661" s="72"/>
      <c r="AN661" s="111"/>
      <c r="AO661" s="72"/>
      <c r="AP661" s="156"/>
      <c r="AQ661" s="72"/>
      <c r="AR661" s="156"/>
      <c r="AS661" s="72"/>
      <c r="AT661" s="160"/>
      <c r="AU661" s="72"/>
      <c r="AV661" s="156"/>
      <c r="AW661" s="71"/>
      <c r="AX661" s="72"/>
      <c r="AY661" s="111"/>
      <c r="AZ661" s="71"/>
      <c r="BA661" s="72"/>
      <c r="BB661" s="171"/>
      <c r="BC661" s="72"/>
      <c r="BD661" s="75"/>
    </row>
    <row r="662" ht="16.5" customHeight="1" outlineLevel="1">
      <c r="A662" s="75"/>
      <c r="B662" s="105"/>
      <c r="C662" s="106"/>
      <c r="D662" s="72"/>
      <c r="E662" s="107"/>
      <c r="F662" s="71"/>
      <c r="G662" s="107"/>
      <c r="H662" s="71"/>
      <c r="I662" s="107"/>
      <c r="J662" s="71"/>
      <c r="K662" s="71"/>
      <c r="L662" s="71"/>
      <c r="M662" s="72"/>
      <c r="N662" s="246"/>
      <c r="O662" s="72"/>
      <c r="P662" s="109"/>
      <c r="Q662" s="71"/>
      <c r="R662" s="110"/>
      <c r="S662" s="72"/>
      <c r="T662" s="111"/>
      <c r="U662" s="72"/>
      <c r="V662" s="112"/>
      <c r="W662" s="71"/>
      <c r="X662" s="72"/>
      <c r="Y662" s="112"/>
      <c r="Z662" s="72"/>
      <c r="AA662" s="75"/>
      <c r="AB662" s="169"/>
      <c r="AC662" s="72"/>
      <c r="AD662" s="170"/>
      <c r="AE662" s="72"/>
      <c r="AF662" s="170"/>
      <c r="AG662" s="71"/>
      <c r="AH662" s="72"/>
      <c r="AI662" s="170"/>
      <c r="AJ662" s="71"/>
      <c r="AK662" s="72"/>
      <c r="AL662" s="170"/>
      <c r="AM662" s="72"/>
      <c r="AN662" s="111"/>
      <c r="AO662" s="72"/>
      <c r="AP662" s="156"/>
      <c r="AQ662" s="72"/>
      <c r="AR662" s="156"/>
      <c r="AS662" s="72"/>
      <c r="AT662" s="160"/>
      <c r="AU662" s="72"/>
      <c r="AV662" s="156"/>
      <c r="AW662" s="71"/>
      <c r="AX662" s="72"/>
      <c r="AY662" s="111"/>
      <c r="AZ662" s="71"/>
      <c r="BA662" s="72"/>
      <c r="BB662" s="171"/>
      <c r="BC662" s="72"/>
      <c r="BD662" s="75"/>
    </row>
    <row r="663" ht="16.5" customHeight="1" outlineLevel="1">
      <c r="A663" s="75"/>
      <c r="B663" s="105"/>
      <c r="C663" s="106"/>
      <c r="D663" s="72"/>
      <c r="E663" s="107"/>
      <c r="F663" s="71"/>
      <c r="G663" s="107"/>
      <c r="H663" s="71"/>
      <c r="I663" s="107"/>
      <c r="J663" s="71"/>
      <c r="K663" s="71"/>
      <c r="L663" s="71"/>
      <c r="M663" s="72"/>
      <c r="N663" s="246"/>
      <c r="O663" s="72"/>
      <c r="P663" s="109"/>
      <c r="Q663" s="71"/>
      <c r="R663" s="110"/>
      <c r="S663" s="72"/>
      <c r="T663" s="111"/>
      <c r="U663" s="72"/>
      <c r="V663" s="112"/>
      <c r="W663" s="71"/>
      <c r="X663" s="72"/>
      <c r="Y663" s="112"/>
      <c r="Z663" s="72"/>
      <c r="AA663" s="75"/>
      <c r="AB663" s="169"/>
      <c r="AC663" s="72"/>
      <c r="AD663" s="170"/>
      <c r="AE663" s="72"/>
      <c r="AF663" s="170"/>
      <c r="AG663" s="71"/>
      <c r="AH663" s="72"/>
      <c r="AI663" s="170"/>
      <c r="AJ663" s="71"/>
      <c r="AK663" s="72"/>
      <c r="AL663" s="170"/>
      <c r="AM663" s="72"/>
      <c r="AN663" s="111"/>
      <c r="AO663" s="72"/>
      <c r="AP663" s="156"/>
      <c r="AQ663" s="72"/>
      <c r="AR663" s="156"/>
      <c r="AS663" s="72"/>
      <c r="AT663" s="160"/>
      <c r="AU663" s="72"/>
      <c r="AV663" s="156"/>
      <c r="AW663" s="71"/>
      <c r="AX663" s="72"/>
      <c r="AY663" s="111"/>
      <c r="AZ663" s="71"/>
      <c r="BA663" s="72"/>
      <c r="BB663" s="171"/>
      <c r="BC663" s="72"/>
      <c r="BD663" s="75"/>
    </row>
    <row r="664" ht="16.5" customHeight="1" outlineLevel="1">
      <c r="A664" s="75"/>
      <c r="B664" s="105"/>
      <c r="C664" s="106"/>
      <c r="D664" s="72"/>
      <c r="E664" s="107"/>
      <c r="F664" s="71"/>
      <c r="G664" s="107"/>
      <c r="H664" s="71"/>
      <c r="I664" s="107"/>
      <c r="J664" s="71"/>
      <c r="K664" s="71"/>
      <c r="L664" s="71"/>
      <c r="M664" s="72"/>
      <c r="N664" s="246"/>
      <c r="O664" s="72"/>
      <c r="P664" s="109"/>
      <c r="Q664" s="71"/>
      <c r="R664" s="110"/>
      <c r="S664" s="72"/>
      <c r="T664" s="111"/>
      <c r="U664" s="72"/>
      <c r="V664" s="112"/>
      <c r="W664" s="71"/>
      <c r="X664" s="72"/>
      <c r="Y664" s="112"/>
      <c r="Z664" s="72"/>
      <c r="AA664" s="75"/>
      <c r="AB664" s="169"/>
      <c r="AC664" s="72"/>
      <c r="AD664" s="170"/>
      <c r="AE664" s="72"/>
      <c r="AF664" s="170"/>
      <c r="AG664" s="71"/>
      <c r="AH664" s="72"/>
      <c r="AI664" s="170"/>
      <c r="AJ664" s="71"/>
      <c r="AK664" s="72"/>
      <c r="AL664" s="170"/>
      <c r="AM664" s="72"/>
      <c r="AN664" s="111"/>
      <c r="AO664" s="72"/>
      <c r="AP664" s="156"/>
      <c r="AQ664" s="72"/>
      <c r="AR664" s="156"/>
      <c r="AS664" s="72"/>
      <c r="AT664" s="160"/>
      <c r="AU664" s="72"/>
      <c r="AV664" s="156"/>
      <c r="AW664" s="71"/>
      <c r="AX664" s="72"/>
      <c r="AY664" s="111"/>
      <c r="AZ664" s="71"/>
      <c r="BA664" s="72"/>
      <c r="BB664" s="171"/>
      <c r="BC664" s="72"/>
      <c r="BD664" s="75"/>
    </row>
    <row r="665" ht="16.5" customHeight="1" outlineLevel="1">
      <c r="A665" s="75"/>
      <c r="B665" s="105"/>
      <c r="C665" s="106"/>
      <c r="D665" s="72"/>
      <c r="E665" s="107"/>
      <c r="F665" s="71"/>
      <c r="G665" s="107"/>
      <c r="H665" s="71"/>
      <c r="I665" s="107"/>
      <c r="J665" s="71"/>
      <c r="K665" s="71"/>
      <c r="L665" s="71"/>
      <c r="M665" s="72"/>
      <c r="N665" s="246"/>
      <c r="O665" s="72"/>
      <c r="P665" s="109"/>
      <c r="Q665" s="71"/>
      <c r="R665" s="110"/>
      <c r="S665" s="72"/>
      <c r="T665" s="111"/>
      <c r="U665" s="72"/>
      <c r="V665" s="112"/>
      <c r="W665" s="71"/>
      <c r="X665" s="72"/>
      <c r="Y665" s="112"/>
      <c r="Z665" s="72"/>
      <c r="AA665" s="75"/>
      <c r="AB665" s="169"/>
      <c r="AC665" s="72"/>
      <c r="AD665" s="170"/>
      <c r="AE665" s="72"/>
      <c r="AF665" s="170"/>
      <c r="AG665" s="71"/>
      <c r="AH665" s="72"/>
      <c r="AI665" s="170"/>
      <c r="AJ665" s="71"/>
      <c r="AK665" s="72"/>
      <c r="AL665" s="170"/>
      <c r="AM665" s="72"/>
      <c r="AN665" s="111"/>
      <c r="AO665" s="72"/>
      <c r="AP665" s="156"/>
      <c r="AQ665" s="72"/>
      <c r="AR665" s="156"/>
      <c r="AS665" s="72"/>
      <c r="AT665" s="160"/>
      <c r="AU665" s="72"/>
      <c r="AV665" s="156"/>
      <c r="AW665" s="71"/>
      <c r="AX665" s="72"/>
      <c r="AY665" s="111"/>
      <c r="AZ665" s="71"/>
      <c r="BA665" s="72"/>
      <c r="BB665" s="171"/>
      <c r="BC665" s="72"/>
      <c r="BD665" s="75"/>
    </row>
    <row r="666" ht="16.5" customHeight="1" outlineLevel="1">
      <c r="A666" s="75"/>
      <c r="B666" s="105"/>
      <c r="C666" s="106"/>
      <c r="D666" s="72"/>
      <c r="E666" s="107"/>
      <c r="F666" s="71"/>
      <c r="G666" s="107"/>
      <c r="H666" s="71"/>
      <c r="I666" s="107"/>
      <c r="J666" s="71"/>
      <c r="K666" s="71"/>
      <c r="L666" s="71"/>
      <c r="M666" s="72"/>
      <c r="N666" s="246"/>
      <c r="O666" s="72"/>
      <c r="P666" s="109"/>
      <c r="Q666" s="71"/>
      <c r="R666" s="110"/>
      <c r="S666" s="72"/>
      <c r="T666" s="111"/>
      <c r="U666" s="72"/>
      <c r="V666" s="112"/>
      <c r="W666" s="71"/>
      <c r="X666" s="72"/>
      <c r="Y666" s="112"/>
      <c r="Z666" s="72"/>
      <c r="AA666" s="75"/>
      <c r="AB666" s="169"/>
      <c r="AC666" s="72"/>
      <c r="AD666" s="170"/>
      <c r="AE666" s="72"/>
      <c r="AF666" s="170"/>
      <c r="AG666" s="71"/>
      <c r="AH666" s="72"/>
      <c r="AI666" s="170"/>
      <c r="AJ666" s="71"/>
      <c r="AK666" s="72"/>
      <c r="AL666" s="170"/>
      <c r="AM666" s="72"/>
      <c r="AN666" s="111"/>
      <c r="AO666" s="72"/>
      <c r="AP666" s="156"/>
      <c r="AQ666" s="72"/>
      <c r="AR666" s="156"/>
      <c r="AS666" s="72"/>
      <c r="AT666" s="160"/>
      <c r="AU666" s="72"/>
      <c r="AV666" s="156"/>
      <c r="AW666" s="71"/>
      <c r="AX666" s="72"/>
      <c r="AY666" s="111"/>
      <c r="AZ666" s="71"/>
      <c r="BA666" s="72"/>
      <c r="BB666" s="171"/>
      <c r="BC666" s="72"/>
      <c r="BD666" s="75"/>
    </row>
    <row r="667" ht="16.5" customHeight="1" outlineLevel="1">
      <c r="A667" s="75"/>
      <c r="B667" s="105"/>
      <c r="C667" s="106"/>
      <c r="D667" s="72"/>
      <c r="E667" s="107"/>
      <c r="F667" s="71"/>
      <c r="G667" s="107"/>
      <c r="H667" s="71"/>
      <c r="I667" s="107"/>
      <c r="J667" s="71"/>
      <c r="K667" s="71"/>
      <c r="L667" s="71"/>
      <c r="M667" s="72"/>
      <c r="N667" s="246"/>
      <c r="O667" s="72"/>
      <c r="P667" s="109"/>
      <c r="Q667" s="71"/>
      <c r="R667" s="110"/>
      <c r="S667" s="72"/>
      <c r="T667" s="111"/>
      <c r="U667" s="72"/>
      <c r="V667" s="112"/>
      <c r="W667" s="71"/>
      <c r="X667" s="72"/>
      <c r="Y667" s="112"/>
      <c r="Z667" s="72"/>
      <c r="AA667" s="75"/>
      <c r="AB667" s="169"/>
      <c r="AC667" s="72"/>
      <c r="AD667" s="170"/>
      <c r="AE667" s="72"/>
      <c r="AF667" s="170"/>
      <c r="AG667" s="71"/>
      <c r="AH667" s="72"/>
      <c r="AI667" s="170"/>
      <c r="AJ667" s="71"/>
      <c r="AK667" s="72"/>
      <c r="AL667" s="170"/>
      <c r="AM667" s="72"/>
      <c r="AN667" s="111"/>
      <c r="AO667" s="72"/>
      <c r="AP667" s="156"/>
      <c r="AQ667" s="72"/>
      <c r="AR667" s="156"/>
      <c r="AS667" s="72"/>
      <c r="AT667" s="160"/>
      <c r="AU667" s="72"/>
      <c r="AV667" s="156"/>
      <c r="AW667" s="71"/>
      <c r="AX667" s="72"/>
      <c r="AY667" s="111"/>
      <c r="AZ667" s="71"/>
      <c r="BA667" s="72"/>
      <c r="BB667" s="171"/>
      <c r="BC667" s="72"/>
      <c r="BD667" s="75"/>
    </row>
    <row r="668" ht="16.5" customHeight="1" outlineLevel="1">
      <c r="A668" s="75"/>
      <c r="B668" s="105"/>
      <c r="C668" s="106"/>
      <c r="D668" s="72"/>
      <c r="E668" s="107"/>
      <c r="F668" s="71"/>
      <c r="G668" s="107"/>
      <c r="H668" s="71"/>
      <c r="I668" s="107"/>
      <c r="J668" s="71"/>
      <c r="K668" s="71"/>
      <c r="L668" s="71"/>
      <c r="M668" s="72"/>
      <c r="N668" s="246"/>
      <c r="O668" s="72"/>
      <c r="P668" s="109"/>
      <c r="Q668" s="71"/>
      <c r="R668" s="110"/>
      <c r="S668" s="72"/>
      <c r="T668" s="111"/>
      <c r="U668" s="72"/>
      <c r="V668" s="112"/>
      <c r="W668" s="71"/>
      <c r="X668" s="72"/>
      <c r="Y668" s="112"/>
      <c r="Z668" s="72"/>
      <c r="AA668" s="75"/>
      <c r="AB668" s="169"/>
      <c r="AC668" s="72"/>
      <c r="AD668" s="170"/>
      <c r="AE668" s="72"/>
      <c r="AF668" s="170"/>
      <c r="AG668" s="71"/>
      <c r="AH668" s="72"/>
      <c r="AI668" s="170"/>
      <c r="AJ668" s="71"/>
      <c r="AK668" s="72"/>
      <c r="AL668" s="170"/>
      <c r="AM668" s="72"/>
      <c r="AN668" s="111"/>
      <c r="AO668" s="72"/>
      <c r="AP668" s="156"/>
      <c r="AQ668" s="72"/>
      <c r="AR668" s="156"/>
      <c r="AS668" s="72"/>
      <c r="AT668" s="160"/>
      <c r="AU668" s="72"/>
      <c r="AV668" s="156"/>
      <c r="AW668" s="71"/>
      <c r="AX668" s="72"/>
      <c r="AY668" s="111"/>
      <c r="AZ668" s="71"/>
      <c r="BA668" s="72"/>
      <c r="BB668" s="171"/>
      <c r="BC668" s="72"/>
      <c r="BD668" s="75"/>
    </row>
    <row r="669" ht="16.5" customHeight="1" outlineLevel="1">
      <c r="A669" s="75"/>
      <c r="B669" s="105"/>
      <c r="C669" s="106"/>
      <c r="D669" s="72"/>
      <c r="E669" s="107"/>
      <c r="F669" s="71"/>
      <c r="G669" s="107"/>
      <c r="H669" s="71"/>
      <c r="I669" s="107"/>
      <c r="J669" s="71"/>
      <c r="K669" s="71"/>
      <c r="L669" s="71"/>
      <c r="M669" s="72"/>
      <c r="N669" s="246"/>
      <c r="O669" s="72"/>
      <c r="P669" s="109"/>
      <c r="Q669" s="71"/>
      <c r="R669" s="110"/>
      <c r="S669" s="72"/>
      <c r="T669" s="111"/>
      <c r="U669" s="72"/>
      <c r="V669" s="112"/>
      <c r="W669" s="71"/>
      <c r="X669" s="72"/>
      <c r="Y669" s="112"/>
      <c r="Z669" s="72"/>
      <c r="AA669" s="75"/>
      <c r="AB669" s="169"/>
      <c r="AC669" s="72"/>
      <c r="AD669" s="170"/>
      <c r="AE669" s="72"/>
      <c r="AF669" s="170"/>
      <c r="AG669" s="71"/>
      <c r="AH669" s="72"/>
      <c r="AI669" s="170"/>
      <c r="AJ669" s="71"/>
      <c r="AK669" s="72"/>
      <c r="AL669" s="170"/>
      <c r="AM669" s="72"/>
      <c r="AN669" s="111"/>
      <c r="AO669" s="72"/>
      <c r="AP669" s="156"/>
      <c r="AQ669" s="72"/>
      <c r="AR669" s="156"/>
      <c r="AS669" s="72"/>
      <c r="AT669" s="160"/>
      <c r="AU669" s="72"/>
      <c r="AV669" s="156"/>
      <c r="AW669" s="71"/>
      <c r="AX669" s="72"/>
      <c r="AY669" s="111"/>
      <c r="AZ669" s="71"/>
      <c r="BA669" s="72"/>
      <c r="BB669" s="171"/>
      <c r="BC669" s="72"/>
      <c r="BD669" s="75"/>
    </row>
    <row r="670" ht="16.5" customHeight="1" outlineLevel="1">
      <c r="A670" s="75"/>
      <c r="B670" s="105"/>
      <c r="C670" s="106"/>
      <c r="D670" s="72"/>
      <c r="E670" s="107"/>
      <c r="F670" s="71"/>
      <c r="G670" s="107"/>
      <c r="H670" s="71"/>
      <c r="I670" s="107"/>
      <c r="J670" s="71"/>
      <c r="K670" s="71"/>
      <c r="L670" s="71"/>
      <c r="M670" s="72"/>
      <c r="N670" s="246"/>
      <c r="O670" s="72"/>
      <c r="P670" s="109"/>
      <c r="Q670" s="71"/>
      <c r="R670" s="110"/>
      <c r="S670" s="72"/>
      <c r="T670" s="111"/>
      <c r="U670" s="72"/>
      <c r="V670" s="112"/>
      <c r="W670" s="71"/>
      <c r="X670" s="72"/>
      <c r="Y670" s="112"/>
      <c r="Z670" s="72"/>
      <c r="AA670" s="75"/>
      <c r="AB670" s="169"/>
      <c r="AC670" s="72"/>
      <c r="AD670" s="170"/>
      <c r="AE670" s="72"/>
      <c r="AF670" s="170"/>
      <c r="AG670" s="71"/>
      <c r="AH670" s="72"/>
      <c r="AI670" s="170"/>
      <c r="AJ670" s="71"/>
      <c r="AK670" s="72"/>
      <c r="AL670" s="170"/>
      <c r="AM670" s="72"/>
      <c r="AN670" s="111"/>
      <c r="AO670" s="72"/>
      <c r="AP670" s="156"/>
      <c r="AQ670" s="72"/>
      <c r="AR670" s="156"/>
      <c r="AS670" s="72"/>
      <c r="AT670" s="160"/>
      <c r="AU670" s="72"/>
      <c r="AV670" s="156"/>
      <c r="AW670" s="71"/>
      <c r="AX670" s="72"/>
      <c r="AY670" s="111"/>
      <c r="AZ670" s="71"/>
      <c r="BA670" s="72"/>
      <c r="BB670" s="171"/>
      <c r="BC670" s="72"/>
      <c r="BD670" s="75"/>
    </row>
    <row r="671" ht="16.5" customHeight="1" outlineLevel="1">
      <c r="A671" s="75"/>
      <c r="B671" s="105"/>
      <c r="C671" s="106"/>
      <c r="D671" s="72"/>
      <c r="E671" s="107"/>
      <c r="F671" s="71"/>
      <c r="G671" s="107"/>
      <c r="H671" s="71"/>
      <c r="I671" s="107"/>
      <c r="J671" s="71"/>
      <c r="K671" s="71"/>
      <c r="L671" s="71"/>
      <c r="M671" s="72"/>
      <c r="N671" s="246"/>
      <c r="O671" s="72"/>
      <c r="P671" s="109"/>
      <c r="Q671" s="71"/>
      <c r="R671" s="110"/>
      <c r="S671" s="72"/>
      <c r="T671" s="111"/>
      <c r="U671" s="72"/>
      <c r="V671" s="112"/>
      <c r="W671" s="71"/>
      <c r="X671" s="72"/>
      <c r="Y671" s="112"/>
      <c r="Z671" s="72"/>
      <c r="AA671" s="75"/>
      <c r="AB671" s="169"/>
      <c r="AC671" s="72"/>
      <c r="AD671" s="170"/>
      <c r="AE671" s="72"/>
      <c r="AF671" s="170"/>
      <c r="AG671" s="71"/>
      <c r="AH671" s="72"/>
      <c r="AI671" s="170"/>
      <c r="AJ671" s="71"/>
      <c r="AK671" s="72"/>
      <c r="AL671" s="170"/>
      <c r="AM671" s="72"/>
      <c r="AN671" s="111"/>
      <c r="AO671" s="72"/>
      <c r="AP671" s="156"/>
      <c r="AQ671" s="72"/>
      <c r="AR671" s="156"/>
      <c r="AS671" s="72"/>
      <c r="AT671" s="160"/>
      <c r="AU671" s="72"/>
      <c r="AV671" s="156"/>
      <c r="AW671" s="71"/>
      <c r="AX671" s="72"/>
      <c r="AY671" s="111"/>
      <c r="AZ671" s="71"/>
      <c r="BA671" s="72"/>
      <c r="BB671" s="171"/>
      <c r="BC671" s="72"/>
      <c r="BD671" s="75"/>
    </row>
    <row r="672" ht="16.5" customHeight="1" outlineLevel="1">
      <c r="A672" s="75"/>
      <c r="B672" s="105"/>
      <c r="C672" s="106"/>
      <c r="D672" s="72"/>
      <c r="E672" s="107"/>
      <c r="F672" s="71"/>
      <c r="G672" s="107"/>
      <c r="H672" s="71"/>
      <c r="I672" s="107"/>
      <c r="J672" s="71"/>
      <c r="K672" s="71"/>
      <c r="L672" s="71"/>
      <c r="M672" s="72"/>
      <c r="N672" s="246"/>
      <c r="O672" s="72"/>
      <c r="P672" s="109"/>
      <c r="Q672" s="71"/>
      <c r="R672" s="110"/>
      <c r="S672" s="72"/>
      <c r="T672" s="111"/>
      <c r="U672" s="72"/>
      <c r="V672" s="112"/>
      <c r="W672" s="71"/>
      <c r="X672" s="72"/>
      <c r="Y672" s="112"/>
      <c r="Z672" s="72"/>
      <c r="AA672" s="75"/>
      <c r="AB672" s="169"/>
      <c r="AC672" s="72"/>
      <c r="AD672" s="170"/>
      <c r="AE672" s="72"/>
      <c r="AF672" s="170"/>
      <c r="AG672" s="71"/>
      <c r="AH672" s="72"/>
      <c r="AI672" s="170"/>
      <c r="AJ672" s="71"/>
      <c r="AK672" s="72"/>
      <c r="AL672" s="170"/>
      <c r="AM672" s="72"/>
      <c r="AN672" s="111"/>
      <c r="AO672" s="72"/>
      <c r="AP672" s="156"/>
      <c r="AQ672" s="72"/>
      <c r="AR672" s="156"/>
      <c r="AS672" s="72"/>
      <c r="AT672" s="160"/>
      <c r="AU672" s="72"/>
      <c r="AV672" s="156"/>
      <c r="AW672" s="71"/>
      <c r="AX672" s="72"/>
      <c r="AY672" s="111"/>
      <c r="AZ672" s="71"/>
      <c r="BA672" s="72"/>
      <c r="BB672" s="171"/>
      <c r="BC672" s="72"/>
      <c r="BD672" s="75"/>
    </row>
    <row r="673" ht="16.5" customHeight="1" outlineLevel="1">
      <c r="A673" s="75"/>
      <c r="B673" s="105"/>
      <c r="C673" s="106"/>
      <c r="D673" s="72"/>
      <c r="E673" s="107"/>
      <c r="F673" s="71"/>
      <c r="G673" s="107"/>
      <c r="H673" s="71"/>
      <c r="I673" s="107"/>
      <c r="J673" s="71"/>
      <c r="K673" s="71"/>
      <c r="L673" s="71"/>
      <c r="M673" s="72"/>
      <c r="N673" s="246"/>
      <c r="O673" s="72"/>
      <c r="P673" s="109"/>
      <c r="Q673" s="71"/>
      <c r="R673" s="110"/>
      <c r="S673" s="72"/>
      <c r="T673" s="111"/>
      <c r="U673" s="72"/>
      <c r="V673" s="112"/>
      <c r="W673" s="71"/>
      <c r="X673" s="72"/>
      <c r="Y673" s="112"/>
      <c r="Z673" s="72"/>
      <c r="AA673" s="75"/>
      <c r="AB673" s="169"/>
      <c r="AC673" s="72"/>
      <c r="AD673" s="170"/>
      <c r="AE673" s="72"/>
      <c r="AF673" s="170"/>
      <c r="AG673" s="71"/>
      <c r="AH673" s="72"/>
      <c r="AI673" s="170"/>
      <c r="AJ673" s="71"/>
      <c r="AK673" s="72"/>
      <c r="AL673" s="170"/>
      <c r="AM673" s="72"/>
      <c r="AN673" s="111"/>
      <c r="AO673" s="72"/>
      <c r="AP673" s="156"/>
      <c r="AQ673" s="72"/>
      <c r="AR673" s="156"/>
      <c r="AS673" s="72"/>
      <c r="AT673" s="160"/>
      <c r="AU673" s="72"/>
      <c r="AV673" s="156"/>
      <c r="AW673" s="71"/>
      <c r="AX673" s="72"/>
      <c r="AY673" s="111"/>
      <c r="AZ673" s="71"/>
      <c r="BA673" s="72"/>
      <c r="BB673" s="171"/>
      <c r="BC673" s="72"/>
      <c r="BD673" s="75"/>
    </row>
    <row r="674" ht="16.5" customHeight="1" outlineLevel="1">
      <c r="A674" s="75"/>
      <c r="B674" s="105"/>
      <c r="C674" s="106"/>
      <c r="D674" s="72"/>
      <c r="E674" s="107"/>
      <c r="F674" s="71"/>
      <c r="G674" s="107"/>
      <c r="H674" s="71"/>
      <c r="I674" s="107"/>
      <c r="J674" s="71"/>
      <c r="K674" s="71"/>
      <c r="L674" s="71"/>
      <c r="M674" s="72"/>
      <c r="N674" s="246"/>
      <c r="O674" s="72"/>
      <c r="P674" s="109"/>
      <c r="Q674" s="71"/>
      <c r="R674" s="110"/>
      <c r="S674" s="72"/>
      <c r="T674" s="111"/>
      <c r="U674" s="72"/>
      <c r="V674" s="112"/>
      <c r="W674" s="71"/>
      <c r="X674" s="72"/>
      <c r="Y674" s="112"/>
      <c r="Z674" s="72"/>
      <c r="AA674" s="75"/>
      <c r="AB674" s="169"/>
      <c r="AC674" s="72"/>
      <c r="AD674" s="170"/>
      <c r="AE674" s="72"/>
      <c r="AF674" s="170"/>
      <c r="AG674" s="71"/>
      <c r="AH674" s="72"/>
      <c r="AI674" s="170"/>
      <c r="AJ674" s="71"/>
      <c r="AK674" s="72"/>
      <c r="AL674" s="170"/>
      <c r="AM674" s="72"/>
      <c r="AN674" s="111"/>
      <c r="AO674" s="72"/>
      <c r="AP674" s="156"/>
      <c r="AQ674" s="72"/>
      <c r="AR674" s="156"/>
      <c r="AS674" s="72"/>
      <c r="AT674" s="160"/>
      <c r="AU674" s="72"/>
      <c r="AV674" s="156"/>
      <c r="AW674" s="71"/>
      <c r="AX674" s="72"/>
      <c r="AY674" s="111"/>
      <c r="AZ674" s="71"/>
      <c r="BA674" s="72"/>
      <c r="BB674" s="171"/>
      <c r="BC674" s="72"/>
      <c r="BD674" s="75"/>
    </row>
    <row r="675" ht="16.5" customHeight="1" outlineLevel="1">
      <c r="A675" s="75"/>
      <c r="B675" s="105"/>
      <c r="C675" s="106"/>
      <c r="D675" s="72"/>
      <c r="E675" s="107"/>
      <c r="F675" s="71"/>
      <c r="G675" s="107"/>
      <c r="H675" s="71"/>
      <c r="I675" s="107"/>
      <c r="J675" s="71"/>
      <c r="K675" s="71"/>
      <c r="L675" s="71"/>
      <c r="M675" s="72"/>
      <c r="N675" s="246"/>
      <c r="O675" s="72"/>
      <c r="P675" s="109"/>
      <c r="Q675" s="71"/>
      <c r="R675" s="110"/>
      <c r="S675" s="72"/>
      <c r="T675" s="111"/>
      <c r="U675" s="72"/>
      <c r="V675" s="112"/>
      <c r="W675" s="71"/>
      <c r="X675" s="72"/>
      <c r="Y675" s="112"/>
      <c r="Z675" s="72"/>
      <c r="AA675" s="75"/>
      <c r="AB675" s="169"/>
      <c r="AC675" s="72"/>
      <c r="AD675" s="170"/>
      <c r="AE675" s="72"/>
      <c r="AF675" s="170"/>
      <c r="AG675" s="71"/>
      <c r="AH675" s="72"/>
      <c r="AI675" s="170"/>
      <c r="AJ675" s="71"/>
      <c r="AK675" s="72"/>
      <c r="AL675" s="170"/>
      <c r="AM675" s="72"/>
      <c r="AN675" s="111"/>
      <c r="AO675" s="72"/>
      <c r="AP675" s="156"/>
      <c r="AQ675" s="72"/>
      <c r="AR675" s="156"/>
      <c r="AS675" s="72"/>
      <c r="AT675" s="160"/>
      <c r="AU675" s="72"/>
      <c r="AV675" s="156"/>
      <c r="AW675" s="71"/>
      <c r="AX675" s="72"/>
      <c r="AY675" s="111"/>
      <c r="AZ675" s="71"/>
      <c r="BA675" s="72"/>
      <c r="BB675" s="171"/>
      <c r="BC675" s="72"/>
      <c r="BD675" s="75"/>
    </row>
    <row r="676" ht="16.5" customHeight="1" outlineLevel="1">
      <c r="A676" s="75"/>
      <c r="B676" s="105"/>
      <c r="C676" s="106"/>
      <c r="D676" s="72"/>
      <c r="E676" s="107"/>
      <c r="F676" s="71"/>
      <c r="G676" s="107"/>
      <c r="H676" s="71"/>
      <c r="I676" s="107"/>
      <c r="J676" s="71"/>
      <c r="K676" s="71"/>
      <c r="L676" s="71"/>
      <c r="M676" s="72"/>
      <c r="N676" s="246"/>
      <c r="O676" s="72"/>
      <c r="P676" s="109"/>
      <c r="Q676" s="71"/>
      <c r="R676" s="110"/>
      <c r="S676" s="72"/>
      <c r="T676" s="111"/>
      <c r="U676" s="72"/>
      <c r="V676" s="112"/>
      <c r="W676" s="71"/>
      <c r="X676" s="72"/>
      <c r="Y676" s="112"/>
      <c r="Z676" s="72"/>
      <c r="AA676" s="75"/>
      <c r="AB676" s="169"/>
      <c r="AC676" s="72"/>
      <c r="AD676" s="170"/>
      <c r="AE676" s="72"/>
      <c r="AF676" s="170"/>
      <c r="AG676" s="71"/>
      <c r="AH676" s="72"/>
      <c r="AI676" s="170"/>
      <c r="AJ676" s="71"/>
      <c r="AK676" s="72"/>
      <c r="AL676" s="170"/>
      <c r="AM676" s="72"/>
      <c r="AN676" s="111"/>
      <c r="AO676" s="72"/>
      <c r="AP676" s="156"/>
      <c r="AQ676" s="72"/>
      <c r="AR676" s="156"/>
      <c r="AS676" s="72"/>
      <c r="AT676" s="160"/>
      <c r="AU676" s="72"/>
      <c r="AV676" s="156"/>
      <c r="AW676" s="71"/>
      <c r="AX676" s="72"/>
      <c r="AY676" s="111"/>
      <c r="AZ676" s="71"/>
      <c r="BA676" s="72"/>
      <c r="BB676" s="171"/>
      <c r="BC676" s="72"/>
      <c r="BD676" s="75"/>
    </row>
    <row r="677" ht="16.5" customHeight="1" outlineLevel="1">
      <c r="A677" s="75"/>
      <c r="B677" s="105"/>
      <c r="C677" s="106"/>
      <c r="D677" s="72"/>
      <c r="E677" s="107"/>
      <c r="F677" s="71"/>
      <c r="G677" s="107"/>
      <c r="H677" s="71"/>
      <c r="I677" s="107"/>
      <c r="J677" s="71"/>
      <c r="K677" s="71"/>
      <c r="L677" s="71"/>
      <c r="M677" s="72"/>
      <c r="N677" s="246"/>
      <c r="O677" s="72"/>
      <c r="P677" s="109"/>
      <c r="Q677" s="71"/>
      <c r="R677" s="110"/>
      <c r="S677" s="72"/>
      <c r="T677" s="111"/>
      <c r="U677" s="72"/>
      <c r="V677" s="112"/>
      <c r="W677" s="71"/>
      <c r="X677" s="72"/>
      <c r="Y677" s="112"/>
      <c r="Z677" s="72"/>
      <c r="AA677" s="75"/>
      <c r="AB677" s="169"/>
      <c r="AC677" s="72"/>
      <c r="AD677" s="170"/>
      <c r="AE677" s="72"/>
      <c r="AF677" s="170"/>
      <c r="AG677" s="71"/>
      <c r="AH677" s="72"/>
      <c r="AI677" s="170"/>
      <c r="AJ677" s="71"/>
      <c r="AK677" s="72"/>
      <c r="AL677" s="170"/>
      <c r="AM677" s="72"/>
      <c r="AN677" s="111"/>
      <c r="AO677" s="72"/>
      <c r="AP677" s="156"/>
      <c r="AQ677" s="72"/>
      <c r="AR677" s="156"/>
      <c r="AS677" s="72"/>
      <c r="AT677" s="160"/>
      <c r="AU677" s="72"/>
      <c r="AV677" s="156"/>
      <c r="AW677" s="71"/>
      <c r="AX677" s="72"/>
      <c r="AY677" s="111"/>
      <c r="AZ677" s="71"/>
      <c r="BA677" s="72"/>
      <c r="BB677" s="171"/>
      <c r="BC677" s="72"/>
      <c r="BD677" s="75"/>
    </row>
    <row r="678" ht="16.5" customHeight="1" outlineLevel="1">
      <c r="A678" s="75"/>
      <c r="B678" s="105"/>
      <c r="C678" s="106"/>
      <c r="D678" s="72"/>
      <c r="E678" s="107"/>
      <c r="F678" s="71"/>
      <c r="G678" s="107"/>
      <c r="H678" s="71"/>
      <c r="I678" s="107"/>
      <c r="J678" s="71"/>
      <c r="K678" s="71"/>
      <c r="L678" s="71"/>
      <c r="M678" s="72"/>
      <c r="N678" s="246"/>
      <c r="O678" s="72"/>
      <c r="P678" s="109"/>
      <c r="Q678" s="71"/>
      <c r="R678" s="110"/>
      <c r="S678" s="72"/>
      <c r="T678" s="111"/>
      <c r="U678" s="72"/>
      <c r="V678" s="112"/>
      <c r="W678" s="71"/>
      <c r="X678" s="72"/>
      <c r="Y678" s="112"/>
      <c r="Z678" s="72"/>
      <c r="AA678" s="75"/>
      <c r="AB678" s="169"/>
      <c r="AC678" s="72"/>
      <c r="AD678" s="170"/>
      <c r="AE678" s="72"/>
      <c r="AF678" s="170"/>
      <c r="AG678" s="71"/>
      <c r="AH678" s="72"/>
      <c r="AI678" s="170"/>
      <c r="AJ678" s="71"/>
      <c r="AK678" s="72"/>
      <c r="AL678" s="170"/>
      <c r="AM678" s="72"/>
      <c r="AN678" s="111"/>
      <c r="AO678" s="72"/>
      <c r="AP678" s="156"/>
      <c r="AQ678" s="72"/>
      <c r="AR678" s="156"/>
      <c r="AS678" s="72"/>
      <c r="AT678" s="160"/>
      <c r="AU678" s="72"/>
      <c r="AV678" s="156"/>
      <c r="AW678" s="71"/>
      <c r="AX678" s="72"/>
      <c r="AY678" s="111"/>
      <c r="AZ678" s="71"/>
      <c r="BA678" s="72"/>
      <c r="BB678" s="171"/>
      <c r="BC678" s="72"/>
      <c r="BD678" s="75"/>
    </row>
    <row r="679" ht="16.5" customHeight="1" outlineLevel="1">
      <c r="A679" s="75"/>
      <c r="B679" s="105"/>
      <c r="C679" s="106"/>
      <c r="D679" s="72"/>
      <c r="E679" s="107"/>
      <c r="F679" s="71"/>
      <c r="G679" s="107"/>
      <c r="H679" s="71"/>
      <c r="I679" s="107"/>
      <c r="J679" s="71"/>
      <c r="K679" s="71"/>
      <c r="L679" s="71"/>
      <c r="M679" s="72"/>
      <c r="N679" s="246"/>
      <c r="O679" s="72"/>
      <c r="P679" s="109"/>
      <c r="Q679" s="71"/>
      <c r="R679" s="110"/>
      <c r="S679" s="72"/>
      <c r="T679" s="111"/>
      <c r="U679" s="72"/>
      <c r="V679" s="112"/>
      <c r="W679" s="71"/>
      <c r="X679" s="72"/>
      <c r="Y679" s="112"/>
      <c r="Z679" s="72"/>
      <c r="AA679" s="75"/>
      <c r="AB679" s="169"/>
      <c r="AC679" s="72"/>
      <c r="AD679" s="170"/>
      <c r="AE679" s="72"/>
      <c r="AF679" s="170"/>
      <c r="AG679" s="71"/>
      <c r="AH679" s="72"/>
      <c r="AI679" s="170"/>
      <c r="AJ679" s="71"/>
      <c r="AK679" s="72"/>
      <c r="AL679" s="170"/>
      <c r="AM679" s="72"/>
      <c r="AN679" s="111"/>
      <c r="AO679" s="72"/>
      <c r="AP679" s="156"/>
      <c r="AQ679" s="72"/>
      <c r="AR679" s="156"/>
      <c r="AS679" s="72"/>
      <c r="AT679" s="160"/>
      <c r="AU679" s="72"/>
      <c r="AV679" s="156"/>
      <c r="AW679" s="71"/>
      <c r="AX679" s="72"/>
      <c r="AY679" s="111"/>
      <c r="AZ679" s="71"/>
      <c r="BA679" s="72"/>
      <c r="BB679" s="171"/>
      <c r="BC679" s="72"/>
      <c r="BD679" s="75"/>
    </row>
    <row r="680" ht="16.5" customHeight="1" outlineLevel="1">
      <c r="A680" s="75"/>
      <c r="B680" s="105"/>
      <c r="C680" s="106"/>
      <c r="D680" s="72"/>
      <c r="E680" s="107"/>
      <c r="F680" s="71"/>
      <c r="G680" s="107"/>
      <c r="H680" s="71"/>
      <c r="I680" s="107"/>
      <c r="J680" s="71"/>
      <c r="K680" s="71"/>
      <c r="L680" s="71"/>
      <c r="M680" s="72"/>
      <c r="N680" s="246"/>
      <c r="O680" s="72"/>
      <c r="P680" s="109"/>
      <c r="Q680" s="71"/>
      <c r="R680" s="110"/>
      <c r="S680" s="72"/>
      <c r="T680" s="111"/>
      <c r="U680" s="72"/>
      <c r="V680" s="112"/>
      <c r="W680" s="71"/>
      <c r="X680" s="72"/>
      <c r="Y680" s="112"/>
      <c r="Z680" s="72"/>
      <c r="AA680" s="75"/>
      <c r="AB680" s="169"/>
      <c r="AC680" s="72"/>
      <c r="AD680" s="170"/>
      <c r="AE680" s="72"/>
      <c r="AF680" s="170"/>
      <c r="AG680" s="71"/>
      <c r="AH680" s="72"/>
      <c r="AI680" s="170"/>
      <c r="AJ680" s="71"/>
      <c r="AK680" s="72"/>
      <c r="AL680" s="170"/>
      <c r="AM680" s="72"/>
      <c r="AN680" s="111"/>
      <c r="AO680" s="72"/>
      <c r="AP680" s="156"/>
      <c r="AQ680" s="72"/>
      <c r="AR680" s="156"/>
      <c r="AS680" s="72"/>
      <c r="AT680" s="160"/>
      <c r="AU680" s="72"/>
      <c r="AV680" s="156"/>
      <c r="AW680" s="71"/>
      <c r="AX680" s="72"/>
      <c r="AY680" s="111"/>
      <c r="AZ680" s="71"/>
      <c r="BA680" s="72"/>
      <c r="BB680" s="171"/>
      <c r="BC680" s="72"/>
      <c r="BD680" s="75"/>
    </row>
    <row r="681" ht="16.5" customHeight="1" outlineLevel="1">
      <c r="A681" s="75"/>
      <c r="B681" s="105"/>
      <c r="C681" s="106"/>
      <c r="D681" s="72"/>
      <c r="E681" s="107"/>
      <c r="F681" s="71"/>
      <c r="G681" s="107"/>
      <c r="H681" s="71"/>
      <c r="I681" s="107"/>
      <c r="J681" s="71"/>
      <c r="K681" s="71"/>
      <c r="L681" s="71"/>
      <c r="M681" s="72"/>
      <c r="N681" s="246"/>
      <c r="O681" s="72"/>
      <c r="P681" s="109"/>
      <c r="Q681" s="71"/>
      <c r="R681" s="110"/>
      <c r="S681" s="72"/>
      <c r="T681" s="111"/>
      <c r="U681" s="72"/>
      <c r="V681" s="112"/>
      <c r="W681" s="71"/>
      <c r="X681" s="72"/>
      <c r="Y681" s="112"/>
      <c r="Z681" s="72"/>
      <c r="AA681" s="75"/>
      <c r="AB681" s="169"/>
      <c r="AC681" s="72"/>
      <c r="AD681" s="170"/>
      <c r="AE681" s="72"/>
      <c r="AF681" s="170"/>
      <c r="AG681" s="71"/>
      <c r="AH681" s="72"/>
      <c r="AI681" s="170"/>
      <c r="AJ681" s="71"/>
      <c r="AK681" s="72"/>
      <c r="AL681" s="170"/>
      <c r="AM681" s="72"/>
      <c r="AN681" s="111"/>
      <c r="AO681" s="72"/>
      <c r="AP681" s="156"/>
      <c r="AQ681" s="72"/>
      <c r="AR681" s="156"/>
      <c r="AS681" s="72"/>
      <c r="AT681" s="160"/>
      <c r="AU681" s="72"/>
      <c r="AV681" s="156"/>
      <c r="AW681" s="71"/>
      <c r="AX681" s="72"/>
      <c r="AY681" s="111"/>
      <c r="AZ681" s="71"/>
      <c r="BA681" s="72"/>
      <c r="BB681" s="171"/>
      <c r="BC681" s="72"/>
      <c r="BD681" s="75"/>
    </row>
    <row r="682" ht="16.5" customHeight="1" outlineLevel="1">
      <c r="A682" s="75"/>
      <c r="B682" s="105"/>
      <c r="C682" s="106"/>
      <c r="D682" s="72"/>
      <c r="E682" s="107"/>
      <c r="F682" s="71"/>
      <c r="G682" s="107"/>
      <c r="H682" s="71"/>
      <c r="I682" s="107"/>
      <c r="J682" s="71"/>
      <c r="K682" s="71"/>
      <c r="L682" s="71"/>
      <c r="M682" s="72"/>
      <c r="N682" s="246"/>
      <c r="O682" s="72"/>
      <c r="P682" s="109"/>
      <c r="Q682" s="71"/>
      <c r="R682" s="110"/>
      <c r="S682" s="72"/>
      <c r="T682" s="111"/>
      <c r="U682" s="72"/>
      <c r="V682" s="112"/>
      <c r="W682" s="71"/>
      <c r="X682" s="72"/>
      <c r="Y682" s="112"/>
      <c r="Z682" s="72"/>
      <c r="AA682" s="75"/>
      <c r="AB682" s="169"/>
      <c r="AC682" s="72"/>
      <c r="AD682" s="170"/>
      <c r="AE682" s="72"/>
      <c r="AF682" s="170"/>
      <c r="AG682" s="71"/>
      <c r="AH682" s="72"/>
      <c r="AI682" s="170"/>
      <c r="AJ682" s="71"/>
      <c r="AK682" s="72"/>
      <c r="AL682" s="170"/>
      <c r="AM682" s="72"/>
      <c r="AN682" s="111"/>
      <c r="AO682" s="72"/>
      <c r="AP682" s="156"/>
      <c r="AQ682" s="72"/>
      <c r="AR682" s="156"/>
      <c r="AS682" s="72"/>
      <c r="AT682" s="160"/>
      <c r="AU682" s="72"/>
      <c r="AV682" s="156"/>
      <c r="AW682" s="71"/>
      <c r="AX682" s="72"/>
      <c r="AY682" s="111"/>
      <c r="AZ682" s="71"/>
      <c r="BA682" s="72"/>
      <c r="BB682" s="171"/>
      <c r="BC682" s="72"/>
      <c r="BD682" s="75"/>
    </row>
    <row r="683" ht="16.5" customHeight="1" outlineLevel="1">
      <c r="A683" s="75"/>
      <c r="B683" s="105"/>
      <c r="C683" s="106"/>
      <c r="D683" s="72"/>
      <c r="E683" s="107"/>
      <c r="F683" s="71"/>
      <c r="G683" s="107"/>
      <c r="H683" s="71"/>
      <c r="I683" s="107"/>
      <c r="J683" s="71"/>
      <c r="K683" s="71"/>
      <c r="L683" s="71"/>
      <c r="M683" s="72"/>
      <c r="N683" s="246"/>
      <c r="O683" s="72"/>
      <c r="P683" s="109"/>
      <c r="Q683" s="71"/>
      <c r="R683" s="110"/>
      <c r="S683" s="72"/>
      <c r="T683" s="111"/>
      <c r="U683" s="72"/>
      <c r="V683" s="112"/>
      <c r="W683" s="71"/>
      <c r="X683" s="72"/>
      <c r="Y683" s="112"/>
      <c r="Z683" s="72"/>
      <c r="AA683" s="75"/>
      <c r="AB683" s="169"/>
      <c r="AC683" s="72"/>
      <c r="AD683" s="170"/>
      <c r="AE683" s="72"/>
      <c r="AF683" s="170"/>
      <c r="AG683" s="71"/>
      <c r="AH683" s="72"/>
      <c r="AI683" s="170"/>
      <c r="AJ683" s="71"/>
      <c r="AK683" s="72"/>
      <c r="AL683" s="170"/>
      <c r="AM683" s="72"/>
      <c r="AN683" s="111"/>
      <c r="AO683" s="72"/>
      <c r="AP683" s="156"/>
      <c r="AQ683" s="72"/>
      <c r="AR683" s="156"/>
      <c r="AS683" s="72"/>
      <c r="AT683" s="160"/>
      <c r="AU683" s="72"/>
      <c r="AV683" s="156"/>
      <c r="AW683" s="71"/>
      <c r="AX683" s="72"/>
      <c r="AY683" s="111"/>
      <c r="AZ683" s="71"/>
      <c r="BA683" s="72"/>
      <c r="BB683" s="171"/>
      <c r="BC683" s="72"/>
      <c r="BD683" s="75"/>
    </row>
    <row r="684" ht="16.5" customHeight="1" outlineLevel="1">
      <c r="A684" s="75"/>
      <c r="B684" s="105"/>
      <c r="C684" s="106"/>
      <c r="D684" s="72"/>
      <c r="E684" s="107"/>
      <c r="F684" s="71"/>
      <c r="G684" s="107"/>
      <c r="H684" s="71"/>
      <c r="I684" s="107"/>
      <c r="J684" s="71"/>
      <c r="K684" s="71"/>
      <c r="L684" s="71"/>
      <c r="M684" s="72"/>
      <c r="N684" s="246"/>
      <c r="O684" s="72"/>
      <c r="P684" s="109"/>
      <c r="Q684" s="71"/>
      <c r="R684" s="110"/>
      <c r="S684" s="72"/>
      <c r="T684" s="111"/>
      <c r="U684" s="72"/>
      <c r="V684" s="112"/>
      <c r="W684" s="71"/>
      <c r="X684" s="72"/>
      <c r="Y684" s="112"/>
      <c r="Z684" s="72"/>
      <c r="AA684" s="75"/>
      <c r="AB684" s="169"/>
      <c r="AC684" s="72"/>
      <c r="AD684" s="170"/>
      <c r="AE684" s="72"/>
      <c r="AF684" s="170"/>
      <c r="AG684" s="71"/>
      <c r="AH684" s="72"/>
      <c r="AI684" s="170"/>
      <c r="AJ684" s="71"/>
      <c r="AK684" s="72"/>
      <c r="AL684" s="170"/>
      <c r="AM684" s="72"/>
      <c r="AN684" s="111"/>
      <c r="AO684" s="72"/>
      <c r="AP684" s="156"/>
      <c r="AQ684" s="72"/>
      <c r="AR684" s="156"/>
      <c r="AS684" s="72"/>
      <c r="AT684" s="160"/>
      <c r="AU684" s="72"/>
      <c r="AV684" s="156"/>
      <c r="AW684" s="71"/>
      <c r="AX684" s="72"/>
      <c r="AY684" s="111"/>
      <c r="AZ684" s="71"/>
      <c r="BA684" s="72"/>
      <c r="BB684" s="171"/>
      <c r="BC684" s="72"/>
      <c r="BD684" s="75"/>
    </row>
    <row r="685" ht="16.5" customHeight="1" outlineLevel="1">
      <c r="A685" s="75"/>
      <c r="B685" s="105"/>
      <c r="C685" s="106"/>
      <c r="D685" s="72"/>
      <c r="E685" s="107"/>
      <c r="F685" s="71"/>
      <c r="G685" s="107"/>
      <c r="H685" s="71"/>
      <c r="I685" s="107"/>
      <c r="J685" s="71"/>
      <c r="K685" s="71"/>
      <c r="L685" s="71"/>
      <c r="M685" s="72"/>
      <c r="N685" s="246"/>
      <c r="O685" s="72"/>
      <c r="P685" s="109"/>
      <c r="Q685" s="71"/>
      <c r="R685" s="110"/>
      <c r="S685" s="72"/>
      <c r="T685" s="111"/>
      <c r="U685" s="72"/>
      <c r="V685" s="112"/>
      <c r="W685" s="71"/>
      <c r="X685" s="72"/>
      <c r="Y685" s="112"/>
      <c r="Z685" s="72"/>
      <c r="AA685" s="75"/>
      <c r="AB685" s="169"/>
      <c r="AC685" s="72"/>
      <c r="AD685" s="170"/>
      <c r="AE685" s="72"/>
      <c r="AF685" s="170"/>
      <c r="AG685" s="71"/>
      <c r="AH685" s="72"/>
      <c r="AI685" s="170"/>
      <c r="AJ685" s="71"/>
      <c r="AK685" s="72"/>
      <c r="AL685" s="170"/>
      <c r="AM685" s="72"/>
      <c r="AN685" s="111"/>
      <c r="AO685" s="72"/>
      <c r="AP685" s="156"/>
      <c r="AQ685" s="72"/>
      <c r="AR685" s="156"/>
      <c r="AS685" s="72"/>
      <c r="AT685" s="160"/>
      <c r="AU685" s="72"/>
      <c r="AV685" s="156"/>
      <c r="AW685" s="71"/>
      <c r="AX685" s="72"/>
      <c r="AY685" s="111"/>
      <c r="AZ685" s="71"/>
      <c r="BA685" s="72"/>
      <c r="BB685" s="171"/>
      <c r="BC685" s="72"/>
      <c r="BD685" s="75"/>
    </row>
    <row r="686" ht="16.5" customHeight="1" outlineLevel="1">
      <c r="A686" s="75"/>
      <c r="B686" s="105"/>
      <c r="C686" s="106"/>
      <c r="D686" s="72"/>
      <c r="E686" s="107"/>
      <c r="F686" s="71"/>
      <c r="G686" s="107"/>
      <c r="H686" s="71"/>
      <c r="I686" s="107"/>
      <c r="J686" s="71"/>
      <c r="K686" s="71"/>
      <c r="L686" s="71"/>
      <c r="M686" s="72"/>
      <c r="N686" s="246"/>
      <c r="O686" s="72"/>
      <c r="P686" s="109"/>
      <c r="Q686" s="71"/>
      <c r="R686" s="110"/>
      <c r="S686" s="72"/>
      <c r="T686" s="111"/>
      <c r="U686" s="72"/>
      <c r="V686" s="112"/>
      <c r="W686" s="71"/>
      <c r="X686" s="72"/>
      <c r="Y686" s="112"/>
      <c r="Z686" s="72"/>
      <c r="AA686" s="75"/>
      <c r="AB686" s="169"/>
      <c r="AC686" s="72"/>
      <c r="AD686" s="170"/>
      <c r="AE686" s="72"/>
      <c r="AF686" s="170"/>
      <c r="AG686" s="71"/>
      <c r="AH686" s="72"/>
      <c r="AI686" s="170"/>
      <c r="AJ686" s="71"/>
      <c r="AK686" s="72"/>
      <c r="AL686" s="170"/>
      <c r="AM686" s="72"/>
      <c r="AN686" s="111"/>
      <c r="AO686" s="72"/>
      <c r="AP686" s="156"/>
      <c r="AQ686" s="72"/>
      <c r="AR686" s="156"/>
      <c r="AS686" s="72"/>
      <c r="AT686" s="160"/>
      <c r="AU686" s="72"/>
      <c r="AV686" s="156"/>
      <c r="AW686" s="71"/>
      <c r="AX686" s="72"/>
      <c r="AY686" s="111"/>
      <c r="AZ686" s="71"/>
      <c r="BA686" s="72"/>
      <c r="BB686" s="171"/>
      <c r="BC686" s="72"/>
      <c r="BD686" s="75"/>
    </row>
    <row r="687" ht="16.5" customHeight="1" outlineLevel="1">
      <c r="A687" s="75"/>
      <c r="B687" s="105"/>
      <c r="C687" s="106"/>
      <c r="D687" s="72"/>
      <c r="E687" s="107"/>
      <c r="F687" s="71"/>
      <c r="G687" s="107"/>
      <c r="H687" s="71"/>
      <c r="I687" s="107"/>
      <c r="J687" s="71"/>
      <c r="K687" s="71"/>
      <c r="L687" s="71"/>
      <c r="M687" s="72"/>
      <c r="N687" s="246"/>
      <c r="O687" s="72"/>
      <c r="P687" s="109"/>
      <c r="Q687" s="71"/>
      <c r="R687" s="110"/>
      <c r="S687" s="72"/>
      <c r="T687" s="111"/>
      <c r="U687" s="72"/>
      <c r="V687" s="112"/>
      <c r="W687" s="71"/>
      <c r="X687" s="72"/>
      <c r="Y687" s="112"/>
      <c r="Z687" s="72"/>
      <c r="AA687" s="75"/>
      <c r="AB687" s="169"/>
      <c r="AC687" s="72"/>
      <c r="AD687" s="170"/>
      <c r="AE687" s="72"/>
      <c r="AF687" s="170"/>
      <c r="AG687" s="71"/>
      <c r="AH687" s="72"/>
      <c r="AI687" s="170"/>
      <c r="AJ687" s="71"/>
      <c r="AK687" s="72"/>
      <c r="AL687" s="170"/>
      <c r="AM687" s="72"/>
      <c r="AN687" s="111"/>
      <c r="AO687" s="72"/>
      <c r="AP687" s="156"/>
      <c r="AQ687" s="72"/>
      <c r="AR687" s="156"/>
      <c r="AS687" s="72"/>
      <c r="AT687" s="160"/>
      <c r="AU687" s="72"/>
      <c r="AV687" s="156"/>
      <c r="AW687" s="71"/>
      <c r="AX687" s="72"/>
      <c r="AY687" s="111"/>
      <c r="AZ687" s="71"/>
      <c r="BA687" s="72"/>
      <c r="BB687" s="171"/>
      <c r="BC687" s="72"/>
      <c r="BD687" s="75"/>
    </row>
    <row r="688" ht="16.5" customHeight="1" outlineLevel="1">
      <c r="A688" s="75"/>
      <c r="B688" s="105"/>
      <c r="C688" s="106"/>
      <c r="D688" s="72"/>
      <c r="E688" s="107"/>
      <c r="F688" s="71"/>
      <c r="G688" s="107"/>
      <c r="H688" s="71"/>
      <c r="I688" s="107"/>
      <c r="J688" s="71"/>
      <c r="K688" s="71"/>
      <c r="L688" s="71"/>
      <c r="M688" s="72"/>
      <c r="N688" s="246"/>
      <c r="O688" s="72"/>
      <c r="P688" s="109"/>
      <c r="Q688" s="71"/>
      <c r="R688" s="110"/>
      <c r="S688" s="72"/>
      <c r="T688" s="111"/>
      <c r="U688" s="72"/>
      <c r="V688" s="112"/>
      <c r="W688" s="71"/>
      <c r="X688" s="72"/>
      <c r="Y688" s="112"/>
      <c r="Z688" s="72"/>
      <c r="AA688" s="75"/>
      <c r="AB688" s="169"/>
      <c r="AC688" s="72"/>
      <c r="AD688" s="170"/>
      <c r="AE688" s="72"/>
      <c r="AF688" s="170"/>
      <c r="AG688" s="71"/>
      <c r="AH688" s="72"/>
      <c r="AI688" s="170"/>
      <c r="AJ688" s="71"/>
      <c r="AK688" s="72"/>
      <c r="AL688" s="170"/>
      <c r="AM688" s="72"/>
      <c r="AN688" s="111"/>
      <c r="AO688" s="72"/>
      <c r="AP688" s="156"/>
      <c r="AQ688" s="72"/>
      <c r="AR688" s="156"/>
      <c r="AS688" s="72"/>
      <c r="AT688" s="160"/>
      <c r="AU688" s="72"/>
      <c r="AV688" s="156"/>
      <c r="AW688" s="71"/>
      <c r="AX688" s="72"/>
      <c r="AY688" s="111"/>
      <c r="AZ688" s="71"/>
      <c r="BA688" s="72"/>
      <c r="BB688" s="171"/>
      <c r="BC688" s="72"/>
      <c r="BD688" s="75"/>
    </row>
    <row r="689" ht="16.5" customHeight="1" outlineLevel="1">
      <c r="A689" s="75"/>
      <c r="B689" s="105"/>
      <c r="C689" s="106"/>
      <c r="D689" s="72"/>
      <c r="E689" s="107"/>
      <c r="F689" s="71"/>
      <c r="G689" s="107"/>
      <c r="H689" s="71"/>
      <c r="I689" s="107"/>
      <c r="J689" s="71"/>
      <c r="K689" s="71"/>
      <c r="L689" s="71"/>
      <c r="M689" s="72"/>
      <c r="N689" s="246"/>
      <c r="O689" s="72"/>
      <c r="P689" s="109"/>
      <c r="Q689" s="71"/>
      <c r="R689" s="110"/>
      <c r="S689" s="72"/>
      <c r="T689" s="111"/>
      <c r="U689" s="72"/>
      <c r="V689" s="112"/>
      <c r="W689" s="71"/>
      <c r="X689" s="72"/>
      <c r="Y689" s="112"/>
      <c r="Z689" s="72"/>
      <c r="AA689" s="75"/>
      <c r="AB689" s="169"/>
      <c r="AC689" s="72"/>
      <c r="AD689" s="170"/>
      <c r="AE689" s="72"/>
      <c r="AF689" s="170"/>
      <c r="AG689" s="71"/>
      <c r="AH689" s="72"/>
      <c r="AI689" s="170"/>
      <c r="AJ689" s="71"/>
      <c r="AK689" s="72"/>
      <c r="AL689" s="170"/>
      <c r="AM689" s="72"/>
      <c r="AN689" s="111"/>
      <c r="AO689" s="72"/>
      <c r="AP689" s="156"/>
      <c r="AQ689" s="72"/>
      <c r="AR689" s="156"/>
      <c r="AS689" s="72"/>
      <c r="AT689" s="160"/>
      <c r="AU689" s="72"/>
      <c r="AV689" s="156"/>
      <c r="AW689" s="71"/>
      <c r="AX689" s="72"/>
      <c r="AY689" s="111"/>
      <c r="AZ689" s="71"/>
      <c r="BA689" s="72"/>
      <c r="BB689" s="171"/>
      <c r="BC689" s="72"/>
      <c r="BD689" s="75"/>
    </row>
    <row r="690" ht="16.5" customHeight="1" outlineLevel="1">
      <c r="A690" s="75"/>
      <c r="B690" s="105"/>
      <c r="C690" s="106"/>
      <c r="D690" s="72"/>
      <c r="E690" s="107"/>
      <c r="F690" s="71"/>
      <c r="G690" s="107"/>
      <c r="H690" s="71"/>
      <c r="I690" s="107"/>
      <c r="J690" s="71"/>
      <c r="K690" s="71"/>
      <c r="L690" s="71"/>
      <c r="M690" s="72"/>
      <c r="N690" s="246"/>
      <c r="O690" s="72"/>
      <c r="P690" s="109"/>
      <c r="Q690" s="71"/>
      <c r="R690" s="110"/>
      <c r="S690" s="72"/>
      <c r="T690" s="111"/>
      <c r="U690" s="72"/>
      <c r="V690" s="112"/>
      <c r="W690" s="71"/>
      <c r="X690" s="72"/>
      <c r="Y690" s="112"/>
      <c r="Z690" s="72"/>
      <c r="AA690" s="75"/>
      <c r="AB690" s="169"/>
      <c r="AC690" s="72"/>
      <c r="AD690" s="170"/>
      <c r="AE690" s="72"/>
      <c r="AF690" s="170"/>
      <c r="AG690" s="71"/>
      <c r="AH690" s="72"/>
      <c r="AI690" s="170"/>
      <c r="AJ690" s="71"/>
      <c r="AK690" s="72"/>
      <c r="AL690" s="170"/>
      <c r="AM690" s="72"/>
      <c r="AN690" s="111"/>
      <c r="AO690" s="72"/>
      <c r="AP690" s="156"/>
      <c r="AQ690" s="72"/>
      <c r="AR690" s="156"/>
      <c r="AS690" s="72"/>
      <c r="AT690" s="160"/>
      <c r="AU690" s="72"/>
      <c r="AV690" s="156"/>
      <c r="AW690" s="71"/>
      <c r="AX690" s="72"/>
      <c r="AY690" s="111"/>
      <c r="AZ690" s="71"/>
      <c r="BA690" s="72"/>
      <c r="BB690" s="171"/>
      <c r="BC690" s="72"/>
      <c r="BD690" s="75"/>
    </row>
    <row r="691" ht="16.5" customHeight="1" outlineLevel="1">
      <c r="A691" s="75"/>
      <c r="B691" s="105"/>
      <c r="C691" s="106"/>
      <c r="D691" s="72"/>
      <c r="E691" s="107"/>
      <c r="F691" s="71"/>
      <c r="G691" s="107"/>
      <c r="H691" s="71"/>
      <c r="I691" s="107"/>
      <c r="J691" s="71"/>
      <c r="K691" s="71"/>
      <c r="L691" s="71"/>
      <c r="M691" s="72"/>
      <c r="N691" s="246"/>
      <c r="O691" s="72"/>
      <c r="P691" s="109"/>
      <c r="Q691" s="71"/>
      <c r="R691" s="110"/>
      <c r="S691" s="72"/>
      <c r="T691" s="111"/>
      <c r="U691" s="72"/>
      <c r="V691" s="112"/>
      <c r="W691" s="71"/>
      <c r="X691" s="72"/>
      <c r="Y691" s="112"/>
      <c r="Z691" s="72"/>
      <c r="AA691" s="75"/>
      <c r="AB691" s="169"/>
      <c r="AC691" s="72"/>
      <c r="AD691" s="170"/>
      <c r="AE691" s="72"/>
      <c r="AF691" s="170"/>
      <c r="AG691" s="71"/>
      <c r="AH691" s="72"/>
      <c r="AI691" s="170"/>
      <c r="AJ691" s="71"/>
      <c r="AK691" s="72"/>
      <c r="AL691" s="170"/>
      <c r="AM691" s="72"/>
      <c r="AN691" s="111"/>
      <c r="AO691" s="72"/>
      <c r="AP691" s="156"/>
      <c r="AQ691" s="72"/>
      <c r="AR691" s="156"/>
      <c r="AS691" s="72"/>
      <c r="AT691" s="160"/>
      <c r="AU691" s="72"/>
      <c r="AV691" s="156"/>
      <c r="AW691" s="71"/>
      <c r="AX691" s="72"/>
      <c r="AY691" s="111"/>
      <c r="AZ691" s="71"/>
      <c r="BA691" s="72"/>
      <c r="BB691" s="171"/>
      <c r="BC691" s="72"/>
      <c r="BD691" s="75"/>
    </row>
    <row r="692" ht="16.5" customHeight="1" outlineLevel="1">
      <c r="A692" s="75"/>
      <c r="B692" s="105"/>
      <c r="C692" s="106"/>
      <c r="D692" s="72"/>
      <c r="E692" s="107"/>
      <c r="F692" s="71"/>
      <c r="G692" s="107"/>
      <c r="H692" s="71"/>
      <c r="I692" s="107"/>
      <c r="J692" s="71"/>
      <c r="K692" s="71"/>
      <c r="L692" s="71"/>
      <c r="M692" s="72"/>
      <c r="N692" s="246"/>
      <c r="O692" s="72"/>
      <c r="P692" s="109"/>
      <c r="Q692" s="71"/>
      <c r="R692" s="110"/>
      <c r="S692" s="72"/>
      <c r="T692" s="111"/>
      <c r="U692" s="72"/>
      <c r="V692" s="112"/>
      <c r="W692" s="71"/>
      <c r="X692" s="72"/>
      <c r="Y692" s="112"/>
      <c r="Z692" s="72"/>
      <c r="AA692" s="75"/>
      <c r="AB692" s="169"/>
      <c r="AC692" s="72"/>
      <c r="AD692" s="170"/>
      <c r="AE692" s="72"/>
      <c r="AF692" s="170"/>
      <c r="AG692" s="71"/>
      <c r="AH692" s="72"/>
      <c r="AI692" s="170"/>
      <c r="AJ692" s="71"/>
      <c r="AK692" s="72"/>
      <c r="AL692" s="170"/>
      <c r="AM692" s="72"/>
      <c r="AN692" s="111"/>
      <c r="AO692" s="72"/>
      <c r="AP692" s="156"/>
      <c r="AQ692" s="72"/>
      <c r="AR692" s="156"/>
      <c r="AS692" s="72"/>
      <c r="AT692" s="160"/>
      <c r="AU692" s="72"/>
      <c r="AV692" s="156"/>
      <c r="AW692" s="71"/>
      <c r="AX692" s="72"/>
      <c r="AY692" s="111"/>
      <c r="AZ692" s="71"/>
      <c r="BA692" s="72"/>
      <c r="BB692" s="171"/>
      <c r="BC692" s="72"/>
      <c r="BD692" s="75"/>
    </row>
    <row r="693" ht="16.5" customHeight="1" outlineLevel="1">
      <c r="A693" s="75"/>
      <c r="B693" s="105"/>
      <c r="C693" s="106"/>
      <c r="D693" s="72"/>
      <c r="E693" s="107"/>
      <c r="F693" s="71"/>
      <c r="G693" s="107"/>
      <c r="H693" s="71"/>
      <c r="I693" s="107"/>
      <c r="J693" s="71"/>
      <c r="K693" s="71"/>
      <c r="L693" s="71"/>
      <c r="M693" s="72"/>
      <c r="N693" s="246"/>
      <c r="O693" s="72"/>
      <c r="P693" s="109"/>
      <c r="Q693" s="71"/>
      <c r="R693" s="110"/>
      <c r="S693" s="72"/>
      <c r="T693" s="111"/>
      <c r="U693" s="72"/>
      <c r="V693" s="112"/>
      <c r="W693" s="71"/>
      <c r="X693" s="72"/>
      <c r="Y693" s="112"/>
      <c r="Z693" s="72"/>
      <c r="AA693" s="75"/>
      <c r="AB693" s="169"/>
      <c r="AC693" s="72"/>
      <c r="AD693" s="170"/>
      <c r="AE693" s="72"/>
      <c r="AF693" s="170"/>
      <c r="AG693" s="71"/>
      <c r="AH693" s="72"/>
      <c r="AI693" s="170"/>
      <c r="AJ693" s="71"/>
      <c r="AK693" s="72"/>
      <c r="AL693" s="170"/>
      <c r="AM693" s="72"/>
      <c r="AN693" s="111"/>
      <c r="AO693" s="72"/>
      <c r="AP693" s="156"/>
      <c r="AQ693" s="72"/>
      <c r="AR693" s="156"/>
      <c r="AS693" s="72"/>
      <c r="AT693" s="160"/>
      <c r="AU693" s="72"/>
      <c r="AV693" s="156"/>
      <c r="AW693" s="71"/>
      <c r="AX693" s="72"/>
      <c r="AY693" s="111"/>
      <c r="AZ693" s="71"/>
      <c r="BA693" s="72"/>
      <c r="BB693" s="171"/>
      <c r="BC693" s="72"/>
      <c r="BD693" s="75"/>
    </row>
    <row r="694" ht="16.5" customHeight="1" outlineLevel="1">
      <c r="A694" s="75"/>
      <c r="B694" s="105"/>
      <c r="C694" s="106"/>
      <c r="D694" s="72"/>
      <c r="E694" s="107"/>
      <c r="F694" s="71"/>
      <c r="G694" s="107"/>
      <c r="H694" s="71"/>
      <c r="I694" s="107"/>
      <c r="J694" s="71"/>
      <c r="K694" s="71"/>
      <c r="L694" s="71"/>
      <c r="M694" s="72"/>
      <c r="N694" s="246"/>
      <c r="O694" s="72"/>
      <c r="P694" s="109"/>
      <c r="Q694" s="71"/>
      <c r="R694" s="110"/>
      <c r="S694" s="72"/>
      <c r="T694" s="111"/>
      <c r="U694" s="72"/>
      <c r="V694" s="112"/>
      <c r="W694" s="71"/>
      <c r="X694" s="72"/>
      <c r="Y694" s="112"/>
      <c r="Z694" s="72"/>
      <c r="AA694" s="75"/>
      <c r="AB694" s="169"/>
      <c r="AC694" s="72"/>
      <c r="AD694" s="170"/>
      <c r="AE694" s="72"/>
      <c r="AF694" s="170"/>
      <c r="AG694" s="71"/>
      <c r="AH694" s="72"/>
      <c r="AI694" s="170"/>
      <c r="AJ694" s="71"/>
      <c r="AK694" s="72"/>
      <c r="AL694" s="170"/>
      <c r="AM694" s="72"/>
      <c r="AN694" s="111"/>
      <c r="AO694" s="72"/>
      <c r="AP694" s="156"/>
      <c r="AQ694" s="72"/>
      <c r="AR694" s="156"/>
      <c r="AS694" s="72"/>
      <c r="AT694" s="160"/>
      <c r="AU694" s="72"/>
      <c r="AV694" s="156"/>
      <c r="AW694" s="71"/>
      <c r="AX694" s="72"/>
      <c r="AY694" s="111"/>
      <c r="AZ694" s="71"/>
      <c r="BA694" s="72"/>
      <c r="BB694" s="171"/>
      <c r="BC694" s="72"/>
      <c r="BD694" s="75"/>
    </row>
    <row r="695" ht="16.5" customHeight="1" outlineLevel="1">
      <c r="A695" s="75"/>
      <c r="B695" s="105"/>
      <c r="C695" s="106"/>
      <c r="D695" s="72"/>
      <c r="E695" s="107"/>
      <c r="F695" s="71"/>
      <c r="G695" s="107"/>
      <c r="H695" s="71"/>
      <c r="I695" s="107"/>
      <c r="J695" s="71"/>
      <c r="K695" s="71"/>
      <c r="L695" s="71"/>
      <c r="M695" s="72"/>
      <c r="N695" s="246"/>
      <c r="O695" s="72"/>
      <c r="P695" s="109"/>
      <c r="Q695" s="71"/>
      <c r="R695" s="110"/>
      <c r="S695" s="72"/>
      <c r="T695" s="111"/>
      <c r="U695" s="72"/>
      <c r="V695" s="112"/>
      <c r="W695" s="71"/>
      <c r="X695" s="72"/>
      <c r="Y695" s="112"/>
      <c r="Z695" s="72"/>
      <c r="AA695" s="75"/>
      <c r="AB695" s="169"/>
      <c r="AC695" s="72"/>
      <c r="AD695" s="170"/>
      <c r="AE695" s="72"/>
      <c r="AF695" s="170"/>
      <c r="AG695" s="71"/>
      <c r="AH695" s="72"/>
      <c r="AI695" s="170"/>
      <c r="AJ695" s="71"/>
      <c r="AK695" s="72"/>
      <c r="AL695" s="170"/>
      <c r="AM695" s="72"/>
      <c r="AN695" s="111"/>
      <c r="AO695" s="72"/>
      <c r="AP695" s="156"/>
      <c r="AQ695" s="72"/>
      <c r="AR695" s="156"/>
      <c r="AS695" s="72"/>
      <c r="AT695" s="160"/>
      <c r="AU695" s="72"/>
      <c r="AV695" s="156"/>
      <c r="AW695" s="71"/>
      <c r="AX695" s="72"/>
      <c r="AY695" s="111"/>
      <c r="AZ695" s="71"/>
      <c r="BA695" s="72"/>
      <c r="BB695" s="171"/>
      <c r="BC695" s="72"/>
      <c r="BD695" s="75"/>
    </row>
    <row r="696" ht="16.5" customHeight="1" outlineLevel="1">
      <c r="A696" s="75"/>
      <c r="B696" s="105"/>
      <c r="C696" s="106"/>
      <c r="D696" s="72"/>
      <c r="E696" s="107"/>
      <c r="F696" s="71"/>
      <c r="G696" s="107"/>
      <c r="H696" s="71"/>
      <c r="I696" s="107"/>
      <c r="J696" s="71"/>
      <c r="K696" s="71"/>
      <c r="L696" s="71"/>
      <c r="M696" s="72"/>
      <c r="N696" s="246"/>
      <c r="O696" s="72"/>
      <c r="P696" s="109"/>
      <c r="Q696" s="71"/>
      <c r="R696" s="110"/>
      <c r="S696" s="72"/>
      <c r="T696" s="111"/>
      <c r="U696" s="72"/>
      <c r="V696" s="112"/>
      <c r="W696" s="71"/>
      <c r="X696" s="72"/>
      <c r="Y696" s="112"/>
      <c r="Z696" s="72"/>
      <c r="AA696" s="75"/>
      <c r="AB696" s="169"/>
      <c r="AC696" s="72"/>
      <c r="AD696" s="170"/>
      <c r="AE696" s="72"/>
      <c r="AF696" s="170"/>
      <c r="AG696" s="71"/>
      <c r="AH696" s="72"/>
      <c r="AI696" s="170"/>
      <c r="AJ696" s="71"/>
      <c r="AK696" s="72"/>
      <c r="AL696" s="170"/>
      <c r="AM696" s="72"/>
      <c r="AN696" s="111"/>
      <c r="AO696" s="72"/>
      <c r="AP696" s="156"/>
      <c r="AQ696" s="72"/>
      <c r="AR696" s="156"/>
      <c r="AS696" s="72"/>
      <c r="AT696" s="160"/>
      <c r="AU696" s="72"/>
      <c r="AV696" s="156"/>
      <c r="AW696" s="71"/>
      <c r="AX696" s="72"/>
      <c r="AY696" s="111"/>
      <c r="AZ696" s="71"/>
      <c r="BA696" s="72"/>
      <c r="BB696" s="171"/>
      <c r="BC696" s="72"/>
      <c r="BD696" s="75"/>
    </row>
    <row r="697" ht="16.5" customHeight="1" outlineLevel="1">
      <c r="A697" s="75"/>
      <c r="B697" s="105"/>
      <c r="C697" s="106"/>
      <c r="D697" s="72"/>
      <c r="E697" s="107"/>
      <c r="F697" s="71"/>
      <c r="G697" s="107"/>
      <c r="H697" s="71"/>
      <c r="I697" s="107"/>
      <c r="J697" s="71"/>
      <c r="K697" s="71"/>
      <c r="L697" s="71"/>
      <c r="M697" s="72"/>
      <c r="N697" s="246"/>
      <c r="O697" s="72"/>
      <c r="P697" s="109"/>
      <c r="Q697" s="71"/>
      <c r="R697" s="110"/>
      <c r="S697" s="72"/>
      <c r="T697" s="111"/>
      <c r="U697" s="72"/>
      <c r="V697" s="112"/>
      <c r="W697" s="71"/>
      <c r="X697" s="72"/>
      <c r="Y697" s="112"/>
      <c r="Z697" s="72"/>
      <c r="AA697" s="75"/>
      <c r="AB697" s="169"/>
      <c r="AC697" s="72"/>
      <c r="AD697" s="170"/>
      <c r="AE697" s="72"/>
      <c r="AF697" s="170"/>
      <c r="AG697" s="71"/>
      <c r="AH697" s="72"/>
      <c r="AI697" s="170"/>
      <c r="AJ697" s="71"/>
      <c r="AK697" s="72"/>
      <c r="AL697" s="170"/>
      <c r="AM697" s="72"/>
      <c r="AN697" s="111"/>
      <c r="AO697" s="72"/>
      <c r="AP697" s="156"/>
      <c r="AQ697" s="72"/>
      <c r="AR697" s="156"/>
      <c r="AS697" s="72"/>
      <c r="AT697" s="160"/>
      <c r="AU697" s="72"/>
      <c r="AV697" s="156"/>
      <c r="AW697" s="71"/>
      <c r="AX697" s="72"/>
      <c r="AY697" s="111"/>
      <c r="AZ697" s="71"/>
      <c r="BA697" s="72"/>
      <c r="BB697" s="171"/>
      <c r="BC697" s="72"/>
      <c r="BD697" s="75"/>
    </row>
    <row r="698" ht="16.5" customHeight="1" outlineLevel="1">
      <c r="A698" s="75"/>
      <c r="B698" s="105"/>
      <c r="C698" s="106"/>
      <c r="D698" s="72"/>
      <c r="E698" s="107"/>
      <c r="F698" s="71"/>
      <c r="G698" s="107"/>
      <c r="H698" s="71"/>
      <c r="I698" s="107"/>
      <c r="J698" s="71"/>
      <c r="K698" s="71"/>
      <c r="L698" s="71"/>
      <c r="M698" s="72"/>
      <c r="N698" s="246"/>
      <c r="O698" s="72"/>
      <c r="P698" s="109"/>
      <c r="Q698" s="71"/>
      <c r="R698" s="110"/>
      <c r="S698" s="72"/>
      <c r="T698" s="111"/>
      <c r="U698" s="72"/>
      <c r="V698" s="112"/>
      <c r="W698" s="71"/>
      <c r="X698" s="72"/>
      <c r="Y698" s="112"/>
      <c r="Z698" s="72"/>
      <c r="AA698" s="75"/>
      <c r="AB698" s="169"/>
      <c r="AC698" s="72"/>
      <c r="AD698" s="170"/>
      <c r="AE698" s="72"/>
      <c r="AF698" s="170"/>
      <c r="AG698" s="71"/>
      <c r="AH698" s="72"/>
      <c r="AI698" s="170"/>
      <c r="AJ698" s="71"/>
      <c r="AK698" s="72"/>
      <c r="AL698" s="170"/>
      <c r="AM698" s="72"/>
      <c r="AN698" s="111"/>
      <c r="AO698" s="72"/>
      <c r="AP698" s="156"/>
      <c r="AQ698" s="72"/>
      <c r="AR698" s="156"/>
      <c r="AS698" s="72"/>
      <c r="AT698" s="160"/>
      <c r="AU698" s="72"/>
      <c r="AV698" s="156"/>
      <c r="AW698" s="71"/>
      <c r="AX698" s="72"/>
      <c r="AY698" s="111"/>
      <c r="AZ698" s="71"/>
      <c r="BA698" s="72"/>
      <c r="BB698" s="171"/>
      <c r="BC698" s="72"/>
      <c r="BD698" s="75"/>
    </row>
    <row r="699" ht="16.5" customHeight="1" outlineLevel="1">
      <c r="A699" s="75"/>
      <c r="B699" s="105"/>
      <c r="C699" s="106"/>
      <c r="D699" s="72"/>
      <c r="E699" s="107"/>
      <c r="F699" s="71"/>
      <c r="G699" s="107"/>
      <c r="H699" s="71"/>
      <c r="I699" s="107"/>
      <c r="J699" s="71"/>
      <c r="K699" s="71"/>
      <c r="L699" s="71"/>
      <c r="M699" s="72"/>
      <c r="N699" s="246"/>
      <c r="O699" s="72"/>
      <c r="P699" s="109"/>
      <c r="Q699" s="71"/>
      <c r="R699" s="110"/>
      <c r="S699" s="72"/>
      <c r="T699" s="111"/>
      <c r="U699" s="72"/>
      <c r="V699" s="112"/>
      <c r="W699" s="71"/>
      <c r="X699" s="72"/>
      <c r="Y699" s="112"/>
      <c r="Z699" s="72"/>
      <c r="AA699" s="75"/>
      <c r="AB699" s="169"/>
      <c r="AC699" s="72"/>
      <c r="AD699" s="170"/>
      <c r="AE699" s="72"/>
      <c r="AF699" s="170"/>
      <c r="AG699" s="71"/>
      <c r="AH699" s="72"/>
      <c r="AI699" s="170"/>
      <c r="AJ699" s="71"/>
      <c r="AK699" s="72"/>
      <c r="AL699" s="170"/>
      <c r="AM699" s="72"/>
      <c r="AN699" s="111"/>
      <c r="AO699" s="72"/>
      <c r="AP699" s="156"/>
      <c r="AQ699" s="72"/>
      <c r="AR699" s="156"/>
      <c r="AS699" s="72"/>
      <c r="AT699" s="160"/>
      <c r="AU699" s="72"/>
      <c r="AV699" s="156"/>
      <c r="AW699" s="71"/>
      <c r="AX699" s="72"/>
      <c r="AY699" s="111"/>
      <c r="AZ699" s="71"/>
      <c r="BA699" s="72"/>
      <c r="BB699" s="171"/>
      <c r="BC699" s="72"/>
      <c r="BD699" s="75"/>
    </row>
    <row r="700" ht="16.5" customHeight="1" outlineLevel="1">
      <c r="A700" s="75"/>
      <c r="B700" s="105"/>
      <c r="C700" s="106"/>
      <c r="D700" s="72"/>
      <c r="E700" s="107"/>
      <c r="F700" s="71"/>
      <c r="G700" s="107"/>
      <c r="H700" s="71"/>
      <c r="I700" s="107"/>
      <c r="J700" s="71"/>
      <c r="K700" s="71"/>
      <c r="L700" s="71"/>
      <c r="M700" s="72"/>
      <c r="N700" s="246"/>
      <c r="O700" s="72"/>
      <c r="P700" s="109"/>
      <c r="Q700" s="71"/>
      <c r="R700" s="110"/>
      <c r="S700" s="72"/>
      <c r="T700" s="111"/>
      <c r="U700" s="72"/>
      <c r="V700" s="112"/>
      <c r="W700" s="71"/>
      <c r="X700" s="72"/>
      <c r="Y700" s="112"/>
      <c r="Z700" s="72"/>
      <c r="AA700" s="75"/>
      <c r="AB700" s="169"/>
      <c r="AC700" s="72"/>
      <c r="AD700" s="170"/>
      <c r="AE700" s="72"/>
      <c r="AF700" s="170"/>
      <c r="AG700" s="71"/>
      <c r="AH700" s="72"/>
      <c r="AI700" s="170"/>
      <c r="AJ700" s="71"/>
      <c r="AK700" s="72"/>
      <c r="AL700" s="170"/>
      <c r="AM700" s="72"/>
      <c r="AN700" s="111"/>
      <c r="AO700" s="72"/>
      <c r="AP700" s="156"/>
      <c r="AQ700" s="72"/>
      <c r="AR700" s="156"/>
      <c r="AS700" s="72"/>
      <c r="AT700" s="160"/>
      <c r="AU700" s="72"/>
      <c r="AV700" s="156"/>
      <c r="AW700" s="71"/>
      <c r="AX700" s="72"/>
      <c r="AY700" s="111"/>
      <c r="AZ700" s="71"/>
      <c r="BA700" s="72"/>
      <c r="BB700" s="171"/>
      <c r="BC700" s="72"/>
      <c r="BD700" s="75"/>
    </row>
    <row r="701" ht="16.5" customHeight="1" outlineLevel="1">
      <c r="A701" s="75"/>
      <c r="B701" s="105"/>
      <c r="C701" s="106"/>
      <c r="D701" s="72"/>
      <c r="E701" s="107"/>
      <c r="F701" s="71"/>
      <c r="G701" s="107"/>
      <c r="H701" s="71"/>
      <c r="I701" s="107"/>
      <c r="J701" s="71"/>
      <c r="K701" s="71"/>
      <c r="L701" s="71"/>
      <c r="M701" s="72"/>
      <c r="N701" s="246"/>
      <c r="O701" s="72"/>
      <c r="P701" s="109"/>
      <c r="Q701" s="71"/>
      <c r="R701" s="110"/>
      <c r="S701" s="72"/>
      <c r="T701" s="111"/>
      <c r="U701" s="72"/>
      <c r="V701" s="112"/>
      <c r="W701" s="71"/>
      <c r="X701" s="72"/>
      <c r="Y701" s="112"/>
      <c r="Z701" s="72"/>
      <c r="AA701" s="75"/>
      <c r="AB701" s="169"/>
      <c r="AC701" s="72"/>
      <c r="AD701" s="170"/>
      <c r="AE701" s="72"/>
      <c r="AF701" s="170"/>
      <c r="AG701" s="71"/>
      <c r="AH701" s="72"/>
      <c r="AI701" s="170"/>
      <c r="AJ701" s="71"/>
      <c r="AK701" s="72"/>
      <c r="AL701" s="170"/>
      <c r="AM701" s="72"/>
      <c r="AN701" s="111"/>
      <c r="AO701" s="72"/>
      <c r="AP701" s="156"/>
      <c r="AQ701" s="72"/>
      <c r="AR701" s="156"/>
      <c r="AS701" s="72"/>
      <c r="AT701" s="160"/>
      <c r="AU701" s="72"/>
      <c r="AV701" s="156"/>
      <c r="AW701" s="71"/>
      <c r="AX701" s="72"/>
      <c r="AY701" s="111"/>
      <c r="AZ701" s="71"/>
      <c r="BA701" s="72"/>
      <c r="BB701" s="171"/>
      <c r="BC701" s="72"/>
      <c r="BD701" s="75"/>
    </row>
    <row r="702" ht="16.5" customHeight="1" outlineLevel="1">
      <c r="A702" s="75"/>
      <c r="B702" s="105"/>
      <c r="C702" s="106"/>
      <c r="D702" s="72"/>
      <c r="E702" s="107"/>
      <c r="F702" s="71"/>
      <c r="G702" s="107"/>
      <c r="H702" s="71"/>
      <c r="I702" s="107"/>
      <c r="J702" s="71"/>
      <c r="K702" s="71"/>
      <c r="L702" s="71"/>
      <c r="M702" s="72"/>
      <c r="N702" s="246"/>
      <c r="O702" s="72"/>
      <c r="P702" s="109"/>
      <c r="Q702" s="71"/>
      <c r="R702" s="110"/>
      <c r="S702" s="72"/>
      <c r="T702" s="111"/>
      <c r="U702" s="72"/>
      <c r="V702" s="112"/>
      <c r="W702" s="71"/>
      <c r="X702" s="72"/>
      <c r="Y702" s="112"/>
      <c r="Z702" s="72"/>
      <c r="AA702" s="75"/>
      <c r="AB702" s="169"/>
      <c r="AC702" s="72"/>
      <c r="AD702" s="170"/>
      <c r="AE702" s="72"/>
      <c r="AF702" s="170"/>
      <c r="AG702" s="71"/>
      <c r="AH702" s="72"/>
      <c r="AI702" s="170"/>
      <c r="AJ702" s="71"/>
      <c r="AK702" s="72"/>
      <c r="AL702" s="170"/>
      <c r="AM702" s="72"/>
      <c r="AN702" s="111"/>
      <c r="AO702" s="72"/>
      <c r="AP702" s="156"/>
      <c r="AQ702" s="72"/>
      <c r="AR702" s="156"/>
      <c r="AS702" s="72"/>
      <c r="AT702" s="160"/>
      <c r="AU702" s="72"/>
      <c r="AV702" s="156"/>
      <c r="AW702" s="71"/>
      <c r="AX702" s="72"/>
      <c r="AY702" s="111"/>
      <c r="AZ702" s="71"/>
      <c r="BA702" s="72"/>
      <c r="BB702" s="171"/>
      <c r="BC702" s="72"/>
      <c r="BD702" s="75"/>
    </row>
    <row r="703" ht="16.5" customHeight="1" outlineLevel="1">
      <c r="A703" s="75"/>
      <c r="B703" s="105"/>
      <c r="C703" s="106"/>
      <c r="D703" s="72"/>
      <c r="E703" s="107"/>
      <c r="F703" s="71"/>
      <c r="G703" s="107"/>
      <c r="H703" s="71"/>
      <c r="I703" s="107"/>
      <c r="J703" s="71"/>
      <c r="K703" s="71"/>
      <c r="L703" s="71"/>
      <c r="M703" s="72"/>
      <c r="N703" s="246"/>
      <c r="O703" s="72"/>
      <c r="P703" s="109"/>
      <c r="Q703" s="71"/>
      <c r="R703" s="110"/>
      <c r="S703" s="72"/>
      <c r="T703" s="111"/>
      <c r="U703" s="72"/>
      <c r="V703" s="112"/>
      <c r="W703" s="71"/>
      <c r="X703" s="72"/>
      <c r="Y703" s="112"/>
      <c r="Z703" s="72"/>
      <c r="AA703" s="75"/>
      <c r="AB703" s="169"/>
      <c r="AC703" s="72"/>
      <c r="AD703" s="170"/>
      <c r="AE703" s="72"/>
      <c r="AF703" s="170"/>
      <c r="AG703" s="71"/>
      <c r="AH703" s="72"/>
      <c r="AI703" s="170"/>
      <c r="AJ703" s="71"/>
      <c r="AK703" s="72"/>
      <c r="AL703" s="170"/>
      <c r="AM703" s="72"/>
      <c r="AN703" s="111"/>
      <c r="AO703" s="72"/>
      <c r="AP703" s="156"/>
      <c r="AQ703" s="72"/>
      <c r="AR703" s="156"/>
      <c r="AS703" s="72"/>
      <c r="AT703" s="160"/>
      <c r="AU703" s="72"/>
      <c r="AV703" s="156"/>
      <c r="AW703" s="71"/>
      <c r="AX703" s="72"/>
      <c r="AY703" s="111"/>
      <c r="AZ703" s="71"/>
      <c r="BA703" s="72"/>
      <c r="BB703" s="171"/>
      <c r="BC703" s="72"/>
      <c r="BD703" s="75"/>
    </row>
    <row r="704" ht="16.5" customHeight="1" outlineLevel="1">
      <c r="A704" s="75"/>
      <c r="B704" s="105"/>
      <c r="C704" s="106"/>
      <c r="D704" s="72"/>
      <c r="E704" s="107"/>
      <c r="F704" s="71"/>
      <c r="G704" s="107"/>
      <c r="H704" s="71"/>
      <c r="I704" s="107"/>
      <c r="J704" s="71"/>
      <c r="K704" s="71"/>
      <c r="L704" s="71"/>
      <c r="M704" s="72"/>
      <c r="N704" s="246"/>
      <c r="O704" s="72"/>
      <c r="P704" s="109"/>
      <c r="Q704" s="71"/>
      <c r="R704" s="110"/>
      <c r="S704" s="72"/>
      <c r="T704" s="111"/>
      <c r="U704" s="72"/>
      <c r="V704" s="112"/>
      <c r="W704" s="71"/>
      <c r="X704" s="72"/>
      <c r="Y704" s="112"/>
      <c r="Z704" s="72"/>
      <c r="AA704" s="75"/>
      <c r="AB704" s="169"/>
      <c r="AC704" s="72"/>
      <c r="AD704" s="170"/>
      <c r="AE704" s="72"/>
      <c r="AF704" s="170"/>
      <c r="AG704" s="71"/>
      <c r="AH704" s="72"/>
      <c r="AI704" s="170"/>
      <c r="AJ704" s="71"/>
      <c r="AK704" s="72"/>
      <c r="AL704" s="170"/>
      <c r="AM704" s="72"/>
      <c r="AN704" s="111"/>
      <c r="AO704" s="72"/>
      <c r="AP704" s="156"/>
      <c r="AQ704" s="72"/>
      <c r="AR704" s="156"/>
      <c r="AS704" s="72"/>
      <c r="AT704" s="160"/>
      <c r="AU704" s="72"/>
      <c r="AV704" s="156"/>
      <c r="AW704" s="71"/>
      <c r="AX704" s="72"/>
      <c r="AY704" s="111"/>
      <c r="AZ704" s="71"/>
      <c r="BA704" s="72"/>
      <c r="BB704" s="171"/>
      <c r="BC704" s="72"/>
      <c r="BD704" s="75"/>
    </row>
    <row r="705" ht="16.5" customHeight="1" outlineLevel="1">
      <c r="A705" s="75"/>
      <c r="B705" s="105"/>
      <c r="C705" s="106"/>
      <c r="D705" s="72"/>
      <c r="E705" s="107"/>
      <c r="F705" s="71"/>
      <c r="G705" s="107"/>
      <c r="H705" s="71"/>
      <c r="I705" s="107"/>
      <c r="J705" s="71"/>
      <c r="K705" s="71"/>
      <c r="L705" s="71"/>
      <c r="M705" s="72"/>
      <c r="N705" s="246"/>
      <c r="O705" s="72"/>
      <c r="P705" s="109"/>
      <c r="Q705" s="71"/>
      <c r="R705" s="110"/>
      <c r="S705" s="72"/>
      <c r="T705" s="111"/>
      <c r="U705" s="72"/>
      <c r="V705" s="112"/>
      <c r="W705" s="71"/>
      <c r="X705" s="72"/>
      <c r="Y705" s="112"/>
      <c r="Z705" s="72"/>
      <c r="AA705" s="75"/>
      <c r="AB705" s="169"/>
      <c r="AC705" s="72"/>
      <c r="AD705" s="170"/>
      <c r="AE705" s="72"/>
      <c r="AF705" s="170"/>
      <c r="AG705" s="71"/>
      <c r="AH705" s="72"/>
      <c r="AI705" s="170"/>
      <c r="AJ705" s="71"/>
      <c r="AK705" s="72"/>
      <c r="AL705" s="170"/>
      <c r="AM705" s="72"/>
      <c r="AN705" s="111"/>
      <c r="AO705" s="72"/>
      <c r="AP705" s="156"/>
      <c r="AQ705" s="72"/>
      <c r="AR705" s="156"/>
      <c r="AS705" s="72"/>
      <c r="AT705" s="160"/>
      <c r="AU705" s="72"/>
      <c r="AV705" s="156"/>
      <c r="AW705" s="71"/>
      <c r="AX705" s="72"/>
      <c r="AY705" s="111"/>
      <c r="AZ705" s="71"/>
      <c r="BA705" s="72"/>
      <c r="BB705" s="171"/>
      <c r="BC705" s="72"/>
      <c r="BD705" s="75"/>
    </row>
    <row r="706" ht="16.5" customHeight="1" outlineLevel="1">
      <c r="A706" s="75"/>
      <c r="B706" s="105"/>
      <c r="C706" s="106"/>
      <c r="D706" s="72"/>
      <c r="E706" s="107"/>
      <c r="F706" s="71"/>
      <c r="G706" s="107"/>
      <c r="H706" s="71"/>
      <c r="I706" s="107"/>
      <c r="J706" s="71"/>
      <c r="K706" s="71"/>
      <c r="L706" s="71"/>
      <c r="M706" s="72"/>
      <c r="N706" s="246"/>
      <c r="O706" s="72"/>
      <c r="P706" s="109"/>
      <c r="Q706" s="71"/>
      <c r="R706" s="110"/>
      <c r="S706" s="72"/>
      <c r="T706" s="111"/>
      <c r="U706" s="72"/>
      <c r="V706" s="112"/>
      <c r="W706" s="71"/>
      <c r="X706" s="72"/>
      <c r="Y706" s="112"/>
      <c r="Z706" s="72"/>
      <c r="AA706" s="75"/>
      <c r="AB706" s="169"/>
      <c r="AC706" s="72"/>
      <c r="AD706" s="170"/>
      <c r="AE706" s="72"/>
      <c r="AF706" s="170"/>
      <c r="AG706" s="71"/>
      <c r="AH706" s="72"/>
      <c r="AI706" s="170"/>
      <c r="AJ706" s="71"/>
      <c r="AK706" s="72"/>
      <c r="AL706" s="170"/>
      <c r="AM706" s="72"/>
      <c r="AN706" s="111"/>
      <c r="AO706" s="72"/>
      <c r="AP706" s="156"/>
      <c r="AQ706" s="72"/>
      <c r="AR706" s="156"/>
      <c r="AS706" s="72"/>
      <c r="AT706" s="160"/>
      <c r="AU706" s="72"/>
      <c r="AV706" s="156"/>
      <c r="AW706" s="71"/>
      <c r="AX706" s="72"/>
      <c r="AY706" s="111"/>
      <c r="AZ706" s="71"/>
      <c r="BA706" s="72"/>
      <c r="BB706" s="171"/>
      <c r="BC706" s="72"/>
      <c r="BD706" s="75"/>
    </row>
    <row r="707" ht="16.5" customHeight="1" outlineLevel="1">
      <c r="A707" s="75"/>
      <c r="B707" s="105"/>
      <c r="C707" s="106"/>
      <c r="D707" s="72"/>
      <c r="E707" s="107"/>
      <c r="F707" s="71"/>
      <c r="G707" s="107"/>
      <c r="H707" s="71"/>
      <c r="I707" s="107"/>
      <c r="J707" s="71"/>
      <c r="K707" s="71"/>
      <c r="L707" s="71"/>
      <c r="M707" s="72"/>
      <c r="N707" s="246"/>
      <c r="O707" s="72"/>
      <c r="P707" s="109"/>
      <c r="Q707" s="71"/>
      <c r="R707" s="110"/>
      <c r="S707" s="72"/>
      <c r="T707" s="111"/>
      <c r="U707" s="72"/>
      <c r="V707" s="112"/>
      <c r="W707" s="71"/>
      <c r="X707" s="72"/>
      <c r="Y707" s="112"/>
      <c r="Z707" s="72"/>
      <c r="AA707" s="75"/>
      <c r="AB707" s="169"/>
      <c r="AC707" s="72"/>
      <c r="AD707" s="170"/>
      <c r="AE707" s="72"/>
      <c r="AF707" s="170"/>
      <c r="AG707" s="71"/>
      <c r="AH707" s="72"/>
      <c r="AI707" s="170"/>
      <c r="AJ707" s="71"/>
      <c r="AK707" s="72"/>
      <c r="AL707" s="170"/>
      <c r="AM707" s="72"/>
      <c r="AN707" s="111"/>
      <c r="AO707" s="72"/>
      <c r="AP707" s="156"/>
      <c r="AQ707" s="72"/>
      <c r="AR707" s="156"/>
      <c r="AS707" s="72"/>
      <c r="AT707" s="160"/>
      <c r="AU707" s="72"/>
      <c r="AV707" s="156"/>
      <c r="AW707" s="71"/>
      <c r="AX707" s="72"/>
      <c r="AY707" s="111"/>
      <c r="AZ707" s="71"/>
      <c r="BA707" s="72"/>
      <c r="BB707" s="171"/>
      <c r="BC707" s="72"/>
      <c r="BD707" s="75"/>
    </row>
    <row r="708" ht="16.5" customHeight="1" outlineLevel="1">
      <c r="A708" s="75"/>
      <c r="B708" s="105"/>
      <c r="C708" s="106"/>
      <c r="D708" s="72"/>
      <c r="E708" s="107"/>
      <c r="F708" s="71"/>
      <c r="G708" s="107"/>
      <c r="H708" s="71"/>
      <c r="I708" s="107"/>
      <c r="J708" s="71"/>
      <c r="K708" s="71"/>
      <c r="L708" s="71"/>
      <c r="M708" s="72"/>
      <c r="N708" s="246"/>
      <c r="O708" s="72"/>
      <c r="P708" s="109"/>
      <c r="Q708" s="71"/>
      <c r="R708" s="110"/>
      <c r="S708" s="72"/>
      <c r="T708" s="111"/>
      <c r="U708" s="72"/>
      <c r="V708" s="112"/>
      <c r="W708" s="71"/>
      <c r="X708" s="72"/>
      <c r="Y708" s="112"/>
      <c r="Z708" s="72"/>
      <c r="AA708" s="75"/>
      <c r="AB708" s="169"/>
      <c r="AC708" s="72"/>
      <c r="AD708" s="170"/>
      <c r="AE708" s="72"/>
      <c r="AF708" s="170"/>
      <c r="AG708" s="71"/>
      <c r="AH708" s="72"/>
      <c r="AI708" s="170"/>
      <c r="AJ708" s="71"/>
      <c r="AK708" s="72"/>
      <c r="AL708" s="170"/>
      <c r="AM708" s="72"/>
      <c r="AN708" s="111"/>
      <c r="AO708" s="72"/>
      <c r="AP708" s="156"/>
      <c r="AQ708" s="72"/>
      <c r="AR708" s="156"/>
      <c r="AS708" s="72"/>
      <c r="AT708" s="160"/>
      <c r="AU708" s="72"/>
      <c r="AV708" s="156"/>
      <c r="AW708" s="71"/>
      <c r="AX708" s="72"/>
      <c r="AY708" s="111"/>
      <c r="AZ708" s="71"/>
      <c r="BA708" s="72"/>
      <c r="BB708" s="171"/>
      <c r="BC708" s="72"/>
      <c r="BD708" s="75"/>
    </row>
    <row r="709" ht="16.5" customHeight="1" outlineLevel="1">
      <c r="A709" s="75"/>
      <c r="B709" s="105"/>
      <c r="C709" s="106"/>
      <c r="D709" s="72"/>
      <c r="E709" s="107"/>
      <c r="F709" s="71"/>
      <c r="G709" s="107"/>
      <c r="H709" s="71"/>
      <c r="I709" s="107"/>
      <c r="J709" s="71"/>
      <c r="K709" s="71"/>
      <c r="L709" s="71"/>
      <c r="M709" s="72"/>
      <c r="N709" s="246"/>
      <c r="O709" s="72"/>
      <c r="P709" s="109"/>
      <c r="Q709" s="71"/>
      <c r="R709" s="110"/>
      <c r="S709" s="72"/>
      <c r="T709" s="111"/>
      <c r="U709" s="72"/>
      <c r="V709" s="112"/>
      <c r="W709" s="71"/>
      <c r="X709" s="72"/>
      <c r="Y709" s="112"/>
      <c r="Z709" s="72"/>
      <c r="AA709" s="75"/>
      <c r="AB709" s="169"/>
      <c r="AC709" s="72"/>
      <c r="AD709" s="170"/>
      <c r="AE709" s="72"/>
      <c r="AF709" s="170"/>
      <c r="AG709" s="71"/>
      <c r="AH709" s="72"/>
      <c r="AI709" s="170"/>
      <c r="AJ709" s="71"/>
      <c r="AK709" s="72"/>
      <c r="AL709" s="170"/>
      <c r="AM709" s="72"/>
      <c r="AN709" s="111"/>
      <c r="AO709" s="72"/>
      <c r="AP709" s="156"/>
      <c r="AQ709" s="72"/>
      <c r="AR709" s="156"/>
      <c r="AS709" s="72"/>
      <c r="AT709" s="160"/>
      <c r="AU709" s="72"/>
      <c r="AV709" s="156"/>
      <c r="AW709" s="71"/>
      <c r="AX709" s="72"/>
      <c r="AY709" s="111"/>
      <c r="AZ709" s="71"/>
      <c r="BA709" s="72"/>
      <c r="BB709" s="171"/>
      <c r="BC709" s="72"/>
      <c r="BD709" s="75"/>
    </row>
    <row r="710" ht="16.5" customHeight="1" outlineLevel="1">
      <c r="A710" s="75"/>
      <c r="B710" s="105"/>
      <c r="C710" s="106"/>
      <c r="D710" s="72"/>
      <c r="E710" s="107"/>
      <c r="F710" s="71"/>
      <c r="G710" s="107"/>
      <c r="H710" s="71"/>
      <c r="I710" s="107"/>
      <c r="J710" s="71"/>
      <c r="K710" s="71"/>
      <c r="L710" s="71"/>
      <c r="M710" s="72"/>
      <c r="N710" s="246"/>
      <c r="O710" s="72"/>
      <c r="P710" s="109"/>
      <c r="Q710" s="71"/>
      <c r="R710" s="110"/>
      <c r="S710" s="72"/>
      <c r="T710" s="111"/>
      <c r="U710" s="72"/>
      <c r="V710" s="112"/>
      <c r="W710" s="71"/>
      <c r="X710" s="72"/>
      <c r="Y710" s="112"/>
      <c r="Z710" s="72"/>
      <c r="AA710" s="75"/>
      <c r="AB710" s="169"/>
      <c r="AC710" s="72"/>
      <c r="AD710" s="170"/>
      <c r="AE710" s="72"/>
      <c r="AF710" s="170"/>
      <c r="AG710" s="71"/>
      <c r="AH710" s="72"/>
      <c r="AI710" s="170"/>
      <c r="AJ710" s="71"/>
      <c r="AK710" s="72"/>
      <c r="AL710" s="170"/>
      <c r="AM710" s="72"/>
      <c r="AN710" s="111"/>
      <c r="AO710" s="72"/>
      <c r="AP710" s="156"/>
      <c r="AQ710" s="72"/>
      <c r="AR710" s="156"/>
      <c r="AS710" s="72"/>
      <c r="AT710" s="160"/>
      <c r="AU710" s="72"/>
      <c r="AV710" s="156"/>
      <c r="AW710" s="71"/>
      <c r="AX710" s="72"/>
      <c r="AY710" s="111"/>
      <c r="AZ710" s="71"/>
      <c r="BA710" s="72"/>
      <c r="BB710" s="171"/>
      <c r="BC710" s="72"/>
      <c r="BD710" s="75"/>
    </row>
    <row r="711" ht="16.5" customHeight="1" outlineLevel="1">
      <c r="A711" s="75"/>
      <c r="B711" s="105"/>
      <c r="C711" s="106"/>
      <c r="D711" s="72"/>
      <c r="E711" s="107"/>
      <c r="F711" s="71"/>
      <c r="G711" s="107"/>
      <c r="H711" s="71"/>
      <c r="I711" s="107"/>
      <c r="J711" s="71"/>
      <c r="K711" s="71"/>
      <c r="L711" s="71"/>
      <c r="M711" s="72"/>
      <c r="N711" s="246"/>
      <c r="O711" s="72"/>
      <c r="P711" s="109"/>
      <c r="Q711" s="71"/>
      <c r="R711" s="110"/>
      <c r="S711" s="72"/>
      <c r="T711" s="111"/>
      <c r="U711" s="72"/>
      <c r="V711" s="112"/>
      <c r="W711" s="71"/>
      <c r="X711" s="72"/>
      <c r="Y711" s="112"/>
      <c r="Z711" s="72"/>
      <c r="AA711" s="75"/>
      <c r="AB711" s="169"/>
      <c r="AC711" s="72"/>
      <c r="AD711" s="170"/>
      <c r="AE711" s="72"/>
      <c r="AF711" s="170"/>
      <c r="AG711" s="71"/>
      <c r="AH711" s="72"/>
      <c r="AI711" s="170"/>
      <c r="AJ711" s="71"/>
      <c r="AK711" s="72"/>
      <c r="AL711" s="170"/>
      <c r="AM711" s="72"/>
      <c r="AN711" s="111"/>
      <c r="AO711" s="72"/>
      <c r="AP711" s="156"/>
      <c r="AQ711" s="72"/>
      <c r="AR711" s="156"/>
      <c r="AS711" s="72"/>
      <c r="AT711" s="160"/>
      <c r="AU711" s="72"/>
      <c r="AV711" s="156"/>
      <c r="AW711" s="71"/>
      <c r="AX711" s="72"/>
      <c r="AY711" s="111"/>
      <c r="AZ711" s="71"/>
      <c r="BA711" s="72"/>
      <c r="BB711" s="171"/>
      <c r="BC711" s="72"/>
      <c r="BD711" s="75"/>
    </row>
    <row r="712" ht="16.5" customHeight="1" outlineLevel="1">
      <c r="A712" s="75"/>
      <c r="B712" s="105"/>
      <c r="C712" s="106"/>
      <c r="D712" s="72"/>
      <c r="E712" s="107"/>
      <c r="F712" s="71"/>
      <c r="G712" s="107"/>
      <c r="H712" s="71"/>
      <c r="I712" s="107"/>
      <c r="J712" s="71"/>
      <c r="K712" s="71"/>
      <c r="L712" s="71"/>
      <c r="M712" s="72"/>
      <c r="N712" s="246"/>
      <c r="O712" s="72"/>
      <c r="P712" s="109"/>
      <c r="Q712" s="71"/>
      <c r="R712" s="110"/>
      <c r="S712" s="72"/>
      <c r="T712" s="111"/>
      <c r="U712" s="72"/>
      <c r="V712" s="112"/>
      <c r="W712" s="71"/>
      <c r="X712" s="72"/>
      <c r="Y712" s="112"/>
      <c r="Z712" s="72"/>
      <c r="AA712" s="75"/>
      <c r="AB712" s="169"/>
      <c r="AC712" s="72"/>
      <c r="AD712" s="170"/>
      <c r="AE712" s="72"/>
      <c r="AF712" s="170"/>
      <c r="AG712" s="71"/>
      <c r="AH712" s="72"/>
      <c r="AI712" s="170"/>
      <c r="AJ712" s="71"/>
      <c r="AK712" s="72"/>
      <c r="AL712" s="170"/>
      <c r="AM712" s="72"/>
      <c r="AN712" s="111"/>
      <c r="AO712" s="72"/>
      <c r="AP712" s="156"/>
      <c r="AQ712" s="72"/>
      <c r="AR712" s="156"/>
      <c r="AS712" s="72"/>
      <c r="AT712" s="160"/>
      <c r="AU712" s="72"/>
      <c r="AV712" s="156"/>
      <c r="AW712" s="71"/>
      <c r="AX712" s="72"/>
      <c r="AY712" s="111"/>
      <c r="AZ712" s="71"/>
      <c r="BA712" s="72"/>
      <c r="BB712" s="171"/>
      <c r="BC712" s="72"/>
      <c r="BD712" s="75"/>
    </row>
    <row r="713" ht="16.5" customHeight="1" outlineLevel="1">
      <c r="A713" s="75"/>
      <c r="B713" s="105"/>
      <c r="C713" s="106"/>
      <c r="D713" s="72"/>
      <c r="E713" s="107"/>
      <c r="F713" s="71"/>
      <c r="G713" s="107"/>
      <c r="H713" s="71"/>
      <c r="I713" s="107"/>
      <c r="J713" s="71"/>
      <c r="K713" s="71"/>
      <c r="L713" s="71"/>
      <c r="M713" s="72"/>
      <c r="N713" s="246"/>
      <c r="O713" s="72"/>
      <c r="P713" s="109"/>
      <c r="Q713" s="71"/>
      <c r="R713" s="110"/>
      <c r="S713" s="72"/>
      <c r="T713" s="111"/>
      <c r="U713" s="72"/>
      <c r="V713" s="112"/>
      <c r="W713" s="71"/>
      <c r="X713" s="72"/>
      <c r="Y713" s="112"/>
      <c r="Z713" s="72"/>
      <c r="AA713" s="75"/>
      <c r="AB713" s="169"/>
      <c r="AC713" s="72"/>
      <c r="AD713" s="170"/>
      <c r="AE713" s="72"/>
      <c r="AF713" s="170"/>
      <c r="AG713" s="71"/>
      <c r="AH713" s="72"/>
      <c r="AI713" s="170"/>
      <c r="AJ713" s="71"/>
      <c r="AK713" s="72"/>
      <c r="AL713" s="170"/>
      <c r="AM713" s="72"/>
      <c r="AN713" s="111"/>
      <c r="AO713" s="72"/>
      <c r="AP713" s="156"/>
      <c r="AQ713" s="72"/>
      <c r="AR713" s="156"/>
      <c r="AS713" s="72"/>
      <c r="AT713" s="160"/>
      <c r="AU713" s="72"/>
      <c r="AV713" s="156"/>
      <c r="AW713" s="71"/>
      <c r="AX713" s="72"/>
      <c r="AY713" s="111"/>
      <c r="AZ713" s="71"/>
      <c r="BA713" s="72"/>
      <c r="BB713" s="171"/>
      <c r="BC713" s="72"/>
      <c r="BD713" s="75"/>
    </row>
    <row r="714" ht="16.5" customHeight="1" outlineLevel="1">
      <c r="A714" s="75"/>
      <c r="B714" s="105"/>
      <c r="C714" s="106"/>
      <c r="D714" s="72"/>
      <c r="E714" s="107"/>
      <c r="F714" s="71"/>
      <c r="G714" s="107"/>
      <c r="H714" s="71"/>
      <c r="I714" s="107"/>
      <c r="J714" s="71"/>
      <c r="K714" s="71"/>
      <c r="L714" s="71"/>
      <c r="M714" s="72"/>
      <c r="N714" s="246"/>
      <c r="O714" s="72"/>
      <c r="P714" s="109"/>
      <c r="Q714" s="71"/>
      <c r="R714" s="110"/>
      <c r="S714" s="72"/>
      <c r="T714" s="111"/>
      <c r="U714" s="72"/>
      <c r="V714" s="112"/>
      <c r="W714" s="71"/>
      <c r="X714" s="72"/>
      <c r="Y714" s="112"/>
      <c r="Z714" s="72"/>
      <c r="AA714" s="75"/>
      <c r="AB714" s="169"/>
      <c r="AC714" s="72"/>
      <c r="AD714" s="170"/>
      <c r="AE714" s="72"/>
      <c r="AF714" s="170"/>
      <c r="AG714" s="71"/>
      <c r="AH714" s="72"/>
      <c r="AI714" s="170"/>
      <c r="AJ714" s="71"/>
      <c r="AK714" s="72"/>
      <c r="AL714" s="170"/>
      <c r="AM714" s="72"/>
      <c r="AN714" s="111"/>
      <c r="AO714" s="72"/>
      <c r="AP714" s="156"/>
      <c r="AQ714" s="72"/>
      <c r="AR714" s="156"/>
      <c r="AS714" s="72"/>
      <c r="AT714" s="160"/>
      <c r="AU714" s="72"/>
      <c r="AV714" s="156"/>
      <c r="AW714" s="71"/>
      <c r="AX714" s="72"/>
      <c r="AY714" s="111"/>
      <c r="AZ714" s="71"/>
      <c r="BA714" s="72"/>
      <c r="BB714" s="171"/>
      <c r="BC714" s="72"/>
      <c r="BD714" s="75"/>
    </row>
    <row r="715" ht="16.5" customHeight="1" outlineLevel="1">
      <c r="A715" s="75"/>
      <c r="B715" s="105"/>
      <c r="C715" s="106"/>
      <c r="D715" s="72"/>
      <c r="E715" s="107"/>
      <c r="F715" s="71"/>
      <c r="G715" s="107"/>
      <c r="H715" s="71"/>
      <c r="I715" s="107"/>
      <c r="J715" s="71"/>
      <c r="K715" s="71"/>
      <c r="L715" s="71"/>
      <c r="M715" s="72"/>
      <c r="N715" s="246"/>
      <c r="O715" s="72"/>
      <c r="P715" s="109"/>
      <c r="Q715" s="71"/>
      <c r="R715" s="110"/>
      <c r="S715" s="72"/>
      <c r="T715" s="111"/>
      <c r="U715" s="72"/>
      <c r="V715" s="112"/>
      <c r="W715" s="71"/>
      <c r="X715" s="72"/>
      <c r="Y715" s="112"/>
      <c r="Z715" s="72"/>
      <c r="AA715" s="75"/>
      <c r="AB715" s="169"/>
      <c r="AC715" s="72"/>
      <c r="AD715" s="170"/>
      <c r="AE715" s="72"/>
      <c r="AF715" s="170"/>
      <c r="AG715" s="71"/>
      <c r="AH715" s="72"/>
      <c r="AI715" s="170"/>
      <c r="AJ715" s="71"/>
      <c r="AK715" s="72"/>
      <c r="AL715" s="170"/>
      <c r="AM715" s="72"/>
      <c r="AN715" s="111"/>
      <c r="AO715" s="72"/>
      <c r="AP715" s="156"/>
      <c r="AQ715" s="72"/>
      <c r="AR715" s="156"/>
      <c r="AS715" s="72"/>
      <c r="AT715" s="160"/>
      <c r="AU715" s="72"/>
      <c r="AV715" s="156"/>
      <c r="AW715" s="71"/>
      <c r="AX715" s="72"/>
      <c r="AY715" s="111"/>
      <c r="AZ715" s="71"/>
      <c r="BA715" s="72"/>
      <c r="BB715" s="171"/>
      <c r="BC715" s="72"/>
      <c r="BD715" s="75"/>
    </row>
    <row r="716" ht="16.5" customHeight="1" outlineLevel="1">
      <c r="A716" s="75"/>
      <c r="B716" s="105"/>
      <c r="C716" s="106"/>
      <c r="D716" s="72"/>
      <c r="E716" s="107"/>
      <c r="F716" s="71"/>
      <c r="G716" s="107"/>
      <c r="H716" s="71"/>
      <c r="I716" s="107"/>
      <c r="J716" s="71"/>
      <c r="K716" s="71"/>
      <c r="L716" s="71"/>
      <c r="M716" s="72"/>
      <c r="N716" s="246"/>
      <c r="O716" s="72"/>
      <c r="P716" s="109"/>
      <c r="Q716" s="71"/>
      <c r="R716" s="110"/>
      <c r="S716" s="72"/>
      <c r="T716" s="111"/>
      <c r="U716" s="72"/>
      <c r="V716" s="112"/>
      <c r="W716" s="71"/>
      <c r="X716" s="72"/>
      <c r="Y716" s="112"/>
      <c r="Z716" s="72"/>
      <c r="AA716" s="75"/>
      <c r="AB716" s="169"/>
      <c r="AC716" s="72"/>
      <c r="AD716" s="170"/>
      <c r="AE716" s="72"/>
      <c r="AF716" s="170"/>
      <c r="AG716" s="71"/>
      <c r="AH716" s="72"/>
      <c r="AI716" s="170"/>
      <c r="AJ716" s="71"/>
      <c r="AK716" s="72"/>
      <c r="AL716" s="170"/>
      <c r="AM716" s="72"/>
      <c r="AN716" s="111"/>
      <c r="AO716" s="72"/>
      <c r="AP716" s="156"/>
      <c r="AQ716" s="72"/>
      <c r="AR716" s="156"/>
      <c r="AS716" s="72"/>
      <c r="AT716" s="160"/>
      <c r="AU716" s="72"/>
      <c r="AV716" s="156"/>
      <c r="AW716" s="71"/>
      <c r="AX716" s="72"/>
      <c r="AY716" s="111"/>
      <c r="AZ716" s="71"/>
      <c r="BA716" s="72"/>
      <c r="BB716" s="171"/>
      <c r="BC716" s="72"/>
      <c r="BD716" s="75"/>
    </row>
    <row r="717" ht="16.5" customHeight="1" outlineLevel="1">
      <c r="A717" s="75"/>
      <c r="B717" s="105"/>
      <c r="C717" s="106"/>
      <c r="D717" s="72"/>
      <c r="E717" s="107"/>
      <c r="F717" s="71"/>
      <c r="G717" s="107"/>
      <c r="H717" s="71"/>
      <c r="I717" s="107"/>
      <c r="J717" s="71"/>
      <c r="K717" s="71"/>
      <c r="L717" s="71"/>
      <c r="M717" s="72"/>
      <c r="N717" s="246"/>
      <c r="O717" s="72"/>
      <c r="P717" s="109"/>
      <c r="Q717" s="71"/>
      <c r="R717" s="110"/>
      <c r="S717" s="72"/>
      <c r="T717" s="111"/>
      <c r="U717" s="72"/>
      <c r="V717" s="112"/>
      <c r="W717" s="71"/>
      <c r="X717" s="72"/>
      <c r="Y717" s="112"/>
      <c r="Z717" s="72"/>
      <c r="AA717" s="75"/>
      <c r="AB717" s="169"/>
      <c r="AC717" s="72"/>
      <c r="AD717" s="170"/>
      <c r="AE717" s="72"/>
      <c r="AF717" s="170"/>
      <c r="AG717" s="71"/>
      <c r="AH717" s="72"/>
      <c r="AI717" s="170"/>
      <c r="AJ717" s="71"/>
      <c r="AK717" s="72"/>
      <c r="AL717" s="170"/>
      <c r="AM717" s="72"/>
      <c r="AN717" s="111"/>
      <c r="AO717" s="72"/>
      <c r="AP717" s="156"/>
      <c r="AQ717" s="72"/>
      <c r="AR717" s="156"/>
      <c r="AS717" s="72"/>
      <c r="AT717" s="160"/>
      <c r="AU717" s="72"/>
      <c r="AV717" s="156"/>
      <c r="AW717" s="71"/>
      <c r="AX717" s="72"/>
      <c r="AY717" s="111"/>
      <c r="AZ717" s="71"/>
      <c r="BA717" s="72"/>
      <c r="BB717" s="171"/>
      <c r="BC717" s="72"/>
      <c r="BD717" s="75"/>
    </row>
    <row r="718" ht="16.5" customHeight="1" outlineLevel="1">
      <c r="A718" s="75"/>
      <c r="B718" s="105"/>
      <c r="C718" s="106"/>
      <c r="D718" s="72"/>
      <c r="E718" s="107"/>
      <c r="F718" s="71"/>
      <c r="G718" s="107"/>
      <c r="H718" s="71"/>
      <c r="I718" s="107"/>
      <c r="J718" s="71"/>
      <c r="K718" s="71"/>
      <c r="L718" s="71"/>
      <c r="M718" s="72"/>
      <c r="N718" s="246"/>
      <c r="O718" s="72"/>
      <c r="P718" s="109"/>
      <c r="Q718" s="71"/>
      <c r="R718" s="110"/>
      <c r="S718" s="72"/>
      <c r="T718" s="111"/>
      <c r="U718" s="72"/>
      <c r="V718" s="112"/>
      <c r="W718" s="71"/>
      <c r="X718" s="72"/>
      <c r="Y718" s="112"/>
      <c r="Z718" s="72"/>
      <c r="AA718" s="75"/>
      <c r="AB718" s="169"/>
      <c r="AC718" s="72"/>
      <c r="AD718" s="170"/>
      <c r="AE718" s="72"/>
      <c r="AF718" s="170"/>
      <c r="AG718" s="71"/>
      <c r="AH718" s="72"/>
      <c r="AI718" s="170"/>
      <c r="AJ718" s="71"/>
      <c r="AK718" s="72"/>
      <c r="AL718" s="170"/>
      <c r="AM718" s="72"/>
      <c r="AN718" s="111"/>
      <c r="AO718" s="72"/>
      <c r="AP718" s="156"/>
      <c r="AQ718" s="72"/>
      <c r="AR718" s="156"/>
      <c r="AS718" s="72"/>
      <c r="AT718" s="160"/>
      <c r="AU718" s="72"/>
      <c r="AV718" s="156"/>
      <c r="AW718" s="71"/>
      <c r="AX718" s="72"/>
      <c r="AY718" s="111"/>
      <c r="AZ718" s="71"/>
      <c r="BA718" s="72"/>
      <c r="BB718" s="171"/>
      <c r="BC718" s="72"/>
      <c r="BD718" s="75"/>
    </row>
    <row r="719" ht="16.5" customHeight="1" outlineLevel="1">
      <c r="A719" s="75"/>
      <c r="B719" s="105"/>
      <c r="C719" s="106"/>
      <c r="D719" s="72"/>
      <c r="E719" s="107"/>
      <c r="F719" s="71"/>
      <c r="G719" s="107"/>
      <c r="H719" s="71"/>
      <c r="I719" s="107"/>
      <c r="J719" s="71"/>
      <c r="K719" s="71"/>
      <c r="L719" s="71"/>
      <c r="M719" s="72"/>
      <c r="N719" s="246"/>
      <c r="O719" s="72"/>
      <c r="P719" s="109"/>
      <c r="Q719" s="71"/>
      <c r="R719" s="110"/>
      <c r="S719" s="72"/>
      <c r="T719" s="111"/>
      <c r="U719" s="72"/>
      <c r="V719" s="112"/>
      <c r="W719" s="71"/>
      <c r="X719" s="72"/>
      <c r="Y719" s="112"/>
      <c r="Z719" s="72"/>
      <c r="AA719" s="75"/>
      <c r="AB719" s="169"/>
      <c r="AC719" s="72"/>
      <c r="AD719" s="170"/>
      <c r="AE719" s="72"/>
      <c r="AF719" s="170"/>
      <c r="AG719" s="71"/>
      <c r="AH719" s="72"/>
      <c r="AI719" s="170"/>
      <c r="AJ719" s="71"/>
      <c r="AK719" s="72"/>
      <c r="AL719" s="170"/>
      <c r="AM719" s="72"/>
      <c r="AN719" s="111"/>
      <c r="AO719" s="72"/>
      <c r="AP719" s="156"/>
      <c r="AQ719" s="72"/>
      <c r="AR719" s="156"/>
      <c r="AS719" s="72"/>
      <c r="AT719" s="160"/>
      <c r="AU719" s="72"/>
      <c r="AV719" s="156"/>
      <c r="AW719" s="71"/>
      <c r="AX719" s="72"/>
      <c r="AY719" s="111"/>
      <c r="AZ719" s="71"/>
      <c r="BA719" s="72"/>
      <c r="BB719" s="171"/>
      <c r="BC719" s="72"/>
      <c r="BD719" s="75"/>
    </row>
    <row r="720" ht="16.5" customHeight="1" outlineLevel="1">
      <c r="A720" s="75"/>
      <c r="B720" s="105"/>
      <c r="C720" s="106"/>
      <c r="D720" s="72"/>
      <c r="E720" s="107"/>
      <c r="F720" s="71"/>
      <c r="G720" s="107"/>
      <c r="H720" s="71"/>
      <c r="I720" s="107"/>
      <c r="J720" s="71"/>
      <c r="K720" s="71"/>
      <c r="L720" s="71"/>
      <c r="M720" s="72"/>
      <c r="N720" s="246"/>
      <c r="O720" s="72"/>
      <c r="P720" s="109"/>
      <c r="Q720" s="71"/>
      <c r="R720" s="110"/>
      <c r="S720" s="72"/>
      <c r="T720" s="111"/>
      <c r="U720" s="72"/>
      <c r="V720" s="112"/>
      <c r="W720" s="71"/>
      <c r="X720" s="72"/>
      <c r="Y720" s="112"/>
      <c r="Z720" s="72"/>
      <c r="AA720" s="75"/>
      <c r="AB720" s="169"/>
      <c r="AC720" s="72"/>
      <c r="AD720" s="170"/>
      <c r="AE720" s="72"/>
      <c r="AF720" s="170"/>
      <c r="AG720" s="71"/>
      <c r="AH720" s="72"/>
      <c r="AI720" s="170"/>
      <c r="AJ720" s="71"/>
      <c r="AK720" s="72"/>
      <c r="AL720" s="170"/>
      <c r="AM720" s="72"/>
      <c r="AN720" s="111"/>
      <c r="AO720" s="72"/>
      <c r="AP720" s="156"/>
      <c r="AQ720" s="72"/>
      <c r="AR720" s="156"/>
      <c r="AS720" s="72"/>
      <c r="AT720" s="160"/>
      <c r="AU720" s="72"/>
      <c r="AV720" s="156"/>
      <c r="AW720" s="71"/>
      <c r="AX720" s="72"/>
      <c r="AY720" s="111"/>
      <c r="AZ720" s="71"/>
      <c r="BA720" s="72"/>
      <c r="BB720" s="171"/>
      <c r="BC720" s="72"/>
      <c r="BD720" s="75"/>
    </row>
    <row r="721" ht="16.5" customHeight="1" outlineLevel="1">
      <c r="A721" s="75"/>
      <c r="B721" s="105"/>
      <c r="C721" s="106"/>
      <c r="D721" s="72"/>
      <c r="E721" s="107"/>
      <c r="F721" s="71"/>
      <c r="G721" s="107"/>
      <c r="H721" s="71"/>
      <c r="I721" s="107"/>
      <c r="J721" s="71"/>
      <c r="K721" s="71"/>
      <c r="L721" s="71"/>
      <c r="M721" s="72"/>
      <c r="N721" s="246"/>
      <c r="O721" s="72"/>
      <c r="P721" s="109"/>
      <c r="Q721" s="71"/>
      <c r="R721" s="110"/>
      <c r="S721" s="72"/>
      <c r="T721" s="111"/>
      <c r="U721" s="72"/>
      <c r="V721" s="112"/>
      <c r="W721" s="71"/>
      <c r="X721" s="72"/>
      <c r="Y721" s="112"/>
      <c r="Z721" s="72"/>
      <c r="AA721" s="75"/>
      <c r="AB721" s="169"/>
      <c r="AC721" s="72"/>
      <c r="AD721" s="170"/>
      <c r="AE721" s="72"/>
      <c r="AF721" s="170"/>
      <c r="AG721" s="71"/>
      <c r="AH721" s="72"/>
      <c r="AI721" s="170"/>
      <c r="AJ721" s="71"/>
      <c r="AK721" s="72"/>
      <c r="AL721" s="170"/>
      <c r="AM721" s="72"/>
      <c r="AN721" s="111"/>
      <c r="AO721" s="72"/>
      <c r="AP721" s="156"/>
      <c r="AQ721" s="72"/>
      <c r="AR721" s="156"/>
      <c r="AS721" s="72"/>
      <c r="AT721" s="160"/>
      <c r="AU721" s="72"/>
      <c r="AV721" s="156"/>
      <c r="AW721" s="71"/>
      <c r="AX721" s="72"/>
      <c r="AY721" s="111"/>
      <c r="AZ721" s="71"/>
      <c r="BA721" s="72"/>
      <c r="BB721" s="171"/>
      <c r="BC721" s="72"/>
      <c r="BD721" s="75"/>
    </row>
    <row r="722" ht="16.5" customHeight="1" outlineLevel="1">
      <c r="A722" s="75"/>
      <c r="B722" s="105"/>
      <c r="C722" s="106"/>
      <c r="D722" s="72"/>
      <c r="E722" s="107"/>
      <c r="F722" s="71"/>
      <c r="G722" s="107"/>
      <c r="H722" s="71"/>
      <c r="I722" s="107"/>
      <c r="J722" s="71"/>
      <c r="K722" s="71"/>
      <c r="L722" s="71"/>
      <c r="M722" s="72"/>
      <c r="N722" s="246"/>
      <c r="O722" s="72"/>
      <c r="P722" s="109"/>
      <c r="Q722" s="71"/>
      <c r="R722" s="110"/>
      <c r="S722" s="72"/>
      <c r="T722" s="111"/>
      <c r="U722" s="72"/>
      <c r="V722" s="112"/>
      <c r="W722" s="71"/>
      <c r="X722" s="72"/>
      <c r="Y722" s="112"/>
      <c r="Z722" s="72"/>
      <c r="AA722" s="75"/>
      <c r="AB722" s="169"/>
      <c r="AC722" s="72"/>
      <c r="AD722" s="170"/>
      <c r="AE722" s="72"/>
      <c r="AF722" s="170"/>
      <c r="AG722" s="71"/>
      <c r="AH722" s="72"/>
      <c r="AI722" s="170"/>
      <c r="AJ722" s="71"/>
      <c r="AK722" s="72"/>
      <c r="AL722" s="170"/>
      <c r="AM722" s="72"/>
      <c r="AN722" s="111"/>
      <c r="AO722" s="72"/>
      <c r="AP722" s="156"/>
      <c r="AQ722" s="72"/>
      <c r="AR722" s="156"/>
      <c r="AS722" s="72"/>
      <c r="AT722" s="160"/>
      <c r="AU722" s="72"/>
      <c r="AV722" s="156"/>
      <c r="AW722" s="71"/>
      <c r="AX722" s="72"/>
      <c r="AY722" s="111"/>
      <c r="AZ722" s="71"/>
      <c r="BA722" s="72"/>
      <c r="BB722" s="171"/>
      <c r="BC722" s="72"/>
      <c r="BD722" s="75"/>
    </row>
    <row r="723" ht="16.5" customHeight="1" outlineLevel="1">
      <c r="A723" s="75"/>
      <c r="B723" s="105"/>
      <c r="C723" s="106"/>
      <c r="D723" s="72"/>
      <c r="E723" s="107"/>
      <c r="F723" s="71"/>
      <c r="G723" s="107"/>
      <c r="H723" s="71"/>
      <c r="I723" s="107"/>
      <c r="J723" s="71"/>
      <c r="K723" s="71"/>
      <c r="L723" s="71"/>
      <c r="M723" s="72"/>
      <c r="N723" s="246"/>
      <c r="O723" s="72"/>
      <c r="P723" s="109"/>
      <c r="Q723" s="71"/>
      <c r="R723" s="110"/>
      <c r="S723" s="72"/>
      <c r="T723" s="111"/>
      <c r="U723" s="72"/>
      <c r="V723" s="112"/>
      <c r="W723" s="71"/>
      <c r="X723" s="72"/>
      <c r="Y723" s="112"/>
      <c r="Z723" s="72"/>
      <c r="AA723" s="75"/>
      <c r="AB723" s="169"/>
      <c r="AC723" s="72"/>
      <c r="AD723" s="170"/>
      <c r="AE723" s="72"/>
      <c r="AF723" s="170"/>
      <c r="AG723" s="71"/>
      <c r="AH723" s="72"/>
      <c r="AI723" s="170"/>
      <c r="AJ723" s="71"/>
      <c r="AK723" s="72"/>
      <c r="AL723" s="170"/>
      <c r="AM723" s="72"/>
      <c r="AN723" s="111"/>
      <c r="AO723" s="72"/>
      <c r="AP723" s="156"/>
      <c r="AQ723" s="72"/>
      <c r="AR723" s="156"/>
      <c r="AS723" s="72"/>
      <c r="AT723" s="160"/>
      <c r="AU723" s="72"/>
      <c r="AV723" s="156"/>
      <c r="AW723" s="71"/>
      <c r="AX723" s="72"/>
      <c r="AY723" s="111"/>
      <c r="AZ723" s="71"/>
      <c r="BA723" s="72"/>
      <c r="BB723" s="171"/>
      <c r="BC723" s="72"/>
      <c r="BD723" s="75"/>
    </row>
    <row r="724" ht="16.5" customHeight="1" outlineLevel="1">
      <c r="A724" s="75"/>
      <c r="B724" s="105"/>
      <c r="C724" s="106"/>
      <c r="D724" s="72"/>
      <c r="E724" s="107"/>
      <c r="F724" s="71"/>
      <c r="G724" s="107"/>
      <c r="H724" s="71"/>
      <c r="I724" s="107"/>
      <c r="J724" s="71"/>
      <c r="K724" s="71"/>
      <c r="L724" s="71"/>
      <c r="M724" s="72"/>
      <c r="N724" s="246"/>
      <c r="O724" s="72"/>
      <c r="P724" s="109"/>
      <c r="Q724" s="71"/>
      <c r="R724" s="110"/>
      <c r="S724" s="72"/>
      <c r="T724" s="111"/>
      <c r="U724" s="72"/>
      <c r="V724" s="112"/>
      <c r="W724" s="71"/>
      <c r="X724" s="72"/>
      <c r="Y724" s="112"/>
      <c r="Z724" s="72"/>
      <c r="AA724" s="75"/>
      <c r="AB724" s="169"/>
      <c r="AC724" s="72"/>
      <c r="AD724" s="170"/>
      <c r="AE724" s="72"/>
      <c r="AF724" s="170"/>
      <c r="AG724" s="71"/>
      <c r="AH724" s="72"/>
      <c r="AI724" s="170"/>
      <c r="AJ724" s="71"/>
      <c r="AK724" s="72"/>
      <c r="AL724" s="170"/>
      <c r="AM724" s="72"/>
      <c r="AN724" s="111"/>
      <c r="AO724" s="72"/>
      <c r="AP724" s="156"/>
      <c r="AQ724" s="72"/>
      <c r="AR724" s="156"/>
      <c r="AS724" s="72"/>
      <c r="AT724" s="160"/>
      <c r="AU724" s="72"/>
      <c r="AV724" s="156"/>
      <c r="AW724" s="71"/>
      <c r="AX724" s="72"/>
      <c r="AY724" s="111"/>
      <c r="AZ724" s="71"/>
      <c r="BA724" s="72"/>
      <c r="BB724" s="171"/>
      <c r="BC724" s="72"/>
      <c r="BD724" s="75"/>
    </row>
    <row r="725" ht="16.5" customHeight="1" outlineLevel="1">
      <c r="A725" s="75"/>
      <c r="B725" s="105"/>
      <c r="C725" s="106"/>
      <c r="D725" s="72"/>
      <c r="E725" s="107"/>
      <c r="F725" s="71"/>
      <c r="G725" s="107"/>
      <c r="H725" s="71"/>
      <c r="I725" s="107"/>
      <c r="J725" s="71"/>
      <c r="K725" s="71"/>
      <c r="L725" s="71"/>
      <c r="M725" s="72"/>
      <c r="N725" s="246"/>
      <c r="O725" s="72"/>
      <c r="P725" s="109"/>
      <c r="Q725" s="71"/>
      <c r="R725" s="110"/>
      <c r="S725" s="72"/>
      <c r="T725" s="111"/>
      <c r="U725" s="72"/>
      <c r="V725" s="112"/>
      <c r="W725" s="71"/>
      <c r="X725" s="72"/>
      <c r="Y725" s="112"/>
      <c r="Z725" s="72"/>
      <c r="AA725" s="75"/>
      <c r="AB725" s="169"/>
      <c r="AC725" s="72"/>
      <c r="AD725" s="170"/>
      <c r="AE725" s="72"/>
      <c r="AF725" s="170"/>
      <c r="AG725" s="71"/>
      <c r="AH725" s="72"/>
      <c r="AI725" s="170"/>
      <c r="AJ725" s="71"/>
      <c r="AK725" s="72"/>
      <c r="AL725" s="170"/>
      <c r="AM725" s="72"/>
      <c r="AN725" s="111"/>
      <c r="AO725" s="72"/>
      <c r="AP725" s="156"/>
      <c r="AQ725" s="72"/>
      <c r="AR725" s="156"/>
      <c r="AS725" s="72"/>
      <c r="AT725" s="160"/>
      <c r="AU725" s="72"/>
      <c r="AV725" s="156"/>
      <c r="AW725" s="71"/>
      <c r="AX725" s="72"/>
      <c r="AY725" s="111"/>
      <c r="AZ725" s="71"/>
      <c r="BA725" s="72"/>
      <c r="BB725" s="171"/>
      <c r="BC725" s="72"/>
      <c r="BD725" s="75"/>
    </row>
    <row r="726" ht="16.5" customHeight="1" outlineLevel="1">
      <c r="A726" s="75"/>
      <c r="B726" s="105"/>
      <c r="C726" s="106"/>
      <c r="D726" s="72"/>
      <c r="E726" s="107"/>
      <c r="F726" s="71"/>
      <c r="G726" s="107"/>
      <c r="H726" s="71"/>
      <c r="I726" s="107"/>
      <c r="J726" s="71"/>
      <c r="K726" s="71"/>
      <c r="L726" s="71"/>
      <c r="M726" s="72"/>
      <c r="N726" s="246"/>
      <c r="O726" s="72"/>
      <c r="P726" s="109"/>
      <c r="Q726" s="71"/>
      <c r="R726" s="110"/>
      <c r="S726" s="72"/>
      <c r="T726" s="111"/>
      <c r="U726" s="72"/>
      <c r="V726" s="112"/>
      <c r="W726" s="71"/>
      <c r="X726" s="72"/>
      <c r="Y726" s="112"/>
      <c r="Z726" s="72"/>
      <c r="AA726" s="75"/>
      <c r="AB726" s="169"/>
      <c r="AC726" s="72"/>
      <c r="AD726" s="170"/>
      <c r="AE726" s="72"/>
      <c r="AF726" s="170"/>
      <c r="AG726" s="71"/>
      <c r="AH726" s="72"/>
      <c r="AI726" s="170"/>
      <c r="AJ726" s="71"/>
      <c r="AK726" s="72"/>
      <c r="AL726" s="170"/>
      <c r="AM726" s="72"/>
      <c r="AN726" s="111"/>
      <c r="AO726" s="72"/>
      <c r="AP726" s="156"/>
      <c r="AQ726" s="72"/>
      <c r="AR726" s="156"/>
      <c r="AS726" s="72"/>
      <c r="AT726" s="160"/>
      <c r="AU726" s="72"/>
      <c r="AV726" s="156"/>
      <c r="AW726" s="71"/>
      <c r="AX726" s="72"/>
      <c r="AY726" s="111"/>
      <c r="AZ726" s="71"/>
      <c r="BA726" s="72"/>
      <c r="BB726" s="171"/>
      <c r="BC726" s="72"/>
      <c r="BD726" s="75"/>
    </row>
    <row r="727" ht="16.5" customHeight="1" outlineLevel="1">
      <c r="A727" s="75"/>
      <c r="B727" s="105"/>
      <c r="C727" s="106"/>
      <c r="D727" s="72"/>
      <c r="E727" s="107"/>
      <c r="F727" s="71"/>
      <c r="G727" s="107"/>
      <c r="H727" s="71"/>
      <c r="I727" s="107"/>
      <c r="J727" s="71"/>
      <c r="K727" s="71"/>
      <c r="L727" s="71"/>
      <c r="M727" s="72"/>
      <c r="N727" s="246"/>
      <c r="O727" s="72"/>
      <c r="P727" s="109"/>
      <c r="Q727" s="71"/>
      <c r="R727" s="110"/>
      <c r="S727" s="72"/>
      <c r="T727" s="111"/>
      <c r="U727" s="72"/>
      <c r="V727" s="112"/>
      <c r="W727" s="71"/>
      <c r="X727" s="72"/>
      <c r="Y727" s="112"/>
      <c r="Z727" s="72"/>
      <c r="AA727" s="75"/>
      <c r="AB727" s="169"/>
      <c r="AC727" s="72"/>
      <c r="AD727" s="170"/>
      <c r="AE727" s="72"/>
      <c r="AF727" s="170"/>
      <c r="AG727" s="71"/>
      <c r="AH727" s="72"/>
      <c r="AI727" s="170"/>
      <c r="AJ727" s="71"/>
      <c r="AK727" s="72"/>
      <c r="AL727" s="170"/>
      <c r="AM727" s="72"/>
      <c r="AN727" s="111"/>
      <c r="AO727" s="72"/>
      <c r="AP727" s="156"/>
      <c r="AQ727" s="72"/>
      <c r="AR727" s="156"/>
      <c r="AS727" s="72"/>
      <c r="AT727" s="160"/>
      <c r="AU727" s="72"/>
      <c r="AV727" s="156"/>
      <c r="AW727" s="71"/>
      <c r="AX727" s="72"/>
      <c r="AY727" s="111"/>
      <c r="AZ727" s="71"/>
      <c r="BA727" s="72"/>
      <c r="BB727" s="171"/>
      <c r="BC727" s="72"/>
      <c r="BD727" s="75"/>
    </row>
    <row r="728" ht="16.5" customHeight="1" outlineLevel="1">
      <c r="A728" s="75"/>
      <c r="B728" s="105"/>
      <c r="C728" s="106"/>
      <c r="D728" s="72"/>
      <c r="E728" s="107"/>
      <c r="F728" s="71"/>
      <c r="G728" s="107"/>
      <c r="H728" s="71"/>
      <c r="I728" s="107"/>
      <c r="J728" s="71"/>
      <c r="K728" s="71"/>
      <c r="L728" s="71"/>
      <c r="M728" s="72"/>
      <c r="N728" s="246"/>
      <c r="O728" s="72"/>
      <c r="P728" s="109"/>
      <c r="Q728" s="71"/>
      <c r="R728" s="110"/>
      <c r="S728" s="72"/>
      <c r="T728" s="111"/>
      <c r="U728" s="72"/>
      <c r="V728" s="112"/>
      <c r="W728" s="71"/>
      <c r="X728" s="72"/>
      <c r="Y728" s="112"/>
      <c r="Z728" s="72"/>
      <c r="AA728" s="75"/>
      <c r="AB728" s="169"/>
      <c r="AC728" s="72"/>
      <c r="AD728" s="170"/>
      <c r="AE728" s="72"/>
      <c r="AF728" s="170"/>
      <c r="AG728" s="71"/>
      <c r="AH728" s="72"/>
      <c r="AI728" s="170"/>
      <c r="AJ728" s="71"/>
      <c r="AK728" s="72"/>
      <c r="AL728" s="170"/>
      <c r="AM728" s="72"/>
      <c r="AN728" s="111"/>
      <c r="AO728" s="72"/>
      <c r="AP728" s="156"/>
      <c r="AQ728" s="72"/>
      <c r="AR728" s="156"/>
      <c r="AS728" s="72"/>
      <c r="AT728" s="160"/>
      <c r="AU728" s="72"/>
      <c r="AV728" s="156"/>
      <c r="AW728" s="71"/>
      <c r="AX728" s="72"/>
      <c r="AY728" s="111"/>
      <c r="AZ728" s="71"/>
      <c r="BA728" s="72"/>
      <c r="BB728" s="171"/>
      <c r="BC728" s="72"/>
      <c r="BD728" s="75"/>
    </row>
    <row r="729" ht="16.5" customHeight="1" outlineLevel="1">
      <c r="A729" s="75"/>
      <c r="B729" s="105"/>
      <c r="C729" s="106"/>
      <c r="D729" s="72"/>
      <c r="E729" s="107"/>
      <c r="F729" s="71"/>
      <c r="G729" s="107"/>
      <c r="H729" s="71"/>
      <c r="I729" s="107"/>
      <c r="J729" s="71"/>
      <c r="K729" s="71"/>
      <c r="L729" s="71"/>
      <c r="M729" s="72"/>
      <c r="N729" s="246"/>
      <c r="O729" s="72"/>
      <c r="P729" s="109"/>
      <c r="Q729" s="71"/>
      <c r="R729" s="110"/>
      <c r="S729" s="72"/>
      <c r="T729" s="111"/>
      <c r="U729" s="72"/>
      <c r="V729" s="112"/>
      <c r="W729" s="71"/>
      <c r="X729" s="72"/>
      <c r="Y729" s="112"/>
      <c r="Z729" s="72"/>
      <c r="AA729" s="75"/>
      <c r="AB729" s="169"/>
      <c r="AC729" s="72"/>
      <c r="AD729" s="170"/>
      <c r="AE729" s="72"/>
      <c r="AF729" s="170"/>
      <c r="AG729" s="71"/>
      <c r="AH729" s="72"/>
      <c r="AI729" s="170"/>
      <c r="AJ729" s="71"/>
      <c r="AK729" s="72"/>
      <c r="AL729" s="170"/>
      <c r="AM729" s="72"/>
      <c r="AN729" s="111"/>
      <c r="AO729" s="72"/>
      <c r="AP729" s="156"/>
      <c r="AQ729" s="72"/>
      <c r="AR729" s="156"/>
      <c r="AS729" s="72"/>
      <c r="AT729" s="160"/>
      <c r="AU729" s="72"/>
      <c r="AV729" s="156"/>
      <c r="AW729" s="71"/>
      <c r="AX729" s="72"/>
      <c r="AY729" s="111"/>
      <c r="AZ729" s="71"/>
      <c r="BA729" s="72"/>
      <c r="BB729" s="171"/>
      <c r="BC729" s="72"/>
      <c r="BD729" s="75"/>
    </row>
    <row r="730" ht="16.5" customHeight="1" outlineLevel="1">
      <c r="A730" s="75"/>
      <c r="B730" s="105"/>
      <c r="C730" s="106"/>
      <c r="D730" s="72"/>
      <c r="E730" s="107"/>
      <c r="F730" s="71"/>
      <c r="G730" s="107"/>
      <c r="H730" s="71"/>
      <c r="I730" s="107"/>
      <c r="J730" s="71"/>
      <c r="K730" s="71"/>
      <c r="L730" s="71"/>
      <c r="M730" s="72"/>
      <c r="N730" s="246"/>
      <c r="O730" s="72"/>
      <c r="P730" s="109"/>
      <c r="Q730" s="71"/>
      <c r="R730" s="110"/>
      <c r="S730" s="72"/>
      <c r="T730" s="111"/>
      <c r="U730" s="72"/>
      <c r="V730" s="112"/>
      <c r="W730" s="71"/>
      <c r="X730" s="72"/>
      <c r="Y730" s="112"/>
      <c r="Z730" s="72"/>
      <c r="AA730" s="75"/>
      <c r="AB730" s="169"/>
      <c r="AC730" s="72"/>
      <c r="AD730" s="170"/>
      <c r="AE730" s="72"/>
      <c r="AF730" s="170"/>
      <c r="AG730" s="71"/>
      <c r="AH730" s="72"/>
      <c r="AI730" s="170"/>
      <c r="AJ730" s="71"/>
      <c r="AK730" s="72"/>
      <c r="AL730" s="170"/>
      <c r="AM730" s="72"/>
      <c r="AN730" s="111"/>
      <c r="AO730" s="72"/>
      <c r="AP730" s="156"/>
      <c r="AQ730" s="72"/>
      <c r="AR730" s="156"/>
      <c r="AS730" s="72"/>
      <c r="AT730" s="160"/>
      <c r="AU730" s="72"/>
      <c r="AV730" s="156"/>
      <c r="AW730" s="71"/>
      <c r="AX730" s="72"/>
      <c r="AY730" s="111"/>
      <c r="AZ730" s="71"/>
      <c r="BA730" s="72"/>
      <c r="BB730" s="171"/>
      <c r="BC730" s="72"/>
      <c r="BD730" s="75"/>
    </row>
    <row r="731" ht="16.5" customHeight="1" outlineLevel="1">
      <c r="A731" s="75"/>
      <c r="B731" s="105"/>
      <c r="C731" s="106"/>
      <c r="D731" s="72"/>
      <c r="E731" s="107"/>
      <c r="F731" s="71"/>
      <c r="G731" s="107"/>
      <c r="H731" s="71"/>
      <c r="I731" s="107"/>
      <c r="J731" s="71"/>
      <c r="K731" s="71"/>
      <c r="L731" s="71"/>
      <c r="M731" s="72"/>
      <c r="N731" s="246"/>
      <c r="O731" s="72"/>
      <c r="P731" s="109"/>
      <c r="Q731" s="71"/>
      <c r="R731" s="110"/>
      <c r="S731" s="72"/>
      <c r="T731" s="111"/>
      <c r="U731" s="72"/>
      <c r="V731" s="112"/>
      <c r="W731" s="71"/>
      <c r="X731" s="72"/>
      <c r="Y731" s="112"/>
      <c r="Z731" s="72"/>
      <c r="AA731" s="75"/>
      <c r="AB731" s="169"/>
      <c r="AC731" s="72"/>
      <c r="AD731" s="170"/>
      <c r="AE731" s="72"/>
      <c r="AF731" s="170"/>
      <c r="AG731" s="71"/>
      <c r="AH731" s="72"/>
      <c r="AI731" s="170"/>
      <c r="AJ731" s="71"/>
      <c r="AK731" s="72"/>
      <c r="AL731" s="170"/>
      <c r="AM731" s="72"/>
      <c r="AN731" s="111"/>
      <c r="AO731" s="72"/>
      <c r="AP731" s="156"/>
      <c r="AQ731" s="72"/>
      <c r="AR731" s="156"/>
      <c r="AS731" s="72"/>
      <c r="AT731" s="160"/>
      <c r="AU731" s="72"/>
      <c r="AV731" s="156"/>
      <c r="AW731" s="71"/>
      <c r="AX731" s="72"/>
      <c r="AY731" s="111"/>
      <c r="AZ731" s="71"/>
      <c r="BA731" s="72"/>
      <c r="BB731" s="171"/>
      <c r="BC731" s="72"/>
      <c r="BD731" s="75"/>
    </row>
    <row r="732" ht="16.5" customHeight="1" outlineLevel="1">
      <c r="A732" s="75"/>
      <c r="B732" s="105"/>
      <c r="C732" s="106"/>
      <c r="D732" s="72"/>
      <c r="E732" s="107"/>
      <c r="F732" s="71"/>
      <c r="G732" s="107"/>
      <c r="H732" s="71"/>
      <c r="I732" s="107"/>
      <c r="J732" s="71"/>
      <c r="K732" s="71"/>
      <c r="L732" s="71"/>
      <c r="M732" s="72"/>
      <c r="N732" s="246"/>
      <c r="O732" s="72"/>
      <c r="P732" s="109"/>
      <c r="Q732" s="71"/>
      <c r="R732" s="110"/>
      <c r="S732" s="72"/>
      <c r="T732" s="111"/>
      <c r="U732" s="72"/>
      <c r="V732" s="112"/>
      <c r="W732" s="71"/>
      <c r="X732" s="72"/>
      <c r="Y732" s="112"/>
      <c r="Z732" s="72"/>
      <c r="AA732" s="75"/>
      <c r="AB732" s="169"/>
      <c r="AC732" s="72"/>
      <c r="AD732" s="170"/>
      <c r="AE732" s="72"/>
      <c r="AF732" s="170"/>
      <c r="AG732" s="71"/>
      <c r="AH732" s="72"/>
      <c r="AI732" s="170"/>
      <c r="AJ732" s="71"/>
      <c r="AK732" s="72"/>
      <c r="AL732" s="170"/>
      <c r="AM732" s="72"/>
      <c r="AN732" s="111"/>
      <c r="AO732" s="72"/>
      <c r="AP732" s="156"/>
      <c r="AQ732" s="72"/>
      <c r="AR732" s="156"/>
      <c r="AS732" s="72"/>
      <c r="AT732" s="160"/>
      <c r="AU732" s="72"/>
      <c r="AV732" s="156"/>
      <c r="AW732" s="71"/>
      <c r="AX732" s="72"/>
      <c r="AY732" s="111"/>
      <c r="AZ732" s="71"/>
      <c r="BA732" s="72"/>
      <c r="BB732" s="171"/>
      <c r="BC732" s="72"/>
      <c r="BD732" s="75"/>
    </row>
    <row r="733" ht="16.5" customHeight="1" outlineLevel="1">
      <c r="A733" s="75"/>
      <c r="B733" s="105"/>
      <c r="C733" s="106"/>
      <c r="D733" s="72"/>
      <c r="E733" s="107"/>
      <c r="F733" s="71"/>
      <c r="G733" s="107"/>
      <c r="H733" s="71"/>
      <c r="I733" s="107"/>
      <c r="J733" s="71"/>
      <c r="K733" s="71"/>
      <c r="L733" s="71"/>
      <c r="M733" s="72"/>
      <c r="N733" s="246"/>
      <c r="O733" s="72"/>
      <c r="P733" s="109"/>
      <c r="Q733" s="71"/>
      <c r="R733" s="110"/>
      <c r="S733" s="72"/>
      <c r="T733" s="111"/>
      <c r="U733" s="72"/>
      <c r="V733" s="112"/>
      <c r="W733" s="71"/>
      <c r="X733" s="72"/>
      <c r="Y733" s="112"/>
      <c r="Z733" s="72"/>
      <c r="AA733" s="75"/>
      <c r="AB733" s="169"/>
      <c r="AC733" s="72"/>
      <c r="AD733" s="170"/>
      <c r="AE733" s="72"/>
      <c r="AF733" s="170"/>
      <c r="AG733" s="71"/>
      <c r="AH733" s="72"/>
      <c r="AI733" s="170"/>
      <c r="AJ733" s="71"/>
      <c r="AK733" s="72"/>
      <c r="AL733" s="170"/>
      <c r="AM733" s="72"/>
      <c r="AN733" s="111"/>
      <c r="AO733" s="72"/>
      <c r="AP733" s="156"/>
      <c r="AQ733" s="72"/>
      <c r="AR733" s="156"/>
      <c r="AS733" s="72"/>
      <c r="AT733" s="160"/>
      <c r="AU733" s="72"/>
      <c r="AV733" s="156"/>
      <c r="AW733" s="71"/>
      <c r="AX733" s="72"/>
      <c r="AY733" s="111"/>
      <c r="AZ733" s="71"/>
      <c r="BA733" s="72"/>
      <c r="BB733" s="171"/>
      <c r="BC733" s="72"/>
      <c r="BD733" s="75"/>
    </row>
    <row r="734" ht="16.5" customHeight="1" outlineLevel="1">
      <c r="A734" s="75"/>
      <c r="B734" s="105"/>
      <c r="C734" s="106"/>
      <c r="D734" s="72"/>
      <c r="E734" s="107"/>
      <c r="F734" s="71"/>
      <c r="G734" s="107"/>
      <c r="H734" s="71"/>
      <c r="I734" s="107"/>
      <c r="J734" s="71"/>
      <c r="K734" s="71"/>
      <c r="L734" s="71"/>
      <c r="M734" s="72"/>
      <c r="N734" s="246"/>
      <c r="O734" s="72"/>
      <c r="P734" s="109"/>
      <c r="Q734" s="71"/>
      <c r="R734" s="110"/>
      <c r="S734" s="72"/>
      <c r="T734" s="111"/>
      <c r="U734" s="72"/>
      <c r="V734" s="112"/>
      <c r="W734" s="71"/>
      <c r="X734" s="72"/>
      <c r="Y734" s="112"/>
      <c r="Z734" s="72"/>
      <c r="AA734" s="75"/>
      <c r="AB734" s="169"/>
      <c r="AC734" s="72"/>
      <c r="AD734" s="170"/>
      <c r="AE734" s="72"/>
      <c r="AF734" s="170"/>
      <c r="AG734" s="71"/>
      <c r="AH734" s="72"/>
      <c r="AI734" s="170"/>
      <c r="AJ734" s="71"/>
      <c r="AK734" s="72"/>
      <c r="AL734" s="170"/>
      <c r="AM734" s="72"/>
      <c r="AN734" s="111"/>
      <c r="AO734" s="72"/>
      <c r="AP734" s="156"/>
      <c r="AQ734" s="72"/>
      <c r="AR734" s="156"/>
      <c r="AS734" s="72"/>
      <c r="AT734" s="160"/>
      <c r="AU734" s="72"/>
      <c r="AV734" s="156"/>
      <c r="AW734" s="71"/>
      <c r="AX734" s="72"/>
      <c r="AY734" s="111"/>
      <c r="AZ734" s="71"/>
      <c r="BA734" s="72"/>
      <c r="BB734" s="171"/>
      <c r="BC734" s="72"/>
      <c r="BD734" s="75"/>
    </row>
    <row r="735" ht="16.5" customHeight="1" outlineLevel="1">
      <c r="A735" s="75"/>
      <c r="B735" s="105"/>
      <c r="C735" s="106"/>
      <c r="D735" s="72"/>
      <c r="E735" s="107"/>
      <c r="F735" s="71"/>
      <c r="G735" s="107"/>
      <c r="H735" s="71"/>
      <c r="I735" s="107"/>
      <c r="J735" s="71"/>
      <c r="K735" s="71"/>
      <c r="L735" s="71"/>
      <c r="M735" s="72"/>
      <c r="N735" s="246"/>
      <c r="O735" s="72"/>
      <c r="P735" s="109"/>
      <c r="Q735" s="71"/>
      <c r="R735" s="110"/>
      <c r="S735" s="72"/>
      <c r="T735" s="111"/>
      <c r="U735" s="72"/>
      <c r="V735" s="112"/>
      <c r="W735" s="71"/>
      <c r="X735" s="72"/>
      <c r="Y735" s="112"/>
      <c r="Z735" s="72"/>
      <c r="AA735" s="75"/>
      <c r="AB735" s="169"/>
      <c r="AC735" s="72"/>
      <c r="AD735" s="170"/>
      <c r="AE735" s="72"/>
      <c r="AF735" s="170"/>
      <c r="AG735" s="71"/>
      <c r="AH735" s="72"/>
      <c r="AI735" s="170"/>
      <c r="AJ735" s="71"/>
      <c r="AK735" s="72"/>
      <c r="AL735" s="170"/>
      <c r="AM735" s="72"/>
      <c r="AN735" s="111"/>
      <c r="AO735" s="72"/>
      <c r="AP735" s="156"/>
      <c r="AQ735" s="72"/>
      <c r="AR735" s="156"/>
      <c r="AS735" s="72"/>
      <c r="AT735" s="160"/>
      <c r="AU735" s="72"/>
      <c r="AV735" s="156"/>
      <c r="AW735" s="71"/>
      <c r="AX735" s="72"/>
      <c r="AY735" s="111"/>
      <c r="AZ735" s="71"/>
      <c r="BA735" s="72"/>
      <c r="BB735" s="171"/>
      <c r="BC735" s="72"/>
      <c r="BD735" s="75"/>
    </row>
    <row r="736" ht="16.5" customHeight="1" outlineLevel="1">
      <c r="A736" s="75"/>
      <c r="B736" s="105"/>
      <c r="C736" s="106"/>
      <c r="D736" s="72"/>
      <c r="E736" s="107"/>
      <c r="F736" s="71"/>
      <c r="G736" s="107"/>
      <c r="H736" s="71"/>
      <c r="I736" s="107"/>
      <c r="J736" s="71"/>
      <c r="K736" s="71"/>
      <c r="L736" s="71"/>
      <c r="M736" s="72"/>
      <c r="N736" s="246"/>
      <c r="O736" s="72"/>
      <c r="P736" s="109"/>
      <c r="Q736" s="71"/>
      <c r="R736" s="110"/>
      <c r="S736" s="72"/>
      <c r="T736" s="111"/>
      <c r="U736" s="72"/>
      <c r="V736" s="112"/>
      <c r="W736" s="71"/>
      <c r="X736" s="72"/>
      <c r="Y736" s="112"/>
      <c r="Z736" s="72"/>
      <c r="AA736" s="75"/>
      <c r="AB736" s="169"/>
      <c r="AC736" s="72"/>
      <c r="AD736" s="170"/>
      <c r="AE736" s="72"/>
      <c r="AF736" s="170"/>
      <c r="AG736" s="71"/>
      <c r="AH736" s="72"/>
      <c r="AI736" s="170"/>
      <c r="AJ736" s="71"/>
      <c r="AK736" s="72"/>
      <c r="AL736" s="170"/>
      <c r="AM736" s="72"/>
      <c r="AN736" s="111"/>
      <c r="AO736" s="72"/>
      <c r="AP736" s="156"/>
      <c r="AQ736" s="72"/>
      <c r="AR736" s="156"/>
      <c r="AS736" s="72"/>
      <c r="AT736" s="160"/>
      <c r="AU736" s="72"/>
      <c r="AV736" s="156"/>
      <c r="AW736" s="71"/>
      <c r="AX736" s="72"/>
      <c r="AY736" s="111"/>
      <c r="AZ736" s="71"/>
      <c r="BA736" s="72"/>
      <c r="BB736" s="171"/>
      <c r="BC736" s="72"/>
      <c r="BD736" s="75"/>
    </row>
    <row r="737" ht="16.5" customHeight="1" outlineLevel="1">
      <c r="A737" s="75"/>
      <c r="B737" s="105"/>
      <c r="C737" s="106"/>
      <c r="D737" s="72"/>
      <c r="E737" s="107"/>
      <c r="F737" s="71"/>
      <c r="G737" s="107"/>
      <c r="H737" s="71"/>
      <c r="I737" s="107"/>
      <c r="J737" s="71"/>
      <c r="K737" s="71"/>
      <c r="L737" s="71"/>
      <c r="M737" s="72"/>
      <c r="N737" s="246"/>
      <c r="O737" s="72"/>
      <c r="P737" s="109"/>
      <c r="Q737" s="71"/>
      <c r="R737" s="110"/>
      <c r="S737" s="72"/>
      <c r="T737" s="111"/>
      <c r="U737" s="72"/>
      <c r="V737" s="112"/>
      <c r="W737" s="71"/>
      <c r="X737" s="72"/>
      <c r="Y737" s="112"/>
      <c r="Z737" s="72"/>
      <c r="AA737" s="75"/>
      <c r="AB737" s="169"/>
      <c r="AC737" s="72"/>
      <c r="AD737" s="170"/>
      <c r="AE737" s="72"/>
      <c r="AF737" s="170"/>
      <c r="AG737" s="71"/>
      <c r="AH737" s="72"/>
      <c r="AI737" s="170"/>
      <c r="AJ737" s="71"/>
      <c r="AK737" s="72"/>
      <c r="AL737" s="170"/>
      <c r="AM737" s="72"/>
      <c r="AN737" s="111"/>
      <c r="AO737" s="72"/>
      <c r="AP737" s="156"/>
      <c r="AQ737" s="72"/>
      <c r="AR737" s="156"/>
      <c r="AS737" s="72"/>
      <c r="AT737" s="160"/>
      <c r="AU737" s="72"/>
      <c r="AV737" s="156"/>
      <c r="AW737" s="71"/>
      <c r="AX737" s="72"/>
      <c r="AY737" s="111"/>
      <c r="AZ737" s="71"/>
      <c r="BA737" s="72"/>
      <c r="BB737" s="171"/>
      <c r="BC737" s="72"/>
      <c r="BD737" s="75"/>
    </row>
    <row r="738" ht="16.5" customHeight="1" outlineLevel="1">
      <c r="A738" s="75"/>
      <c r="B738" s="105"/>
      <c r="C738" s="106"/>
      <c r="D738" s="72"/>
      <c r="E738" s="107"/>
      <c r="F738" s="71"/>
      <c r="G738" s="107"/>
      <c r="H738" s="71"/>
      <c r="I738" s="107"/>
      <c r="J738" s="71"/>
      <c r="K738" s="71"/>
      <c r="L738" s="71"/>
      <c r="M738" s="72"/>
      <c r="N738" s="246"/>
      <c r="O738" s="72"/>
      <c r="P738" s="109"/>
      <c r="Q738" s="71"/>
      <c r="R738" s="110"/>
      <c r="S738" s="72"/>
      <c r="T738" s="111"/>
      <c r="U738" s="72"/>
      <c r="V738" s="112"/>
      <c r="W738" s="71"/>
      <c r="X738" s="72"/>
      <c r="Y738" s="112"/>
      <c r="Z738" s="72"/>
      <c r="AA738" s="75"/>
      <c r="AB738" s="169"/>
      <c r="AC738" s="72"/>
      <c r="AD738" s="170"/>
      <c r="AE738" s="72"/>
      <c r="AF738" s="170"/>
      <c r="AG738" s="71"/>
      <c r="AH738" s="72"/>
      <c r="AI738" s="170"/>
      <c r="AJ738" s="71"/>
      <c r="AK738" s="72"/>
      <c r="AL738" s="170"/>
      <c r="AM738" s="72"/>
      <c r="AN738" s="111"/>
      <c r="AO738" s="72"/>
      <c r="AP738" s="156"/>
      <c r="AQ738" s="72"/>
      <c r="AR738" s="156"/>
      <c r="AS738" s="72"/>
      <c r="AT738" s="160"/>
      <c r="AU738" s="72"/>
      <c r="AV738" s="156"/>
      <c r="AW738" s="71"/>
      <c r="AX738" s="72"/>
      <c r="AY738" s="111"/>
      <c r="AZ738" s="71"/>
      <c r="BA738" s="72"/>
      <c r="BB738" s="171"/>
      <c r="BC738" s="72"/>
      <c r="BD738" s="75"/>
    </row>
    <row r="739" ht="16.5" customHeight="1" outlineLevel="1">
      <c r="A739" s="75"/>
      <c r="B739" s="105"/>
      <c r="C739" s="106"/>
      <c r="D739" s="72"/>
      <c r="E739" s="107"/>
      <c r="F739" s="71"/>
      <c r="G739" s="107"/>
      <c r="H739" s="71"/>
      <c r="I739" s="107"/>
      <c r="J739" s="71"/>
      <c r="K739" s="71"/>
      <c r="L739" s="71"/>
      <c r="M739" s="72"/>
      <c r="N739" s="246"/>
      <c r="O739" s="72"/>
      <c r="P739" s="109"/>
      <c r="Q739" s="71"/>
      <c r="R739" s="110"/>
      <c r="S739" s="72"/>
      <c r="T739" s="111"/>
      <c r="U739" s="72"/>
      <c r="V739" s="112"/>
      <c r="W739" s="71"/>
      <c r="X739" s="72"/>
      <c r="Y739" s="112"/>
      <c r="Z739" s="72"/>
      <c r="AA739" s="75"/>
      <c r="AB739" s="169"/>
      <c r="AC739" s="72"/>
      <c r="AD739" s="170"/>
      <c r="AE739" s="72"/>
      <c r="AF739" s="170"/>
      <c r="AG739" s="71"/>
      <c r="AH739" s="72"/>
      <c r="AI739" s="170"/>
      <c r="AJ739" s="71"/>
      <c r="AK739" s="72"/>
      <c r="AL739" s="170"/>
      <c r="AM739" s="72"/>
      <c r="AN739" s="111"/>
      <c r="AO739" s="72"/>
      <c r="AP739" s="156"/>
      <c r="AQ739" s="72"/>
      <c r="AR739" s="156"/>
      <c r="AS739" s="72"/>
      <c r="AT739" s="160"/>
      <c r="AU739" s="72"/>
      <c r="AV739" s="156"/>
      <c r="AW739" s="71"/>
      <c r="AX739" s="72"/>
      <c r="AY739" s="111"/>
      <c r="AZ739" s="71"/>
      <c r="BA739" s="72"/>
      <c r="BB739" s="171"/>
      <c r="BC739" s="72"/>
      <c r="BD739" s="75"/>
    </row>
    <row r="740" ht="16.5" customHeight="1" outlineLevel="1">
      <c r="A740" s="75"/>
      <c r="B740" s="105"/>
      <c r="C740" s="106"/>
      <c r="D740" s="72"/>
      <c r="E740" s="107"/>
      <c r="F740" s="71"/>
      <c r="G740" s="107"/>
      <c r="H740" s="71"/>
      <c r="I740" s="107"/>
      <c r="J740" s="71"/>
      <c r="K740" s="71"/>
      <c r="L740" s="71"/>
      <c r="M740" s="72"/>
      <c r="N740" s="246"/>
      <c r="O740" s="72"/>
      <c r="P740" s="109"/>
      <c r="Q740" s="71"/>
      <c r="R740" s="110"/>
      <c r="S740" s="72"/>
      <c r="T740" s="111"/>
      <c r="U740" s="72"/>
      <c r="V740" s="112"/>
      <c r="W740" s="71"/>
      <c r="X740" s="72"/>
      <c r="Y740" s="112"/>
      <c r="Z740" s="72"/>
      <c r="AA740" s="75"/>
      <c r="AB740" s="169"/>
      <c r="AC740" s="72"/>
      <c r="AD740" s="170"/>
      <c r="AE740" s="72"/>
      <c r="AF740" s="170"/>
      <c r="AG740" s="71"/>
      <c r="AH740" s="72"/>
      <c r="AI740" s="170"/>
      <c r="AJ740" s="71"/>
      <c r="AK740" s="72"/>
      <c r="AL740" s="170"/>
      <c r="AM740" s="72"/>
      <c r="AN740" s="111"/>
      <c r="AO740" s="72"/>
      <c r="AP740" s="156"/>
      <c r="AQ740" s="72"/>
      <c r="AR740" s="156"/>
      <c r="AS740" s="72"/>
      <c r="AT740" s="160"/>
      <c r="AU740" s="72"/>
      <c r="AV740" s="156"/>
      <c r="AW740" s="71"/>
      <c r="AX740" s="72"/>
      <c r="AY740" s="111"/>
      <c r="AZ740" s="71"/>
      <c r="BA740" s="72"/>
      <c r="BB740" s="171"/>
      <c r="BC740" s="72"/>
      <c r="BD740" s="75"/>
    </row>
    <row r="741" ht="16.5" customHeight="1" outlineLevel="1">
      <c r="A741" s="75"/>
      <c r="B741" s="105"/>
      <c r="C741" s="106"/>
      <c r="D741" s="72"/>
      <c r="E741" s="107"/>
      <c r="F741" s="71"/>
      <c r="G741" s="107"/>
      <c r="H741" s="71"/>
      <c r="I741" s="107"/>
      <c r="J741" s="71"/>
      <c r="K741" s="71"/>
      <c r="L741" s="71"/>
      <c r="M741" s="72"/>
      <c r="N741" s="246"/>
      <c r="O741" s="72"/>
      <c r="P741" s="109"/>
      <c r="Q741" s="71"/>
      <c r="R741" s="110"/>
      <c r="S741" s="72"/>
      <c r="T741" s="111"/>
      <c r="U741" s="72"/>
      <c r="V741" s="112"/>
      <c r="W741" s="71"/>
      <c r="X741" s="72"/>
      <c r="Y741" s="112"/>
      <c r="Z741" s="72"/>
      <c r="AA741" s="75"/>
      <c r="AB741" s="169"/>
      <c r="AC741" s="72"/>
      <c r="AD741" s="170"/>
      <c r="AE741" s="72"/>
      <c r="AF741" s="170"/>
      <c r="AG741" s="71"/>
      <c r="AH741" s="72"/>
      <c r="AI741" s="170"/>
      <c r="AJ741" s="71"/>
      <c r="AK741" s="72"/>
      <c r="AL741" s="170"/>
      <c r="AM741" s="72"/>
      <c r="AN741" s="111"/>
      <c r="AO741" s="72"/>
      <c r="AP741" s="156"/>
      <c r="AQ741" s="72"/>
      <c r="AR741" s="156"/>
      <c r="AS741" s="72"/>
      <c r="AT741" s="160"/>
      <c r="AU741" s="72"/>
      <c r="AV741" s="156"/>
      <c r="AW741" s="71"/>
      <c r="AX741" s="72"/>
      <c r="AY741" s="111"/>
      <c r="AZ741" s="71"/>
      <c r="BA741" s="72"/>
      <c r="BB741" s="171"/>
      <c r="BC741" s="72"/>
      <c r="BD741" s="75"/>
    </row>
    <row r="742" ht="16.5" customHeight="1" outlineLevel="1">
      <c r="A742" s="75"/>
      <c r="B742" s="105"/>
      <c r="C742" s="106"/>
      <c r="D742" s="72"/>
      <c r="E742" s="107"/>
      <c r="F742" s="71"/>
      <c r="G742" s="107"/>
      <c r="H742" s="71"/>
      <c r="I742" s="107"/>
      <c r="J742" s="71"/>
      <c r="K742" s="71"/>
      <c r="L742" s="71"/>
      <c r="M742" s="72"/>
      <c r="N742" s="246"/>
      <c r="O742" s="72"/>
      <c r="P742" s="109"/>
      <c r="Q742" s="71"/>
      <c r="R742" s="110"/>
      <c r="S742" s="72"/>
      <c r="T742" s="111"/>
      <c r="U742" s="72"/>
      <c r="V742" s="112"/>
      <c r="W742" s="71"/>
      <c r="X742" s="72"/>
      <c r="Y742" s="112"/>
      <c r="Z742" s="72"/>
      <c r="AA742" s="75"/>
      <c r="AB742" s="169"/>
      <c r="AC742" s="72"/>
      <c r="AD742" s="170"/>
      <c r="AE742" s="72"/>
      <c r="AF742" s="170"/>
      <c r="AG742" s="71"/>
      <c r="AH742" s="72"/>
      <c r="AI742" s="170"/>
      <c r="AJ742" s="71"/>
      <c r="AK742" s="72"/>
      <c r="AL742" s="170"/>
      <c r="AM742" s="72"/>
      <c r="AN742" s="111"/>
      <c r="AO742" s="72"/>
      <c r="AP742" s="156"/>
      <c r="AQ742" s="72"/>
      <c r="AR742" s="156"/>
      <c r="AS742" s="72"/>
      <c r="AT742" s="160"/>
      <c r="AU742" s="72"/>
      <c r="AV742" s="156"/>
      <c r="AW742" s="71"/>
      <c r="AX742" s="72"/>
      <c r="AY742" s="111"/>
      <c r="AZ742" s="71"/>
      <c r="BA742" s="72"/>
      <c r="BB742" s="171"/>
      <c r="BC742" s="72"/>
      <c r="BD742" s="75"/>
    </row>
    <row r="743" ht="16.5" customHeight="1" outlineLevel="1">
      <c r="A743" s="75"/>
      <c r="B743" s="105"/>
      <c r="C743" s="106"/>
      <c r="D743" s="72"/>
      <c r="E743" s="107"/>
      <c r="F743" s="71"/>
      <c r="G743" s="107"/>
      <c r="H743" s="71"/>
      <c r="I743" s="107"/>
      <c r="J743" s="71"/>
      <c r="K743" s="71"/>
      <c r="L743" s="71"/>
      <c r="M743" s="72"/>
      <c r="N743" s="246"/>
      <c r="O743" s="72"/>
      <c r="P743" s="109"/>
      <c r="Q743" s="71"/>
      <c r="R743" s="110"/>
      <c r="S743" s="72"/>
      <c r="T743" s="111"/>
      <c r="U743" s="72"/>
      <c r="V743" s="112"/>
      <c r="W743" s="71"/>
      <c r="X743" s="72"/>
      <c r="Y743" s="112"/>
      <c r="Z743" s="72"/>
      <c r="AA743" s="75"/>
      <c r="AB743" s="169"/>
      <c r="AC743" s="72"/>
      <c r="AD743" s="170"/>
      <c r="AE743" s="72"/>
      <c r="AF743" s="170"/>
      <c r="AG743" s="71"/>
      <c r="AH743" s="72"/>
      <c r="AI743" s="170"/>
      <c r="AJ743" s="71"/>
      <c r="AK743" s="72"/>
      <c r="AL743" s="170"/>
      <c r="AM743" s="72"/>
      <c r="AN743" s="111"/>
      <c r="AO743" s="72"/>
      <c r="AP743" s="156"/>
      <c r="AQ743" s="72"/>
      <c r="AR743" s="156"/>
      <c r="AS743" s="72"/>
      <c r="AT743" s="160"/>
      <c r="AU743" s="72"/>
      <c r="AV743" s="156"/>
      <c r="AW743" s="71"/>
      <c r="AX743" s="72"/>
      <c r="AY743" s="111"/>
      <c r="AZ743" s="71"/>
      <c r="BA743" s="72"/>
      <c r="BB743" s="171"/>
      <c r="BC743" s="72"/>
      <c r="BD743" s="75"/>
    </row>
    <row r="744" ht="16.5" customHeight="1" outlineLevel="1">
      <c r="A744" s="75"/>
      <c r="B744" s="105"/>
      <c r="C744" s="106"/>
      <c r="D744" s="72"/>
      <c r="E744" s="107"/>
      <c r="F744" s="71"/>
      <c r="G744" s="107"/>
      <c r="H744" s="71"/>
      <c r="I744" s="107"/>
      <c r="J744" s="71"/>
      <c r="K744" s="71"/>
      <c r="L744" s="71"/>
      <c r="M744" s="72"/>
      <c r="N744" s="246"/>
      <c r="O744" s="72"/>
      <c r="P744" s="109"/>
      <c r="Q744" s="71"/>
      <c r="R744" s="110"/>
      <c r="S744" s="72"/>
      <c r="T744" s="111"/>
      <c r="U744" s="72"/>
      <c r="V744" s="112"/>
      <c r="W744" s="71"/>
      <c r="X744" s="72"/>
      <c r="Y744" s="112"/>
      <c r="Z744" s="72"/>
      <c r="AA744" s="75"/>
      <c r="AB744" s="169"/>
      <c r="AC744" s="72"/>
      <c r="AD744" s="170"/>
      <c r="AE744" s="72"/>
      <c r="AF744" s="170"/>
      <c r="AG744" s="71"/>
      <c r="AH744" s="72"/>
      <c r="AI744" s="170"/>
      <c r="AJ744" s="71"/>
      <c r="AK744" s="72"/>
      <c r="AL744" s="170"/>
      <c r="AM744" s="72"/>
      <c r="AN744" s="111"/>
      <c r="AO744" s="72"/>
      <c r="AP744" s="156"/>
      <c r="AQ744" s="72"/>
      <c r="AR744" s="156"/>
      <c r="AS744" s="72"/>
      <c r="AT744" s="160"/>
      <c r="AU744" s="72"/>
      <c r="AV744" s="156"/>
      <c r="AW744" s="71"/>
      <c r="AX744" s="72"/>
      <c r="AY744" s="111"/>
      <c r="AZ744" s="71"/>
      <c r="BA744" s="72"/>
      <c r="BB744" s="171"/>
      <c r="BC744" s="72"/>
      <c r="BD744" s="75"/>
    </row>
    <row r="745" ht="16.5" customHeight="1" outlineLevel="1">
      <c r="A745" s="75"/>
      <c r="B745" s="105"/>
      <c r="C745" s="106"/>
      <c r="D745" s="72"/>
      <c r="E745" s="107"/>
      <c r="F745" s="71"/>
      <c r="G745" s="107"/>
      <c r="H745" s="71"/>
      <c r="I745" s="107"/>
      <c r="J745" s="71"/>
      <c r="K745" s="71"/>
      <c r="L745" s="71"/>
      <c r="M745" s="72"/>
      <c r="N745" s="246"/>
      <c r="O745" s="72"/>
      <c r="P745" s="109"/>
      <c r="Q745" s="71"/>
      <c r="R745" s="110"/>
      <c r="S745" s="72"/>
      <c r="T745" s="111"/>
      <c r="U745" s="72"/>
      <c r="V745" s="112"/>
      <c r="W745" s="71"/>
      <c r="X745" s="72"/>
      <c r="Y745" s="112"/>
      <c r="Z745" s="72"/>
      <c r="AA745" s="75"/>
      <c r="AB745" s="169"/>
      <c r="AC745" s="72"/>
      <c r="AD745" s="170"/>
      <c r="AE745" s="72"/>
      <c r="AF745" s="170"/>
      <c r="AG745" s="71"/>
      <c r="AH745" s="72"/>
      <c r="AI745" s="170"/>
      <c r="AJ745" s="71"/>
      <c r="AK745" s="72"/>
      <c r="AL745" s="170"/>
      <c r="AM745" s="72"/>
      <c r="AN745" s="111"/>
      <c r="AO745" s="72"/>
      <c r="AP745" s="156"/>
      <c r="AQ745" s="72"/>
      <c r="AR745" s="156"/>
      <c r="AS745" s="72"/>
      <c r="AT745" s="160"/>
      <c r="AU745" s="72"/>
      <c r="AV745" s="156"/>
      <c r="AW745" s="71"/>
      <c r="AX745" s="72"/>
      <c r="AY745" s="111"/>
      <c r="AZ745" s="71"/>
      <c r="BA745" s="72"/>
      <c r="BB745" s="171"/>
      <c r="BC745" s="72"/>
      <c r="BD745" s="75"/>
    </row>
    <row r="746" ht="16.5" customHeight="1" outlineLevel="1">
      <c r="A746" s="75"/>
      <c r="B746" s="105"/>
      <c r="C746" s="106"/>
      <c r="D746" s="72"/>
      <c r="E746" s="107"/>
      <c r="F746" s="71"/>
      <c r="G746" s="107"/>
      <c r="H746" s="71"/>
      <c r="I746" s="107"/>
      <c r="J746" s="71"/>
      <c r="K746" s="71"/>
      <c r="L746" s="71"/>
      <c r="M746" s="72"/>
      <c r="N746" s="246"/>
      <c r="O746" s="72"/>
      <c r="P746" s="109"/>
      <c r="Q746" s="71"/>
      <c r="R746" s="110"/>
      <c r="S746" s="72"/>
      <c r="T746" s="111"/>
      <c r="U746" s="72"/>
      <c r="V746" s="112"/>
      <c r="W746" s="71"/>
      <c r="X746" s="72"/>
      <c r="Y746" s="112"/>
      <c r="Z746" s="72"/>
      <c r="AA746" s="75"/>
      <c r="AB746" s="169"/>
      <c r="AC746" s="72"/>
      <c r="AD746" s="170"/>
      <c r="AE746" s="72"/>
      <c r="AF746" s="170"/>
      <c r="AG746" s="71"/>
      <c r="AH746" s="72"/>
      <c r="AI746" s="170"/>
      <c r="AJ746" s="71"/>
      <c r="AK746" s="72"/>
      <c r="AL746" s="170"/>
      <c r="AM746" s="72"/>
      <c r="AN746" s="111"/>
      <c r="AO746" s="72"/>
      <c r="AP746" s="156"/>
      <c r="AQ746" s="72"/>
      <c r="AR746" s="156"/>
      <c r="AS746" s="72"/>
      <c r="AT746" s="160"/>
      <c r="AU746" s="72"/>
      <c r="AV746" s="156"/>
      <c r="AW746" s="71"/>
      <c r="AX746" s="72"/>
      <c r="AY746" s="111"/>
      <c r="AZ746" s="71"/>
      <c r="BA746" s="72"/>
      <c r="BB746" s="171"/>
      <c r="BC746" s="72"/>
      <c r="BD746" s="75"/>
    </row>
    <row r="747" ht="16.5" customHeight="1" outlineLevel="1">
      <c r="A747" s="75"/>
      <c r="B747" s="105"/>
      <c r="C747" s="106"/>
      <c r="D747" s="72"/>
      <c r="E747" s="107"/>
      <c r="F747" s="71"/>
      <c r="G747" s="107"/>
      <c r="H747" s="71"/>
      <c r="I747" s="107"/>
      <c r="J747" s="71"/>
      <c r="K747" s="71"/>
      <c r="L747" s="71"/>
      <c r="M747" s="72"/>
      <c r="N747" s="246"/>
      <c r="O747" s="72"/>
      <c r="P747" s="109"/>
      <c r="Q747" s="71"/>
      <c r="R747" s="110"/>
      <c r="S747" s="72"/>
      <c r="T747" s="111"/>
      <c r="U747" s="72"/>
      <c r="V747" s="112"/>
      <c r="W747" s="71"/>
      <c r="X747" s="72"/>
      <c r="Y747" s="112"/>
      <c r="Z747" s="72"/>
      <c r="AA747" s="75"/>
      <c r="AB747" s="169"/>
      <c r="AC747" s="72"/>
      <c r="AD747" s="170"/>
      <c r="AE747" s="72"/>
      <c r="AF747" s="170"/>
      <c r="AG747" s="71"/>
      <c r="AH747" s="72"/>
      <c r="AI747" s="170"/>
      <c r="AJ747" s="71"/>
      <c r="AK747" s="72"/>
      <c r="AL747" s="170"/>
      <c r="AM747" s="72"/>
      <c r="AN747" s="111"/>
      <c r="AO747" s="72"/>
      <c r="AP747" s="156"/>
      <c r="AQ747" s="72"/>
      <c r="AR747" s="156"/>
      <c r="AS747" s="72"/>
      <c r="AT747" s="160"/>
      <c r="AU747" s="72"/>
      <c r="AV747" s="156"/>
      <c r="AW747" s="71"/>
      <c r="AX747" s="72"/>
      <c r="AY747" s="111"/>
      <c r="AZ747" s="71"/>
      <c r="BA747" s="72"/>
      <c r="BB747" s="171"/>
      <c r="BC747" s="72"/>
      <c r="BD747" s="75"/>
    </row>
    <row r="748" ht="16.5" customHeight="1" outlineLevel="1">
      <c r="A748" s="75"/>
      <c r="B748" s="105"/>
      <c r="C748" s="106"/>
      <c r="D748" s="72"/>
      <c r="E748" s="107"/>
      <c r="F748" s="71"/>
      <c r="G748" s="107"/>
      <c r="H748" s="71"/>
      <c r="I748" s="107"/>
      <c r="J748" s="71"/>
      <c r="K748" s="71"/>
      <c r="L748" s="71"/>
      <c r="M748" s="72"/>
      <c r="N748" s="246"/>
      <c r="O748" s="72"/>
      <c r="P748" s="109"/>
      <c r="Q748" s="71"/>
      <c r="R748" s="110"/>
      <c r="S748" s="72"/>
      <c r="T748" s="111"/>
      <c r="U748" s="72"/>
      <c r="V748" s="112"/>
      <c r="W748" s="71"/>
      <c r="X748" s="72"/>
      <c r="Y748" s="112"/>
      <c r="Z748" s="72"/>
      <c r="AA748" s="75"/>
      <c r="AB748" s="169"/>
      <c r="AC748" s="72"/>
      <c r="AD748" s="170"/>
      <c r="AE748" s="72"/>
      <c r="AF748" s="170"/>
      <c r="AG748" s="71"/>
      <c r="AH748" s="72"/>
      <c r="AI748" s="170"/>
      <c r="AJ748" s="71"/>
      <c r="AK748" s="72"/>
      <c r="AL748" s="170"/>
      <c r="AM748" s="72"/>
      <c r="AN748" s="111"/>
      <c r="AO748" s="72"/>
      <c r="AP748" s="156"/>
      <c r="AQ748" s="72"/>
      <c r="AR748" s="156"/>
      <c r="AS748" s="72"/>
      <c r="AT748" s="160"/>
      <c r="AU748" s="72"/>
      <c r="AV748" s="156"/>
      <c r="AW748" s="71"/>
      <c r="AX748" s="72"/>
      <c r="AY748" s="111"/>
      <c r="AZ748" s="71"/>
      <c r="BA748" s="72"/>
      <c r="BB748" s="171"/>
      <c r="BC748" s="72"/>
      <c r="BD748" s="75"/>
    </row>
    <row r="749" ht="16.5" customHeight="1" outlineLevel="1">
      <c r="A749" s="75"/>
      <c r="B749" s="105"/>
      <c r="C749" s="106"/>
      <c r="D749" s="72"/>
      <c r="E749" s="107"/>
      <c r="F749" s="71"/>
      <c r="G749" s="107"/>
      <c r="H749" s="71"/>
      <c r="I749" s="107"/>
      <c r="J749" s="71"/>
      <c r="K749" s="71"/>
      <c r="L749" s="71"/>
      <c r="M749" s="72"/>
      <c r="N749" s="246"/>
      <c r="O749" s="72"/>
      <c r="P749" s="109"/>
      <c r="Q749" s="71"/>
      <c r="R749" s="110"/>
      <c r="S749" s="72"/>
      <c r="T749" s="111"/>
      <c r="U749" s="72"/>
      <c r="V749" s="112"/>
      <c r="W749" s="71"/>
      <c r="X749" s="72"/>
      <c r="Y749" s="112"/>
      <c r="Z749" s="72"/>
      <c r="AA749" s="75"/>
      <c r="AB749" s="169"/>
      <c r="AC749" s="72"/>
      <c r="AD749" s="170"/>
      <c r="AE749" s="72"/>
      <c r="AF749" s="170"/>
      <c r="AG749" s="71"/>
      <c r="AH749" s="72"/>
      <c r="AI749" s="170"/>
      <c r="AJ749" s="71"/>
      <c r="AK749" s="72"/>
      <c r="AL749" s="170"/>
      <c r="AM749" s="72"/>
      <c r="AN749" s="111"/>
      <c r="AO749" s="72"/>
      <c r="AP749" s="156"/>
      <c r="AQ749" s="72"/>
      <c r="AR749" s="156"/>
      <c r="AS749" s="72"/>
      <c r="AT749" s="160"/>
      <c r="AU749" s="72"/>
      <c r="AV749" s="156"/>
      <c r="AW749" s="71"/>
      <c r="AX749" s="72"/>
      <c r="AY749" s="111"/>
      <c r="AZ749" s="71"/>
      <c r="BA749" s="72"/>
      <c r="BB749" s="171"/>
      <c r="BC749" s="72"/>
      <c r="BD749" s="75"/>
    </row>
    <row r="750" ht="16.5" customHeight="1" outlineLevel="1">
      <c r="A750" s="75"/>
      <c r="B750" s="105"/>
      <c r="C750" s="106"/>
      <c r="D750" s="72"/>
      <c r="E750" s="107"/>
      <c r="F750" s="71"/>
      <c r="G750" s="107"/>
      <c r="H750" s="71"/>
      <c r="I750" s="107"/>
      <c r="J750" s="71"/>
      <c r="K750" s="71"/>
      <c r="L750" s="71"/>
      <c r="M750" s="72"/>
      <c r="N750" s="246"/>
      <c r="O750" s="72"/>
      <c r="P750" s="109"/>
      <c r="Q750" s="71"/>
      <c r="R750" s="110"/>
      <c r="S750" s="72"/>
      <c r="T750" s="111"/>
      <c r="U750" s="72"/>
      <c r="V750" s="112"/>
      <c r="W750" s="71"/>
      <c r="X750" s="72"/>
      <c r="Y750" s="112"/>
      <c r="Z750" s="72"/>
      <c r="AA750" s="75"/>
      <c r="AB750" s="169"/>
      <c r="AC750" s="72"/>
      <c r="AD750" s="170"/>
      <c r="AE750" s="72"/>
      <c r="AF750" s="170"/>
      <c r="AG750" s="71"/>
      <c r="AH750" s="72"/>
      <c r="AI750" s="170"/>
      <c r="AJ750" s="71"/>
      <c r="AK750" s="72"/>
      <c r="AL750" s="170"/>
      <c r="AM750" s="72"/>
      <c r="AN750" s="111"/>
      <c r="AO750" s="72"/>
      <c r="AP750" s="156"/>
      <c r="AQ750" s="72"/>
      <c r="AR750" s="156"/>
      <c r="AS750" s="72"/>
      <c r="AT750" s="160"/>
      <c r="AU750" s="72"/>
      <c r="AV750" s="156"/>
      <c r="AW750" s="71"/>
      <c r="AX750" s="72"/>
      <c r="AY750" s="111"/>
      <c r="AZ750" s="71"/>
      <c r="BA750" s="72"/>
      <c r="BB750" s="171"/>
      <c r="BC750" s="72"/>
      <c r="BD750" s="75"/>
    </row>
    <row r="751" ht="16.5" customHeight="1" outlineLevel="1">
      <c r="A751" s="75"/>
      <c r="B751" s="105"/>
      <c r="C751" s="106"/>
      <c r="D751" s="72"/>
      <c r="E751" s="107"/>
      <c r="F751" s="71"/>
      <c r="G751" s="107"/>
      <c r="H751" s="71"/>
      <c r="I751" s="107"/>
      <c r="J751" s="71"/>
      <c r="K751" s="71"/>
      <c r="L751" s="71"/>
      <c r="M751" s="72"/>
      <c r="N751" s="246"/>
      <c r="O751" s="72"/>
      <c r="P751" s="109"/>
      <c r="Q751" s="71"/>
      <c r="R751" s="110"/>
      <c r="S751" s="72"/>
      <c r="T751" s="111"/>
      <c r="U751" s="72"/>
      <c r="V751" s="112"/>
      <c r="W751" s="71"/>
      <c r="X751" s="72"/>
      <c r="Y751" s="112"/>
      <c r="Z751" s="72"/>
      <c r="AA751" s="75"/>
      <c r="AB751" s="169"/>
      <c r="AC751" s="72"/>
      <c r="AD751" s="170"/>
      <c r="AE751" s="72"/>
      <c r="AF751" s="170"/>
      <c r="AG751" s="71"/>
      <c r="AH751" s="72"/>
      <c r="AI751" s="170"/>
      <c r="AJ751" s="71"/>
      <c r="AK751" s="72"/>
      <c r="AL751" s="170"/>
      <c r="AM751" s="72"/>
      <c r="AN751" s="111"/>
      <c r="AO751" s="72"/>
      <c r="AP751" s="156"/>
      <c r="AQ751" s="72"/>
      <c r="AR751" s="156"/>
      <c r="AS751" s="72"/>
      <c r="AT751" s="160"/>
      <c r="AU751" s="72"/>
      <c r="AV751" s="156"/>
      <c r="AW751" s="71"/>
      <c r="AX751" s="72"/>
      <c r="AY751" s="111"/>
      <c r="AZ751" s="71"/>
      <c r="BA751" s="72"/>
      <c r="BB751" s="171"/>
      <c r="BC751" s="72"/>
      <c r="BD751" s="75"/>
    </row>
    <row r="752" ht="16.5" customHeight="1" outlineLevel="1">
      <c r="A752" s="75"/>
      <c r="B752" s="105"/>
      <c r="C752" s="106"/>
      <c r="D752" s="72"/>
      <c r="E752" s="107"/>
      <c r="F752" s="71"/>
      <c r="G752" s="107"/>
      <c r="H752" s="71"/>
      <c r="I752" s="107"/>
      <c r="J752" s="71"/>
      <c r="K752" s="71"/>
      <c r="L752" s="71"/>
      <c r="M752" s="72"/>
      <c r="N752" s="246"/>
      <c r="O752" s="72"/>
      <c r="P752" s="109"/>
      <c r="Q752" s="71"/>
      <c r="R752" s="110"/>
      <c r="S752" s="72"/>
      <c r="T752" s="111"/>
      <c r="U752" s="72"/>
      <c r="V752" s="112"/>
      <c r="W752" s="71"/>
      <c r="X752" s="72"/>
      <c r="Y752" s="112"/>
      <c r="Z752" s="72"/>
      <c r="AA752" s="75"/>
      <c r="AB752" s="169"/>
      <c r="AC752" s="72"/>
      <c r="AD752" s="170"/>
      <c r="AE752" s="72"/>
      <c r="AF752" s="170"/>
      <c r="AG752" s="71"/>
      <c r="AH752" s="72"/>
      <c r="AI752" s="170"/>
      <c r="AJ752" s="71"/>
      <c r="AK752" s="72"/>
      <c r="AL752" s="170"/>
      <c r="AM752" s="72"/>
      <c r="AN752" s="111"/>
      <c r="AO752" s="72"/>
      <c r="AP752" s="156"/>
      <c r="AQ752" s="72"/>
      <c r="AR752" s="156"/>
      <c r="AS752" s="72"/>
      <c r="AT752" s="160"/>
      <c r="AU752" s="72"/>
      <c r="AV752" s="156"/>
      <c r="AW752" s="71"/>
      <c r="AX752" s="72"/>
      <c r="AY752" s="111"/>
      <c r="AZ752" s="71"/>
      <c r="BA752" s="72"/>
      <c r="BB752" s="171"/>
      <c r="BC752" s="72"/>
      <c r="BD752" s="75"/>
    </row>
    <row r="753" ht="16.5" customHeight="1" outlineLevel="1">
      <c r="A753" s="75"/>
      <c r="B753" s="105"/>
      <c r="C753" s="106"/>
      <c r="D753" s="72"/>
      <c r="E753" s="107"/>
      <c r="F753" s="71"/>
      <c r="G753" s="107"/>
      <c r="H753" s="71"/>
      <c r="I753" s="107"/>
      <c r="J753" s="71"/>
      <c r="K753" s="71"/>
      <c r="L753" s="71"/>
      <c r="M753" s="72"/>
      <c r="N753" s="246"/>
      <c r="O753" s="72"/>
      <c r="P753" s="109"/>
      <c r="Q753" s="71"/>
      <c r="R753" s="110"/>
      <c r="S753" s="72"/>
      <c r="T753" s="111"/>
      <c r="U753" s="72"/>
      <c r="V753" s="112"/>
      <c r="W753" s="71"/>
      <c r="X753" s="72"/>
      <c r="Y753" s="112"/>
      <c r="Z753" s="72"/>
      <c r="AA753" s="75"/>
      <c r="AB753" s="169"/>
      <c r="AC753" s="72"/>
      <c r="AD753" s="170"/>
      <c r="AE753" s="72"/>
      <c r="AF753" s="170"/>
      <c r="AG753" s="71"/>
      <c r="AH753" s="72"/>
      <c r="AI753" s="170"/>
      <c r="AJ753" s="71"/>
      <c r="AK753" s="72"/>
      <c r="AL753" s="170"/>
      <c r="AM753" s="72"/>
      <c r="AN753" s="111"/>
      <c r="AO753" s="72"/>
      <c r="AP753" s="156"/>
      <c r="AQ753" s="72"/>
      <c r="AR753" s="156"/>
      <c r="AS753" s="72"/>
      <c r="AT753" s="160"/>
      <c r="AU753" s="72"/>
      <c r="AV753" s="156"/>
      <c r="AW753" s="71"/>
      <c r="AX753" s="72"/>
      <c r="AY753" s="111"/>
      <c r="AZ753" s="71"/>
      <c r="BA753" s="72"/>
      <c r="BB753" s="171"/>
      <c r="BC753" s="72"/>
      <c r="BD753" s="75"/>
    </row>
    <row r="754" ht="16.5" customHeight="1" outlineLevel="1">
      <c r="A754" s="75"/>
      <c r="B754" s="105"/>
      <c r="C754" s="106"/>
      <c r="D754" s="72"/>
      <c r="E754" s="107"/>
      <c r="F754" s="71"/>
      <c r="G754" s="107"/>
      <c r="H754" s="71"/>
      <c r="I754" s="107"/>
      <c r="J754" s="71"/>
      <c r="K754" s="71"/>
      <c r="L754" s="71"/>
      <c r="M754" s="72"/>
      <c r="N754" s="246"/>
      <c r="O754" s="72"/>
      <c r="P754" s="109"/>
      <c r="Q754" s="71"/>
      <c r="R754" s="110"/>
      <c r="S754" s="72"/>
      <c r="T754" s="111"/>
      <c r="U754" s="72"/>
      <c r="V754" s="112"/>
      <c r="W754" s="71"/>
      <c r="X754" s="72"/>
      <c r="Y754" s="112"/>
      <c r="Z754" s="72"/>
      <c r="AA754" s="75"/>
      <c r="AB754" s="169"/>
      <c r="AC754" s="72"/>
      <c r="AD754" s="170"/>
      <c r="AE754" s="72"/>
      <c r="AF754" s="170"/>
      <c r="AG754" s="71"/>
      <c r="AH754" s="72"/>
      <c r="AI754" s="170"/>
      <c r="AJ754" s="71"/>
      <c r="AK754" s="72"/>
      <c r="AL754" s="170"/>
      <c r="AM754" s="72"/>
      <c r="AN754" s="111"/>
      <c r="AO754" s="72"/>
      <c r="AP754" s="156"/>
      <c r="AQ754" s="72"/>
      <c r="AR754" s="156"/>
      <c r="AS754" s="72"/>
      <c r="AT754" s="160"/>
      <c r="AU754" s="72"/>
      <c r="AV754" s="156"/>
      <c r="AW754" s="71"/>
      <c r="AX754" s="72"/>
      <c r="AY754" s="111"/>
      <c r="AZ754" s="71"/>
      <c r="BA754" s="72"/>
      <c r="BB754" s="171"/>
      <c r="BC754" s="72"/>
      <c r="BD754" s="75"/>
    </row>
    <row r="755" ht="16.5" customHeight="1" outlineLevel="1">
      <c r="A755" s="75"/>
      <c r="B755" s="105"/>
      <c r="C755" s="106"/>
      <c r="D755" s="72"/>
      <c r="E755" s="107"/>
      <c r="F755" s="71"/>
      <c r="G755" s="107"/>
      <c r="H755" s="71"/>
      <c r="I755" s="107"/>
      <c r="J755" s="71"/>
      <c r="K755" s="71"/>
      <c r="L755" s="71"/>
      <c r="M755" s="72"/>
      <c r="N755" s="246"/>
      <c r="O755" s="72"/>
      <c r="P755" s="109"/>
      <c r="Q755" s="71"/>
      <c r="R755" s="110"/>
      <c r="S755" s="72"/>
      <c r="T755" s="111"/>
      <c r="U755" s="72"/>
      <c r="V755" s="112"/>
      <c r="W755" s="71"/>
      <c r="X755" s="72"/>
      <c r="Y755" s="112"/>
      <c r="Z755" s="72"/>
      <c r="AA755" s="75"/>
      <c r="AB755" s="169"/>
      <c r="AC755" s="72"/>
      <c r="AD755" s="170"/>
      <c r="AE755" s="72"/>
      <c r="AF755" s="170"/>
      <c r="AG755" s="71"/>
      <c r="AH755" s="72"/>
      <c r="AI755" s="170"/>
      <c r="AJ755" s="71"/>
      <c r="AK755" s="72"/>
      <c r="AL755" s="170"/>
      <c r="AM755" s="72"/>
      <c r="AN755" s="111"/>
      <c r="AO755" s="72"/>
      <c r="AP755" s="156"/>
      <c r="AQ755" s="72"/>
      <c r="AR755" s="156"/>
      <c r="AS755" s="72"/>
      <c r="AT755" s="160"/>
      <c r="AU755" s="72"/>
      <c r="AV755" s="156"/>
      <c r="AW755" s="71"/>
      <c r="AX755" s="72"/>
      <c r="AY755" s="111"/>
      <c r="AZ755" s="71"/>
      <c r="BA755" s="72"/>
      <c r="BB755" s="171"/>
      <c r="BC755" s="72"/>
      <c r="BD755" s="75"/>
    </row>
    <row r="756" ht="16.5" customHeight="1" outlineLevel="1">
      <c r="A756" s="75"/>
      <c r="B756" s="105"/>
      <c r="C756" s="106"/>
      <c r="D756" s="72"/>
      <c r="E756" s="107"/>
      <c r="F756" s="71"/>
      <c r="G756" s="107"/>
      <c r="H756" s="71"/>
      <c r="I756" s="107"/>
      <c r="J756" s="71"/>
      <c r="K756" s="71"/>
      <c r="L756" s="71"/>
      <c r="M756" s="72"/>
      <c r="N756" s="246"/>
      <c r="O756" s="72"/>
      <c r="P756" s="109"/>
      <c r="Q756" s="71"/>
      <c r="R756" s="110"/>
      <c r="S756" s="72"/>
      <c r="T756" s="111"/>
      <c r="U756" s="72"/>
      <c r="V756" s="112"/>
      <c r="W756" s="71"/>
      <c r="X756" s="72"/>
      <c r="Y756" s="112"/>
      <c r="Z756" s="72"/>
      <c r="AA756" s="75"/>
      <c r="AB756" s="169"/>
      <c r="AC756" s="72"/>
      <c r="AD756" s="170"/>
      <c r="AE756" s="72"/>
      <c r="AF756" s="170"/>
      <c r="AG756" s="71"/>
      <c r="AH756" s="72"/>
      <c r="AI756" s="170"/>
      <c r="AJ756" s="71"/>
      <c r="AK756" s="72"/>
      <c r="AL756" s="170"/>
      <c r="AM756" s="72"/>
      <c r="AN756" s="111"/>
      <c r="AO756" s="72"/>
      <c r="AP756" s="156"/>
      <c r="AQ756" s="72"/>
      <c r="AR756" s="156"/>
      <c r="AS756" s="72"/>
      <c r="AT756" s="160"/>
      <c r="AU756" s="72"/>
      <c r="AV756" s="156"/>
      <c r="AW756" s="71"/>
      <c r="AX756" s="72"/>
      <c r="AY756" s="111"/>
      <c r="AZ756" s="71"/>
      <c r="BA756" s="72"/>
      <c r="BB756" s="171"/>
      <c r="BC756" s="72"/>
      <c r="BD756" s="75"/>
    </row>
    <row r="757" ht="16.5" customHeight="1" outlineLevel="1">
      <c r="A757" s="75"/>
      <c r="B757" s="105"/>
      <c r="C757" s="106"/>
      <c r="D757" s="72"/>
      <c r="E757" s="107"/>
      <c r="F757" s="71"/>
      <c r="G757" s="107"/>
      <c r="H757" s="71"/>
      <c r="I757" s="107"/>
      <c r="J757" s="71"/>
      <c r="K757" s="71"/>
      <c r="L757" s="71"/>
      <c r="M757" s="72"/>
      <c r="N757" s="246"/>
      <c r="O757" s="72"/>
      <c r="P757" s="109"/>
      <c r="Q757" s="71"/>
      <c r="R757" s="110"/>
      <c r="S757" s="72"/>
      <c r="T757" s="111"/>
      <c r="U757" s="72"/>
      <c r="V757" s="112"/>
      <c r="W757" s="71"/>
      <c r="X757" s="72"/>
      <c r="Y757" s="112"/>
      <c r="Z757" s="72"/>
      <c r="AA757" s="75"/>
      <c r="AB757" s="169"/>
      <c r="AC757" s="72"/>
      <c r="AD757" s="170"/>
      <c r="AE757" s="72"/>
      <c r="AF757" s="170"/>
      <c r="AG757" s="71"/>
      <c r="AH757" s="72"/>
      <c r="AI757" s="170"/>
      <c r="AJ757" s="71"/>
      <c r="AK757" s="72"/>
      <c r="AL757" s="170"/>
      <c r="AM757" s="72"/>
      <c r="AN757" s="111"/>
      <c r="AO757" s="72"/>
      <c r="AP757" s="156"/>
      <c r="AQ757" s="72"/>
      <c r="AR757" s="156"/>
      <c r="AS757" s="72"/>
      <c r="AT757" s="160"/>
      <c r="AU757" s="72"/>
      <c r="AV757" s="156"/>
      <c r="AW757" s="71"/>
      <c r="AX757" s="72"/>
      <c r="AY757" s="111"/>
      <c r="AZ757" s="71"/>
      <c r="BA757" s="72"/>
      <c r="BB757" s="171"/>
      <c r="BC757" s="72"/>
      <c r="BD757" s="75"/>
    </row>
    <row r="758" ht="16.5" customHeight="1" outlineLevel="1">
      <c r="A758" s="75"/>
      <c r="B758" s="105"/>
      <c r="C758" s="106"/>
      <c r="D758" s="72"/>
      <c r="E758" s="107"/>
      <c r="F758" s="71"/>
      <c r="G758" s="107"/>
      <c r="H758" s="71"/>
      <c r="I758" s="107"/>
      <c r="J758" s="71"/>
      <c r="K758" s="71"/>
      <c r="L758" s="71"/>
      <c r="M758" s="72"/>
      <c r="N758" s="246"/>
      <c r="O758" s="72"/>
      <c r="P758" s="109"/>
      <c r="Q758" s="71"/>
      <c r="R758" s="110"/>
      <c r="S758" s="72"/>
      <c r="T758" s="111"/>
      <c r="U758" s="72"/>
      <c r="V758" s="112"/>
      <c r="W758" s="71"/>
      <c r="X758" s="72"/>
      <c r="Y758" s="112"/>
      <c r="Z758" s="72"/>
      <c r="AA758" s="75"/>
      <c r="AB758" s="169"/>
      <c r="AC758" s="72"/>
      <c r="AD758" s="170"/>
      <c r="AE758" s="72"/>
      <c r="AF758" s="170"/>
      <c r="AG758" s="71"/>
      <c r="AH758" s="72"/>
      <c r="AI758" s="170"/>
      <c r="AJ758" s="71"/>
      <c r="AK758" s="72"/>
      <c r="AL758" s="170"/>
      <c r="AM758" s="72"/>
      <c r="AN758" s="111"/>
      <c r="AO758" s="72"/>
      <c r="AP758" s="156"/>
      <c r="AQ758" s="72"/>
      <c r="AR758" s="156"/>
      <c r="AS758" s="72"/>
      <c r="AT758" s="160"/>
      <c r="AU758" s="72"/>
      <c r="AV758" s="156"/>
      <c r="AW758" s="71"/>
      <c r="AX758" s="72"/>
      <c r="AY758" s="111"/>
      <c r="AZ758" s="71"/>
      <c r="BA758" s="72"/>
      <c r="BB758" s="171"/>
      <c r="BC758" s="72"/>
      <c r="BD758" s="75"/>
    </row>
    <row r="759" ht="16.5" customHeight="1" outlineLevel="1">
      <c r="A759" s="75"/>
      <c r="B759" s="105"/>
      <c r="C759" s="106"/>
      <c r="D759" s="72"/>
      <c r="E759" s="107"/>
      <c r="F759" s="71"/>
      <c r="G759" s="107"/>
      <c r="H759" s="71"/>
      <c r="I759" s="107"/>
      <c r="J759" s="71"/>
      <c r="K759" s="71"/>
      <c r="L759" s="71"/>
      <c r="M759" s="72"/>
      <c r="N759" s="246"/>
      <c r="O759" s="72"/>
      <c r="P759" s="109"/>
      <c r="Q759" s="71"/>
      <c r="R759" s="110"/>
      <c r="S759" s="72"/>
      <c r="T759" s="111"/>
      <c r="U759" s="72"/>
      <c r="V759" s="112"/>
      <c r="W759" s="71"/>
      <c r="X759" s="72"/>
      <c r="Y759" s="112"/>
      <c r="Z759" s="72"/>
      <c r="AA759" s="75"/>
      <c r="AB759" s="169"/>
      <c r="AC759" s="72"/>
      <c r="AD759" s="170"/>
      <c r="AE759" s="72"/>
      <c r="AF759" s="170"/>
      <c r="AG759" s="71"/>
      <c r="AH759" s="72"/>
      <c r="AI759" s="170"/>
      <c r="AJ759" s="71"/>
      <c r="AK759" s="72"/>
      <c r="AL759" s="170"/>
      <c r="AM759" s="72"/>
      <c r="AN759" s="111"/>
      <c r="AO759" s="72"/>
      <c r="AP759" s="156"/>
      <c r="AQ759" s="72"/>
      <c r="AR759" s="156"/>
      <c r="AS759" s="72"/>
      <c r="AT759" s="160"/>
      <c r="AU759" s="72"/>
      <c r="AV759" s="156"/>
      <c r="AW759" s="71"/>
      <c r="AX759" s="72"/>
      <c r="AY759" s="111"/>
      <c r="AZ759" s="71"/>
      <c r="BA759" s="72"/>
      <c r="BB759" s="171"/>
      <c r="BC759" s="72"/>
      <c r="BD759" s="75"/>
    </row>
    <row r="760" ht="16.5" customHeight="1" outlineLevel="1">
      <c r="A760" s="75"/>
      <c r="B760" s="105"/>
      <c r="C760" s="106"/>
      <c r="D760" s="72"/>
      <c r="E760" s="107"/>
      <c r="F760" s="71"/>
      <c r="G760" s="107"/>
      <c r="H760" s="71"/>
      <c r="I760" s="107"/>
      <c r="J760" s="71"/>
      <c r="K760" s="71"/>
      <c r="L760" s="71"/>
      <c r="M760" s="72"/>
      <c r="N760" s="246"/>
      <c r="O760" s="72"/>
      <c r="P760" s="109"/>
      <c r="Q760" s="71"/>
      <c r="R760" s="110"/>
      <c r="S760" s="72"/>
      <c r="T760" s="111"/>
      <c r="U760" s="72"/>
      <c r="V760" s="112"/>
      <c r="W760" s="71"/>
      <c r="X760" s="72"/>
      <c r="Y760" s="112"/>
      <c r="Z760" s="72"/>
      <c r="AA760" s="75"/>
      <c r="AB760" s="169"/>
      <c r="AC760" s="72"/>
      <c r="AD760" s="170"/>
      <c r="AE760" s="72"/>
      <c r="AF760" s="170"/>
      <c r="AG760" s="71"/>
      <c r="AH760" s="72"/>
      <c r="AI760" s="170"/>
      <c r="AJ760" s="71"/>
      <c r="AK760" s="72"/>
      <c r="AL760" s="170"/>
      <c r="AM760" s="72"/>
      <c r="AN760" s="111"/>
      <c r="AO760" s="72"/>
      <c r="AP760" s="156"/>
      <c r="AQ760" s="72"/>
      <c r="AR760" s="156"/>
      <c r="AS760" s="72"/>
      <c r="AT760" s="160"/>
      <c r="AU760" s="72"/>
      <c r="AV760" s="156"/>
      <c r="AW760" s="71"/>
      <c r="AX760" s="72"/>
      <c r="AY760" s="111"/>
      <c r="AZ760" s="71"/>
      <c r="BA760" s="72"/>
      <c r="BB760" s="171"/>
      <c r="BC760" s="72"/>
      <c r="BD760" s="75"/>
    </row>
    <row r="761" ht="16.5" customHeight="1" outlineLevel="1">
      <c r="A761" s="75"/>
      <c r="B761" s="105"/>
      <c r="C761" s="106"/>
      <c r="D761" s="72"/>
      <c r="E761" s="107"/>
      <c r="F761" s="71"/>
      <c r="G761" s="107"/>
      <c r="H761" s="71"/>
      <c r="I761" s="107"/>
      <c r="J761" s="71"/>
      <c r="K761" s="71"/>
      <c r="L761" s="71"/>
      <c r="M761" s="72"/>
      <c r="N761" s="246"/>
      <c r="O761" s="72"/>
      <c r="P761" s="109"/>
      <c r="Q761" s="71"/>
      <c r="R761" s="110"/>
      <c r="S761" s="72"/>
      <c r="T761" s="111"/>
      <c r="U761" s="72"/>
      <c r="V761" s="112"/>
      <c r="W761" s="71"/>
      <c r="X761" s="72"/>
      <c r="Y761" s="112"/>
      <c r="Z761" s="72"/>
      <c r="AA761" s="75"/>
      <c r="AB761" s="169"/>
      <c r="AC761" s="72"/>
      <c r="AD761" s="170"/>
      <c r="AE761" s="72"/>
      <c r="AF761" s="170"/>
      <c r="AG761" s="71"/>
      <c r="AH761" s="72"/>
      <c r="AI761" s="170"/>
      <c r="AJ761" s="71"/>
      <c r="AK761" s="72"/>
      <c r="AL761" s="170"/>
      <c r="AM761" s="72"/>
      <c r="AN761" s="111"/>
      <c r="AO761" s="72"/>
      <c r="AP761" s="156"/>
      <c r="AQ761" s="72"/>
      <c r="AR761" s="156"/>
      <c r="AS761" s="72"/>
      <c r="AT761" s="160"/>
      <c r="AU761" s="72"/>
      <c r="AV761" s="156"/>
      <c r="AW761" s="71"/>
      <c r="AX761" s="72"/>
      <c r="AY761" s="111"/>
      <c r="AZ761" s="71"/>
      <c r="BA761" s="72"/>
      <c r="BB761" s="171"/>
      <c r="BC761" s="72"/>
      <c r="BD761" s="75"/>
    </row>
    <row r="762" ht="16.5" customHeight="1" outlineLevel="1">
      <c r="A762" s="75"/>
      <c r="B762" s="105"/>
      <c r="C762" s="106"/>
      <c r="D762" s="72"/>
      <c r="E762" s="107"/>
      <c r="F762" s="71"/>
      <c r="G762" s="107"/>
      <c r="H762" s="71"/>
      <c r="I762" s="107"/>
      <c r="J762" s="71"/>
      <c r="K762" s="71"/>
      <c r="L762" s="71"/>
      <c r="M762" s="72"/>
      <c r="N762" s="246"/>
      <c r="O762" s="72"/>
      <c r="P762" s="109"/>
      <c r="Q762" s="71"/>
      <c r="R762" s="110"/>
      <c r="S762" s="72"/>
      <c r="T762" s="111"/>
      <c r="U762" s="72"/>
      <c r="V762" s="112"/>
      <c r="W762" s="71"/>
      <c r="X762" s="72"/>
      <c r="Y762" s="112"/>
      <c r="Z762" s="72"/>
      <c r="AA762" s="75"/>
      <c r="AB762" s="169"/>
      <c r="AC762" s="72"/>
      <c r="AD762" s="170"/>
      <c r="AE762" s="72"/>
      <c r="AF762" s="170"/>
      <c r="AG762" s="71"/>
      <c r="AH762" s="72"/>
      <c r="AI762" s="170"/>
      <c r="AJ762" s="71"/>
      <c r="AK762" s="72"/>
      <c r="AL762" s="170"/>
      <c r="AM762" s="72"/>
      <c r="AN762" s="111"/>
      <c r="AO762" s="72"/>
      <c r="AP762" s="156"/>
      <c r="AQ762" s="72"/>
      <c r="AR762" s="156"/>
      <c r="AS762" s="72"/>
      <c r="AT762" s="160"/>
      <c r="AU762" s="72"/>
      <c r="AV762" s="156"/>
      <c r="AW762" s="71"/>
      <c r="AX762" s="72"/>
      <c r="AY762" s="111"/>
      <c r="AZ762" s="71"/>
      <c r="BA762" s="72"/>
      <c r="BB762" s="171"/>
      <c r="BC762" s="72"/>
      <c r="BD762" s="75"/>
    </row>
    <row r="763" ht="16.5" customHeight="1" outlineLevel="1">
      <c r="A763" s="75"/>
      <c r="B763" s="105"/>
      <c r="C763" s="106"/>
      <c r="D763" s="72"/>
      <c r="E763" s="107"/>
      <c r="F763" s="71"/>
      <c r="G763" s="107"/>
      <c r="H763" s="71"/>
      <c r="I763" s="107"/>
      <c r="J763" s="71"/>
      <c r="K763" s="71"/>
      <c r="L763" s="71"/>
      <c r="M763" s="72"/>
      <c r="N763" s="246"/>
      <c r="O763" s="72"/>
      <c r="P763" s="109"/>
      <c r="Q763" s="71"/>
      <c r="R763" s="110"/>
      <c r="S763" s="72"/>
      <c r="T763" s="111"/>
      <c r="U763" s="72"/>
      <c r="V763" s="112"/>
      <c r="W763" s="71"/>
      <c r="X763" s="72"/>
      <c r="Y763" s="112"/>
      <c r="Z763" s="72"/>
      <c r="AA763" s="75"/>
      <c r="AB763" s="169"/>
      <c r="AC763" s="72"/>
      <c r="AD763" s="170"/>
      <c r="AE763" s="72"/>
      <c r="AF763" s="170"/>
      <c r="AG763" s="71"/>
      <c r="AH763" s="72"/>
      <c r="AI763" s="170"/>
      <c r="AJ763" s="71"/>
      <c r="AK763" s="72"/>
      <c r="AL763" s="170"/>
      <c r="AM763" s="72"/>
      <c r="AN763" s="111"/>
      <c r="AO763" s="72"/>
      <c r="AP763" s="156"/>
      <c r="AQ763" s="72"/>
      <c r="AR763" s="156"/>
      <c r="AS763" s="72"/>
      <c r="AT763" s="160"/>
      <c r="AU763" s="72"/>
      <c r="AV763" s="156"/>
      <c r="AW763" s="71"/>
      <c r="AX763" s="72"/>
      <c r="AY763" s="111"/>
      <c r="AZ763" s="71"/>
      <c r="BA763" s="72"/>
      <c r="BB763" s="171"/>
      <c r="BC763" s="72"/>
      <c r="BD763" s="75"/>
    </row>
    <row r="764" ht="16.5" customHeight="1" outlineLevel="1">
      <c r="A764" s="75"/>
      <c r="B764" s="105"/>
      <c r="C764" s="106"/>
      <c r="D764" s="72"/>
      <c r="E764" s="107"/>
      <c r="F764" s="71"/>
      <c r="G764" s="107"/>
      <c r="H764" s="71"/>
      <c r="I764" s="107"/>
      <c r="J764" s="71"/>
      <c r="K764" s="71"/>
      <c r="L764" s="71"/>
      <c r="M764" s="72"/>
      <c r="N764" s="246"/>
      <c r="O764" s="72"/>
      <c r="P764" s="109"/>
      <c r="Q764" s="71"/>
      <c r="R764" s="110"/>
      <c r="S764" s="72"/>
      <c r="T764" s="111"/>
      <c r="U764" s="72"/>
      <c r="V764" s="112"/>
      <c r="W764" s="71"/>
      <c r="X764" s="72"/>
      <c r="Y764" s="112"/>
      <c r="Z764" s="72"/>
      <c r="AA764" s="75"/>
      <c r="AB764" s="169"/>
      <c r="AC764" s="72"/>
      <c r="AD764" s="170"/>
      <c r="AE764" s="72"/>
      <c r="AF764" s="170"/>
      <c r="AG764" s="71"/>
      <c r="AH764" s="72"/>
      <c r="AI764" s="170"/>
      <c r="AJ764" s="71"/>
      <c r="AK764" s="72"/>
      <c r="AL764" s="170"/>
      <c r="AM764" s="72"/>
      <c r="AN764" s="111"/>
      <c r="AO764" s="72"/>
      <c r="AP764" s="156"/>
      <c r="AQ764" s="72"/>
      <c r="AR764" s="156"/>
      <c r="AS764" s="72"/>
      <c r="AT764" s="160"/>
      <c r="AU764" s="72"/>
      <c r="AV764" s="156"/>
      <c r="AW764" s="71"/>
      <c r="AX764" s="72"/>
      <c r="AY764" s="111"/>
      <c r="AZ764" s="71"/>
      <c r="BA764" s="72"/>
      <c r="BB764" s="171"/>
      <c r="BC764" s="72"/>
      <c r="BD764" s="75"/>
    </row>
    <row r="765" ht="16.5" customHeight="1" outlineLevel="1">
      <c r="A765" s="75"/>
      <c r="B765" s="105"/>
      <c r="C765" s="106"/>
      <c r="D765" s="72"/>
      <c r="E765" s="107"/>
      <c r="F765" s="71"/>
      <c r="G765" s="107"/>
      <c r="H765" s="71"/>
      <c r="I765" s="107"/>
      <c r="J765" s="71"/>
      <c r="K765" s="71"/>
      <c r="L765" s="71"/>
      <c r="M765" s="72"/>
      <c r="N765" s="246"/>
      <c r="O765" s="72"/>
      <c r="P765" s="109"/>
      <c r="Q765" s="71"/>
      <c r="R765" s="110"/>
      <c r="S765" s="72"/>
      <c r="T765" s="111"/>
      <c r="U765" s="72"/>
      <c r="V765" s="112"/>
      <c r="W765" s="71"/>
      <c r="X765" s="72"/>
      <c r="Y765" s="112"/>
      <c r="Z765" s="72"/>
      <c r="AA765" s="75"/>
      <c r="AB765" s="169"/>
      <c r="AC765" s="72"/>
      <c r="AD765" s="170"/>
      <c r="AE765" s="72"/>
      <c r="AF765" s="170"/>
      <c r="AG765" s="71"/>
      <c r="AH765" s="72"/>
      <c r="AI765" s="170"/>
      <c r="AJ765" s="71"/>
      <c r="AK765" s="72"/>
      <c r="AL765" s="170"/>
      <c r="AM765" s="72"/>
      <c r="AN765" s="111"/>
      <c r="AO765" s="72"/>
      <c r="AP765" s="156"/>
      <c r="AQ765" s="72"/>
      <c r="AR765" s="156"/>
      <c r="AS765" s="72"/>
      <c r="AT765" s="160"/>
      <c r="AU765" s="72"/>
      <c r="AV765" s="156"/>
      <c r="AW765" s="71"/>
      <c r="AX765" s="72"/>
      <c r="AY765" s="111"/>
      <c r="AZ765" s="71"/>
      <c r="BA765" s="72"/>
      <c r="BB765" s="171"/>
      <c r="BC765" s="72"/>
      <c r="BD765" s="75"/>
    </row>
    <row r="766" ht="16.5" customHeight="1" outlineLevel="1">
      <c r="A766" s="75"/>
      <c r="B766" s="105"/>
      <c r="C766" s="106"/>
      <c r="D766" s="72"/>
      <c r="E766" s="107"/>
      <c r="F766" s="71"/>
      <c r="G766" s="107"/>
      <c r="H766" s="71"/>
      <c r="I766" s="107"/>
      <c r="J766" s="71"/>
      <c r="K766" s="71"/>
      <c r="L766" s="71"/>
      <c r="M766" s="72"/>
      <c r="N766" s="246"/>
      <c r="O766" s="72"/>
      <c r="P766" s="109"/>
      <c r="Q766" s="71"/>
      <c r="R766" s="110"/>
      <c r="S766" s="72"/>
      <c r="T766" s="111"/>
      <c r="U766" s="72"/>
      <c r="V766" s="112"/>
      <c r="W766" s="71"/>
      <c r="X766" s="72"/>
      <c r="Y766" s="112"/>
      <c r="Z766" s="72"/>
      <c r="AA766" s="75"/>
      <c r="AB766" s="169"/>
      <c r="AC766" s="72"/>
      <c r="AD766" s="170"/>
      <c r="AE766" s="72"/>
      <c r="AF766" s="170"/>
      <c r="AG766" s="71"/>
      <c r="AH766" s="72"/>
      <c r="AI766" s="170"/>
      <c r="AJ766" s="71"/>
      <c r="AK766" s="72"/>
      <c r="AL766" s="170"/>
      <c r="AM766" s="72"/>
      <c r="AN766" s="111"/>
      <c r="AO766" s="72"/>
      <c r="AP766" s="156"/>
      <c r="AQ766" s="72"/>
      <c r="AR766" s="156"/>
      <c r="AS766" s="72"/>
      <c r="AT766" s="160"/>
      <c r="AU766" s="72"/>
      <c r="AV766" s="156"/>
      <c r="AW766" s="71"/>
      <c r="AX766" s="72"/>
      <c r="AY766" s="111"/>
      <c r="AZ766" s="71"/>
      <c r="BA766" s="72"/>
      <c r="BB766" s="171"/>
      <c r="BC766" s="72"/>
      <c r="BD766" s="75"/>
    </row>
    <row r="767" ht="16.5" customHeight="1" outlineLevel="1">
      <c r="A767" s="75"/>
      <c r="B767" s="105"/>
      <c r="C767" s="106"/>
      <c r="D767" s="72"/>
      <c r="E767" s="107"/>
      <c r="F767" s="71"/>
      <c r="G767" s="107"/>
      <c r="H767" s="71"/>
      <c r="I767" s="107"/>
      <c r="J767" s="71"/>
      <c r="K767" s="71"/>
      <c r="L767" s="71"/>
      <c r="M767" s="72"/>
      <c r="N767" s="246"/>
      <c r="O767" s="72"/>
      <c r="P767" s="109"/>
      <c r="Q767" s="71"/>
      <c r="R767" s="110"/>
      <c r="S767" s="72"/>
      <c r="T767" s="111"/>
      <c r="U767" s="72"/>
      <c r="V767" s="112"/>
      <c r="W767" s="71"/>
      <c r="X767" s="72"/>
      <c r="Y767" s="112"/>
      <c r="Z767" s="72"/>
      <c r="AA767" s="75"/>
      <c r="AB767" s="169"/>
      <c r="AC767" s="72"/>
      <c r="AD767" s="170"/>
      <c r="AE767" s="72"/>
      <c r="AF767" s="170"/>
      <c r="AG767" s="71"/>
      <c r="AH767" s="72"/>
      <c r="AI767" s="170"/>
      <c r="AJ767" s="71"/>
      <c r="AK767" s="72"/>
      <c r="AL767" s="170"/>
      <c r="AM767" s="72"/>
      <c r="AN767" s="111"/>
      <c r="AO767" s="72"/>
      <c r="AP767" s="156"/>
      <c r="AQ767" s="72"/>
      <c r="AR767" s="156"/>
      <c r="AS767" s="72"/>
      <c r="AT767" s="160"/>
      <c r="AU767" s="72"/>
      <c r="AV767" s="156"/>
      <c r="AW767" s="71"/>
      <c r="AX767" s="72"/>
      <c r="AY767" s="111"/>
      <c r="AZ767" s="71"/>
      <c r="BA767" s="72"/>
      <c r="BB767" s="171"/>
      <c r="BC767" s="72"/>
      <c r="BD767" s="75"/>
    </row>
    <row r="768" ht="16.5" customHeight="1" outlineLevel="1">
      <c r="A768" s="75"/>
      <c r="B768" s="105"/>
      <c r="C768" s="106"/>
      <c r="D768" s="72"/>
      <c r="E768" s="107"/>
      <c r="F768" s="71"/>
      <c r="G768" s="107"/>
      <c r="H768" s="71"/>
      <c r="I768" s="107"/>
      <c r="J768" s="71"/>
      <c r="K768" s="71"/>
      <c r="L768" s="71"/>
      <c r="M768" s="72"/>
      <c r="N768" s="246"/>
      <c r="O768" s="72"/>
      <c r="P768" s="109"/>
      <c r="Q768" s="71"/>
      <c r="R768" s="110"/>
      <c r="S768" s="72"/>
      <c r="T768" s="111"/>
      <c r="U768" s="72"/>
      <c r="V768" s="112"/>
      <c r="W768" s="71"/>
      <c r="X768" s="72"/>
      <c r="Y768" s="112"/>
      <c r="Z768" s="72"/>
      <c r="AA768" s="75"/>
      <c r="AB768" s="169"/>
      <c r="AC768" s="72"/>
      <c r="AD768" s="170"/>
      <c r="AE768" s="72"/>
      <c r="AF768" s="170"/>
      <c r="AG768" s="71"/>
      <c r="AH768" s="72"/>
      <c r="AI768" s="170"/>
      <c r="AJ768" s="71"/>
      <c r="AK768" s="72"/>
      <c r="AL768" s="170"/>
      <c r="AM768" s="72"/>
      <c r="AN768" s="111"/>
      <c r="AO768" s="72"/>
      <c r="AP768" s="156"/>
      <c r="AQ768" s="72"/>
      <c r="AR768" s="156"/>
      <c r="AS768" s="72"/>
      <c r="AT768" s="160"/>
      <c r="AU768" s="72"/>
      <c r="AV768" s="156"/>
      <c r="AW768" s="71"/>
      <c r="AX768" s="72"/>
      <c r="AY768" s="111"/>
      <c r="AZ768" s="71"/>
      <c r="BA768" s="72"/>
      <c r="BB768" s="171"/>
      <c r="BC768" s="72"/>
      <c r="BD768" s="75"/>
    </row>
    <row r="769" ht="16.5" customHeight="1" outlineLevel="1">
      <c r="A769" s="75"/>
      <c r="B769" s="105"/>
      <c r="C769" s="106"/>
      <c r="D769" s="72"/>
      <c r="E769" s="107"/>
      <c r="F769" s="71"/>
      <c r="G769" s="107"/>
      <c r="H769" s="71"/>
      <c r="I769" s="107"/>
      <c r="J769" s="71"/>
      <c r="K769" s="71"/>
      <c r="L769" s="71"/>
      <c r="M769" s="72"/>
      <c r="N769" s="246"/>
      <c r="O769" s="72"/>
      <c r="P769" s="109"/>
      <c r="Q769" s="71"/>
      <c r="R769" s="110"/>
      <c r="S769" s="72"/>
      <c r="T769" s="111"/>
      <c r="U769" s="72"/>
      <c r="V769" s="112"/>
      <c r="W769" s="71"/>
      <c r="X769" s="72"/>
      <c r="Y769" s="112"/>
      <c r="Z769" s="72"/>
      <c r="AA769" s="75"/>
      <c r="AB769" s="169"/>
      <c r="AC769" s="72"/>
      <c r="AD769" s="170"/>
      <c r="AE769" s="72"/>
      <c r="AF769" s="170"/>
      <c r="AG769" s="71"/>
      <c r="AH769" s="72"/>
      <c r="AI769" s="170"/>
      <c r="AJ769" s="71"/>
      <c r="AK769" s="72"/>
      <c r="AL769" s="170"/>
      <c r="AM769" s="72"/>
      <c r="AN769" s="111"/>
      <c r="AO769" s="72"/>
      <c r="AP769" s="156"/>
      <c r="AQ769" s="72"/>
      <c r="AR769" s="156"/>
      <c r="AS769" s="72"/>
      <c r="AT769" s="160"/>
      <c r="AU769" s="72"/>
      <c r="AV769" s="156"/>
      <c r="AW769" s="71"/>
      <c r="AX769" s="72"/>
      <c r="AY769" s="111"/>
      <c r="AZ769" s="71"/>
      <c r="BA769" s="72"/>
      <c r="BB769" s="171"/>
      <c r="BC769" s="72"/>
      <c r="BD769" s="75"/>
    </row>
    <row r="770" ht="16.5" customHeight="1" outlineLevel="1">
      <c r="A770" s="75"/>
      <c r="B770" s="105"/>
      <c r="C770" s="106"/>
      <c r="D770" s="72"/>
      <c r="E770" s="107"/>
      <c r="F770" s="71"/>
      <c r="G770" s="107"/>
      <c r="H770" s="71"/>
      <c r="I770" s="107"/>
      <c r="J770" s="71"/>
      <c r="K770" s="71"/>
      <c r="L770" s="71"/>
      <c r="M770" s="72"/>
      <c r="N770" s="246"/>
      <c r="O770" s="72"/>
      <c r="P770" s="109"/>
      <c r="Q770" s="71"/>
      <c r="R770" s="110"/>
      <c r="S770" s="72"/>
      <c r="T770" s="111"/>
      <c r="U770" s="72"/>
      <c r="V770" s="112"/>
      <c r="W770" s="71"/>
      <c r="X770" s="72"/>
      <c r="Y770" s="112"/>
      <c r="Z770" s="72"/>
      <c r="AA770" s="75"/>
      <c r="AB770" s="169"/>
      <c r="AC770" s="72"/>
      <c r="AD770" s="170"/>
      <c r="AE770" s="72"/>
      <c r="AF770" s="170"/>
      <c r="AG770" s="71"/>
      <c r="AH770" s="72"/>
      <c r="AI770" s="170"/>
      <c r="AJ770" s="71"/>
      <c r="AK770" s="72"/>
      <c r="AL770" s="170"/>
      <c r="AM770" s="72"/>
      <c r="AN770" s="111"/>
      <c r="AO770" s="72"/>
      <c r="AP770" s="156"/>
      <c r="AQ770" s="72"/>
      <c r="AR770" s="156"/>
      <c r="AS770" s="72"/>
      <c r="AT770" s="160"/>
      <c r="AU770" s="72"/>
      <c r="AV770" s="156"/>
      <c r="AW770" s="71"/>
      <c r="AX770" s="72"/>
      <c r="AY770" s="111"/>
      <c r="AZ770" s="71"/>
      <c r="BA770" s="72"/>
      <c r="BB770" s="171"/>
      <c r="BC770" s="72"/>
      <c r="BD770" s="75"/>
    </row>
    <row r="771" ht="16.5" customHeight="1" outlineLevel="1">
      <c r="A771" s="75"/>
      <c r="B771" s="105"/>
      <c r="C771" s="106"/>
      <c r="D771" s="72"/>
      <c r="E771" s="107"/>
      <c r="F771" s="71"/>
      <c r="G771" s="107"/>
      <c r="H771" s="71"/>
      <c r="I771" s="107"/>
      <c r="J771" s="71"/>
      <c r="K771" s="71"/>
      <c r="L771" s="71"/>
      <c r="M771" s="72"/>
      <c r="N771" s="246"/>
      <c r="O771" s="72"/>
      <c r="P771" s="109"/>
      <c r="Q771" s="71"/>
      <c r="R771" s="110"/>
      <c r="S771" s="72"/>
      <c r="T771" s="111"/>
      <c r="U771" s="72"/>
      <c r="V771" s="112"/>
      <c r="W771" s="71"/>
      <c r="X771" s="72"/>
      <c r="Y771" s="112"/>
      <c r="Z771" s="72"/>
      <c r="AA771" s="75"/>
      <c r="AB771" s="169"/>
      <c r="AC771" s="72"/>
      <c r="AD771" s="170"/>
      <c r="AE771" s="72"/>
      <c r="AF771" s="170"/>
      <c r="AG771" s="71"/>
      <c r="AH771" s="72"/>
      <c r="AI771" s="170"/>
      <c r="AJ771" s="71"/>
      <c r="AK771" s="72"/>
      <c r="AL771" s="170"/>
      <c r="AM771" s="72"/>
      <c r="AN771" s="111"/>
      <c r="AO771" s="72"/>
      <c r="AP771" s="156"/>
      <c r="AQ771" s="72"/>
      <c r="AR771" s="156"/>
      <c r="AS771" s="72"/>
      <c r="AT771" s="160"/>
      <c r="AU771" s="72"/>
      <c r="AV771" s="156"/>
      <c r="AW771" s="71"/>
      <c r="AX771" s="72"/>
      <c r="AY771" s="111"/>
      <c r="AZ771" s="71"/>
      <c r="BA771" s="72"/>
      <c r="BB771" s="171"/>
      <c r="BC771" s="72"/>
      <c r="BD771" s="75"/>
    </row>
    <row r="772" ht="16.5" customHeight="1" outlineLevel="1">
      <c r="A772" s="75"/>
      <c r="B772" s="105"/>
      <c r="C772" s="106"/>
      <c r="D772" s="72"/>
      <c r="E772" s="107"/>
      <c r="F772" s="71"/>
      <c r="G772" s="107"/>
      <c r="H772" s="71"/>
      <c r="I772" s="107"/>
      <c r="J772" s="71"/>
      <c r="K772" s="71"/>
      <c r="L772" s="71"/>
      <c r="M772" s="72"/>
      <c r="N772" s="246"/>
      <c r="O772" s="72"/>
      <c r="P772" s="109"/>
      <c r="Q772" s="71"/>
      <c r="R772" s="110"/>
      <c r="S772" s="72"/>
      <c r="T772" s="111"/>
      <c r="U772" s="72"/>
      <c r="V772" s="112"/>
      <c r="W772" s="71"/>
      <c r="X772" s="72"/>
      <c r="Y772" s="112"/>
      <c r="Z772" s="72"/>
      <c r="AA772" s="75"/>
      <c r="AB772" s="169"/>
      <c r="AC772" s="72"/>
      <c r="AD772" s="170"/>
      <c r="AE772" s="72"/>
      <c r="AF772" s="170"/>
      <c r="AG772" s="71"/>
      <c r="AH772" s="72"/>
      <c r="AI772" s="170"/>
      <c r="AJ772" s="71"/>
      <c r="AK772" s="72"/>
      <c r="AL772" s="170"/>
      <c r="AM772" s="72"/>
      <c r="AN772" s="111"/>
      <c r="AO772" s="72"/>
      <c r="AP772" s="156"/>
      <c r="AQ772" s="72"/>
      <c r="AR772" s="156"/>
      <c r="AS772" s="72"/>
      <c r="AT772" s="160"/>
      <c r="AU772" s="72"/>
      <c r="AV772" s="156"/>
      <c r="AW772" s="71"/>
      <c r="AX772" s="72"/>
      <c r="AY772" s="111"/>
      <c r="AZ772" s="71"/>
      <c r="BA772" s="72"/>
      <c r="BB772" s="171"/>
      <c r="BC772" s="72"/>
      <c r="BD772" s="75"/>
    </row>
    <row r="773" ht="16.5" customHeight="1" outlineLevel="1">
      <c r="A773" s="75"/>
      <c r="B773" s="105"/>
      <c r="C773" s="106"/>
      <c r="D773" s="72"/>
      <c r="E773" s="107"/>
      <c r="F773" s="71"/>
      <c r="G773" s="107"/>
      <c r="H773" s="71"/>
      <c r="I773" s="107"/>
      <c r="J773" s="71"/>
      <c r="K773" s="71"/>
      <c r="L773" s="71"/>
      <c r="M773" s="72"/>
      <c r="N773" s="246"/>
      <c r="O773" s="72"/>
      <c r="P773" s="109"/>
      <c r="Q773" s="71"/>
      <c r="R773" s="110"/>
      <c r="S773" s="72"/>
      <c r="T773" s="111"/>
      <c r="U773" s="72"/>
      <c r="V773" s="112"/>
      <c r="W773" s="71"/>
      <c r="X773" s="72"/>
      <c r="Y773" s="112"/>
      <c r="Z773" s="72"/>
      <c r="AA773" s="75"/>
      <c r="AB773" s="169"/>
      <c r="AC773" s="72"/>
      <c r="AD773" s="170"/>
      <c r="AE773" s="72"/>
      <c r="AF773" s="170"/>
      <c r="AG773" s="71"/>
      <c r="AH773" s="72"/>
      <c r="AI773" s="170"/>
      <c r="AJ773" s="71"/>
      <c r="AK773" s="72"/>
      <c r="AL773" s="170"/>
      <c r="AM773" s="72"/>
      <c r="AN773" s="111"/>
      <c r="AO773" s="72"/>
      <c r="AP773" s="156"/>
      <c r="AQ773" s="72"/>
      <c r="AR773" s="156"/>
      <c r="AS773" s="72"/>
      <c r="AT773" s="160"/>
      <c r="AU773" s="72"/>
      <c r="AV773" s="156"/>
      <c r="AW773" s="71"/>
      <c r="AX773" s="72"/>
      <c r="AY773" s="111"/>
      <c r="AZ773" s="71"/>
      <c r="BA773" s="72"/>
      <c r="BB773" s="171"/>
      <c r="BC773" s="72"/>
      <c r="BD773" s="75"/>
    </row>
    <row r="774" ht="16.5" customHeight="1" outlineLevel="1">
      <c r="A774" s="75"/>
      <c r="B774" s="105"/>
      <c r="C774" s="106"/>
      <c r="D774" s="72"/>
      <c r="E774" s="107"/>
      <c r="F774" s="71"/>
      <c r="G774" s="107"/>
      <c r="H774" s="71"/>
      <c r="I774" s="107"/>
      <c r="J774" s="71"/>
      <c r="K774" s="71"/>
      <c r="L774" s="71"/>
      <c r="M774" s="72"/>
      <c r="N774" s="246"/>
      <c r="O774" s="72"/>
      <c r="P774" s="109"/>
      <c r="Q774" s="71"/>
      <c r="R774" s="110"/>
      <c r="S774" s="72"/>
      <c r="T774" s="111"/>
      <c r="U774" s="72"/>
      <c r="V774" s="112"/>
      <c r="W774" s="71"/>
      <c r="X774" s="72"/>
      <c r="Y774" s="112"/>
      <c r="Z774" s="72"/>
      <c r="AA774" s="75"/>
      <c r="AB774" s="169"/>
      <c r="AC774" s="72"/>
      <c r="AD774" s="170"/>
      <c r="AE774" s="72"/>
      <c r="AF774" s="170"/>
      <c r="AG774" s="71"/>
      <c r="AH774" s="72"/>
      <c r="AI774" s="170"/>
      <c r="AJ774" s="71"/>
      <c r="AK774" s="72"/>
      <c r="AL774" s="170"/>
      <c r="AM774" s="72"/>
      <c r="AN774" s="111"/>
      <c r="AO774" s="72"/>
      <c r="AP774" s="156"/>
      <c r="AQ774" s="72"/>
      <c r="AR774" s="156"/>
      <c r="AS774" s="72"/>
      <c r="AT774" s="160"/>
      <c r="AU774" s="72"/>
      <c r="AV774" s="156"/>
      <c r="AW774" s="71"/>
      <c r="AX774" s="72"/>
      <c r="AY774" s="111"/>
      <c r="AZ774" s="71"/>
      <c r="BA774" s="72"/>
      <c r="BB774" s="171"/>
      <c r="BC774" s="72"/>
      <c r="BD774" s="75"/>
    </row>
    <row r="775" ht="16.5" customHeight="1" outlineLevel="1">
      <c r="A775" s="75"/>
      <c r="B775" s="105"/>
      <c r="C775" s="106"/>
      <c r="D775" s="72"/>
      <c r="E775" s="107"/>
      <c r="F775" s="71"/>
      <c r="G775" s="107"/>
      <c r="H775" s="71"/>
      <c r="I775" s="107"/>
      <c r="J775" s="71"/>
      <c r="K775" s="71"/>
      <c r="L775" s="71"/>
      <c r="M775" s="72"/>
      <c r="N775" s="246"/>
      <c r="O775" s="72"/>
      <c r="P775" s="109"/>
      <c r="Q775" s="71"/>
      <c r="R775" s="110"/>
      <c r="S775" s="72"/>
      <c r="T775" s="111"/>
      <c r="U775" s="72"/>
      <c r="V775" s="112"/>
      <c r="W775" s="71"/>
      <c r="X775" s="72"/>
      <c r="Y775" s="112"/>
      <c r="Z775" s="72"/>
      <c r="AA775" s="75"/>
      <c r="AB775" s="169"/>
      <c r="AC775" s="72"/>
      <c r="AD775" s="170"/>
      <c r="AE775" s="72"/>
      <c r="AF775" s="170"/>
      <c r="AG775" s="71"/>
      <c r="AH775" s="72"/>
      <c r="AI775" s="170"/>
      <c r="AJ775" s="71"/>
      <c r="AK775" s="72"/>
      <c r="AL775" s="170"/>
      <c r="AM775" s="72"/>
      <c r="AN775" s="111"/>
      <c r="AO775" s="72"/>
      <c r="AP775" s="156"/>
      <c r="AQ775" s="72"/>
      <c r="AR775" s="156"/>
      <c r="AS775" s="72"/>
      <c r="AT775" s="160"/>
      <c r="AU775" s="72"/>
      <c r="AV775" s="156"/>
      <c r="AW775" s="71"/>
      <c r="AX775" s="72"/>
      <c r="AY775" s="111"/>
      <c r="AZ775" s="71"/>
      <c r="BA775" s="72"/>
      <c r="BB775" s="171"/>
      <c r="BC775" s="72"/>
      <c r="BD775" s="75"/>
    </row>
    <row r="776" ht="16.5" customHeight="1" outlineLevel="1">
      <c r="A776" s="75"/>
      <c r="B776" s="105"/>
      <c r="C776" s="106"/>
      <c r="D776" s="72"/>
      <c r="E776" s="107"/>
      <c r="F776" s="71"/>
      <c r="G776" s="107"/>
      <c r="H776" s="71"/>
      <c r="I776" s="107"/>
      <c r="J776" s="71"/>
      <c r="K776" s="71"/>
      <c r="L776" s="71"/>
      <c r="M776" s="72"/>
      <c r="N776" s="246"/>
      <c r="O776" s="72"/>
      <c r="P776" s="109"/>
      <c r="Q776" s="71"/>
      <c r="R776" s="110"/>
      <c r="S776" s="72"/>
      <c r="T776" s="111"/>
      <c r="U776" s="72"/>
      <c r="V776" s="112"/>
      <c r="W776" s="71"/>
      <c r="X776" s="72"/>
      <c r="Y776" s="112"/>
      <c r="Z776" s="72"/>
      <c r="AA776" s="75"/>
      <c r="AB776" s="169"/>
      <c r="AC776" s="72"/>
      <c r="AD776" s="170"/>
      <c r="AE776" s="72"/>
      <c r="AF776" s="170"/>
      <c r="AG776" s="71"/>
      <c r="AH776" s="72"/>
      <c r="AI776" s="170"/>
      <c r="AJ776" s="71"/>
      <c r="AK776" s="72"/>
      <c r="AL776" s="170"/>
      <c r="AM776" s="72"/>
      <c r="AN776" s="111"/>
      <c r="AO776" s="72"/>
      <c r="AP776" s="156"/>
      <c r="AQ776" s="72"/>
      <c r="AR776" s="156"/>
      <c r="AS776" s="72"/>
      <c r="AT776" s="160"/>
      <c r="AU776" s="72"/>
      <c r="AV776" s="156"/>
      <c r="AW776" s="71"/>
      <c r="AX776" s="72"/>
      <c r="AY776" s="111"/>
      <c r="AZ776" s="71"/>
      <c r="BA776" s="72"/>
      <c r="BB776" s="171"/>
      <c r="BC776" s="72"/>
      <c r="BD776" s="75"/>
    </row>
    <row r="777" ht="16.5" customHeight="1" outlineLevel="1">
      <c r="A777" s="75"/>
      <c r="B777" s="105"/>
      <c r="C777" s="106"/>
      <c r="D777" s="72"/>
      <c r="E777" s="107"/>
      <c r="F777" s="71"/>
      <c r="G777" s="107"/>
      <c r="H777" s="71"/>
      <c r="I777" s="107"/>
      <c r="J777" s="71"/>
      <c r="K777" s="71"/>
      <c r="L777" s="71"/>
      <c r="M777" s="72"/>
      <c r="N777" s="246"/>
      <c r="O777" s="72"/>
      <c r="P777" s="109"/>
      <c r="Q777" s="71"/>
      <c r="R777" s="110"/>
      <c r="S777" s="72"/>
      <c r="T777" s="111"/>
      <c r="U777" s="72"/>
      <c r="V777" s="112"/>
      <c r="W777" s="71"/>
      <c r="X777" s="72"/>
      <c r="Y777" s="112"/>
      <c r="Z777" s="72"/>
      <c r="AA777" s="75"/>
      <c r="AB777" s="169"/>
      <c r="AC777" s="72"/>
      <c r="AD777" s="170"/>
      <c r="AE777" s="72"/>
      <c r="AF777" s="170"/>
      <c r="AG777" s="71"/>
      <c r="AH777" s="72"/>
      <c r="AI777" s="170"/>
      <c r="AJ777" s="71"/>
      <c r="AK777" s="72"/>
      <c r="AL777" s="170"/>
      <c r="AM777" s="72"/>
      <c r="AN777" s="111"/>
      <c r="AO777" s="72"/>
      <c r="AP777" s="156"/>
      <c r="AQ777" s="72"/>
      <c r="AR777" s="156"/>
      <c r="AS777" s="72"/>
      <c r="AT777" s="160"/>
      <c r="AU777" s="72"/>
      <c r="AV777" s="156"/>
      <c r="AW777" s="71"/>
      <c r="AX777" s="72"/>
      <c r="AY777" s="111"/>
      <c r="AZ777" s="71"/>
      <c r="BA777" s="72"/>
      <c r="BB777" s="171"/>
      <c r="BC777" s="72"/>
      <c r="BD777" s="75"/>
    </row>
    <row r="778" ht="16.5" customHeight="1" outlineLevel="1">
      <c r="A778" s="75"/>
      <c r="B778" s="105"/>
      <c r="C778" s="106"/>
      <c r="D778" s="72"/>
      <c r="E778" s="107"/>
      <c r="F778" s="71"/>
      <c r="G778" s="107"/>
      <c r="H778" s="71"/>
      <c r="I778" s="107"/>
      <c r="J778" s="71"/>
      <c r="K778" s="71"/>
      <c r="L778" s="71"/>
      <c r="M778" s="72"/>
      <c r="N778" s="246"/>
      <c r="O778" s="72"/>
      <c r="P778" s="109"/>
      <c r="Q778" s="71"/>
      <c r="R778" s="110"/>
      <c r="S778" s="72"/>
      <c r="T778" s="111"/>
      <c r="U778" s="72"/>
      <c r="V778" s="112"/>
      <c r="W778" s="71"/>
      <c r="X778" s="72"/>
      <c r="Y778" s="112"/>
      <c r="Z778" s="72"/>
      <c r="AA778" s="75"/>
      <c r="AB778" s="169"/>
      <c r="AC778" s="72"/>
      <c r="AD778" s="170"/>
      <c r="AE778" s="72"/>
      <c r="AF778" s="170"/>
      <c r="AG778" s="71"/>
      <c r="AH778" s="72"/>
      <c r="AI778" s="170"/>
      <c r="AJ778" s="71"/>
      <c r="AK778" s="72"/>
      <c r="AL778" s="170"/>
      <c r="AM778" s="72"/>
      <c r="AN778" s="111"/>
      <c r="AO778" s="72"/>
      <c r="AP778" s="156"/>
      <c r="AQ778" s="72"/>
      <c r="AR778" s="156"/>
      <c r="AS778" s="72"/>
      <c r="AT778" s="160"/>
      <c r="AU778" s="72"/>
      <c r="AV778" s="156"/>
      <c r="AW778" s="71"/>
      <c r="AX778" s="72"/>
      <c r="AY778" s="111"/>
      <c r="AZ778" s="71"/>
      <c r="BA778" s="72"/>
      <c r="BB778" s="171"/>
      <c r="BC778" s="72"/>
      <c r="BD778" s="75"/>
    </row>
    <row r="779" ht="16.5" customHeight="1" outlineLevel="1">
      <c r="A779" s="75"/>
      <c r="B779" s="105"/>
      <c r="C779" s="106"/>
      <c r="D779" s="72"/>
      <c r="E779" s="107"/>
      <c r="F779" s="71"/>
      <c r="G779" s="107"/>
      <c r="H779" s="71"/>
      <c r="I779" s="107"/>
      <c r="J779" s="71"/>
      <c r="K779" s="71"/>
      <c r="L779" s="71"/>
      <c r="M779" s="72"/>
      <c r="N779" s="246"/>
      <c r="O779" s="72"/>
      <c r="P779" s="109"/>
      <c r="Q779" s="71"/>
      <c r="R779" s="110"/>
      <c r="S779" s="72"/>
      <c r="T779" s="111"/>
      <c r="U779" s="72"/>
      <c r="V779" s="112"/>
      <c r="W779" s="71"/>
      <c r="X779" s="72"/>
      <c r="Y779" s="112"/>
      <c r="Z779" s="72"/>
      <c r="AA779" s="75"/>
      <c r="AB779" s="169"/>
      <c r="AC779" s="72"/>
      <c r="AD779" s="170"/>
      <c r="AE779" s="72"/>
      <c r="AF779" s="170"/>
      <c r="AG779" s="71"/>
      <c r="AH779" s="72"/>
      <c r="AI779" s="170"/>
      <c r="AJ779" s="71"/>
      <c r="AK779" s="72"/>
      <c r="AL779" s="170"/>
      <c r="AM779" s="72"/>
      <c r="AN779" s="111"/>
      <c r="AO779" s="72"/>
      <c r="AP779" s="156"/>
      <c r="AQ779" s="72"/>
      <c r="AR779" s="156"/>
      <c r="AS779" s="72"/>
      <c r="AT779" s="160"/>
      <c r="AU779" s="72"/>
      <c r="AV779" s="156"/>
      <c r="AW779" s="71"/>
      <c r="AX779" s="72"/>
      <c r="AY779" s="111"/>
      <c r="AZ779" s="71"/>
      <c r="BA779" s="72"/>
      <c r="BB779" s="171"/>
      <c r="BC779" s="72"/>
      <c r="BD779" s="75"/>
    </row>
    <row r="780" ht="16.5" customHeight="1" outlineLevel="1">
      <c r="A780" s="75"/>
      <c r="B780" s="105"/>
      <c r="C780" s="106"/>
      <c r="D780" s="72"/>
      <c r="E780" s="107"/>
      <c r="F780" s="71"/>
      <c r="G780" s="107"/>
      <c r="H780" s="71"/>
      <c r="I780" s="107"/>
      <c r="J780" s="71"/>
      <c r="K780" s="71"/>
      <c r="L780" s="71"/>
      <c r="M780" s="72"/>
      <c r="N780" s="246"/>
      <c r="O780" s="72"/>
      <c r="P780" s="109"/>
      <c r="Q780" s="71"/>
      <c r="R780" s="110"/>
      <c r="S780" s="72"/>
      <c r="T780" s="111"/>
      <c r="U780" s="72"/>
      <c r="V780" s="112"/>
      <c r="W780" s="71"/>
      <c r="X780" s="72"/>
      <c r="Y780" s="112"/>
      <c r="Z780" s="72"/>
      <c r="AA780" s="75"/>
      <c r="AB780" s="169"/>
      <c r="AC780" s="72"/>
      <c r="AD780" s="170"/>
      <c r="AE780" s="72"/>
      <c r="AF780" s="170"/>
      <c r="AG780" s="71"/>
      <c r="AH780" s="72"/>
      <c r="AI780" s="170"/>
      <c r="AJ780" s="71"/>
      <c r="AK780" s="72"/>
      <c r="AL780" s="170"/>
      <c r="AM780" s="72"/>
      <c r="AN780" s="111"/>
      <c r="AO780" s="72"/>
      <c r="AP780" s="156"/>
      <c r="AQ780" s="72"/>
      <c r="AR780" s="156"/>
      <c r="AS780" s="72"/>
      <c r="AT780" s="160"/>
      <c r="AU780" s="72"/>
      <c r="AV780" s="156"/>
      <c r="AW780" s="71"/>
      <c r="AX780" s="72"/>
      <c r="AY780" s="111"/>
      <c r="AZ780" s="71"/>
      <c r="BA780" s="72"/>
      <c r="BB780" s="171"/>
      <c r="BC780" s="72"/>
      <c r="BD780" s="75"/>
    </row>
    <row r="781" ht="16.5" customHeight="1" outlineLevel="1">
      <c r="A781" s="75"/>
      <c r="B781" s="105"/>
      <c r="C781" s="106"/>
      <c r="D781" s="72"/>
      <c r="E781" s="107"/>
      <c r="F781" s="71"/>
      <c r="G781" s="107"/>
      <c r="H781" s="71"/>
      <c r="I781" s="107"/>
      <c r="J781" s="71"/>
      <c r="K781" s="71"/>
      <c r="L781" s="71"/>
      <c r="M781" s="72"/>
      <c r="N781" s="246"/>
      <c r="O781" s="72"/>
      <c r="P781" s="109"/>
      <c r="Q781" s="71"/>
      <c r="R781" s="110"/>
      <c r="S781" s="72"/>
      <c r="T781" s="111"/>
      <c r="U781" s="72"/>
      <c r="V781" s="112"/>
      <c r="W781" s="71"/>
      <c r="X781" s="72"/>
      <c r="Y781" s="112"/>
      <c r="Z781" s="72"/>
      <c r="AA781" s="75"/>
      <c r="AB781" s="169"/>
      <c r="AC781" s="72"/>
      <c r="AD781" s="170"/>
      <c r="AE781" s="72"/>
      <c r="AF781" s="170"/>
      <c r="AG781" s="71"/>
      <c r="AH781" s="72"/>
      <c r="AI781" s="170"/>
      <c r="AJ781" s="71"/>
      <c r="AK781" s="72"/>
      <c r="AL781" s="170"/>
      <c r="AM781" s="72"/>
      <c r="AN781" s="111"/>
      <c r="AO781" s="72"/>
      <c r="AP781" s="156"/>
      <c r="AQ781" s="72"/>
      <c r="AR781" s="156"/>
      <c r="AS781" s="72"/>
      <c r="AT781" s="160"/>
      <c r="AU781" s="72"/>
      <c r="AV781" s="156"/>
      <c r="AW781" s="71"/>
      <c r="AX781" s="72"/>
      <c r="AY781" s="111"/>
      <c r="AZ781" s="71"/>
      <c r="BA781" s="72"/>
      <c r="BB781" s="171"/>
      <c r="BC781" s="72"/>
      <c r="BD781" s="75"/>
    </row>
    <row r="782" ht="16.5" customHeight="1" outlineLevel="1">
      <c r="A782" s="75"/>
      <c r="B782" s="105"/>
      <c r="C782" s="106"/>
      <c r="D782" s="72"/>
      <c r="E782" s="107"/>
      <c r="F782" s="71"/>
      <c r="G782" s="107"/>
      <c r="H782" s="71"/>
      <c r="I782" s="107"/>
      <c r="J782" s="71"/>
      <c r="K782" s="71"/>
      <c r="L782" s="71"/>
      <c r="M782" s="72"/>
      <c r="N782" s="246"/>
      <c r="O782" s="72"/>
      <c r="P782" s="109"/>
      <c r="Q782" s="71"/>
      <c r="R782" s="110"/>
      <c r="S782" s="72"/>
      <c r="T782" s="111"/>
      <c r="U782" s="72"/>
      <c r="V782" s="112"/>
      <c r="W782" s="71"/>
      <c r="X782" s="72"/>
      <c r="Y782" s="112"/>
      <c r="Z782" s="72"/>
      <c r="AA782" s="75"/>
      <c r="AB782" s="169"/>
      <c r="AC782" s="72"/>
      <c r="AD782" s="170"/>
      <c r="AE782" s="72"/>
      <c r="AF782" s="170"/>
      <c r="AG782" s="71"/>
      <c r="AH782" s="72"/>
      <c r="AI782" s="170"/>
      <c r="AJ782" s="71"/>
      <c r="AK782" s="72"/>
      <c r="AL782" s="170"/>
      <c r="AM782" s="72"/>
      <c r="AN782" s="111"/>
      <c r="AO782" s="72"/>
      <c r="AP782" s="156"/>
      <c r="AQ782" s="72"/>
      <c r="AR782" s="156"/>
      <c r="AS782" s="72"/>
      <c r="AT782" s="160"/>
      <c r="AU782" s="72"/>
      <c r="AV782" s="156"/>
      <c r="AW782" s="71"/>
      <c r="AX782" s="72"/>
      <c r="AY782" s="111"/>
      <c r="AZ782" s="71"/>
      <c r="BA782" s="72"/>
      <c r="BB782" s="171"/>
      <c r="BC782" s="72"/>
      <c r="BD782" s="75"/>
    </row>
    <row r="783" ht="16.5" customHeight="1" outlineLevel="1">
      <c r="A783" s="75"/>
      <c r="B783" s="105"/>
      <c r="C783" s="106"/>
      <c r="D783" s="72"/>
      <c r="E783" s="107"/>
      <c r="F783" s="71"/>
      <c r="G783" s="107"/>
      <c r="H783" s="71"/>
      <c r="I783" s="107"/>
      <c r="J783" s="71"/>
      <c r="K783" s="71"/>
      <c r="L783" s="71"/>
      <c r="M783" s="72"/>
      <c r="N783" s="246"/>
      <c r="O783" s="72"/>
      <c r="P783" s="109"/>
      <c r="Q783" s="71"/>
      <c r="R783" s="110"/>
      <c r="S783" s="72"/>
      <c r="T783" s="111"/>
      <c r="U783" s="72"/>
      <c r="V783" s="112"/>
      <c r="W783" s="71"/>
      <c r="X783" s="72"/>
      <c r="Y783" s="112"/>
      <c r="Z783" s="72"/>
      <c r="AA783" s="75"/>
      <c r="AB783" s="169"/>
      <c r="AC783" s="72"/>
      <c r="AD783" s="170"/>
      <c r="AE783" s="72"/>
      <c r="AF783" s="170"/>
      <c r="AG783" s="71"/>
      <c r="AH783" s="72"/>
      <c r="AI783" s="170"/>
      <c r="AJ783" s="71"/>
      <c r="AK783" s="72"/>
      <c r="AL783" s="170"/>
      <c r="AM783" s="72"/>
      <c r="AN783" s="111"/>
      <c r="AO783" s="72"/>
      <c r="AP783" s="156"/>
      <c r="AQ783" s="72"/>
      <c r="AR783" s="156"/>
      <c r="AS783" s="72"/>
      <c r="AT783" s="160"/>
      <c r="AU783" s="72"/>
      <c r="AV783" s="156"/>
      <c r="AW783" s="71"/>
      <c r="AX783" s="72"/>
      <c r="AY783" s="111"/>
      <c r="AZ783" s="71"/>
      <c r="BA783" s="72"/>
      <c r="BB783" s="171"/>
      <c r="BC783" s="72"/>
      <c r="BD783" s="75"/>
    </row>
    <row r="784" ht="16.5" customHeight="1" outlineLevel="1">
      <c r="A784" s="75"/>
      <c r="B784" s="105"/>
      <c r="C784" s="106"/>
      <c r="D784" s="72"/>
      <c r="E784" s="107"/>
      <c r="F784" s="71"/>
      <c r="G784" s="107"/>
      <c r="H784" s="71"/>
      <c r="I784" s="107"/>
      <c r="J784" s="71"/>
      <c r="K784" s="71"/>
      <c r="L784" s="71"/>
      <c r="M784" s="72"/>
      <c r="N784" s="246"/>
      <c r="O784" s="72"/>
      <c r="P784" s="109"/>
      <c r="Q784" s="71"/>
      <c r="R784" s="110"/>
      <c r="S784" s="72"/>
      <c r="T784" s="111"/>
      <c r="U784" s="72"/>
      <c r="V784" s="112"/>
      <c r="W784" s="71"/>
      <c r="X784" s="72"/>
      <c r="Y784" s="112"/>
      <c r="Z784" s="72"/>
      <c r="AA784" s="75"/>
      <c r="AB784" s="169"/>
      <c r="AC784" s="72"/>
      <c r="AD784" s="170"/>
      <c r="AE784" s="72"/>
      <c r="AF784" s="170"/>
      <c r="AG784" s="71"/>
      <c r="AH784" s="72"/>
      <c r="AI784" s="170"/>
      <c r="AJ784" s="71"/>
      <c r="AK784" s="72"/>
      <c r="AL784" s="170"/>
      <c r="AM784" s="72"/>
      <c r="AN784" s="111"/>
      <c r="AO784" s="72"/>
      <c r="AP784" s="156"/>
      <c r="AQ784" s="72"/>
      <c r="AR784" s="156"/>
      <c r="AS784" s="72"/>
      <c r="AT784" s="160"/>
      <c r="AU784" s="72"/>
      <c r="AV784" s="156"/>
      <c r="AW784" s="71"/>
      <c r="AX784" s="72"/>
      <c r="AY784" s="111"/>
      <c r="AZ784" s="71"/>
      <c r="BA784" s="72"/>
      <c r="BB784" s="171"/>
      <c r="BC784" s="72"/>
      <c r="BD784" s="75"/>
    </row>
    <row r="785" ht="16.5" customHeight="1" outlineLevel="1">
      <c r="A785" s="75"/>
      <c r="B785" s="105"/>
      <c r="C785" s="106"/>
      <c r="D785" s="72"/>
      <c r="E785" s="107"/>
      <c r="F785" s="71"/>
      <c r="G785" s="107"/>
      <c r="H785" s="71"/>
      <c r="I785" s="107"/>
      <c r="J785" s="71"/>
      <c r="K785" s="71"/>
      <c r="L785" s="71"/>
      <c r="M785" s="72"/>
      <c r="N785" s="246"/>
      <c r="O785" s="72"/>
      <c r="P785" s="109"/>
      <c r="Q785" s="71"/>
      <c r="R785" s="110"/>
      <c r="S785" s="72"/>
      <c r="T785" s="111"/>
      <c r="U785" s="72"/>
      <c r="V785" s="112"/>
      <c r="W785" s="71"/>
      <c r="X785" s="72"/>
      <c r="Y785" s="112"/>
      <c r="Z785" s="72"/>
      <c r="AA785" s="75"/>
      <c r="AB785" s="169"/>
      <c r="AC785" s="72"/>
      <c r="AD785" s="170"/>
      <c r="AE785" s="72"/>
      <c r="AF785" s="170"/>
      <c r="AG785" s="71"/>
      <c r="AH785" s="72"/>
      <c r="AI785" s="170"/>
      <c r="AJ785" s="71"/>
      <c r="AK785" s="72"/>
      <c r="AL785" s="170"/>
      <c r="AM785" s="72"/>
      <c r="AN785" s="111"/>
      <c r="AO785" s="72"/>
      <c r="AP785" s="156"/>
      <c r="AQ785" s="72"/>
      <c r="AR785" s="156"/>
      <c r="AS785" s="72"/>
      <c r="AT785" s="160"/>
      <c r="AU785" s="72"/>
      <c r="AV785" s="156"/>
      <c r="AW785" s="71"/>
      <c r="AX785" s="72"/>
      <c r="AY785" s="111"/>
      <c r="AZ785" s="71"/>
      <c r="BA785" s="72"/>
      <c r="BB785" s="171"/>
      <c r="BC785" s="72"/>
      <c r="BD785" s="75"/>
    </row>
    <row r="786" ht="16.5" customHeight="1" outlineLevel="1">
      <c r="A786" s="75"/>
      <c r="B786" s="105"/>
      <c r="C786" s="106"/>
      <c r="D786" s="72"/>
      <c r="E786" s="107"/>
      <c r="F786" s="71"/>
      <c r="G786" s="107"/>
      <c r="H786" s="71"/>
      <c r="I786" s="107"/>
      <c r="J786" s="71"/>
      <c r="K786" s="71"/>
      <c r="L786" s="71"/>
      <c r="M786" s="72"/>
      <c r="N786" s="246"/>
      <c r="O786" s="72"/>
      <c r="P786" s="109"/>
      <c r="Q786" s="71"/>
      <c r="R786" s="110"/>
      <c r="S786" s="72"/>
      <c r="T786" s="111"/>
      <c r="U786" s="72"/>
      <c r="V786" s="112"/>
      <c r="W786" s="71"/>
      <c r="X786" s="72"/>
      <c r="Y786" s="112"/>
      <c r="Z786" s="72"/>
      <c r="AA786" s="75"/>
      <c r="AB786" s="169"/>
      <c r="AC786" s="72"/>
      <c r="AD786" s="170"/>
      <c r="AE786" s="72"/>
      <c r="AF786" s="170"/>
      <c r="AG786" s="71"/>
      <c r="AH786" s="72"/>
      <c r="AI786" s="170"/>
      <c r="AJ786" s="71"/>
      <c r="AK786" s="72"/>
      <c r="AL786" s="170"/>
      <c r="AM786" s="72"/>
      <c r="AN786" s="111"/>
      <c r="AO786" s="72"/>
      <c r="AP786" s="156"/>
      <c r="AQ786" s="72"/>
      <c r="AR786" s="156"/>
      <c r="AS786" s="72"/>
      <c r="AT786" s="160"/>
      <c r="AU786" s="72"/>
      <c r="AV786" s="156"/>
      <c r="AW786" s="71"/>
      <c r="AX786" s="72"/>
      <c r="AY786" s="111"/>
      <c r="AZ786" s="71"/>
      <c r="BA786" s="72"/>
      <c r="BB786" s="171"/>
      <c r="BC786" s="72"/>
      <c r="BD786" s="75"/>
    </row>
    <row r="787" ht="16.5" customHeight="1" outlineLevel="1">
      <c r="A787" s="75"/>
      <c r="B787" s="105"/>
      <c r="C787" s="106"/>
      <c r="D787" s="72"/>
      <c r="E787" s="107"/>
      <c r="F787" s="71"/>
      <c r="G787" s="107"/>
      <c r="H787" s="71"/>
      <c r="I787" s="107"/>
      <c r="J787" s="71"/>
      <c r="K787" s="71"/>
      <c r="L787" s="71"/>
      <c r="M787" s="72"/>
      <c r="N787" s="246"/>
      <c r="O787" s="72"/>
      <c r="P787" s="109"/>
      <c r="Q787" s="71"/>
      <c r="R787" s="110"/>
      <c r="S787" s="72"/>
      <c r="T787" s="111"/>
      <c r="U787" s="72"/>
      <c r="V787" s="112"/>
      <c r="W787" s="71"/>
      <c r="X787" s="72"/>
      <c r="Y787" s="112"/>
      <c r="Z787" s="72"/>
      <c r="AA787" s="75"/>
      <c r="AB787" s="169"/>
      <c r="AC787" s="72"/>
      <c r="AD787" s="170"/>
      <c r="AE787" s="72"/>
      <c r="AF787" s="170"/>
      <c r="AG787" s="71"/>
      <c r="AH787" s="72"/>
      <c r="AI787" s="170"/>
      <c r="AJ787" s="71"/>
      <c r="AK787" s="72"/>
      <c r="AL787" s="170"/>
      <c r="AM787" s="72"/>
      <c r="AN787" s="111"/>
      <c r="AO787" s="72"/>
      <c r="AP787" s="156"/>
      <c r="AQ787" s="72"/>
      <c r="AR787" s="156"/>
      <c r="AS787" s="72"/>
      <c r="AT787" s="160"/>
      <c r="AU787" s="72"/>
      <c r="AV787" s="156"/>
      <c r="AW787" s="71"/>
      <c r="AX787" s="72"/>
      <c r="AY787" s="111"/>
      <c r="AZ787" s="71"/>
      <c r="BA787" s="72"/>
      <c r="BB787" s="171"/>
      <c r="BC787" s="72"/>
      <c r="BD787" s="75"/>
    </row>
    <row r="788" ht="16.5" customHeight="1" outlineLevel="1">
      <c r="A788" s="75"/>
      <c r="B788" s="105"/>
      <c r="C788" s="106"/>
      <c r="D788" s="72"/>
      <c r="E788" s="107"/>
      <c r="F788" s="71"/>
      <c r="G788" s="107"/>
      <c r="H788" s="71"/>
      <c r="I788" s="107"/>
      <c r="J788" s="71"/>
      <c r="K788" s="71"/>
      <c r="L788" s="71"/>
      <c r="M788" s="72"/>
      <c r="N788" s="246"/>
      <c r="O788" s="72"/>
      <c r="P788" s="109"/>
      <c r="Q788" s="71"/>
      <c r="R788" s="110"/>
      <c r="S788" s="72"/>
      <c r="T788" s="111"/>
      <c r="U788" s="72"/>
      <c r="V788" s="112"/>
      <c r="W788" s="71"/>
      <c r="X788" s="72"/>
      <c r="Y788" s="112"/>
      <c r="Z788" s="72"/>
      <c r="AA788" s="75"/>
      <c r="AB788" s="169"/>
      <c r="AC788" s="72"/>
      <c r="AD788" s="170"/>
      <c r="AE788" s="72"/>
      <c r="AF788" s="170"/>
      <c r="AG788" s="71"/>
      <c r="AH788" s="72"/>
      <c r="AI788" s="170"/>
      <c r="AJ788" s="71"/>
      <c r="AK788" s="72"/>
      <c r="AL788" s="170"/>
      <c r="AM788" s="72"/>
      <c r="AN788" s="111"/>
      <c r="AO788" s="72"/>
      <c r="AP788" s="156"/>
      <c r="AQ788" s="72"/>
      <c r="AR788" s="156"/>
      <c r="AS788" s="72"/>
      <c r="AT788" s="160"/>
      <c r="AU788" s="72"/>
      <c r="AV788" s="156"/>
      <c r="AW788" s="71"/>
      <c r="AX788" s="72"/>
      <c r="AY788" s="111"/>
      <c r="AZ788" s="71"/>
      <c r="BA788" s="72"/>
      <c r="BB788" s="171"/>
      <c r="BC788" s="72"/>
      <c r="BD788" s="75"/>
    </row>
    <row r="789" ht="16.5" customHeight="1" outlineLevel="1">
      <c r="A789" s="75"/>
      <c r="B789" s="105"/>
      <c r="C789" s="106"/>
      <c r="D789" s="72"/>
      <c r="E789" s="107"/>
      <c r="F789" s="71"/>
      <c r="G789" s="107"/>
      <c r="H789" s="71"/>
      <c r="I789" s="107"/>
      <c r="J789" s="71"/>
      <c r="K789" s="71"/>
      <c r="L789" s="71"/>
      <c r="M789" s="72"/>
      <c r="N789" s="246"/>
      <c r="O789" s="72"/>
      <c r="P789" s="109"/>
      <c r="Q789" s="71"/>
      <c r="R789" s="110"/>
      <c r="S789" s="72"/>
      <c r="T789" s="111"/>
      <c r="U789" s="72"/>
      <c r="V789" s="112"/>
      <c r="W789" s="71"/>
      <c r="X789" s="72"/>
      <c r="Y789" s="112"/>
      <c r="Z789" s="72"/>
      <c r="AA789" s="75"/>
      <c r="AB789" s="169"/>
      <c r="AC789" s="72"/>
      <c r="AD789" s="170"/>
      <c r="AE789" s="72"/>
      <c r="AF789" s="170"/>
      <c r="AG789" s="71"/>
      <c r="AH789" s="72"/>
      <c r="AI789" s="170"/>
      <c r="AJ789" s="71"/>
      <c r="AK789" s="72"/>
      <c r="AL789" s="170"/>
      <c r="AM789" s="72"/>
      <c r="AN789" s="111"/>
      <c r="AO789" s="72"/>
      <c r="AP789" s="156"/>
      <c r="AQ789" s="72"/>
      <c r="AR789" s="156"/>
      <c r="AS789" s="72"/>
      <c r="AT789" s="160"/>
      <c r="AU789" s="72"/>
      <c r="AV789" s="156"/>
      <c r="AW789" s="71"/>
      <c r="AX789" s="72"/>
      <c r="AY789" s="111"/>
      <c r="AZ789" s="71"/>
      <c r="BA789" s="72"/>
      <c r="BB789" s="171"/>
      <c r="BC789" s="72"/>
      <c r="BD789" s="75"/>
    </row>
    <row r="790" ht="16.5" customHeight="1" outlineLevel="1">
      <c r="A790" s="75"/>
      <c r="B790" s="105"/>
      <c r="C790" s="106"/>
      <c r="D790" s="72"/>
      <c r="E790" s="107"/>
      <c r="F790" s="71"/>
      <c r="G790" s="107"/>
      <c r="H790" s="71"/>
      <c r="I790" s="107"/>
      <c r="J790" s="71"/>
      <c r="K790" s="71"/>
      <c r="L790" s="71"/>
      <c r="M790" s="72"/>
      <c r="N790" s="246"/>
      <c r="O790" s="72"/>
      <c r="P790" s="109"/>
      <c r="Q790" s="71"/>
      <c r="R790" s="110"/>
      <c r="S790" s="72"/>
      <c r="T790" s="111"/>
      <c r="U790" s="72"/>
      <c r="V790" s="112"/>
      <c r="W790" s="71"/>
      <c r="X790" s="72"/>
      <c r="Y790" s="112"/>
      <c r="Z790" s="72"/>
      <c r="AA790" s="75"/>
      <c r="AB790" s="169"/>
      <c r="AC790" s="72"/>
      <c r="AD790" s="170"/>
      <c r="AE790" s="72"/>
      <c r="AF790" s="170"/>
      <c r="AG790" s="71"/>
      <c r="AH790" s="72"/>
      <c r="AI790" s="170"/>
      <c r="AJ790" s="71"/>
      <c r="AK790" s="72"/>
      <c r="AL790" s="170"/>
      <c r="AM790" s="72"/>
      <c r="AN790" s="111"/>
      <c r="AO790" s="72"/>
      <c r="AP790" s="156"/>
      <c r="AQ790" s="72"/>
      <c r="AR790" s="156"/>
      <c r="AS790" s="72"/>
      <c r="AT790" s="160"/>
      <c r="AU790" s="72"/>
      <c r="AV790" s="156"/>
      <c r="AW790" s="71"/>
      <c r="AX790" s="72"/>
      <c r="AY790" s="111"/>
      <c r="AZ790" s="71"/>
      <c r="BA790" s="72"/>
      <c r="BB790" s="171"/>
      <c r="BC790" s="72"/>
      <c r="BD790" s="75"/>
    </row>
    <row r="791" ht="16.5" customHeight="1" outlineLevel="1">
      <c r="A791" s="75"/>
      <c r="B791" s="105"/>
      <c r="C791" s="106"/>
      <c r="D791" s="72"/>
      <c r="E791" s="107"/>
      <c r="F791" s="71"/>
      <c r="G791" s="107"/>
      <c r="H791" s="71"/>
      <c r="I791" s="107"/>
      <c r="J791" s="71"/>
      <c r="K791" s="71"/>
      <c r="L791" s="71"/>
      <c r="M791" s="72"/>
      <c r="N791" s="246"/>
      <c r="O791" s="72"/>
      <c r="P791" s="109"/>
      <c r="Q791" s="71"/>
      <c r="R791" s="110"/>
      <c r="S791" s="72"/>
      <c r="T791" s="111"/>
      <c r="U791" s="72"/>
      <c r="V791" s="112"/>
      <c r="W791" s="71"/>
      <c r="X791" s="72"/>
      <c r="Y791" s="112"/>
      <c r="Z791" s="72"/>
      <c r="AA791" s="75"/>
      <c r="AB791" s="169"/>
      <c r="AC791" s="72"/>
      <c r="AD791" s="170"/>
      <c r="AE791" s="72"/>
      <c r="AF791" s="170"/>
      <c r="AG791" s="71"/>
      <c r="AH791" s="72"/>
      <c r="AI791" s="170"/>
      <c r="AJ791" s="71"/>
      <c r="AK791" s="72"/>
      <c r="AL791" s="170"/>
      <c r="AM791" s="72"/>
      <c r="AN791" s="111"/>
      <c r="AO791" s="72"/>
      <c r="AP791" s="156"/>
      <c r="AQ791" s="72"/>
      <c r="AR791" s="156"/>
      <c r="AS791" s="72"/>
      <c r="AT791" s="160"/>
      <c r="AU791" s="72"/>
      <c r="AV791" s="156"/>
      <c r="AW791" s="71"/>
      <c r="AX791" s="72"/>
      <c r="AY791" s="111"/>
      <c r="AZ791" s="71"/>
      <c r="BA791" s="72"/>
      <c r="BB791" s="171"/>
      <c r="BC791" s="72"/>
      <c r="BD791" s="75"/>
    </row>
    <row r="792" ht="16.5" customHeight="1" outlineLevel="1">
      <c r="A792" s="75"/>
      <c r="B792" s="105"/>
      <c r="C792" s="106"/>
      <c r="D792" s="72"/>
      <c r="E792" s="107"/>
      <c r="F792" s="71"/>
      <c r="G792" s="107"/>
      <c r="H792" s="71"/>
      <c r="I792" s="107"/>
      <c r="J792" s="71"/>
      <c r="K792" s="71"/>
      <c r="L792" s="71"/>
      <c r="M792" s="72"/>
      <c r="N792" s="246"/>
      <c r="O792" s="72"/>
      <c r="P792" s="109"/>
      <c r="Q792" s="71"/>
      <c r="R792" s="110"/>
      <c r="S792" s="72"/>
      <c r="T792" s="111"/>
      <c r="U792" s="72"/>
      <c r="V792" s="112"/>
      <c r="W792" s="71"/>
      <c r="X792" s="72"/>
      <c r="Y792" s="112"/>
      <c r="Z792" s="72"/>
      <c r="AA792" s="75"/>
      <c r="AB792" s="169"/>
      <c r="AC792" s="72"/>
      <c r="AD792" s="170"/>
      <c r="AE792" s="72"/>
      <c r="AF792" s="170"/>
      <c r="AG792" s="71"/>
      <c r="AH792" s="72"/>
      <c r="AI792" s="170"/>
      <c r="AJ792" s="71"/>
      <c r="AK792" s="72"/>
      <c r="AL792" s="170"/>
      <c r="AM792" s="72"/>
      <c r="AN792" s="111"/>
      <c r="AO792" s="72"/>
      <c r="AP792" s="156"/>
      <c r="AQ792" s="72"/>
      <c r="AR792" s="156"/>
      <c r="AS792" s="72"/>
      <c r="AT792" s="160"/>
      <c r="AU792" s="72"/>
      <c r="AV792" s="156"/>
      <c r="AW792" s="71"/>
      <c r="AX792" s="72"/>
      <c r="AY792" s="111"/>
      <c r="AZ792" s="71"/>
      <c r="BA792" s="72"/>
      <c r="BB792" s="171"/>
      <c r="BC792" s="72"/>
      <c r="BD792" s="75"/>
    </row>
    <row r="793" ht="16.5" customHeight="1" outlineLevel="1">
      <c r="A793" s="75"/>
      <c r="B793" s="105"/>
      <c r="C793" s="106"/>
      <c r="D793" s="72"/>
      <c r="E793" s="107"/>
      <c r="F793" s="71"/>
      <c r="G793" s="107"/>
      <c r="H793" s="71"/>
      <c r="I793" s="107"/>
      <c r="J793" s="71"/>
      <c r="K793" s="71"/>
      <c r="L793" s="71"/>
      <c r="M793" s="72"/>
      <c r="N793" s="246"/>
      <c r="O793" s="72"/>
      <c r="P793" s="109"/>
      <c r="Q793" s="71"/>
      <c r="R793" s="110"/>
      <c r="S793" s="72"/>
      <c r="T793" s="111"/>
      <c r="U793" s="72"/>
      <c r="V793" s="112"/>
      <c r="W793" s="71"/>
      <c r="X793" s="72"/>
      <c r="Y793" s="112"/>
      <c r="Z793" s="72"/>
      <c r="AA793" s="75"/>
      <c r="AB793" s="169"/>
      <c r="AC793" s="72"/>
      <c r="AD793" s="170"/>
      <c r="AE793" s="72"/>
      <c r="AF793" s="170"/>
      <c r="AG793" s="71"/>
      <c r="AH793" s="72"/>
      <c r="AI793" s="170"/>
      <c r="AJ793" s="71"/>
      <c r="AK793" s="72"/>
      <c r="AL793" s="170"/>
      <c r="AM793" s="72"/>
      <c r="AN793" s="111"/>
      <c r="AO793" s="72"/>
      <c r="AP793" s="156"/>
      <c r="AQ793" s="72"/>
      <c r="AR793" s="156"/>
      <c r="AS793" s="72"/>
      <c r="AT793" s="160"/>
      <c r="AU793" s="72"/>
      <c r="AV793" s="156"/>
      <c r="AW793" s="71"/>
      <c r="AX793" s="72"/>
      <c r="AY793" s="111"/>
      <c r="AZ793" s="71"/>
      <c r="BA793" s="72"/>
      <c r="BB793" s="171"/>
      <c r="BC793" s="72"/>
      <c r="BD793" s="75"/>
    </row>
    <row r="794" ht="16.5" customHeight="1" outlineLevel="1">
      <c r="A794" s="75"/>
      <c r="B794" s="105"/>
      <c r="C794" s="106"/>
      <c r="D794" s="72"/>
      <c r="E794" s="107"/>
      <c r="F794" s="71"/>
      <c r="G794" s="107"/>
      <c r="H794" s="71"/>
      <c r="I794" s="107"/>
      <c r="J794" s="71"/>
      <c r="K794" s="71"/>
      <c r="L794" s="71"/>
      <c r="M794" s="72"/>
      <c r="N794" s="246"/>
      <c r="O794" s="72"/>
      <c r="P794" s="109"/>
      <c r="Q794" s="71"/>
      <c r="R794" s="110"/>
      <c r="S794" s="72"/>
      <c r="T794" s="111"/>
      <c r="U794" s="72"/>
      <c r="V794" s="112"/>
      <c r="W794" s="71"/>
      <c r="X794" s="72"/>
      <c r="Y794" s="112"/>
      <c r="Z794" s="72"/>
      <c r="AA794" s="75"/>
      <c r="AB794" s="169"/>
      <c r="AC794" s="72"/>
      <c r="AD794" s="170"/>
      <c r="AE794" s="72"/>
      <c r="AF794" s="170"/>
      <c r="AG794" s="71"/>
      <c r="AH794" s="72"/>
      <c r="AI794" s="170"/>
      <c r="AJ794" s="71"/>
      <c r="AK794" s="72"/>
      <c r="AL794" s="170"/>
      <c r="AM794" s="72"/>
      <c r="AN794" s="111"/>
      <c r="AO794" s="72"/>
      <c r="AP794" s="156"/>
      <c r="AQ794" s="72"/>
      <c r="AR794" s="156"/>
      <c r="AS794" s="72"/>
      <c r="AT794" s="160"/>
      <c r="AU794" s="72"/>
      <c r="AV794" s="156"/>
      <c r="AW794" s="71"/>
      <c r="AX794" s="72"/>
      <c r="AY794" s="111"/>
      <c r="AZ794" s="71"/>
      <c r="BA794" s="72"/>
      <c r="BB794" s="171"/>
      <c r="BC794" s="72"/>
      <c r="BD794" s="75"/>
    </row>
    <row r="795" ht="16.5" customHeight="1" outlineLevel="1">
      <c r="A795" s="75"/>
      <c r="B795" s="105"/>
      <c r="C795" s="106"/>
      <c r="D795" s="72"/>
      <c r="E795" s="107"/>
      <c r="F795" s="71"/>
      <c r="G795" s="107"/>
      <c r="H795" s="71"/>
      <c r="I795" s="107"/>
      <c r="J795" s="71"/>
      <c r="K795" s="71"/>
      <c r="L795" s="71"/>
      <c r="M795" s="72"/>
      <c r="N795" s="246"/>
      <c r="O795" s="72"/>
      <c r="P795" s="109"/>
      <c r="Q795" s="71"/>
      <c r="R795" s="110"/>
      <c r="S795" s="72"/>
      <c r="T795" s="111"/>
      <c r="U795" s="72"/>
      <c r="V795" s="112"/>
      <c r="W795" s="71"/>
      <c r="X795" s="72"/>
      <c r="Y795" s="112"/>
      <c r="Z795" s="72"/>
      <c r="AA795" s="75"/>
      <c r="AB795" s="169"/>
      <c r="AC795" s="72"/>
      <c r="AD795" s="170"/>
      <c r="AE795" s="72"/>
      <c r="AF795" s="170"/>
      <c r="AG795" s="71"/>
      <c r="AH795" s="72"/>
      <c r="AI795" s="170"/>
      <c r="AJ795" s="71"/>
      <c r="AK795" s="72"/>
      <c r="AL795" s="170"/>
      <c r="AM795" s="72"/>
      <c r="AN795" s="111"/>
      <c r="AO795" s="72"/>
      <c r="AP795" s="156"/>
      <c r="AQ795" s="72"/>
      <c r="AR795" s="156"/>
      <c r="AS795" s="72"/>
      <c r="AT795" s="160"/>
      <c r="AU795" s="72"/>
      <c r="AV795" s="156"/>
      <c r="AW795" s="71"/>
      <c r="AX795" s="72"/>
      <c r="AY795" s="111"/>
      <c r="AZ795" s="71"/>
      <c r="BA795" s="72"/>
      <c r="BB795" s="171"/>
      <c r="BC795" s="72"/>
      <c r="BD795" s="75"/>
    </row>
    <row r="796" ht="16.5" customHeight="1" outlineLevel="1">
      <c r="A796" s="75"/>
      <c r="B796" s="105"/>
      <c r="C796" s="106"/>
      <c r="D796" s="72"/>
      <c r="E796" s="107"/>
      <c r="F796" s="71"/>
      <c r="G796" s="107"/>
      <c r="H796" s="71"/>
      <c r="I796" s="107"/>
      <c r="J796" s="71"/>
      <c r="K796" s="71"/>
      <c r="L796" s="71"/>
      <c r="M796" s="72"/>
      <c r="N796" s="246"/>
      <c r="O796" s="72"/>
      <c r="P796" s="109"/>
      <c r="Q796" s="71"/>
      <c r="R796" s="110"/>
      <c r="S796" s="72"/>
      <c r="T796" s="111"/>
      <c r="U796" s="72"/>
      <c r="V796" s="112"/>
      <c r="W796" s="71"/>
      <c r="X796" s="72"/>
      <c r="Y796" s="112"/>
      <c r="Z796" s="72"/>
      <c r="AA796" s="75"/>
      <c r="AB796" s="169"/>
      <c r="AC796" s="72"/>
      <c r="AD796" s="170"/>
      <c r="AE796" s="72"/>
      <c r="AF796" s="170"/>
      <c r="AG796" s="71"/>
      <c r="AH796" s="72"/>
      <c r="AI796" s="170"/>
      <c r="AJ796" s="71"/>
      <c r="AK796" s="72"/>
      <c r="AL796" s="170"/>
      <c r="AM796" s="72"/>
      <c r="AN796" s="111"/>
      <c r="AO796" s="72"/>
      <c r="AP796" s="156"/>
      <c r="AQ796" s="72"/>
      <c r="AR796" s="156"/>
      <c r="AS796" s="72"/>
      <c r="AT796" s="160"/>
      <c r="AU796" s="72"/>
      <c r="AV796" s="156"/>
      <c r="AW796" s="71"/>
      <c r="AX796" s="72"/>
      <c r="AY796" s="111"/>
      <c r="AZ796" s="71"/>
      <c r="BA796" s="72"/>
      <c r="BB796" s="171"/>
      <c r="BC796" s="72"/>
      <c r="BD796" s="75"/>
    </row>
    <row r="797" ht="16.5" customHeight="1" outlineLevel="1">
      <c r="A797" s="75"/>
      <c r="B797" s="105"/>
      <c r="C797" s="106"/>
      <c r="D797" s="72"/>
      <c r="E797" s="107"/>
      <c r="F797" s="71"/>
      <c r="G797" s="107"/>
      <c r="H797" s="71"/>
      <c r="I797" s="107"/>
      <c r="J797" s="71"/>
      <c r="K797" s="71"/>
      <c r="L797" s="71"/>
      <c r="M797" s="72"/>
      <c r="N797" s="246"/>
      <c r="O797" s="72"/>
      <c r="P797" s="109"/>
      <c r="Q797" s="71"/>
      <c r="R797" s="110"/>
      <c r="S797" s="72"/>
      <c r="T797" s="111"/>
      <c r="U797" s="72"/>
      <c r="V797" s="112"/>
      <c r="W797" s="71"/>
      <c r="X797" s="72"/>
      <c r="Y797" s="112"/>
      <c r="Z797" s="72"/>
      <c r="AA797" s="75"/>
      <c r="AB797" s="169"/>
      <c r="AC797" s="72"/>
      <c r="AD797" s="170"/>
      <c r="AE797" s="72"/>
      <c r="AF797" s="170"/>
      <c r="AG797" s="71"/>
      <c r="AH797" s="72"/>
      <c r="AI797" s="170"/>
      <c r="AJ797" s="71"/>
      <c r="AK797" s="72"/>
      <c r="AL797" s="170"/>
      <c r="AM797" s="72"/>
      <c r="AN797" s="111"/>
      <c r="AO797" s="72"/>
      <c r="AP797" s="156"/>
      <c r="AQ797" s="72"/>
      <c r="AR797" s="156"/>
      <c r="AS797" s="72"/>
      <c r="AT797" s="160"/>
      <c r="AU797" s="72"/>
      <c r="AV797" s="156"/>
      <c r="AW797" s="71"/>
      <c r="AX797" s="72"/>
      <c r="AY797" s="111"/>
      <c r="AZ797" s="71"/>
      <c r="BA797" s="72"/>
      <c r="BB797" s="171"/>
      <c r="BC797" s="72"/>
      <c r="BD797" s="75"/>
    </row>
    <row r="798" ht="16.5" customHeight="1" outlineLevel="1">
      <c r="A798" s="75"/>
      <c r="B798" s="105"/>
      <c r="C798" s="106"/>
      <c r="D798" s="72"/>
      <c r="E798" s="107"/>
      <c r="F798" s="71"/>
      <c r="G798" s="107"/>
      <c r="H798" s="71"/>
      <c r="I798" s="107"/>
      <c r="J798" s="71"/>
      <c r="K798" s="71"/>
      <c r="L798" s="71"/>
      <c r="M798" s="72"/>
      <c r="N798" s="246"/>
      <c r="O798" s="72"/>
      <c r="P798" s="109"/>
      <c r="Q798" s="71"/>
      <c r="R798" s="110"/>
      <c r="S798" s="72"/>
      <c r="T798" s="111"/>
      <c r="U798" s="72"/>
      <c r="V798" s="112"/>
      <c r="W798" s="71"/>
      <c r="X798" s="72"/>
      <c r="Y798" s="112"/>
      <c r="Z798" s="72"/>
      <c r="AA798" s="75"/>
      <c r="AB798" s="169"/>
      <c r="AC798" s="72"/>
      <c r="AD798" s="170"/>
      <c r="AE798" s="72"/>
      <c r="AF798" s="170"/>
      <c r="AG798" s="71"/>
      <c r="AH798" s="72"/>
      <c r="AI798" s="170"/>
      <c r="AJ798" s="71"/>
      <c r="AK798" s="72"/>
      <c r="AL798" s="170"/>
      <c r="AM798" s="72"/>
      <c r="AN798" s="111"/>
      <c r="AO798" s="72"/>
      <c r="AP798" s="156"/>
      <c r="AQ798" s="72"/>
      <c r="AR798" s="156"/>
      <c r="AS798" s="72"/>
      <c r="AT798" s="160"/>
      <c r="AU798" s="72"/>
      <c r="AV798" s="156"/>
      <c r="AW798" s="71"/>
      <c r="AX798" s="72"/>
      <c r="AY798" s="111"/>
      <c r="AZ798" s="71"/>
      <c r="BA798" s="72"/>
      <c r="BB798" s="171"/>
      <c r="BC798" s="72"/>
      <c r="BD798" s="75"/>
    </row>
    <row r="799" ht="16.5" customHeight="1" outlineLevel="1">
      <c r="A799" s="75"/>
      <c r="B799" s="105"/>
      <c r="C799" s="106"/>
      <c r="D799" s="72"/>
      <c r="E799" s="107"/>
      <c r="F799" s="71"/>
      <c r="G799" s="107"/>
      <c r="H799" s="71"/>
      <c r="I799" s="107"/>
      <c r="J799" s="71"/>
      <c r="K799" s="71"/>
      <c r="L799" s="71"/>
      <c r="M799" s="72"/>
      <c r="N799" s="246"/>
      <c r="O799" s="72"/>
      <c r="P799" s="109"/>
      <c r="Q799" s="71"/>
      <c r="R799" s="110"/>
      <c r="S799" s="72"/>
      <c r="T799" s="111"/>
      <c r="U799" s="72"/>
      <c r="V799" s="112"/>
      <c r="W799" s="71"/>
      <c r="X799" s="72"/>
      <c r="Y799" s="112"/>
      <c r="Z799" s="72"/>
      <c r="AA799" s="75"/>
      <c r="AB799" s="169"/>
      <c r="AC799" s="72"/>
      <c r="AD799" s="170"/>
      <c r="AE799" s="72"/>
      <c r="AF799" s="170"/>
      <c r="AG799" s="71"/>
      <c r="AH799" s="72"/>
      <c r="AI799" s="170"/>
      <c r="AJ799" s="71"/>
      <c r="AK799" s="72"/>
      <c r="AL799" s="170"/>
      <c r="AM799" s="72"/>
      <c r="AN799" s="111"/>
      <c r="AO799" s="72"/>
      <c r="AP799" s="156"/>
      <c r="AQ799" s="72"/>
      <c r="AR799" s="156"/>
      <c r="AS799" s="72"/>
      <c r="AT799" s="160"/>
      <c r="AU799" s="72"/>
      <c r="AV799" s="156"/>
      <c r="AW799" s="71"/>
      <c r="AX799" s="72"/>
      <c r="AY799" s="111"/>
      <c r="AZ799" s="71"/>
      <c r="BA799" s="72"/>
      <c r="BB799" s="171"/>
      <c r="BC799" s="72"/>
      <c r="BD799" s="75"/>
    </row>
    <row r="800" ht="16.5" customHeight="1" outlineLevel="1">
      <c r="A800" s="75"/>
      <c r="B800" s="105"/>
      <c r="C800" s="106"/>
      <c r="D800" s="72"/>
      <c r="E800" s="107"/>
      <c r="F800" s="71"/>
      <c r="G800" s="107"/>
      <c r="H800" s="71"/>
      <c r="I800" s="107"/>
      <c r="J800" s="71"/>
      <c r="K800" s="71"/>
      <c r="L800" s="71"/>
      <c r="M800" s="72"/>
      <c r="N800" s="246"/>
      <c r="O800" s="72"/>
      <c r="P800" s="109"/>
      <c r="Q800" s="71"/>
      <c r="R800" s="110"/>
      <c r="S800" s="72"/>
      <c r="T800" s="111"/>
      <c r="U800" s="72"/>
      <c r="V800" s="112"/>
      <c r="W800" s="71"/>
      <c r="X800" s="72"/>
      <c r="Y800" s="112"/>
      <c r="Z800" s="72"/>
      <c r="AA800" s="75"/>
      <c r="AB800" s="169"/>
      <c r="AC800" s="72"/>
      <c r="AD800" s="170"/>
      <c r="AE800" s="72"/>
      <c r="AF800" s="170"/>
      <c r="AG800" s="71"/>
      <c r="AH800" s="72"/>
      <c r="AI800" s="170"/>
      <c r="AJ800" s="71"/>
      <c r="AK800" s="72"/>
      <c r="AL800" s="170"/>
      <c r="AM800" s="72"/>
      <c r="AN800" s="111"/>
      <c r="AO800" s="72"/>
      <c r="AP800" s="156"/>
      <c r="AQ800" s="72"/>
      <c r="AR800" s="156"/>
      <c r="AS800" s="72"/>
      <c r="AT800" s="160"/>
      <c r="AU800" s="72"/>
      <c r="AV800" s="156"/>
      <c r="AW800" s="71"/>
      <c r="AX800" s="72"/>
      <c r="AY800" s="111"/>
      <c r="AZ800" s="71"/>
      <c r="BA800" s="72"/>
      <c r="BB800" s="171"/>
      <c r="BC800" s="72"/>
      <c r="BD800" s="75"/>
    </row>
    <row r="801" ht="16.5" customHeight="1" outlineLevel="1">
      <c r="A801" s="75"/>
      <c r="B801" s="105"/>
      <c r="C801" s="106"/>
      <c r="D801" s="72"/>
      <c r="E801" s="107"/>
      <c r="F801" s="71"/>
      <c r="G801" s="107"/>
      <c r="H801" s="71"/>
      <c r="I801" s="107"/>
      <c r="J801" s="71"/>
      <c r="K801" s="71"/>
      <c r="L801" s="71"/>
      <c r="M801" s="72"/>
      <c r="N801" s="246"/>
      <c r="O801" s="72"/>
      <c r="P801" s="109"/>
      <c r="Q801" s="71"/>
      <c r="R801" s="110"/>
      <c r="S801" s="72"/>
      <c r="T801" s="111"/>
      <c r="U801" s="72"/>
      <c r="V801" s="112"/>
      <c r="W801" s="71"/>
      <c r="X801" s="72"/>
      <c r="Y801" s="112"/>
      <c r="Z801" s="72"/>
      <c r="AA801" s="75"/>
      <c r="AB801" s="169"/>
      <c r="AC801" s="72"/>
      <c r="AD801" s="170"/>
      <c r="AE801" s="72"/>
      <c r="AF801" s="170"/>
      <c r="AG801" s="71"/>
      <c r="AH801" s="72"/>
      <c r="AI801" s="170"/>
      <c r="AJ801" s="71"/>
      <c r="AK801" s="72"/>
      <c r="AL801" s="170"/>
      <c r="AM801" s="72"/>
      <c r="AN801" s="111"/>
      <c r="AO801" s="72"/>
      <c r="AP801" s="156"/>
      <c r="AQ801" s="72"/>
      <c r="AR801" s="156"/>
      <c r="AS801" s="72"/>
      <c r="AT801" s="160"/>
      <c r="AU801" s="72"/>
      <c r="AV801" s="156"/>
      <c r="AW801" s="71"/>
      <c r="AX801" s="72"/>
      <c r="AY801" s="111"/>
      <c r="AZ801" s="71"/>
      <c r="BA801" s="72"/>
      <c r="BB801" s="171"/>
      <c r="BC801" s="72"/>
      <c r="BD801" s="75"/>
    </row>
    <row r="802" ht="16.5" customHeight="1" outlineLevel="1">
      <c r="A802" s="75"/>
      <c r="B802" s="105"/>
      <c r="C802" s="106"/>
      <c r="D802" s="72"/>
      <c r="E802" s="107"/>
      <c r="F802" s="71"/>
      <c r="G802" s="107"/>
      <c r="H802" s="71"/>
      <c r="I802" s="107"/>
      <c r="J802" s="71"/>
      <c r="K802" s="71"/>
      <c r="L802" s="71"/>
      <c r="M802" s="72"/>
      <c r="N802" s="246"/>
      <c r="O802" s="72"/>
      <c r="P802" s="109"/>
      <c r="Q802" s="71"/>
      <c r="R802" s="110"/>
      <c r="S802" s="72"/>
      <c r="T802" s="111"/>
      <c r="U802" s="72"/>
      <c r="V802" s="112"/>
      <c r="W802" s="71"/>
      <c r="X802" s="72"/>
      <c r="Y802" s="112"/>
      <c r="Z802" s="72"/>
      <c r="AA802" s="75"/>
      <c r="AB802" s="169"/>
      <c r="AC802" s="72"/>
      <c r="AD802" s="170"/>
      <c r="AE802" s="72"/>
      <c r="AF802" s="170"/>
      <c r="AG802" s="71"/>
      <c r="AH802" s="72"/>
      <c r="AI802" s="170"/>
      <c r="AJ802" s="71"/>
      <c r="AK802" s="72"/>
      <c r="AL802" s="170"/>
      <c r="AM802" s="72"/>
      <c r="AN802" s="111"/>
      <c r="AO802" s="72"/>
      <c r="AP802" s="156"/>
      <c r="AQ802" s="72"/>
      <c r="AR802" s="156"/>
      <c r="AS802" s="72"/>
      <c r="AT802" s="160"/>
      <c r="AU802" s="72"/>
      <c r="AV802" s="156"/>
      <c r="AW802" s="71"/>
      <c r="AX802" s="72"/>
      <c r="AY802" s="111"/>
      <c r="AZ802" s="71"/>
      <c r="BA802" s="72"/>
      <c r="BB802" s="171"/>
      <c r="BC802" s="72"/>
      <c r="BD802" s="75"/>
    </row>
    <row r="803" ht="16.5" customHeight="1" outlineLevel="1">
      <c r="A803" s="75"/>
      <c r="B803" s="105"/>
      <c r="C803" s="106"/>
      <c r="D803" s="72"/>
      <c r="E803" s="107"/>
      <c r="F803" s="71"/>
      <c r="G803" s="107"/>
      <c r="H803" s="71"/>
      <c r="I803" s="107"/>
      <c r="J803" s="71"/>
      <c r="K803" s="71"/>
      <c r="L803" s="71"/>
      <c r="M803" s="72"/>
      <c r="N803" s="246"/>
      <c r="O803" s="72"/>
      <c r="P803" s="109"/>
      <c r="Q803" s="71"/>
      <c r="R803" s="110"/>
      <c r="S803" s="72"/>
      <c r="T803" s="111"/>
      <c r="U803" s="72"/>
      <c r="V803" s="112"/>
      <c r="W803" s="71"/>
      <c r="X803" s="72"/>
      <c r="Y803" s="112"/>
      <c r="Z803" s="72"/>
      <c r="AA803" s="75"/>
      <c r="AB803" s="169"/>
      <c r="AC803" s="72"/>
      <c r="AD803" s="170"/>
      <c r="AE803" s="72"/>
      <c r="AF803" s="170"/>
      <c r="AG803" s="71"/>
      <c r="AH803" s="72"/>
      <c r="AI803" s="170"/>
      <c r="AJ803" s="71"/>
      <c r="AK803" s="72"/>
      <c r="AL803" s="170"/>
      <c r="AM803" s="72"/>
      <c r="AN803" s="111"/>
      <c r="AO803" s="72"/>
      <c r="AP803" s="156"/>
      <c r="AQ803" s="72"/>
      <c r="AR803" s="156"/>
      <c r="AS803" s="72"/>
      <c r="AT803" s="160"/>
      <c r="AU803" s="72"/>
      <c r="AV803" s="156"/>
      <c r="AW803" s="71"/>
      <c r="AX803" s="72"/>
      <c r="AY803" s="111"/>
      <c r="AZ803" s="71"/>
      <c r="BA803" s="72"/>
      <c r="BB803" s="171"/>
      <c r="BC803" s="72"/>
      <c r="BD803" s="75"/>
    </row>
    <row r="804" ht="16.5" customHeight="1" outlineLevel="1">
      <c r="A804" s="75"/>
      <c r="B804" s="105"/>
      <c r="C804" s="106"/>
      <c r="D804" s="72"/>
      <c r="E804" s="107"/>
      <c r="F804" s="71"/>
      <c r="G804" s="107"/>
      <c r="H804" s="71"/>
      <c r="I804" s="107"/>
      <c r="J804" s="71"/>
      <c r="K804" s="71"/>
      <c r="L804" s="71"/>
      <c r="M804" s="72"/>
      <c r="N804" s="246"/>
      <c r="O804" s="72"/>
      <c r="P804" s="109"/>
      <c r="Q804" s="71"/>
      <c r="R804" s="110"/>
      <c r="S804" s="72"/>
      <c r="T804" s="111"/>
      <c r="U804" s="72"/>
      <c r="V804" s="112"/>
      <c r="W804" s="71"/>
      <c r="X804" s="72"/>
      <c r="Y804" s="112"/>
      <c r="Z804" s="72"/>
      <c r="AA804" s="75"/>
      <c r="AB804" s="169"/>
      <c r="AC804" s="72"/>
      <c r="AD804" s="170"/>
      <c r="AE804" s="72"/>
      <c r="AF804" s="170"/>
      <c r="AG804" s="71"/>
      <c r="AH804" s="72"/>
      <c r="AI804" s="170"/>
      <c r="AJ804" s="71"/>
      <c r="AK804" s="72"/>
      <c r="AL804" s="170"/>
      <c r="AM804" s="72"/>
      <c r="AN804" s="111"/>
      <c r="AO804" s="72"/>
      <c r="AP804" s="156"/>
      <c r="AQ804" s="72"/>
      <c r="AR804" s="156"/>
      <c r="AS804" s="72"/>
      <c r="AT804" s="160"/>
      <c r="AU804" s="72"/>
      <c r="AV804" s="156"/>
      <c r="AW804" s="71"/>
      <c r="AX804" s="72"/>
      <c r="AY804" s="111"/>
      <c r="AZ804" s="71"/>
      <c r="BA804" s="72"/>
      <c r="BB804" s="171"/>
      <c r="BC804" s="72"/>
      <c r="BD804" s="75"/>
    </row>
    <row r="805" ht="16.5" customHeight="1" outlineLevel="1">
      <c r="A805" s="75"/>
      <c r="B805" s="105"/>
      <c r="C805" s="106"/>
      <c r="D805" s="72"/>
      <c r="E805" s="107"/>
      <c r="F805" s="71"/>
      <c r="G805" s="107"/>
      <c r="H805" s="71"/>
      <c r="I805" s="107"/>
      <c r="J805" s="71"/>
      <c r="K805" s="71"/>
      <c r="L805" s="71"/>
      <c r="M805" s="72"/>
      <c r="N805" s="246"/>
      <c r="O805" s="72"/>
      <c r="P805" s="109"/>
      <c r="Q805" s="71"/>
      <c r="R805" s="110"/>
      <c r="S805" s="72"/>
      <c r="T805" s="111"/>
      <c r="U805" s="72"/>
      <c r="V805" s="112"/>
      <c r="W805" s="71"/>
      <c r="X805" s="72"/>
      <c r="Y805" s="112"/>
      <c r="Z805" s="72"/>
      <c r="AA805" s="75"/>
      <c r="AB805" s="169"/>
      <c r="AC805" s="72"/>
      <c r="AD805" s="170"/>
      <c r="AE805" s="72"/>
      <c r="AF805" s="170"/>
      <c r="AG805" s="71"/>
      <c r="AH805" s="72"/>
      <c r="AI805" s="170"/>
      <c r="AJ805" s="71"/>
      <c r="AK805" s="72"/>
      <c r="AL805" s="170"/>
      <c r="AM805" s="72"/>
      <c r="AN805" s="111"/>
      <c r="AO805" s="72"/>
      <c r="AP805" s="156"/>
      <c r="AQ805" s="72"/>
      <c r="AR805" s="156"/>
      <c r="AS805" s="72"/>
      <c r="AT805" s="160"/>
      <c r="AU805" s="72"/>
      <c r="AV805" s="156"/>
      <c r="AW805" s="71"/>
      <c r="AX805" s="72"/>
      <c r="AY805" s="111"/>
      <c r="AZ805" s="71"/>
      <c r="BA805" s="72"/>
      <c r="BB805" s="171"/>
      <c r="BC805" s="72"/>
      <c r="BD805" s="75"/>
    </row>
    <row r="806" ht="16.5" customHeight="1" outlineLevel="1">
      <c r="A806" s="75"/>
      <c r="B806" s="105"/>
      <c r="C806" s="106"/>
      <c r="D806" s="72"/>
      <c r="E806" s="107"/>
      <c r="F806" s="71"/>
      <c r="G806" s="107"/>
      <c r="H806" s="71"/>
      <c r="I806" s="107"/>
      <c r="J806" s="71"/>
      <c r="K806" s="71"/>
      <c r="L806" s="71"/>
      <c r="M806" s="72"/>
      <c r="N806" s="246"/>
      <c r="O806" s="72"/>
      <c r="P806" s="109"/>
      <c r="Q806" s="71"/>
      <c r="R806" s="110"/>
      <c r="S806" s="72"/>
      <c r="T806" s="111"/>
      <c r="U806" s="72"/>
      <c r="V806" s="112"/>
      <c r="W806" s="71"/>
      <c r="X806" s="72"/>
      <c r="Y806" s="112"/>
      <c r="Z806" s="72"/>
      <c r="AA806" s="75"/>
      <c r="AB806" s="169"/>
      <c r="AC806" s="72"/>
      <c r="AD806" s="170"/>
      <c r="AE806" s="72"/>
      <c r="AF806" s="170"/>
      <c r="AG806" s="71"/>
      <c r="AH806" s="72"/>
      <c r="AI806" s="170"/>
      <c r="AJ806" s="71"/>
      <c r="AK806" s="72"/>
      <c r="AL806" s="170"/>
      <c r="AM806" s="72"/>
      <c r="AN806" s="111"/>
      <c r="AO806" s="72"/>
      <c r="AP806" s="156"/>
      <c r="AQ806" s="72"/>
      <c r="AR806" s="156"/>
      <c r="AS806" s="72"/>
      <c r="AT806" s="160"/>
      <c r="AU806" s="72"/>
      <c r="AV806" s="156"/>
      <c r="AW806" s="71"/>
      <c r="AX806" s="72"/>
      <c r="AY806" s="111"/>
      <c r="AZ806" s="71"/>
      <c r="BA806" s="72"/>
      <c r="BB806" s="171"/>
      <c r="BC806" s="72"/>
      <c r="BD806" s="75"/>
    </row>
    <row r="807" ht="16.5" customHeight="1" outlineLevel="1">
      <c r="A807" s="75"/>
      <c r="B807" s="105"/>
      <c r="C807" s="106"/>
      <c r="D807" s="72"/>
      <c r="E807" s="107"/>
      <c r="F807" s="71"/>
      <c r="G807" s="107"/>
      <c r="H807" s="71"/>
      <c r="I807" s="107"/>
      <c r="J807" s="71"/>
      <c r="K807" s="71"/>
      <c r="L807" s="71"/>
      <c r="M807" s="72"/>
      <c r="N807" s="246"/>
      <c r="O807" s="72"/>
      <c r="P807" s="109"/>
      <c r="Q807" s="71"/>
      <c r="R807" s="110"/>
      <c r="S807" s="72"/>
      <c r="T807" s="111"/>
      <c r="U807" s="72"/>
      <c r="V807" s="112"/>
      <c r="W807" s="71"/>
      <c r="X807" s="72"/>
      <c r="Y807" s="112"/>
      <c r="Z807" s="72"/>
      <c r="AA807" s="75"/>
      <c r="AB807" s="169"/>
      <c r="AC807" s="72"/>
      <c r="AD807" s="170"/>
      <c r="AE807" s="72"/>
      <c r="AF807" s="170"/>
      <c r="AG807" s="71"/>
      <c r="AH807" s="72"/>
      <c r="AI807" s="170"/>
      <c r="AJ807" s="71"/>
      <c r="AK807" s="72"/>
      <c r="AL807" s="170"/>
      <c r="AM807" s="72"/>
      <c r="AN807" s="111"/>
      <c r="AO807" s="72"/>
      <c r="AP807" s="156"/>
      <c r="AQ807" s="72"/>
      <c r="AR807" s="156"/>
      <c r="AS807" s="72"/>
      <c r="AT807" s="160"/>
      <c r="AU807" s="72"/>
      <c r="AV807" s="156"/>
      <c r="AW807" s="71"/>
      <c r="AX807" s="72"/>
      <c r="AY807" s="111"/>
      <c r="AZ807" s="71"/>
      <c r="BA807" s="72"/>
      <c r="BB807" s="171"/>
      <c r="BC807" s="72"/>
      <c r="BD807" s="75"/>
    </row>
    <row r="808" ht="16.5" customHeight="1" outlineLevel="1">
      <c r="A808" s="75"/>
      <c r="B808" s="105"/>
      <c r="C808" s="106"/>
      <c r="D808" s="72"/>
      <c r="E808" s="107"/>
      <c r="F808" s="71"/>
      <c r="G808" s="107"/>
      <c r="H808" s="71"/>
      <c r="I808" s="107"/>
      <c r="J808" s="71"/>
      <c r="K808" s="71"/>
      <c r="L808" s="71"/>
      <c r="M808" s="72"/>
      <c r="N808" s="246"/>
      <c r="O808" s="72"/>
      <c r="P808" s="109"/>
      <c r="Q808" s="71"/>
      <c r="R808" s="110"/>
      <c r="S808" s="72"/>
      <c r="T808" s="111"/>
      <c r="U808" s="72"/>
      <c r="V808" s="112"/>
      <c r="W808" s="71"/>
      <c r="X808" s="72"/>
      <c r="Y808" s="112"/>
      <c r="Z808" s="72"/>
      <c r="AA808" s="75"/>
      <c r="AB808" s="169"/>
      <c r="AC808" s="72"/>
      <c r="AD808" s="170"/>
      <c r="AE808" s="72"/>
      <c r="AF808" s="170"/>
      <c r="AG808" s="71"/>
      <c r="AH808" s="72"/>
      <c r="AI808" s="170"/>
      <c r="AJ808" s="71"/>
      <c r="AK808" s="72"/>
      <c r="AL808" s="170"/>
      <c r="AM808" s="72"/>
      <c r="AN808" s="111"/>
      <c r="AO808" s="72"/>
      <c r="AP808" s="156"/>
      <c r="AQ808" s="72"/>
      <c r="AR808" s="156"/>
      <c r="AS808" s="72"/>
      <c r="AT808" s="160"/>
      <c r="AU808" s="72"/>
      <c r="AV808" s="156"/>
      <c r="AW808" s="71"/>
      <c r="AX808" s="72"/>
      <c r="AY808" s="111"/>
      <c r="AZ808" s="71"/>
      <c r="BA808" s="72"/>
      <c r="BB808" s="171"/>
      <c r="BC808" s="72"/>
      <c r="BD808" s="75"/>
    </row>
    <row r="809" ht="16.5" customHeight="1" outlineLevel="1">
      <c r="A809" s="75"/>
      <c r="B809" s="105"/>
      <c r="C809" s="106"/>
      <c r="D809" s="72"/>
      <c r="E809" s="107"/>
      <c r="F809" s="71"/>
      <c r="G809" s="107"/>
      <c r="H809" s="71"/>
      <c r="I809" s="107"/>
      <c r="J809" s="71"/>
      <c r="K809" s="71"/>
      <c r="L809" s="71"/>
      <c r="M809" s="72"/>
      <c r="N809" s="246"/>
      <c r="O809" s="72"/>
      <c r="P809" s="109"/>
      <c r="Q809" s="71"/>
      <c r="R809" s="110"/>
      <c r="S809" s="72"/>
      <c r="T809" s="111"/>
      <c r="U809" s="72"/>
      <c r="V809" s="112"/>
      <c r="W809" s="71"/>
      <c r="X809" s="72"/>
      <c r="Y809" s="112"/>
      <c r="Z809" s="72"/>
      <c r="AA809" s="75"/>
      <c r="AB809" s="169"/>
      <c r="AC809" s="72"/>
      <c r="AD809" s="170"/>
      <c r="AE809" s="72"/>
      <c r="AF809" s="170"/>
      <c r="AG809" s="71"/>
      <c r="AH809" s="72"/>
      <c r="AI809" s="170"/>
      <c r="AJ809" s="71"/>
      <c r="AK809" s="72"/>
      <c r="AL809" s="170"/>
      <c r="AM809" s="72"/>
      <c r="AN809" s="111"/>
      <c r="AO809" s="72"/>
      <c r="AP809" s="156"/>
      <c r="AQ809" s="72"/>
      <c r="AR809" s="156"/>
      <c r="AS809" s="72"/>
      <c r="AT809" s="160"/>
      <c r="AU809" s="72"/>
      <c r="AV809" s="156"/>
      <c r="AW809" s="71"/>
      <c r="AX809" s="72"/>
      <c r="AY809" s="111"/>
      <c r="AZ809" s="71"/>
      <c r="BA809" s="72"/>
      <c r="BB809" s="171"/>
      <c r="BC809" s="72"/>
      <c r="BD809" s="75"/>
    </row>
    <row r="810" ht="16.5" customHeight="1" outlineLevel="1">
      <c r="A810" s="75"/>
      <c r="B810" s="105"/>
      <c r="C810" s="106"/>
      <c r="D810" s="72"/>
      <c r="E810" s="107"/>
      <c r="F810" s="71"/>
      <c r="G810" s="107"/>
      <c r="H810" s="71"/>
      <c r="I810" s="107"/>
      <c r="J810" s="71"/>
      <c r="K810" s="71"/>
      <c r="L810" s="71"/>
      <c r="M810" s="72"/>
      <c r="N810" s="246"/>
      <c r="O810" s="72"/>
      <c r="P810" s="109"/>
      <c r="Q810" s="71"/>
      <c r="R810" s="110"/>
      <c r="S810" s="72"/>
      <c r="T810" s="111"/>
      <c r="U810" s="72"/>
      <c r="V810" s="112"/>
      <c r="W810" s="71"/>
      <c r="X810" s="72"/>
      <c r="Y810" s="112"/>
      <c r="Z810" s="72"/>
      <c r="AA810" s="75"/>
      <c r="AB810" s="169"/>
      <c r="AC810" s="72"/>
      <c r="AD810" s="170"/>
      <c r="AE810" s="72"/>
      <c r="AF810" s="170"/>
      <c r="AG810" s="71"/>
      <c r="AH810" s="72"/>
      <c r="AI810" s="170"/>
      <c r="AJ810" s="71"/>
      <c r="AK810" s="72"/>
      <c r="AL810" s="170"/>
      <c r="AM810" s="72"/>
      <c r="AN810" s="111"/>
      <c r="AO810" s="72"/>
      <c r="AP810" s="156"/>
      <c r="AQ810" s="72"/>
      <c r="AR810" s="156"/>
      <c r="AS810" s="72"/>
      <c r="AT810" s="160"/>
      <c r="AU810" s="72"/>
      <c r="AV810" s="156"/>
      <c r="AW810" s="71"/>
      <c r="AX810" s="72"/>
      <c r="AY810" s="111"/>
      <c r="AZ810" s="71"/>
      <c r="BA810" s="72"/>
      <c r="BB810" s="171"/>
      <c r="BC810" s="72"/>
      <c r="BD810" s="75"/>
    </row>
    <row r="811" ht="16.5" customHeight="1" outlineLevel="1">
      <c r="A811" s="75"/>
      <c r="B811" s="105"/>
      <c r="C811" s="106"/>
      <c r="D811" s="72"/>
      <c r="E811" s="107"/>
      <c r="F811" s="71"/>
      <c r="G811" s="107"/>
      <c r="H811" s="71"/>
      <c r="I811" s="107"/>
      <c r="J811" s="71"/>
      <c r="K811" s="71"/>
      <c r="L811" s="71"/>
      <c r="M811" s="72"/>
      <c r="N811" s="246"/>
      <c r="O811" s="72"/>
      <c r="P811" s="109"/>
      <c r="Q811" s="71"/>
      <c r="R811" s="110"/>
      <c r="S811" s="72"/>
      <c r="T811" s="111"/>
      <c r="U811" s="72"/>
      <c r="V811" s="112"/>
      <c r="W811" s="71"/>
      <c r="X811" s="72"/>
      <c r="Y811" s="112"/>
      <c r="Z811" s="72"/>
      <c r="AA811" s="75"/>
      <c r="AB811" s="169"/>
      <c r="AC811" s="72"/>
      <c r="AD811" s="170"/>
      <c r="AE811" s="72"/>
      <c r="AF811" s="170"/>
      <c r="AG811" s="71"/>
      <c r="AH811" s="72"/>
      <c r="AI811" s="170"/>
      <c r="AJ811" s="71"/>
      <c r="AK811" s="72"/>
      <c r="AL811" s="170"/>
      <c r="AM811" s="72"/>
      <c r="AN811" s="111"/>
      <c r="AO811" s="72"/>
      <c r="AP811" s="156"/>
      <c r="AQ811" s="72"/>
      <c r="AR811" s="156"/>
      <c r="AS811" s="72"/>
      <c r="AT811" s="160"/>
      <c r="AU811" s="72"/>
      <c r="AV811" s="156"/>
      <c r="AW811" s="71"/>
      <c r="AX811" s="72"/>
      <c r="AY811" s="111"/>
      <c r="AZ811" s="71"/>
      <c r="BA811" s="72"/>
      <c r="BB811" s="171"/>
      <c r="BC811" s="72"/>
      <c r="BD811" s="75"/>
    </row>
    <row r="812" ht="16.5" customHeight="1" outlineLevel="1">
      <c r="A812" s="75"/>
      <c r="B812" s="105"/>
      <c r="C812" s="106"/>
      <c r="D812" s="72"/>
      <c r="E812" s="107"/>
      <c r="F812" s="71"/>
      <c r="G812" s="107"/>
      <c r="H812" s="71"/>
      <c r="I812" s="107"/>
      <c r="J812" s="71"/>
      <c r="K812" s="71"/>
      <c r="L812" s="71"/>
      <c r="M812" s="72"/>
      <c r="N812" s="246"/>
      <c r="O812" s="72"/>
      <c r="P812" s="109"/>
      <c r="Q812" s="71"/>
      <c r="R812" s="110"/>
      <c r="S812" s="72"/>
      <c r="T812" s="111"/>
      <c r="U812" s="72"/>
      <c r="V812" s="112"/>
      <c r="W812" s="71"/>
      <c r="X812" s="72"/>
      <c r="Y812" s="112"/>
      <c r="Z812" s="72"/>
      <c r="AA812" s="75"/>
      <c r="AB812" s="169"/>
      <c r="AC812" s="72"/>
      <c r="AD812" s="170"/>
      <c r="AE812" s="72"/>
      <c r="AF812" s="170"/>
      <c r="AG812" s="71"/>
      <c r="AH812" s="72"/>
      <c r="AI812" s="170"/>
      <c r="AJ812" s="71"/>
      <c r="AK812" s="72"/>
      <c r="AL812" s="170"/>
      <c r="AM812" s="72"/>
      <c r="AN812" s="111"/>
      <c r="AO812" s="72"/>
      <c r="AP812" s="156"/>
      <c r="AQ812" s="72"/>
      <c r="AR812" s="156"/>
      <c r="AS812" s="72"/>
      <c r="AT812" s="160"/>
      <c r="AU812" s="72"/>
      <c r="AV812" s="156"/>
      <c r="AW812" s="71"/>
      <c r="AX812" s="72"/>
      <c r="AY812" s="111"/>
      <c r="AZ812" s="71"/>
      <c r="BA812" s="72"/>
      <c r="BB812" s="171"/>
      <c r="BC812" s="72"/>
      <c r="BD812" s="75"/>
    </row>
    <row r="813" ht="16.5" customHeight="1" outlineLevel="1">
      <c r="A813" s="75"/>
      <c r="B813" s="105"/>
      <c r="C813" s="106"/>
      <c r="D813" s="72"/>
      <c r="E813" s="107"/>
      <c r="F813" s="71"/>
      <c r="G813" s="107"/>
      <c r="H813" s="71"/>
      <c r="I813" s="107"/>
      <c r="J813" s="71"/>
      <c r="K813" s="71"/>
      <c r="L813" s="71"/>
      <c r="M813" s="72"/>
      <c r="N813" s="246"/>
      <c r="O813" s="72"/>
      <c r="P813" s="109"/>
      <c r="Q813" s="71"/>
      <c r="R813" s="110"/>
      <c r="S813" s="72"/>
      <c r="T813" s="111"/>
      <c r="U813" s="72"/>
      <c r="V813" s="112"/>
      <c r="W813" s="71"/>
      <c r="X813" s="72"/>
      <c r="Y813" s="112"/>
      <c r="Z813" s="72"/>
      <c r="AA813" s="75"/>
      <c r="AB813" s="169"/>
      <c r="AC813" s="72"/>
      <c r="AD813" s="170"/>
      <c r="AE813" s="72"/>
      <c r="AF813" s="170"/>
      <c r="AG813" s="71"/>
      <c r="AH813" s="72"/>
      <c r="AI813" s="170"/>
      <c r="AJ813" s="71"/>
      <c r="AK813" s="72"/>
      <c r="AL813" s="170"/>
      <c r="AM813" s="72"/>
      <c r="AN813" s="111"/>
      <c r="AO813" s="72"/>
      <c r="AP813" s="156"/>
      <c r="AQ813" s="72"/>
      <c r="AR813" s="156"/>
      <c r="AS813" s="72"/>
      <c r="AT813" s="160"/>
      <c r="AU813" s="72"/>
      <c r="AV813" s="156"/>
      <c r="AW813" s="71"/>
      <c r="AX813" s="72"/>
      <c r="AY813" s="111"/>
      <c r="AZ813" s="71"/>
      <c r="BA813" s="72"/>
      <c r="BB813" s="171"/>
      <c r="BC813" s="72"/>
      <c r="BD813" s="75"/>
    </row>
    <row r="814" ht="16.5" customHeight="1" outlineLevel="1">
      <c r="A814" s="75"/>
      <c r="B814" s="105"/>
      <c r="C814" s="106"/>
      <c r="D814" s="72"/>
      <c r="E814" s="107"/>
      <c r="F814" s="71"/>
      <c r="G814" s="107"/>
      <c r="H814" s="71"/>
      <c r="I814" s="107"/>
      <c r="J814" s="71"/>
      <c r="K814" s="71"/>
      <c r="L814" s="71"/>
      <c r="M814" s="72"/>
      <c r="N814" s="246"/>
      <c r="O814" s="72"/>
      <c r="P814" s="109"/>
      <c r="Q814" s="71"/>
      <c r="R814" s="110"/>
      <c r="S814" s="72"/>
      <c r="T814" s="111"/>
      <c r="U814" s="72"/>
      <c r="V814" s="112"/>
      <c r="W814" s="71"/>
      <c r="X814" s="72"/>
      <c r="Y814" s="112"/>
      <c r="Z814" s="72"/>
      <c r="AA814" s="75"/>
      <c r="AB814" s="169"/>
      <c r="AC814" s="72"/>
      <c r="AD814" s="170"/>
      <c r="AE814" s="72"/>
      <c r="AF814" s="170"/>
      <c r="AG814" s="71"/>
      <c r="AH814" s="72"/>
      <c r="AI814" s="170"/>
      <c r="AJ814" s="71"/>
      <c r="AK814" s="72"/>
      <c r="AL814" s="170"/>
      <c r="AM814" s="72"/>
      <c r="AN814" s="111"/>
      <c r="AO814" s="72"/>
      <c r="AP814" s="156"/>
      <c r="AQ814" s="72"/>
      <c r="AR814" s="156"/>
      <c r="AS814" s="72"/>
      <c r="AT814" s="160"/>
      <c r="AU814" s="72"/>
      <c r="AV814" s="156"/>
      <c r="AW814" s="71"/>
      <c r="AX814" s="72"/>
      <c r="AY814" s="111"/>
      <c r="AZ814" s="71"/>
      <c r="BA814" s="72"/>
      <c r="BB814" s="171"/>
      <c r="BC814" s="72"/>
      <c r="BD814" s="75"/>
    </row>
    <row r="815" ht="16.5" customHeight="1" outlineLevel="1">
      <c r="A815" s="75"/>
      <c r="B815" s="105"/>
      <c r="C815" s="106"/>
      <c r="D815" s="72"/>
      <c r="E815" s="107"/>
      <c r="F815" s="71"/>
      <c r="G815" s="107"/>
      <c r="H815" s="71"/>
      <c r="I815" s="107"/>
      <c r="J815" s="71"/>
      <c r="K815" s="71"/>
      <c r="L815" s="71"/>
      <c r="M815" s="72"/>
      <c r="N815" s="246"/>
      <c r="O815" s="72"/>
      <c r="P815" s="109"/>
      <c r="Q815" s="71"/>
      <c r="R815" s="110"/>
      <c r="S815" s="72"/>
      <c r="T815" s="111"/>
      <c r="U815" s="72"/>
      <c r="V815" s="112"/>
      <c r="W815" s="71"/>
      <c r="X815" s="72"/>
      <c r="Y815" s="112"/>
      <c r="Z815" s="72"/>
      <c r="AA815" s="75"/>
      <c r="AB815" s="169"/>
      <c r="AC815" s="72"/>
      <c r="AD815" s="170"/>
      <c r="AE815" s="72"/>
      <c r="AF815" s="170"/>
      <c r="AG815" s="71"/>
      <c r="AH815" s="72"/>
      <c r="AI815" s="170"/>
      <c r="AJ815" s="71"/>
      <c r="AK815" s="72"/>
      <c r="AL815" s="170"/>
      <c r="AM815" s="72"/>
      <c r="AN815" s="111"/>
      <c r="AO815" s="72"/>
      <c r="AP815" s="156"/>
      <c r="AQ815" s="72"/>
      <c r="AR815" s="156"/>
      <c r="AS815" s="72"/>
      <c r="AT815" s="160"/>
      <c r="AU815" s="72"/>
      <c r="AV815" s="156"/>
      <c r="AW815" s="71"/>
      <c r="AX815" s="72"/>
      <c r="AY815" s="111"/>
      <c r="AZ815" s="71"/>
      <c r="BA815" s="72"/>
      <c r="BB815" s="171"/>
      <c r="BC815" s="72"/>
      <c r="BD815" s="75"/>
    </row>
    <row r="816" ht="16.5" customHeight="1" outlineLevel="1">
      <c r="A816" s="75"/>
      <c r="B816" s="105"/>
      <c r="C816" s="106"/>
      <c r="D816" s="72"/>
      <c r="E816" s="107"/>
      <c r="F816" s="71"/>
      <c r="G816" s="107"/>
      <c r="H816" s="71"/>
      <c r="I816" s="107"/>
      <c r="J816" s="71"/>
      <c r="K816" s="71"/>
      <c r="L816" s="71"/>
      <c r="M816" s="72"/>
      <c r="N816" s="246"/>
      <c r="O816" s="72"/>
      <c r="P816" s="109"/>
      <c r="Q816" s="71"/>
      <c r="R816" s="110"/>
      <c r="S816" s="72"/>
      <c r="T816" s="111"/>
      <c r="U816" s="72"/>
      <c r="V816" s="112"/>
      <c r="W816" s="71"/>
      <c r="X816" s="72"/>
      <c r="Y816" s="112"/>
      <c r="Z816" s="72"/>
      <c r="AA816" s="75"/>
      <c r="AB816" s="169"/>
      <c r="AC816" s="72"/>
      <c r="AD816" s="170"/>
      <c r="AE816" s="72"/>
      <c r="AF816" s="170"/>
      <c r="AG816" s="71"/>
      <c r="AH816" s="72"/>
      <c r="AI816" s="170"/>
      <c r="AJ816" s="71"/>
      <c r="AK816" s="72"/>
      <c r="AL816" s="170"/>
      <c r="AM816" s="72"/>
      <c r="AN816" s="111"/>
      <c r="AO816" s="72"/>
      <c r="AP816" s="156"/>
      <c r="AQ816" s="72"/>
      <c r="AR816" s="156"/>
      <c r="AS816" s="72"/>
      <c r="AT816" s="160"/>
      <c r="AU816" s="72"/>
      <c r="AV816" s="156"/>
      <c r="AW816" s="71"/>
      <c r="AX816" s="72"/>
      <c r="AY816" s="111"/>
      <c r="AZ816" s="71"/>
      <c r="BA816" s="72"/>
      <c r="BB816" s="171"/>
      <c r="BC816" s="72"/>
      <c r="BD816" s="75"/>
    </row>
    <row r="817" ht="16.5" customHeight="1" outlineLevel="1">
      <c r="A817" s="75"/>
      <c r="B817" s="105"/>
      <c r="C817" s="106"/>
      <c r="D817" s="72"/>
      <c r="E817" s="107"/>
      <c r="F817" s="71"/>
      <c r="G817" s="107"/>
      <c r="H817" s="71"/>
      <c r="I817" s="107"/>
      <c r="J817" s="71"/>
      <c r="K817" s="71"/>
      <c r="L817" s="71"/>
      <c r="M817" s="72"/>
      <c r="N817" s="246"/>
      <c r="O817" s="72"/>
      <c r="P817" s="109"/>
      <c r="Q817" s="71"/>
      <c r="R817" s="110"/>
      <c r="S817" s="72"/>
      <c r="T817" s="111"/>
      <c r="U817" s="72"/>
      <c r="V817" s="112"/>
      <c r="W817" s="71"/>
      <c r="X817" s="72"/>
      <c r="Y817" s="112"/>
      <c r="Z817" s="72"/>
      <c r="AA817" s="75"/>
      <c r="AB817" s="169"/>
      <c r="AC817" s="72"/>
      <c r="AD817" s="170"/>
      <c r="AE817" s="72"/>
      <c r="AF817" s="170"/>
      <c r="AG817" s="71"/>
      <c r="AH817" s="72"/>
      <c r="AI817" s="170"/>
      <c r="AJ817" s="71"/>
      <c r="AK817" s="72"/>
      <c r="AL817" s="170"/>
      <c r="AM817" s="72"/>
      <c r="AN817" s="111"/>
      <c r="AO817" s="72"/>
      <c r="AP817" s="156"/>
      <c r="AQ817" s="72"/>
      <c r="AR817" s="156"/>
      <c r="AS817" s="72"/>
      <c r="AT817" s="160"/>
      <c r="AU817" s="72"/>
      <c r="AV817" s="156"/>
      <c r="AW817" s="71"/>
      <c r="AX817" s="72"/>
      <c r="AY817" s="111"/>
      <c r="AZ817" s="71"/>
      <c r="BA817" s="72"/>
      <c r="BB817" s="171"/>
      <c r="BC817" s="72"/>
      <c r="BD817" s="75"/>
    </row>
    <row r="818" ht="16.5" customHeight="1" outlineLevel="1">
      <c r="A818" s="75"/>
      <c r="B818" s="105"/>
      <c r="C818" s="106"/>
      <c r="D818" s="72"/>
      <c r="E818" s="107"/>
      <c r="F818" s="71"/>
      <c r="G818" s="107"/>
      <c r="H818" s="71"/>
      <c r="I818" s="107"/>
      <c r="J818" s="71"/>
      <c r="K818" s="71"/>
      <c r="L818" s="71"/>
      <c r="M818" s="72"/>
      <c r="N818" s="246"/>
      <c r="O818" s="72"/>
      <c r="P818" s="109"/>
      <c r="Q818" s="71"/>
      <c r="R818" s="110"/>
      <c r="S818" s="72"/>
      <c r="T818" s="111"/>
      <c r="U818" s="72"/>
      <c r="V818" s="112"/>
      <c r="W818" s="71"/>
      <c r="X818" s="72"/>
      <c r="Y818" s="112"/>
      <c r="Z818" s="72"/>
      <c r="AA818" s="75"/>
      <c r="AB818" s="169"/>
      <c r="AC818" s="72"/>
      <c r="AD818" s="170"/>
      <c r="AE818" s="72"/>
      <c r="AF818" s="170"/>
      <c r="AG818" s="71"/>
      <c r="AH818" s="72"/>
      <c r="AI818" s="170"/>
      <c r="AJ818" s="71"/>
      <c r="AK818" s="72"/>
      <c r="AL818" s="170"/>
      <c r="AM818" s="72"/>
      <c r="AN818" s="111"/>
      <c r="AO818" s="72"/>
      <c r="AP818" s="156"/>
      <c r="AQ818" s="72"/>
      <c r="AR818" s="156"/>
      <c r="AS818" s="72"/>
      <c r="AT818" s="160"/>
      <c r="AU818" s="72"/>
      <c r="AV818" s="156"/>
      <c r="AW818" s="71"/>
      <c r="AX818" s="72"/>
      <c r="AY818" s="111"/>
      <c r="AZ818" s="71"/>
      <c r="BA818" s="72"/>
      <c r="BB818" s="171"/>
      <c r="BC818" s="72"/>
      <c r="BD818" s="75"/>
    </row>
    <row r="819" ht="16.5" customHeight="1" outlineLevel="1">
      <c r="A819" s="75"/>
      <c r="B819" s="105"/>
      <c r="C819" s="106"/>
      <c r="D819" s="72"/>
      <c r="E819" s="107"/>
      <c r="F819" s="71"/>
      <c r="G819" s="107"/>
      <c r="H819" s="71"/>
      <c r="I819" s="107"/>
      <c r="J819" s="71"/>
      <c r="K819" s="71"/>
      <c r="L819" s="71"/>
      <c r="M819" s="72"/>
      <c r="N819" s="246"/>
      <c r="O819" s="72"/>
      <c r="P819" s="109"/>
      <c r="Q819" s="71"/>
      <c r="R819" s="110"/>
      <c r="S819" s="72"/>
      <c r="T819" s="111"/>
      <c r="U819" s="72"/>
      <c r="V819" s="112"/>
      <c r="W819" s="71"/>
      <c r="X819" s="72"/>
      <c r="Y819" s="112"/>
      <c r="Z819" s="72"/>
      <c r="AA819" s="75"/>
      <c r="AB819" s="169"/>
      <c r="AC819" s="72"/>
      <c r="AD819" s="170"/>
      <c r="AE819" s="72"/>
      <c r="AF819" s="170"/>
      <c r="AG819" s="71"/>
      <c r="AH819" s="72"/>
      <c r="AI819" s="170"/>
      <c r="AJ819" s="71"/>
      <c r="AK819" s="72"/>
      <c r="AL819" s="170"/>
      <c r="AM819" s="72"/>
      <c r="AN819" s="111"/>
      <c r="AO819" s="72"/>
      <c r="AP819" s="156"/>
      <c r="AQ819" s="72"/>
      <c r="AR819" s="156"/>
      <c r="AS819" s="72"/>
      <c r="AT819" s="160"/>
      <c r="AU819" s="72"/>
      <c r="AV819" s="156"/>
      <c r="AW819" s="71"/>
      <c r="AX819" s="72"/>
      <c r="AY819" s="111"/>
      <c r="AZ819" s="71"/>
      <c r="BA819" s="72"/>
      <c r="BB819" s="171"/>
      <c r="BC819" s="72"/>
      <c r="BD819" s="75"/>
    </row>
    <row r="820" ht="16.5" customHeight="1" outlineLevel="1">
      <c r="A820" s="75"/>
      <c r="B820" s="105"/>
      <c r="C820" s="106"/>
      <c r="D820" s="72"/>
      <c r="E820" s="107"/>
      <c r="F820" s="71"/>
      <c r="G820" s="107"/>
      <c r="H820" s="71"/>
      <c r="I820" s="107"/>
      <c r="J820" s="71"/>
      <c r="K820" s="71"/>
      <c r="L820" s="71"/>
      <c r="M820" s="72"/>
      <c r="N820" s="246"/>
      <c r="O820" s="72"/>
      <c r="P820" s="109"/>
      <c r="Q820" s="71"/>
      <c r="R820" s="110"/>
      <c r="S820" s="72"/>
      <c r="T820" s="111"/>
      <c r="U820" s="72"/>
      <c r="V820" s="112"/>
      <c r="W820" s="71"/>
      <c r="X820" s="72"/>
      <c r="Y820" s="112"/>
      <c r="Z820" s="72"/>
      <c r="AA820" s="75"/>
      <c r="AB820" s="169"/>
      <c r="AC820" s="72"/>
      <c r="AD820" s="170"/>
      <c r="AE820" s="72"/>
      <c r="AF820" s="170"/>
      <c r="AG820" s="71"/>
      <c r="AH820" s="72"/>
      <c r="AI820" s="170"/>
      <c r="AJ820" s="71"/>
      <c r="AK820" s="72"/>
      <c r="AL820" s="170"/>
      <c r="AM820" s="72"/>
      <c r="AN820" s="111"/>
      <c r="AO820" s="72"/>
      <c r="AP820" s="156"/>
      <c r="AQ820" s="72"/>
      <c r="AR820" s="156"/>
      <c r="AS820" s="72"/>
      <c r="AT820" s="160"/>
      <c r="AU820" s="72"/>
      <c r="AV820" s="156"/>
      <c r="AW820" s="71"/>
      <c r="AX820" s="72"/>
      <c r="AY820" s="111"/>
      <c r="AZ820" s="71"/>
      <c r="BA820" s="72"/>
      <c r="BB820" s="171"/>
      <c r="BC820" s="72"/>
      <c r="BD820" s="75"/>
    </row>
    <row r="821" ht="16.5" customHeight="1" outlineLevel="1">
      <c r="A821" s="75"/>
      <c r="B821" s="105"/>
      <c r="C821" s="106"/>
      <c r="D821" s="72"/>
      <c r="E821" s="107"/>
      <c r="F821" s="71"/>
      <c r="G821" s="107"/>
      <c r="H821" s="71"/>
      <c r="I821" s="107"/>
      <c r="J821" s="71"/>
      <c r="K821" s="71"/>
      <c r="L821" s="71"/>
      <c r="M821" s="72"/>
      <c r="N821" s="246"/>
      <c r="O821" s="72"/>
      <c r="P821" s="109"/>
      <c r="Q821" s="71"/>
      <c r="R821" s="110"/>
      <c r="S821" s="72"/>
      <c r="T821" s="111"/>
      <c r="U821" s="72"/>
      <c r="V821" s="112"/>
      <c r="W821" s="71"/>
      <c r="X821" s="72"/>
      <c r="Y821" s="112"/>
      <c r="Z821" s="72"/>
      <c r="AA821" s="75"/>
      <c r="AB821" s="169"/>
      <c r="AC821" s="72"/>
      <c r="AD821" s="170"/>
      <c r="AE821" s="72"/>
      <c r="AF821" s="170"/>
      <c r="AG821" s="71"/>
      <c r="AH821" s="72"/>
      <c r="AI821" s="170"/>
      <c r="AJ821" s="71"/>
      <c r="AK821" s="72"/>
      <c r="AL821" s="170"/>
      <c r="AM821" s="72"/>
      <c r="AN821" s="111"/>
      <c r="AO821" s="72"/>
      <c r="AP821" s="156"/>
      <c r="AQ821" s="72"/>
      <c r="AR821" s="156"/>
      <c r="AS821" s="72"/>
      <c r="AT821" s="160"/>
      <c r="AU821" s="72"/>
      <c r="AV821" s="156"/>
      <c r="AW821" s="71"/>
      <c r="AX821" s="72"/>
      <c r="AY821" s="111"/>
      <c r="AZ821" s="71"/>
      <c r="BA821" s="72"/>
      <c r="BB821" s="289"/>
      <c r="BC821" s="72"/>
      <c r="BD821" s="75"/>
    </row>
    <row r="822" ht="16.5" customHeight="1" outlineLevel="1">
      <c r="A822" s="75"/>
      <c r="B822" s="105"/>
      <c r="C822" s="106"/>
      <c r="D822" s="72"/>
      <c r="E822" s="107"/>
      <c r="F822" s="71"/>
      <c r="G822" s="107"/>
      <c r="H822" s="71"/>
      <c r="I822" s="107"/>
      <c r="J822" s="71"/>
      <c r="K822" s="71"/>
      <c r="L822" s="71"/>
      <c r="M822" s="72"/>
      <c r="N822" s="246"/>
      <c r="O822" s="72"/>
      <c r="P822" s="109"/>
      <c r="Q822" s="71"/>
      <c r="R822" s="110"/>
      <c r="S822" s="72"/>
      <c r="T822" s="111"/>
      <c r="U822" s="72"/>
      <c r="V822" s="112"/>
      <c r="W822" s="71"/>
      <c r="X822" s="72"/>
      <c r="Y822" s="112"/>
      <c r="Z822" s="72"/>
      <c r="AA822" s="75"/>
      <c r="AB822" s="169"/>
      <c r="AC822" s="72"/>
      <c r="AD822" s="170"/>
      <c r="AE822" s="72"/>
      <c r="AF822" s="170"/>
      <c r="AG822" s="71"/>
      <c r="AH822" s="72"/>
      <c r="AI822" s="170"/>
      <c r="AJ822" s="71"/>
      <c r="AK822" s="72"/>
      <c r="AL822" s="170"/>
      <c r="AM822" s="72"/>
      <c r="AN822" s="111"/>
      <c r="AO822" s="72"/>
      <c r="AP822" s="156"/>
      <c r="AQ822" s="72"/>
      <c r="AR822" s="156"/>
      <c r="AS822" s="72"/>
      <c r="AT822" s="160"/>
      <c r="AU822" s="72"/>
      <c r="AV822" s="156"/>
      <c r="AW822" s="71"/>
      <c r="AX822" s="72"/>
      <c r="AY822" s="111"/>
      <c r="AZ822" s="71"/>
      <c r="BA822" s="72"/>
      <c r="BB822" s="289"/>
      <c r="BC822" s="72"/>
      <c r="BD822" s="75"/>
    </row>
    <row r="823" ht="16.5" customHeight="1" outlineLevel="1">
      <c r="A823" s="75"/>
      <c r="B823" s="105"/>
      <c r="C823" s="106"/>
      <c r="D823" s="72"/>
      <c r="E823" s="107"/>
      <c r="F823" s="71"/>
      <c r="G823" s="107"/>
      <c r="H823" s="71"/>
      <c r="I823" s="107"/>
      <c r="J823" s="71"/>
      <c r="K823" s="71"/>
      <c r="L823" s="71"/>
      <c r="M823" s="72"/>
      <c r="N823" s="246"/>
      <c r="O823" s="72"/>
      <c r="P823" s="109"/>
      <c r="Q823" s="71"/>
      <c r="R823" s="110"/>
      <c r="S823" s="72"/>
      <c r="T823" s="111"/>
      <c r="U823" s="72"/>
      <c r="V823" s="112"/>
      <c r="W823" s="71"/>
      <c r="X823" s="72"/>
      <c r="Y823" s="112"/>
      <c r="Z823" s="72"/>
      <c r="AA823" s="75"/>
      <c r="AB823" s="169"/>
      <c r="AC823" s="72"/>
      <c r="AD823" s="170"/>
      <c r="AE823" s="72"/>
      <c r="AF823" s="170"/>
      <c r="AG823" s="71"/>
      <c r="AH823" s="72"/>
      <c r="AI823" s="170"/>
      <c r="AJ823" s="71"/>
      <c r="AK823" s="72"/>
      <c r="AL823" s="170"/>
      <c r="AM823" s="72"/>
      <c r="AN823" s="111"/>
      <c r="AO823" s="72"/>
      <c r="AP823" s="156"/>
      <c r="AQ823" s="72"/>
      <c r="AR823" s="156"/>
      <c r="AS823" s="72"/>
      <c r="AT823" s="160"/>
      <c r="AU823" s="72"/>
      <c r="AV823" s="156"/>
      <c r="AW823" s="71"/>
      <c r="AX823" s="72"/>
      <c r="AY823" s="111"/>
      <c r="AZ823" s="71"/>
      <c r="BA823" s="72"/>
      <c r="BB823" s="289"/>
      <c r="BC823" s="72"/>
      <c r="BD823" s="75"/>
    </row>
    <row r="824" ht="16.5" customHeight="1" outlineLevel="1">
      <c r="A824" s="75"/>
      <c r="B824" s="105"/>
      <c r="C824" s="106"/>
      <c r="D824" s="72"/>
      <c r="E824" s="107"/>
      <c r="F824" s="71"/>
      <c r="G824" s="107"/>
      <c r="H824" s="71"/>
      <c r="I824" s="107"/>
      <c r="J824" s="71"/>
      <c r="K824" s="71"/>
      <c r="L824" s="71"/>
      <c r="M824" s="72"/>
      <c r="N824" s="246"/>
      <c r="O824" s="72"/>
      <c r="P824" s="109"/>
      <c r="Q824" s="71"/>
      <c r="R824" s="110"/>
      <c r="S824" s="72"/>
      <c r="T824" s="111"/>
      <c r="U824" s="72"/>
      <c r="V824" s="112"/>
      <c r="W824" s="71"/>
      <c r="X824" s="72"/>
      <c r="Y824" s="112"/>
      <c r="Z824" s="72"/>
      <c r="AA824" s="75"/>
      <c r="AB824" s="169"/>
      <c r="AC824" s="72"/>
      <c r="AD824" s="170"/>
      <c r="AE824" s="72"/>
      <c r="AF824" s="170"/>
      <c r="AG824" s="71"/>
      <c r="AH824" s="72"/>
      <c r="AI824" s="170"/>
      <c r="AJ824" s="71"/>
      <c r="AK824" s="72"/>
      <c r="AL824" s="170"/>
      <c r="AM824" s="72"/>
      <c r="AN824" s="111"/>
      <c r="AO824" s="72"/>
      <c r="AP824" s="156"/>
      <c r="AQ824" s="72"/>
      <c r="AR824" s="156"/>
      <c r="AS824" s="72"/>
      <c r="AT824" s="160"/>
      <c r="AU824" s="72"/>
      <c r="AV824" s="156"/>
      <c r="AW824" s="71"/>
      <c r="AX824" s="72"/>
      <c r="AY824" s="111"/>
      <c r="AZ824" s="71"/>
      <c r="BA824" s="72"/>
      <c r="BB824" s="289"/>
      <c r="BC824" s="72"/>
      <c r="BD824" s="75"/>
    </row>
    <row r="825" ht="16.5" customHeight="1" outlineLevel="1">
      <c r="A825" s="75"/>
      <c r="B825" s="105"/>
      <c r="C825" s="106"/>
      <c r="D825" s="72"/>
      <c r="E825" s="107"/>
      <c r="F825" s="71"/>
      <c r="G825" s="107"/>
      <c r="H825" s="71"/>
      <c r="I825" s="107"/>
      <c r="J825" s="71"/>
      <c r="K825" s="71"/>
      <c r="L825" s="71"/>
      <c r="M825" s="72"/>
      <c r="N825" s="246"/>
      <c r="O825" s="72"/>
      <c r="P825" s="109"/>
      <c r="Q825" s="71"/>
      <c r="R825" s="110"/>
      <c r="S825" s="72"/>
      <c r="T825" s="111"/>
      <c r="U825" s="72"/>
      <c r="V825" s="112"/>
      <c r="W825" s="71"/>
      <c r="X825" s="72"/>
      <c r="Y825" s="112"/>
      <c r="Z825" s="72"/>
      <c r="AA825" s="75"/>
      <c r="AB825" s="169"/>
      <c r="AC825" s="72"/>
      <c r="AD825" s="170"/>
      <c r="AE825" s="72"/>
      <c r="AF825" s="170"/>
      <c r="AG825" s="71"/>
      <c r="AH825" s="72"/>
      <c r="AI825" s="170"/>
      <c r="AJ825" s="71"/>
      <c r="AK825" s="72"/>
      <c r="AL825" s="170"/>
      <c r="AM825" s="72"/>
      <c r="AN825" s="111"/>
      <c r="AO825" s="72"/>
      <c r="AP825" s="156"/>
      <c r="AQ825" s="72"/>
      <c r="AR825" s="156"/>
      <c r="AS825" s="72"/>
      <c r="AT825" s="160"/>
      <c r="AU825" s="72"/>
      <c r="AV825" s="156"/>
      <c r="AW825" s="71"/>
      <c r="AX825" s="72"/>
      <c r="AY825" s="111"/>
      <c r="AZ825" s="71"/>
      <c r="BA825" s="72"/>
      <c r="BB825" s="289"/>
      <c r="BC825" s="72"/>
      <c r="BD825" s="75"/>
    </row>
    <row r="826" ht="16.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c r="AK826" s="75"/>
      <c r="AL826" s="75"/>
      <c r="AM826" s="75"/>
      <c r="AN826" s="75"/>
      <c r="AO826" s="75"/>
      <c r="AP826" s="75"/>
      <c r="AQ826" s="75"/>
      <c r="AR826" s="75"/>
      <c r="AS826" s="75"/>
      <c r="AT826" s="75"/>
      <c r="AU826" s="75"/>
      <c r="AV826" s="75"/>
      <c r="AW826" s="75"/>
      <c r="AX826" s="75"/>
      <c r="AY826" s="75"/>
      <c r="AZ826" s="75"/>
      <c r="BA826" s="75"/>
      <c r="BB826" s="75"/>
      <c r="BC826" s="75"/>
      <c r="BD826" s="75"/>
    </row>
    <row r="827" ht="16.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c r="AK827" s="75"/>
      <c r="AL827" s="75"/>
      <c r="AM827" s="75"/>
      <c r="AN827" s="75"/>
      <c r="AO827" s="75"/>
      <c r="AP827" s="75"/>
      <c r="AQ827" s="75"/>
      <c r="AR827" s="75"/>
      <c r="AS827" s="75"/>
      <c r="AT827" s="75"/>
      <c r="AU827" s="75"/>
      <c r="AV827" s="75"/>
      <c r="AW827" s="75"/>
      <c r="AX827" s="75"/>
      <c r="AY827" s="75"/>
      <c r="AZ827" s="75"/>
      <c r="BA827" s="75"/>
      <c r="BB827" s="75"/>
      <c r="BC827" s="75"/>
      <c r="BD827" s="75"/>
    </row>
    <row r="828" ht="16.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c r="AK828" s="75"/>
      <c r="AL828" s="75"/>
      <c r="AM828" s="75"/>
      <c r="AN828" s="75"/>
      <c r="AO828" s="75"/>
      <c r="AP828" s="75"/>
      <c r="AQ828" s="75"/>
      <c r="AR828" s="75"/>
      <c r="AS828" s="75"/>
      <c r="AT828" s="75"/>
      <c r="AU828" s="75"/>
      <c r="AV828" s="75"/>
      <c r="AW828" s="75"/>
      <c r="AX828" s="75"/>
      <c r="AY828" s="75"/>
      <c r="AZ828" s="75"/>
      <c r="BA828" s="75"/>
      <c r="BB828" s="75"/>
      <c r="BC828" s="75"/>
      <c r="BD828" s="75"/>
    </row>
    <row r="829" ht="16.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c r="AK829" s="75"/>
      <c r="AL829" s="75"/>
      <c r="AM829" s="75"/>
      <c r="AN829" s="75"/>
      <c r="AO829" s="75"/>
      <c r="AP829" s="75"/>
      <c r="AQ829" s="75"/>
      <c r="AR829" s="75"/>
      <c r="AS829" s="75"/>
      <c r="AT829" s="75"/>
      <c r="AU829" s="75"/>
      <c r="AV829" s="75"/>
      <c r="AW829" s="75"/>
      <c r="AX829" s="75"/>
      <c r="AY829" s="75"/>
      <c r="AZ829" s="75"/>
      <c r="BA829" s="75"/>
      <c r="BB829" s="75"/>
      <c r="BC829" s="75"/>
      <c r="BD829" s="75"/>
    </row>
    <row r="830" ht="16.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c r="AK830" s="75"/>
      <c r="AL830" s="75"/>
      <c r="AM830" s="75"/>
      <c r="AN830" s="75"/>
      <c r="AO830" s="75"/>
      <c r="AP830" s="75"/>
      <c r="AQ830" s="75"/>
      <c r="AR830" s="75"/>
      <c r="AS830" s="75"/>
      <c r="AT830" s="75"/>
      <c r="AU830" s="75"/>
      <c r="AV830" s="75"/>
      <c r="AW830" s="75"/>
      <c r="AX830" s="75"/>
      <c r="AY830" s="75"/>
      <c r="AZ830" s="75"/>
      <c r="BA830" s="75"/>
      <c r="BB830" s="75"/>
      <c r="BC830" s="75"/>
      <c r="BD830" s="75"/>
    </row>
    <row r="831" ht="16.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c r="AK831" s="75"/>
      <c r="AL831" s="75"/>
      <c r="AM831" s="75"/>
      <c r="AN831" s="75"/>
      <c r="AO831" s="75"/>
      <c r="AP831" s="75"/>
      <c r="AQ831" s="75"/>
      <c r="AR831" s="75"/>
      <c r="AS831" s="75"/>
      <c r="AT831" s="75"/>
      <c r="AU831" s="75"/>
      <c r="AV831" s="75"/>
      <c r="AW831" s="75"/>
      <c r="AX831" s="75"/>
      <c r="AY831" s="75"/>
      <c r="AZ831" s="75"/>
      <c r="BA831" s="75"/>
      <c r="BB831" s="75"/>
      <c r="BC831" s="75"/>
      <c r="BD831" s="75"/>
    </row>
    <row r="832" ht="16.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c r="AK832" s="75"/>
      <c r="AL832" s="75"/>
      <c r="AM832" s="75"/>
      <c r="AN832" s="75"/>
      <c r="AO832" s="75"/>
      <c r="AP832" s="75"/>
      <c r="AQ832" s="75"/>
      <c r="AR832" s="75"/>
      <c r="AS832" s="75"/>
      <c r="AT832" s="75"/>
      <c r="AU832" s="75"/>
      <c r="AV832" s="75"/>
      <c r="AW832" s="75"/>
      <c r="AX832" s="75"/>
      <c r="AY832" s="75"/>
      <c r="AZ832" s="75"/>
      <c r="BA832" s="75"/>
      <c r="BB832" s="75"/>
      <c r="BC832" s="75"/>
      <c r="BD832" s="75"/>
    </row>
    <row r="833" ht="16.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c r="AK833" s="75"/>
      <c r="AL833" s="75"/>
      <c r="AM833" s="75"/>
      <c r="AN833" s="75"/>
      <c r="AO833" s="75"/>
      <c r="AP833" s="75"/>
      <c r="AQ833" s="75"/>
      <c r="AR833" s="75"/>
      <c r="AS833" s="75"/>
      <c r="AT833" s="75"/>
      <c r="AU833" s="75"/>
      <c r="AV833" s="75"/>
      <c r="AW833" s="75"/>
      <c r="AX833" s="75"/>
      <c r="AY833" s="75"/>
      <c r="AZ833" s="75"/>
      <c r="BA833" s="75"/>
      <c r="BB833" s="75"/>
      <c r="BC833" s="75"/>
      <c r="BD833" s="75"/>
    </row>
    <row r="834" ht="16.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c r="AK834" s="75"/>
      <c r="AL834" s="75"/>
      <c r="AM834" s="75"/>
      <c r="AN834" s="75"/>
      <c r="AO834" s="75"/>
      <c r="AP834" s="75"/>
      <c r="AQ834" s="75"/>
      <c r="AR834" s="75"/>
      <c r="AS834" s="75"/>
      <c r="AT834" s="75"/>
      <c r="AU834" s="75"/>
      <c r="AV834" s="75"/>
      <c r="AW834" s="75"/>
      <c r="AX834" s="75"/>
      <c r="AY834" s="75"/>
      <c r="AZ834" s="75"/>
      <c r="BA834" s="75"/>
      <c r="BB834" s="75"/>
      <c r="BC834" s="75"/>
      <c r="BD834" s="75"/>
    </row>
    <row r="835" ht="16.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c r="AK835" s="75"/>
      <c r="AL835" s="75"/>
      <c r="AM835" s="75"/>
      <c r="AN835" s="75"/>
      <c r="AO835" s="75"/>
      <c r="AP835" s="75"/>
      <c r="AQ835" s="75"/>
      <c r="AR835" s="75"/>
      <c r="AS835" s="75"/>
      <c r="AT835" s="75"/>
      <c r="AU835" s="75"/>
      <c r="AV835" s="75"/>
      <c r="AW835" s="75"/>
      <c r="AX835" s="75"/>
      <c r="AY835" s="75"/>
      <c r="AZ835" s="75"/>
      <c r="BA835" s="75"/>
      <c r="BB835" s="75"/>
      <c r="BC835" s="75"/>
      <c r="BD835" s="75"/>
    </row>
    <row r="836" ht="16.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c r="AK836" s="75"/>
      <c r="AL836" s="75"/>
      <c r="AM836" s="75"/>
      <c r="AN836" s="75"/>
      <c r="AO836" s="75"/>
      <c r="AP836" s="75"/>
      <c r="AQ836" s="75"/>
      <c r="AR836" s="75"/>
      <c r="AS836" s="75"/>
      <c r="AT836" s="75"/>
      <c r="AU836" s="75"/>
      <c r="AV836" s="75"/>
      <c r="AW836" s="75"/>
      <c r="AX836" s="75"/>
      <c r="AY836" s="75"/>
      <c r="AZ836" s="75"/>
      <c r="BA836" s="75"/>
      <c r="BB836" s="75"/>
      <c r="BC836" s="75"/>
      <c r="BD836" s="75"/>
    </row>
    <row r="837" ht="16.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c r="AK837" s="75"/>
      <c r="AL837" s="75"/>
      <c r="AM837" s="75"/>
      <c r="AN837" s="75"/>
      <c r="AO837" s="75"/>
      <c r="AP837" s="75"/>
      <c r="AQ837" s="75"/>
      <c r="AR837" s="75"/>
      <c r="AS837" s="75"/>
      <c r="AT837" s="75"/>
      <c r="AU837" s="75"/>
      <c r="AV837" s="75"/>
      <c r="AW837" s="75"/>
      <c r="AX837" s="75"/>
      <c r="AY837" s="75"/>
      <c r="AZ837" s="75"/>
      <c r="BA837" s="75"/>
      <c r="BB837" s="75"/>
      <c r="BC837" s="75"/>
      <c r="BD837" s="75"/>
    </row>
    <row r="838" ht="16.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c r="AK838" s="75"/>
      <c r="AL838" s="75"/>
      <c r="AM838" s="75"/>
      <c r="AN838" s="75"/>
      <c r="AO838" s="75"/>
      <c r="AP838" s="75"/>
      <c r="AQ838" s="75"/>
      <c r="AR838" s="75"/>
      <c r="AS838" s="75"/>
      <c r="AT838" s="75"/>
      <c r="AU838" s="75"/>
      <c r="AV838" s="75"/>
      <c r="AW838" s="75"/>
      <c r="AX838" s="75"/>
      <c r="AY838" s="75"/>
      <c r="AZ838" s="75"/>
      <c r="BA838" s="75"/>
      <c r="BB838" s="75"/>
      <c r="BC838" s="75"/>
      <c r="BD838" s="75"/>
    </row>
    <row r="839" ht="16.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c r="AK839" s="75"/>
      <c r="AL839" s="75"/>
      <c r="AM839" s="75"/>
      <c r="AN839" s="75"/>
      <c r="AO839" s="75"/>
      <c r="AP839" s="75"/>
      <c r="AQ839" s="75"/>
      <c r="AR839" s="75"/>
      <c r="AS839" s="75"/>
      <c r="AT839" s="75"/>
      <c r="AU839" s="75"/>
      <c r="AV839" s="75"/>
      <c r="AW839" s="75"/>
      <c r="AX839" s="75"/>
      <c r="AY839" s="75"/>
      <c r="AZ839" s="75"/>
      <c r="BA839" s="75"/>
      <c r="BB839" s="75"/>
      <c r="BC839" s="75"/>
      <c r="BD839" s="75"/>
    </row>
    <row r="840" ht="16.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c r="AK840" s="75"/>
      <c r="AL840" s="75"/>
      <c r="AM840" s="75"/>
      <c r="AN840" s="75"/>
      <c r="AO840" s="75"/>
      <c r="AP840" s="75"/>
      <c r="AQ840" s="75"/>
      <c r="AR840" s="75"/>
      <c r="AS840" s="75"/>
      <c r="AT840" s="75"/>
      <c r="AU840" s="75"/>
      <c r="AV840" s="75"/>
      <c r="AW840" s="75"/>
      <c r="AX840" s="75"/>
      <c r="AY840" s="75"/>
      <c r="AZ840" s="75"/>
      <c r="BA840" s="75"/>
      <c r="BB840" s="75"/>
      <c r="BC840" s="75"/>
      <c r="BD840" s="75"/>
    </row>
    <row r="841" ht="16.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c r="AK841" s="75"/>
      <c r="AL841" s="75"/>
      <c r="AM841" s="75"/>
      <c r="AN841" s="75"/>
      <c r="AO841" s="75"/>
      <c r="AP841" s="75"/>
      <c r="AQ841" s="75"/>
      <c r="AR841" s="75"/>
      <c r="AS841" s="75"/>
      <c r="AT841" s="75"/>
      <c r="AU841" s="75"/>
      <c r="AV841" s="75"/>
      <c r="AW841" s="75"/>
      <c r="AX841" s="75"/>
      <c r="AY841" s="75"/>
      <c r="AZ841" s="75"/>
      <c r="BA841" s="75"/>
      <c r="BB841" s="75"/>
      <c r="BC841" s="75"/>
      <c r="BD841" s="75"/>
    </row>
    <row r="842" ht="16.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c r="AK842" s="75"/>
      <c r="AL842" s="75"/>
      <c r="AM842" s="75"/>
      <c r="AN842" s="75"/>
      <c r="AO842" s="75"/>
      <c r="AP842" s="75"/>
      <c r="AQ842" s="75"/>
      <c r="AR842" s="75"/>
      <c r="AS842" s="75"/>
      <c r="AT842" s="75"/>
      <c r="AU842" s="75"/>
      <c r="AV842" s="75"/>
      <c r="AW842" s="75"/>
      <c r="AX842" s="75"/>
      <c r="AY842" s="75"/>
      <c r="AZ842" s="75"/>
      <c r="BA842" s="75"/>
      <c r="BB842" s="75"/>
      <c r="BC842" s="75"/>
      <c r="BD842" s="75"/>
    </row>
    <row r="843" ht="16.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c r="AK843" s="75"/>
      <c r="AL843" s="75"/>
      <c r="AM843" s="75"/>
      <c r="AN843" s="75"/>
      <c r="AO843" s="75"/>
      <c r="AP843" s="75"/>
      <c r="AQ843" s="75"/>
      <c r="AR843" s="75"/>
      <c r="AS843" s="75"/>
      <c r="AT843" s="75"/>
      <c r="AU843" s="75"/>
      <c r="AV843" s="75"/>
      <c r="AW843" s="75"/>
      <c r="AX843" s="75"/>
      <c r="AY843" s="75"/>
      <c r="AZ843" s="75"/>
      <c r="BA843" s="75"/>
      <c r="BB843" s="75"/>
      <c r="BC843" s="75"/>
      <c r="BD843" s="75"/>
    </row>
    <row r="844" ht="16.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c r="AK844" s="75"/>
      <c r="AL844" s="75"/>
      <c r="AM844" s="75"/>
      <c r="AN844" s="75"/>
      <c r="AO844" s="75"/>
      <c r="AP844" s="75"/>
      <c r="AQ844" s="75"/>
      <c r="AR844" s="75"/>
      <c r="AS844" s="75"/>
      <c r="AT844" s="75"/>
      <c r="AU844" s="75"/>
      <c r="AV844" s="75"/>
      <c r="AW844" s="75"/>
      <c r="AX844" s="75"/>
      <c r="AY844" s="75"/>
      <c r="AZ844" s="75"/>
      <c r="BA844" s="75"/>
      <c r="BB844" s="75"/>
      <c r="BC844" s="75"/>
      <c r="BD844" s="75"/>
    </row>
    <row r="845" ht="16.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c r="AK845" s="75"/>
      <c r="AL845" s="75"/>
      <c r="AM845" s="75"/>
      <c r="AN845" s="75"/>
      <c r="AO845" s="75"/>
      <c r="AP845" s="75"/>
      <c r="AQ845" s="75"/>
      <c r="AR845" s="75"/>
      <c r="AS845" s="75"/>
      <c r="AT845" s="75"/>
      <c r="AU845" s="75"/>
      <c r="AV845" s="75"/>
      <c r="AW845" s="75"/>
      <c r="AX845" s="75"/>
      <c r="AY845" s="75"/>
      <c r="AZ845" s="75"/>
      <c r="BA845" s="75"/>
      <c r="BB845" s="75"/>
      <c r="BC845" s="75"/>
      <c r="BD845" s="75"/>
    </row>
    <row r="846" ht="16.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c r="AK846" s="75"/>
      <c r="AL846" s="75"/>
      <c r="AM846" s="75"/>
      <c r="AN846" s="75"/>
      <c r="AO846" s="75"/>
      <c r="AP846" s="75"/>
      <c r="AQ846" s="75"/>
      <c r="AR846" s="75"/>
      <c r="AS846" s="75"/>
      <c r="AT846" s="75"/>
      <c r="AU846" s="75"/>
      <c r="AV846" s="75"/>
      <c r="AW846" s="75"/>
      <c r="AX846" s="75"/>
      <c r="AY846" s="75"/>
      <c r="AZ846" s="75"/>
      <c r="BA846" s="75"/>
      <c r="BB846" s="75"/>
      <c r="BC846" s="75"/>
      <c r="BD846" s="75"/>
    </row>
    <row r="847" ht="16.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c r="AK847" s="75"/>
      <c r="AL847" s="75"/>
      <c r="AM847" s="75"/>
      <c r="AN847" s="75"/>
      <c r="AO847" s="75"/>
      <c r="AP847" s="75"/>
      <c r="AQ847" s="75"/>
      <c r="AR847" s="75"/>
      <c r="AS847" s="75"/>
      <c r="AT847" s="75"/>
      <c r="AU847" s="75"/>
      <c r="AV847" s="75"/>
      <c r="AW847" s="75"/>
      <c r="AX847" s="75"/>
      <c r="AY847" s="75"/>
      <c r="AZ847" s="75"/>
      <c r="BA847" s="75"/>
      <c r="BB847" s="75"/>
      <c r="BC847" s="75"/>
      <c r="BD847" s="75"/>
    </row>
    <row r="848" ht="16.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c r="AK848" s="75"/>
      <c r="AL848" s="75"/>
      <c r="AM848" s="75"/>
      <c r="AN848" s="75"/>
      <c r="AO848" s="75"/>
      <c r="AP848" s="75"/>
      <c r="AQ848" s="75"/>
      <c r="AR848" s="75"/>
      <c r="AS848" s="75"/>
      <c r="AT848" s="75"/>
      <c r="AU848" s="75"/>
      <c r="AV848" s="75"/>
      <c r="AW848" s="75"/>
      <c r="AX848" s="75"/>
      <c r="AY848" s="75"/>
      <c r="AZ848" s="75"/>
      <c r="BA848" s="75"/>
      <c r="BB848" s="75"/>
      <c r="BC848" s="75"/>
      <c r="BD848" s="75"/>
    </row>
    <row r="849" ht="16.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c r="AK849" s="75"/>
      <c r="AL849" s="75"/>
      <c r="AM849" s="75"/>
      <c r="AN849" s="75"/>
      <c r="AO849" s="75"/>
      <c r="AP849" s="75"/>
      <c r="AQ849" s="75"/>
      <c r="AR849" s="75"/>
      <c r="AS849" s="75"/>
      <c r="AT849" s="75"/>
      <c r="AU849" s="75"/>
      <c r="AV849" s="75"/>
      <c r="AW849" s="75"/>
      <c r="AX849" s="75"/>
      <c r="AY849" s="75"/>
      <c r="AZ849" s="75"/>
      <c r="BA849" s="75"/>
      <c r="BB849" s="75"/>
      <c r="BC849" s="75"/>
      <c r="BD849" s="75"/>
    </row>
    <row r="850" ht="16.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c r="AK850" s="75"/>
      <c r="AL850" s="75"/>
      <c r="AM850" s="75"/>
      <c r="AN850" s="75"/>
      <c r="AO850" s="75"/>
      <c r="AP850" s="75"/>
      <c r="AQ850" s="75"/>
      <c r="AR850" s="75"/>
      <c r="AS850" s="75"/>
      <c r="AT850" s="75"/>
      <c r="AU850" s="75"/>
      <c r="AV850" s="75"/>
      <c r="AW850" s="75"/>
      <c r="AX850" s="75"/>
      <c r="AY850" s="75"/>
      <c r="AZ850" s="75"/>
      <c r="BA850" s="75"/>
      <c r="BB850" s="75"/>
      <c r="BC850" s="75"/>
      <c r="BD850" s="75"/>
    </row>
    <row r="851" ht="16.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c r="AK851" s="75"/>
      <c r="AL851" s="75"/>
      <c r="AM851" s="75"/>
      <c r="AN851" s="75"/>
      <c r="AO851" s="75"/>
      <c r="AP851" s="75"/>
      <c r="AQ851" s="75"/>
      <c r="AR851" s="75"/>
      <c r="AS851" s="75"/>
      <c r="AT851" s="75"/>
      <c r="AU851" s="75"/>
      <c r="AV851" s="75"/>
      <c r="AW851" s="75"/>
      <c r="AX851" s="75"/>
      <c r="AY851" s="75"/>
      <c r="AZ851" s="75"/>
      <c r="BA851" s="75"/>
      <c r="BB851" s="75"/>
      <c r="BC851" s="75"/>
      <c r="BD851" s="75"/>
    </row>
    <row r="852" ht="16.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c r="AK852" s="75"/>
      <c r="AL852" s="75"/>
      <c r="AM852" s="75"/>
      <c r="AN852" s="75"/>
      <c r="AO852" s="75"/>
      <c r="AP852" s="75"/>
      <c r="AQ852" s="75"/>
      <c r="AR852" s="75"/>
      <c r="AS852" s="75"/>
      <c r="AT852" s="75"/>
      <c r="AU852" s="75"/>
      <c r="AV852" s="75"/>
      <c r="AW852" s="75"/>
      <c r="AX852" s="75"/>
      <c r="AY852" s="75"/>
      <c r="AZ852" s="75"/>
      <c r="BA852" s="75"/>
      <c r="BB852" s="75"/>
      <c r="BC852" s="75"/>
      <c r="BD852" s="75"/>
    </row>
    <row r="853" ht="16.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c r="AK853" s="75"/>
      <c r="AL853" s="75"/>
      <c r="AM853" s="75"/>
      <c r="AN853" s="75"/>
      <c r="AO853" s="75"/>
      <c r="AP853" s="75"/>
      <c r="AQ853" s="75"/>
      <c r="AR853" s="75"/>
      <c r="AS853" s="75"/>
      <c r="AT853" s="75"/>
      <c r="AU853" s="75"/>
      <c r="AV853" s="75"/>
      <c r="AW853" s="75"/>
      <c r="AX853" s="75"/>
      <c r="AY853" s="75"/>
      <c r="AZ853" s="75"/>
      <c r="BA853" s="75"/>
      <c r="BB853" s="75"/>
      <c r="BC853" s="75"/>
      <c r="BD853" s="75"/>
    </row>
    <row r="854" ht="16.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c r="AK854" s="75"/>
      <c r="AL854" s="75"/>
      <c r="AM854" s="75"/>
      <c r="AN854" s="75"/>
      <c r="AO854" s="75"/>
      <c r="AP854" s="75"/>
      <c r="AQ854" s="75"/>
      <c r="AR854" s="75"/>
      <c r="AS854" s="75"/>
      <c r="AT854" s="75"/>
      <c r="AU854" s="75"/>
      <c r="AV854" s="75"/>
      <c r="AW854" s="75"/>
      <c r="AX854" s="75"/>
      <c r="AY854" s="75"/>
      <c r="AZ854" s="75"/>
      <c r="BA854" s="75"/>
      <c r="BB854" s="75"/>
      <c r="BC854" s="75"/>
      <c r="BD854" s="75"/>
    </row>
    <row r="855" ht="16.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c r="AK855" s="75"/>
      <c r="AL855" s="75"/>
      <c r="AM855" s="75"/>
      <c r="AN855" s="75"/>
      <c r="AO855" s="75"/>
      <c r="AP855" s="75"/>
      <c r="AQ855" s="75"/>
      <c r="AR855" s="75"/>
      <c r="AS855" s="75"/>
      <c r="AT855" s="75"/>
      <c r="AU855" s="75"/>
      <c r="AV855" s="75"/>
      <c r="AW855" s="75"/>
      <c r="AX855" s="75"/>
      <c r="AY855" s="75"/>
      <c r="AZ855" s="75"/>
      <c r="BA855" s="75"/>
      <c r="BB855" s="75"/>
      <c r="BC855" s="75"/>
      <c r="BD855" s="75"/>
    </row>
    <row r="856" ht="16.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c r="AK856" s="75"/>
      <c r="AL856" s="75"/>
      <c r="AM856" s="75"/>
      <c r="AN856" s="75"/>
      <c r="AO856" s="75"/>
      <c r="AP856" s="75"/>
      <c r="AQ856" s="75"/>
      <c r="AR856" s="75"/>
      <c r="AS856" s="75"/>
      <c r="AT856" s="75"/>
      <c r="AU856" s="75"/>
      <c r="AV856" s="75"/>
      <c r="AW856" s="75"/>
      <c r="AX856" s="75"/>
      <c r="AY856" s="75"/>
      <c r="AZ856" s="75"/>
      <c r="BA856" s="75"/>
      <c r="BB856" s="75"/>
      <c r="BC856" s="75"/>
      <c r="BD856" s="75"/>
    </row>
    <row r="857" ht="16.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c r="AK857" s="75"/>
      <c r="AL857" s="75"/>
      <c r="AM857" s="75"/>
      <c r="AN857" s="75"/>
      <c r="AO857" s="75"/>
      <c r="AP857" s="75"/>
      <c r="AQ857" s="75"/>
      <c r="AR857" s="75"/>
      <c r="AS857" s="75"/>
      <c r="AT857" s="75"/>
      <c r="AU857" s="75"/>
      <c r="AV857" s="75"/>
      <c r="AW857" s="75"/>
      <c r="AX857" s="75"/>
      <c r="AY857" s="75"/>
      <c r="AZ857" s="75"/>
      <c r="BA857" s="75"/>
      <c r="BB857" s="75"/>
      <c r="BC857" s="75"/>
      <c r="BD857" s="75"/>
    </row>
    <row r="858" ht="16.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c r="AK858" s="75"/>
      <c r="AL858" s="75"/>
      <c r="AM858" s="75"/>
      <c r="AN858" s="75"/>
      <c r="AO858" s="75"/>
      <c r="AP858" s="75"/>
      <c r="AQ858" s="75"/>
      <c r="AR858" s="75"/>
      <c r="AS858" s="75"/>
      <c r="AT858" s="75"/>
      <c r="AU858" s="75"/>
      <c r="AV858" s="75"/>
      <c r="AW858" s="75"/>
      <c r="AX858" s="75"/>
      <c r="AY858" s="75"/>
      <c r="AZ858" s="75"/>
      <c r="BA858" s="75"/>
      <c r="BB858" s="75"/>
      <c r="BC858" s="75"/>
      <c r="BD858" s="75"/>
    </row>
    <row r="859" ht="16.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c r="AK859" s="75"/>
      <c r="AL859" s="75"/>
      <c r="AM859" s="75"/>
      <c r="AN859" s="75"/>
      <c r="AO859" s="75"/>
      <c r="AP859" s="75"/>
      <c r="AQ859" s="75"/>
      <c r="AR859" s="75"/>
      <c r="AS859" s="75"/>
      <c r="AT859" s="75"/>
      <c r="AU859" s="75"/>
      <c r="AV859" s="75"/>
      <c r="AW859" s="75"/>
      <c r="AX859" s="75"/>
      <c r="AY859" s="75"/>
      <c r="AZ859" s="75"/>
      <c r="BA859" s="75"/>
      <c r="BB859" s="75"/>
      <c r="BC859" s="75"/>
      <c r="BD859" s="75"/>
    </row>
    <row r="860" ht="16.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c r="AK860" s="75"/>
      <c r="AL860" s="75"/>
      <c r="AM860" s="75"/>
      <c r="AN860" s="75"/>
      <c r="AO860" s="75"/>
      <c r="AP860" s="75"/>
      <c r="AQ860" s="75"/>
      <c r="AR860" s="75"/>
      <c r="AS860" s="75"/>
      <c r="AT860" s="75"/>
      <c r="AU860" s="75"/>
      <c r="AV860" s="75"/>
      <c r="AW860" s="75"/>
      <c r="AX860" s="75"/>
      <c r="AY860" s="75"/>
      <c r="AZ860" s="75"/>
      <c r="BA860" s="75"/>
      <c r="BB860" s="75"/>
      <c r="BC860" s="75"/>
      <c r="BD860" s="75"/>
    </row>
    <row r="861" ht="16.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c r="AK861" s="75"/>
      <c r="AL861" s="75"/>
      <c r="AM861" s="75"/>
      <c r="AN861" s="75"/>
      <c r="AO861" s="75"/>
      <c r="AP861" s="75"/>
      <c r="AQ861" s="75"/>
      <c r="AR861" s="75"/>
      <c r="AS861" s="75"/>
      <c r="AT861" s="75"/>
      <c r="AU861" s="75"/>
      <c r="AV861" s="75"/>
      <c r="AW861" s="75"/>
      <c r="AX861" s="75"/>
      <c r="AY861" s="75"/>
      <c r="AZ861" s="75"/>
      <c r="BA861" s="75"/>
      <c r="BB861" s="75"/>
      <c r="BC861" s="75"/>
      <c r="BD861" s="75"/>
    </row>
    <row r="862" ht="16.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c r="AK862" s="75"/>
      <c r="AL862" s="75"/>
      <c r="AM862" s="75"/>
      <c r="AN862" s="75"/>
      <c r="AO862" s="75"/>
      <c r="AP862" s="75"/>
      <c r="AQ862" s="75"/>
      <c r="AR862" s="75"/>
      <c r="AS862" s="75"/>
      <c r="AT862" s="75"/>
      <c r="AU862" s="75"/>
      <c r="AV862" s="75"/>
      <c r="AW862" s="75"/>
      <c r="AX862" s="75"/>
      <c r="AY862" s="75"/>
      <c r="AZ862" s="75"/>
      <c r="BA862" s="75"/>
      <c r="BB862" s="75"/>
      <c r="BC862" s="75"/>
      <c r="BD862" s="75"/>
    </row>
    <row r="863" ht="16.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c r="AK863" s="75"/>
      <c r="AL863" s="75"/>
      <c r="AM863" s="75"/>
      <c r="AN863" s="75"/>
      <c r="AO863" s="75"/>
      <c r="AP863" s="75"/>
      <c r="AQ863" s="75"/>
      <c r="AR863" s="75"/>
      <c r="AS863" s="75"/>
      <c r="AT863" s="75"/>
      <c r="AU863" s="75"/>
      <c r="AV863" s="75"/>
      <c r="AW863" s="75"/>
      <c r="AX863" s="75"/>
      <c r="AY863" s="75"/>
      <c r="AZ863" s="75"/>
      <c r="BA863" s="75"/>
      <c r="BB863" s="75"/>
      <c r="BC863" s="75"/>
      <c r="BD863" s="75"/>
    </row>
    <row r="864" ht="16.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c r="AK864" s="75"/>
      <c r="AL864" s="75"/>
      <c r="AM864" s="75"/>
      <c r="AN864" s="75"/>
      <c r="AO864" s="75"/>
      <c r="AP864" s="75"/>
      <c r="AQ864" s="75"/>
      <c r="AR864" s="75"/>
      <c r="AS864" s="75"/>
      <c r="AT864" s="75"/>
      <c r="AU864" s="75"/>
      <c r="AV864" s="75"/>
      <c r="AW864" s="75"/>
      <c r="AX864" s="75"/>
      <c r="AY864" s="75"/>
      <c r="AZ864" s="75"/>
      <c r="BA864" s="75"/>
      <c r="BB864" s="75"/>
      <c r="BC864" s="75"/>
      <c r="BD864" s="75"/>
    </row>
    <row r="865" ht="16.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c r="AK865" s="75"/>
      <c r="AL865" s="75"/>
      <c r="AM865" s="75"/>
      <c r="AN865" s="75"/>
      <c r="AO865" s="75"/>
      <c r="AP865" s="75"/>
      <c r="AQ865" s="75"/>
      <c r="AR865" s="75"/>
      <c r="AS865" s="75"/>
      <c r="AT865" s="75"/>
      <c r="AU865" s="75"/>
      <c r="AV865" s="75"/>
      <c r="AW865" s="75"/>
      <c r="AX865" s="75"/>
      <c r="AY865" s="75"/>
      <c r="AZ865" s="75"/>
      <c r="BA865" s="75"/>
      <c r="BB865" s="75"/>
      <c r="BC865" s="75"/>
      <c r="BD865" s="75"/>
    </row>
    <row r="866" ht="16.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c r="AK866" s="75"/>
      <c r="AL866" s="75"/>
      <c r="AM866" s="75"/>
      <c r="AN866" s="75"/>
      <c r="AO866" s="75"/>
      <c r="AP866" s="75"/>
      <c r="AQ866" s="75"/>
      <c r="AR866" s="75"/>
      <c r="AS866" s="75"/>
      <c r="AT866" s="75"/>
      <c r="AU866" s="75"/>
      <c r="AV866" s="75"/>
      <c r="AW866" s="75"/>
      <c r="AX866" s="75"/>
      <c r="AY866" s="75"/>
      <c r="AZ866" s="75"/>
      <c r="BA866" s="75"/>
      <c r="BB866" s="75"/>
      <c r="BC866" s="75"/>
      <c r="BD866" s="75"/>
    </row>
    <row r="867" ht="16.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c r="AK867" s="75"/>
      <c r="AL867" s="75"/>
      <c r="AM867" s="75"/>
      <c r="AN867" s="75"/>
      <c r="AO867" s="75"/>
      <c r="AP867" s="75"/>
      <c r="AQ867" s="75"/>
      <c r="AR867" s="75"/>
      <c r="AS867" s="75"/>
      <c r="AT867" s="75"/>
      <c r="AU867" s="75"/>
      <c r="AV867" s="75"/>
      <c r="AW867" s="75"/>
      <c r="AX867" s="75"/>
      <c r="AY867" s="75"/>
      <c r="AZ867" s="75"/>
      <c r="BA867" s="75"/>
      <c r="BB867" s="75"/>
      <c r="BC867" s="75"/>
      <c r="BD867" s="75"/>
    </row>
    <row r="868" ht="16.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c r="AK868" s="75"/>
      <c r="AL868" s="75"/>
      <c r="AM868" s="75"/>
      <c r="AN868" s="75"/>
      <c r="AO868" s="75"/>
      <c r="AP868" s="75"/>
      <c r="AQ868" s="75"/>
      <c r="AR868" s="75"/>
      <c r="AS868" s="75"/>
      <c r="AT868" s="75"/>
      <c r="AU868" s="75"/>
      <c r="AV868" s="75"/>
      <c r="AW868" s="75"/>
      <c r="AX868" s="75"/>
      <c r="AY868" s="75"/>
      <c r="AZ868" s="75"/>
      <c r="BA868" s="75"/>
      <c r="BB868" s="75"/>
      <c r="BC868" s="75"/>
      <c r="BD868" s="75"/>
    </row>
    <row r="869" ht="16.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c r="AK869" s="75"/>
      <c r="AL869" s="75"/>
      <c r="AM869" s="75"/>
      <c r="AN869" s="75"/>
      <c r="AO869" s="75"/>
      <c r="AP869" s="75"/>
      <c r="AQ869" s="75"/>
      <c r="AR869" s="75"/>
      <c r="AS869" s="75"/>
      <c r="AT869" s="75"/>
      <c r="AU869" s="75"/>
      <c r="AV869" s="75"/>
      <c r="AW869" s="75"/>
      <c r="AX869" s="75"/>
      <c r="AY869" s="75"/>
      <c r="AZ869" s="75"/>
      <c r="BA869" s="75"/>
      <c r="BB869" s="75"/>
      <c r="BC869" s="75"/>
      <c r="BD869" s="75"/>
    </row>
    <row r="870" ht="16.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c r="AK870" s="75"/>
      <c r="AL870" s="75"/>
      <c r="AM870" s="75"/>
      <c r="AN870" s="75"/>
      <c r="AO870" s="75"/>
      <c r="AP870" s="75"/>
      <c r="AQ870" s="75"/>
      <c r="AR870" s="75"/>
      <c r="AS870" s="75"/>
      <c r="AT870" s="75"/>
      <c r="AU870" s="75"/>
      <c r="AV870" s="75"/>
      <c r="AW870" s="75"/>
      <c r="AX870" s="75"/>
      <c r="AY870" s="75"/>
      <c r="AZ870" s="75"/>
      <c r="BA870" s="75"/>
      <c r="BB870" s="75"/>
      <c r="BC870" s="75"/>
      <c r="BD870" s="75"/>
    </row>
    <row r="871" ht="16.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c r="AK871" s="75"/>
      <c r="AL871" s="75"/>
      <c r="AM871" s="75"/>
      <c r="AN871" s="75"/>
      <c r="AO871" s="75"/>
      <c r="AP871" s="75"/>
      <c r="AQ871" s="75"/>
      <c r="AR871" s="75"/>
      <c r="AS871" s="75"/>
      <c r="AT871" s="75"/>
      <c r="AU871" s="75"/>
      <c r="AV871" s="75"/>
      <c r="AW871" s="75"/>
      <c r="AX871" s="75"/>
      <c r="AY871" s="75"/>
      <c r="AZ871" s="75"/>
      <c r="BA871" s="75"/>
      <c r="BB871" s="75"/>
      <c r="BC871" s="75"/>
      <c r="BD871" s="75"/>
    </row>
    <row r="872" ht="16.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c r="AK872" s="75"/>
      <c r="AL872" s="75"/>
      <c r="AM872" s="75"/>
      <c r="AN872" s="75"/>
      <c r="AO872" s="75"/>
      <c r="AP872" s="75"/>
      <c r="AQ872" s="75"/>
      <c r="AR872" s="75"/>
      <c r="AS872" s="75"/>
      <c r="AT872" s="75"/>
      <c r="AU872" s="75"/>
      <c r="AV872" s="75"/>
      <c r="AW872" s="75"/>
      <c r="AX872" s="75"/>
      <c r="AY872" s="75"/>
      <c r="AZ872" s="75"/>
      <c r="BA872" s="75"/>
      <c r="BB872" s="75"/>
      <c r="BC872" s="75"/>
      <c r="BD872" s="75"/>
    </row>
    <row r="873" ht="16.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c r="AK873" s="75"/>
      <c r="AL873" s="75"/>
      <c r="AM873" s="75"/>
      <c r="AN873" s="75"/>
      <c r="AO873" s="75"/>
      <c r="AP873" s="75"/>
      <c r="AQ873" s="75"/>
      <c r="AR873" s="75"/>
      <c r="AS873" s="75"/>
      <c r="AT873" s="75"/>
      <c r="AU873" s="75"/>
      <c r="AV873" s="75"/>
      <c r="AW873" s="75"/>
      <c r="AX873" s="75"/>
      <c r="AY873" s="75"/>
      <c r="AZ873" s="75"/>
      <c r="BA873" s="75"/>
      <c r="BB873" s="75"/>
      <c r="BC873" s="75"/>
      <c r="BD873" s="75"/>
    </row>
    <row r="874" ht="16.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c r="AK874" s="75"/>
      <c r="AL874" s="75"/>
      <c r="AM874" s="75"/>
      <c r="AN874" s="75"/>
      <c r="AO874" s="75"/>
      <c r="AP874" s="75"/>
      <c r="AQ874" s="75"/>
      <c r="AR874" s="75"/>
      <c r="AS874" s="75"/>
      <c r="AT874" s="75"/>
      <c r="AU874" s="75"/>
      <c r="AV874" s="75"/>
      <c r="AW874" s="75"/>
      <c r="AX874" s="75"/>
      <c r="AY874" s="75"/>
      <c r="AZ874" s="75"/>
      <c r="BA874" s="75"/>
      <c r="BB874" s="75"/>
      <c r="BC874" s="75"/>
      <c r="BD874" s="75"/>
    </row>
    <row r="875" ht="16.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c r="AK875" s="75"/>
      <c r="AL875" s="75"/>
      <c r="AM875" s="75"/>
      <c r="AN875" s="75"/>
      <c r="AO875" s="75"/>
      <c r="AP875" s="75"/>
      <c r="AQ875" s="75"/>
      <c r="AR875" s="75"/>
      <c r="AS875" s="75"/>
      <c r="AT875" s="75"/>
      <c r="AU875" s="75"/>
      <c r="AV875" s="75"/>
      <c r="AW875" s="75"/>
      <c r="AX875" s="75"/>
      <c r="AY875" s="75"/>
      <c r="AZ875" s="75"/>
      <c r="BA875" s="75"/>
      <c r="BB875" s="75"/>
      <c r="BC875" s="75"/>
      <c r="BD875" s="75"/>
    </row>
    <row r="876" ht="16.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c r="AK876" s="75"/>
      <c r="AL876" s="75"/>
      <c r="AM876" s="75"/>
      <c r="AN876" s="75"/>
      <c r="AO876" s="75"/>
      <c r="AP876" s="75"/>
      <c r="AQ876" s="75"/>
      <c r="AR876" s="75"/>
      <c r="AS876" s="75"/>
      <c r="AT876" s="75"/>
      <c r="AU876" s="75"/>
      <c r="AV876" s="75"/>
      <c r="AW876" s="75"/>
      <c r="AX876" s="75"/>
      <c r="AY876" s="75"/>
      <c r="AZ876" s="75"/>
      <c r="BA876" s="75"/>
      <c r="BB876" s="75"/>
      <c r="BC876" s="75"/>
      <c r="BD876" s="75"/>
    </row>
    <row r="877" ht="16.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c r="AK877" s="75"/>
      <c r="AL877" s="75"/>
      <c r="AM877" s="75"/>
      <c r="AN877" s="75"/>
      <c r="AO877" s="75"/>
      <c r="AP877" s="75"/>
      <c r="AQ877" s="75"/>
      <c r="AR877" s="75"/>
      <c r="AS877" s="75"/>
      <c r="AT877" s="75"/>
      <c r="AU877" s="75"/>
      <c r="AV877" s="75"/>
      <c r="AW877" s="75"/>
      <c r="AX877" s="75"/>
      <c r="AY877" s="75"/>
      <c r="AZ877" s="75"/>
      <c r="BA877" s="75"/>
      <c r="BB877" s="75"/>
      <c r="BC877" s="75"/>
      <c r="BD877" s="75"/>
    </row>
    <row r="878" ht="16.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c r="AK878" s="75"/>
      <c r="AL878" s="75"/>
      <c r="AM878" s="75"/>
      <c r="AN878" s="75"/>
      <c r="AO878" s="75"/>
      <c r="AP878" s="75"/>
      <c r="AQ878" s="75"/>
      <c r="AR878" s="75"/>
      <c r="AS878" s="75"/>
      <c r="AT878" s="75"/>
      <c r="AU878" s="75"/>
      <c r="AV878" s="75"/>
      <c r="AW878" s="75"/>
      <c r="AX878" s="75"/>
      <c r="AY878" s="75"/>
      <c r="AZ878" s="75"/>
      <c r="BA878" s="75"/>
      <c r="BB878" s="75"/>
      <c r="BC878" s="75"/>
      <c r="BD878" s="75"/>
    </row>
    <row r="879" ht="16.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c r="AK879" s="75"/>
      <c r="AL879" s="75"/>
      <c r="AM879" s="75"/>
      <c r="AN879" s="75"/>
      <c r="AO879" s="75"/>
      <c r="AP879" s="75"/>
      <c r="AQ879" s="75"/>
      <c r="AR879" s="75"/>
      <c r="AS879" s="75"/>
      <c r="AT879" s="75"/>
      <c r="AU879" s="75"/>
      <c r="AV879" s="75"/>
      <c r="AW879" s="75"/>
      <c r="AX879" s="75"/>
      <c r="AY879" s="75"/>
      <c r="AZ879" s="75"/>
      <c r="BA879" s="75"/>
      <c r="BB879" s="75"/>
      <c r="BC879" s="75"/>
      <c r="BD879" s="75"/>
    </row>
    <row r="880" ht="16.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c r="AK880" s="75"/>
      <c r="AL880" s="75"/>
      <c r="AM880" s="75"/>
      <c r="AN880" s="75"/>
      <c r="AO880" s="75"/>
      <c r="AP880" s="75"/>
      <c r="AQ880" s="75"/>
      <c r="AR880" s="75"/>
      <c r="AS880" s="75"/>
      <c r="AT880" s="75"/>
      <c r="AU880" s="75"/>
      <c r="AV880" s="75"/>
      <c r="AW880" s="75"/>
      <c r="AX880" s="75"/>
      <c r="AY880" s="75"/>
      <c r="AZ880" s="75"/>
      <c r="BA880" s="75"/>
      <c r="BB880" s="75"/>
      <c r="BC880" s="75"/>
      <c r="BD880" s="75"/>
    </row>
    <row r="881" ht="16.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c r="AK881" s="75"/>
      <c r="AL881" s="75"/>
      <c r="AM881" s="75"/>
      <c r="AN881" s="75"/>
      <c r="AO881" s="75"/>
      <c r="AP881" s="75"/>
      <c r="AQ881" s="75"/>
      <c r="AR881" s="75"/>
      <c r="AS881" s="75"/>
      <c r="AT881" s="75"/>
      <c r="AU881" s="75"/>
      <c r="AV881" s="75"/>
      <c r="AW881" s="75"/>
      <c r="AX881" s="75"/>
      <c r="AY881" s="75"/>
      <c r="AZ881" s="75"/>
      <c r="BA881" s="75"/>
      <c r="BB881" s="75"/>
      <c r="BC881" s="75"/>
      <c r="BD881" s="75"/>
    </row>
    <row r="882" ht="16.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c r="AK882" s="75"/>
      <c r="AL882" s="75"/>
      <c r="AM882" s="75"/>
      <c r="AN882" s="75"/>
      <c r="AO882" s="75"/>
      <c r="AP882" s="75"/>
      <c r="AQ882" s="75"/>
      <c r="AR882" s="75"/>
      <c r="AS882" s="75"/>
      <c r="AT882" s="75"/>
      <c r="AU882" s="75"/>
      <c r="AV882" s="75"/>
      <c r="AW882" s="75"/>
      <c r="AX882" s="75"/>
      <c r="AY882" s="75"/>
      <c r="AZ882" s="75"/>
      <c r="BA882" s="75"/>
      <c r="BB882" s="75"/>
      <c r="BC882" s="75"/>
      <c r="BD882" s="75"/>
    </row>
    <row r="883" ht="16.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c r="AK883" s="75"/>
      <c r="AL883" s="75"/>
      <c r="AM883" s="75"/>
      <c r="AN883" s="75"/>
      <c r="AO883" s="75"/>
      <c r="AP883" s="75"/>
      <c r="AQ883" s="75"/>
      <c r="AR883" s="75"/>
      <c r="AS883" s="75"/>
      <c r="AT883" s="75"/>
      <c r="AU883" s="75"/>
      <c r="AV883" s="75"/>
      <c r="AW883" s="75"/>
      <c r="AX883" s="75"/>
      <c r="AY883" s="75"/>
      <c r="AZ883" s="75"/>
      <c r="BA883" s="75"/>
      <c r="BB883" s="75"/>
      <c r="BC883" s="75"/>
      <c r="BD883" s="75"/>
    </row>
    <row r="884" ht="16.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c r="AK884" s="75"/>
      <c r="AL884" s="75"/>
      <c r="AM884" s="75"/>
      <c r="AN884" s="75"/>
      <c r="AO884" s="75"/>
      <c r="AP884" s="75"/>
      <c r="AQ884" s="75"/>
      <c r="AR884" s="75"/>
      <c r="AS884" s="75"/>
      <c r="AT884" s="75"/>
      <c r="AU884" s="75"/>
      <c r="AV884" s="75"/>
      <c r="AW884" s="75"/>
      <c r="AX884" s="75"/>
      <c r="AY884" s="75"/>
      <c r="AZ884" s="75"/>
      <c r="BA884" s="75"/>
      <c r="BB884" s="75"/>
      <c r="BC884" s="75"/>
      <c r="BD884" s="75"/>
    </row>
    <row r="885" ht="16.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c r="AK885" s="75"/>
      <c r="AL885" s="75"/>
      <c r="AM885" s="75"/>
      <c r="AN885" s="75"/>
      <c r="AO885" s="75"/>
      <c r="AP885" s="75"/>
      <c r="AQ885" s="75"/>
      <c r="AR885" s="75"/>
      <c r="AS885" s="75"/>
      <c r="AT885" s="75"/>
      <c r="AU885" s="75"/>
      <c r="AV885" s="75"/>
      <c r="AW885" s="75"/>
      <c r="AX885" s="75"/>
      <c r="AY885" s="75"/>
      <c r="AZ885" s="75"/>
      <c r="BA885" s="75"/>
      <c r="BB885" s="75"/>
      <c r="BC885" s="75"/>
      <c r="BD885" s="75"/>
    </row>
    <row r="886" ht="16.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c r="AK886" s="75"/>
      <c r="AL886" s="75"/>
      <c r="AM886" s="75"/>
      <c r="AN886" s="75"/>
      <c r="AO886" s="75"/>
      <c r="AP886" s="75"/>
      <c r="AQ886" s="75"/>
      <c r="AR886" s="75"/>
      <c r="AS886" s="75"/>
      <c r="AT886" s="75"/>
      <c r="AU886" s="75"/>
      <c r="AV886" s="75"/>
      <c r="AW886" s="75"/>
      <c r="AX886" s="75"/>
      <c r="AY886" s="75"/>
      <c r="AZ886" s="75"/>
      <c r="BA886" s="75"/>
      <c r="BB886" s="75"/>
      <c r="BC886" s="75"/>
      <c r="BD886" s="75"/>
    </row>
    <row r="887" ht="16.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c r="AK887" s="75"/>
      <c r="AL887" s="75"/>
      <c r="AM887" s="75"/>
      <c r="AN887" s="75"/>
      <c r="AO887" s="75"/>
      <c r="AP887" s="75"/>
      <c r="AQ887" s="75"/>
      <c r="AR887" s="75"/>
      <c r="AS887" s="75"/>
      <c r="AT887" s="75"/>
      <c r="AU887" s="75"/>
      <c r="AV887" s="75"/>
      <c r="AW887" s="75"/>
      <c r="AX887" s="75"/>
      <c r="AY887" s="75"/>
      <c r="AZ887" s="75"/>
      <c r="BA887" s="75"/>
      <c r="BB887" s="75"/>
      <c r="BC887" s="75"/>
      <c r="BD887" s="75"/>
    </row>
    <row r="888" ht="16.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c r="AK888" s="75"/>
      <c r="AL888" s="75"/>
      <c r="AM888" s="75"/>
      <c r="AN888" s="75"/>
      <c r="AO888" s="75"/>
      <c r="AP888" s="75"/>
      <c r="AQ888" s="75"/>
      <c r="AR888" s="75"/>
      <c r="AS888" s="75"/>
      <c r="AT888" s="75"/>
      <c r="AU888" s="75"/>
      <c r="AV888" s="75"/>
      <c r="AW888" s="75"/>
      <c r="AX888" s="75"/>
      <c r="AY888" s="75"/>
      <c r="AZ888" s="75"/>
      <c r="BA888" s="75"/>
      <c r="BB888" s="75"/>
      <c r="BC888" s="75"/>
      <c r="BD888" s="75"/>
    </row>
    <row r="889" ht="16.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c r="AK889" s="75"/>
      <c r="AL889" s="75"/>
      <c r="AM889" s="75"/>
      <c r="AN889" s="75"/>
      <c r="AO889" s="75"/>
      <c r="AP889" s="75"/>
      <c r="AQ889" s="75"/>
      <c r="AR889" s="75"/>
      <c r="AS889" s="75"/>
      <c r="AT889" s="75"/>
      <c r="AU889" s="75"/>
      <c r="AV889" s="75"/>
      <c r="AW889" s="75"/>
      <c r="AX889" s="75"/>
      <c r="AY889" s="75"/>
      <c r="AZ889" s="75"/>
      <c r="BA889" s="75"/>
      <c r="BB889" s="75"/>
      <c r="BC889" s="75"/>
      <c r="BD889" s="75"/>
    </row>
    <row r="890" ht="16.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c r="AK890" s="75"/>
      <c r="AL890" s="75"/>
      <c r="AM890" s="75"/>
      <c r="AN890" s="75"/>
      <c r="AO890" s="75"/>
      <c r="AP890" s="75"/>
      <c r="AQ890" s="75"/>
      <c r="AR890" s="75"/>
      <c r="AS890" s="75"/>
      <c r="AT890" s="75"/>
      <c r="AU890" s="75"/>
      <c r="AV890" s="75"/>
      <c r="AW890" s="75"/>
      <c r="AX890" s="75"/>
      <c r="AY890" s="75"/>
      <c r="AZ890" s="75"/>
      <c r="BA890" s="75"/>
      <c r="BB890" s="75"/>
      <c r="BC890" s="75"/>
      <c r="BD890" s="75"/>
    </row>
    <row r="891" ht="16.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c r="AK891" s="75"/>
      <c r="AL891" s="75"/>
      <c r="AM891" s="75"/>
      <c r="AN891" s="75"/>
      <c r="AO891" s="75"/>
      <c r="AP891" s="75"/>
      <c r="AQ891" s="75"/>
      <c r="AR891" s="75"/>
      <c r="AS891" s="75"/>
      <c r="AT891" s="75"/>
      <c r="AU891" s="75"/>
      <c r="AV891" s="75"/>
      <c r="AW891" s="75"/>
      <c r="AX891" s="75"/>
      <c r="AY891" s="75"/>
      <c r="AZ891" s="75"/>
      <c r="BA891" s="75"/>
      <c r="BB891" s="75"/>
      <c r="BC891" s="75"/>
      <c r="BD891" s="75"/>
    </row>
    <row r="892" ht="16.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c r="AK892" s="75"/>
      <c r="AL892" s="75"/>
      <c r="AM892" s="75"/>
      <c r="AN892" s="75"/>
      <c r="AO892" s="75"/>
      <c r="AP892" s="75"/>
      <c r="AQ892" s="75"/>
      <c r="AR892" s="75"/>
      <c r="AS892" s="75"/>
      <c r="AT892" s="75"/>
      <c r="AU892" s="75"/>
      <c r="AV892" s="75"/>
      <c r="AW892" s="75"/>
      <c r="AX892" s="75"/>
      <c r="AY892" s="75"/>
      <c r="AZ892" s="75"/>
      <c r="BA892" s="75"/>
      <c r="BB892" s="75"/>
      <c r="BC892" s="75"/>
      <c r="BD892" s="75"/>
    </row>
    <row r="893" ht="16.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c r="AK893" s="75"/>
      <c r="AL893" s="75"/>
      <c r="AM893" s="75"/>
      <c r="AN893" s="75"/>
      <c r="AO893" s="75"/>
      <c r="AP893" s="75"/>
      <c r="AQ893" s="75"/>
      <c r="AR893" s="75"/>
      <c r="AS893" s="75"/>
      <c r="AT893" s="75"/>
      <c r="AU893" s="75"/>
      <c r="AV893" s="75"/>
      <c r="AW893" s="75"/>
      <c r="AX893" s="75"/>
      <c r="AY893" s="75"/>
      <c r="AZ893" s="75"/>
      <c r="BA893" s="75"/>
      <c r="BB893" s="75"/>
      <c r="BC893" s="75"/>
      <c r="BD893" s="75"/>
    </row>
    <row r="894" ht="16.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c r="AK894" s="75"/>
      <c r="AL894" s="75"/>
      <c r="AM894" s="75"/>
      <c r="AN894" s="75"/>
      <c r="AO894" s="75"/>
      <c r="AP894" s="75"/>
      <c r="AQ894" s="75"/>
      <c r="AR894" s="75"/>
      <c r="AS894" s="75"/>
      <c r="AT894" s="75"/>
      <c r="AU894" s="75"/>
      <c r="AV894" s="75"/>
      <c r="AW894" s="75"/>
      <c r="AX894" s="75"/>
      <c r="AY894" s="75"/>
      <c r="AZ894" s="75"/>
      <c r="BA894" s="75"/>
      <c r="BB894" s="75"/>
      <c r="BC894" s="75"/>
      <c r="BD894" s="75"/>
    </row>
    <row r="895" ht="16.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c r="AK895" s="75"/>
      <c r="AL895" s="75"/>
      <c r="AM895" s="75"/>
      <c r="AN895" s="75"/>
      <c r="AO895" s="75"/>
      <c r="AP895" s="75"/>
      <c r="AQ895" s="75"/>
      <c r="AR895" s="75"/>
      <c r="AS895" s="75"/>
      <c r="AT895" s="75"/>
      <c r="AU895" s="75"/>
      <c r="AV895" s="75"/>
      <c r="AW895" s="75"/>
      <c r="AX895" s="75"/>
      <c r="AY895" s="75"/>
      <c r="AZ895" s="75"/>
      <c r="BA895" s="75"/>
      <c r="BB895" s="75"/>
      <c r="BC895" s="75"/>
      <c r="BD895" s="75"/>
    </row>
    <row r="896" ht="16.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c r="AK896" s="75"/>
      <c r="AL896" s="75"/>
      <c r="AM896" s="75"/>
      <c r="AN896" s="75"/>
      <c r="AO896" s="75"/>
      <c r="AP896" s="75"/>
      <c r="AQ896" s="75"/>
      <c r="AR896" s="75"/>
      <c r="AS896" s="75"/>
      <c r="AT896" s="75"/>
      <c r="AU896" s="75"/>
      <c r="AV896" s="75"/>
      <c r="AW896" s="75"/>
      <c r="AX896" s="75"/>
      <c r="AY896" s="75"/>
      <c r="AZ896" s="75"/>
      <c r="BA896" s="75"/>
      <c r="BB896" s="75"/>
      <c r="BC896" s="75"/>
      <c r="BD896" s="75"/>
    </row>
    <row r="897" ht="16.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c r="AK897" s="75"/>
      <c r="AL897" s="75"/>
      <c r="AM897" s="75"/>
      <c r="AN897" s="75"/>
      <c r="AO897" s="75"/>
      <c r="AP897" s="75"/>
      <c r="AQ897" s="75"/>
      <c r="AR897" s="75"/>
      <c r="AS897" s="75"/>
      <c r="AT897" s="75"/>
      <c r="AU897" s="75"/>
      <c r="AV897" s="75"/>
      <c r="AW897" s="75"/>
      <c r="AX897" s="75"/>
      <c r="AY897" s="75"/>
      <c r="AZ897" s="75"/>
      <c r="BA897" s="75"/>
      <c r="BB897" s="75"/>
      <c r="BC897" s="75"/>
      <c r="BD897" s="75"/>
    </row>
    <row r="898" ht="16.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c r="AK898" s="75"/>
      <c r="AL898" s="75"/>
      <c r="AM898" s="75"/>
      <c r="AN898" s="75"/>
      <c r="AO898" s="75"/>
      <c r="AP898" s="75"/>
      <c r="AQ898" s="75"/>
      <c r="AR898" s="75"/>
      <c r="AS898" s="75"/>
      <c r="AT898" s="75"/>
      <c r="AU898" s="75"/>
      <c r="AV898" s="75"/>
      <c r="AW898" s="75"/>
      <c r="AX898" s="75"/>
      <c r="AY898" s="75"/>
      <c r="AZ898" s="75"/>
      <c r="BA898" s="75"/>
      <c r="BB898" s="75"/>
      <c r="BC898" s="75"/>
      <c r="BD898" s="75"/>
    </row>
    <row r="899" ht="16.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c r="AK899" s="75"/>
      <c r="AL899" s="75"/>
      <c r="AM899" s="75"/>
      <c r="AN899" s="75"/>
      <c r="AO899" s="75"/>
      <c r="AP899" s="75"/>
      <c r="AQ899" s="75"/>
      <c r="AR899" s="75"/>
      <c r="AS899" s="75"/>
      <c r="AT899" s="75"/>
      <c r="AU899" s="75"/>
      <c r="AV899" s="75"/>
      <c r="AW899" s="75"/>
      <c r="AX899" s="75"/>
      <c r="AY899" s="75"/>
      <c r="AZ899" s="75"/>
      <c r="BA899" s="75"/>
      <c r="BB899" s="75"/>
      <c r="BC899" s="75"/>
      <c r="BD899" s="75"/>
    </row>
    <row r="900" ht="16.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c r="AK900" s="75"/>
      <c r="AL900" s="75"/>
      <c r="AM900" s="75"/>
      <c r="AN900" s="75"/>
      <c r="AO900" s="75"/>
      <c r="AP900" s="75"/>
      <c r="AQ900" s="75"/>
      <c r="AR900" s="75"/>
      <c r="AS900" s="75"/>
      <c r="AT900" s="75"/>
      <c r="AU900" s="75"/>
      <c r="AV900" s="75"/>
      <c r="AW900" s="75"/>
      <c r="AX900" s="75"/>
      <c r="AY900" s="75"/>
      <c r="AZ900" s="75"/>
      <c r="BA900" s="75"/>
      <c r="BB900" s="75"/>
      <c r="BC900" s="75"/>
      <c r="BD900" s="75"/>
    </row>
    <row r="901" ht="16.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c r="AK901" s="75"/>
      <c r="AL901" s="75"/>
      <c r="AM901" s="75"/>
      <c r="AN901" s="75"/>
      <c r="AO901" s="75"/>
      <c r="AP901" s="75"/>
      <c r="AQ901" s="75"/>
      <c r="AR901" s="75"/>
      <c r="AS901" s="75"/>
      <c r="AT901" s="75"/>
      <c r="AU901" s="75"/>
      <c r="AV901" s="75"/>
      <c r="AW901" s="75"/>
      <c r="AX901" s="75"/>
      <c r="AY901" s="75"/>
      <c r="AZ901" s="75"/>
      <c r="BA901" s="75"/>
      <c r="BB901" s="75"/>
      <c r="BC901" s="75"/>
      <c r="BD901" s="75"/>
    </row>
    <row r="902" ht="16.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c r="AK902" s="75"/>
      <c r="AL902" s="75"/>
      <c r="AM902" s="75"/>
      <c r="AN902" s="75"/>
      <c r="AO902" s="75"/>
      <c r="AP902" s="75"/>
      <c r="AQ902" s="75"/>
      <c r="AR902" s="75"/>
      <c r="AS902" s="75"/>
      <c r="AT902" s="75"/>
      <c r="AU902" s="75"/>
      <c r="AV902" s="75"/>
      <c r="AW902" s="75"/>
      <c r="AX902" s="75"/>
      <c r="AY902" s="75"/>
      <c r="AZ902" s="75"/>
      <c r="BA902" s="75"/>
      <c r="BB902" s="75"/>
      <c r="BC902" s="75"/>
      <c r="BD902" s="75"/>
    </row>
    <row r="903" ht="16.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c r="AK903" s="75"/>
      <c r="AL903" s="75"/>
      <c r="AM903" s="75"/>
      <c r="AN903" s="75"/>
      <c r="AO903" s="75"/>
      <c r="AP903" s="75"/>
      <c r="AQ903" s="75"/>
      <c r="AR903" s="75"/>
      <c r="AS903" s="75"/>
      <c r="AT903" s="75"/>
      <c r="AU903" s="75"/>
      <c r="AV903" s="75"/>
      <c r="AW903" s="75"/>
      <c r="AX903" s="75"/>
      <c r="AY903" s="75"/>
      <c r="AZ903" s="75"/>
      <c r="BA903" s="75"/>
      <c r="BB903" s="75"/>
      <c r="BC903" s="75"/>
      <c r="BD903" s="75"/>
    </row>
    <row r="904" ht="16.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c r="AK904" s="75"/>
      <c r="AL904" s="75"/>
      <c r="AM904" s="75"/>
      <c r="AN904" s="75"/>
      <c r="AO904" s="75"/>
      <c r="AP904" s="75"/>
      <c r="AQ904" s="75"/>
      <c r="AR904" s="75"/>
      <c r="AS904" s="75"/>
      <c r="AT904" s="75"/>
      <c r="AU904" s="75"/>
      <c r="AV904" s="75"/>
      <c r="AW904" s="75"/>
      <c r="AX904" s="75"/>
      <c r="AY904" s="75"/>
      <c r="AZ904" s="75"/>
      <c r="BA904" s="75"/>
      <c r="BB904" s="75"/>
      <c r="BC904" s="75"/>
      <c r="BD904" s="75"/>
    </row>
    <row r="905" ht="16.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c r="AK905" s="75"/>
      <c r="AL905" s="75"/>
      <c r="AM905" s="75"/>
      <c r="AN905" s="75"/>
      <c r="AO905" s="75"/>
      <c r="AP905" s="75"/>
      <c r="AQ905" s="75"/>
      <c r="AR905" s="75"/>
      <c r="AS905" s="75"/>
      <c r="AT905" s="75"/>
      <c r="AU905" s="75"/>
      <c r="AV905" s="75"/>
      <c r="AW905" s="75"/>
      <c r="AX905" s="75"/>
      <c r="AY905" s="75"/>
      <c r="AZ905" s="75"/>
      <c r="BA905" s="75"/>
      <c r="BB905" s="75"/>
      <c r="BC905" s="75"/>
      <c r="BD905" s="75"/>
    </row>
    <row r="906" ht="16.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c r="AK906" s="75"/>
      <c r="AL906" s="75"/>
      <c r="AM906" s="75"/>
      <c r="AN906" s="75"/>
      <c r="AO906" s="75"/>
      <c r="AP906" s="75"/>
      <c r="AQ906" s="75"/>
      <c r="AR906" s="75"/>
      <c r="AS906" s="75"/>
      <c r="AT906" s="75"/>
      <c r="AU906" s="75"/>
      <c r="AV906" s="75"/>
      <c r="AW906" s="75"/>
      <c r="AX906" s="75"/>
      <c r="AY906" s="75"/>
      <c r="AZ906" s="75"/>
      <c r="BA906" s="75"/>
      <c r="BB906" s="75"/>
      <c r="BC906" s="75"/>
      <c r="BD906" s="75"/>
    </row>
    <row r="907" ht="16.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c r="AK907" s="75"/>
      <c r="AL907" s="75"/>
      <c r="AM907" s="75"/>
      <c r="AN907" s="75"/>
      <c r="AO907" s="75"/>
      <c r="AP907" s="75"/>
      <c r="AQ907" s="75"/>
      <c r="AR907" s="75"/>
      <c r="AS907" s="75"/>
      <c r="AT907" s="75"/>
      <c r="AU907" s="75"/>
      <c r="AV907" s="75"/>
      <c r="AW907" s="75"/>
      <c r="AX907" s="75"/>
      <c r="AY907" s="75"/>
      <c r="AZ907" s="75"/>
      <c r="BA907" s="75"/>
      <c r="BB907" s="75"/>
      <c r="BC907" s="75"/>
      <c r="BD907" s="75"/>
    </row>
    <row r="908" ht="16.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c r="AK908" s="75"/>
      <c r="AL908" s="75"/>
      <c r="AM908" s="75"/>
      <c r="AN908" s="75"/>
      <c r="AO908" s="75"/>
      <c r="AP908" s="75"/>
      <c r="AQ908" s="75"/>
      <c r="AR908" s="75"/>
      <c r="AS908" s="75"/>
      <c r="AT908" s="75"/>
      <c r="AU908" s="75"/>
      <c r="AV908" s="75"/>
      <c r="AW908" s="75"/>
      <c r="AX908" s="75"/>
      <c r="AY908" s="75"/>
      <c r="AZ908" s="75"/>
      <c r="BA908" s="75"/>
      <c r="BB908" s="75"/>
      <c r="BC908" s="75"/>
      <c r="BD908" s="75"/>
    </row>
    <row r="909" ht="16.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c r="AK909" s="75"/>
      <c r="AL909" s="75"/>
      <c r="AM909" s="75"/>
      <c r="AN909" s="75"/>
      <c r="AO909" s="75"/>
      <c r="AP909" s="75"/>
      <c r="AQ909" s="75"/>
      <c r="AR909" s="75"/>
      <c r="AS909" s="75"/>
      <c r="AT909" s="75"/>
      <c r="AU909" s="75"/>
      <c r="AV909" s="75"/>
      <c r="AW909" s="75"/>
      <c r="AX909" s="75"/>
      <c r="AY909" s="75"/>
      <c r="AZ909" s="75"/>
      <c r="BA909" s="75"/>
      <c r="BB909" s="75"/>
      <c r="BC909" s="75"/>
      <c r="BD909" s="75"/>
    </row>
    <row r="910" ht="16.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c r="AK910" s="75"/>
      <c r="AL910" s="75"/>
      <c r="AM910" s="75"/>
      <c r="AN910" s="75"/>
      <c r="AO910" s="75"/>
      <c r="AP910" s="75"/>
      <c r="AQ910" s="75"/>
      <c r="AR910" s="75"/>
      <c r="AS910" s="75"/>
      <c r="AT910" s="75"/>
      <c r="AU910" s="75"/>
      <c r="AV910" s="75"/>
      <c r="AW910" s="75"/>
      <c r="AX910" s="75"/>
      <c r="AY910" s="75"/>
      <c r="AZ910" s="75"/>
      <c r="BA910" s="75"/>
      <c r="BB910" s="75"/>
      <c r="BC910" s="75"/>
      <c r="BD910" s="75"/>
    </row>
    <row r="911" ht="16.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c r="AK911" s="75"/>
      <c r="AL911" s="75"/>
      <c r="AM911" s="75"/>
      <c r="AN911" s="75"/>
      <c r="AO911" s="75"/>
      <c r="AP911" s="75"/>
      <c r="AQ911" s="75"/>
      <c r="AR911" s="75"/>
      <c r="AS911" s="75"/>
      <c r="AT911" s="75"/>
      <c r="AU911" s="75"/>
      <c r="AV911" s="75"/>
      <c r="AW911" s="75"/>
      <c r="AX911" s="75"/>
      <c r="AY911" s="75"/>
      <c r="AZ911" s="75"/>
      <c r="BA911" s="75"/>
      <c r="BB911" s="75"/>
      <c r="BC911" s="75"/>
      <c r="BD911" s="75"/>
    </row>
    <row r="912" ht="16.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c r="AK912" s="75"/>
      <c r="AL912" s="75"/>
      <c r="AM912" s="75"/>
      <c r="AN912" s="75"/>
      <c r="AO912" s="75"/>
      <c r="AP912" s="75"/>
      <c r="AQ912" s="75"/>
      <c r="AR912" s="75"/>
      <c r="AS912" s="75"/>
      <c r="AT912" s="75"/>
      <c r="AU912" s="75"/>
      <c r="AV912" s="75"/>
      <c r="AW912" s="75"/>
      <c r="AX912" s="75"/>
      <c r="AY912" s="75"/>
      <c r="AZ912" s="75"/>
      <c r="BA912" s="75"/>
      <c r="BB912" s="75"/>
      <c r="BC912" s="75"/>
      <c r="BD912" s="75"/>
    </row>
    <row r="913" ht="16.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c r="AK913" s="75"/>
      <c r="AL913" s="75"/>
      <c r="AM913" s="75"/>
      <c r="AN913" s="75"/>
      <c r="AO913" s="75"/>
      <c r="AP913" s="75"/>
      <c r="AQ913" s="75"/>
      <c r="AR913" s="75"/>
      <c r="AS913" s="75"/>
      <c r="AT913" s="75"/>
      <c r="AU913" s="75"/>
      <c r="AV913" s="75"/>
      <c r="AW913" s="75"/>
      <c r="AX913" s="75"/>
      <c r="AY913" s="75"/>
      <c r="AZ913" s="75"/>
      <c r="BA913" s="75"/>
      <c r="BB913" s="75"/>
      <c r="BC913" s="75"/>
      <c r="BD913" s="75"/>
    </row>
    <row r="914" ht="16.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c r="AK914" s="75"/>
      <c r="AL914" s="75"/>
      <c r="AM914" s="75"/>
      <c r="AN914" s="75"/>
      <c r="AO914" s="75"/>
      <c r="AP914" s="75"/>
      <c r="AQ914" s="75"/>
      <c r="AR914" s="75"/>
      <c r="AS914" s="75"/>
      <c r="AT914" s="75"/>
      <c r="AU914" s="75"/>
      <c r="AV914" s="75"/>
      <c r="AW914" s="75"/>
      <c r="AX914" s="75"/>
      <c r="AY914" s="75"/>
      <c r="AZ914" s="75"/>
      <c r="BA914" s="75"/>
      <c r="BB914" s="75"/>
      <c r="BC914" s="75"/>
      <c r="BD914" s="75"/>
    </row>
    <row r="915" ht="16.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c r="AK915" s="75"/>
      <c r="AL915" s="75"/>
      <c r="AM915" s="75"/>
      <c r="AN915" s="75"/>
      <c r="AO915" s="75"/>
      <c r="AP915" s="75"/>
      <c r="AQ915" s="75"/>
      <c r="AR915" s="75"/>
      <c r="AS915" s="75"/>
      <c r="AT915" s="75"/>
      <c r="AU915" s="75"/>
      <c r="AV915" s="75"/>
      <c r="AW915" s="75"/>
      <c r="AX915" s="75"/>
      <c r="AY915" s="75"/>
      <c r="AZ915" s="75"/>
      <c r="BA915" s="75"/>
      <c r="BB915" s="75"/>
      <c r="BC915" s="75"/>
      <c r="BD915" s="75"/>
    </row>
    <row r="916" ht="16.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c r="AK916" s="75"/>
      <c r="AL916" s="75"/>
      <c r="AM916" s="75"/>
      <c r="AN916" s="75"/>
      <c r="AO916" s="75"/>
      <c r="AP916" s="75"/>
      <c r="AQ916" s="75"/>
      <c r="AR916" s="75"/>
      <c r="AS916" s="75"/>
      <c r="AT916" s="75"/>
      <c r="AU916" s="75"/>
      <c r="AV916" s="75"/>
      <c r="AW916" s="75"/>
      <c r="AX916" s="75"/>
      <c r="AY916" s="75"/>
      <c r="AZ916" s="75"/>
      <c r="BA916" s="75"/>
      <c r="BB916" s="75"/>
      <c r="BC916" s="75"/>
      <c r="BD916" s="75"/>
    </row>
    <row r="917" ht="16.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c r="AK917" s="75"/>
      <c r="AL917" s="75"/>
      <c r="AM917" s="75"/>
      <c r="AN917" s="75"/>
      <c r="AO917" s="75"/>
      <c r="AP917" s="75"/>
      <c r="AQ917" s="75"/>
      <c r="AR917" s="75"/>
      <c r="AS917" s="75"/>
      <c r="AT917" s="75"/>
      <c r="AU917" s="75"/>
      <c r="AV917" s="75"/>
      <c r="AW917" s="75"/>
      <c r="AX917" s="75"/>
      <c r="AY917" s="75"/>
      <c r="AZ917" s="75"/>
      <c r="BA917" s="75"/>
      <c r="BB917" s="75"/>
      <c r="BC917" s="75"/>
      <c r="BD917" s="75"/>
    </row>
    <row r="918" ht="16.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c r="AK918" s="75"/>
      <c r="AL918" s="75"/>
      <c r="AM918" s="75"/>
      <c r="AN918" s="75"/>
      <c r="AO918" s="75"/>
      <c r="AP918" s="75"/>
      <c r="AQ918" s="75"/>
      <c r="AR918" s="75"/>
      <c r="AS918" s="75"/>
      <c r="AT918" s="75"/>
      <c r="AU918" s="75"/>
      <c r="AV918" s="75"/>
      <c r="AW918" s="75"/>
      <c r="AX918" s="75"/>
      <c r="AY918" s="75"/>
      <c r="AZ918" s="75"/>
      <c r="BA918" s="75"/>
      <c r="BB918" s="75"/>
      <c r="BC918" s="75"/>
      <c r="BD918" s="75"/>
    </row>
    <row r="919" ht="16.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c r="AK919" s="75"/>
      <c r="AL919" s="75"/>
      <c r="AM919" s="75"/>
      <c r="AN919" s="75"/>
      <c r="AO919" s="75"/>
      <c r="AP919" s="75"/>
      <c r="AQ919" s="75"/>
      <c r="AR919" s="75"/>
      <c r="AS919" s="75"/>
      <c r="AT919" s="75"/>
      <c r="AU919" s="75"/>
      <c r="AV919" s="75"/>
      <c r="AW919" s="75"/>
      <c r="AX919" s="75"/>
      <c r="AY919" s="75"/>
      <c r="AZ919" s="75"/>
      <c r="BA919" s="75"/>
      <c r="BB919" s="75"/>
      <c r="BC919" s="75"/>
      <c r="BD919" s="75"/>
    </row>
    <row r="920" ht="16.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c r="AK920" s="75"/>
      <c r="AL920" s="75"/>
      <c r="AM920" s="75"/>
      <c r="AN920" s="75"/>
      <c r="AO920" s="75"/>
      <c r="AP920" s="75"/>
      <c r="AQ920" s="75"/>
      <c r="AR920" s="75"/>
      <c r="AS920" s="75"/>
      <c r="AT920" s="75"/>
      <c r="AU920" s="75"/>
      <c r="AV920" s="75"/>
      <c r="AW920" s="75"/>
      <c r="AX920" s="75"/>
      <c r="AY920" s="75"/>
      <c r="AZ920" s="75"/>
      <c r="BA920" s="75"/>
      <c r="BB920" s="75"/>
      <c r="BC920" s="75"/>
      <c r="BD920" s="75"/>
    </row>
    <row r="921" ht="16.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c r="AK921" s="75"/>
      <c r="AL921" s="75"/>
      <c r="AM921" s="75"/>
      <c r="AN921" s="75"/>
      <c r="AO921" s="75"/>
      <c r="AP921" s="75"/>
      <c r="AQ921" s="75"/>
      <c r="AR921" s="75"/>
      <c r="AS921" s="75"/>
      <c r="AT921" s="75"/>
      <c r="AU921" s="75"/>
      <c r="AV921" s="75"/>
      <c r="AW921" s="75"/>
      <c r="AX921" s="75"/>
      <c r="AY921" s="75"/>
      <c r="AZ921" s="75"/>
      <c r="BA921" s="75"/>
      <c r="BB921" s="75"/>
      <c r="BC921" s="75"/>
      <c r="BD921" s="75"/>
    </row>
    <row r="922" ht="16.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c r="AK922" s="75"/>
      <c r="AL922" s="75"/>
      <c r="AM922" s="75"/>
      <c r="AN922" s="75"/>
      <c r="AO922" s="75"/>
      <c r="AP922" s="75"/>
      <c r="AQ922" s="75"/>
      <c r="AR922" s="75"/>
      <c r="AS922" s="75"/>
      <c r="AT922" s="75"/>
      <c r="AU922" s="75"/>
      <c r="AV922" s="75"/>
      <c r="AW922" s="75"/>
      <c r="AX922" s="75"/>
      <c r="AY922" s="75"/>
      <c r="AZ922" s="75"/>
      <c r="BA922" s="75"/>
      <c r="BB922" s="75"/>
      <c r="BC922" s="75"/>
      <c r="BD922" s="75"/>
    </row>
    <row r="923" ht="16.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c r="AK923" s="75"/>
      <c r="AL923" s="75"/>
      <c r="AM923" s="75"/>
      <c r="AN923" s="75"/>
      <c r="AO923" s="75"/>
      <c r="AP923" s="75"/>
      <c r="AQ923" s="75"/>
      <c r="AR923" s="75"/>
      <c r="AS923" s="75"/>
      <c r="AT923" s="75"/>
      <c r="AU923" s="75"/>
      <c r="AV923" s="75"/>
      <c r="AW923" s="75"/>
      <c r="AX923" s="75"/>
      <c r="AY923" s="75"/>
      <c r="AZ923" s="75"/>
      <c r="BA923" s="75"/>
      <c r="BB923" s="75"/>
      <c r="BC923" s="75"/>
      <c r="BD923" s="75"/>
    </row>
    <row r="924" ht="16.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c r="AK924" s="75"/>
      <c r="AL924" s="75"/>
      <c r="AM924" s="75"/>
      <c r="AN924" s="75"/>
      <c r="AO924" s="75"/>
      <c r="AP924" s="75"/>
      <c r="AQ924" s="75"/>
      <c r="AR924" s="75"/>
      <c r="AS924" s="75"/>
      <c r="AT924" s="75"/>
      <c r="AU924" s="75"/>
      <c r="AV924" s="75"/>
      <c r="AW924" s="75"/>
      <c r="AX924" s="75"/>
      <c r="AY924" s="75"/>
      <c r="AZ924" s="75"/>
      <c r="BA924" s="75"/>
      <c r="BB924" s="75"/>
      <c r="BC924" s="75"/>
      <c r="BD924" s="75"/>
    </row>
    <row r="925" ht="16.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c r="AK925" s="75"/>
      <c r="AL925" s="75"/>
      <c r="AM925" s="75"/>
      <c r="AN925" s="75"/>
      <c r="AO925" s="75"/>
      <c r="AP925" s="75"/>
      <c r="AQ925" s="75"/>
      <c r="AR925" s="75"/>
      <c r="AS925" s="75"/>
      <c r="AT925" s="75"/>
      <c r="AU925" s="75"/>
      <c r="AV925" s="75"/>
      <c r="AW925" s="75"/>
      <c r="AX925" s="75"/>
      <c r="AY925" s="75"/>
      <c r="AZ925" s="75"/>
      <c r="BA925" s="75"/>
      <c r="BB925" s="75"/>
      <c r="BC925" s="75"/>
      <c r="BD925" s="75"/>
    </row>
    <row r="926" ht="16.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c r="AK926" s="75"/>
      <c r="AL926" s="75"/>
      <c r="AM926" s="75"/>
      <c r="AN926" s="75"/>
      <c r="AO926" s="75"/>
      <c r="AP926" s="75"/>
      <c r="AQ926" s="75"/>
      <c r="AR926" s="75"/>
      <c r="AS926" s="75"/>
      <c r="AT926" s="75"/>
      <c r="AU926" s="75"/>
      <c r="AV926" s="75"/>
      <c r="AW926" s="75"/>
      <c r="AX926" s="75"/>
      <c r="AY926" s="75"/>
      <c r="AZ926" s="75"/>
      <c r="BA926" s="75"/>
      <c r="BB926" s="75"/>
      <c r="BC926" s="75"/>
      <c r="BD926" s="75"/>
    </row>
    <row r="927" ht="16.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c r="AK927" s="75"/>
      <c r="AL927" s="75"/>
      <c r="AM927" s="75"/>
      <c r="AN927" s="75"/>
      <c r="AO927" s="75"/>
      <c r="AP927" s="75"/>
      <c r="AQ927" s="75"/>
      <c r="AR927" s="75"/>
      <c r="AS927" s="75"/>
      <c r="AT927" s="75"/>
      <c r="AU927" s="75"/>
      <c r="AV927" s="75"/>
      <c r="AW927" s="75"/>
      <c r="AX927" s="75"/>
      <c r="AY927" s="75"/>
      <c r="AZ927" s="75"/>
      <c r="BA927" s="75"/>
      <c r="BB927" s="75"/>
      <c r="BC927" s="75"/>
      <c r="BD927" s="75"/>
    </row>
    <row r="928" ht="16.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c r="AK928" s="75"/>
      <c r="AL928" s="75"/>
      <c r="AM928" s="75"/>
      <c r="AN928" s="75"/>
      <c r="AO928" s="75"/>
      <c r="AP928" s="75"/>
      <c r="AQ928" s="75"/>
      <c r="AR928" s="75"/>
      <c r="AS928" s="75"/>
      <c r="AT928" s="75"/>
      <c r="AU928" s="75"/>
      <c r="AV928" s="75"/>
      <c r="AW928" s="75"/>
      <c r="AX928" s="75"/>
      <c r="AY928" s="75"/>
      <c r="AZ928" s="75"/>
      <c r="BA928" s="75"/>
      <c r="BB928" s="75"/>
      <c r="BC928" s="75"/>
      <c r="BD928" s="75"/>
    </row>
    <row r="929" ht="16.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c r="AK929" s="75"/>
      <c r="AL929" s="75"/>
      <c r="AM929" s="75"/>
      <c r="AN929" s="75"/>
      <c r="AO929" s="75"/>
      <c r="AP929" s="75"/>
      <c r="AQ929" s="75"/>
      <c r="AR929" s="75"/>
      <c r="AS929" s="75"/>
      <c r="AT929" s="75"/>
      <c r="AU929" s="75"/>
      <c r="AV929" s="75"/>
      <c r="AW929" s="75"/>
      <c r="AX929" s="75"/>
      <c r="AY929" s="75"/>
      <c r="AZ929" s="75"/>
      <c r="BA929" s="75"/>
      <c r="BB929" s="75"/>
      <c r="BC929" s="75"/>
      <c r="BD929" s="75"/>
    </row>
    <row r="930" ht="16.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c r="AK930" s="75"/>
      <c r="AL930" s="75"/>
      <c r="AM930" s="75"/>
      <c r="AN930" s="75"/>
      <c r="AO930" s="75"/>
      <c r="AP930" s="75"/>
      <c r="AQ930" s="75"/>
      <c r="AR930" s="75"/>
      <c r="AS930" s="75"/>
      <c r="AT930" s="75"/>
      <c r="AU930" s="75"/>
      <c r="AV930" s="75"/>
      <c r="AW930" s="75"/>
      <c r="AX930" s="75"/>
      <c r="AY930" s="75"/>
      <c r="AZ930" s="75"/>
      <c r="BA930" s="75"/>
      <c r="BB930" s="75"/>
      <c r="BC930" s="75"/>
      <c r="BD930" s="75"/>
    </row>
    <row r="931" ht="16.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c r="AK931" s="75"/>
      <c r="AL931" s="75"/>
      <c r="AM931" s="75"/>
      <c r="AN931" s="75"/>
      <c r="AO931" s="75"/>
      <c r="AP931" s="75"/>
      <c r="AQ931" s="75"/>
      <c r="AR931" s="75"/>
      <c r="AS931" s="75"/>
      <c r="AT931" s="75"/>
      <c r="AU931" s="75"/>
      <c r="AV931" s="75"/>
      <c r="AW931" s="75"/>
      <c r="AX931" s="75"/>
      <c r="AY931" s="75"/>
      <c r="AZ931" s="75"/>
      <c r="BA931" s="75"/>
      <c r="BB931" s="75"/>
      <c r="BC931" s="75"/>
      <c r="BD931" s="75"/>
    </row>
    <row r="932" ht="16.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c r="AK932" s="75"/>
      <c r="AL932" s="75"/>
      <c r="AM932" s="75"/>
      <c r="AN932" s="75"/>
      <c r="AO932" s="75"/>
      <c r="AP932" s="75"/>
      <c r="AQ932" s="75"/>
      <c r="AR932" s="75"/>
      <c r="AS932" s="75"/>
      <c r="AT932" s="75"/>
      <c r="AU932" s="75"/>
      <c r="AV932" s="75"/>
      <c r="AW932" s="75"/>
      <c r="AX932" s="75"/>
      <c r="AY932" s="75"/>
      <c r="AZ932" s="75"/>
      <c r="BA932" s="75"/>
      <c r="BB932" s="75"/>
      <c r="BC932" s="75"/>
      <c r="BD932" s="75"/>
    </row>
    <row r="933" ht="16.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c r="AK933" s="75"/>
      <c r="AL933" s="75"/>
      <c r="AM933" s="75"/>
      <c r="AN933" s="75"/>
      <c r="AO933" s="75"/>
      <c r="AP933" s="75"/>
      <c r="AQ933" s="75"/>
      <c r="AR933" s="75"/>
      <c r="AS933" s="75"/>
      <c r="AT933" s="75"/>
      <c r="AU933" s="75"/>
      <c r="AV933" s="75"/>
      <c r="AW933" s="75"/>
      <c r="AX933" s="75"/>
      <c r="AY933" s="75"/>
      <c r="AZ933" s="75"/>
      <c r="BA933" s="75"/>
      <c r="BB933" s="75"/>
      <c r="BC933" s="75"/>
      <c r="BD933" s="75"/>
    </row>
    <row r="934" ht="16.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c r="AK934" s="75"/>
      <c r="AL934" s="75"/>
      <c r="AM934" s="75"/>
      <c r="AN934" s="75"/>
      <c r="AO934" s="75"/>
      <c r="AP934" s="75"/>
      <c r="AQ934" s="75"/>
      <c r="AR934" s="75"/>
      <c r="AS934" s="75"/>
      <c r="AT934" s="75"/>
      <c r="AU934" s="75"/>
      <c r="AV934" s="75"/>
      <c r="AW934" s="75"/>
      <c r="AX934" s="75"/>
      <c r="AY934" s="75"/>
      <c r="AZ934" s="75"/>
      <c r="BA934" s="75"/>
      <c r="BB934" s="75"/>
      <c r="BC934" s="75"/>
      <c r="BD934" s="75"/>
    </row>
    <row r="935" ht="16.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c r="AK935" s="75"/>
      <c r="AL935" s="75"/>
      <c r="AM935" s="75"/>
      <c r="AN935" s="75"/>
      <c r="AO935" s="75"/>
      <c r="AP935" s="75"/>
      <c r="AQ935" s="75"/>
      <c r="AR935" s="75"/>
      <c r="AS935" s="75"/>
      <c r="AT935" s="75"/>
      <c r="AU935" s="75"/>
      <c r="AV935" s="75"/>
      <c r="AW935" s="75"/>
      <c r="AX935" s="75"/>
      <c r="AY935" s="75"/>
      <c r="AZ935" s="75"/>
      <c r="BA935" s="75"/>
      <c r="BB935" s="75"/>
      <c r="BC935" s="75"/>
      <c r="BD935" s="75"/>
    </row>
    <row r="936" ht="16.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c r="AK936" s="75"/>
      <c r="AL936" s="75"/>
      <c r="AM936" s="75"/>
      <c r="AN936" s="75"/>
      <c r="AO936" s="75"/>
      <c r="AP936" s="75"/>
      <c r="AQ936" s="75"/>
      <c r="AR936" s="75"/>
      <c r="AS936" s="75"/>
      <c r="AT936" s="75"/>
      <c r="AU936" s="75"/>
      <c r="AV936" s="75"/>
      <c r="AW936" s="75"/>
      <c r="AX936" s="75"/>
      <c r="AY936" s="75"/>
      <c r="AZ936" s="75"/>
      <c r="BA936" s="75"/>
      <c r="BB936" s="75"/>
      <c r="BC936" s="75"/>
      <c r="BD936" s="75"/>
    </row>
    <row r="937" ht="16.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c r="AK937" s="75"/>
      <c r="AL937" s="75"/>
      <c r="AM937" s="75"/>
      <c r="AN937" s="75"/>
      <c r="AO937" s="75"/>
      <c r="AP937" s="75"/>
      <c r="AQ937" s="75"/>
      <c r="AR937" s="75"/>
      <c r="AS937" s="75"/>
      <c r="AT937" s="75"/>
      <c r="AU937" s="75"/>
      <c r="AV937" s="75"/>
      <c r="AW937" s="75"/>
      <c r="AX937" s="75"/>
      <c r="AY937" s="75"/>
      <c r="AZ937" s="75"/>
      <c r="BA937" s="75"/>
      <c r="BB937" s="75"/>
      <c r="BC937" s="75"/>
      <c r="BD937" s="75"/>
    </row>
    <row r="938" ht="16.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c r="AK938" s="75"/>
      <c r="AL938" s="75"/>
      <c r="AM938" s="75"/>
      <c r="AN938" s="75"/>
      <c r="AO938" s="75"/>
      <c r="AP938" s="75"/>
      <c r="AQ938" s="75"/>
      <c r="AR938" s="75"/>
      <c r="AS938" s="75"/>
      <c r="AT938" s="75"/>
      <c r="AU938" s="75"/>
      <c r="AV938" s="75"/>
      <c r="AW938" s="75"/>
      <c r="AX938" s="75"/>
      <c r="AY938" s="75"/>
      <c r="AZ938" s="75"/>
      <c r="BA938" s="75"/>
      <c r="BB938" s="75"/>
      <c r="BC938" s="75"/>
      <c r="BD938" s="75"/>
    </row>
    <row r="939" ht="16.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c r="AK939" s="75"/>
      <c r="AL939" s="75"/>
      <c r="AM939" s="75"/>
      <c r="AN939" s="75"/>
      <c r="AO939" s="75"/>
      <c r="AP939" s="75"/>
      <c r="AQ939" s="75"/>
      <c r="AR939" s="75"/>
      <c r="AS939" s="75"/>
      <c r="AT939" s="75"/>
      <c r="AU939" s="75"/>
      <c r="AV939" s="75"/>
      <c r="AW939" s="75"/>
      <c r="AX939" s="75"/>
      <c r="AY939" s="75"/>
      <c r="AZ939" s="75"/>
      <c r="BA939" s="75"/>
      <c r="BB939" s="75"/>
      <c r="BC939" s="75"/>
      <c r="BD939" s="75"/>
    </row>
    <row r="940" ht="16.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c r="AK940" s="75"/>
      <c r="AL940" s="75"/>
      <c r="AM940" s="75"/>
      <c r="AN940" s="75"/>
      <c r="AO940" s="75"/>
      <c r="AP940" s="75"/>
      <c r="AQ940" s="75"/>
      <c r="AR940" s="75"/>
      <c r="AS940" s="75"/>
      <c r="AT940" s="75"/>
      <c r="AU940" s="75"/>
      <c r="AV940" s="75"/>
      <c r="AW940" s="75"/>
      <c r="AX940" s="75"/>
      <c r="AY940" s="75"/>
      <c r="AZ940" s="75"/>
      <c r="BA940" s="75"/>
      <c r="BB940" s="75"/>
      <c r="BC940" s="75"/>
      <c r="BD940" s="75"/>
    </row>
    <row r="941" ht="16.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c r="AK941" s="75"/>
      <c r="AL941" s="75"/>
      <c r="AM941" s="75"/>
      <c r="AN941" s="75"/>
      <c r="AO941" s="75"/>
      <c r="AP941" s="75"/>
      <c r="AQ941" s="75"/>
      <c r="AR941" s="75"/>
      <c r="AS941" s="75"/>
      <c r="AT941" s="75"/>
      <c r="AU941" s="75"/>
      <c r="AV941" s="75"/>
      <c r="AW941" s="75"/>
      <c r="AX941" s="75"/>
      <c r="AY941" s="75"/>
      <c r="AZ941" s="75"/>
      <c r="BA941" s="75"/>
      <c r="BB941" s="75"/>
      <c r="BC941" s="75"/>
      <c r="BD941" s="75"/>
    </row>
    <row r="942" ht="16.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c r="AK942" s="75"/>
      <c r="AL942" s="75"/>
      <c r="AM942" s="75"/>
      <c r="AN942" s="75"/>
      <c r="AO942" s="75"/>
      <c r="AP942" s="75"/>
      <c r="AQ942" s="75"/>
      <c r="AR942" s="75"/>
      <c r="AS942" s="75"/>
      <c r="AT942" s="75"/>
      <c r="AU942" s="75"/>
      <c r="AV942" s="75"/>
      <c r="AW942" s="75"/>
      <c r="AX942" s="75"/>
      <c r="AY942" s="75"/>
      <c r="AZ942" s="75"/>
      <c r="BA942" s="75"/>
      <c r="BB942" s="75"/>
      <c r="BC942" s="75"/>
      <c r="BD942" s="75"/>
    </row>
    <row r="943" ht="16.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c r="AK943" s="75"/>
      <c r="AL943" s="75"/>
      <c r="AM943" s="75"/>
      <c r="AN943" s="75"/>
      <c r="AO943" s="75"/>
      <c r="AP943" s="75"/>
      <c r="AQ943" s="75"/>
      <c r="AR943" s="75"/>
      <c r="AS943" s="75"/>
      <c r="AT943" s="75"/>
      <c r="AU943" s="75"/>
      <c r="AV943" s="75"/>
      <c r="AW943" s="75"/>
      <c r="AX943" s="75"/>
      <c r="AY943" s="75"/>
      <c r="AZ943" s="75"/>
      <c r="BA943" s="75"/>
      <c r="BB943" s="75"/>
      <c r="BC943" s="75"/>
      <c r="BD943" s="75"/>
    </row>
    <row r="944" ht="16.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c r="AK944" s="75"/>
      <c r="AL944" s="75"/>
      <c r="AM944" s="75"/>
      <c r="AN944" s="75"/>
      <c r="AO944" s="75"/>
      <c r="AP944" s="75"/>
      <c r="AQ944" s="75"/>
      <c r="AR944" s="75"/>
      <c r="AS944" s="75"/>
      <c r="AT944" s="75"/>
      <c r="AU944" s="75"/>
      <c r="AV944" s="75"/>
      <c r="AW944" s="75"/>
      <c r="AX944" s="75"/>
      <c r="AY944" s="75"/>
      <c r="AZ944" s="75"/>
      <c r="BA944" s="75"/>
      <c r="BB944" s="75"/>
      <c r="BC944" s="75"/>
      <c r="BD944" s="75"/>
    </row>
    <row r="945" ht="16.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c r="AK945" s="75"/>
      <c r="AL945" s="75"/>
      <c r="AM945" s="75"/>
      <c r="AN945" s="75"/>
      <c r="AO945" s="75"/>
      <c r="AP945" s="75"/>
      <c r="AQ945" s="75"/>
      <c r="AR945" s="75"/>
      <c r="AS945" s="75"/>
      <c r="AT945" s="75"/>
      <c r="AU945" s="75"/>
      <c r="AV945" s="75"/>
      <c r="AW945" s="75"/>
      <c r="AX945" s="75"/>
      <c r="AY945" s="75"/>
      <c r="AZ945" s="75"/>
      <c r="BA945" s="75"/>
      <c r="BB945" s="75"/>
      <c r="BC945" s="75"/>
      <c r="BD945" s="75"/>
    </row>
    <row r="946" ht="16.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c r="AK946" s="75"/>
      <c r="AL946" s="75"/>
      <c r="AM946" s="75"/>
      <c r="AN946" s="75"/>
      <c r="AO946" s="75"/>
      <c r="AP946" s="75"/>
      <c r="AQ946" s="75"/>
      <c r="AR946" s="75"/>
      <c r="AS946" s="75"/>
      <c r="AT946" s="75"/>
      <c r="AU946" s="75"/>
      <c r="AV946" s="75"/>
      <c r="AW946" s="75"/>
      <c r="AX946" s="75"/>
      <c r="AY946" s="75"/>
      <c r="AZ946" s="75"/>
      <c r="BA946" s="75"/>
      <c r="BB946" s="75"/>
      <c r="BC946" s="75"/>
      <c r="BD946" s="75"/>
    </row>
    <row r="947" ht="16.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c r="AK947" s="75"/>
      <c r="AL947" s="75"/>
      <c r="AM947" s="75"/>
      <c r="AN947" s="75"/>
      <c r="AO947" s="75"/>
      <c r="AP947" s="75"/>
      <c r="AQ947" s="75"/>
      <c r="AR947" s="75"/>
      <c r="AS947" s="75"/>
      <c r="AT947" s="75"/>
      <c r="AU947" s="75"/>
      <c r="AV947" s="75"/>
      <c r="AW947" s="75"/>
      <c r="AX947" s="75"/>
      <c r="AY947" s="75"/>
      <c r="AZ947" s="75"/>
      <c r="BA947" s="75"/>
      <c r="BB947" s="75"/>
      <c r="BC947" s="75"/>
      <c r="BD947" s="75"/>
    </row>
    <row r="948" ht="16.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c r="AK948" s="75"/>
      <c r="AL948" s="75"/>
      <c r="AM948" s="75"/>
      <c r="AN948" s="75"/>
      <c r="AO948" s="75"/>
      <c r="AP948" s="75"/>
      <c r="AQ948" s="75"/>
      <c r="AR948" s="75"/>
      <c r="AS948" s="75"/>
      <c r="AT948" s="75"/>
      <c r="AU948" s="75"/>
      <c r="AV948" s="75"/>
      <c r="AW948" s="75"/>
      <c r="AX948" s="75"/>
      <c r="AY948" s="75"/>
      <c r="AZ948" s="75"/>
      <c r="BA948" s="75"/>
      <c r="BB948" s="75"/>
      <c r="BC948" s="75"/>
      <c r="BD948" s="75"/>
    </row>
    <row r="949" ht="16.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c r="AK949" s="75"/>
      <c r="AL949" s="75"/>
      <c r="AM949" s="75"/>
      <c r="AN949" s="75"/>
      <c r="AO949" s="75"/>
      <c r="AP949" s="75"/>
      <c r="AQ949" s="75"/>
      <c r="AR949" s="75"/>
      <c r="AS949" s="75"/>
      <c r="AT949" s="75"/>
      <c r="AU949" s="75"/>
      <c r="AV949" s="75"/>
      <c r="AW949" s="75"/>
      <c r="AX949" s="75"/>
      <c r="AY949" s="75"/>
      <c r="AZ949" s="75"/>
      <c r="BA949" s="75"/>
      <c r="BB949" s="75"/>
      <c r="BC949" s="75"/>
      <c r="BD949" s="75"/>
    </row>
    <row r="950" ht="16.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c r="AK950" s="75"/>
      <c r="AL950" s="75"/>
      <c r="AM950" s="75"/>
      <c r="AN950" s="75"/>
      <c r="AO950" s="75"/>
      <c r="AP950" s="75"/>
      <c r="AQ950" s="75"/>
      <c r="AR950" s="75"/>
      <c r="AS950" s="75"/>
      <c r="AT950" s="75"/>
      <c r="AU950" s="75"/>
      <c r="AV950" s="75"/>
      <c r="AW950" s="75"/>
      <c r="AX950" s="75"/>
      <c r="AY950" s="75"/>
      <c r="AZ950" s="75"/>
      <c r="BA950" s="75"/>
      <c r="BB950" s="75"/>
      <c r="BC950" s="75"/>
      <c r="BD950" s="75"/>
    </row>
    <row r="951" ht="16.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c r="AK951" s="75"/>
      <c r="AL951" s="75"/>
      <c r="AM951" s="75"/>
      <c r="AN951" s="75"/>
      <c r="AO951" s="75"/>
      <c r="AP951" s="75"/>
      <c r="AQ951" s="75"/>
      <c r="AR951" s="75"/>
      <c r="AS951" s="75"/>
      <c r="AT951" s="75"/>
      <c r="AU951" s="75"/>
      <c r="AV951" s="75"/>
      <c r="AW951" s="75"/>
      <c r="AX951" s="75"/>
      <c r="AY951" s="75"/>
      <c r="AZ951" s="75"/>
      <c r="BA951" s="75"/>
      <c r="BB951" s="75"/>
      <c r="BC951" s="75"/>
      <c r="BD951" s="75"/>
    </row>
    <row r="952" ht="16.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c r="AK952" s="75"/>
      <c r="AL952" s="75"/>
      <c r="AM952" s="75"/>
      <c r="AN952" s="75"/>
      <c r="AO952" s="75"/>
      <c r="AP952" s="75"/>
      <c r="AQ952" s="75"/>
      <c r="AR952" s="75"/>
      <c r="AS952" s="75"/>
      <c r="AT952" s="75"/>
      <c r="AU952" s="75"/>
      <c r="AV952" s="75"/>
      <c r="AW952" s="75"/>
      <c r="AX952" s="75"/>
      <c r="AY952" s="75"/>
      <c r="AZ952" s="75"/>
      <c r="BA952" s="75"/>
      <c r="BB952" s="75"/>
      <c r="BC952" s="75"/>
      <c r="BD952" s="75"/>
    </row>
    <row r="953" ht="16.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c r="AK953" s="75"/>
      <c r="AL953" s="75"/>
      <c r="AM953" s="75"/>
      <c r="AN953" s="75"/>
      <c r="AO953" s="75"/>
      <c r="AP953" s="75"/>
      <c r="AQ953" s="75"/>
      <c r="AR953" s="75"/>
      <c r="AS953" s="75"/>
      <c r="AT953" s="75"/>
      <c r="AU953" s="75"/>
      <c r="AV953" s="75"/>
      <c r="AW953" s="75"/>
      <c r="AX953" s="75"/>
      <c r="AY953" s="75"/>
      <c r="AZ953" s="75"/>
      <c r="BA953" s="75"/>
      <c r="BB953" s="75"/>
      <c r="BC953" s="75"/>
      <c r="BD953" s="75"/>
    </row>
    <row r="954" ht="16.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c r="AK954" s="75"/>
      <c r="AL954" s="75"/>
      <c r="AM954" s="75"/>
      <c r="AN954" s="75"/>
      <c r="AO954" s="75"/>
      <c r="AP954" s="75"/>
      <c r="AQ954" s="75"/>
      <c r="AR954" s="75"/>
      <c r="AS954" s="75"/>
      <c r="AT954" s="75"/>
      <c r="AU954" s="75"/>
      <c r="AV954" s="75"/>
      <c r="AW954" s="75"/>
      <c r="AX954" s="75"/>
      <c r="AY954" s="75"/>
      <c r="AZ954" s="75"/>
      <c r="BA954" s="75"/>
      <c r="BB954" s="75"/>
      <c r="BC954" s="75"/>
      <c r="BD954" s="75"/>
    </row>
    <row r="955" ht="16.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c r="AK955" s="75"/>
      <c r="AL955" s="75"/>
      <c r="AM955" s="75"/>
      <c r="AN955" s="75"/>
      <c r="AO955" s="75"/>
      <c r="AP955" s="75"/>
      <c r="AQ955" s="75"/>
      <c r="AR955" s="75"/>
      <c r="AS955" s="75"/>
      <c r="AT955" s="75"/>
      <c r="AU955" s="75"/>
      <c r="AV955" s="75"/>
      <c r="AW955" s="75"/>
      <c r="AX955" s="75"/>
      <c r="AY955" s="75"/>
      <c r="AZ955" s="75"/>
      <c r="BA955" s="75"/>
      <c r="BB955" s="75"/>
      <c r="BC955" s="75"/>
      <c r="BD955" s="75"/>
    </row>
    <row r="956" ht="16.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c r="AK956" s="75"/>
      <c r="AL956" s="75"/>
      <c r="AM956" s="75"/>
      <c r="AN956" s="75"/>
      <c r="AO956" s="75"/>
      <c r="AP956" s="75"/>
      <c r="AQ956" s="75"/>
      <c r="AR956" s="75"/>
      <c r="AS956" s="75"/>
      <c r="AT956" s="75"/>
      <c r="AU956" s="75"/>
      <c r="AV956" s="75"/>
      <c r="AW956" s="75"/>
      <c r="AX956" s="75"/>
      <c r="AY956" s="75"/>
      <c r="AZ956" s="75"/>
      <c r="BA956" s="75"/>
      <c r="BB956" s="75"/>
      <c r="BC956" s="75"/>
      <c r="BD956" s="75"/>
    </row>
    <row r="957" ht="16.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c r="AK957" s="75"/>
      <c r="AL957" s="75"/>
      <c r="AM957" s="75"/>
      <c r="AN957" s="75"/>
      <c r="AO957" s="75"/>
      <c r="AP957" s="75"/>
      <c r="AQ957" s="75"/>
      <c r="AR957" s="75"/>
      <c r="AS957" s="75"/>
      <c r="AT957" s="75"/>
      <c r="AU957" s="75"/>
      <c r="AV957" s="75"/>
      <c r="AW957" s="75"/>
      <c r="AX957" s="75"/>
      <c r="AY957" s="75"/>
      <c r="AZ957" s="75"/>
      <c r="BA957" s="75"/>
      <c r="BB957" s="75"/>
      <c r="BC957" s="75"/>
      <c r="BD957" s="75"/>
    </row>
    <row r="958" ht="16.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c r="AK958" s="75"/>
      <c r="AL958" s="75"/>
      <c r="AM958" s="75"/>
      <c r="AN958" s="75"/>
      <c r="AO958" s="75"/>
      <c r="AP958" s="75"/>
      <c r="AQ958" s="75"/>
      <c r="AR958" s="75"/>
      <c r="AS958" s="75"/>
      <c r="AT958" s="75"/>
      <c r="AU958" s="75"/>
      <c r="AV958" s="75"/>
      <c r="AW958" s="75"/>
      <c r="AX958" s="75"/>
      <c r="AY958" s="75"/>
      <c r="AZ958" s="75"/>
      <c r="BA958" s="75"/>
      <c r="BB958" s="75"/>
      <c r="BC958" s="75"/>
      <c r="BD958" s="75"/>
    </row>
    <row r="959" ht="16.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c r="AK959" s="75"/>
      <c r="AL959" s="75"/>
      <c r="AM959" s="75"/>
      <c r="AN959" s="75"/>
      <c r="AO959" s="75"/>
      <c r="AP959" s="75"/>
      <c r="AQ959" s="75"/>
      <c r="AR959" s="75"/>
      <c r="AS959" s="75"/>
      <c r="AT959" s="75"/>
      <c r="AU959" s="75"/>
      <c r="AV959" s="75"/>
      <c r="AW959" s="75"/>
      <c r="AX959" s="75"/>
      <c r="AY959" s="75"/>
      <c r="AZ959" s="75"/>
      <c r="BA959" s="75"/>
      <c r="BB959" s="75"/>
      <c r="BC959" s="75"/>
      <c r="BD959" s="75"/>
    </row>
    <row r="960" ht="16.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c r="AK960" s="75"/>
      <c r="AL960" s="75"/>
      <c r="AM960" s="75"/>
      <c r="AN960" s="75"/>
      <c r="AO960" s="75"/>
      <c r="AP960" s="75"/>
      <c r="AQ960" s="75"/>
      <c r="AR960" s="75"/>
      <c r="AS960" s="75"/>
      <c r="AT960" s="75"/>
      <c r="AU960" s="75"/>
      <c r="AV960" s="75"/>
      <c r="AW960" s="75"/>
      <c r="AX960" s="75"/>
      <c r="AY960" s="75"/>
      <c r="AZ960" s="75"/>
      <c r="BA960" s="75"/>
      <c r="BB960" s="75"/>
      <c r="BC960" s="75"/>
      <c r="BD960" s="75"/>
    </row>
    <row r="961" ht="16.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c r="AK961" s="75"/>
      <c r="AL961" s="75"/>
      <c r="AM961" s="75"/>
      <c r="AN961" s="75"/>
      <c r="AO961" s="75"/>
      <c r="AP961" s="75"/>
      <c r="AQ961" s="75"/>
      <c r="AR961" s="75"/>
      <c r="AS961" s="75"/>
      <c r="AT961" s="75"/>
      <c r="AU961" s="75"/>
      <c r="AV961" s="75"/>
      <c r="AW961" s="75"/>
      <c r="AX961" s="75"/>
      <c r="AY961" s="75"/>
      <c r="AZ961" s="75"/>
      <c r="BA961" s="75"/>
      <c r="BB961" s="75"/>
      <c r="BC961" s="75"/>
      <c r="BD961" s="75"/>
    </row>
    <row r="962" ht="16.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c r="AK962" s="75"/>
      <c r="AL962" s="75"/>
      <c r="AM962" s="75"/>
      <c r="AN962" s="75"/>
      <c r="AO962" s="75"/>
      <c r="AP962" s="75"/>
      <c r="AQ962" s="75"/>
      <c r="AR962" s="75"/>
      <c r="AS962" s="75"/>
      <c r="AT962" s="75"/>
      <c r="AU962" s="75"/>
      <c r="AV962" s="75"/>
      <c r="AW962" s="75"/>
      <c r="AX962" s="75"/>
      <c r="AY962" s="75"/>
      <c r="AZ962" s="75"/>
      <c r="BA962" s="75"/>
      <c r="BB962" s="75"/>
      <c r="BC962" s="75"/>
      <c r="BD962" s="75"/>
    </row>
    <row r="963" ht="16.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c r="AK963" s="75"/>
      <c r="AL963" s="75"/>
      <c r="AM963" s="75"/>
      <c r="AN963" s="75"/>
      <c r="AO963" s="75"/>
      <c r="AP963" s="75"/>
      <c r="AQ963" s="75"/>
      <c r="AR963" s="75"/>
      <c r="AS963" s="75"/>
      <c r="AT963" s="75"/>
      <c r="AU963" s="75"/>
      <c r="AV963" s="75"/>
      <c r="AW963" s="75"/>
      <c r="AX963" s="75"/>
      <c r="AY963" s="75"/>
      <c r="AZ963" s="75"/>
      <c r="BA963" s="75"/>
      <c r="BB963" s="75"/>
      <c r="BC963" s="75"/>
      <c r="BD963" s="75"/>
    </row>
    <row r="964" ht="16.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c r="AK964" s="75"/>
      <c r="AL964" s="75"/>
      <c r="AM964" s="75"/>
      <c r="AN964" s="75"/>
      <c r="AO964" s="75"/>
      <c r="AP964" s="75"/>
      <c r="AQ964" s="75"/>
      <c r="AR964" s="75"/>
      <c r="AS964" s="75"/>
      <c r="AT964" s="75"/>
      <c r="AU964" s="75"/>
      <c r="AV964" s="75"/>
      <c r="AW964" s="75"/>
      <c r="AX964" s="75"/>
      <c r="AY964" s="75"/>
      <c r="AZ964" s="75"/>
      <c r="BA964" s="75"/>
      <c r="BB964" s="75"/>
      <c r="BC964" s="75"/>
      <c r="BD964" s="75"/>
    </row>
    <row r="965" ht="16.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c r="AK965" s="75"/>
      <c r="AL965" s="75"/>
      <c r="AM965" s="75"/>
      <c r="AN965" s="75"/>
      <c r="AO965" s="75"/>
      <c r="AP965" s="75"/>
      <c r="AQ965" s="75"/>
      <c r="AR965" s="75"/>
      <c r="AS965" s="75"/>
      <c r="AT965" s="75"/>
      <c r="AU965" s="75"/>
      <c r="AV965" s="75"/>
      <c r="AW965" s="75"/>
      <c r="AX965" s="75"/>
      <c r="AY965" s="75"/>
      <c r="AZ965" s="75"/>
      <c r="BA965" s="75"/>
      <c r="BB965" s="75"/>
      <c r="BC965" s="75"/>
      <c r="BD965" s="75"/>
    </row>
    <row r="966" ht="16.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c r="AK966" s="75"/>
      <c r="AL966" s="75"/>
      <c r="AM966" s="75"/>
      <c r="AN966" s="75"/>
      <c r="AO966" s="75"/>
      <c r="AP966" s="75"/>
      <c r="AQ966" s="75"/>
      <c r="AR966" s="75"/>
      <c r="AS966" s="75"/>
      <c r="AT966" s="75"/>
      <c r="AU966" s="75"/>
      <c r="AV966" s="75"/>
      <c r="AW966" s="75"/>
      <c r="AX966" s="75"/>
      <c r="AY966" s="75"/>
      <c r="AZ966" s="75"/>
      <c r="BA966" s="75"/>
      <c r="BB966" s="75"/>
      <c r="BC966" s="75"/>
      <c r="BD966" s="75"/>
    </row>
    <row r="967" ht="16.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c r="AK967" s="75"/>
      <c r="AL967" s="75"/>
      <c r="AM967" s="75"/>
      <c r="AN967" s="75"/>
      <c r="AO967" s="75"/>
      <c r="AP967" s="75"/>
      <c r="AQ967" s="75"/>
      <c r="AR967" s="75"/>
      <c r="AS967" s="75"/>
      <c r="AT967" s="75"/>
      <c r="AU967" s="75"/>
      <c r="AV967" s="75"/>
      <c r="AW967" s="75"/>
      <c r="AX967" s="75"/>
      <c r="AY967" s="75"/>
      <c r="AZ967" s="75"/>
      <c r="BA967" s="75"/>
      <c r="BB967" s="75"/>
      <c r="BC967" s="75"/>
      <c r="BD967" s="75"/>
    </row>
    <row r="968" ht="16.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c r="AK968" s="75"/>
      <c r="AL968" s="75"/>
      <c r="AM968" s="75"/>
      <c r="AN968" s="75"/>
      <c r="AO968" s="75"/>
      <c r="AP968" s="75"/>
      <c r="AQ968" s="75"/>
      <c r="AR968" s="75"/>
      <c r="AS968" s="75"/>
      <c r="AT968" s="75"/>
      <c r="AU968" s="75"/>
      <c r="AV968" s="75"/>
      <c r="AW968" s="75"/>
      <c r="AX968" s="75"/>
      <c r="AY968" s="75"/>
      <c r="AZ968" s="75"/>
      <c r="BA968" s="75"/>
      <c r="BB968" s="75"/>
      <c r="BC968" s="75"/>
      <c r="BD968" s="75"/>
    </row>
    <row r="969" ht="16.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c r="AK969" s="75"/>
      <c r="AL969" s="75"/>
      <c r="AM969" s="75"/>
      <c r="AN969" s="75"/>
      <c r="AO969" s="75"/>
      <c r="AP969" s="75"/>
      <c r="AQ969" s="75"/>
      <c r="AR969" s="75"/>
      <c r="AS969" s="75"/>
      <c r="AT969" s="75"/>
      <c r="AU969" s="75"/>
      <c r="AV969" s="75"/>
      <c r="AW969" s="75"/>
      <c r="AX969" s="75"/>
      <c r="AY969" s="75"/>
      <c r="AZ969" s="75"/>
      <c r="BA969" s="75"/>
      <c r="BB969" s="75"/>
      <c r="BC969" s="75"/>
      <c r="BD969" s="75"/>
    </row>
    <row r="970" ht="16.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c r="AK970" s="75"/>
      <c r="AL970" s="75"/>
      <c r="AM970" s="75"/>
      <c r="AN970" s="75"/>
      <c r="AO970" s="75"/>
      <c r="AP970" s="75"/>
      <c r="AQ970" s="75"/>
      <c r="AR970" s="75"/>
      <c r="AS970" s="75"/>
      <c r="AT970" s="75"/>
      <c r="AU970" s="75"/>
      <c r="AV970" s="75"/>
      <c r="AW970" s="75"/>
      <c r="AX970" s="75"/>
      <c r="AY970" s="75"/>
      <c r="AZ970" s="75"/>
      <c r="BA970" s="75"/>
      <c r="BB970" s="75"/>
      <c r="BC970" s="75"/>
      <c r="BD970" s="75"/>
    </row>
    <row r="971" ht="16.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c r="AK971" s="75"/>
      <c r="AL971" s="75"/>
      <c r="AM971" s="75"/>
      <c r="AN971" s="75"/>
      <c r="AO971" s="75"/>
      <c r="AP971" s="75"/>
      <c r="AQ971" s="75"/>
      <c r="AR971" s="75"/>
      <c r="AS971" s="75"/>
      <c r="AT971" s="75"/>
      <c r="AU971" s="75"/>
      <c r="AV971" s="75"/>
      <c r="AW971" s="75"/>
      <c r="AX971" s="75"/>
      <c r="AY971" s="75"/>
      <c r="AZ971" s="75"/>
      <c r="BA971" s="75"/>
      <c r="BB971" s="75"/>
      <c r="BC971" s="75"/>
      <c r="BD971" s="75"/>
    </row>
    <row r="972" ht="16.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c r="AK972" s="75"/>
      <c r="AL972" s="75"/>
      <c r="AM972" s="75"/>
      <c r="AN972" s="75"/>
      <c r="AO972" s="75"/>
      <c r="AP972" s="75"/>
      <c r="AQ972" s="75"/>
      <c r="AR972" s="75"/>
      <c r="AS972" s="75"/>
      <c r="AT972" s="75"/>
      <c r="AU972" s="75"/>
      <c r="AV972" s="75"/>
      <c r="AW972" s="75"/>
      <c r="AX972" s="75"/>
      <c r="AY972" s="75"/>
      <c r="AZ972" s="75"/>
      <c r="BA972" s="75"/>
      <c r="BB972" s="75"/>
      <c r="BC972" s="75"/>
      <c r="BD972" s="75"/>
    </row>
    <row r="973" ht="16.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c r="AK973" s="75"/>
      <c r="AL973" s="75"/>
      <c r="AM973" s="75"/>
      <c r="AN973" s="75"/>
      <c r="AO973" s="75"/>
      <c r="AP973" s="75"/>
      <c r="AQ973" s="75"/>
      <c r="AR973" s="75"/>
      <c r="AS973" s="75"/>
      <c r="AT973" s="75"/>
      <c r="AU973" s="75"/>
      <c r="AV973" s="75"/>
      <c r="AW973" s="75"/>
      <c r="AX973" s="75"/>
      <c r="AY973" s="75"/>
      <c r="AZ973" s="75"/>
      <c r="BA973" s="75"/>
      <c r="BB973" s="75"/>
      <c r="BC973" s="75"/>
      <c r="BD973" s="75"/>
    </row>
    <row r="974" ht="16.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c r="AK974" s="75"/>
      <c r="AL974" s="75"/>
      <c r="AM974" s="75"/>
      <c r="AN974" s="75"/>
      <c r="AO974" s="75"/>
      <c r="AP974" s="75"/>
      <c r="AQ974" s="75"/>
      <c r="AR974" s="75"/>
      <c r="AS974" s="75"/>
      <c r="AT974" s="75"/>
      <c r="AU974" s="75"/>
      <c r="AV974" s="75"/>
      <c r="AW974" s="75"/>
      <c r="AX974" s="75"/>
      <c r="AY974" s="75"/>
      <c r="AZ974" s="75"/>
      <c r="BA974" s="75"/>
      <c r="BB974" s="75"/>
      <c r="BC974" s="75"/>
      <c r="BD974" s="75"/>
    </row>
    <row r="975" ht="16.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c r="AK975" s="75"/>
      <c r="AL975" s="75"/>
      <c r="AM975" s="75"/>
      <c r="AN975" s="75"/>
      <c r="AO975" s="75"/>
      <c r="AP975" s="75"/>
      <c r="AQ975" s="75"/>
      <c r="AR975" s="75"/>
      <c r="AS975" s="75"/>
      <c r="AT975" s="75"/>
      <c r="AU975" s="75"/>
      <c r="AV975" s="75"/>
      <c r="AW975" s="75"/>
      <c r="AX975" s="75"/>
      <c r="AY975" s="75"/>
      <c r="AZ975" s="75"/>
      <c r="BA975" s="75"/>
      <c r="BB975" s="75"/>
      <c r="BC975" s="75"/>
      <c r="BD975" s="75"/>
    </row>
    <row r="976" ht="16.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c r="AK976" s="75"/>
      <c r="AL976" s="75"/>
      <c r="AM976" s="75"/>
      <c r="AN976" s="75"/>
      <c r="AO976" s="75"/>
      <c r="AP976" s="75"/>
      <c r="AQ976" s="75"/>
      <c r="AR976" s="75"/>
      <c r="AS976" s="75"/>
      <c r="AT976" s="75"/>
      <c r="AU976" s="75"/>
      <c r="AV976" s="75"/>
      <c r="AW976" s="75"/>
      <c r="AX976" s="75"/>
      <c r="AY976" s="75"/>
      <c r="AZ976" s="75"/>
      <c r="BA976" s="75"/>
      <c r="BB976" s="75"/>
      <c r="BC976" s="75"/>
      <c r="BD976" s="75"/>
    </row>
    <row r="977" ht="16.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c r="AK977" s="75"/>
      <c r="AL977" s="75"/>
      <c r="AM977" s="75"/>
      <c r="AN977" s="75"/>
      <c r="AO977" s="75"/>
      <c r="AP977" s="75"/>
      <c r="AQ977" s="75"/>
      <c r="AR977" s="75"/>
      <c r="AS977" s="75"/>
      <c r="AT977" s="75"/>
      <c r="AU977" s="75"/>
      <c r="AV977" s="75"/>
      <c r="AW977" s="75"/>
      <c r="AX977" s="75"/>
      <c r="AY977" s="75"/>
      <c r="AZ977" s="75"/>
      <c r="BA977" s="75"/>
      <c r="BB977" s="75"/>
      <c r="BC977" s="75"/>
      <c r="BD977" s="75"/>
    </row>
    <row r="978" ht="16.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c r="AK978" s="75"/>
      <c r="AL978" s="75"/>
      <c r="AM978" s="75"/>
      <c r="AN978" s="75"/>
      <c r="AO978" s="75"/>
      <c r="AP978" s="75"/>
      <c r="AQ978" s="75"/>
      <c r="AR978" s="75"/>
      <c r="AS978" s="75"/>
      <c r="AT978" s="75"/>
      <c r="AU978" s="75"/>
      <c r="AV978" s="75"/>
      <c r="AW978" s="75"/>
      <c r="AX978" s="75"/>
      <c r="AY978" s="75"/>
      <c r="AZ978" s="75"/>
      <c r="BA978" s="75"/>
      <c r="BB978" s="75"/>
      <c r="BC978" s="75"/>
      <c r="BD978" s="75"/>
    </row>
    <row r="979" ht="16.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c r="AK979" s="75"/>
      <c r="AL979" s="75"/>
      <c r="AM979" s="75"/>
      <c r="AN979" s="75"/>
      <c r="AO979" s="75"/>
      <c r="AP979" s="75"/>
      <c r="AQ979" s="75"/>
      <c r="AR979" s="75"/>
      <c r="AS979" s="75"/>
      <c r="AT979" s="75"/>
      <c r="AU979" s="75"/>
      <c r="AV979" s="75"/>
      <c r="AW979" s="75"/>
      <c r="AX979" s="75"/>
      <c r="AY979" s="75"/>
      <c r="AZ979" s="75"/>
      <c r="BA979" s="75"/>
      <c r="BB979" s="75"/>
      <c r="BC979" s="75"/>
      <c r="BD979" s="75"/>
    </row>
    <row r="980" ht="16.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c r="AK980" s="75"/>
      <c r="AL980" s="75"/>
      <c r="AM980" s="75"/>
      <c r="AN980" s="75"/>
      <c r="AO980" s="75"/>
      <c r="AP980" s="75"/>
      <c r="AQ980" s="75"/>
      <c r="AR980" s="75"/>
      <c r="AS980" s="75"/>
      <c r="AT980" s="75"/>
      <c r="AU980" s="75"/>
      <c r="AV980" s="75"/>
      <c r="AW980" s="75"/>
      <c r="AX980" s="75"/>
      <c r="AY980" s="75"/>
      <c r="AZ980" s="75"/>
      <c r="BA980" s="75"/>
      <c r="BB980" s="75"/>
      <c r="BC980" s="75"/>
      <c r="BD980" s="75"/>
    </row>
    <row r="981" ht="16.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c r="AK981" s="75"/>
      <c r="AL981" s="75"/>
      <c r="AM981" s="75"/>
      <c r="AN981" s="75"/>
      <c r="AO981" s="75"/>
      <c r="AP981" s="75"/>
      <c r="AQ981" s="75"/>
      <c r="AR981" s="75"/>
      <c r="AS981" s="75"/>
      <c r="AT981" s="75"/>
      <c r="AU981" s="75"/>
      <c r="AV981" s="75"/>
      <c r="AW981" s="75"/>
      <c r="AX981" s="75"/>
      <c r="AY981" s="75"/>
      <c r="AZ981" s="75"/>
      <c r="BA981" s="75"/>
      <c r="BB981" s="75"/>
      <c r="BC981" s="75"/>
      <c r="BD981" s="75"/>
    </row>
    <row r="982" ht="16.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c r="AK982" s="75"/>
      <c r="AL982" s="75"/>
      <c r="AM982" s="75"/>
      <c r="AN982" s="75"/>
      <c r="AO982" s="75"/>
      <c r="AP982" s="75"/>
      <c r="AQ982" s="75"/>
      <c r="AR982" s="75"/>
      <c r="AS982" s="75"/>
      <c r="AT982" s="75"/>
      <c r="AU982" s="75"/>
      <c r="AV982" s="75"/>
      <c r="AW982" s="75"/>
      <c r="AX982" s="75"/>
      <c r="AY982" s="75"/>
      <c r="AZ982" s="75"/>
      <c r="BA982" s="75"/>
      <c r="BB982" s="75"/>
      <c r="BC982" s="75"/>
      <c r="BD982" s="75"/>
    </row>
    <row r="983" ht="16.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c r="AK983" s="75"/>
      <c r="AL983" s="75"/>
      <c r="AM983" s="75"/>
      <c r="AN983" s="75"/>
      <c r="AO983" s="75"/>
      <c r="AP983" s="75"/>
      <c r="AQ983" s="75"/>
      <c r="AR983" s="75"/>
      <c r="AS983" s="75"/>
      <c r="AT983" s="75"/>
      <c r="AU983" s="75"/>
      <c r="AV983" s="75"/>
      <c r="AW983" s="75"/>
      <c r="AX983" s="75"/>
      <c r="AY983" s="75"/>
      <c r="AZ983" s="75"/>
      <c r="BA983" s="75"/>
      <c r="BB983" s="75"/>
      <c r="BC983" s="75"/>
      <c r="BD983" s="75"/>
    </row>
    <row r="984" ht="16.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c r="AK984" s="75"/>
      <c r="AL984" s="75"/>
      <c r="AM984" s="75"/>
      <c r="AN984" s="75"/>
      <c r="AO984" s="75"/>
      <c r="AP984" s="75"/>
      <c r="AQ984" s="75"/>
      <c r="AR984" s="75"/>
      <c r="AS984" s="75"/>
      <c r="AT984" s="75"/>
      <c r="AU984" s="75"/>
      <c r="AV984" s="75"/>
      <c r="AW984" s="75"/>
      <c r="AX984" s="75"/>
      <c r="AY984" s="75"/>
      <c r="AZ984" s="75"/>
      <c r="BA984" s="75"/>
      <c r="BB984" s="75"/>
      <c r="BC984" s="75"/>
      <c r="BD984" s="75"/>
    </row>
    <row r="985" ht="16.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c r="AK985" s="75"/>
      <c r="AL985" s="75"/>
      <c r="AM985" s="75"/>
      <c r="AN985" s="75"/>
      <c r="AO985" s="75"/>
      <c r="AP985" s="75"/>
      <c r="AQ985" s="75"/>
      <c r="AR985" s="75"/>
      <c r="AS985" s="75"/>
      <c r="AT985" s="75"/>
      <c r="AU985" s="75"/>
      <c r="AV985" s="75"/>
      <c r="AW985" s="75"/>
      <c r="AX985" s="75"/>
      <c r="AY985" s="75"/>
      <c r="AZ985" s="75"/>
      <c r="BA985" s="75"/>
      <c r="BB985" s="75"/>
      <c r="BC985" s="75"/>
      <c r="BD985" s="75"/>
    </row>
    <row r="986" ht="16.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c r="AK986" s="75"/>
      <c r="AL986" s="75"/>
      <c r="AM986" s="75"/>
      <c r="AN986" s="75"/>
      <c r="AO986" s="75"/>
      <c r="AP986" s="75"/>
      <c r="AQ986" s="75"/>
      <c r="AR986" s="75"/>
      <c r="AS986" s="75"/>
      <c r="AT986" s="75"/>
      <c r="AU986" s="75"/>
      <c r="AV986" s="75"/>
      <c r="AW986" s="75"/>
      <c r="AX986" s="75"/>
      <c r="AY986" s="75"/>
      <c r="AZ986" s="75"/>
      <c r="BA986" s="75"/>
      <c r="BB986" s="75"/>
      <c r="BC986" s="75"/>
      <c r="BD986" s="75"/>
    </row>
    <row r="987" ht="16.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c r="AK987" s="75"/>
      <c r="AL987" s="75"/>
      <c r="AM987" s="75"/>
      <c r="AN987" s="75"/>
      <c r="AO987" s="75"/>
      <c r="AP987" s="75"/>
      <c r="AQ987" s="75"/>
      <c r="AR987" s="75"/>
      <c r="AS987" s="75"/>
      <c r="AT987" s="75"/>
      <c r="AU987" s="75"/>
      <c r="AV987" s="75"/>
      <c r="AW987" s="75"/>
      <c r="AX987" s="75"/>
      <c r="AY987" s="75"/>
      <c r="AZ987" s="75"/>
      <c r="BA987" s="75"/>
      <c r="BB987" s="75"/>
      <c r="BC987" s="75"/>
      <c r="BD987" s="75"/>
    </row>
    <row r="988" ht="16.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c r="AK988" s="75"/>
      <c r="AL988" s="75"/>
      <c r="AM988" s="75"/>
      <c r="AN988" s="75"/>
      <c r="AO988" s="75"/>
      <c r="AP988" s="75"/>
      <c r="AQ988" s="75"/>
      <c r="AR988" s="75"/>
      <c r="AS988" s="75"/>
      <c r="AT988" s="75"/>
      <c r="AU988" s="75"/>
      <c r="AV988" s="75"/>
      <c r="AW988" s="75"/>
      <c r="AX988" s="75"/>
      <c r="AY988" s="75"/>
      <c r="AZ988" s="75"/>
      <c r="BA988" s="75"/>
      <c r="BB988" s="75"/>
      <c r="BC988" s="75"/>
      <c r="BD988" s="75"/>
    </row>
    <row r="989" ht="16.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c r="AK989" s="75"/>
      <c r="AL989" s="75"/>
      <c r="AM989" s="75"/>
      <c r="AN989" s="75"/>
      <c r="AO989" s="75"/>
      <c r="AP989" s="75"/>
      <c r="AQ989" s="75"/>
      <c r="AR989" s="75"/>
      <c r="AS989" s="75"/>
      <c r="AT989" s="75"/>
      <c r="AU989" s="75"/>
      <c r="AV989" s="75"/>
      <c r="AW989" s="75"/>
      <c r="AX989" s="75"/>
      <c r="AY989" s="75"/>
      <c r="AZ989" s="75"/>
      <c r="BA989" s="75"/>
      <c r="BB989" s="75"/>
      <c r="BC989" s="75"/>
      <c r="BD989" s="75"/>
    </row>
    <row r="990" ht="16.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c r="AK990" s="75"/>
      <c r="AL990" s="75"/>
      <c r="AM990" s="75"/>
      <c r="AN990" s="75"/>
      <c r="AO990" s="75"/>
      <c r="AP990" s="75"/>
      <c r="AQ990" s="75"/>
      <c r="AR990" s="75"/>
      <c r="AS990" s="75"/>
      <c r="AT990" s="75"/>
      <c r="AU990" s="75"/>
      <c r="AV990" s="75"/>
      <c r="AW990" s="75"/>
      <c r="AX990" s="75"/>
      <c r="AY990" s="75"/>
      <c r="AZ990" s="75"/>
      <c r="BA990" s="75"/>
      <c r="BB990" s="75"/>
      <c r="BC990" s="75"/>
      <c r="BD990" s="75"/>
    </row>
    <row r="991" ht="16.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c r="AK991" s="75"/>
      <c r="AL991" s="75"/>
      <c r="AM991" s="75"/>
      <c r="AN991" s="75"/>
      <c r="AO991" s="75"/>
      <c r="AP991" s="75"/>
      <c r="AQ991" s="75"/>
      <c r="AR991" s="75"/>
      <c r="AS991" s="75"/>
      <c r="AT991" s="75"/>
      <c r="AU991" s="75"/>
      <c r="AV991" s="75"/>
      <c r="AW991" s="75"/>
      <c r="AX991" s="75"/>
      <c r="AY991" s="75"/>
      <c r="AZ991" s="75"/>
      <c r="BA991" s="75"/>
      <c r="BB991" s="75"/>
      <c r="BC991" s="75"/>
      <c r="BD991" s="75"/>
    </row>
    <row r="992" ht="16.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c r="AK992" s="75"/>
      <c r="AL992" s="75"/>
      <c r="AM992" s="75"/>
      <c r="AN992" s="75"/>
      <c r="AO992" s="75"/>
      <c r="AP992" s="75"/>
      <c r="AQ992" s="75"/>
      <c r="AR992" s="75"/>
      <c r="AS992" s="75"/>
      <c r="AT992" s="75"/>
      <c r="AU992" s="75"/>
      <c r="AV992" s="75"/>
      <c r="AW992" s="75"/>
      <c r="AX992" s="75"/>
      <c r="AY992" s="75"/>
      <c r="AZ992" s="75"/>
      <c r="BA992" s="75"/>
      <c r="BB992" s="75"/>
      <c r="BC992" s="75"/>
      <c r="BD992" s="75"/>
    </row>
    <row r="993" ht="16.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c r="AK993" s="75"/>
      <c r="AL993" s="75"/>
      <c r="AM993" s="75"/>
      <c r="AN993" s="75"/>
      <c r="AO993" s="75"/>
      <c r="AP993" s="75"/>
      <c r="AQ993" s="75"/>
      <c r="AR993" s="75"/>
      <c r="AS993" s="75"/>
      <c r="AT993" s="75"/>
      <c r="AU993" s="75"/>
      <c r="AV993" s="75"/>
      <c r="AW993" s="75"/>
      <c r="AX993" s="75"/>
      <c r="AY993" s="75"/>
      <c r="AZ993" s="75"/>
      <c r="BA993" s="75"/>
      <c r="BB993" s="75"/>
      <c r="BC993" s="75"/>
      <c r="BD993" s="75"/>
    </row>
    <row r="994" ht="16.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c r="AK994" s="75"/>
      <c r="AL994" s="75"/>
      <c r="AM994" s="75"/>
      <c r="AN994" s="75"/>
      <c r="AO994" s="75"/>
      <c r="AP994" s="75"/>
      <c r="AQ994" s="75"/>
      <c r="AR994" s="75"/>
      <c r="AS994" s="75"/>
      <c r="AT994" s="75"/>
      <c r="AU994" s="75"/>
      <c r="AV994" s="75"/>
      <c r="AW994" s="75"/>
      <c r="AX994" s="75"/>
      <c r="AY994" s="75"/>
      <c r="AZ994" s="75"/>
      <c r="BA994" s="75"/>
      <c r="BB994" s="75"/>
      <c r="BC994" s="75"/>
      <c r="BD994" s="75"/>
    </row>
    <row r="995" ht="16.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c r="AK995" s="75"/>
      <c r="AL995" s="75"/>
      <c r="AM995" s="75"/>
      <c r="AN995" s="75"/>
      <c r="AO995" s="75"/>
      <c r="AP995" s="75"/>
      <c r="AQ995" s="75"/>
      <c r="AR995" s="75"/>
      <c r="AS995" s="75"/>
      <c r="AT995" s="75"/>
      <c r="AU995" s="75"/>
      <c r="AV995" s="75"/>
      <c r="AW995" s="75"/>
      <c r="AX995" s="75"/>
      <c r="AY995" s="75"/>
      <c r="AZ995" s="75"/>
      <c r="BA995" s="75"/>
      <c r="BB995" s="75"/>
      <c r="BC995" s="75"/>
      <c r="BD995" s="75"/>
    </row>
    <row r="996" ht="16.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c r="AK996" s="75"/>
      <c r="AL996" s="75"/>
      <c r="AM996" s="75"/>
      <c r="AN996" s="75"/>
      <c r="AO996" s="75"/>
      <c r="AP996" s="75"/>
      <c r="AQ996" s="75"/>
      <c r="AR996" s="75"/>
      <c r="AS996" s="75"/>
      <c r="AT996" s="75"/>
      <c r="AU996" s="75"/>
      <c r="AV996" s="75"/>
      <c r="AW996" s="75"/>
      <c r="AX996" s="75"/>
      <c r="AY996" s="75"/>
      <c r="AZ996" s="75"/>
      <c r="BA996" s="75"/>
      <c r="BB996" s="75"/>
      <c r="BC996" s="75"/>
      <c r="BD996" s="75"/>
    </row>
    <row r="997" ht="16.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c r="AK997" s="75"/>
      <c r="AL997" s="75"/>
      <c r="AM997" s="75"/>
      <c r="AN997" s="75"/>
      <c r="AO997" s="75"/>
      <c r="AP997" s="75"/>
      <c r="AQ997" s="75"/>
      <c r="AR997" s="75"/>
      <c r="AS997" s="75"/>
      <c r="AT997" s="75"/>
      <c r="AU997" s="75"/>
      <c r="AV997" s="75"/>
      <c r="AW997" s="75"/>
      <c r="AX997" s="75"/>
      <c r="AY997" s="75"/>
      <c r="AZ997" s="75"/>
      <c r="BA997" s="75"/>
      <c r="BB997" s="75"/>
      <c r="BC997" s="75"/>
      <c r="BD997" s="75"/>
    </row>
    <row r="998" ht="16.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c r="AK998" s="75"/>
      <c r="AL998" s="75"/>
      <c r="AM998" s="75"/>
      <c r="AN998" s="75"/>
      <c r="AO998" s="75"/>
      <c r="AP998" s="75"/>
      <c r="AQ998" s="75"/>
      <c r="AR998" s="75"/>
      <c r="AS998" s="75"/>
      <c r="AT998" s="75"/>
      <c r="AU998" s="75"/>
      <c r="AV998" s="75"/>
      <c r="AW998" s="75"/>
      <c r="AX998" s="75"/>
      <c r="AY998" s="75"/>
      <c r="AZ998" s="75"/>
      <c r="BA998" s="75"/>
      <c r="BB998" s="75"/>
      <c r="BC998" s="75"/>
      <c r="BD998" s="75"/>
    </row>
    <row r="999" ht="16.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c r="AK999" s="75"/>
      <c r="AL999" s="75"/>
      <c r="AM999" s="75"/>
      <c r="AN999" s="75"/>
      <c r="AO999" s="75"/>
      <c r="AP999" s="75"/>
      <c r="AQ999" s="75"/>
      <c r="AR999" s="75"/>
      <c r="AS999" s="75"/>
      <c r="AT999" s="75"/>
      <c r="AU999" s="75"/>
      <c r="AV999" s="75"/>
      <c r="AW999" s="75"/>
      <c r="AX999" s="75"/>
      <c r="AY999" s="75"/>
      <c r="AZ999" s="75"/>
      <c r="BA999" s="75"/>
      <c r="BB999" s="75"/>
      <c r="BC999" s="75"/>
      <c r="BD999" s="75"/>
    </row>
    <row r="1000" ht="16.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c r="AK1000" s="75"/>
      <c r="AL1000" s="75"/>
      <c r="AM1000" s="75"/>
      <c r="AN1000" s="75"/>
      <c r="AO1000" s="75"/>
      <c r="AP1000" s="75"/>
      <c r="AQ1000" s="75"/>
      <c r="AR1000" s="75"/>
      <c r="AS1000" s="75"/>
      <c r="AT1000" s="75"/>
      <c r="AU1000" s="75"/>
      <c r="AV1000" s="75"/>
      <c r="AW1000" s="75"/>
      <c r="AX1000" s="75"/>
      <c r="AY1000" s="75"/>
      <c r="AZ1000" s="75"/>
      <c r="BA1000" s="75"/>
      <c r="BB1000" s="75"/>
      <c r="BC1000" s="75"/>
      <c r="BD1000" s="75"/>
    </row>
    <row r="1001" ht="16.5" customHeight="1">
      <c r="A1001" s="75"/>
      <c r="B1001" s="75"/>
      <c r="C1001" s="75"/>
      <c r="D1001" s="7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c r="AA1001" s="75"/>
      <c r="AB1001" s="75"/>
      <c r="AC1001" s="75"/>
      <c r="AD1001" s="75"/>
      <c r="AE1001" s="75"/>
      <c r="AF1001" s="75"/>
      <c r="AG1001" s="75"/>
      <c r="AH1001" s="75"/>
      <c r="AI1001" s="75"/>
      <c r="AJ1001" s="75"/>
      <c r="AK1001" s="75"/>
      <c r="AL1001" s="75"/>
      <c r="AM1001" s="75"/>
      <c r="AN1001" s="75"/>
      <c r="AO1001" s="75"/>
      <c r="AP1001" s="75"/>
      <c r="AQ1001" s="75"/>
      <c r="AR1001" s="75"/>
      <c r="AS1001" s="75"/>
      <c r="AT1001" s="75"/>
      <c r="AU1001" s="75"/>
      <c r="AV1001" s="75"/>
      <c r="AW1001" s="75"/>
      <c r="AX1001" s="75"/>
      <c r="AY1001" s="75"/>
      <c r="AZ1001" s="75"/>
      <c r="BA1001" s="75"/>
      <c r="BB1001" s="75"/>
      <c r="BC1001" s="75"/>
      <c r="BD1001" s="75"/>
    </row>
    <row r="1002" ht="16.5" customHeight="1">
      <c r="A1002" s="75"/>
      <c r="B1002" s="75"/>
      <c r="C1002" s="75"/>
      <c r="D1002" s="75"/>
      <c r="E1002" s="75"/>
      <c r="F1002" s="75"/>
      <c r="G1002" s="75"/>
      <c r="H1002" s="75"/>
      <c r="I1002" s="75"/>
      <c r="J1002" s="75"/>
      <c r="K1002" s="75"/>
      <c r="L1002" s="75"/>
      <c r="M1002" s="75"/>
      <c r="N1002" s="75"/>
      <c r="O1002" s="75"/>
      <c r="P1002" s="75"/>
      <c r="Q1002" s="75"/>
      <c r="R1002" s="75"/>
      <c r="S1002" s="75"/>
      <c r="T1002" s="75"/>
      <c r="U1002" s="75"/>
      <c r="V1002" s="75"/>
      <c r="W1002" s="75"/>
      <c r="X1002" s="75"/>
      <c r="Y1002" s="75"/>
      <c r="Z1002" s="75"/>
      <c r="AA1002" s="75"/>
      <c r="AB1002" s="75"/>
      <c r="AC1002" s="75"/>
      <c r="AD1002" s="75"/>
      <c r="AE1002" s="75"/>
      <c r="AF1002" s="75"/>
      <c r="AG1002" s="75"/>
      <c r="AH1002" s="75"/>
      <c r="AI1002" s="75"/>
      <c r="AJ1002" s="75"/>
      <c r="AK1002" s="75"/>
      <c r="AL1002" s="75"/>
      <c r="AM1002" s="75"/>
      <c r="AN1002" s="75"/>
      <c r="AO1002" s="75"/>
      <c r="AP1002" s="75"/>
      <c r="AQ1002" s="75"/>
      <c r="AR1002" s="75"/>
      <c r="AS1002" s="75"/>
      <c r="AT1002" s="75"/>
      <c r="AU1002" s="75"/>
      <c r="AV1002" s="75"/>
      <c r="AW1002" s="75"/>
      <c r="AX1002" s="75"/>
      <c r="AY1002" s="75"/>
      <c r="AZ1002" s="75"/>
      <c r="BA1002" s="75"/>
      <c r="BB1002" s="75"/>
      <c r="BC1002" s="75"/>
      <c r="BD1002" s="75"/>
    </row>
    <row r="1003" ht="16.5" customHeight="1">
      <c r="A1003" s="75"/>
      <c r="B1003" s="75"/>
      <c r="C1003" s="75"/>
      <c r="D1003" s="75"/>
      <c r="E1003" s="75"/>
      <c r="F1003" s="75"/>
      <c r="G1003" s="75"/>
      <c r="H1003" s="75"/>
      <c r="I1003" s="75"/>
      <c r="J1003" s="75"/>
      <c r="K1003" s="75"/>
      <c r="L1003" s="75"/>
      <c r="M1003" s="75"/>
      <c r="N1003" s="75"/>
      <c r="O1003" s="75"/>
      <c r="P1003" s="75"/>
      <c r="Q1003" s="75"/>
      <c r="R1003" s="75"/>
      <c r="S1003" s="75"/>
      <c r="T1003" s="75"/>
      <c r="U1003" s="75"/>
      <c r="V1003" s="75"/>
      <c r="W1003" s="75"/>
      <c r="X1003" s="75"/>
      <c r="Y1003" s="75"/>
      <c r="Z1003" s="75"/>
      <c r="AA1003" s="75"/>
      <c r="AB1003" s="75"/>
      <c r="AC1003" s="75"/>
      <c r="AD1003" s="75"/>
      <c r="AE1003" s="75"/>
      <c r="AF1003" s="75"/>
      <c r="AG1003" s="75"/>
      <c r="AH1003" s="75"/>
      <c r="AI1003" s="75"/>
      <c r="AJ1003" s="75"/>
      <c r="AK1003" s="75"/>
      <c r="AL1003" s="75"/>
      <c r="AM1003" s="75"/>
      <c r="AN1003" s="75"/>
      <c r="AO1003" s="75"/>
      <c r="AP1003" s="75"/>
      <c r="AQ1003" s="75"/>
      <c r="AR1003" s="75"/>
      <c r="AS1003" s="75"/>
      <c r="AT1003" s="75"/>
      <c r="AU1003" s="75"/>
      <c r="AV1003" s="75"/>
      <c r="AW1003" s="75"/>
      <c r="AX1003" s="75"/>
      <c r="AY1003" s="75"/>
      <c r="AZ1003" s="75"/>
      <c r="BA1003" s="75"/>
      <c r="BB1003" s="75"/>
      <c r="BC1003" s="75"/>
      <c r="BD1003" s="75"/>
    </row>
    <row r="1004" ht="16.5" customHeight="1">
      <c r="A1004" s="75"/>
      <c r="B1004" s="75"/>
      <c r="C1004" s="75"/>
      <c r="D1004" s="75"/>
      <c r="E1004" s="75"/>
      <c r="F1004" s="75"/>
      <c r="G1004" s="75"/>
      <c r="H1004" s="75"/>
      <c r="I1004" s="75"/>
      <c r="J1004" s="75"/>
      <c r="K1004" s="75"/>
      <c r="L1004" s="75"/>
      <c r="M1004" s="75"/>
      <c r="N1004" s="75"/>
      <c r="O1004" s="75"/>
      <c r="P1004" s="75"/>
      <c r="Q1004" s="75"/>
      <c r="R1004" s="75"/>
      <c r="S1004" s="75"/>
      <c r="T1004" s="75"/>
      <c r="U1004" s="75"/>
      <c r="V1004" s="75"/>
      <c r="W1004" s="75"/>
      <c r="X1004" s="75"/>
      <c r="Y1004" s="75"/>
      <c r="Z1004" s="75"/>
      <c r="AA1004" s="75"/>
      <c r="AB1004" s="75"/>
      <c r="AC1004" s="75"/>
      <c r="AD1004" s="75"/>
      <c r="AE1004" s="75"/>
      <c r="AF1004" s="75"/>
      <c r="AG1004" s="75"/>
      <c r="AH1004" s="75"/>
      <c r="AI1004" s="75"/>
      <c r="AJ1004" s="75"/>
      <c r="AK1004" s="75"/>
      <c r="AL1004" s="75"/>
      <c r="AM1004" s="75"/>
      <c r="AN1004" s="75"/>
      <c r="AO1004" s="75"/>
      <c r="AP1004" s="75"/>
      <c r="AQ1004" s="75"/>
      <c r="AR1004" s="75"/>
      <c r="AS1004" s="75"/>
      <c r="AT1004" s="75"/>
      <c r="AU1004" s="75"/>
      <c r="AV1004" s="75"/>
      <c r="AW1004" s="75"/>
      <c r="AX1004" s="75"/>
      <c r="AY1004" s="75"/>
      <c r="AZ1004" s="75"/>
      <c r="BA1004" s="75"/>
      <c r="BB1004" s="75"/>
      <c r="BC1004" s="75"/>
      <c r="BD1004" s="75"/>
    </row>
    <row r="1005" ht="16.5" customHeight="1">
      <c r="A1005" s="75"/>
      <c r="B1005" s="75"/>
      <c r="C1005" s="75"/>
      <c r="D1005" s="75"/>
      <c r="E1005" s="75"/>
      <c r="F1005" s="75"/>
      <c r="G1005" s="75"/>
      <c r="H1005" s="75"/>
      <c r="I1005" s="75"/>
      <c r="J1005" s="75"/>
      <c r="K1005" s="75"/>
      <c r="L1005" s="75"/>
      <c r="M1005" s="75"/>
      <c r="N1005" s="75"/>
      <c r="O1005" s="75"/>
      <c r="P1005" s="75"/>
      <c r="Q1005" s="75"/>
      <c r="R1005" s="75"/>
      <c r="S1005" s="75"/>
      <c r="T1005" s="75"/>
      <c r="U1005" s="75"/>
      <c r="V1005" s="75"/>
      <c r="W1005" s="75"/>
      <c r="X1005" s="75"/>
      <c r="Y1005" s="75"/>
      <c r="Z1005" s="75"/>
      <c r="AA1005" s="75"/>
      <c r="AB1005" s="75"/>
      <c r="AC1005" s="75"/>
      <c r="AD1005" s="75"/>
      <c r="AE1005" s="75"/>
      <c r="AF1005" s="75"/>
      <c r="AG1005" s="75"/>
      <c r="AH1005" s="75"/>
      <c r="AI1005" s="75"/>
      <c r="AJ1005" s="75"/>
      <c r="AK1005" s="75"/>
      <c r="AL1005" s="75"/>
      <c r="AM1005" s="75"/>
      <c r="AN1005" s="75"/>
      <c r="AO1005" s="75"/>
      <c r="AP1005" s="75"/>
      <c r="AQ1005" s="75"/>
      <c r="AR1005" s="75"/>
      <c r="AS1005" s="75"/>
      <c r="AT1005" s="75"/>
      <c r="AU1005" s="75"/>
      <c r="AV1005" s="75"/>
      <c r="AW1005" s="75"/>
      <c r="AX1005" s="75"/>
      <c r="AY1005" s="75"/>
      <c r="AZ1005" s="75"/>
      <c r="BA1005" s="75"/>
      <c r="BB1005" s="75"/>
      <c r="BC1005" s="75"/>
      <c r="BD1005" s="75"/>
    </row>
    <row r="1006" ht="16.5" customHeight="1">
      <c r="A1006" s="75"/>
      <c r="B1006" s="75"/>
      <c r="C1006" s="75"/>
      <c r="D1006" s="75"/>
      <c r="E1006" s="75"/>
      <c r="F1006" s="75"/>
      <c r="G1006" s="75"/>
      <c r="H1006" s="75"/>
      <c r="I1006" s="75"/>
      <c r="J1006" s="75"/>
      <c r="K1006" s="75"/>
      <c r="L1006" s="75"/>
      <c r="M1006" s="75"/>
      <c r="N1006" s="75"/>
      <c r="O1006" s="75"/>
      <c r="P1006" s="75"/>
      <c r="Q1006" s="75"/>
      <c r="R1006" s="75"/>
      <c r="S1006" s="75"/>
      <c r="T1006" s="75"/>
      <c r="U1006" s="75"/>
      <c r="V1006" s="75"/>
      <c r="W1006" s="75"/>
      <c r="X1006" s="75"/>
      <c r="Y1006" s="75"/>
      <c r="Z1006" s="75"/>
      <c r="AA1006" s="75"/>
      <c r="AB1006" s="75"/>
      <c r="AC1006" s="75"/>
      <c r="AD1006" s="75"/>
      <c r="AE1006" s="75"/>
      <c r="AF1006" s="75"/>
      <c r="AG1006" s="75"/>
      <c r="AH1006" s="75"/>
      <c r="AI1006" s="75"/>
      <c r="AJ1006" s="75"/>
      <c r="AK1006" s="75"/>
      <c r="AL1006" s="75"/>
      <c r="AM1006" s="75"/>
      <c r="AN1006" s="75"/>
      <c r="AO1006" s="75"/>
      <c r="AP1006" s="75"/>
      <c r="AQ1006" s="75"/>
      <c r="AR1006" s="75"/>
      <c r="AS1006" s="75"/>
      <c r="AT1006" s="75"/>
      <c r="AU1006" s="75"/>
      <c r="AV1006" s="75"/>
      <c r="AW1006" s="75"/>
      <c r="AX1006" s="75"/>
      <c r="AY1006" s="75"/>
      <c r="AZ1006" s="75"/>
      <c r="BA1006" s="75"/>
      <c r="BB1006" s="75"/>
      <c r="BC1006" s="75"/>
      <c r="BD1006" s="75"/>
    </row>
    <row r="1007" ht="16.5" customHeight="1">
      <c r="A1007" s="75"/>
      <c r="B1007" s="75"/>
      <c r="C1007" s="75"/>
      <c r="D1007" s="75"/>
      <c r="E1007" s="75"/>
      <c r="F1007" s="75"/>
      <c r="G1007" s="75"/>
      <c r="H1007" s="75"/>
      <c r="I1007" s="75"/>
      <c r="J1007" s="75"/>
      <c r="K1007" s="75"/>
      <c r="L1007" s="75"/>
      <c r="M1007" s="75"/>
      <c r="N1007" s="75"/>
      <c r="O1007" s="75"/>
      <c r="P1007" s="75"/>
      <c r="Q1007" s="75"/>
      <c r="R1007" s="75"/>
      <c r="S1007" s="75"/>
      <c r="T1007" s="75"/>
      <c r="U1007" s="75"/>
      <c r="V1007" s="75"/>
      <c r="W1007" s="75"/>
      <c r="X1007" s="75"/>
      <c r="Y1007" s="75"/>
      <c r="Z1007" s="75"/>
      <c r="AA1007" s="75"/>
      <c r="AB1007" s="75"/>
      <c r="AC1007" s="75"/>
      <c r="AD1007" s="75"/>
      <c r="AE1007" s="75"/>
      <c r="AF1007" s="75"/>
      <c r="AG1007" s="75"/>
      <c r="AH1007" s="75"/>
      <c r="AI1007" s="75"/>
      <c r="AJ1007" s="75"/>
      <c r="AK1007" s="75"/>
      <c r="AL1007" s="75"/>
      <c r="AM1007" s="75"/>
      <c r="AN1007" s="75"/>
      <c r="AO1007" s="75"/>
      <c r="AP1007" s="75"/>
      <c r="AQ1007" s="75"/>
      <c r="AR1007" s="75"/>
      <c r="AS1007" s="75"/>
      <c r="AT1007" s="75"/>
      <c r="AU1007" s="75"/>
      <c r="AV1007" s="75"/>
      <c r="AW1007" s="75"/>
      <c r="AX1007" s="75"/>
      <c r="AY1007" s="75"/>
      <c r="AZ1007" s="75"/>
      <c r="BA1007" s="75"/>
      <c r="BB1007" s="75"/>
      <c r="BC1007" s="75"/>
      <c r="BD1007" s="75"/>
    </row>
    <row r="1008" ht="16.5" customHeight="1">
      <c r="A1008" s="75"/>
      <c r="B1008" s="75"/>
      <c r="C1008" s="75"/>
      <c r="D1008" s="75"/>
      <c r="E1008" s="75"/>
      <c r="F1008" s="75"/>
      <c r="G1008" s="75"/>
      <c r="H1008" s="75"/>
      <c r="I1008" s="75"/>
      <c r="J1008" s="75"/>
      <c r="K1008" s="75"/>
      <c r="L1008" s="75"/>
      <c r="M1008" s="75"/>
      <c r="N1008" s="75"/>
      <c r="O1008" s="75"/>
      <c r="P1008" s="75"/>
      <c r="Q1008" s="75"/>
      <c r="R1008" s="75"/>
      <c r="S1008" s="75"/>
      <c r="T1008" s="75"/>
      <c r="U1008" s="75"/>
      <c r="V1008" s="75"/>
      <c r="W1008" s="75"/>
      <c r="X1008" s="75"/>
      <c r="Y1008" s="75"/>
      <c r="Z1008" s="75"/>
      <c r="AA1008" s="75"/>
      <c r="AB1008" s="75"/>
      <c r="AC1008" s="75"/>
      <c r="AD1008" s="75"/>
      <c r="AE1008" s="75"/>
      <c r="AF1008" s="75"/>
      <c r="AG1008" s="75"/>
      <c r="AH1008" s="75"/>
      <c r="AI1008" s="75"/>
      <c r="AJ1008" s="75"/>
      <c r="AK1008" s="75"/>
      <c r="AL1008" s="75"/>
      <c r="AM1008" s="75"/>
      <c r="AN1008" s="75"/>
      <c r="AO1008" s="75"/>
      <c r="AP1008" s="75"/>
      <c r="AQ1008" s="75"/>
      <c r="AR1008" s="75"/>
      <c r="AS1008" s="75"/>
      <c r="AT1008" s="75"/>
      <c r="AU1008" s="75"/>
      <c r="AV1008" s="75"/>
      <c r="AW1008" s="75"/>
      <c r="AX1008" s="75"/>
      <c r="AY1008" s="75"/>
      <c r="AZ1008" s="75"/>
      <c r="BA1008" s="75"/>
      <c r="BB1008" s="75"/>
      <c r="BC1008" s="75"/>
      <c r="BD1008" s="75"/>
    </row>
    <row r="1009" ht="16.5" customHeight="1">
      <c r="A1009" s="75"/>
      <c r="B1009" s="75"/>
      <c r="C1009" s="75"/>
      <c r="D1009" s="75"/>
      <c r="E1009" s="75"/>
      <c r="F1009" s="75"/>
      <c r="G1009" s="75"/>
      <c r="H1009" s="75"/>
      <c r="I1009" s="75"/>
      <c r="J1009" s="75"/>
      <c r="K1009" s="75"/>
      <c r="L1009" s="75"/>
      <c r="M1009" s="75"/>
      <c r="N1009" s="75"/>
      <c r="O1009" s="75"/>
      <c r="P1009" s="75"/>
      <c r="Q1009" s="75"/>
      <c r="R1009" s="75"/>
      <c r="S1009" s="75"/>
      <c r="T1009" s="75"/>
      <c r="U1009" s="75"/>
      <c r="V1009" s="75"/>
      <c r="W1009" s="75"/>
      <c r="X1009" s="75"/>
      <c r="Y1009" s="75"/>
      <c r="Z1009" s="75"/>
      <c r="AA1009" s="75"/>
      <c r="AB1009" s="75"/>
      <c r="AC1009" s="75"/>
      <c r="AD1009" s="75"/>
      <c r="AE1009" s="75"/>
      <c r="AF1009" s="75"/>
      <c r="AG1009" s="75"/>
      <c r="AH1009" s="75"/>
      <c r="AI1009" s="75"/>
      <c r="AJ1009" s="75"/>
      <c r="AK1009" s="75"/>
      <c r="AL1009" s="75"/>
      <c r="AM1009" s="75"/>
      <c r="AN1009" s="75"/>
      <c r="AO1009" s="75"/>
      <c r="AP1009" s="75"/>
      <c r="AQ1009" s="75"/>
      <c r="AR1009" s="75"/>
      <c r="AS1009" s="75"/>
      <c r="AT1009" s="75"/>
      <c r="AU1009" s="75"/>
      <c r="AV1009" s="75"/>
      <c r="AW1009" s="75"/>
      <c r="AX1009" s="75"/>
      <c r="AY1009" s="75"/>
      <c r="AZ1009" s="75"/>
      <c r="BA1009" s="75"/>
      <c r="BB1009" s="75"/>
      <c r="BC1009" s="75"/>
      <c r="BD1009" s="75"/>
    </row>
    <row r="1010" ht="16.5" customHeight="1">
      <c r="A1010" s="75"/>
      <c r="B1010" s="75"/>
      <c r="C1010" s="75"/>
      <c r="D1010" s="75"/>
      <c r="E1010" s="75"/>
      <c r="F1010" s="75"/>
      <c r="G1010" s="75"/>
      <c r="H1010" s="75"/>
      <c r="I1010" s="75"/>
      <c r="J1010" s="75"/>
      <c r="K1010" s="75"/>
      <c r="L1010" s="75"/>
      <c r="M1010" s="75"/>
      <c r="N1010" s="75"/>
      <c r="O1010" s="75"/>
      <c r="P1010" s="75"/>
      <c r="Q1010" s="75"/>
      <c r="R1010" s="75"/>
      <c r="S1010" s="75"/>
      <c r="T1010" s="75"/>
      <c r="U1010" s="75"/>
      <c r="V1010" s="75"/>
      <c r="W1010" s="75"/>
      <c r="X1010" s="75"/>
      <c r="Y1010" s="75"/>
      <c r="Z1010" s="75"/>
      <c r="AA1010" s="75"/>
      <c r="AB1010" s="75"/>
      <c r="AC1010" s="75"/>
      <c r="AD1010" s="75"/>
      <c r="AE1010" s="75"/>
      <c r="AF1010" s="75"/>
      <c r="AG1010" s="75"/>
      <c r="AH1010" s="75"/>
      <c r="AI1010" s="75"/>
      <c r="AJ1010" s="75"/>
      <c r="AK1010" s="75"/>
      <c r="AL1010" s="75"/>
      <c r="AM1010" s="75"/>
      <c r="AN1010" s="75"/>
      <c r="AO1010" s="75"/>
      <c r="AP1010" s="75"/>
      <c r="AQ1010" s="75"/>
      <c r="AR1010" s="75"/>
      <c r="AS1010" s="75"/>
      <c r="AT1010" s="75"/>
      <c r="AU1010" s="75"/>
      <c r="AV1010" s="75"/>
      <c r="AW1010" s="75"/>
      <c r="AX1010" s="75"/>
      <c r="AY1010" s="75"/>
      <c r="AZ1010" s="75"/>
      <c r="BA1010" s="75"/>
      <c r="BB1010" s="75"/>
      <c r="BC1010" s="75"/>
      <c r="BD1010" s="75"/>
    </row>
    <row r="1011" ht="16.5" customHeight="1">
      <c r="A1011" s="75"/>
      <c r="B1011" s="75"/>
      <c r="C1011" s="75"/>
      <c r="D1011" s="75"/>
      <c r="E1011" s="75"/>
      <c r="F1011" s="75"/>
      <c r="G1011" s="75"/>
      <c r="H1011" s="75"/>
      <c r="I1011" s="75"/>
      <c r="J1011" s="75"/>
      <c r="K1011" s="75"/>
      <c r="L1011" s="75"/>
      <c r="M1011" s="75"/>
      <c r="N1011" s="75"/>
      <c r="O1011" s="75"/>
      <c r="P1011" s="75"/>
      <c r="Q1011" s="75"/>
      <c r="R1011" s="75"/>
      <c r="S1011" s="75"/>
      <c r="T1011" s="75"/>
      <c r="U1011" s="75"/>
      <c r="V1011" s="75"/>
      <c r="W1011" s="75"/>
      <c r="X1011" s="75"/>
      <c r="Y1011" s="75"/>
      <c r="Z1011" s="75"/>
      <c r="AA1011" s="75"/>
      <c r="AB1011" s="75"/>
      <c r="AC1011" s="75"/>
      <c r="AD1011" s="75"/>
      <c r="AE1011" s="75"/>
      <c r="AF1011" s="75"/>
      <c r="AG1011" s="75"/>
      <c r="AH1011" s="75"/>
      <c r="AI1011" s="75"/>
      <c r="AJ1011" s="75"/>
      <c r="AK1011" s="75"/>
      <c r="AL1011" s="75"/>
      <c r="AM1011" s="75"/>
      <c r="AN1011" s="75"/>
      <c r="AO1011" s="75"/>
      <c r="AP1011" s="75"/>
      <c r="AQ1011" s="75"/>
      <c r="AR1011" s="75"/>
      <c r="AS1011" s="75"/>
      <c r="AT1011" s="75"/>
      <c r="AU1011" s="75"/>
      <c r="AV1011" s="75"/>
      <c r="AW1011" s="75"/>
      <c r="AX1011" s="75"/>
      <c r="AY1011" s="75"/>
      <c r="AZ1011" s="75"/>
      <c r="BA1011" s="75"/>
      <c r="BB1011" s="75"/>
      <c r="BC1011" s="75"/>
      <c r="BD1011" s="75"/>
    </row>
    <row r="1012" ht="16.5" customHeight="1">
      <c r="A1012" s="75"/>
      <c r="B1012" s="75"/>
      <c r="C1012" s="75"/>
      <c r="D1012" s="75"/>
      <c r="E1012" s="75"/>
      <c r="F1012" s="75"/>
      <c r="G1012" s="75"/>
      <c r="H1012" s="75"/>
      <c r="I1012" s="75"/>
      <c r="J1012" s="75"/>
      <c r="K1012" s="75"/>
      <c r="L1012" s="75"/>
      <c r="M1012" s="75"/>
      <c r="N1012" s="75"/>
      <c r="O1012" s="75"/>
      <c r="P1012" s="75"/>
      <c r="Q1012" s="75"/>
      <c r="R1012" s="75"/>
      <c r="S1012" s="75"/>
      <c r="T1012" s="75"/>
      <c r="U1012" s="75"/>
      <c r="V1012" s="75"/>
      <c r="W1012" s="75"/>
      <c r="X1012" s="75"/>
      <c r="Y1012" s="75"/>
      <c r="Z1012" s="75"/>
      <c r="AA1012" s="75"/>
      <c r="AB1012" s="75"/>
      <c r="AC1012" s="75"/>
      <c r="AD1012" s="75"/>
      <c r="AE1012" s="75"/>
      <c r="AF1012" s="75"/>
      <c r="AG1012" s="75"/>
      <c r="AH1012" s="75"/>
      <c r="AI1012" s="75"/>
      <c r="AJ1012" s="75"/>
      <c r="AK1012" s="75"/>
      <c r="AL1012" s="75"/>
      <c r="AM1012" s="75"/>
      <c r="AN1012" s="75"/>
      <c r="AO1012" s="75"/>
      <c r="AP1012" s="75"/>
      <c r="AQ1012" s="75"/>
      <c r="AR1012" s="75"/>
      <c r="AS1012" s="75"/>
      <c r="AT1012" s="75"/>
      <c r="AU1012" s="75"/>
      <c r="AV1012" s="75"/>
      <c r="AW1012" s="75"/>
      <c r="AX1012" s="75"/>
      <c r="AY1012" s="75"/>
      <c r="AZ1012" s="75"/>
      <c r="BA1012" s="75"/>
      <c r="BB1012" s="75"/>
      <c r="BC1012" s="75"/>
      <c r="BD1012" s="75"/>
    </row>
    <row r="1013" ht="16.5" customHeight="1">
      <c r="A1013" s="75"/>
      <c r="B1013" s="75"/>
      <c r="C1013" s="75"/>
      <c r="D1013" s="75"/>
      <c r="E1013" s="75"/>
      <c r="F1013" s="75"/>
      <c r="G1013" s="75"/>
      <c r="H1013" s="75"/>
      <c r="I1013" s="75"/>
      <c r="J1013" s="75"/>
      <c r="K1013" s="75"/>
      <c r="L1013" s="75"/>
      <c r="M1013" s="75"/>
      <c r="N1013" s="75"/>
      <c r="O1013" s="75"/>
      <c r="P1013" s="75"/>
      <c r="Q1013" s="75"/>
      <c r="R1013" s="75"/>
      <c r="S1013" s="75"/>
      <c r="T1013" s="75"/>
      <c r="U1013" s="75"/>
      <c r="V1013" s="75"/>
      <c r="W1013" s="75"/>
      <c r="X1013" s="75"/>
      <c r="Y1013" s="75"/>
      <c r="Z1013" s="75"/>
      <c r="AA1013" s="75"/>
      <c r="AB1013" s="75"/>
      <c r="AC1013" s="75"/>
      <c r="AD1013" s="75"/>
      <c r="AE1013" s="75"/>
      <c r="AF1013" s="75"/>
      <c r="AG1013" s="75"/>
      <c r="AH1013" s="75"/>
      <c r="AI1013" s="75"/>
      <c r="AJ1013" s="75"/>
      <c r="AK1013" s="75"/>
      <c r="AL1013" s="75"/>
      <c r="AM1013" s="75"/>
      <c r="AN1013" s="75"/>
      <c r="AO1013" s="75"/>
      <c r="AP1013" s="75"/>
      <c r="AQ1013" s="75"/>
      <c r="AR1013" s="75"/>
      <c r="AS1013" s="75"/>
      <c r="AT1013" s="75"/>
      <c r="AU1013" s="75"/>
      <c r="AV1013" s="75"/>
      <c r="AW1013" s="75"/>
      <c r="AX1013" s="75"/>
      <c r="AY1013" s="75"/>
      <c r="AZ1013" s="75"/>
      <c r="BA1013" s="75"/>
      <c r="BB1013" s="75"/>
      <c r="BC1013" s="75"/>
      <c r="BD1013" s="75"/>
    </row>
  </sheetData>
  <mergeCells count="17799">
    <mergeCell ref="AL326:AM326"/>
    <mergeCell ref="AN326:AO326"/>
    <mergeCell ref="T326:U326"/>
    <mergeCell ref="V326:X326"/>
    <mergeCell ref="Y326:Z326"/>
    <mergeCell ref="AB326:AC326"/>
    <mergeCell ref="AD326:AE326"/>
    <mergeCell ref="AF326:AH326"/>
    <mergeCell ref="AI326:AK326"/>
    <mergeCell ref="AL327:AM327"/>
    <mergeCell ref="AN327:AO327"/>
    <mergeCell ref="T327:U327"/>
    <mergeCell ref="V327:X327"/>
    <mergeCell ref="Y327:Z327"/>
    <mergeCell ref="AB327:AC327"/>
    <mergeCell ref="AD327:AE327"/>
    <mergeCell ref="AF327:AH327"/>
    <mergeCell ref="AI327:AK327"/>
    <mergeCell ref="AL324:AM324"/>
    <mergeCell ref="AN324:AO324"/>
    <mergeCell ref="AP324:AQ324"/>
    <mergeCell ref="AR324:AS324"/>
    <mergeCell ref="AT324:AU324"/>
    <mergeCell ref="AV324:AX324"/>
    <mergeCell ref="AY324:BA324"/>
    <mergeCell ref="BB324:BC324"/>
    <mergeCell ref="T324:U324"/>
    <mergeCell ref="V324:X324"/>
    <mergeCell ref="Y324:Z324"/>
    <mergeCell ref="AB324:AC324"/>
    <mergeCell ref="AD324:AE324"/>
    <mergeCell ref="AF324:AH324"/>
    <mergeCell ref="AI324:AK324"/>
    <mergeCell ref="C324:D324"/>
    <mergeCell ref="E324:F324"/>
    <mergeCell ref="G324:H324"/>
    <mergeCell ref="I324:M324"/>
    <mergeCell ref="N324:O324"/>
    <mergeCell ref="P324:Q324"/>
    <mergeCell ref="R324:S324"/>
    <mergeCell ref="T325:U325"/>
    <mergeCell ref="V325:X325"/>
    <mergeCell ref="Y325:Z325"/>
    <mergeCell ref="AB325:AC325"/>
    <mergeCell ref="AD325:AE325"/>
    <mergeCell ref="AF325:AH325"/>
    <mergeCell ref="AI325:AK325"/>
    <mergeCell ref="AL325:AM325"/>
    <mergeCell ref="AN325:AO325"/>
    <mergeCell ref="AR325:AS325"/>
    <mergeCell ref="AT325:AU325"/>
    <mergeCell ref="AV325:AX325"/>
    <mergeCell ref="AY325:BA325"/>
    <mergeCell ref="BB325:BC325"/>
    <mergeCell ref="C327:D327"/>
    <mergeCell ref="E327:F327"/>
    <mergeCell ref="G327:H327"/>
    <mergeCell ref="I327:M327"/>
    <mergeCell ref="N327:O327"/>
    <mergeCell ref="P327:Q327"/>
    <mergeCell ref="R327:S327"/>
    <mergeCell ref="AP327:AQ327"/>
    <mergeCell ref="AR327:AS327"/>
    <mergeCell ref="AT327:AU327"/>
    <mergeCell ref="AV327:AX327"/>
    <mergeCell ref="AY327:BA327"/>
    <mergeCell ref="BB327:BC327"/>
    <mergeCell ref="AP325:AQ325"/>
    <mergeCell ref="AP326:AQ326"/>
    <mergeCell ref="AR326:AS326"/>
    <mergeCell ref="AT326:AU326"/>
    <mergeCell ref="AV326:AX326"/>
    <mergeCell ref="AY326:BA326"/>
    <mergeCell ref="BB326:BC326"/>
    <mergeCell ref="T329:U329"/>
    <mergeCell ref="V329:X329"/>
    <mergeCell ref="Y329:Z329"/>
    <mergeCell ref="AB329:AC329"/>
    <mergeCell ref="AD329:AE329"/>
    <mergeCell ref="AF329:AH329"/>
    <mergeCell ref="AI329:AK329"/>
    <mergeCell ref="C329:D329"/>
    <mergeCell ref="E329:F329"/>
    <mergeCell ref="G329:H329"/>
    <mergeCell ref="I329:M329"/>
    <mergeCell ref="N329:O329"/>
    <mergeCell ref="P329:Q329"/>
    <mergeCell ref="R329:S329"/>
    <mergeCell ref="AL330:AM330"/>
    <mergeCell ref="AN330:AO330"/>
    <mergeCell ref="T330:U330"/>
    <mergeCell ref="V330:X330"/>
    <mergeCell ref="Y330:Z330"/>
    <mergeCell ref="AB330:AC330"/>
    <mergeCell ref="AD330:AE330"/>
    <mergeCell ref="AF330:AH330"/>
    <mergeCell ref="AI330:AK330"/>
    <mergeCell ref="C325:D325"/>
    <mergeCell ref="E325:F325"/>
    <mergeCell ref="G325:H325"/>
    <mergeCell ref="I325:M325"/>
    <mergeCell ref="N325:O325"/>
    <mergeCell ref="P325:Q325"/>
    <mergeCell ref="R325:S325"/>
    <mergeCell ref="C326:D326"/>
    <mergeCell ref="E326:F326"/>
    <mergeCell ref="G326:H326"/>
    <mergeCell ref="I326:M326"/>
    <mergeCell ref="N326:O326"/>
    <mergeCell ref="P326:Q326"/>
    <mergeCell ref="R326:S326"/>
    <mergeCell ref="AL328:AM328"/>
    <mergeCell ref="AN328:AO328"/>
    <mergeCell ref="AP328:AQ328"/>
    <mergeCell ref="AR328:AS328"/>
    <mergeCell ref="AT328:AU328"/>
    <mergeCell ref="AV328:AX328"/>
    <mergeCell ref="AY328:BA328"/>
    <mergeCell ref="BB328:BC328"/>
    <mergeCell ref="T328:U328"/>
    <mergeCell ref="V328:X328"/>
    <mergeCell ref="Y328:Z328"/>
    <mergeCell ref="AB328:AC328"/>
    <mergeCell ref="AD328:AE328"/>
    <mergeCell ref="AF328:AH328"/>
    <mergeCell ref="AI328:AK328"/>
    <mergeCell ref="C328:D328"/>
    <mergeCell ref="E328:F328"/>
    <mergeCell ref="G328:H328"/>
    <mergeCell ref="I328:M328"/>
    <mergeCell ref="N328:O328"/>
    <mergeCell ref="P328:Q328"/>
    <mergeCell ref="R328:S328"/>
    <mergeCell ref="AP329:AQ329"/>
    <mergeCell ref="AP330:AQ330"/>
    <mergeCell ref="AR330:AS330"/>
    <mergeCell ref="AT330:AU330"/>
    <mergeCell ref="AV330:AX330"/>
    <mergeCell ref="AY330:BA330"/>
    <mergeCell ref="BB330:BC330"/>
    <mergeCell ref="AL329:AM329"/>
    <mergeCell ref="AN329:AO329"/>
    <mergeCell ref="AR329:AS329"/>
    <mergeCell ref="AT329:AU329"/>
    <mergeCell ref="AV329:AX329"/>
    <mergeCell ref="AY329:BA329"/>
    <mergeCell ref="BB329:BC329"/>
    <mergeCell ref="C330:D330"/>
    <mergeCell ref="E330:F330"/>
    <mergeCell ref="G330:H330"/>
    <mergeCell ref="I330:M330"/>
    <mergeCell ref="N330:O330"/>
    <mergeCell ref="P330:Q330"/>
    <mergeCell ref="R330:S330"/>
    <mergeCell ref="AL331:AM331"/>
    <mergeCell ref="AN331:AO331"/>
    <mergeCell ref="AP331:AQ331"/>
    <mergeCell ref="AR331:AS331"/>
    <mergeCell ref="AT331:AU331"/>
    <mergeCell ref="AV331:AX331"/>
    <mergeCell ref="AY331:BA331"/>
    <mergeCell ref="BB331:BC331"/>
    <mergeCell ref="T331:U331"/>
    <mergeCell ref="V331:X331"/>
    <mergeCell ref="Y331:Z331"/>
    <mergeCell ref="AB331:AC331"/>
    <mergeCell ref="AD331:AE331"/>
    <mergeCell ref="AF331:AH331"/>
    <mergeCell ref="AI331:AK331"/>
    <mergeCell ref="C331:D331"/>
    <mergeCell ref="E331:F331"/>
    <mergeCell ref="G331:H331"/>
    <mergeCell ref="I331:M331"/>
    <mergeCell ref="N331:O331"/>
    <mergeCell ref="P331:Q331"/>
    <mergeCell ref="R331:S331"/>
    <mergeCell ref="AL332:AM332"/>
    <mergeCell ref="AN332:AO332"/>
    <mergeCell ref="AP332:AQ332"/>
    <mergeCell ref="AR332:AS332"/>
    <mergeCell ref="AT332:AU332"/>
    <mergeCell ref="AV332:AX332"/>
    <mergeCell ref="AY332:BA332"/>
    <mergeCell ref="BB332:BC332"/>
    <mergeCell ref="T332:U332"/>
    <mergeCell ref="V332:X332"/>
    <mergeCell ref="Y332:Z332"/>
    <mergeCell ref="AB332:AC332"/>
    <mergeCell ref="AD332:AE332"/>
    <mergeCell ref="AF332:AH332"/>
    <mergeCell ref="AI332:AK332"/>
    <mergeCell ref="C332:D332"/>
    <mergeCell ref="E332:F332"/>
    <mergeCell ref="G332:H332"/>
    <mergeCell ref="I332:M332"/>
    <mergeCell ref="N332:O332"/>
    <mergeCell ref="P332:Q332"/>
    <mergeCell ref="R332:S332"/>
    <mergeCell ref="AL335:AM335"/>
    <mergeCell ref="AN335:AO335"/>
    <mergeCell ref="T335:U335"/>
    <mergeCell ref="V335:X335"/>
    <mergeCell ref="Y335:Z335"/>
    <mergeCell ref="AB335:AC335"/>
    <mergeCell ref="AD335:AE335"/>
    <mergeCell ref="AF335:AH335"/>
    <mergeCell ref="AI335:AK335"/>
    <mergeCell ref="AL336:AM336"/>
    <mergeCell ref="AN336:AO336"/>
    <mergeCell ref="T336:U336"/>
    <mergeCell ref="V336:X336"/>
    <mergeCell ref="Y336:Z336"/>
    <mergeCell ref="AB336:AC336"/>
    <mergeCell ref="AD336:AE336"/>
    <mergeCell ref="AF336:AH336"/>
    <mergeCell ref="AI336:AK336"/>
    <mergeCell ref="AL333:AM333"/>
    <mergeCell ref="AN333:AO333"/>
    <mergeCell ref="AP333:AQ333"/>
    <mergeCell ref="AR333:AS333"/>
    <mergeCell ref="AT333:AU333"/>
    <mergeCell ref="AV333:AX333"/>
    <mergeCell ref="AY333:BA333"/>
    <mergeCell ref="BB333:BC333"/>
    <mergeCell ref="T333:U333"/>
    <mergeCell ref="V333:X333"/>
    <mergeCell ref="Y333:Z333"/>
    <mergeCell ref="AB333:AC333"/>
    <mergeCell ref="AD333:AE333"/>
    <mergeCell ref="AF333:AH333"/>
    <mergeCell ref="AI333:AK333"/>
    <mergeCell ref="C333:D333"/>
    <mergeCell ref="E333:F333"/>
    <mergeCell ref="G333:H333"/>
    <mergeCell ref="I333:M333"/>
    <mergeCell ref="N333:O333"/>
    <mergeCell ref="P333:Q333"/>
    <mergeCell ref="R333:S333"/>
    <mergeCell ref="T334:U334"/>
    <mergeCell ref="V334:X334"/>
    <mergeCell ref="Y334:Z334"/>
    <mergeCell ref="AB334:AC334"/>
    <mergeCell ref="AD334:AE334"/>
    <mergeCell ref="AF334:AH334"/>
    <mergeCell ref="AI334:AK334"/>
    <mergeCell ref="AL334:AM334"/>
    <mergeCell ref="AN334:AO334"/>
    <mergeCell ref="AR334:AS334"/>
    <mergeCell ref="AT334:AU334"/>
    <mergeCell ref="AV334:AX334"/>
    <mergeCell ref="AY334:BA334"/>
    <mergeCell ref="BB334:BC334"/>
    <mergeCell ref="C336:D336"/>
    <mergeCell ref="E336:F336"/>
    <mergeCell ref="G336:H336"/>
    <mergeCell ref="I336:M336"/>
    <mergeCell ref="N336:O336"/>
    <mergeCell ref="P336:Q336"/>
    <mergeCell ref="R336:S336"/>
    <mergeCell ref="AP336:AQ336"/>
    <mergeCell ref="AR336:AS336"/>
    <mergeCell ref="AT336:AU336"/>
    <mergeCell ref="AV336:AX336"/>
    <mergeCell ref="AY336:BA336"/>
    <mergeCell ref="BB336:BC336"/>
    <mergeCell ref="AP334:AQ334"/>
    <mergeCell ref="AP335:AQ335"/>
    <mergeCell ref="AR335:AS335"/>
    <mergeCell ref="AT335:AU335"/>
    <mergeCell ref="AV335:AX335"/>
    <mergeCell ref="AY335:BA335"/>
    <mergeCell ref="BB335:BC335"/>
    <mergeCell ref="T338:U338"/>
    <mergeCell ref="V338:X338"/>
    <mergeCell ref="Y338:Z338"/>
    <mergeCell ref="AB338:AC338"/>
    <mergeCell ref="AD338:AE338"/>
    <mergeCell ref="AF338:AH338"/>
    <mergeCell ref="AI338:AK338"/>
    <mergeCell ref="C338:D338"/>
    <mergeCell ref="E338:F338"/>
    <mergeCell ref="G338:H338"/>
    <mergeCell ref="I338:M338"/>
    <mergeCell ref="N338:O338"/>
    <mergeCell ref="P338:Q338"/>
    <mergeCell ref="R338:S338"/>
    <mergeCell ref="AL339:AM339"/>
    <mergeCell ref="AN339:AO339"/>
    <mergeCell ref="T339:U339"/>
    <mergeCell ref="V339:X339"/>
    <mergeCell ref="Y339:Z339"/>
    <mergeCell ref="AB339:AC339"/>
    <mergeCell ref="AD339:AE339"/>
    <mergeCell ref="AF339:AH339"/>
    <mergeCell ref="AI339:AK339"/>
    <mergeCell ref="C334:D334"/>
    <mergeCell ref="E334:F334"/>
    <mergeCell ref="G334:H334"/>
    <mergeCell ref="I334:M334"/>
    <mergeCell ref="N334:O334"/>
    <mergeCell ref="P334:Q334"/>
    <mergeCell ref="R334:S334"/>
    <mergeCell ref="C335:D335"/>
    <mergeCell ref="E335:F335"/>
    <mergeCell ref="G335:H335"/>
    <mergeCell ref="I335:M335"/>
    <mergeCell ref="N335:O335"/>
    <mergeCell ref="P335:Q335"/>
    <mergeCell ref="R335:S335"/>
    <mergeCell ref="AL337:AM337"/>
    <mergeCell ref="AN337:AO337"/>
    <mergeCell ref="AP337:AQ337"/>
    <mergeCell ref="AR337:AS337"/>
    <mergeCell ref="AT337:AU337"/>
    <mergeCell ref="AV337:AX337"/>
    <mergeCell ref="AY337:BA337"/>
    <mergeCell ref="BB337:BC337"/>
    <mergeCell ref="T337:U337"/>
    <mergeCell ref="V337:X337"/>
    <mergeCell ref="Y337:Z337"/>
    <mergeCell ref="AB337:AC337"/>
    <mergeCell ref="AD337:AE337"/>
    <mergeCell ref="AF337:AH337"/>
    <mergeCell ref="AI337:AK337"/>
    <mergeCell ref="C337:D337"/>
    <mergeCell ref="E337:F337"/>
    <mergeCell ref="G337:H337"/>
    <mergeCell ref="I337:M337"/>
    <mergeCell ref="N337:O337"/>
    <mergeCell ref="P337:Q337"/>
    <mergeCell ref="R337:S337"/>
    <mergeCell ref="AP338:AQ338"/>
    <mergeCell ref="AP339:AQ339"/>
    <mergeCell ref="AR339:AS339"/>
    <mergeCell ref="AT339:AU339"/>
    <mergeCell ref="AV339:AX339"/>
    <mergeCell ref="AY339:BA339"/>
    <mergeCell ref="BB339:BC339"/>
    <mergeCell ref="AL338:AM338"/>
    <mergeCell ref="AN338:AO338"/>
    <mergeCell ref="AR338:AS338"/>
    <mergeCell ref="AT338:AU338"/>
    <mergeCell ref="AV338:AX338"/>
    <mergeCell ref="AY338:BA338"/>
    <mergeCell ref="BB338:BC338"/>
    <mergeCell ref="C339:D339"/>
    <mergeCell ref="E339:F339"/>
    <mergeCell ref="G339:H339"/>
    <mergeCell ref="I339:M339"/>
    <mergeCell ref="N339:O339"/>
    <mergeCell ref="P339:Q339"/>
    <mergeCell ref="R339:S339"/>
    <mergeCell ref="AL340:AM340"/>
    <mergeCell ref="AN340:AO340"/>
    <mergeCell ref="AP340:AQ340"/>
    <mergeCell ref="AR340:AS340"/>
    <mergeCell ref="AT340:AU340"/>
    <mergeCell ref="AV340:AX340"/>
    <mergeCell ref="AY340:BA340"/>
    <mergeCell ref="BB340:BC340"/>
    <mergeCell ref="T340:U340"/>
    <mergeCell ref="V340:X340"/>
    <mergeCell ref="Y340:Z340"/>
    <mergeCell ref="AB340:AC340"/>
    <mergeCell ref="AD340:AE340"/>
    <mergeCell ref="AF340:AH340"/>
    <mergeCell ref="AI340:AK340"/>
    <mergeCell ref="C340:D340"/>
    <mergeCell ref="E340:F340"/>
    <mergeCell ref="G340:H340"/>
    <mergeCell ref="I340:M340"/>
    <mergeCell ref="N340:O340"/>
    <mergeCell ref="P340:Q340"/>
    <mergeCell ref="R340:S340"/>
    <mergeCell ref="AL341:AM341"/>
    <mergeCell ref="AN341:AO341"/>
    <mergeCell ref="AP341:AQ341"/>
    <mergeCell ref="AR341:AS341"/>
    <mergeCell ref="AT341:AU341"/>
    <mergeCell ref="AV341:AX341"/>
    <mergeCell ref="AY341:BA341"/>
    <mergeCell ref="BB341:BC341"/>
    <mergeCell ref="T341:U341"/>
    <mergeCell ref="V341:X341"/>
    <mergeCell ref="Y341:Z341"/>
    <mergeCell ref="AB341:AC341"/>
    <mergeCell ref="AD341:AE341"/>
    <mergeCell ref="AF341:AH341"/>
    <mergeCell ref="AI341:AK341"/>
    <mergeCell ref="C341:D341"/>
    <mergeCell ref="E341:F341"/>
    <mergeCell ref="G341:H341"/>
    <mergeCell ref="I341:M341"/>
    <mergeCell ref="N341:O341"/>
    <mergeCell ref="P341:Q341"/>
    <mergeCell ref="R341:S341"/>
    <mergeCell ref="AL344:AM344"/>
    <mergeCell ref="AN344:AO344"/>
    <mergeCell ref="T344:U344"/>
    <mergeCell ref="V344:X344"/>
    <mergeCell ref="Y344:Z344"/>
    <mergeCell ref="AB344:AC344"/>
    <mergeCell ref="AD344:AE344"/>
    <mergeCell ref="AF344:AH344"/>
    <mergeCell ref="AI344:AK344"/>
    <mergeCell ref="AL345:AM345"/>
    <mergeCell ref="AN345:AO345"/>
    <mergeCell ref="T345:U345"/>
    <mergeCell ref="V345:X345"/>
    <mergeCell ref="Y345:Z345"/>
    <mergeCell ref="AB345:AC345"/>
    <mergeCell ref="AD345:AE345"/>
    <mergeCell ref="AF345:AH345"/>
    <mergeCell ref="AI345:AK345"/>
    <mergeCell ref="AL342:AM342"/>
    <mergeCell ref="AN342:AO342"/>
    <mergeCell ref="AP342:AQ342"/>
    <mergeCell ref="AR342:AS342"/>
    <mergeCell ref="AT342:AU342"/>
    <mergeCell ref="AV342:AX342"/>
    <mergeCell ref="AY342:BA342"/>
    <mergeCell ref="BB342:BC342"/>
    <mergeCell ref="T342:U342"/>
    <mergeCell ref="V342:X342"/>
    <mergeCell ref="Y342:Z342"/>
    <mergeCell ref="AB342:AC342"/>
    <mergeCell ref="AD342:AE342"/>
    <mergeCell ref="AF342:AH342"/>
    <mergeCell ref="AI342:AK342"/>
    <mergeCell ref="C342:D342"/>
    <mergeCell ref="E342:F342"/>
    <mergeCell ref="G342:H342"/>
    <mergeCell ref="I342:M342"/>
    <mergeCell ref="N342:O342"/>
    <mergeCell ref="P342:Q342"/>
    <mergeCell ref="R342:S342"/>
    <mergeCell ref="T343:U343"/>
    <mergeCell ref="V343:X343"/>
    <mergeCell ref="Y343:Z343"/>
    <mergeCell ref="AB343:AC343"/>
    <mergeCell ref="AD343:AE343"/>
    <mergeCell ref="AF343:AH343"/>
    <mergeCell ref="AI343:AK343"/>
    <mergeCell ref="AL343:AM343"/>
    <mergeCell ref="AN343:AO343"/>
    <mergeCell ref="AR343:AS343"/>
    <mergeCell ref="AT343:AU343"/>
    <mergeCell ref="AV343:AX343"/>
    <mergeCell ref="AY343:BA343"/>
    <mergeCell ref="BB343:BC343"/>
    <mergeCell ref="C345:D345"/>
    <mergeCell ref="E345:F345"/>
    <mergeCell ref="G345:H345"/>
    <mergeCell ref="I345:M345"/>
    <mergeCell ref="N345:O345"/>
    <mergeCell ref="P345:Q345"/>
    <mergeCell ref="R345:S345"/>
    <mergeCell ref="AP345:AQ345"/>
    <mergeCell ref="AR345:AS345"/>
    <mergeCell ref="AT345:AU345"/>
    <mergeCell ref="AV345:AX345"/>
    <mergeCell ref="AY345:BA345"/>
    <mergeCell ref="BB345:BC345"/>
    <mergeCell ref="AP343:AQ343"/>
    <mergeCell ref="AP344:AQ344"/>
    <mergeCell ref="AR344:AS344"/>
    <mergeCell ref="AT344:AU344"/>
    <mergeCell ref="AV344:AX344"/>
    <mergeCell ref="AY344:BA344"/>
    <mergeCell ref="BB344:BC344"/>
    <mergeCell ref="T347:U347"/>
    <mergeCell ref="V347:X347"/>
    <mergeCell ref="Y347:Z347"/>
    <mergeCell ref="AB347:AC347"/>
    <mergeCell ref="AD347:AE347"/>
    <mergeCell ref="AF347:AH347"/>
    <mergeCell ref="AI347:AK347"/>
    <mergeCell ref="C347:D347"/>
    <mergeCell ref="E347:F347"/>
    <mergeCell ref="G347:H347"/>
    <mergeCell ref="I347:M347"/>
    <mergeCell ref="N347:O347"/>
    <mergeCell ref="P347:Q347"/>
    <mergeCell ref="R347:S347"/>
    <mergeCell ref="AL348:AM348"/>
    <mergeCell ref="AN348:AO348"/>
    <mergeCell ref="T348:U348"/>
    <mergeCell ref="V348:X348"/>
    <mergeCell ref="Y348:Z348"/>
    <mergeCell ref="AB348:AC348"/>
    <mergeCell ref="AD348:AE348"/>
    <mergeCell ref="AF348:AH348"/>
    <mergeCell ref="AI348:AK348"/>
    <mergeCell ref="C343:D343"/>
    <mergeCell ref="E343:F343"/>
    <mergeCell ref="G343:H343"/>
    <mergeCell ref="I343:M343"/>
    <mergeCell ref="N343:O343"/>
    <mergeCell ref="P343:Q343"/>
    <mergeCell ref="R343:S343"/>
    <mergeCell ref="C344:D344"/>
    <mergeCell ref="E344:F344"/>
    <mergeCell ref="G344:H344"/>
    <mergeCell ref="I344:M344"/>
    <mergeCell ref="N344:O344"/>
    <mergeCell ref="P344:Q344"/>
    <mergeCell ref="R344:S344"/>
    <mergeCell ref="AL346:AM346"/>
    <mergeCell ref="AN346:AO346"/>
    <mergeCell ref="AP346:AQ346"/>
    <mergeCell ref="AR346:AS346"/>
    <mergeCell ref="AT346:AU346"/>
    <mergeCell ref="AV346:AX346"/>
    <mergeCell ref="AY346:BA346"/>
    <mergeCell ref="BB346:BC346"/>
    <mergeCell ref="T346:U346"/>
    <mergeCell ref="V346:X346"/>
    <mergeCell ref="Y346:Z346"/>
    <mergeCell ref="AB346:AC346"/>
    <mergeCell ref="AD346:AE346"/>
    <mergeCell ref="AF346:AH346"/>
    <mergeCell ref="AI346:AK346"/>
    <mergeCell ref="C346:D346"/>
    <mergeCell ref="E346:F346"/>
    <mergeCell ref="G346:H346"/>
    <mergeCell ref="I346:M346"/>
    <mergeCell ref="N346:O346"/>
    <mergeCell ref="P346:Q346"/>
    <mergeCell ref="R346:S346"/>
    <mergeCell ref="AP347:AQ347"/>
    <mergeCell ref="AP348:AQ348"/>
    <mergeCell ref="AR348:AS348"/>
    <mergeCell ref="AT348:AU348"/>
    <mergeCell ref="AV348:AX348"/>
    <mergeCell ref="AY348:BA348"/>
    <mergeCell ref="BB348:BC348"/>
    <mergeCell ref="AL347:AM347"/>
    <mergeCell ref="AN347:AO347"/>
    <mergeCell ref="AR347:AS347"/>
    <mergeCell ref="AT347:AU347"/>
    <mergeCell ref="AV347:AX347"/>
    <mergeCell ref="AY347:BA347"/>
    <mergeCell ref="BB347:BC347"/>
    <mergeCell ref="C348:D348"/>
    <mergeCell ref="E348:F348"/>
    <mergeCell ref="G348:H348"/>
    <mergeCell ref="I348:M348"/>
    <mergeCell ref="N348:O348"/>
    <mergeCell ref="P348:Q348"/>
    <mergeCell ref="R348:S348"/>
    <mergeCell ref="AL349:AM349"/>
    <mergeCell ref="AN349:AO349"/>
    <mergeCell ref="AP349:AQ349"/>
    <mergeCell ref="AR349:AS349"/>
    <mergeCell ref="AT349:AU349"/>
    <mergeCell ref="AV349:AX349"/>
    <mergeCell ref="AY349:BA349"/>
    <mergeCell ref="BB349:BC349"/>
    <mergeCell ref="T349:U349"/>
    <mergeCell ref="V349:X349"/>
    <mergeCell ref="Y349:Z349"/>
    <mergeCell ref="AB349:AC349"/>
    <mergeCell ref="AD349:AE349"/>
    <mergeCell ref="AF349:AH349"/>
    <mergeCell ref="AI349:AK349"/>
    <mergeCell ref="C349:D349"/>
    <mergeCell ref="E349:F349"/>
    <mergeCell ref="G349:H349"/>
    <mergeCell ref="I349:M349"/>
    <mergeCell ref="N349:O349"/>
    <mergeCell ref="P349:Q349"/>
    <mergeCell ref="R349:S349"/>
    <mergeCell ref="AL350:AM350"/>
    <mergeCell ref="AN350:AO350"/>
    <mergeCell ref="AP350:AQ350"/>
    <mergeCell ref="AR350:AS350"/>
    <mergeCell ref="AT350:AU350"/>
    <mergeCell ref="AV350:AX350"/>
    <mergeCell ref="AY350:BA350"/>
    <mergeCell ref="BB350:BC350"/>
    <mergeCell ref="T350:U350"/>
    <mergeCell ref="V350:X350"/>
    <mergeCell ref="Y350:Z350"/>
    <mergeCell ref="AB350:AC350"/>
    <mergeCell ref="AD350:AE350"/>
    <mergeCell ref="AF350:AH350"/>
    <mergeCell ref="AI350:AK350"/>
    <mergeCell ref="C350:D350"/>
    <mergeCell ref="E350:F350"/>
    <mergeCell ref="G350:H350"/>
    <mergeCell ref="I350:M350"/>
    <mergeCell ref="N350:O350"/>
    <mergeCell ref="P350:Q350"/>
    <mergeCell ref="R350:S350"/>
    <mergeCell ref="AL353:AM353"/>
    <mergeCell ref="AN353:AO353"/>
    <mergeCell ref="T353:U353"/>
    <mergeCell ref="V353:X353"/>
    <mergeCell ref="Y353:Z353"/>
    <mergeCell ref="AB353:AC353"/>
    <mergeCell ref="AD353:AE353"/>
    <mergeCell ref="AF353:AH353"/>
    <mergeCell ref="AI353:AK353"/>
    <mergeCell ref="AL354:AM354"/>
    <mergeCell ref="AN354:AO354"/>
    <mergeCell ref="T354:U354"/>
    <mergeCell ref="V354:X354"/>
    <mergeCell ref="Y354:Z354"/>
    <mergeCell ref="AB354:AC354"/>
    <mergeCell ref="AD354:AE354"/>
    <mergeCell ref="AF354:AH354"/>
    <mergeCell ref="AI354:AK354"/>
    <mergeCell ref="AL351:AM351"/>
    <mergeCell ref="AN351:AO351"/>
    <mergeCell ref="AP351:AQ351"/>
    <mergeCell ref="AR351:AS351"/>
    <mergeCell ref="AT351:AU351"/>
    <mergeCell ref="AV351:AX351"/>
    <mergeCell ref="AY351:BA351"/>
    <mergeCell ref="BB351:BC351"/>
    <mergeCell ref="T351:U351"/>
    <mergeCell ref="V351:X351"/>
    <mergeCell ref="Y351:Z351"/>
    <mergeCell ref="AB351:AC351"/>
    <mergeCell ref="AD351:AE351"/>
    <mergeCell ref="AF351:AH351"/>
    <mergeCell ref="AI351:AK351"/>
    <mergeCell ref="C351:D351"/>
    <mergeCell ref="E351:F351"/>
    <mergeCell ref="G351:H351"/>
    <mergeCell ref="I351:M351"/>
    <mergeCell ref="N351:O351"/>
    <mergeCell ref="P351:Q351"/>
    <mergeCell ref="R351:S351"/>
    <mergeCell ref="T352:U352"/>
    <mergeCell ref="V352:X352"/>
    <mergeCell ref="Y352:Z352"/>
    <mergeCell ref="AB352:AC352"/>
    <mergeCell ref="AD352:AE352"/>
    <mergeCell ref="AF352:AH352"/>
    <mergeCell ref="AI352:AK352"/>
    <mergeCell ref="AL352:AM352"/>
    <mergeCell ref="AN352:AO352"/>
    <mergeCell ref="AR352:AS352"/>
    <mergeCell ref="AT352:AU352"/>
    <mergeCell ref="AV352:AX352"/>
    <mergeCell ref="AY352:BA352"/>
    <mergeCell ref="BB352:BC352"/>
    <mergeCell ref="C354:D354"/>
    <mergeCell ref="E354:F354"/>
    <mergeCell ref="G354:H354"/>
    <mergeCell ref="I354:M354"/>
    <mergeCell ref="N354:O354"/>
    <mergeCell ref="P354:Q354"/>
    <mergeCell ref="R354:S354"/>
    <mergeCell ref="AP354:AQ354"/>
    <mergeCell ref="AR354:AS354"/>
    <mergeCell ref="AT354:AU354"/>
    <mergeCell ref="AV354:AX354"/>
    <mergeCell ref="AY354:BA354"/>
    <mergeCell ref="BB354:BC354"/>
    <mergeCell ref="AP352:AQ352"/>
    <mergeCell ref="AP353:AQ353"/>
    <mergeCell ref="AR353:AS353"/>
    <mergeCell ref="AT353:AU353"/>
    <mergeCell ref="AV353:AX353"/>
    <mergeCell ref="AY353:BA353"/>
    <mergeCell ref="BB353:BC353"/>
    <mergeCell ref="T356:U356"/>
    <mergeCell ref="V356:X356"/>
    <mergeCell ref="Y356:Z356"/>
    <mergeCell ref="AB356:AC356"/>
    <mergeCell ref="AD356:AE356"/>
    <mergeCell ref="AF356:AH356"/>
    <mergeCell ref="AI356:AK356"/>
    <mergeCell ref="C356:D356"/>
    <mergeCell ref="E356:F356"/>
    <mergeCell ref="G356:H356"/>
    <mergeCell ref="I356:M356"/>
    <mergeCell ref="N356:O356"/>
    <mergeCell ref="P356:Q356"/>
    <mergeCell ref="R356:S356"/>
    <mergeCell ref="AL357:AM357"/>
    <mergeCell ref="AN357:AO357"/>
    <mergeCell ref="T357:U357"/>
    <mergeCell ref="V357:X357"/>
    <mergeCell ref="Y357:Z357"/>
    <mergeCell ref="AB357:AC357"/>
    <mergeCell ref="AD357:AE357"/>
    <mergeCell ref="AF357:AH357"/>
    <mergeCell ref="AI357:AK357"/>
    <mergeCell ref="C352:D352"/>
    <mergeCell ref="E352:F352"/>
    <mergeCell ref="G352:H352"/>
    <mergeCell ref="I352:M352"/>
    <mergeCell ref="N352:O352"/>
    <mergeCell ref="P352:Q352"/>
    <mergeCell ref="R352:S352"/>
    <mergeCell ref="C353:D353"/>
    <mergeCell ref="E353:F353"/>
    <mergeCell ref="G353:H353"/>
    <mergeCell ref="I353:M353"/>
    <mergeCell ref="N353:O353"/>
    <mergeCell ref="P353:Q353"/>
    <mergeCell ref="R353:S353"/>
    <mergeCell ref="AL355:AM355"/>
    <mergeCell ref="AN355:AO355"/>
    <mergeCell ref="AP355:AQ355"/>
    <mergeCell ref="AR355:AS355"/>
    <mergeCell ref="AT355:AU355"/>
    <mergeCell ref="AV355:AX355"/>
    <mergeCell ref="AY355:BA355"/>
    <mergeCell ref="BB355:BC355"/>
    <mergeCell ref="T355:U355"/>
    <mergeCell ref="V355:X355"/>
    <mergeCell ref="Y355:Z355"/>
    <mergeCell ref="AB355:AC355"/>
    <mergeCell ref="AD355:AE355"/>
    <mergeCell ref="AF355:AH355"/>
    <mergeCell ref="AI355:AK355"/>
    <mergeCell ref="C355:D355"/>
    <mergeCell ref="E355:F355"/>
    <mergeCell ref="G355:H355"/>
    <mergeCell ref="I355:M355"/>
    <mergeCell ref="N355:O355"/>
    <mergeCell ref="P355:Q355"/>
    <mergeCell ref="R355:S355"/>
    <mergeCell ref="AP356:AQ356"/>
    <mergeCell ref="AP357:AQ357"/>
    <mergeCell ref="AR357:AS357"/>
    <mergeCell ref="AT357:AU357"/>
    <mergeCell ref="AV357:AX357"/>
    <mergeCell ref="AY357:BA357"/>
    <mergeCell ref="BB357:BC357"/>
    <mergeCell ref="AL356:AM356"/>
    <mergeCell ref="AN356:AO356"/>
    <mergeCell ref="AR356:AS356"/>
    <mergeCell ref="AT356:AU356"/>
    <mergeCell ref="AV356:AX356"/>
    <mergeCell ref="AY356:BA356"/>
    <mergeCell ref="BB356:BC356"/>
    <mergeCell ref="C357:D357"/>
    <mergeCell ref="E357:F357"/>
    <mergeCell ref="G357:H357"/>
    <mergeCell ref="I357:M357"/>
    <mergeCell ref="N357:O357"/>
    <mergeCell ref="P357:Q357"/>
    <mergeCell ref="R357:S357"/>
    <mergeCell ref="AL358:AM358"/>
    <mergeCell ref="AN358:AO358"/>
    <mergeCell ref="AP358:AQ358"/>
    <mergeCell ref="AR358:AS358"/>
    <mergeCell ref="AT358:AU358"/>
    <mergeCell ref="AV358:AX358"/>
    <mergeCell ref="AY358:BA358"/>
    <mergeCell ref="BB358:BC358"/>
    <mergeCell ref="T358:U358"/>
    <mergeCell ref="V358:X358"/>
    <mergeCell ref="Y358:Z358"/>
    <mergeCell ref="AB358:AC358"/>
    <mergeCell ref="AD358:AE358"/>
    <mergeCell ref="AF358:AH358"/>
    <mergeCell ref="AI358:AK358"/>
    <mergeCell ref="C358:D358"/>
    <mergeCell ref="E358:F358"/>
    <mergeCell ref="G358:H358"/>
    <mergeCell ref="I358:M358"/>
    <mergeCell ref="N358:O358"/>
    <mergeCell ref="P358:Q358"/>
    <mergeCell ref="R358:S358"/>
    <mergeCell ref="AL359:AM359"/>
    <mergeCell ref="AN359:AO359"/>
    <mergeCell ref="AP359:AQ359"/>
    <mergeCell ref="AR359:AS359"/>
    <mergeCell ref="AT359:AU359"/>
    <mergeCell ref="AV359:AX359"/>
    <mergeCell ref="AY359:BA359"/>
    <mergeCell ref="BB359:BC359"/>
    <mergeCell ref="T359:U359"/>
    <mergeCell ref="V359:X359"/>
    <mergeCell ref="Y359:Z359"/>
    <mergeCell ref="AB359:AC359"/>
    <mergeCell ref="AD359:AE359"/>
    <mergeCell ref="AF359:AH359"/>
    <mergeCell ref="AI359:AK359"/>
    <mergeCell ref="C359:D359"/>
    <mergeCell ref="E359:F359"/>
    <mergeCell ref="G359:H359"/>
    <mergeCell ref="I359:M359"/>
    <mergeCell ref="N359:O359"/>
    <mergeCell ref="P359:Q359"/>
    <mergeCell ref="R359:S359"/>
    <mergeCell ref="AL362:AM362"/>
    <mergeCell ref="AN362:AO362"/>
    <mergeCell ref="T362:U362"/>
    <mergeCell ref="V362:X362"/>
    <mergeCell ref="Y362:Z362"/>
    <mergeCell ref="AB362:AC362"/>
    <mergeCell ref="AD362:AE362"/>
    <mergeCell ref="AF362:AH362"/>
    <mergeCell ref="AI362:AK362"/>
    <mergeCell ref="AL363:AM363"/>
    <mergeCell ref="AN363:AO363"/>
    <mergeCell ref="T363:U363"/>
    <mergeCell ref="V363:X363"/>
    <mergeCell ref="Y363:Z363"/>
    <mergeCell ref="AB363:AC363"/>
    <mergeCell ref="AD363:AE363"/>
    <mergeCell ref="AF363:AH363"/>
    <mergeCell ref="AI363:AK363"/>
    <mergeCell ref="AL360:AM360"/>
    <mergeCell ref="AN360:AO360"/>
    <mergeCell ref="AP360:AQ360"/>
    <mergeCell ref="AR360:AS360"/>
    <mergeCell ref="AT360:AU360"/>
    <mergeCell ref="AV360:AX360"/>
    <mergeCell ref="AY360:BA360"/>
    <mergeCell ref="BB360:BC360"/>
    <mergeCell ref="T360:U360"/>
    <mergeCell ref="V360:X360"/>
    <mergeCell ref="Y360:Z360"/>
    <mergeCell ref="AB360:AC360"/>
    <mergeCell ref="AD360:AE360"/>
    <mergeCell ref="AF360:AH360"/>
    <mergeCell ref="AI360:AK360"/>
    <mergeCell ref="C360:D360"/>
    <mergeCell ref="E360:F360"/>
    <mergeCell ref="G360:H360"/>
    <mergeCell ref="I360:M360"/>
    <mergeCell ref="N360:O360"/>
    <mergeCell ref="P360:Q360"/>
    <mergeCell ref="R360:S360"/>
    <mergeCell ref="T361:U361"/>
    <mergeCell ref="V361:X361"/>
    <mergeCell ref="Y361:Z361"/>
    <mergeCell ref="AB361:AC361"/>
    <mergeCell ref="AD361:AE361"/>
    <mergeCell ref="AF361:AH361"/>
    <mergeCell ref="AI361:AK361"/>
    <mergeCell ref="AL361:AM361"/>
    <mergeCell ref="AN361:AO361"/>
    <mergeCell ref="AR361:AS361"/>
    <mergeCell ref="AT361:AU361"/>
    <mergeCell ref="AV361:AX361"/>
    <mergeCell ref="AY361:BA361"/>
    <mergeCell ref="BB361:BC361"/>
    <mergeCell ref="C363:D363"/>
    <mergeCell ref="E363:F363"/>
    <mergeCell ref="G363:H363"/>
    <mergeCell ref="I363:M363"/>
    <mergeCell ref="N363:O363"/>
    <mergeCell ref="P363:Q363"/>
    <mergeCell ref="R363:S363"/>
    <mergeCell ref="AP363:AQ363"/>
    <mergeCell ref="AR363:AS363"/>
    <mergeCell ref="AT363:AU363"/>
    <mergeCell ref="AV363:AX363"/>
    <mergeCell ref="AY363:BA363"/>
    <mergeCell ref="BB363:BC363"/>
    <mergeCell ref="AP361:AQ361"/>
    <mergeCell ref="AP362:AQ362"/>
    <mergeCell ref="AR362:AS362"/>
    <mergeCell ref="AT362:AU362"/>
    <mergeCell ref="AV362:AX362"/>
    <mergeCell ref="AY362:BA362"/>
    <mergeCell ref="BB362:BC362"/>
    <mergeCell ref="T365:U365"/>
    <mergeCell ref="V365:X365"/>
    <mergeCell ref="Y365:Z365"/>
    <mergeCell ref="AB365:AC365"/>
    <mergeCell ref="AD365:AE365"/>
    <mergeCell ref="AF365:AH365"/>
    <mergeCell ref="AI365:AK365"/>
    <mergeCell ref="C365:D365"/>
    <mergeCell ref="E365:F365"/>
    <mergeCell ref="G365:H365"/>
    <mergeCell ref="I365:M365"/>
    <mergeCell ref="N365:O365"/>
    <mergeCell ref="P365:Q365"/>
    <mergeCell ref="R365:S365"/>
    <mergeCell ref="AL366:AM366"/>
    <mergeCell ref="AN366:AO366"/>
    <mergeCell ref="T366:U366"/>
    <mergeCell ref="V366:X366"/>
    <mergeCell ref="Y366:Z366"/>
    <mergeCell ref="AB366:AC366"/>
    <mergeCell ref="AD366:AE366"/>
    <mergeCell ref="AF366:AH366"/>
    <mergeCell ref="AI366:AK366"/>
    <mergeCell ref="C361:D361"/>
    <mergeCell ref="E361:F361"/>
    <mergeCell ref="G361:H361"/>
    <mergeCell ref="I361:M361"/>
    <mergeCell ref="N361:O361"/>
    <mergeCell ref="P361:Q361"/>
    <mergeCell ref="R361:S361"/>
    <mergeCell ref="C362:D362"/>
    <mergeCell ref="E362:F362"/>
    <mergeCell ref="G362:H362"/>
    <mergeCell ref="I362:M362"/>
    <mergeCell ref="N362:O362"/>
    <mergeCell ref="P362:Q362"/>
    <mergeCell ref="R362:S362"/>
    <mergeCell ref="AL364:AM364"/>
    <mergeCell ref="AN364:AO364"/>
    <mergeCell ref="AP364:AQ364"/>
    <mergeCell ref="AR364:AS364"/>
    <mergeCell ref="AT364:AU364"/>
    <mergeCell ref="AV364:AX364"/>
    <mergeCell ref="AY364:BA364"/>
    <mergeCell ref="BB364:BC364"/>
    <mergeCell ref="T364:U364"/>
    <mergeCell ref="V364:X364"/>
    <mergeCell ref="Y364:Z364"/>
    <mergeCell ref="AB364:AC364"/>
    <mergeCell ref="AD364:AE364"/>
    <mergeCell ref="AF364:AH364"/>
    <mergeCell ref="AI364:AK364"/>
    <mergeCell ref="C364:D364"/>
    <mergeCell ref="E364:F364"/>
    <mergeCell ref="G364:H364"/>
    <mergeCell ref="I364:M364"/>
    <mergeCell ref="N364:O364"/>
    <mergeCell ref="P364:Q364"/>
    <mergeCell ref="R364:S364"/>
    <mergeCell ref="AP365:AQ365"/>
    <mergeCell ref="AP366:AQ366"/>
    <mergeCell ref="AR366:AS366"/>
    <mergeCell ref="AT366:AU366"/>
    <mergeCell ref="AV366:AX366"/>
    <mergeCell ref="AY366:BA366"/>
    <mergeCell ref="BB366:BC366"/>
    <mergeCell ref="AL365:AM365"/>
    <mergeCell ref="AN365:AO365"/>
    <mergeCell ref="AR365:AS365"/>
    <mergeCell ref="AT365:AU365"/>
    <mergeCell ref="AV365:AX365"/>
    <mergeCell ref="AY365:BA365"/>
    <mergeCell ref="BB365:BC365"/>
    <mergeCell ref="C366:D366"/>
    <mergeCell ref="E366:F366"/>
    <mergeCell ref="G366:H366"/>
    <mergeCell ref="I366:M366"/>
    <mergeCell ref="N366:O366"/>
    <mergeCell ref="P366:Q366"/>
    <mergeCell ref="R366:S366"/>
    <mergeCell ref="AL367:AM367"/>
    <mergeCell ref="AN367:AO367"/>
    <mergeCell ref="AP367:AQ367"/>
    <mergeCell ref="AR367:AS367"/>
    <mergeCell ref="AT367:AU367"/>
    <mergeCell ref="AV367:AX367"/>
    <mergeCell ref="AY367:BA367"/>
    <mergeCell ref="BB367:BC367"/>
    <mergeCell ref="T367:U367"/>
    <mergeCell ref="V367:X367"/>
    <mergeCell ref="Y367:Z367"/>
    <mergeCell ref="AB367:AC367"/>
    <mergeCell ref="AD367:AE367"/>
    <mergeCell ref="AF367:AH367"/>
    <mergeCell ref="AI367:AK367"/>
    <mergeCell ref="C367:D367"/>
    <mergeCell ref="E367:F367"/>
    <mergeCell ref="G367:H367"/>
    <mergeCell ref="I367:M367"/>
    <mergeCell ref="N367:O367"/>
    <mergeCell ref="P367:Q367"/>
    <mergeCell ref="R367:S367"/>
    <mergeCell ref="AL368:AM368"/>
    <mergeCell ref="AN368:AO368"/>
    <mergeCell ref="AP368:AQ368"/>
    <mergeCell ref="AR368:AS368"/>
    <mergeCell ref="AT368:AU368"/>
    <mergeCell ref="AV368:AX368"/>
    <mergeCell ref="AY368:BA368"/>
    <mergeCell ref="BB368:BC368"/>
    <mergeCell ref="T368:U368"/>
    <mergeCell ref="V368:X368"/>
    <mergeCell ref="Y368:Z368"/>
    <mergeCell ref="AB368:AC368"/>
    <mergeCell ref="AD368:AE368"/>
    <mergeCell ref="AF368:AH368"/>
    <mergeCell ref="AI368:AK368"/>
    <mergeCell ref="C368:D368"/>
    <mergeCell ref="E368:F368"/>
    <mergeCell ref="G368:H368"/>
    <mergeCell ref="I368:M368"/>
    <mergeCell ref="N368:O368"/>
    <mergeCell ref="P368:Q368"/>
    <mergeCell ref="R368:S368"/>
    <mergeCell ref="AL371:AM371"/>
    <mergeCell ref="AN371:AO371"/>
    <mergeCell ref="T371:U371"/>
    <mergeCell ref="V371:X371"/>
    <mergeCell ref="Y371:Z371"/>
    <mergeCell ref="AB371:AC371"/>
    <mergeCell ref="AD371:AE371"/>
    <mergeCell ref="AF371:AH371"/>
    <mergeCell ref="AI371:AK371"/>
    <mergeCell ref="AL372:AM372"/>
    <mergeCell ref="AN372:AO372"/>
    <mergeCell ref="T372:U372"/>
    <mergeCell ref="V372:X372"/>
    <mergeCell ref="Y372:Z372"/>
    <mergeCell ref="AB372:AC372"/>
    <mergeCell ref="AD372:AE372"/>
    <mergeCell ref="AF372:AH372"/>
    <mergeCell ref="AI372:AK372"/>
    <mergeCell ref="AL369:AM369"/>
    <mergeCell ref="AN369:AO369"/>
    <mergeCell ref="AP369:AQ369"/>
    <mergeCell ref="AR369:AS369"/>
    <mergeCell ref="AT369:AU369"/>
    <mergeCell ref="AV369:AX369"/>
    <mergeCell ref="AY369:BA369"/>
    <mergeCell ref="BB369:BC369"/>
    <mergeCell ref="T369:U369"/>
    <mergeCell ref="V369:X369"/>
    <mergeCell ref="Y369:Z369"/>
    <mergeCell ref="AB369:AC369"/>
    <mergeCell ref="AD369:AE369"/>
    <mergeCell ref="AF369:AH369"/>
    <mergeCell ref="AI369:AK369"/>
    <mergeCell ref="C369:D369"/>
    <mergeCell ref="E369:F369"/>
    <mergeCell ref="G369:H369"/>
    <mergeCell ref="I369:M369"/>
    <mergeCell ref="N369:O369"/>
    <mergeCell ref="P369:Q369"/>
    <mergeCell ref="R369:S369"/>
    <mergeCell ref="T370:U370"/>
    <mergeCell ref="V370:X370"/>
    <mergeCell ref="Y370:Z370"/>
    <mergeCell ref="AB370:AC370"/>
    <mergeCell ref="AD370:AE370"/>
    <mergeCell ref="AF370:AH370"/>
    <mergeCell ref="AI370:AK370"/>
    <mergeCell ref="AL370:AM370"/>
    <mergeCell ref="AN370:AO370"/>
    <mergeCell ref="AR370:AS370"/>
    <mergeCell ref="AT370:AU370"/>
    <mergeCell ref="AV370:AX370"/>
    <mergeCell ref="AY370:BA370"/>
    <mergeCell ref="BB370:BC370"/>
    <mergeCell ref="C372:D372"/>
    <mergeCell ref="E372:F372"/>
    <mergeCell ref="G372:H372"/>
    <mergeCell ref="I372:M372"/>
    <mergeCell ref="N372:O372"/>
    <mergeCell ref="P372:Q372"/>
    <mergeCell ref="R372:S372"/>
    <mergeCell ref="AP372:AQ372"/>
    <mergeCell ref="AR372:AS372"/>
    <mergeCell ref="AT372:AU372"/>
    <mergeCell ref="AV372:AX372"/>
    <mergeCell ref="AY372:BA372"/>
    <mergeCell ref="BB372:BC372"/>
    <mergeCell ref="AP370:AQ370"/>
    <mergeCell ref="AP371:AQ371"/>
    <mergeCell ref="AR371:AS371"/>
    <mergeCell ref="AT371:AU371"/>
    <mergeCell ref="AV371:AX371"/>
    <mergeCell ref="AY371:BA371"/>
    <mergeCell ref="BB371:BC371"/>
    <mergeCell ref="T374:U374"/>
    <mergeCell ref="V374:X374"/>
    <mergeCell ref="Y374:Z374"/>
    <mergeCell ref="AB374:AC374"/>
    <mergeCell ref="AD374:AE374"/>
    <mergeCell ref="AF374:AH374"/>
    <mergeCell ref="AI374:AK374"/>
    <mergeCell ref="C374:D374"/>
    <mergeCell ref="E374:F374"/>
    <mergeCell ref="G374:H374"/>
    <mergeCell ref="I374:M374"/>
    <mergeCell ref="N374:O374"/>
    <mergeCell ref="P374:Q374"/>
    <mergeCell ref="R374:S374"/>
    <mergeCell ref="AL375:AM375"/>
    <mergeCell ref="AN375:AO375"/>
    <mergeCell ref="T375:U375"/>
    <mergeCell ref="V375:X375"/>
    <mergeCell ref="Y375:Z375"/>
    <mergeCell ref="AB375:AC375"/>
    <mergeCell ref="AD375:AE375"/>
    <mergeCell ref="AF375:AH375"/>
    <mergeCell ref="AI375:AK375"/>
    <mergeCell ref="C370:D370"/>
    <mergeCell ref="E370:F370"/>
    <mergeCell ref="G370:H370"/>
    <mergeCell ref="I370:M370"/>
    <mergeCell ref="N370:O370"/>
    <mergeCell ref="P370:Q370"/>
    <mergeCell ref="R370:S370"/>
    <mergeCell ref="C371:D371"/>
    <mergeCell ref="E371:F371"/>
    <mergeCell ref="G371:H371"/>
    <mergeCell ref="I371:M371"/>
    <mergeCell ref="N371:O371"/>
    <mergeCell ref="P371:Q371"/>
    <mergeCell ref="R371:S371"/>
    <mergeCell ref="AL373:AM373"/>
    <mergeCell ref="AN373:AO373"/>
    <mergeCell ref="AP373:AQ373"/>
    <mergeCell ref="AR373:AS373"/>
    <mergeCell ref="AT373:AU373"/>
    <mergeCell ref="AV373:AX373"/>
    <mergeCell ref="AY373:BA373"/>
    <mergeCell ref="BB373:BC373"/>
    <mergeCell ref="T373:U373"/>
    <mergeCell ref="V373:X373"/>
    <mergeCell ref="Y373:Z373"/>
    <mergeCell ref="AB373:AC373"/>
    <mergeCell ref="AD373:AE373"/>
    <mergeCell ref="AF373:AH373"/>
    <mergeCell ref="AI373:AK373"/>
    <mergeCell ref="C373:D373"/>
    <mergeCell ref="E373:F373"/>
    <mergeCell ref="G373:H373"/>
    <mergeCell ref="I373:M373"/>
    <mergeCell ref="N373:O373"/>
    <mergeCell ref="P373:Q373"/>
    <mergeCell ref="R373:S373"/>
    <mergeCell ref="AP374:AQ374"/>
    <mergeCell ref="AP375:AQ375"/>
    <mergeCell ref="AR375:AS375"/>
    <mergeCell ref="AT375:AU375"/>
    <mergeCell ref="AV375:AX375"/>
    <mergeCell ref="AY375:BA375"/>
    <mergeCell ref="BB375:BC375"/>
    <mergeCell ref="AL374:AM374"/>
    <mergeCell ref="AN374:AO374"/>
    <mergeCell ref="AR374:AS374"/>
    <mergeCell ref="AT374:AU374"/>
    <mergeCell ref="AV374:AX374"/>
    <mergeCell ref="AY374:BA374"/>
    <mergeCell ref="BB374:BC374"/>
    <mergeCell ref="C375:D375"/>
    <mergeCell ref="E375:F375"/>
    <mergeCell ref="G375:H375"/>
    <mergeCell ref="I375:M375"/>
    <mergeCell ref="N375:O375"/>
    <mergeCell ref="P375:Q375"/>
    <mergeCell ref="R375:S375"/>
    <mergeCell ref="AL376:AM376"/>
    <mergeCell ref="AN376:AO376"/>
    <mergeCell ref="AP376:AQ376"/>
    <mergeCell ref="AR376:AS376"/>
    <mergeCell ref="AT376:AU376"/>
    <mergeCell ref="AV376:AX376"/>
    <mergeCell ref="AY376:BA376"/>
    <mergeCell ref="BB376:BC376"/>
    <mergeCell ref="T376:U376"/>
    <mergeCell ref="V376:X376"/>
    <mergeCell ref="Y376:Z376"/>
    <mergeCell ref="AB376:AC376"/>
    <mergeCell ref="AD376:AE376"/>
    <mergeCell ref="AF376:AH376"/>
    <mergeCell ref="AI376:AK376"/>
    <mergeCell ref="C376:D376"/>
    <mergeCell ref="E376:F376"/>
    <mergeCell ref="G376:H376"/>
    <mergeCell ref="I376:M376"/>
    <mergeCell ref="N376:O376"/>
    <mergeCell ref="P376:Q376"/>
    <mergeCell ref="R376:S376"/>
    <mergeCell ref="AL377:AM377"/>
    <mergeCell ref="AN377:AO377"/>
    <mergeCell ref="AP377:AQ377"/>
    <mergeCell ref="AR377:AS377"/>
    <mergeCell ref="AT377:AU377"/>
    <mergeCell ref="AV377:AX377"/>
    <mergeCell ref="AY377:BA377"/>
    <mergeCell ref="BB377:BC377"/>
    <mergeCell ref="T377:U377"/>
    <mergeCell ref="V377:X377"/>
    <mergeCell ref="Y377:Z377"/>
    <mergeCell ref="AB377:AC377"/>
    <mergeCell ref="AD377:AE377"/>
    <mergeCell ref="AF377:AH377"/>
    <mergeCell ref="AI377:AK377"/>
    <mergeCell ref="C377:D377"/>
    <mergeCell ref="E377:F377"/>
    <mergeCell ref="G377:H377"/>
    <mergeCell ref="I377:M377"/>
    <mergeCell ref="N377:O377"/>
    <mergeCell ref="P377:Q377"/>
    <mergeCell ref="R377:S377"/>
    <mergeCell ref="AL380:AM380"/>
    <mergeCell ref="AN380:AO380"/>
    <mergeCell ref="T380:U380"/>
    <mergeCell ref="V380:X380"/>
    <mergeCell ref="Y380:Z380"/>
    <mergeCell ref="AB380:AC380"/>
    <mergeCell ref="AD380:AE380"/>
    <mergeCell ref="AF380:AH380"/>
    <mergeCell ref="AI380:AK380"/>
    <mergeCell ref="AL381:AM381"/>
    <mergeCell ref="AN381:AO381"/>
    <mergeCell ref="T381:U381"/>
    <mergeCell ref="V381:X381"/>
    <mergeCell ref="Y381:Z381"/>
    <mergeCell ref="AB381:AC381"/>
    <mergeCell ref="AD381:AE381"/>
    <mergeCell ref="AF381:AH381"/>
    <mergeCell ref="AI381:AK381"/>
    <mergeCell ref="AL378:AM378"/>
    <mergeCell ref="AN378:AO378"/>
    <mergeCell ref="AP378:AQ378"/>
    <mergeCell ref="AR378:AS378"/>
    <mergeCell ref="AT378:AU378"/>
    <mergeCell ref="AV378:AX378"/>
    <mergeCell ref="AY378:BA378"/>
    <mergeCell ref="BB378:BC378"/>
    <mergeCell ref="T378:U378"/>
    <mergeCell ref="V378:X378"/>
    <mergeCell ref="Y378:Z378"/>
    <mergeCell ref="AB378:AC378"/>
    <mergeCell ref="AD378:AE378"/>
    <mergeCell ref="AF378:AH378"/>
    <mergeCell ref="AI378:AK378"/>
    <mergeCell ref="C378:D378"/>
    <mergeCell ref="E378:F378"/>
    <mergeCell ref="G378:H378"/>
    <mergeCell ref="I378:M378"/>
    <mergeCell ref="N378:O378"/>
    <mergeCell ref="P378:Q378"/>
    <mergeCell ref="R378:S378"/>
    <mergeCell ref="T379:U379"/>
    <mergeCell ref="V379:X379"/>
    <mergeCell ref="Y379:Z379"/>
    <mergeCell ref="AB379:AC379"/>
    <mergeCell ref="AD379:AE379"/>
    <mergeCell ref="AF379:AH379"/>
    <mergeCell ref="AI379:AK379"/>
    <mergeCell ref="AL379:AM379"/>
    <mergeCell ref="AN379:AO379"/>
    <mergeCell ref="AR379:AS379"/>
    <mergeCell ref="AT379:AU379"/>
    <mergeCell ref="AV379:AX379"/>
    <mergeCell ref="AY379:BA379"/>
    <mergeCell ref="BB379:BC379"/>
    <mergeCell ref="C381:D381"/>
    <mergeCell ref="E381:F381"/>
    <mergeCell ref="G381:H381"/>
    <mergeCell ref="I381:M381"/>
    <mergeCell ref="N381:O381"/>
    <mergeCell ref="P381:Q381"/>
    <mergeCell ref="R381:S381"/>
    <mergeCell ref="AP381:AQ381"/>
    <mergeCell ref="AR381:AS381"/>
    <mergeCell ref="AT381:AU381"/>
    <mergeCell ref="AV381:AX381"/>
    <mergeCell ref="AY381:BA381"/>
    <mergeCell ref="BB381:BC381"/>
    <mergeCell ref="AP379:AQ379"/>
    <mergeCell ref="AP380:AQ380"/>
    <mergeCell ref="AR380:AS380"/>
    <mergeCell ref="AT380:AU380"/>
    <mergeCell ref="AV380:AX380"/>
    <mergeCell ref="AY380:BA380"/>
    <mergeCell ref="BB380:BC380"/>
    <mergeCell ref="T383:U383"/>
    <mergeCell ref="V383:X383"/>
    <mergeCell ref="Y383:Z383"/>
    <mergeCell ref="AB383:AC383"/>
    <mergeCell ref="AD383:AE383"/>
    <mergeCell ref="AF383:AH383"/>
    <mergeCell ref="AI383:AK383"/>
    <mergeCell ref="C383:D383"/>
    <mergeCell ref="E383:F383"/>
    <mergeCell ref="G383:H383"/>
    <mergeCell ref="I383:M383"/>
    <mergeCell ref="N383:O383"/>
    <mergeCell ref="P383:Q383"/>
    <mergeCell ref="R383:S383"/>
    <mergeCell ref="AL384:AM384"/>
    <mergeCell ref="AN384:AO384"/>
    <mergeCell ref="T384:U384"/>
    <mergeCell ref="V384:X384"/>
    <mergeCell ref="Y384:Z384"/>
    <mergeCell ref="AB384:AC384"/>
    <mergeCell ref="AD384:AE384"/>
    <mergeCell ref="AF384:AH384"/>
    <mergeCell ref="AI384:AK384"/>
    <mergeCell ref="C379:D379"/>
    <mergeCell ref="E379:F379"/>
    <mergeCell ref="G379:H379"/>
    <mergeCell ref="I379:M379"/>
    <mergeCell ref="N379:O379"/>
    <mergeCell ref="P379:Q379"/>
    <mergeCell ref="R379:S379"/>
    <mergeCell ref="C380:D380"/>
    <mergeCell ref="E380:F380"/>
    <mergeCell ref="G380:H380"/>
    <mergeCell ref="I380:M380"/>
    <mergeCell ref="N380:O380"/>
    <mergeCell ref="P380:Q380"/>
    <mergeCell ref="R380:S380"/>
    <mergeCell ref="AL382:AM382"/>
    <mergeCell ref="AN382:AO382"/>
    <mergeCell ref="AP382:AQ382"/>
    <mergeCell ref="AR382:AS382"/>
    <mergeCell ref="AT382:AU382"/>
    <mergeCell ref="AV382:AX382"/>
    <mergeCell ref="AY382:BA382"/>
    <mergeCell ref="BB382:BC382"/>
    <mergeCell ref="T382:U382"/>
    <mergeCell ref="V382:X382"/>
    <mergeCell ref="Y382:Z382"/>
    <mergeCell ref="AB382:AC382"/>
    <mergeCell ref="AD382:AE382"/>
    <mergeCell ref="AF382:AH382"/>
    <mergeCell ref="AI382:AK382"/>
    <mergeCell ref="C382:D382"/>
    <mergeCell ref="E382:F382"/>
    <mergeCell ref="G382:H382"/>
    <mergeCell ref="I382:M382"/>
    <mergeCell ref="N382:O382"/>
    <mergeCell ref="P382:Q382"/>
    <mergeCell ref="R382:S382"/>
    <mergeCell ref="AP383:AQ383"/>
    <mergeCell ref="AP384:AQ384"/>
    <mergeCell ref="AR384:AS384"/>
    <mergeCell ref="AT384:AU384"/>
    <mergeCell ref="AV384:AX384"/>
    <mergeCell ref="AY384:BA384"/>
    <mergeCell ref="BB384:BC384"/>
    <mergeCell ref="AL383:AM383"/>
    <mergeCell ref="AN383:AO383"/>
    <mergeCell ref="AR383:AS383"/>
    <mergeCell ref="AT383:AU383"/>
    <mergeCell ref="AV383:AX383"/>
    <mergeCell ref="AY383:BA383"/>
    <mergeCell ref="BB383:BC383"/>
    <mergeCell ref="C384:D384"/>
    <mergeCell ref="E384:F384"/>
    <mergeCell ref="G384:H384"/>
    <mergeCell ref="I384:M384"/>
    <mergeCell ref="N384:O384"/>
    <mergeCell ref="P384:Q384"/>
    <mergeCell ref="R384:S384"/>
    <mergeCell ref="AL385:AM385"/>
    <mergeCell ref="AN385:AO385"/>
    <mergeCell ref="AP385:AQ385"/>
    <mergeCell ref="AR385:AS385"/>
    <mergeCell ref="AT385:AU385"/>
    <mergeCell ref="AV385:AX385"/>
    <mergeCell ref="AY385:BA385"/>
    <mergeCell ref="BB385:BC385"/>
    <mergeCell ref="T385:U385"/>
    <mergeCell ref="V385:X385"/>
    <mergeCell ref="Y385:Z385"/>
    <mergeCell ref="AB385:AC385"/>
    <mergeCell ref="AD385:AE385"/>
    <mergeCell ref="AF385:AH385"/>
    <mergeCell ref="AI385:AK385"/>
    <mergeCell ref="C385:D385"/>
    <mergeCell ref="E385:F385"/>
    <mergeCell ref="G385:H385"/>
    <mergeCell ref="I385:M385"/>
    <mergeCell ref="N385:O385"/>
    <mergeCell ref="P385:Q385"/>
    <mergeCell ref="R385:S385"/>
    <mergeCell ref="AL386:AM386"/>
    <mergeCell ref="AN386:AO386"/>
    <mergeCell ref="AP386:AQ386"/>
    <mergeCell ref="AR386:AS386"/>
    <mergeCell ref="AT386:AU386"/>
    <mergeCell ref="AV386:AX386"/>
    <mergeCell ref="AY386:BA386"/>
    <mergeCell ref="BB386:BC386"/>
    <mergeCell ref="T386:U386"/>
    <mergeCell ref="V386:X386"/>
    <mergeCell ref="Y386:Z386"/>
    <mergeCell ref="AB386:AC386"/>
    <mergeCell ref="AD386:AE386"/>
    <mergeCell ref="AF386:AH386"/>
    <mergeCell ref="AI386:AK386"/>
    <mergeCell ref="C386:D386"/>
    <mergeCell ref="E386:F386"/>
    <mergeCell ref="G386:H386"/>
    <mergeCell ref="I386:M386"/>
    <mergeCell ref="N386:O386"/>
    <mergeCell ref="P386:Q386"/>
    <mergeCell ref="R386:S386"/>
    <mergeCell ref="AL389:AM389"/>
    <mergeCell ref="AN389:AO389"/>
    <mergeCell ref="T389:U389"/>
    <mergeCell ref="V389:X389"/>
    <mergeCell ref="Y389:Z389"/>
    <mergeCell ref="AB389:AC389"/>
    <mergeCell ref="AD389:AE389"/>
    <mergeCell ref="AF389:AH389"/>
    <mergeCell ref="AI389:AK389"/>
    <mergeCell ref="AL390:AM390"/>
    <mergeCell ref="AN390:AO390"/>
    <mergeCell ref="T390:U390"/>
    <mergeCell ref="V390:X390"/>
    <mergeCell ref="Y390:Z390"/>
    <mergeCell ref="AB390:AC390"/>
    <mergeCell ref="AD390:AE390"/>
    <mergeCell ref="AF390:AH390"/>
    <mergeCell ref="AI390:AK390"/>
    <mergeCell ref="AL387:AM387"/>
    <mergeCell ref="AN387:AO387"/>
    <mergeCell ref="AP387:AQ387"/>
    <mergeCell ref="AR387:AS387"/>
    <mergeCell ref="AT387:AU387"/>
    <mergeCell ref="AV387:AX387"/>
    <mergeCell ref="AY387:BA387"/>
    <mergeCell ref="BB387:BC387"/>
    <mergeCell ref="T387:U387"/>
    <mergeCell ref="V387:X387"/>
    <mergeCell ref="Y387:Z387"/>
    <mergeCell ref="AB387:AC387"/>
    <mergeCell ref="AD387:AE387"/>
    <mergeCell ref="AF387:AH387"/>
    <mergeCell ref="AI387:AK387"/>
    <mergeCell ref="C387:D387"/>
    <mergeCell ref="E387:F387"/>
    <mergeCell ref="G387:H387"/>
    <mergeCell ref="I387:M387"/>
    <mergeCell ref="N387:O387"/>
    <mergeCell ref="P387:Q387"/>
    <mergeCell ref="R387:S387"/>
    <mergeCell ref="T388:U388"/>
    <mergeCell ref="V388:X388"/>
    <mergeCell ref="Y388:Z388"/>
    <mergeCell ref="AB388:AC388"/>
    <mergeCell ref="AD388:AE388"/>
    <mergeCell ref="AF388:AH388"/>
    <mergeCell ref="AI388:AK388"/>
    <mergeCell ref="AL388:AM388"/>
    <mergeCell ref="AN388:AO388"/>
    <mergeCell ref="AR388:AS388"/>
    <mergeCell ref="AT388:AU388"/>
    <mergeCell ref="AV388:AX388"/>
    <mergeCell ref="AY388:BA388"/>
    <mergeCell ref="BB388:BC388"/>
    <mergeCell ref="C390:D390"/>
    <mergeCell ref="E390:F390"/>
    <mergeCell ref="G390:H390"/>
    <mergeCell ref="I390:M390"/>
    <mergeCell ref="N390:O390"/>
    <mergeCell ref="P390:Q390"/>
    <mergeCell ref="R390:S390"/>
    <mergeCell ref="AP390:AQ390"/>
    <mergeCell ref="AR390:AS390"/>
    <mergeCell ref="AT390:AU390"/>
    <mergeCell ref="AV390:AX390"/>
    <mergeCell ref="AY390:BA390"/>
    <mergeCell ref="BB390:BC390"/>
    <mergeCell ref="AP388:AQ388"/>
    <mergeCell ref="AP389:AQ389"/>
    <mergeCell ref="AR389:AS389"/>
    <mergeCell ref="AT389:AU389"/>
    <mergeCell ref="AV389:AX389"/>
    <mergeCell ref="AY389:BA389"/>
    <mergeCell ref="BB389:BC389"/>
    <mergeCell ref="T392:U392"/>
    <mergeCell ref="V392:X392"/>
    <mergeCell ref="Y392:Z392"/>
    <mergeCell ref="AB392:AC392"/>
    <mergeCell ref="AD392:AE392"/>
    <mergeCell ref="AF392:AH392"/>
    <mergeCell ref="AI392:AK392"/>
    <mergeCell ref="C392:D392"/>
    <mergeCell ref="E392:F392"/>
    <mergeCell ref="G392:H392"/>
    <mergeCell ref="I392:M392"/>
    <mergeCell ref="N392:O392"/>
    <mergeCell ref="P392:Q392"/>
    <mergeCell ref="R392:S392"/>
    <mergeCell ref="AL393:AM393"/>
    <mergeCell ref="AN393:AO393"/>
    <mergeCell ref="T393:U393"/>
    <mergeCell ref="V393:X393"/>
    <mergeCell ref="Y393:Z393"/>
    <mergeCell ref="AB393:AC393"/>
    <mergeCell ref="AD393:AE393"/>
    <mergeCell ref="AF393:AH393"/>
    <mergeCell ref="AI393:AK393"/>
    <mergeCell ref="C388:D388"/>
    <mergeCell ref="E388:F388"/>
    <mergeCell ref="G388:H388"/>
    <mergeCell ref="I388:M388"/>
    <mergeCell ref="N388:O388"/>
    <mergeCell ref="P388:Q388"/>
    <mergeCell ref="R388:S388"/>
    <mergeCell ref="C389:D389"/>
    <mergeCell ref="E389:F389"/>
    <mergeCell ref="G389:H389"/>
    <mergeCell ref="I389:M389"/>
    <mergeCell ref="N389:O389"/>
    <mergeCell ref="P389:Q389"/>
    <mergeCell ref="R389:S389"/>
    <mergeCell ref="AL391:AM391"/>
    <mergeCell ref="AN391:AO391"/>
    <mergeCell ref="AP391:AQ391"/>
    <mergeCell ref="AR391:AS391"/>
    <mergeCell ref="AT391:AU391"/>
    <mergeCell ref="AV391:AX391"/>
    <mergeCell ref="AY391:BA391"/>
    <mergeCell ref="BB391:BC391"/>
    <mergeCell ref="T391:U391"/>
    <mergeCell ref="V391:X391"/>
    <mergeCell ref="Y391:Z391"/>
    <mergeCell ref="AB391:AC391"/>
    <mergeCell ref="AD391:AE391"/>
    <mergeCell ref="AF391:AH391"/>
    <mergeCell ref="AI391:AK391"/>
    <mergeCell ref="C391:D391"/>
    <mergeCell ref="E391:F391"/>
    <mergeCell ref="G391:H391"/>
    <mergeCell ref="I391:M391"/>
    <mergeCell ref="N391:O391"/>
    <mergeCell ref="P391:Q391"/>
    <mergeCell ref="R391:S391"/>
    <mergeCell ref="AP392:AQ392"/>
    <mergeCell ref="AP393:AQ393"/>
    <mergeCell ref="AR393:AS393"/>
    <mergeCell ref="AT393:AU393"/>
    <mergeCell ref="AV393:AX393"/>
    <mergeCell ref="AY393:BA393"/>
    <mergeCell ref="BB393:BC393"/>
    <mergeCell ref="AL392:AM392"/>
    <mergeCell ref="AN392:AO392"/>
    <mergeCell ref="AR392:AS392"/>
    <mergeCell ref="AT392:AU392"/>
    <mergeCell ref="AV392:AX392"/>
    <mergeCell ref="AY392:BA392"/>
    <mergeCell ref="BB392:BC392"/>
    <mergeCell ref="C393:D393"/>
    <mergeCell ref="E393:F393"/>
    <mergeCell ref="G393:H393"/>
    <mergeCell ref="I393:M393"/>
    <mergeCell ref="N393:O393"/>
    <mergeCell ref="P393:Q393"/>
    <mergeCell ref="R393:S393"/>
    <mergeCell ref="AL394:AM394"/>
    <mergeCell ref="AN394:AO394"/>
    <mergeCell ref="AP394:AQ394"/>
    <mergeCell ref="AR394:AS394"/>
    <mergeCell ref="AT394:AU394"/>
    <mergeCell ref="AV394:AX394"/>
    <mergeCell ref="AY394:BA394"/>
    <mergeCell ref="BB394:BC394"/>
    <mergeCell ref="T394:U394"/>
    <mergeCell ref="V394:X394"/>
    <mergeCell ref="Y394:Z394"/>
    <mergeCell ref="AB394:AC394"/>
    <mergeCell ref="AD394:AE394"/>
    <mergeCell ref="AF394:AH394"/>
    <mergeCell ref="AI394:AK394"/>
    <mergeCell ref="C394:D394"/>
    <mergeCell ref="E394:F394"/>
    <mergeCell ref="G394:H394"/>
    <mergeCell ref="I394:M394"/>
    <mergeCell ref="N394:O394"/>
    <mergeCell ref="P394:Q394"/>
    <mergeCell ref="R394:S394"/>
    <mergeCell ref="AL395:AM395"/>
    <mergeCell ref="AN395:AO395"/>
    <mergeCell ref="AP395:AQ395"/>
    <mergeCell ref="AR395:AS395"/>
    <mergeCell ref="AT395:AU395"/>
    <mergeCell ref="AV395:AX395"/>
    <mergeCell ref="AY395:BA395"/>
    <mergeCell ref="BB395:BC395"/>
    <mergeCell ref="T395:U395"/>
    <mergeCell ref="V395:X395"/>
    <mergeCell ref="Y395:Z395"/>
    <mergeCell ref="AB395:AC395"/>
    <mergeCell ref="AD395:AE395"/>
    <mergeCell ref="AF395:AH395"/>
    <mergeCell ref="AI395:AK395"/>
    <mergeCell ref="C395:D395"/>
    <mergeCell ref="E395:F395"/>
    <mergeCell ref="G395:H395"/>
    <mergeCell ref="I395:M395"/>
    <mergeCell ref="N395:O395"/>
    <mergeCell ref="P395:Q395"/>
    <mergeCell ref="R395:S395"/>
    <mergeCell ref="AL398:AM398"/>
    <mergeCell ref="AN398:AO398"/>
    <mergeCell ref="T398:U398"/>
    <mergeCell ref="V398:X398"/>
    <mergeCell ref="Y398:Z398"/>
    <mergeCell ref="AB398:AC398"/>
    <mergeCell ref="AD398:AE398"/>
    <mergeCell ref="AF398:AH398"/>
    <mergeCell ref="AI398:AK398"/>
    <mergeCell ref="AL399:AM399"/>
    <mergeCell ref="AN399:AO399"/>
    <mergeCell ref="T399:U399"/>
    <mergeCell ref="V399:X399"/>
    <mergeCell ref="Y399:Z399"/>
    <mergeCell ref="AB399:AC399"/>
    <mergeCell ref="AD399:AE399"/>
    <mergeCell ref="AF399:AH399"/>
    <mergeCell ref="AI399:AK399"/>
    <mergeCell ref="AL396:AM396"/>
    <mergeCell ref="AN396:AO396"/>
    <mergeCell ref="AP396:AQ396"/>
    <mergeCell ref="AR396:AS396"/>
    <mergeCell ref="AT396:AU396"/>
    <mergeCell ref="AV396:AX396"/>
    <mergeCell ref="AY396:BA396"/>
    <mergeCell ref="BB396:BC396"/>
    <mergeCell ref="T396:U396"/>
    <mergeCell ref="V396:X396"/>
    <mergeCell ref="Y396:Z396"/>
    <mergeCell ref="AB396:AC396"/>
    <mergeCell ref="AD396:AE396"/>
    <mergeCell ref="AF396:AH396"/>
    <mergeCell ref="AI396:AK396"/>
    <mergeCell ref="C396:D396"/>
    <mergeCell ref="E396:F396"/>
    <mergeCell ref="G396:H396"/>
    <mergeCell ref="I396:M396"/>
    <mergeCell ref="N396:O396"/>
    <mergeCell ref="P396:Q396"/>
    <mergeCell ref="R396:S396"/>
    <mergeCell ref="T397:U397"/>
    <mergeCell ref="V397:X397"/>
    <mergeCell ref="Y397:Z397"/>
    <mergeCell ref="AB397:AC397"/>
    <mergeCell ref="AD397:AE397"/>
    <mergeCell ref="AF397:AH397"/>
    <mergeCell ref="AI397:AK397"/>
    <mergeCell ref="AL397:AM397"/>
    <mergeCell ref="AN397:AO397"/>
    <mergeCell ref="AR397:AS397"/>
    <mergeCell ref="AT397:AU397"/>
    <mergeCell ref="AV397:AX397"/>
    <mergeCell ref="AY397:BA397"/>
    <mergeCell ref="BB397:BC397"/>
    <mergeCell ref="C399:D399"/>
    <mergeCell ref="E399:F399"/>
    <mergeCell ref="G399:H399"/>
    <mergeCell ref="I399:M399"/>
    <mergeCell ref="N399:O399"/>
    <mergeCell ref="P399:Q399"/>
    <mergeCell ref="R399:S399"/>
    <mergeCell ref="AP399:AQ399"/>
    <mergeCell ref="AR399:AS399"/>
    <mergeCell ref="AT399:AU399"/>
    <mergeCell ref="AV399:AX399"/>
    <mergeCell ref="AY399:BA399"/>
    <mergeCell ref="BB399:BC399"/>
    <mergeCell ref="AP397:AQ397"/>
    <mergeCell ref="AP398:AQ398"/>
    <mergeCell ref="AR398:AS398"/>
    <mergeCell ref="AT398:AU398"/>
    <mergeCell ref="AV398:AX398"/>
    <mergeCell ref="AY398:BA398"/>
    <mergeCell ref="BB398:BC398"/>
    <mergeCell ref="T401:U401"/>
    <mergeCell ref="V401:X401"/>
    <mergeCell ref="Y401:Z401"/>
    <mergeCell ref="AB401:AC401"/>
    <mergeCell ref="AD401:AE401"/>
    <mergeCell ref="AF401:AH401"/>
    <mergeCell ref="AI401:AK401"/>
    <mergeCell ref="C401:D401"/>
    <mergeCell ref="E401:F401"/>
    <mergeCell ref="G401:H401"/>
    <mergeCell ref="I401:M401"/>
    <mergeCell ref="N401:O401"/>
    <mergeCell ref="P401:Q401"/>
    <mergeCell ref="R401:S401"/>
    <mergeCell ref="AL402:AM402"/>
    <mergeCell ref="AN402:AO402"/>
    <mergeCell ref="T402:U402"/>
    <mergeCell ref="V402:X402"/>
    <mergeCell ref="Y402:Z402"/>
    <mergeCell ref="AB402:AC402"/>
    <mergeCell ref="AD402:AE402"/>
    <mergeCell ref="AF402:AH402"/>
    <mergeCell ref="AI402:AK402"/>
    <mergeCell ref="C397:D397"/>
    <mergeCell ref="E397:F397"/>
    <mergeCell ref="G397:H397"/>
    <mergeCell ref="I397:M397"/>
    <mergeCell ref="N397:O397"/>
    <mergeCell ref="P397:Q397"/>
    <mergeCell ref="R397:S397"/>
    <mergeCell ref="C398:D398"/>
    <mergeCell ref="E398:F398"/>
    <mergeCell ref="G398:H398"/>
    <mergeCell ref="I398:M398"/>
    <mergeCell ref="N398:O398"/>
    <mergeCell ref="P398:Q398"/>
    <mergeCell ref="R398:S398"/>
    <mergeCell ref="AL400:AM400"/>
    <mergeCell ref="AN400:AO400"/>
    <mergeCell ref="AP400:AQ400"/>
    <mergeCell ref="AR400:AS400"/>
    <mergeCell ref="AT400:AU400"/>
    <mergeCell ref="AV400:AX400"/>
    <mergeCell ref="AY400:BA400"/>
    <mergeCell ref="BB400:BC400"/>
    <mergeCell ref="T400:U400"/>
    <mergeCell ref="V400:X400"/>
    <mergeCell ref="Y400:Z400"/>
    <mergeCell ref="AB400:AC400"/>
    <mergeCell ref="AD400:AE400"/>
    <mergeCell ref="AF400:AH400"/>
    <mergeCell ref="AI400:AK400"/>
    <mergeCell ref="C400:D400"/>
    <mergeCell ref="E400:F400"/>
    <mergeCell ref="G400:H400"/>
    <mergeCell ref="I400:M400"/>
    <mergeCell ref="N400:O400"/>
    <mergeCell ref="P400:Q400"/>
    <mergeCell ref="R400:S400"/>
    <mergeCell ref="AP401:AQ401"/>
    <mergeCell ref="AP402:AQ402"/>
    <mergeCell ref="AR402:AS402"/>
    <mergeCell ref="AT402:AU402"/>
    <mergeCell ref="AV402:AX402"/>
    <mergeCell ref="AY402:BA402"/>
    <mergeCell ref="BB402:BC402"/>
    <mergeCell ref="AL401:AM401"/>
    <mergeCell ref="AN401:AO401"/>
    <mergeCell ref="AR401:AS401"/>
    <mergeCell ref="AT401:AU401"/>
    <mergeCell ref="AV401:AX401"/>
    <mergeCell ref="AY401:BA401"/>
    <mergeCell ref="BB401:BC401"/>
    <mergeCell ref="C402:D402"/>
    <mergeCell ref="E402:F402"/>
    <mergeCell ref="G402:H402"/>
    <mergeCell ref="I402:M402"/>
    <mergeCell ref="N402:O402"/>
    <mergeCell ref="P402:Q402"/>
    <mergeCell ref="R402:S402"/>
    <mergeCell ref="AL403:AM403"/>
    <mergeCell ref="AN403:AO403"/>
    <mergeCell ref="AP403:AQ403"/>
    <mergeCell ref="AR403:AS403"/>
    <mergeCell ref="AT403:AU403"/>
    <mergeCell ref="AV403:AX403"/>
    <mergeCell ref="AY403:BA403"/>
    <mergeCell ref="BB403:BC403"/>
    <mergeCell ref="T403:U403"/>
    <mergeCell ref="V403:X403"/>
    <mergeCell ref="Y403:Z403"/>
    <mergeCell ref="AB403:AC403"/>
    <mergeCell ref="AD403:AE403"/>
    <mergeCell ref="AF403:AH403"/>
    <mergeCell ref="AI403:AK403"/>
    <mergeCell ref="C403:D403"/>
    <mergeCell ref="E403:F403"/>
    <mergeCell ref="G403:H403"/>
    <mergeCell ref="I403:M403"/>
    <mergeCell ref="N403:O403"/>
    <mergeCell ref="P403:Q403"/>
    <mergeCell ref="R403:S403"/>
    <mergeCell ref="AL404:AM404"/>
    <mergeCell ref="AN404:AO404"/>
    <mergeCell ref="AP404:AQ404"/>
    <mergeCell ref="AR404:AS404"/>
    <mergeCell ref="AT404:AU404"/>
    <mergeCell ref="AV404:AX404"/>
    <mergeCell ref="AY404:BA404"/>
    <mergeCell ref="BB404:BC404"/>
    <mergeCell ref="T404:U404"/>
    <mergeCell ref="V404:X404"/>
    <mergeCell ref="Y404:Z404"/>
    <mergeCell ref="AB404:AC404"/>
    <mergeCell ref="AD404:AE404"/>
    <mergeCell ref="AF404:AH404"/>
    <mergeCell ref="AI404:AK404"/>
    <mergeCell ref="C404:D404"/>
    <mergeCell ref="E404:F404"/>
    <mergeCell ref="G404:H404"/>
    <mergeCell ref="I404:M404"/>
    <mergeCell ref="N404:O404"/>
    <mergeCell ref="P404:Q404"/>
    <mergeCell ref="R404:S404"/>
    <mergeCell ref="AL407:AM407"/>
    <mergeCell ref="AN407:AO407"/>
    <mergeCell ref="T407:U407"/>
    <mergeCell ref="V407:X407"/>
    <mergeCell ref="Y407:Z407"/>
    <mergeCell ref="AB407:AC407"/>
    <mergeCell ref="AD407:AE407"/>
    <mergeCell ref="AF407:AH407"/>
    <mergeCell ref="AI407:AK407"/>
    <mergeCell ref="AL408:AM408"/>
    <mergeCell ref="AN408:AO408"/>
    <mergeCell ref="T408:U408"/>
    <mergeCell ref="V408:X408"/>
    <mergeCell ref="Y408:Z408"/>
    <mergeCell ref="AB408:AC408"/>
    <mergeCell ref="AD408:AE408"/>
    <mergeCell ref="AF408:AH408"/>
    <mergeCell ref="AI408:AK408"/>
    <mergeCell ref="AL405:AM405"/>
    <mergeCell ref="AN405:AO405"/>
    <mergeCell ref="AP405:AQ405"/>
    <mergeCell ref="AR405:AS405"/>
    <mergeCell ref="AT405:AU405"/>
    <mergeCell ref="AV405:AX405"/>
    <mergeCell ref="AY405:BA405"/>
    <mergeCell ref="BB405:BC405"/>
    <mergeCell ref="T405:U405"/>
    <mergeCell ref="V405:X405"/>
    <mergeCell ref="Y405:Z405"/>
    <mergeCell ref="AB405:AC405"/>
    <mergeCell ref="AD405:AE405"/>
    <mergeCell ref="AF405:AH405"/>
    <mergeCell ref="AI405:AK405"/>
    <mergeCell ref="C405:D405"/>
    <mergeCell ref="E405:F405"/>
    <mergeCell ref="G405:H405"/>
    <mergeCell ref="I405:M405"/>
    <mergeCell ref="N405:O405"/>
    <mergeCell ref="P405:Q405"/>
    <mergeCell ref="R405:S405"/>
    <mergeCell ref="T406:U406"/>
    <mergeCell ref="V406:X406"/>
    <mergeCell ref="Y406:Z406"/>
    <mergeCell ref="AB406:AC406"/>
    <mergeCell ref="AD406:AE406"/>
    <mergeCell ref="AF406:AH406"/>
    <mergeCell ref="AI406:AK406"/>
    <mergeCell ref="AL406:AM406"/>
    <mergeCell ref="AN406:AO406"/>
    <mergeCell ref="AR406:AS406"/>
    <mergeCell ref="AT406:AU406"/>
    <mergeCell ref="AV406:AX406"/>
    <mergeCell ref="AY406:BA406"/>
    <mergeCell ref="BB406:BC406"/>
    <mergeCell ref="C408:D408"/>
    <mergeCell ref="E408:F408"/>
    <mergeCell ref="G408:H408"/>
    <mergeCell ref="I408:M408"/>
    <mergeCell ref="N408:O408"/>
    <mergeCell ref="P408:Q408"/>
    <mergeCell ref="R408:S408"/>
    <mergeCell ref="AP408:AQ408"/>
    <mergeCell ref="AR408:AS408"/>
    <mergeCell ref="AT408:AU408"/>
    <mergeCell ref="AV408:AX408"/>
    <mergeCell ref="AY408:BA408"/>
    <mergeCell ref="BB408:BC408"/>
    <mergeCell ref="AP406:AQ406"/>
    <mergeCell ref="AP407:AQ407"/>
    <mergeCell ref="AR407:AS407"/>
    <mergeCell ref="AT407:AU407"/>
    <mergeCell ref="AV407:AX407"/>
    <mergeCell ref="AY407:BA407"/>
    <mergeCell ref="BB407:BC407"/>
    <mergeCell ref="T410:U410"/>
    <mergeCell ref="V410:X410"/>
    <mergeCell ref="Y410:Z410"/>
    <mergeCell ref="AB410:AC410"/>
    <mergeCell ref="AD410:AE410"/>
    <mergeCell ref="AF410:AH410"/>
    <mergeCell ref="AI410:AK410"/>
    <mergeCell ref="C410:D410"/>
    <mergeCell ref="E410:F410"/>
    <mergeCell ref="G410:H410"/>
    <mergeCell ref="I410:M410"/>
    <mergeCell ref="N410:O410"/>
    <mergeCell ref="P410:Q410"/>
    <mergeCell ref="R410:S410"/>
    <mergeCell ref="AL411:AM411"/>
    <mergeCell ref="AN411:AO411"/>
    <mergeCell ref="T411:U411"/>
    <mergeCell ref="V411:X411"/>
    <mergeCell ref="Y411:Z411"/>
    <mergeCell ref="AB411:AC411"/>
    <mergeCell ref="AD411:AE411"/>
    <mergeCell ref="AF411:AH411"/>
    <mergeCell ref="AI411:AK411"/>
    <mergeCell ref="C406:D406"/>
    <mergeCell ref="E406:F406"/>
    <mergeCell ref="G406:H406"/>
    <mergeCell ref="I406:M406"/>
    <mergeCell ref="N406:O406"/>
    <mergeCell ref="P406:Q406"/>
    <mergeCell ref="R406:S406"/>
    <mergeCell ref="C407:D407"/>
    <mergeCell ref="E407:F407"/>
    <mergeCell ref="G407:H407"/>
    <mergeCell ref="I407:M407"/>
    <mergeCell ref="N407:O407"/>
    <mergeCell ref="P407:Q407"/>
    <mergeCell ref="R407:S407"/>
    <mergeCell ref="AL409:AM409"/>
    <mergeCell ref="AN409:AO409"/>
    <mergeCell ref="AP409:AQ409"/>
    <mergeCell ref="AR409:AS409"/>
    <mergeCell ref="AT409:AU409"/>
    <mergeCell ref="AV409:AX409"/>
    <mergeCell ref="AY409:BA409"/>
    <mergeCell ref="BB409:BC409"/>
    <mergeCell ref="T409:U409"/>
    <mergeCell ref="V409:X409"/>
    <mergeCell ref="Y409:Z409"/>
    <mergeCell ref="AB409:AC409"/>
    <mergeCell ref="AD409:AE409"/>
    <mergeCell ref="AF409:AH409"/>
    <mergeCell ref="AI409:AK409"/>
    <mergeCell ref="C409:D409"/>
    <mergeCell ref="E409:F409"/>
    <mergeCell ref="G409:H409"/>
    <mergeCell ref="I409:M409"/>
    <mergeCell ref="N409:O409"/>
    <mergeCell ref="P409:Q409"/>
    <mergeCell ref="R409:S409"/>
    <mergeCell ref="AP410:AQ410"/>
    <mergeCell ref="AP411:AQ411"/>
    <mergeCell ref="AR411:AS411"/>
    <mergeCell ref="AT411:AU411"/>
    <mergeCell ref="AV411:AX411"/>
    <mergeCell ref="AY411:BA411"/>
    <mergeCell ref="BB411:BC411"/>
    <mergeCell ref="AL410:AM410"/>
    <mergeCell ref="AN410:AO410"/>
    <mergeCell ref="AR410:AS410"/>
    <mergeCell ref="AT410:AU410"/>
    <mergeCell ref="AV410:AX410"/>
    <mergeCell ref="AY410:BA410"/>
    <mergeCell ref="BB410:BC410"/>
    <mergeCell ref="C411:D411"/>
    <mergeCell ref="E411:F411"/>
    <mergeCell ref="G411:H411"/>
    <mergeCell ref="I411:M411"/>
    <mergeCell ref="N411:O411"/>
    <mergeCell ref="P411:Q411"/>
    <mergeCell ref="R411:S411"/>
    <mergeCell ref="AL412:AM412"/>
    <mergeCell ref="AN412:AO412"/>
    <mergeCell ref="AP412:AQ412"/>
    <mergeCell ref="AR412:AS412"/>
    <mergeCell ref="AT412:AU412"/>
    <mergeCell ref="AV412:AX412"/>
    <mergeCell ref="AY412:BA412"/>
    <mergeCell ref="BB412:BC412"/>
    <mergeCell ref="T412:U412"/>
    <mergeCell ref="V412:X412"/>
    <mergeCell ref="Y412:Z412"/>
    <mergeCell ref="AB412:AC412"/>
    <mergeCell ref="AD412:AE412"/>
    <mergeCell ref="AF412:AH412"/>
    <mergeCell ref="AI412:AK412"/>
    <mergeCell ref="C412:D412"/>
    <mergeCell ref="E412:F412"/>
    <mergeCell ref="G412:H412"/>
    <mergeCell ref="I412:M412"/>
    <mergeCell ref="N412:O412"/>
    <mergeCell ref="P412:Q412"/>
    <mergeCell ref="R412:S412"/>
    <mergeCell ref="AL413:AM413"/>
    <mergeCell ref="AN413:AO413"/>
    <mergeCell ref="AP413:AQ413"/>
    <mergeCell ref="AR413:AS413"/>
    <mergeCell ref="AT413:AU413"/>
    <mergeCell ref="AV413:AX413"/>
    <mergeCell ref="AY413:BA413"/>
    <mergeCell ref="BB413:BC413"/>
    <mergeCell ref="T413:U413"/>
    <mergeCell ref="V413:X413"/>
    <mergeCell ref="Y413:Z413"/>
    <mergeCell ref="AB413:AC413"/>
    <mergeCell ref="AD413:AE413"/>
    <mergeCell ref="AF413:AH413"/>
    <mergeCell ref="AI413:AK413"/>
    <mergeCell ref="C413:D413"/>
    <mergeCell ref="E413:F413"/>
    <mergeCell ref="G413:H413"/>
    <mergeCell ref="I413:M413"/>
    <mergeCell ref="N413:O413"/>
    <mergeCell ref="P413:Q413"/>
    <mergeCell ref="R413:S413"/>
    <mergeCell ref="AL416:AM416"/>
    <mergeCell ref="AN416:AO416"/>
    <mergeCell ref="T416:U416"/>
    <mergeCell ref="V416:X416"/>
    <mergeCell ref="Y416:Z416"/>
    <mergeCell ref="AB416:AC416"/>
    <mergeCell ref="AD416:AE416"/>
    <mergeCell ref="AF416:AH416"/>
    <mergeCell ref="AI416:AK416"/>
    <mergeCell ref="AL417:AM417"/>
    <mergeCell ref="AN417:AO417"/>
    <mergeCell ref="T417:U417"/>
    <mergeCell ref="V417:X417"/>
    <mergeCell ref="Y417:Z417"/>
    <mergeCell ref="AB417:AC417"/>
    <mergeCell ref="AD417:AE417"/>
    <mergeCell ref="AF417:AH417"/>
    <mergeCell ref="AI417:AK417"/>
    <mergeCell ref="AL414:AM414"/>
    <mergeCell ref="AN414:AO414"/>
    <mergeCell ref="AP414:AQ414"/>
    <mergeCell ref="AR414:AS414"/>
    <mergeCell ref="AT414:AU414"/>
    <mergeCell ref="AV414:AX414"/>
    <mergeCell ref="AY414:BA414"/>
    <mergeCell ref="BB414:BC414"/>
    <mergeCell ref="T414:U414"/>
    <mergeCell ref="V414:X414"/>
    <mergeCell ref="Y414:Z414"/>
    <mergeCell ref="AB414:AC414"/>
    <mergeCell ref="AD414:AE414"/>
    <mergeCell ref="AF414:AH414"/>
    <mergeCell ref="AI414:AK414"/>
    <mergeCell ref="C414:D414"/>
    <mergeCell ref="E414:F414"/>
    <mergeCell ref="G414:H414"/>
    <mergeCell ref="I414:M414"/>
    <mergeCell ref="N414:O414"/>
    <mergeCell ref="P414:Q414"/>
    <mergeCell ref="R414:S414"/>
    <mergeCell ref="T415:U415"/>
    <mergeCell ref="V415:X415"/>
    <mergeCell ref="Y415:Z415"/>
    <mergeCell ref="AB415:AC415"/>
    <mergeCell ref="AD415:AE415"/>
    <mergeCell ref="AF415:AH415"/>
    <mergeCell ref="AI415:AK415"/>
    <mergeCell ref="AL415:AM415"/>
    <mergeCell ref="AN415:AO415"/>
    <mergeCell ref="AR415:AS415"/>
    <mergeCell ref="AT415:AU415"/>
    <mergeCell ref="AV415:AX415"/>
    <mergeCell ref="AY415:BA415"/>
    <mergeCell ref="BB415:BC415"/>
    <mergeCell ref="C417:D417"/>
    <mergeCell ref="E417:F417"/>
    <mergeCell ref="G417:H417"/>
    <mergeCell ref="I417:M417"/>
    <mergeCell ref="N417:O417"/>
    <mergeCell ref="P417:Q417"/>
    <mergeCell ref="R417:S417"/>
    <mergeCell ref="AP417:AQ417"/>
    <mergeCell ref="AR417:AS417"/>
    <mergeCell ref="AT417:AU417"/>
    <mergeCell ref="AV417:AX417"/>
    <mergeCell ref="AY417:BA417"/>
    <mergeCell ref="BB417:BC417"/>
    <mergeCell ref="AP415:AQ415"/>
    <mergeCell ref="AP416:AQ416"/>
    <mergeCell ref="AR416:AS416"/>
    <mergeCell ref="AT416:AU416"/>
    <mergeCell ref="AV416:AX416"/>
    <mergeCell ref="AY416:BA416"/>
    <mergeCell ref="BB416:BC416"/>
    <mergeCell ref="T419:U419"/>
    <mergeCell ref="V419:X419"/>
    <mergeCell ref="Y419:Z419"/>
    <mergeCell ref="AB419:AC419"/>
    <mergeCell ref="AD419:AE419"/>
    <mergeCell ref="AF419:AH419"/>
    <mergeCell ref="AI419:AK419"/>
    <mergeCell ref="C419:D419"/>
    <mergeCell ref="E419:F419"/>
    <mergeCell ref="G419:H419"/>
    <mergeCell ref="I419:M419"/>
    <mergeCell ref="N419:O419"/>
    <mergeCell ref="P419:Q419"/>
    <mergeCell ref="R419:S419"/>
    <mergeCell ref="AL420:AM420"/>
    <mergeCell ref="AN420:AO420"/>
    <mergeCell ref="T420:U420"/>
    <mergeCell ref="V420:X420"/>
    <mergeCell ref="Y420:Z420"/>
    <mergeCell ref="AB420:AC420"/>
    <mergeCell ref="AD420:AE420"/>
    <mergeCell ref="AF420:AH420"/>
    <mergeCell ref="AI420:AK420"/>
    <mergeCell ref="C415:D415"/>
    <mergeCell ref="E415:F415"/>
    <mergeCell ref="G415:H415"/>
    <mergeCell ref="I415:M415"/>
    <mergeCell ref="N415:O415"/>
    <mergeCell ref="P415:Q415"/>
    <mergeCell ref="R415:S415"/>
    <mergeCell ref="C416:D416"/>
    <mergeCell ref="E416:F416"/>
    <mergeCell ref="G416:H416"/>
    <mergeCell ref="I416:M416"/>
    <mergeCell ref="N416:O416"/>
    <mergeCell ref="P416:Q416"/>
    <mergeCell ref="R416:S416"/>
    <mergeCell ref="AL418:AM418"/>
    <mergeCell ref="AN418:AO418"/>
    <mergeCell ref="AP418:AQ418"/>
    <mergeCell ref="AR418:AS418"/>
    <mergeCell ref="AT418:AU418"/>
    <mergeCell ref="AV418:AX418"/>
    <mergeCell ref="AY418:BA418"/>
    <mergeCell ref="BB418:BC418"/>
    <mergeCell ref="T418:U418"/>
    <mergeCell ref="V418:X418"/>
    <mergeCell ref="Y418:Z418"/>
    <mergeCell ref="AB418:AC418"/>
    <mergeCell ref="AD418:AE418"/>
    <mergeCell ref="AF418:AH418"/>
    <mergeCell ref="AI418:AK418"/>
    <mergeCell ref="C418:D418"/>
    <mergeCell ref="E418:F418"/>
    <mergeCell ref="G418:H418"/>
    <mergeCell ref="I418:M418"/>
    <mergeCell ref="N418:O418"/>
    <mergeCell ref="P418:Q418"/>
    <mergeCell ref="R418:S418"/>
    <mergeCell ref="AP419:AQ419"/>
    <mergeCell ref="AP420:AQ420"/>
    <mergeCell ref="AR420:AS420"/>
    <mergeCell ref="AT420:AU420"/>
    <mergeCell ref="AV420:AX420"/>
    <mergeCell ref="AY420:BA420"/>
    <mergeCell ref="BB420:BC420"/>
    <mergeCell ref="AL419:AM419"/>
    <mergeCell ref="AN419:AO419"/>
    <mergeCell ref="AR419:AS419"/>
    <mergeCell ref="AT419:AU419"/>
    <mergeCell ref="AV419:AX419"/>
    <mergeCell ref="AY419:BA419"/>
    <mergeCell ref="BB419:BC419"/>
    <mergeCell ref="C420:D420"/>
    <mergeCell ref="E420:F420"/>
    <mergeCell ref="G420:H420"/>
    <mergeCell ref="I420:M420"/>
    <mergeCell ref="N420:O420"/>
    <mergeCell ref="P420:Q420"/>
    <mergeCell ref="R420:S420"/>
    <mergeCell ref="AL421:AM421"/>
    <mergeCell ref="AN421:AO421"/>
    <mergeCell ref="AP421:AQ421"/>
    <mergeCell ref="AR421:AS421"/>
    <mergeCell ref="AT421:AU421"/>
    <mergeCell ref="AV421:AX421"/>
    <mergeCell ref="AY421:BA421"/>
    <mergeCell ref="BB421:BC421"/>
    <mergeCell ref="T421:U421"/>
    <mergeCell ref="V421:X421"/>
    <mergeCell ref="Y421:Z421"/>
    <mergeCell ref="AB421:AC421"/>
    <mergeCell ref="AD421:AE421"/>
    <mergeCell ref="AF421:AH421"/>
    <mergeCell ref="AI421:AK421"/>
    <mergeCell ref="C421:D421"/>
    <mergeCell ref="E421:F421"/>
    <mergeCell ref="G421:H421"/>
    <mergeCell ref="I421:M421"/>
    <mergeCell ref="N421:O421"/>
    <mergeCell ref="P421:Q421"/>
    <mergeCell ref="R421:S421"/>
    <mergeCell ref="AL422:AM422"/>
    <mergeCell ref="AN422:AO422"/>
    <mergeCell ref="AP422:AQ422"/>
    <mergeCell ref="AR422:AS422"/>
    <mergeCell ref="AT422:AU422"/>
    <mergeCell ref="AV422:AX422"/>
    <mergeCell ref="AY422:BA422"/>
    <mergeCell ref="BB422:BC422"/>
    <mergeCell ref="T422:U422"/>
    <mergeCell ref="V422:X422"/>
    <mergeCell ref="Y422:Z422"/>
    <mergeCell ref="AB422:AC422"/>
    <mergeCell ref="AD422:AE422"/>
    <mergeCell ref="AF422:AH422"/>
    <mergeCell ref="AI422:AK422"/>
    <mergeCell ref="C422:D422"/>
    <mergeCell ref="E422:F422"/>
    <mergeCell ref="G422:H422"/>
    <mergeCell ref="I422:M422"/>
    <mergeCell ref="N422:O422"/>
    <mergeCell ref="P422:Q422"/>
    <mergeCell ref="R422:S422"/>
    <mergeCell ref="AL425:AM425"/>
    <mergeCell ref="AN425:AO425"/>
    <mergeCell ref="T425:U425"/>
    <mergeCell ref="V425:X425"/>
    <mergeCell ref="Y425:Z425"/>
    <mergeCell ref="AB425:AC425"/>
    <mergeCell ref="AD425:AE425"/>
    <mergeCell ref="AF425:AH425"/>
    <mergeCell ref="AI425:AK425"/>
    <mergeCell ref="AL426:AM426"/>
    <mergeCell ref="AN426:AO426"/>
    <mergeCell ref="T426:U426"/>
    <mergeCell ref="V426:X426"/>
    <mergeCell ref="Y426:Z426"/>
    <mergeCell ref="AB426:AC426"/>
    <mergeCell ref="AD426:AE426"/>
    <mergeCell ref="AF426:AH426"/>
    <mergeCell ref="AI426:AK426"/>
    <mergeCell ref="AL423:AM423"/>
    <mergeCell ref="AN423:AO423"/>
    <mergeCell ref="AP423:AQ423"/>
    <mergeCell ref="AR423:AS423"/>
    <mergeCell ref="AT423:AU423"/>
    <mergeCell ref="AV423:AX423"/>
    <mergeCell ref="AY423:BA423"/>
    <mergeCell ref="BB423:BC423"/>
    <mergeCell ref="T423:U423"/>
    <mergeCell ref="V423:X423"/>
    <mergeCell ref="Y423:Z423"/>
    <mergeCell ref="AB423:AC423"/>
    <mergeCell ref="AD423:AE423"/>
    <mergeCell ref="AF423:AH423"/>
    <mergeCell ref="AI423:AK423"/>
    <mergeCell ref="C423:D423"/>
    <mergeCell ref="E423:F423"/>
    <mergeCell ref="G423:H423"/>
    <mergeCell ref="I423:M423"/>
    <mergeCell ref="N423:O423"/>
    <mergeCell ref="P423:Q423"/>
    <mergeCell ref="R423:S423"/>
    <mergeCell ref="T424:U424"/>
    <mergeCell ref="V424:X424"/>
    <mergeCell ref="Y424:Z424"/>
    <mergeCell ref="AB424:AC424"/>
    <mergeCell ref="AD424:AE424"/>
    <mergeCell ref="AF424:AH424"/>
    <mergeCell ref="AI424:AK424"/>
    <mergeCell ref="AL424:AM424"/>
    <mergeCell ref="AN424:AO424"/>
    <mergeCell ref="AR424:AS424"/>
    <mergeCell ref="AT424:AU424"/>
    <mergeCell ref="AV424:AX424"/>
    <mergeCell ref="AY424:BA424"/>
    <mergeCell ref="BB424:BC424"/>
    <mergeCell ref="C426:D426"/>
    <mergeCell ref="E426:F426"/>
    <mergeCell ref="G426:H426"/>
    <mergeCell ref="I426:M426"/>
    <mergeCell ref="N426:O426"/>
    <mergeCell ref="P426:Q426"/>
    <mergeCell ref="R426:S426"/>
    <mergeCell ref="AP426:AQ426"/>
    <mergeCell ref="AR426:AS426"/>
    <mergeCell ref="AT426:AU426"/>
    <mergeCell ref="AV426:AX426"/>
    <mergeCell ref="AY426:BA426"/>
    <mergeCell ref="BB426:BC426"/>
    <mergeCell ref="AP424:AQ424"/>
    <mergeCell ref="AP425:AQ425"/>
    <mergeCell ref="AR425:AS425"/>
    <mergeCell ref="AT425:AU425"/>
    <mergeCell ref="AV425:AX425"/>
    <mergeCell ref="AY425:BA425"/>
    <mergeCell ref="BB425:BC425"/>
    <mergeCell ref="T428:U428"/>
    <mergeCell ref="V428:X428"/>
    <mergeCell ref="Y428:Z428"/>
    <mergeCell ref="AB428:AC428"/>
    <mergeCell ref="AD428:AE428"/>
    <mergeCell ref="AF428:AH428"/>
    <mergeCell ref="AI428:AK428"/>
    <mergeCell ref="C428:D428"/>
    <mergeCell ref="E428:F428"/>
    <mergeCell ref="G428:H428"/>
    <mergeCell ref="I428:M428"/>
    <mergeCell ref="N428:O428"/>
    <mergeCell ref="P428:Q428"/>
    <mergeCell ref="R428:S428"/>
    <mergeCell ref="AL429:AM429"/>
    <mergeCell ref="AN429:AO429"/>
    <mergeCell ref="T429:U429"/>
    <mergeCell ref="V429:X429"/>
    <mergeCell ref="Y429:Z429"/>
    <mergeCell ref="AB429:AC429"/>
    <mergeCell ref="AD429:AE429"/>
    <mergeCell ref="AF429:AH429"/>
    <mergeCell ref="AI429:AK429"/>
    <mergeCell ref="C424:D424"/>
    <mergeCell ref="E424:F424"/>
    <mergeCell ref="G424:H424"/>
    <mergeCell ref="I424:M424"/>
    <mergeCell ref="N424:O424"/>
    <mergeCell ref="P424:Q424"/>
    <mergeCell ref="R424:S424"/>
    <mergeCell ref="C425:D425"/>
    <mergeCell ref="E425:F425"/>
    <mergeCell ref="G425:H425"/>
    <mergeCell ref="I425:M425"/>
    <mergeCell ref="N425:O425"/>
    <mergeCell ref="P425:Q425"/>
    <mergeCell ref="R425:S425"/>
    <mergeCell ref="AL427:AM427"/>
    <mergeCell ref="AN427:AO427"/>
    <mergeCell ref="AP427:AQ427"/>
    <mergeCell ref="AR427:AS427"/>
    <mergeCell ref="AT427:AU427"/>
    <mergeCell ref="AV427:AX427"/>
    <mergeCell ref="AY427:BA427"/>
    <mergeCell ref="BB427:BC427"/>
    <mergeCell ref="T427:U427"/>
    <mergeCell ref="V427:X427"/>
    <mergeCell ref="Y427:Z427"/>
    <mergeCell ref="AB427:AC427"/>
    <mergeCell ref="AD427:AE427"/>
    <mergeCell ref="AF427:AH427"/>
    <mergeCell ref="AI427:AK427"/>
    <mergeCell ref="C427:D427"/>
    <mergeCell ref="E427:F427"/>
    <mergeCell ref="G427:H427"/>
    <mergeCell ref="I427:M427"/>
    <mergeCell ref="N427:O427"/>
    <mergeCell ref="P427:Q427"/>
    <mergeCell ref="R427:S427"/>
    <mergeCell ref="AP428:AQ428"/>
    <mergeCell ref="AP429:AQ429"/>
    <mergeCell ref="AR429:AS429"/>
    <mergeCell ref="AT429:AU429"/>
    <mergeCell ref="AV429:AX429"/>
    <mergeCell ref="AY429:BA429"/>
    <mergeCell ref="BB429:BC429"/>
    <mergeCell ref="AL428:AM428"/>
    <mergeCell ref="AN428:AO428"/>
    <mergeCell ref="AR428:AS428"/>
    <mergeCell ref="AT428:AU428"/>
    <mergeCell ref="AV428:AX428"/>
    <mergeCell ref="AY428:BA428"/>
    <mergeCell ref="BB428:BC428"/>
    <mergeCell ref="C429:D429"/>
    <mergeCell ref="E429:F429"/>
    <mergeCell ref="G429:H429"/>
    <mergeCell ref="I429:M429"/>
    <mergeCell ref="N429:O429"/>
    <mergeCell ref="P429:Q429"/>
    <mergeCell ref="R429:S429"/>
    <mergeCell ref="AL430:AM430"/>
    <mergeCell ref="AN430:AO430"/>
    <mergeCell ref="AP430:AQ430"/>
    <mergeCell ref="AR430:AS430"/>
    <mergeCell ref="AT430:AU430"/>
    <mergeCell ref="AV430:AX430"/>
    <mergeCell ref="AY430:BA430"/>
    <mergeCell ref="BB430:BC430"/>
    <mergeCell ref="T430:U430"/>
    <mergeCell ref="V430:X430"/>
    <mergeCell ref="Y430:Z430"/>
    <mergeCell ref="AB430:AC430"/>
    <mergeCell ref="AD430:AE430"/>
    <mergeCell ref="AF430:AH430"/>
    <mergeCell ref="AI430:AK430"/>
    <mergeCell ref="C430:D430"/>
    <mergeCell ref="E430:F430"/>
    <mergeCell ref="G430:H430"/>
    <mergeCell ref="I430:M430"/>
    <mergeCell ref="N430:O430"/>
    <mergeCell ref="P430:Q430"/>
    <mergeCell ref="R430:S430"/>
    <mergeCell ref="AL431:AM431"/>
    <mergeCell ref="AN431:AO431"/>
    <mergeCell ref="AP431:AQ431"/>
    <mergeCell ref="AR431:AS431"/>
    <mergeCell ref="AT431:AU431"/>
    <mergeCell ref="AV431:AX431"/>
    <mergeCell ref="AY431:BA431"/>
    <mergeCell ref="BB431:BC431"/>
    <mergeCell ref="T431:U431"/>
    <mergeCell ref="V431:X431"/>
    <mergeCell ref="Y431:Z431"/>
    <mergeCell ref="AB431:AC431"/>
    <mergeCell ref="AD431:AE431"/>
    <mergeCell ref="AF431:AH431"/>
    <mergeCell ref="AI431:AK431"/>
    <mergeCell ref="C431:D431"/>
    <mergeCell ref="E431:F431"/>
    <mergeCell ref="G431:H431"/>
    <mergeCell ref="I431:M431"/>
    <mergeCell ref="N431:O431"/>
    <mergeCell ref="P431:Q431"/>
    <mergeCell ref="R431:S431"/>
    <mergeCell ref="AL434:AM434"/>
    <mergeCell ref="AN434:AO434"/>
    <mergeCell ref="T434:U434"/>
    <mergeCell ref="V434:X434"/>
    <mergeCell ref="Y434:Z434"/>
    <mergeCell ref="AB434:AC434"/>
    <mergeCell ref="AD434:AE434"/>
    <mergeCell ref="AF434:AH434"/>
    <mergeCell ref="AI434:AK434"/>
    <mergeCell ref="AL435:AM435"/>
    <mergeCell ref="AN435:AO435"/>
    <mergeCell ref="T435:U435"/>
    <mergeCell ref="V435:X435"/>
    <mergeCell ref="Y435:Z435"/>
    <mergeCell ref="AB435:AC435"/>
    <mergeCell ref="AD435:AE435"/>
    <mergeCell ref="AF435:AH435"/>
    <mergeCell ref="AI435:AK435"/>
    <mergeCell ref="AL432:AM432"/>
    <mergeCell ref="AN432:AO432"/>
    <mergeCell ref="AP432:AQ432"/>
    <mergeCell ref="AR432:AS432"/>
    <mergeCell ref="AT432:AU432"/>
    <mergeCell ref="AV432:AX432"/>
    <mergeCell ref="AY432:BA432"/>
    <mergeCell ref="BB432:BC432"/>
    <mergeCell ref="T432:U432"/>
    <mergeCell ref="V432:X432"/>
    <mergeCell ref="Y432:Z432"/>
    <mergeCell ref="AB432:AC432"/>
    <mergeCell ref="AD432:AE432"/>
    <mergeCell ref="AF432:AH432"/>
    <mergeCell ref="AI432:AK432"/>
    <mergeCell ref="C432:D432"/>
    <mergeCell ref="E432:F432"/>
    <mergeCell ref="G432:H432"/>
    <mergeCell ref="I432:M432"/>
    <mergeCell ref="N432:O432"/>
    <mergeCell ref="P432:Q432"/>
    <mergeCell ref="R432:S432"/>
    <mergeCell ref="T433:U433"/>
    <mergeCell ref="V433:X433"/>
    <mergeCell ref="Y433:Z433"/>
    <mergeCell ref="AB433:AC433"/>
    <mergeCell ref="AD433:AE433"/>
    <mergeCell ref="AF433:AH433"/>
    <mergeCell ref="AI433:AK433"/>
    <mergeCell ref="AL433:AM433"/>
    <mergeCell ref="AN433:AO433"/>
    <mergeCell ref="AR433:AS433"/>
    <mergeCell ref="AT433:AU433"/>
    <mergeCell ref="AV433:AX433"/>
    <mergeCell ref="AY433:BA433"/>
    <mergeCell ref="BB433:BC433"/>
    <mergeCell ref="C435:D435"/>
    <mergeCell ref="E435:F435"/>
    <mergeCell ref="G435:H435"/>
    <mergeCell ref="I435:M435"/>
    <mergeCell ref="N435:O435"/>
    <mergeCell ref="P435:Q435"/>
    <mergeCell ref="R435:S435"/>
    <mergeCell ref="AP435:AQ435"/>
    <mergeCell ref="AR435:AS435"/>
    <mergeCell ref="AT435:AU435"/>
    <mergeCell ref="AV435:AX435"/>
    <mergeCell ref="AY435:BA435"/>
    <mergeCell ref="BB435:BC435"/>
    <mergeCell ref="AP433:AQ433"/>
    <mergeCell ref="AP434:AQ434"/>
    <mergeCell ref="AR434:AS434"/>
    <mergeCell ref="AT434:AU434"/>
    <mergeCell ref="AV434:AX434"/>
    <mergeCell ref="AY434:BA434"/>
    <mergeCell ref="BB434:BC434"/>
    <mergeCell ref="T437:U437"/>
    <mergeCell ref="V437:X437"/>
    <mergeCell ref="Y437:Z437"/>
    <mergeCell ref="AB437:AC437"/>
    <mergeCell ref="AD437:AE437"/>
    <mergeCell ref="AF437:AH437"/>
    <mergeCell ref="AI437:AK437"/>
    <mergeCell ref="C437:D437"/>
    <mergeCell ref="E437:F437"/>
    <mergeCell ref="G437:H437"/>
    <mergeCell ref="I437:M437"/>
    <mergeCell ref="N437:O437"/>
    <mergeCell ref="P437:Q437"/>
    <mergeCell ref="R437:S437"/>
    <mergeCell ref="AL438:AM438"/>
    <mergeCell ref="AN438:AO438"/>
    <mergeCell ref="T438:U438"/>
    <mergeCell ref="V438:X438"/>
    <mergeCell ref="Y438:Z438"/>
    <mergeCell ref="AB438:AC438"/>
    <mergeCell ref="AD438:AE438"/>
    <mergeCell ref="AF438:AH438"/>
    <mergeCell ref="AI438:AK438"/>
    <mergeCell ref="C433:D433"/>
    <mergeCell ref="E433:F433"/>
    <mergeCell ref="G433:H433"/>
    <mergeCell ref="I433:M433"/>
    <mergeCell ref="N433:O433"/>
    <mergeCell ref="P433:Q433"/>
    <mergeCell ref="R433:S433"/>
    <mergeCell ref="C434:D434"/>
    <mergeCell ref="E434:F434"/>
    <mergeCell ref="G434:H434"/>
    <mergeCell ref="I434:M434"/>
    <mergeCell ref="N434:O434"/>
    <mergeCell ref="P434:Q434"/>
    <mergeCell ref="R434:S434"/>
    <mergeCell ref="AL436:AM436"/>
    <mergeCell ref="AN436:AO436"/>
    <mergeCell ref="AP436:AQ436"/>
    <mergeCell ref="AR436:AS436"/>
    <mergeCell ref="AT436:AU436"/>
    <mergeCell ref="AV436:AX436"/>
    <mergeCell ref="AY436:BA436"/>
    <mergeCell ref="BB436:BC436"/>
    <mergeCell ref="T436:U436"/>
    <mergeCell ref="V436:X436"/>
    <mergeCell ref="Y436:Z436"/>
    <mergeCell ref="AB436:AC436"/>
    <mergeCell ref="AD436:AE436"/>
    <mergeCell ref="AF436:AH436"/>
    <mergeCell ref="AI436:AK436"/>
    <mergeCell ref="C436:D436"/>
    <mergeCell ref="E436:F436"/>
    <mergeCell ref="G436:H436"/>
    <mergeCell ref="I436:M436"/>
    <mergeCell ref="N436:O436"/>
    <mergeCell ref="P436:Q436"/>
    <mergeCell ref="R436:S436"/>
    <mergeCell ref="AP437:AQ437"/>
    <mergeCell ref="AP438:AQ438"/>
    <mergeCell ref="AR438:AS438"/>
    <mergeCell ref="AT438:AU438"/>
    <mergeCell ref="AV438:AX438"/>
    <mergeCell ref="AY438:BA438"/>
    <mergeCell ref="BB438:BC438"/>
    <mergeCell ref="AL437:AM437"/>
    <mergeCell ref="AN437:AO437"/>
    <mergeCell ref="AR437:AS437"/>
    <mergeCell ref="AT437:AU437"/>
    <mergeCell ref="AV437:AX437"/>
    <mergeCell ref="AY437:BA437"/>
    <mergeCell ref="BB437:BC437"/>
    <mergeCell ref="C438:D438"/>
    <mergeCell ref="E438:F438"/>
    <mergeCell ref="G438:H438"/>
    <mergeCell ref="I438:M438"/>
    <mergeCell ref="N438:O438"/>
    <mergeCell ref="P438:Q438"/>
    <mergeCell ref="R438:S438"/>
    <mergeCell ref="AL439:AM439"/>
    <mergeCell ref="AN439:AO439"/>
    <mergeCell ref="AP439:AQ439"/>
    <mergeCell ref="AR439:AS439"/>
    <mergeCell ref="AT439:AU439"/>
    <mergeCell ref="AV439:AX439"/>
    <mergeCell ref="AY439:BA439"/>
    <mergeCell ref="BB439:BC439"/>
    <mergeCell ref="T439:U439"/>
    <mergeCell ref="V439:X439"/>
    <mergeCell ref="Y439:Z439"/>
    <mergeCell ref="AB439:AC439"/>
    <mergeCell ref="AD439:AE439"/>
    <mergeCell ref="AF439:AH439"/>
    <mergeCell ref="AI439:AK439"/>
    <mergeCell ref="C439:D439"/>
    <mergeCell ref="E439:F439"/>
    <mergeCell ref="G439:H439"/>
    <mergeCell ref="I439:M439"/>
    <mergeCell ref="N439:O439"/>
    <mergeCell ref="P439:Q439"/>
    <mergeCell ref="R439:S439"/>
    <mergeCell ref="AL440:AM440"/>
    <mergeCell ref="AN440:AO440"/>
    <mergeCell ref="AP440:AQ440"/>
    <mergeCell ref="AR440:AS440"/>
    <mergeCell ref="AT440:AU440"/>
    <mergeCell ref="AV440:AX440"/>
    <mergeCell ref="AY440:BA440"/>
    <mergeCell ref="BB440:BC440"/>
    <mergeCell ref="T440:U440"/>
    <mergeCell ref="V440:X440"/>
    <mergeCell ref="Y440:Z440"/>
    <mergeCell ref="AB440:AC440"/>
    <mergeCell ref="AD440:AE440"/>
    <mergeCell ref="AF440:AH440"/>
    <mergeCell ref="AI440:AK440"/>
    <mergeCell ref="C440:D440"/>
    <mergeCell ref="E440:F440"/>
    <mergeCell ref="G440:H440"/>
    <mergeCell ref="I440:M440"/>
    <mergeCell ref="N440:O440"/>
    <mergeCell ref="P440:Q440"/>
    <mergeCell ref="R440:S440"/>
    <mergeCell ref="AL443:AM443"/>
    <mergeCell ref="AN443:AO443"/>
    <mergeCell ref="T443:U443"/>
    <mergeCell ref="V443:X443"/>
    <mergeCell ref="Y443:Z443"/>
    <mergeCell ref="AB443:AC443"/>
    <mergeCell ref="AD443:AE443"/>
    <mergeCell ref="AF443:AH443"/>
    <mergeCell ref="AI443:AK443"/>
    <mergeCell ref="AL444:AM444"/>
    <mergeCell ref="AN444:AO444"/>
    <mergeCell ref="T444:U444"/>
    <mergeCell ref="V444:X444"/>
    <mergeCell ref="Y444:Z444"/>
    <mergeCell ref="AB444:AC444"/>
    <mergeCell ref="AD444:AE444"/>
    <mergeCell ref="AF444:AH444"/>
    <mergeCell ref="AI444:AK444"/>
    <mergeCell ref="AL441:AM441"/>
    <mergeCell ref="AN441:AO441"/>
    <mergeCell ref="AP441:AQ441"/>
    <mergeCell ref="AR441:AS441"/>
    <mergeCell ref="AT441:AU441"/>
    <mergeCell ref="AV441:AX441"/>
    <mergeCell ref="AY441:BA441"/>
    <mergeCell ref="BB441:BC441"/>
    <mergeCell ref="T441:U441"/>
    <mergeCell ref="V441:X441"/>
    <mergeCell ref="Y441:Z441"/>
    <mergeCell ref="AB441:AC441"/>
    <mergeCell ref="AD441:AE441"/>
    <mergeCell ref="AF441:AH441"/>
    <mergeCell ref="AI441:AK441"/>
    <mergeCell ref="C441:D441"/>
    <mergeCell ref="E441:F441"/>
    <mergeCell ref="G441:H441"/>
    <mergeCell ref="I441:M441"/>
    <mergeCell ref="N441:O441"/>
    <mergeCell ref="P441:Q441"/>
    <mergeCell ref="R441:S441"/>
    <mergeCell ref="T442:U442"/>
    <mergeCell ref="V442:X442"/>
    <mergeCell ref="Y442:Z442"/>
    <mergeCell ref="AB442:AC442"/>
    <mergeCell ref="AD442:AE442"/>
    <mergeCell ref="AF442:AH442"/>
    <mergeCell ref="AI442:AK442"/>
    <mergeCell ref="AL442:AM442"/>
    <mergeCell ref="AN442:AO442"/>
    <mergeCell ref="AR442:AS442"/>
    <mergeCell ref="AT442:AU442"/>
    <mergeCell ref="AV442:AX442"/>
    <mergeCell ref="AY442:BA442"/>
    <mergeCell ref="BB442:BC442"/>
    <mergeCell ref="C444:D444"/>
    <mergeCell ref="E444:F444"/>
    <mergeCell ref="G444:H444"/>
    <mergeCell ref="I444:M444"/>
    <mergeCell ref="N444:O444"/>
    <mergeCell ref="P444:Q444"/>
    <mergeCell ref="R444:S444"/>
    <mergeCell ref="AP444:AQ444"/>
    <mergeCell ref="AR444:AS444"/>
    <mergeCell ref="AT444:AU444"/>
    <mergeCell ref="AV444:AX444"/>
    <mergeCell ref="AY444:BA444"/>
    <mergeCell ref="BB444:BC444"/>
    <mergeCell ref="AP442:AQ442"/>
    <mergeCell ref="AP443:AQ443"/>
    <mergeCell ref="AR443:AS443"/>
    <mergeCell ref="AT443:AU443"/>
    <mergeCell ref="AV443:AX443"/>
    <mergeCell ref="AY443:BA443"/>
    <mergeCell ref="BB443:BC443"/>
    <mergeCell ref="T446:U446"/>
    <mergeCell ref="V446:X446"/>
    <mergeCell ref="Y446:Z446"/>
    <mergeCell ref="AB446:AC446"/>
    <mergeCell ref="AD446:AE446"/>
    <mergeCell ref="AF446:AH446"/>
    <mergeCell ref="AI446:AK446"/>
    <mergeCell ref="C446:D446"/>
    <mergeCell ref="E446:F446"/>
    <mergeCell ref="G446:H446"/>
    <mergeCell ref="I446:M446"/>
    <mergeCell ref="N446:O446"/>
    <mergeCell ref="P446:Q446"/>
    <mergeCell ref="R446:S446"/>
    <mergeCell ref="AL447:AM447"/>
    <mergeCell ref="AN447:AO447"/>
    <mergeCell ref="T447:U447"/>
    <mergeCell ref="V447:X447"/>
    <mergeCell ref="Y447:Z447"/>
    <mergeCell ref="AB447:AC447"/>
    <mergeCell ref="AD447:AE447"/>
    <mergeCell ref="AF447:AH447"/>
    <mergeCell ref="AI447:AK447"/>
    <mergeCell ref="C442:D442"/>
    <mergeCell ref="E442:F442"/>
    <mergeCell ref="G442:H442"/>
    <mergeCell ref="I442:M442"/>
    <mergeCell ref="N442:O442"/>
    <mergeCell ref="P442:Q442"/>
    <mergeCell ref="R442:S442"/>
    <mergeCell ref="C443:D443"/>
    <mergeCell ref="E443:F443"/>
    <mergeCell ref="G443:H443"/>
    <mergeCell ref="I443:M443"/>
    <mergeCell ref="N443:O443"/>
    <mergeCell ref="P443:Q443"/>
    <mergeCell ref="R443:S443"/>
    <mergeCell ref="AL445:AM445"/>
    <mergeCell ref="AN445:AO445"/>
    <mergeCell ref="AP445:AQ445"/>
    <mergeCell ref="AR445:AS445"/>
    <mergeCell ref="AT445:AU445"/>
    <mergeCell ref="AV445:AX445"/>
    <mergeCell ref="AY445:BA445"/>
    <mergeCell ref="BB445:BC445"/>
    <mergeCell ref="T445:U445"/>
    <mergeCell ref="V445:X445"/>
    <mergeCell ref="Y445:Z445"/>
    <mergeCell ref="AB445:AC445"/>
    <mergeCell ref="AD445:AE445"/>
    <mergeCell ref="AF445:AH445"/>
    <mergeCell ref="AI445:AK445"/>
    <mergeCell ref="C445:D445"/>
    <mergeCell ref="E445:F445"/>
    <mergeCell ref="G445:H445"/>
    <mergeCell ref="I445:M445"/>
    <mergeCell ref="N445:O445"/>
    <mergeCell ref="P445:Q445"/>
    <mergeCell ref="R445:S445"/>
    <mergeCell ref="AP446:AQ446"/>
    <mergeCell ref="AP447:AQ447"/>
    <mergeCell ref="AR447:AS447"/>
    <mergeCell ref="AT447:AU447"/>
    <mergeCell ref="AV447:AX447"/>
    <mergeCell ref="AY447:BA447"/>
    <mergeCell ref="BB447:BC447"/>
    <mergeCell ref="AL446:AM446"/>
    <mergeCell ref="AN446:AO446"/>
    <mergeCell ref="AR446:AS446"/>
    <mergeCell ref="AT446:AU446"/>
    <mergeCell ref="AV446:AX446"/>
    <mergeCell ref="AY446:BA446"/>
    <mergeCell ref="BB446:BC446"/>
    <mergeCell ref="C447:D447"/>
    <mergeCell ref="E447:F447"/>
    <mergeCell ref="G447:H447"/>
    <mergeCell ref="I447:M447"/>
    <mergeCell ref="N447:O447"/>
    <mergeCell ref="P447:Q447"/>
    <mergeCell ref="R447:S447"/>
    <mergeCell ref="AL448:AM448"/>
    <mergeCell ref="AN448:AO448"/>
    <mergeCell ref="AP448:AQ448"/>
    <mergeCell ref="AR448:AS448"/>
    <mergeCell ref="AT448:AU448"/>
    <mergeCell ref="AV448:AX448"/>
    <mergeCell ref="AY448:BA448"/>
    <mergeCell ref="BB448:BC448"/>
    <mergeCell ref="T448:U448"/>
    <mergeCell ref="V448:X448"/>
    <mergeCell ref="Y448:Z448"/>
    <mergeCell ref="AB448:AC448"/>
    <mergeCell ref="AD448:AE448"/>
    <mergeCell ref="AF448:AH448"/>
    <mergeCell ref="AI448:AK448"/>
    <mergeCell ref="C448:D448"/>
    <mergeCell ref="E448:F448"/>
    <mergeCell ref="G448:H448"/>
    <mergeCell ref="I448:M448"/>
    <mergeCell ref="N448:O448"/>
    <mergeCell ref="P448:Q448"/>
    <mergeCell ref="R448:S448"/>
    <mergeCell ref="AL449:AM449"/>
    <mergeCell ref="AN449:AO449"/>
    <mergeCell ref="AP449:AQ449"/>
    <mergeCell ref="AR449:AS449"/>
    <mergeCell ref="AT449:AU449"/>
    <mergeCell ref="AV449:AX449"/>
    <mergeCell ref="AY449:BA449"/>
    <mergeCell ref="BB449:BC449"/>
    <mergeCell ref="T449:U449"/>
    <mergeCell ref="V449:X449"/>
    <mergeCell ref="Y449:Z449"/>
    <mergeCell ref="AB449:AC449"/>
    <mergeCell ref="AD449:AE449"/>
    <mergeCell ref="AF449:AH449"/>
    <mergeCell ref="AI449:AK449"/>
    <mergeCell ref="C449:D449"/>
    <mergeCell ref="E449:F449"/>
    <mergeCell ref="G449:H449"/>
    <mergeCell ref="I449:M449"/>
    <mergeCell ref="N449:O449"/>
    <mergeCell ref="P449:Q449"/>
    <mergeCell ref="R449:S449"/>
    <mergeCell ref="AL452:AM452"/>
    <mergeCell ref="AN452:AO452"/>
    <mergeCell ref="T452:U452"/>
    <mergeCell ref="V452:X452"/>
    <mergeCell ref="Y452:Z452"/>
    <mergeCell ref="AB452:AC452"/>
    <mergeCell ref="AD452:AE452"/>
    <mergeCell ref="AF452:AH452"/>
    <mergeCell ref="AI452:AK452"/>
    <mergeCell ref="AL453:AM453"/>
    <mergeCell ref="AN453:AO453"/>
    <mergeCell ref="T453:U453"/>
    <mergeCell ref="V453:X453"/>
    <mergeCell ref="Y453:Z453"/>
    <mergeCell ref="AB453:AC453"/>
    <mergeCell ref="AD453:AE453"/>
    <mergeCell ref="AF453:AH453"/>
    <mergeCell ref="AI453:AK453"/>
    <mergeCell ref="AL450:AM450"/>
    <mergeCell ref="AN450:AO450"/>
    <mergeCell ref="AP450:AQ450"/>
    <mergeCell ref="AR450:AS450"/>
    <mergeCell ref="AT450:AU450"/>
    <mergeCell ref="AV450:AX450"/>
    <mergeCell ref="AY450:BA450"/>
    <mergeCell ref="BB450:BC450"/>
    <mergeCell ref="T450:U450"/>
    <mergeCell ref="V450:X450"/>
    <mergeCell ref="Y450:Z450"/>
    <mergeCell ref="AB450:AC450"/>
    <mergeCell ref="AD450:AE450"/>
    <mergeCell ref="AF450:AH450"/>
    <mergeCell ref="AI450:AK450"/>
    <mergeCell ref="C450:D450"/>
    <mergeCell ref="E450:F450"/>
    <mergeCell ref="G450:H450"/>
    <mergeCell ref="I450:M450"/>
    <mergeCell ref="N450:O450"/>
    <mergeCell ref="P450:Q450"/>
    <mergeCell ref="R450:S450"/>
    <mergeCell ref="T451:U451"/>
    <mergeCell ref="V451:X451"/>
    <mergeCell ref="Y451:Z451"/>
    <mergeCell ref="AB451:AC451"/>
    <mergeCell ref="AD451:AE451"/>
    <mergeCell ref="AF451:AH451"/>
    <mergeCell ref="AI451:AK451"/>
    <mergeCell ref="AL451:AM451"/>
    <mergeCell ref="AN451:AO451"/>
    <mergeCell ref="AR451:AS451"/>
    <mergeCell ref="AT451:AU451"/>
    <mergeCell ref="AV451:AX451"/>
    <mergeCell ref="AY451:BA451"/>
    <mergeCell ref="BB451:BC451"/>
    <mergeCell ref="C453:D453"/>
    <mergeCell ref="E453:F453"/>
    <mergeCell ref="G453:H453"/>
    <mergeCell ref="I453:M453"/>
    <mergeCell ref="N453:O453"/>
    <mergeCell ref="P453:Q453"/>
    <mergeCell ref="R453:S453"/>
    <mergeCell ref="AP453:AQ453"/>
    <mergeCell ref="AR453:AS453"/>
    <mergeCell ref="AT453:AU453"/>
    <mergeCell ref="AV453:AX453"/>
    <mergeCell ref="AY453:BA453"/>
    <mergeCell ref="BB453:BC453"/>
    <mergeCell ref="AP451:AQ451"/>
    <mergeCell ref="AP452:AQ452"/>
    <mergeCell ref="AR452:AS452"/>
    <mergeCell ref="AT452:AU452"/>
    <mergeCell ref="AV452:AX452"/>
    <mergeCell ref="AY452:BA452"/>
    <mergeCell ref="BB452:BC452"/>
    <mergeCell ref="T455:U455"/>
    <mergeCell ref="V455:X455"/>
    <mergeCell ref="Y455:Z455"/>
    <mergeCell ref="AB455:AC455"/>
    <mergeCell ref="AD455:AE455"/>
    <mergeCell ref="AF455:AH455"/>
    <mergeCell ref="AI455:AK455"/>
    <mergeCell ref="C455:D455"/>
    <mergeCell ref="E455:F455"/>
    <mergeCell ref="G455:H455"/>
    <mergeCell ref="I455:M455"/>
    <mergeCell ref="N455:O455"/>
    <mergeCell ref="P455:Q455"/>
    <mergeCell ref="R455:S455"/>
    <mergeCell ref="AL456:AM456"/>
    <mergeCell ref="AN456:AO456"/>
    <mergeCell ref="T456:U456"/>
    <mergeCell ref="V456:X456"/>
    <mergeCell ref="Y456:Z456"/>
    <mergeCell ref="AB456:AC456"/>
    <mergeCell ref="AD456:AE456"/>
    <mergeCell ref="AF456:AH456"/>
    <mergeCell ref="AI456:AK456"/>
    <mergeCell ref="C451:D451"/>
    <mergeCell ref="E451:F451"/>
    <mergeCell ref="G451:H451"/>
    <mergeCell ref="I451:M451"/>
    <mergeCell ref="N451:O451"/>
    <mergeCell ref="P451:Q451"/>
    <mergeCell ref="R451:S451"/>
    <mergeCell ref="C452:D452"/>
    <mergeCell ref="E452:F452"/>
    <mergeCell ref="G452:H452"/>
    <mergeCell ref="I452:M452"/>
    <mergeCell ref="N452:O452"/>
    <mergeCell ref="P452:Q452"/>
    <mergeCell ref="R452:S452"/>
    <mergeCell ref="AL454:AM454"/>
    <mergeCell ref="AN454:AO454"/>
    <mergeCell ref="AP454:AQ454"/>
    <mergeCell ref="AR454:AS454"/>
    <mergeCell ref="AT454:AU454"/>
    <mergeCell ref="AV454:AX454"/>
    <mergeCell ref="AY454:BA454"/>
    <mergeCell ref="BB454:BC454"/>
    <mergeCell ref="T454:U454"/>
    <mergeCell ref="V454:X454"/>
    <mergeCell ref="Y454:Z454"/>
    <mergeCell ref="AB454:AC454"/>
    <mergeCell ref="AD454:AE454"/>
    <mergeCell ref="AF454:AH454"/>
    <mergeCell ref="AI454:AK454"/>
    <mergeCell ref="C454:D454"/>
    <mergeCell ref="E454:F454"/>
    <mergeCell ref="G454:H454"/>
    <mergeCell ref="I454:M454"/>
    <mergeCell ref="N454:O454"/>
    <mergeCell ref="P454:Q454"/>
    <mergeCell ref="R454:S454"/>
    <mergeCell ref="AP455:AQ455"/>
    <mergeCell ref="AP456:AQ456"/>
    <mergeCell ref="AR456:AS456"/>
    <mergeCell ref="AT456:AU456"/>
    <mergeCell ref="AV456:AX456"/>
    <mergeCell ref="AY456:BA456"/>
    <mergeCell ref="BB456:BC456"/>
    <mergeCell ref="AL455:AM455"/>
    <mergeCell ref="AN455:AO455"/>
    <mergeCell ref="AR455:AS455"/>
    <mergeCell ref="AT455:AU455"/>
    <mergeCell ref="AV455:AX455"/>
    <mergeCell ref="AY455:BA455"/>
    <mergeCell ref="BB455:BC455"/>
    <mergeCell ref="C456:D456"/>
    <mergeCell ref="E456:F456"/>
    <mergeCell ref="G456:H456"/>
    <mergeCell ref="I456:M456"/>
    <mergeCell ref="N456:O456"/>
    <mergeCell ref="P456:Q456"/>
    <mergeCell ref="R456:S456"/>
    <mergeCell ref="AL457:AM457"/>
    <mergeCell ref="AN457:AO457"/>
    <mergeCell ref="AP457:AQ457"/>
    <mergeCell ref="AR457:AS457"/>
    <mergeCell ref="AT457:AU457"/>
    <mergeCell ref="AV457:AX457"/>
    <mergeCell ref="AY457:BA457"/>
    <mergeCell ref="BB457:BC457"/>
    <mergeCell ref="T457:U457"/>
    <mergeCell ref="V457:X457"/>
    <mergeCell ref="Y457:Z457"/>
    <mergeCell ref="AB457:AC457"/>
    <mergeCell ref="AD457:AE457"/>
    <mergeCell ref="AF457:AH457"/>
    <mergeCell ref="AI457:AK457"/>
    <mergeCell ref="C457:D457"/>
    <mergeCell ref="E457:F457"/>
    <mergeCell ref="G457:H457"/>
    <mergeCell ref="I457:M457"/>
    <mergeCell ref="N457:O457"/>
    <mergeCell ref="P457:Q457"/>
    <mergeCell ref="R457:S457"/>
    <mergeCell ref="AL458:AM458"/>
    <mergeCell ref="AN458:AO458"/>
    <mergeCell ref="AP458:AQ458"/>
    <mergeCell ref="AR458:AS458"/>
    <mergeCell ref="AT458:AU458"/>
    <mergeCell ref="AV458:AX458"/>
    <mergeCell ref="AY458:BA458"/>
    <mergeCell ref="BB458:BC458"/>
    <mergeCell ref="T458:U458"/>
    <mergeCell ref="V458:X458"/>
    <mergeCell ref="Y458:Z458"/>
    <mergeCell ref="AB458:AC458"/>
    <mergeCell ref="AD458:AE458"/>
    <mergeCell ref="AF458:AH458"/>
    <mergeCell ref="AI458:AK458"/>
    <mergeCell ref="C458:D458"/>
    <mergeCell ref="E458:F458"/>
    <mergeCell ref="G458:H458"/>
    <mergeCell ref="I458:M458"/>
    <mergeCell ref="N458:O458"/>
    <mergeCell ref="P458:Q458"/>
    <mergeCell ref="R458:S458"/>
    <mergeCell ref="AL461:AM461"/>
    <mergeCell ref="AN461:AO461"/>
    <mergeCell ref="T461:U461"/>
    <mergeCell ref="V461:X461"/>
    <mergeCell ref="Y461:Z461"/>
    <mergeCell ref="AB461:AC461"/>
    <mergeCell ref="AD461:AE461"/>
    <mergeCell ref="AF461:AH461"/>
    <mergeCell ref="AI461:AK461"/>
    <mergeCell ref="AL462:AM462"/>
    <mergeCell ref="AN462:AO462"/>
    <mergeCell ref="T462:U462"/>
    <mergeCell ref="V462:X462"/>
    <mergeCell ref="Y462:Z462"/>
    <mergeCell ref="AB462:AC462"/>
    <mergeCell ref="AD462:AE462"/>
    <mergeCell ref="AF462:AH462"/>
    <mergeCell ref="AI462:AK462"/>
    <mergeCell ref="AL459:AM459"/>
    <mergeCell ref="AN459:AO459"/>
    <mergeCell ref="AP459:AQ459"/>
    <mergeCell ref="AR459:AS459"/>
    <mergeCell ref="AT459:AU459"/>
    <mergeCell ref="AV459:AX459"/>
    <mergeCell ref="AY459:BA459"/>
    <mergeCell ref="BB459:BC459"/>
    <mergeCell ref="T459:U459"/>
    <mergeCell ref="V459:X459"/>
    <mergeCell ref="Y459:Z459"/>
    <mergeCell ref="AB459:AC459"/>
    <mergeCell ref="AD459:AE459"/>
    <mergeCell ref="AF459:AH459"/>
    <mergeCell ref="AI459:AK459"/>
    <mergeCell ref="C459:D459"/>
    <mergeCell ref="E459:F459"/>
    <mergeCell ref="G459:H459"/>
    <mergeCell ref="I459:M459"/>
    <mergeCell ref="N459:O459"/>
    <mergeCell ref="P459:Q459"/>
    <mergeCell ref="R459:S459"/>
    <mergeCell ref="T460:U460"/>
    <mergeCell ref="V460:X460"/>
    <mergeCell ref="Y460:Z460"/>
    <mergeCell ref="AB460:AC460"/>
    <mergeCell ref="AD460:AE460"/>
    <mergeCell ref="AF460:AH460"/>
    <mergeCell ref="AI460:AK460"/>
    <mergeCell ref="AL460:AM460"/>
    <mergeCell ref="AN460:AO460"/>
    <mergeCell ref="AR460:AS460"/>
    <mergeCell ref="AT460:AU460"/>
    <mergeCell ref="AV460:AX460"/>
    <mergeCell ref="AY460:BA460"/>
    <mergeCell ref="BB460:BC460"/>
    <mergeCell ref="C462:D462"/>
    <mergeCell ref="E462:F462"/>
    <mergeCell ref="G462:H462"/>
    <mergeCell ref="I462:M462"/>
    <mergeCell ref="N462:O462"/>
    <mergeCell ref="P462:Q462"/>
    <mergeCell ref="R462:S462"/>
    <mergeCell ref="AP462:AQ462"/>
    <mergeCell ref="AR462:AS462"/>
    <mergeCell ref="AT462:AU462"/>
    <mergeCell ref="AV462:AX462"/>
    <mergeCell ref="AY462:BA462"/>
    <mergeCell ref="BB462:BC462"/>
    <mergeCell ref="AP460:AQ460"/>
    <mergeCell ref="AP461:AQ461"/>
    <mergeCell ref="AR461:AS461"/>
    <mergeCell ref="AT461:AU461"/>
    <mergeCell ref="AV461:AX461"/>
    <mergeCell ref="AY461:BA461"/>
    <mergeCell ref="BB461:BC461"/>
    <mergeCell ref="T464:U464"/>
    <mergeCell ref="V464:X464"/>
    <mergeCell ref="Y464:Z464"/>
    <mergeCell ref="AB464:AC464"/>
    <mergeCell ref="AD464:AE464"/>
    <mergeCell ref="AF464:AH464"/>
    <mergeCell ref="AI464:AK464"/>
    <mergeCell ref="C464:D464"/>
    <mergeCell ref="E464:F464"/>
    <mergeCell ref="G464:H464"/>
    <mergeCell ref="I464:M464"/>
    <mergeCell ref="N464:O464"/>
    <mergeCell ref="P464:Q464"/>
    <mergeCell ref="R464:S464"/>
    <mergeCell ref="AL465:AM465"/>
    <mergeCell ref="AN465:AO465"/>
    <mergeCell ref="T465:U465"/>
    <mergeCell ref="V465:X465"/>
    <mergeCell ref="Y465:Z465"/>
    <mergeCell ref="AB465:AC465"/>
    <mergeCell ref="AD465:AE465"/>
    <mergeCell ref="AF465:AH465"/>
    <mergeCell ref="AI465:AK465"/>
    <mergeCell ref="C460:D460"/>
    <mergeCell ref="E460:F460"/>
    <mergeCell ref="G460:H460"/>
    <mergeCell ref="I460:M460"/>
    <mergeCell ref="N460:O460"/>
    <mergeCell ref="P460:Q460"/>
    <mergeCell ref="R460:S460"/>
    <mergeCell ref="C461:D461"/>
    <mergeCell ref="E461:F461"/>
    <mergeCell ref="G461:H461"/>
    <mergeCell ref="I461:M461"/>
    <mergeCell ref="N461:O461"/>
    <mergeCell ref="P461:Q461"/>
    <mergeCell ref="R461:S461"/>
    <mergeCell ref="AL463:AM463"/>
    <mergeCell ref="AN463:AO463"/>
    <mergeCell ref="AP463:AQ463"/>
    <mergeCell ref="AR463:AS463"/>
    <mergeCell ref="AT463:AU463"/>
    <mergeCell ref="AV463:AX463"/>
    <mergeCell ref="AY463:BA463"/>
    <mergeCell ref="BB463:BC463"/>
    <mergeCell ref="T463:U463"/>
    <mergeCell ref="V463:X463"/>
    <mergeCell ref="Y463:Z463"/>
    <mergeCell ref="AB463:AC463"/>
    <mergeCell ref="AD463:AE463"/>
    <mergeCell ref="AF463:AH463"/>
    <mergeCell ref="AI463:AK463"/>
    <mergeCell ref="C463:D463"/>
    <mergeCell ref="E463:F463"/>
    <mergeCell ref="G463:H463"/>
    <mergeCell ref="I463:M463"/>
    <mergeCell ref="N463:O463"/>
    <mergeCell ref="P463:Q463"/>
    <mergeCell ref="R463:S463"/>
    <mergeCell ref="AP464:AQ464"/>
    <mergeCell ref="AP465:AQ465"/>
    <mergeCell ref="AR465:AS465"/>
    <mergeCell ref="AT465:AU465"/>
    <mergeCell ref="AV465:AX465"/>
    <mergeCell ref="AY465:BA465"/>
    <mergeCell ref="BB465:BC465"/>
    <mergeCell ref="AL464:AM464"/>
    <mergeCell ref="AN464:AO464"/>
    <mergeCell ref="AR464:AS464"/>
    <mergeCell ref="AT464:AU464"/>
    <mergeCell ref="AV464:AX464"/>
    <mergeCell ref="AY464:BA464"/>
    <mergeCell ref="BB464:BC464"/>
    <mergeCell ref="C465:D465"/>
    <mergeCell ref="E465:F465"/>
    <mergeCell ref="G465:H465"/>
    <mergeCell ref="I465:M465"/>
    <mergeCell ref="N465:O465"/>
    <mergeCell ref="P465:Q465"/>
    <mergeCell ref="R465:S465"/>
    <mergeCell ref="AL466:AM466"/>
    <mergeCell ref="AN466:AO466"/>
    <mergeCell ref="AP466:AQ466"/>
    <mergeCell ref="AR466:AS466"/>
    <mergeCell ref="AT466:AU466"/>
    <mergeCell ref="AV466:AX466"/>
    <mergeCell ref="AY466:BA466"/>
    <mergeCell ref="BB466:BC466"/>
    <mergeCell ref="T466:U466"/>
    <mergeCell ref="V466:X466"/>
    <mergeCell ref="Y466:Z466"/>
    <mergeCell ref="AB466:AC466"/>
    <mergeCell ref="AD466:AE466"/>
    <mergeCell ref="AF466:AH466"/>
    <mergeCell ref="AI466:AK466"/>
    <mergeCell ref="C466:D466"/>
    <mergeCell ref="E466:F466"/>
    <mergeCell ref="G466:H466"/>
    <mergeCell ref="I466:M466"/>
    <mergeCell ref="N466:O466"/>
    <mergeCell ref="P466:Q466"/>
    <mergeCell ref="R466:S466"/>
    <mergeCell ref="AL467:AM467"/>
    <mergeCell ref="AN467:AO467"/>
    <mergeCell ref="AP467:AQ467"/>
    <mergeCell ref="AR467:AS467"/>
    <mergeCell ref="AT467:AU467"/>
    <mergeCell ref="AV467:AX467"/>
    <mergeCell ref="AY467:BA467"/>
    <mergeCell ref="BB467:BC467"/>
    <mergeCell ref="T467:U467"/>
    <mergeCell ref="V467:X467"/>
    <mergeCell ref="Y467:Z467"/>
    <mergeCell ref="AB467:AC467"/>
    <mergeCell ref="AD467:AE467"/>
    <mergeCell ref="AF467:AH467"/>
    <mergeCell ref="AI467:AK467"/>
    <mergeCell ref="C467:D467"/>
    <mergeCell ref="E467:F467"/>
    <mergeCell ref="G467:H467"/>
    <mergeCell ref="I467:M467"/>
    <mergeCell ref="N467:O467"/>
    <mergeCell ref="P467:Q467"/>
    <mergeCell ref="R467:S467"/>
    <mergeCell ref="AL470:AM470"/>
    <mergeCell ref="AN470:AO470"/>
    <mergeCell ref="T470:U470"/>
    <mergeCell ref="V470:X470"/>
    <mergeCell ref="Y470:Z470"/>
    <mergeCell ref="AB470:AC470"/>
    <mergeCell ref="AD470:AE470"/>
    <mergeCell ref="AF470:AH470"/>
    <mergeCell ref="AI470:AK470"/>
    <mergeCell ref="AL471:AM471"/>
    <mergeCell ref="AN471:AO471"/>
    <mergeCell ref="T471:U471"/>
    <mergeCell ref="V471:X471"/>
    <mergeCell ref="Y471:Z471"/>
    <mergeCell ref="AB471:AC471"/>
    <mergeCell ref="AD471:AE471"/>
    <mergeCell ref="AF471:AH471"/>
    <mergeCell ref="AI471:AK471"/>
    <mergeCell ref="AL468:AM468"/>
    <mergeCell ref="AN468:AO468"/>
    <mergeCell ref="AP468:AQ468"/>
    <mergeCell ref="AR468:AS468"/>
    <mergeCell ref="AT468:AU468"/>
    <mergeCell ref="AV468:AX468"/>
    <mergeCell ref="AY468:BA468"/>
    <mergeCell ref="BB468:BC468"/>
    <mergeCell ref="T468:U468"/>
    <mergeCell ref="V468:X468"/>
    <mergeCell ref="Y468:Z468"/>
    <mergeCell ref="AB468:AC468"/>
    <mergeCell ref="AD468:AE468"/>
    <mergeCell ref="AF468:AH468"/>
    <mergeCell ref="AI468:AK468"/>
    <mergeCell ref="C468:D468"/>
    <mergeCell ref="E468:F468"/>
    <mergeCell ref="G468:H468"/>
    <mergeCell ref="I468:M468"/>
    <mergeCell ref="N468:O468"/>
    <mergeCell ref="P468:Q468"/>
    <mergeCell ref="R468:S468"/>
    <mergeCell ref="T469:U469"/>
    <mergeCell ref="V469:X469"/>
    <mergeCell ref="Y469:Z469"/>
    <mergeCell ref="AB469:AC469"/>
    <mergeCell ref="AD469:AE469"/>
    <mergeCell ref="AF469:AH469"/>
    <mergeCell ref="AI469:AK469"/>
    <mergeCell ref="AL469:AM469"/>
    <mergeCell ref="AN469:AO469"/>
    <mergeCell ref="AR469:AS469"/>
    <mergeCell ref="AT469:AU469"/>
    <mergeCell ref="AV469:AX469"/>
    <mergeCell ref="AY469:BA469"/>
    <mergeCell ref="BB469:BC469"/>
    <mergeCell ref="C471:D471"/>
    <mergeCell ref="E471:F471"/>
    <mergeCell ref="G471:H471"/>
    <mergeCell ref="I471:M471"/>
    <mergeCell ref="N471:O471"/>
    <mergeCell ref="P471:Q471"/>
    <mergeCell ref="R471:S471"/>
    <mergeCell ref="AP471:AQ471"/>
    <mergeCell ref="AR471:AS471"/>
    <mergeCell ref="AT471:AU471"/>
    <mergeCell ref="AV471:AX471"/>
    <mergeCell ref="AY471:BA471"/>
    <mergeCell ref="BB471:BC471"/>
    <mergeCell ref="AP469:AQ469"/>
    <mergeCell ref="AP470:AQ470"/>
    <mergeCell ref="AR470:AS470"/>
    <mergeCell ref="AT470:AU470"/>
    <mergeCell ref="AV470:AX470"/>
    <mergeCell ref="AY470:BA470"/>
    <mergeCell ref="BB470:BC470"/>
    <mergeCell ref="T473:U473"/>
    <mergeCell ref="V473:X473"/>
    <mergeCell ref="Y473:Z473"/>
    <mergeCell ref="AB473:AC473"/>
    <mergeCell ref="AD473:AE473"/>
    <mergeCell ref="AF473:AH473"/>
    <mergeCell ref="AI473:AK473"/>
    <mergeCell ref="C473:D473"/>
    <mergeCell ref="E473:F473"/>
    <mergeCell ref="G473:H473"/>
    <mergeCell ref="I473:M473"/>
    <mergeCell ref="N473:O473"/>
    <mergeCell ref="P473:Q473"/>
    <mergeCell ref="R473:S473"/>
    <mergeCell ref="AL474:AM474"/>
    <mergeCell ref="AN474:AO474"/>
    <mergeCell ref="T474:U474"/>
    <mergeCell ref="V474:X474"/>
    <mergeCell ref="Y474:Z474"/>
    <mergeCell ref="AB474:AC474"/>
    <mergeCell ref="AD474:AE474"/>
    <mergeCell ref="AF474:AH474"/>
    <mergeCell ref="AI474:AK474"/>
    <mergeCell ref="C469:D469"/>
    <mergeCell ref="E469:F469"/>
    <mergeCell ref="G469:H469"/>
    <mergeCell ref="I469:M469"/>
    <mergeCell ref="N469:O469"/>
    <mergeCell ref="P469:Q469"/>
    <mergeCell ref="R469:S469"/>
    <mergeCell ref="C470:D470"/>
    <mergeCell ref="E470:F470"/>
    <mergeCell ref="G470:H470"/>
    <mergeCell ref="I470:M470"/>
    <mergeCell ref="N470:O470"/>
    <mergeCell ref="P470:Q470"/>
    <mergeCell ref="R470:S470"/>
    <mergeCell ref="AL472:AM472"/>
    <mergeCell ref="AN472:AO472"/>
    <mergeCell ref="AP472:AQ472"/>
    <mergeCell ref="AR472:AS472"/>
    <mergeCell ref="AT472:AU472"/>
    <mergeCell ref="AV472:AX472"/>
    <mergeCell ref="AY472:BA472"/>
    <mergeCell ref="BB472:BC472"/>
    <mergeCell ref="T472:U472"/>
    <mergeCell ref="V472:X472"/>
    <mergeCell ref="Y472:Z472"/>
    <mergeCell ref="AB472:AC472"/>
    <mergeCell ref="AD472:AE472"/>
    <mergeCell ref="AF472:AH472"/>
    <mergeCell ref="AI472:AK472"/>
    <mergeCell ref="C472:D472"/>
    <mergeCell ref="E472:F472"/>
    <mergeCell ref="G472:H472"/>
    <mergeCell ref="I472:M472"/>
    <mergeCell ref="N472:O472"/>
    <mergeCell ref="P472:Q472"/>
    <mergeCell ref="R472:S472"/>
    <mergeCell ref="AP473:AQ473"/>
    <mergeCell ref="AP474:AQ474"/>
    <mergeCell ref="AR474:AS474"/>
    <mergeCell ref="AT474:AU474"/>
    <mergeCell ref="AV474:AX474"/>
    <mergeCell ref="AY474:BA474"/>
    <mergeCell ref="BB474:BC474"/>
    <mergeCell ref="AL473:AM473"/>
    <mergeCell ref="AN473:AO473"/>
    <mergeCell ref="AR473:AS473"/>
    <mergeCell ref="AT473:AU473"/>
    <mergeCell ref="AV473:AX473"/>
    <mergeCell ref="AY473:BA473"/>
    <mergeCell ref="BB473:BC473"/>
    <mergeCell ref="C474:D474"/>
    <mergeCell ref="E474:F474"/>
    <mergeCell ref="G474:H474"/>
    <mergeCell ref="I474:M474"/>
    <mergeCell ref="N474:O474"/>
    <mergeCell ref="P474:Q474"/>
    <mergeCell ref="R474:S474"/>
    <mergeCell ref="AL475:AM475"/>
    <mergeCell ref="AN475:AO475"/>
    <mergeCell ref="AP475:AQ475"/>
    <mergeCell ref="AR475:AS475"/>
    <mergeCell ref="AT475:AU475"/>
    <mergeCell ref="AV475:AX475"/>
    <mergeCell ref="AY475:BA475"/>
    <mergeCell ref="BB475:BC475"/>
    <mergeCell ref="T475:U475"/>
    <mergeCell ref="V475:X475"/>
    <mergeCell ref="Y475:Z475"/>
    <mergeCell ref="AB475:AC475"/>
    <mergeCell ref="AD475:AE475"/>
    <mergeCell ref="AF475:AH475"/>
    <mergeCell ref="AI475:AK475"/>
    <mergeCell ref="C475:D475"/>
    <mergeCell ref="E475:F475"/>
    <mergeCell ref="G475:H475"/>
    <mergeCell ref="I475:M475"/>
    <mergeCell ref="N475:O475"/>
    <mergeCell ref="P475:Q475"/>
    <mergeCell ref="R475:S475"/>
    <mergeCell ref="AL476:AM476"/>
    <mergeCell ref="AN476:AO476"/>
    <mergeCell ref="AP476:AQ476"/>
    <mergeCell ref="AR476:AS476"/>
    <mergeCell ref="AT476:AU476"/>
    <mergeCell ref="AV476:AX476"/>
    <mergeCell ref="AY476:BA476"/>
    <mergeCell ref="BB476:BC476"/>
    <mergeCell ref="T476:U476"/>
    <mergeCell ref="V476:X476"/>
    <mergeCell ref="Y476:Z476"/>
    <mergeCell ref="AB476:AC476"/>
    <mergeCell ref="AD476:AE476"/>
    <mergeCell ref="AF476:AH476"/>
    <mergeCell ref="AI476:AK476"/>
    <mergeCell ref="C476:D476"/>
    <mergeCell ref="E476:F476"/>
    <mergeCell ref="G476:H476"/>
    <mergeCell ref="I476:M476"/>
    <mergeCell ref="N476:O476"/>
    <mergeCell ref="P476:Q476"/>
    <mergeCell ref="R476:S476"/>
    <mergeCell ref="AL479:AM479"/>
    <mergeCell ref="AN479:AO479"/>
    <mergeCell ref="T479:U479"/>
    <mergeCell ref="V479:X479"/>
    <mergeCell ref="Y479:Z479"/>
    <mergeCell ref="AB479:AC479"/>
    <mergeCell ref="AD479:AE479"/>
    <mergeCell ref="AF479:AH479"/>
    <mergeCell ref="AI479:AK479"/>
    <mergeCell ref="AL480:AM480"/>
    <mergeCell ref="AN480:AO480"/>
    <mergeCell ref="T480:U480"/>
    <mergeCell ref="V480:X480"/>
    <mergeCell ref="Y480:Z480"/>
    <mergeCell ref="AB480:AC480"/>
    <mergeCell ref="AD480:AE480"/>
    <mergeCell ref="AF480:AH480"/>
    <mergeCell ref="AI480:AK480"/>
    <mergeCell ref="AL477:AM477"/>
    <mergeCell ref="AN477:AO477"/>
    <mergeCell ref="AP477:AQ477"/>
    <mergeCell ref="AR477:AS477"/>
    <mergeCell ref="AT477:AU477"/>
    <mergeCell ref="AV477:AX477"/>
    <mergeCell ref="AY477:BA477"/>
    <mergeCell ref="BB477:BC477"/>
    <mergeCell ref="T477:U477"/>
    <mergeCell ref="V477:X477"/>
    <mergeCell ref="Y477:Z477"/>
    <mergeCell ref="AB477:AC477"/>
    <mergeCell ref="AD477:AE477"/>
    <mergeCell ref="AF477:AH477"/>
    <mergeCell ref="AI477:AK477"/>
    <mergeCell ref="C477:D477"/>
    <mergeCell ref="E477:F477"/>
    <mergeCell ref="G477:H477"/>
    <mergeCell ref="I477:M477"/>
    <mergeCell ref="N477:O477"/>
    <mergeCell ref="P477:Q477"/>
    <mergeCell ref="R477:S477"/>
    <mergeCell ref="T478:U478"/>
    <mergeCell ref="V478:X478"/>
    <mergeCell ref="Y478:Z478"/>
    <mergeCell ref="AB478:AC478"/>
    <mergeCell ref="AD478:AE478"/>
    <mergeCell ref="AF478:AH478"/>
    <mergeCell ref="AI478:AK478"/>
    <mergeCell ref="AL478:AM478"/>
    <mergeCell ref="AN478:AO478"/>
    <mergeCell ref="AR478:AS478"/>
    <mergeCell ref="AT478:AU478"/>
    <mergeCell ref="AV478:AX478"/>
    <mergeCell ref="AY478:BA478"/>
    <mergeCell ref="BB478:BC478"/>
    <mergeCell ref="C480:D480"/>
    <mergeCell ref="E480:F480"/>
    <mergeCell ref="G480:H480"/>
    <mergeCell ref="I480:M480"/>
    <mergeCell ref="N480:O480"/>
    <mergeCell ref="P480:Q480"/>
    <mergeCell ref="R480:S480"/>
    <mergeCell ref="AP480:AQ480"/>
    <mergeCell ref="AR480:AS480"/>
    <mergeCell ref="AT480:AU480"/>
    <mergeCell ref="AV480:AX480"/>
    <mergeCell ref="AY480:BA480"/>
    <mergeCell ref="BB480:BC480"/>
    <mergeCell ref="AP478:AQ478"/>
    <mergeCell ref="AP479:AQ479"/>
    <mergeCell ref="AR479:AS479"/>
    <mergeCell ref="AT479:AU479"/>
    <mergeCell ref="AV479:AX479"/>
    <mergeCell ref="AY479:BA479"/>
    <mergeCell ref="BB479:BC479"/>
    <mergeCell ref="T482:U482"/>
    <mergeCell ref="V482:X482"/>
    <mergeCell ref="Y482:Z482"/>
    <mergeCell ref="AB482:AC482"/>
    <mergeCell ref="AD482:AE482"/>
    <mergeCell ref="AF482:AH482"/>
    <mergeCell ref="AI482:AK482"/>
    <mergeCell ref="C482:D482"/>
    <mergeCell ref="E482:F482"/>
    <mergeCell ref="G482:H482"/>
    <mergeCell ref="I482:M482"/>
    <mergeCell ref="N482:O482"/>
    <mergeCell ref="P482:Q482"/>
    <mergeCell ref="R482:S482"/>
    <mergeCell ref="AL483:AM483"/>
    <mergeCell ref="AN483:AO483"/>
    <mergeCell ref="T483:U483"/>
    <mergeCell ref="V483:X483"/>
    <mergeCell ref="Y483:Z483"/>
    <mergeCell ref="AB483:AC483"/>
    <mergeCell ref="AD483:AE483"/>
    <mergeCell ref="AF483:AH483"/>
    <mergeCell ref="AI483:AK483"/>
    <mergeCell ref="C478:D478"/>
    <mergeCell ref="E478:F478"/>
    <mergeCell ref="G478:H478"/>
    <mergeCell ref="I478:M478"/>
    <mergeCell ref="N478:O478"/>
    <mergeCell ref="P478:Q478"/>
    <mergeCell ref="R478:S478"/>
    <mergeCell ref="C479:D479"/>
    <mergeCell ref="E479:F479"/>
    <mergeCell ref="G479:H479"/>
    <mergeCell ref="I479:M479"/>
    <mergeCell ref="N479:O479"/>
    <mergeCell ref="P479:Q479"/>
    <mergeCell ref="R479:S479"/>
    <mergeCell ref="AL481:AM481"/>
    <mergeCell ref="AN481:AO481"/>
    <mergeCell ref="AP481:AQ481"/>
    <mergeCell ref="AR481:AS481"/>
    <mergeCell ref="AT481:AU481"/>
    <mergeCell ref="AV481:AX481"/>
    <mergeCell ref="AY481:BA481"/>
    <mergeCell ref="BB481:BC481"/>
    <mergeCell ref="T481:U481"/>
    <mergeCell ref="V481:X481"/>
    <mergeCell ref="Y481:Z481"/>
    <mergeCell ref="AB481:AC481"/>
    <mergeCell ref="AD481:AE481"/>
    <mergeCell ref="AF481:AH481"/>
    <mergeCell ref="AI481:AK481"/>
    <mergeCell ref="C481:D481"/>
    <mergeCell ref="E481:F481"/>
    <mergeCell ref="G481:H481"/>
    <mergeCell ref="I481:M481"/>
    <mergeCell ref="N481:O481"/>
    <mergeCell ref="P481:Q481"/>
    <mergeCell ref="R481:S481"/>
    <mergeCell ref="AP482:AQ482"/>
    <mergeCell ref="AP483:AQ483"/>
    <mergeCell ref="AR483:AS483"/>
    <mergeCell ref="AT483:AU483"/>
    <mergeCell ref="AV483:AX483"/>
    <mergeCell ref="AY483:BA483"/>
    <mergeCell ref="BB483:BC483"/>
    <mergeCell ref="AL482:AM482"/>
    <mergeCell ref="AN482:AO482"/>
    <mergeCell ref="AR482:AS482"/>
    <mergeCell ref="AT482:AU482"/>
    <mergeCell ref="AV482:AX482"/>
    <mergeCell ref="AY482:BA482"/>
    <mergeCell ref="BB482:BC482"/>
    <mergeCell ref="C483:D483"/>
    <mergeCell ref="E483:F483"/>
    <mergeCell ref="G483:H483"/>
    <mergeCell ref="I483:M483"/>
    <mergeCell ref="N483:O483"/>
    <mergeCell ref="P483:Q483"/>
    <mergeCell ref="R483:S483"/>
    <mergeCell ref="AL484:AM484"/>
    <mergeCell ref="AN484:AO484"/>
    <mergeCell ref="AP484:AQ484"/>
    <mergeCell ref="AR484:AS484"/>
    <mergeCell ref="AT484:AU484"/>
    <mergeCell ref="AV484:AX484"/>
    <mergeCell ref="AY484:BA484"/>
    <mergeCell ref="BB484:BC484"/>
    <mergeCell ref="T484:U484"/>
    <mergeCell ref="V484:X484"/>
    <mergeCell ref="Y484:Z484"/>
    <mergeCell ref="AB484:AC484"/>
    <mergeCell ref="AD484:AE484"/>
    <mergeCell ref="AF484:AH484"/>
    <mergeCell ref="AI484:AK484"/>
    <mergeCell ref="C484:D484"/>
    <mergeCell ref="E484:F484"/>
    <mergeCell ref="G484:H484"/>
    <mergeCell ref="I484:M484"/>
    <mergeCell ref="N484:O484"/>
    <mergeCell ref="P484:Q484"/>
    <mergeCell ref="R484:S484"/>
    <mergeCell ref="AL485:AM485"/>
    <mergeCell ref="AN485:AO485"/>
    <mergeCell ref="AP485:AQ485"/>
    <mergeCell ref="AR485:AS485"/>
    <mergeCell ref="AT485:AU485"/>
    <mergeCell ref="AV485:AX485"/>
    <mergeCell ref="AY485:BA485"/>
    <mergeCell ref="BB485:BC485"/>
    <mergeCell ref="T485:U485"/>
    <mergeCell ref="V485:X485"/>
    <mergeCell ref="Y485:Z485"/>
    <mergeCell ref="AB485:AC485"/>
    <mergeCell ref="AD485:AE485"/>
    <mergeCell ref="AF485:AH485"/>
    <mergeCell ref="AI485:AK485"/>
    <mergeCell ref="C485:D485"/>
    <mergeCell ref="E485:F485"/>
    <mergeCell ref="G485:H485"/>
    <mergeCell ref="I485:M485"/>
    <mergeCell ref="N485:O485"/>
    <mergeCell ref="P485:Q485"/>
    <mergeCell ref="R485:S485"/>
    <mergeCell ref="AL488:AM488"/>
    <mergeCell ref="AN488:AO488"/>
    <mergeCell ref="T488:U488"/>
    <mergeCell ref="V488:X488"/>
    <mergeCell ref="Y488:Z488"/>
    <mergeCell ref="AB488:AC488"/>
    <mergeCell ref="AD488:AE488"/>
    <mergeCell ref="AF488:AH488"/>
    <mergeCell ref="AI488:AK488"/>
    <mergeCell ref="AL489:AM489"/>
    <mergeCell ref="AN489:AO489"/>
    <mergeCell ref="T489:U489"/>
    <mergeCell ref="V489:X489"/>
    <mergeCell ref="Y489:Z489"/>
    <mergeCell ref="AB489:AC489"/>
    <mergeCell ref="AD489:AE489"/>
    <mergeCell ref="AF489:AH489"/>
    <mergeCell ref="AI489:AK489"/>
    <mergeCell ref="AL486:AM486"/>
    <mergeCell ref="AN486:AO486"/>
    <mergeCell ref="AP486:AQ486"/>
    <mergeCell ref="AR486:AS486"/>
    <mergeCell ref="AT486:AU486"/>
    <mergeCell ref="AV486:AX486"/>
    <mergeCell ref="AY486:BA486"/>
    <mergeCell ref="BB486:BC486"/>
    <mergeCell ref="T486:U486"/>
    <mergeCell ref="V486:X486"/>
    <mergeCell ref="Y486:Z486"/>
    <mergeCell ref="AB486:AC486"/>
    <mergeCell ref="AD486:AE486"/>
    <mergeCell ref="AF486:AH486"/>
    <mergeCell ref="AI486:AK486"/>
    <mergeCell ref="C486:D486"/>
    <mergeCell ref="E486:F486"/>
    <mergeCell ref="G486:H486"/>
    <mergeCell ref="I486:M486"/>
    <mergeCell ref="N486:O486"/>
    <mergeCell ref="P486:Q486"/>
    <mergeCell ref="R486:S486"/>
    <mergeCell ref="T487:U487"/>
    <mergeCell ref="V487:X487"/>
    <mergeCell ref="Y487:Z487"/>
    <mergeCell ref="AB487:AC487"/>
    <mergeCell ref="AD487:AE487"/>
    <mergeCell ref="AF487:AH487"/>
    <mergeCell ref="AI487:AK487"/>
    <mergeCell ref="AL487:AM487"/>
    <mergeCell ref="AN487:AO487"/>
    <mergeCell ref="AR487:AS487"/>
    <mergeCell ref="AT487:AU487"/>
    <mergeCell ref="AV487:AX487"/>
    <mergeCell ref="AY487:BA487"/>
    <mergeCell ref="BB487:BC487"/>
    <mergeCell ref="C489:D489"/>
    <mergeCell ref="E489:F489"/>
    <mergeCell ref="G489:H489"/>
    <mergeCell ref="I489:M489"/>
    <mergeCell ref="N489:O489"/>
    <mergeCell ref="P489:Q489"/>
    <mergeCell ref="R489:S489"/>
    <mergeCell ref="AP489:AQ489"/>
    <mergeCell ref="AR489:AS489"/>
    <mergeCell ref="AT489:AU489"/>
    <mergeCell ref="AV489:AX489"/>
    <mergeCell ref="AY489:BA489"/>
    <mergeCell ref="BB489:BC489"/>
    <mergeCell ref="AP487:AQ487"/>
    <mergeCell ref="AP488:AQ488"/>
    <mergeCell ref="AR488:AS488"/>
    <mergeCell ref="AT488:AU488"/>
    <mergeCell ref="AV488:AX488"/>
    <mergeCell ref="AY488:BA488"/>
    <mergeCell ref="BB488:BC488"/>
    <mergeCell ref="T491:U491"/>
    <mergeCell ref="V491:X491"/>
    <mergeCell ref="Y491:Z491"/>
    <mergeCell ref="AB491:AC491"/>
    <mergeCell ref="AD491:AE491"/>
    <mergeCell ref="AF491:AH491"/>
    <mergeCell ref="AI491:AK491"/>
    <mergeCell ref="C491:D491"/>
    <mergeCell ref="E491:F491"/>
    <mergeCell ref="G491:H491"/>
    <mergeCell ref="I491:M491"/>
    <mergeCell ref="N491:O491"/>
    <mergeCell ref="P491:Q491"/>
    <mergeCell ref="R491:S491"/>
    <mergeCell ref="AL492:AM492"/>
    <mergeCell ref="AN492:AO492"/>
    <mergeCell ref="T492:U492"/>
    <mergeCell ref="V492:X492"/>
    <mergeCell ref="Y492:Z492"/>
    <mergeCell ref="AB492:AC492"/>
    <mergeCell ref="AD492:AE492"/>
    <mergeCell ref="AF492:AH492"/>
    <mergeCell ref="AI492:AK492"/>
    <mergeCell ref="C487:D487"/>
    <mergeCell ref="E487:F487"/>
    <mergeCell ref="G487:H487"/>
    <mergeCell ref="I487:M487"/>
    <mergeCell ref="N487:O487"/>
    <mergeCell ref="P487:Q487"/>
    <mergeCell ref="R487:S487"/>
    <mergeCell ref="C488:D488"/>
    <mergeCell ref="E488:F488"/>
    <mergeCell ref="G488:H488"/>
    <mergeCell ref="I488:M488"/>
    <mergeCell ref="N488:O488"/>
    <mergeCell ref="P488:Q488"/>
    <mergeCell ref="R488:S488"/>
    <mergeCell ref="AL490:AM490"/>
    <mergeCell ref="AN490:AO490"/>
    <mergeCell ref="AP490:AQ490"/>
    <mergeCell ref="AR490:AS490"/>
    <mergeCell ref="AT490:AU490"/>
    <mergeCell ref="AV490:AX490"/>
    <mergeCell ref="AY490:BA490"/>
    <mergeCell ref="BB490:BC490"/>
    <mergeCell ref="T490:U490"/>
    <mergeCell ref="V490:X490"/>
    <mergeCell ref="Y490:Z490"/>
    <mergeCell ref="AB490:AC490"/>
    <mergeCell ref="AD490:AE490"/>
    <mergeCell ref="AF490:AH490"/>
    <mergeCell ref="AI490:AK490"/>
    <mergeCell ref="C490:D490"/>
    <mergeCell ref="E490:F490"/>
    <mergeCell ref="G490:H490"/>
    <mergeCell ref="I490:M490"/>
    <mergeCell ref="N490:O490"/>
    <mergeCell ref="P490:Q490"/>
    <mergeCell ref="R490:S490"/>
    <mergeCell ref="AP491:AQ491"/>
    <mergeCell ref="AP492:AQ492"/>
    <mergeCell ref="AR492:AS492"/>
    <mergeCell ref="AT492:AU492"/>
    <mergeCell ref="AV492:AX492"/>
    <mergeCell ref="AY492:BA492"/>
    <mergeCell ref="BB492:BC492"/>
    <mergeCell ref="AL491:AM491"/>
    <mergeCell ref="AN491:AO491"/>
    <mergeCell ref="AR491:AS491"/>
    <mergeCell ref="AT491:AU491"/>
    <mergeCell ref="AV491:AX491"/>
    <mergeCell ref="AY491:BA491"/>
    <mergeCell ref="BB491:BC491"/>
    <mergeCell ref="C492:D492"/>
    <mergeCell ref="E492:F492"/>
    <mergeCell ref="G492:H492"/>
    <mergeCell ref="I492:M492"/>
    <mergeCell ref="N492:O492"/>
    <mergeCell ref="P492:Q492"/>
    <mergeCell ref="R492:S492"/>
    <mergeCell ref="AL493:AM493"/>
    <mergeCell ref="AN493:AO493"/>
    <mergeCell ref="AP493:AQ493"/>
    <mergeCell ref="AR493:AS493"/>
    <mergeCell ref="AT493:AU493"/>
    <mergeCell ref="AV493:AX493"/>
    <mergeCell ref="AY493:BA493"/>
    <mergeCell ref="BB493:BC493"/>
    <mergeCell ref="T493:U493"/>
    <mergeCell ref="V493:X493"/>
    <mergeCell ref="Y493:Z493"/>
    <mergeCell ref="AB493:AC493"/>
    <mergeCell ref="AD493:AE493"/>
    <mergeCell ref="AF493:AH493"/>
    <mergeCell ref="AI493:AK493"/>
    <mergeCell ref="C493:D493"/>
    <mergeCell ref="E493:F493"/>
    <mergeCell ref="G493:H493"/>
    <mergeCell ref="I493:M493"/>
    <mergeCell ref="N493:O493"/>
    <mergeCell ref="P493:Q493"/>
    <mergeCell ref="R493:S493"/>
    <mergeCell ref="AL494:AM494"/>
    <mergeCell ref="AN494:AO494"/>
    <mergeCell ref="AP494:AQ494"/>
    <mergeCell ref="AR494:AS494"/>
    <mergeCell ref="AT494:AU494"/>
    <mergeCell ref="AV494:AX494"/>
    <mergeCell ref="AY494:BA494"/>
    <mergeCell ref="BB494:BC494"/>
    <mergeCell ref="T494:U494"/>
    <mergeCell ref="V494:X494"/>
    <mergeCell ref="Y494:Z494"/>
    <mergeCell ref="AB494:AC494"/>
    <mergeCell ref="AD494:AE494"/>
    <mergeCell ref="AF494:AH494"/>
    <mergeCell ref="AI494:AK494"/>
    <mergeCell ref="C494:D494"/>
    <mergeCell ref="E494:F494"/>
    <mergeCell ref="G494:H494"/>
    <mergeCell ref="I494:M494"/>
    <mergeCell ref="N494:O494"/>
    <mergeCell ref="P494:Q494"/>
    <mergeCell ref="R494:S494"/>
    <mergeCell ref="AL497:AM497"/>
    <mergeCell ref="AN497:AO497"/>
    <mergeCell ref="T497:U497"/>
    <mergeCell ref="V497:X497"/>
    <mergeCell ref="Y497:Z497"/>
    <mergeCell ref="AB497:AC497"/>
    <mergeCell ref="AD497:AE497"/>
    <mergeCell ref="AF497:AH497"/>
    <mergeCell ref="AI497:AK497"/>
    <mergeCell ref="AL498:AM498"/>
    <mergeCell ref="AN498:AO498"/>
    <mergeCell ref="T498:U498"/>
    <mergeCell ref="V498:X498"/>
    <mergeCell ref="Y498:Z498"/>
    <mergeCell ref="AB498:AC498"/>
    <mergeCell ref="AD498:AE498"/>
    <mergeCell ref="AF498:AH498"/>
    <mergeCell ref="AI498:AK498"/>
    <mergeCell ref="AL495:AM495"/>
    <mergeCell ref="AN495:AO495"/>
    <mergeCell ref="AP495:AQ495"/>
    <mergeCell ref="AR495:AS495"/>
    <mergeCell ref="AT495:AU495"/>
    <mergeCell ref="AV495:AX495"/>
    <mergeCell ref="AY495:BA495"/>
    <mergeCell ref="BB495:BC495"/>
    <mergeCell ref="T495:U495"/>
    <mergeCell ref="V495:X495"/>
    <mergeCell ref="Y495:Z495"/>
    <mergeCell ref="AB495:AC495"/>
    <mergeCell ref="AD495:AE495"/>
    <mergeCell ref="AF495:AH495"/>
    <mergeCell ref="AI495:AK495"/>
    <mergeCell ref="C495:D495"/>
    <mergeCell ref="E495:F495"/>
    <mergeCell ref="G495:H495"/>
    <mergeCell ref="I495:M495"/>
    <mergeCell ref="N495:O495"/>
    <mergeCell ref="P495:Q495"/>
    <mergeCell ref="R495:S495"/>
    <mergeCell ref="T496:U496"/>
    <mergeCell ref="V496:X496"/>
    <mergeCell ref="Y496:Z496"/>
    <mergeCell ref="AB496:AC496"/>
    <mergeCell ref="AD496:AE496"/>
    <mergeCell ref="AF496:AH496"/>
    <mergeCell ref="AI496:AK496"/>
    <mergeCell ref="AL496:AM496"/>
    <mergeCell ref="AN496:AO496"/>
    <mergeCell ref="AR496:AS496"/>
    <mergeCell ref="AT496:AU496"/>
    <mergeCell ref="AV496:AX496"/>
    <mergeCell ref="AY496:BA496"/>
    <mergeCell ref="BB496:BC496"/>
    <mergeCell ref="C498:D498"/>
    <mergeCell ref="E498:F498"/>
    <mergeCell ref="G498:H498"/>
    <mergeCell ref="I498:M498"/>
    <mergeCell ref="N498:O498"/>
    <mergeCell ref="P498:Q498"/>
    <mergeCell ref="R498:S498"/>
    <mergeCell ref="AP498:AQ498"/>
    <mergeCell ref="AR498:AS498"/>
    <mergeCell ref="AT498:AU498"/>
    <mergeCell ref="AV498:AX498"/>
    <mergeCell ref="AY498:BA498"/>
    <mergeCell ref="BB498:BC498"/>
    <mergeCell ref="AP496:AQ496"/>
    <mergeCell ref="AP497:AQ497"/>
    <mergeCell ref="AR497:AS497"/>
    <mergeCell ref="AT497:AU497"/>
    <mergeCell ref="AV497:AX497"/>
    <mergeCell ref="AY497:BA497"/>
    <mergeCell ref="BB497:BC497"/>
    <mergeCell ref="T500:U500"/>
    <mergeCell ref="V500:X500"/>
    <mergeCell ref="Y500:Z500"/>
    <mergeCell ref="AB500:AC500"/>
    <mergeCell ref="AD500:AE500"/>
    <mergeCell ref="AF500:AH500"/>
    <mergeCell ref="AI500:AK500"/>
    <mergeCell ref="C500:D500"/>
    <mergeCell ref="E500:F500"/>
    <mergeCell ref="G500:H500"/>
    <mergeCell ref="I500:M500"/>
    <mergeCell ref="N500:O500"/>
    <mergeCell ref="P500:Q500"/>
    <mergeCell ref="R500:S500"/>
    <mergeCell ref="AL501:AM501"/>
    <mergeCell ref="AN501:AO501"/>
    <mergeCell ref="T501:U501"/>
    <mergeCell ref="V501:X501"/>
    <mergeCell ref="Y501:Z501"/>
    <mergeCell ref="AB501:AC501"/>
    <mergeCell ref="AD501:AE501"/>
    <mergeCell ref="AF501:AH501"/>
    <mergeCell ref="AI501:AK501"/>
    <mergeCell ref="C496:D496"/>
    <mergeCell ref="E496:F496"/>
    <mergeCell ref="G496:H496"/>
    <mergeCell ref="I496:M496"/>
    <mergeCell ref="N496:O496"/>
    <mergeCell ref="P496:Q496"/>
    <mergeCell ref="R496:S496"/>
    <mergeCell ref="C497:D497"/>
    <mergeCell ref="E497:F497"/>
    <mergeCell ref="G497:H497"/>
    <mergeCell ref="I497:M497"/>
    <mergeCell ref="N497:O497"/>
    <mergeCell ref="P497:Q497"/>
    <mergeCell ref="R497:S497"/>
    <mergeCell ref="AL499:AM499"/>
    <mergeCell ref="AN499:AO499"/>
    <mergeCell ref="AP499:AQ499"/>
    <mergeCell ref="AR499:AS499"/>
    <mergeCell ref="AT499:AU499"/>
    <mergeCell ref="AV499:AX499"/>
    <mergeCell ref="AY499:BA499"/>
    <mergeCell ref="BB499:BC499"/>
    <mergeCell ref="T499:U499"/>
    <mergeCell ref="V499:X499"/>
    <mergeCell ref="Y499:Z499"/>
    <mergeCell ref="AB499:AC499"/>
    <mergeCell ref="AD499:AE499"/>
    <mergeCell ref="AF499:AH499"/>
    <mergeCell ref="AI499:AK499"/>
    <mergeCell ref="C499:D499"/>
    <mergeCell ref="E499:F499"/>
    <mergeCell ref="G499:H499"/>
    <mergeCell ref="I499:M499"/>
    <mergeCell ref="N499:O499"/>
    <mergeCell ref="P499:Q499"/>
    <mergeCell ref="R499:S499"/>
    <mergeCell ref="AP500:AQ500"/>
    <mergeCell ref="AP501:AQ501"/>
    <mergeCell ref="AR501:AS501"/>
    <mergeCell ref="AT501:AU501"/>
    <mergeCell ref="AV501:AX501"/>
    <mergeCell ref="AY501:BA501"/>
    <mergeCell ref="BB501:BC501"/>
    <mergeCell ref="AL500:AM500"/>
    <mergeCell ref="AN500:AO500"/>
    <mergeCell ref="AR500:AS500"/>
    <mergeCell ref="AT500:AU500"/>
    <mergeCell ref="AV500:AX500"/>
    <mergeCell ref="AY500:BA500"/>
    <mergeCell ref="BB500:BC500"/>
    <mergeCell ref="C501:D501"/>
    <mergeCell ref="E501:F501"/>
    <mergeCell ref="G501:H501"/>
    <mergeCell ref="I501:M501"/>
    <mergeCell ref="N501:O501"/>
    <mergeCell ref="P501:Q501"/>
    <mergeCell ref="R501:S501"/>
    <mergeCell ref="AL502:AM502"/>
    <mergeCell ref="AN502:AO502"/>
    <mergeCell ref="AP502:AQ502"/>
    <mergeCell ref="AR502:AS502"/>
    <mergeCell ref="AT502:AU502"/>
    <mergeCell ref="AV502:AX502"/>
    <mergeCell ref="AY502:BA502"/>
    <mergeCell ref="BB502:BC502"/>
    <mergeCell ref="T502:U502"/>
    <mergeCell ref="V502:X502"/>
    <mergeCell ref="Y502:Z502"/>
    <mergeCell ref="AB502:AC502"/>
    <mergeCell ref="AD502:AE502"/>
    <mergeCell ref="AF502:AH502"/>
    <mergeCell ref="AI502:AK502"/>
    <mergeCell ref="C502:D502"/>
    <mergeCell ref="E502:F502"/>
    <mergeCell ref="G502:H502"/>
    <mergeCell ref="I502:M502"/>
    <mergeCell ref="N502:O502"/>
    <mergeCell ref="P502:Q502"/>
    <mergeCell ref="R502:S502"/>
    <mergeCell ref="AL503:AM503"/>
    <mergeCell ref="AN503:AO503"/>
    <mergeCell ref="AP503:AQ503"/>
    <mergeCell ref="AR503:AS503"/>
    <mergeCell ref="AT503:AU503"/>
    <mergeCell ref="AV503:AX503"/>
    <mergeCell ref="AY503:BA503"/>
    <mergeCell ref="BB503:BC503"/>
    <mergeCell ref="T503:U503"/>
    <mergeCell ref="V503:X503"/>
    <mergeCell ref="Y503:Z503"/>
    <mergeCell ref="AB503:AC503"/>
    <mergeCell ref="AD503:AE503"/>
    <mergeCell ref="AF503:AH503"/>
    <mergeCell ref="AI503:AK503"/>
    <mergeCell ref="C503:D503"/>
    <mergeCell ref="E503:F503"/>
    <mergeCell ref="G503:H503"/>
    <mergeCell ref="I503:M503"/>
    <mergeCell ref="N503:O503"/>
    <mergeCell ref="P503:Q503"/>
    <mergeCell ref="R503:S503"/>
    <mergeCell ref="AL506:AM506"/>
    <mergeCell ref="AN506:AO506"/>
    <mergeCell ref="T506:U506"/>
    <mergeCell ref="V506:X506"/>
    <mergeCell ref="Y506:Z506"/>
    <mergeCell ref="AB506:AC506"/>
    <mergeCell ref="AD506:AE506"/>
    <mergeCell ref="AF506:AH506"/>
    <mergeCell ref="AI506:AK506"/>
    <mergeCell ref="AL507:AM507"/>
    <mergeCell ref="AN507:AO507"/>
    <mergeCell ref="T507:U507"/>
    <mergeCell ref="V507:X507"/>
    <mergeCell ref="Y507:Z507"/>
    <mergeCell ref="AB507:AC507"/>
    <mergeCell ref="AD507:AE507"/>
    <mergeCell ref="AF507:AH507"/>
    <mergeCell ref="AI507:AK507"/>
    <mergeCell ref="AL504:AM504"/>
    <mergeCell ref="AN504:AO504"/>
    <mergeCell ref="AP504:AQ504"/>
    <mergeCell ref="AR504:AS504"/>
    <mergeCell ref="AT504:AU504"/>
    <mergeCell ref="AV504:AX504"/>
    <mergeCell ref="AY504:BA504"/>
    <mergeCell ref="BB504:BC504"/>
    <mergeCell ref="T504:U504"/>
    <mergeCell ref="V504:X504"/>
    <mergeCell ref="Y504:Z504"/>
    <mergeCell ref="AB504:AC504"/>
    <mergeCell ref="AD504:AE504"/>
    <mergeCell ref="AF504:AH504"/>
    <mergeCell ref="AI504:AK504"/>
    <mergeCell ref="C504:D504"/>
    <mergeCell ref="E504:F504"/>
    <mergeCell ref="G504:H504"/>
    <mergeCell ref="I504:M504"/>
    <mergeCell ref="N504:O504"/>
    <mergeCell ref="P504:Q504"/>
    <mergeCell ref="R504:S504"/>
    <mergeCell ref="T505:U505"/>
    <mergeCell ref="V505:X505"/>
    <mergeCell ref="Y505:Z505"/>
    <mergeCell ref="AB505:AC505"/>
    <mergeCell ref="AD505:AE505"/>
    <mergeCell ref="AF505:AH505"/>
    <mergeCell ref="AI505:AK505"/>
    <mergeCell ref="AL505:AM505"/>
    <mergeCell ref="AN505:AO505"/>
    <mergeCell ref="AR505:AS505"/>
    <mergeCell ref="AT505:AU505"/>
    <mergeCell ref="AV505:AX505"/>
    <mergeCell ref="AY505:BA505"/>
    <mergeCell ref="BB505:BC505"/>
    <mergeCell ref="C507:D507"/>
    <mergeCell ref="E507:F507"/>
    <mergeCell ref="G507:H507"/>
    <mergeCell ref="I507:M507"/>
    <mergeCell ref="N507:O507"/>
    <mergeCell ref="P507:Q507"/>
    <mergeCell ref="R507:S507"/>
    <mergeCell ref="AP507:AQ507"/>
    <mergeCell ref="AR507:AS507"/>
    <mergeCell ref="AT507:AU507"/>
    <mergeCell ref="AV507:AX507"/>
    <mergeCell ref="AY507:BA507"/>
    <mergeCell ref="BB507:BC507"/>
    <mergeCell ref="AP505:AQ505"/>
    <mergeCell ref="AP506:AQ506"/>
    <mergeCell ref="AR506:AS506"/>
    <mergeCell ref="AT506:AU506"/>
    <mergeCell ref="AV506:AX506"/>
    <mergeCell ref="AY506:BA506"/>
    <mergeCell ref="BB506:BC506"/>
    <mergeCell ref="T509:U509"/>
    <mergeCell ref="V509:X509"/>
    <mergeCell ref="Y509:Z509"/>
    <mergeCell ref="AB509:AC509"/>
    <mergeCell ref="AD509:AE509"/>
    <mergeCell ref="AF509:AH509"/>
    <mergeCell ref="AI509:AK509"/>
    <mergeCell ref="C509:D509"/>
    <mergeCell ref="E509:F509"/>
    <mergeCell ref="G509:H509"/>
    <mergeCell ref="I509:M509"/>
    <mergeCell ref="N509:O509"/>
    <mergeCell ref="P509:Q509"/>
    <mergeCell ref="R509:S509"/>
    <mergeCell ref="AL510:AM510"/>
    <mergeCell ref="AN510:AO510"/>
    <mergeCell ref="T510:U510"/>
    <mergeCell ref="V510:X510"/>
    <mergeCell ref="Y510:Z510"/>
    <mergeCell ref="AB510:AC510"/>
    <mergeCell ref="AD510:AE510"/>
    <mergeCell ref="AF510:AH510"/>
    <mergeCell ref="AI510:AK510"/>
    <mergeCell ref="C505:D505"/>
    <mergeCell ref="E505:F505"/>
    <mergeCell ref="G505:H505"/>
    <mergeCell ref="I505:M505"/>
    <mergeCell ref="N505:O505"/>
    <mergeCell ref="P505:Q505"/>
    <mergeCell ref="R505:S505"/>
    <mergeCell ref="C506:D506"/>
    <mergeCell ref="E506:F506"/>
    <mergeCell ref="G506:H506"/>
    <mergeCell ref="I506:M506"/>
    <mergeCell ref="N506:O506"/>
    <mergeCell ref="P506:Q506"/>
    <mergeCell ref="R506:S506"/>
    <mergeCell ref="AL508:AM508"/>
    <mergeCell ref="AN508:AO508"/>
    <mergeCell ref="AP508:AQ508"/>
    <mergeCell ref="AR508:AS508"/>
    <mergeCell ref="AT508:AU508"/>
    <mergeCell ref="AV508:AX508"/>
    <mergeCell ref="AY508:BA508"/>
    <mergeCell ref="BB508:BC508"/>
    <mergeCell ref="T508:U508"/>
    <mergeCell ref="V508:X508"/>
    <mergeCell ref="Y508:Z508"/>
    <mergeCell ref="AB508:AC508"/>
    <mergeCell ref="AD508:AE508"/>
    <mergeCell ref="AF508:AH508"/>
    <mergeCell ref="AI508:AK508"/>
    <mergeCell ref="C508:D508"/>
    <mergeCell ref="E508:F508"/>
    <mergeCell ref="G508:H508"/>
    <mergeCell ref="I508:M508"/>
    <mergeCell ref="N508:O508"/>
    <mergeCell ref="P508:Q508"/>
    <mergeCell ref="R508:S508"/>
    <mergeCell ref="AP509:AQ509"/>
    <mergeCell ref="AP510:AQ510"/>
    <mergeCell ref="AR510:AS510"/>
    <mergeCell ref="AT510:AU510"/>
    <mergeCell ref="AV510:AX510"/>
    <mergeCell ref="AY510:BA510"/>
    <mergeCell ref="BB510:BC510"/>
    <mergeCell ref="AL509:AM509"/>
    <mergeCell ref="AN509:AO509"/>
    <mergeCell ref="AR509:AS509"/>
    <mergeCell ref="AT509:AU509"/>
    <mergeCell ref="AV509:AX509"/>
    <mergeCell ref="AY509:BA509"/>
    <mergeCell ref="BB509:BC509"/>
    <mergeCell ref="C510:D510"/>
    <mergeCell ref="E510:F510"/>
    <mergeCell ref="G510:H510"/>
    <mergeCell ref="I510:M510"/>
    <mergeCell ref="N510:O510"/>
    <mergeCell ref="P510:Q510"/>
    <mergeCell ref="R510:S510"/>
    <mergeCell ref="AL511:AM511"/>
    <mergeCell ref="AN511:AO511"/>
    <mergeCell ref="AP511:AQ511"/>
    <mergeCell ref="AR511:AS511"/>
    <mergeCell ref="AT511:AU511"/>
    <mergeCell ref="AV511:AX511"/>
    <mergeCell ref="AY511:BA511"/>
    <mergeCell ref="BB511:BC511"/>
    <mergeCell ref="T511:U511"/>
    <mergeCell ref="V511:X511"/>
    <mergeCell ref="Y511:Z511"/>
    <mergeCell ref="AB511:AC511"/>
    <mergeCell ref="AD511:AE511"/>
    <mergeCell ref="AF511:AH511"/>
    <mergeCell ref="AI511:AK511"/>
    <mergeCell ref="C511:D511"/>
    <mergeCell ref="E511:F511"/>
    <mergeCell ref="G511:H511"/>
    <mergeCell ref="I511:M511"/>
    <mergeCell ref="N511:O511"/>
    <mergeCell ref="P511:Q511"/>
    <mergeCell ref="R511:S511"/>
    <mergeCell ref="AL512:AM512"/>
    <mergeCell ref="AN512:AO512"/>
    <mergeCell ref="AP512:AQ512"/>
    <mergeCell ref="AR512:AS512"/>
    <mergeCell ref="AT512:AU512"/>
    <mergeCell ref="AV512:AX512"/>
    <mergeCell ref="AY512:BA512"/>
    <mergeCell ref="BB512:BC512"/>
    <mergeCell ref="T512:U512"/>
    <mergeCell ref="V512:X512"/>
    <mergeCell ref="Y512:Z512"/>
    <mergeCell ref="AB512:AC512"/>
    <mergeCell ref="AD512:AE512"/>
    <mergeCell ref="AF512:AH512"/>
    <mergeCell ref="AI512:AK512"/>
    <mergeCell ref="C512:D512"/>
    <mergeCell ref="E512:F512"/>
    <mergeCell ref="G512:H512"/>
    <mergeCell ref="I512:M512"/>
    <mergeCell ref="N512:O512"/>
    <mergeCell ref="P512:Q512"/>
    <mergeCell ref="R512:S512"/>
    <mergeCell ref="AL515:AM515"/>
    <mergeCell ref="AN515:AO515"/>
    <mergeCell ref="T515:U515"/>
    <mergeCell ref="V515:X515"/>
    <mergeCell ref="Y515:Z515"/>
    <mergeCell ref="AB515:AC515"/>
    <mergeCell ref="AD515:AE515"/>
    <mergeCell ref="AF515:AH515"/>
    <mergeCell ref="AI515:AK515"/>
    <mergeCell ref="AL516:AM516"/>
    <mergeCell ref="AN516:AO516"/>
    <mergeCell ref="T516:U516"/>
    <mergeCell ref="V516:X516"/>
    <mergeCell ref="Y516:Z516"/>
    <mergeCell ref="AB516:AC516"/>
    <mergeCell ref="AD516:AE516"/>
    <mergeCell ref="AF516:AH516"/>
    <mergeCell ref="AI516:AK516"/>
    <mergeCell ref="AL513:AM513"/>
    <mergeCell ref="AN513:AO513"/>
    <mergeCell ref="AP513:AQ513"/>
    <mergeCell ref="AR513:AS513"/>
    <mergeCell ref="AT513:AU513"/>
    <mergeCell ref="AV513:AX513"/>
    <mergeCell ref="AY513:BA513"/>
    <mergeCell ref="BB513:BC513"/>
    <mergeCell ref="T513:U513"/>
    <mergeCell ref="V513:X513"/>
    <mergeCell ref="Y513:Z513"/>
    <mergeCell ref="AB513:AC513"/>
    <mergeCell ref="AD513:AE513"/>
    <mergeCell ref="AF513:AH513"/>
    <mergeCell ref="AI513:AK513"/>
    <mergeCell ref="C513:D513"/>
    <mergeCell ref="E513:F513"/>
    <mergeCell ref="G513:H513"/>
    <mergeCell ref="I513:M513"/>
    <mergeCell ref="N513:O513"/>
    <mergeCell ref="P513:Q513"/>
    <mergeCell ref="R513:S513"/>
    <mergeCell ref="T514:U514"/>
    <mergeCell ref="V514:X514"/>
    <mergeCell ref="Y514:Z514"/>
    <mergeCell ref="AB514:AC514"/>
    <mergeCell ref="AD514:AE514"/>
    <mergeCell ref="AF514:AH514"/>
    <mergeCell ref="AI514:AK514"/>
    <mergeCell ref="AL514:AM514"/>
    <mergeCell ref="AN514:AO514"/>
    <mergeCell ref="AR514:AS514"/>
    <mergeCell ref="AT514:AU514"/>
    <mergeCell ref="AV514:AX514"/>
    <mergeCell ref="AY514:BA514"/>
    <mergeCell ref="BB514:BC514"/>
    <mergeCell ref="C516:D516"/>
    <mergeCell ref="E516:F516"/>
    <mergeCell ref="G516:H516"/>
    <mergeCell ref="I516:M516"/>
    <mergeCell ref="N516:O516"/>
    <mergeCell ref="P516:Q516"/>
    <mergeCell ref="R516:S516"/>
    <mergeCell ref="AP516:AQ516"/>
    <mergeCell ref="AR516:AS516"/>
    <mergeCell ref="AT516:AU516"/>
    <mergeCell ref="AV516:AX516"/>
    <mergeCell ref="AY516:BA516"/>
    <mergeCell ref="BB516:BC516"/>
    <mergeCell ref="AP514:AQ514"/>
    <mergeCell ref="AP515:AQ515"/>
    <mergeCell ref="AR515:AS515"/>
    <mergeCell ref="AT515:AU515"/>
    <mergeCell ref="AV515:AX515"/>
    <mergeCell ref="AY515:BA515"/>
    <mergeCell ref="BB515:BC515"/>
    <mergeCell ref="T518:U518"/>
    <mergeCell ref="V518:X518"/>
    <mergeCell ref="Y518:Z518"/>
    <mergeCell ref="AB518:AC518"/>
    <mergeCell ref="AD518:AE518"/>
    <mergeCell ref="AF518:AH518"/>
    <mergeCell ref="AI518:AK518"/>
    <mergeCell ref="C518:D518"/>
    <mergeCell ref="E518:F518"/>
    <mergeCell ref="G518:H518"/>
    <mergeCell ref="I518:M518"/>
    <mergeCell ref="N518:O518"/>
    <mergeCell ref="P518:Q518"/>
    <mergeCell ref="R518:S518"/>
    <mergeCell ref="AL519:AM519"/>
    <mergeCell ref="AN519:AO519"/>
    <mergeCell ref="T519:U519"/>
    <mergeCell ref="V519:X519"/>
    <mergeCell ref="Y519:Z519"/>
    <mergeCell ref="AB519:AC519"/>
    <mergeCell ref="AD519:AE519"/>
    <mergeCell ref="AF519:AH519"/>
    <mergeCell ref="AI519:AK519"/>
    <mergeCell ref="C514:D514"/>
    <mergeCell ref="E514:F514"/>
    <mergeCell ref="G514:H514"/>
    <mergeCell ref="I514:M514"/>
    <mergeCell ref="N514:O514"/>
    <mergeCell ref="P514:Q514"/>
    <mergeCell ref="R514:S514"/>
    <mergeCell ref="C515:D515"/>
    <mergeCell ref="E515:F515"/>
    <mergeCell ref="G515:H515"/>
    <mergeCell ref="I515:M515"/>
    <mergeCell ref="N515:O515"/>
    <mergeCell ref="P515:Q515"/>
    <mergeCell ref="R515:S515"/>
    <mergeCell ref="AL517:AM517"/>
    <mergeCell ref="AN517:AO517"/>
    <mergeCell ref="AP517:AQ517"/>
    <mergeCell ref="AR517:AS517"/>
    <mergeCell ref="AT517:AU517"/>
    <mergeCell ref="AV517:AX517"/>
    <mergeCell ref="AY517:BA517"/>
    <mergeCell ref="BB517:BC517"/>
    <mergeCell ref="T517:U517"/>
    <mergeCell ref="V517:X517"/>
    <mergeCell ref="Y517:Z517"/>
    <mergeCell ref="AB517:AC517"/>
    <mergeCell ref="AD517:AE517"/>
    <mergeCell ref="AF517:AH517"/>
    <mergeCell ref="AI517:AK517"/>
    <mergeCell ref="C517:D517"/>
    <mergeCell ref="E517:F517"/>
    <mergeCell ref="G517:H517"/>
    <mergeCell ref="I517:M517"/>
    <mergeCell ref="N517:O517"/>
    <mergeCell ref="P517:Q517"/>
    <mergeCell ref="R517:S517"/>
    <mergeCell ref="AP518:AQ518"/>
    <mergeCell ref="AP519:AQ519"/>
    <mergeCell ref="AR519:AS519"/>
    <mergeCell ref="AT519:AU519"/>
    <mergeCell ref="AV519:AX519"/>
    <mergeCell ref="AY519:BA519"/>
    <mergeCell ref="BB519:BC519"/>
    <mergeCell ref="AL518:AM518"/>
    <mergeCell ref="AN518:AO518"/>
    <mergeCell ref="AR518:AS518"/>
    <mergeCell ref="AT518:AU518"/>
    <mergeCell ref="AV518:AX518"/>
    <mergeCell ref="AY518:BA518"/>
    <mergeCell ref="BB518:BC518"/>
    <mergeCell ref="C519:D519"/>
    <mergeCell ref="E519:F519"/>
    <mergeCell ref="G519:H519"/>
    <mergeCell ref="I519:M519"/>
    <mergeCell ref="N519:O519"/>
    <mergeCell ref="P519:Q519"/>
    <mergeCell ref="R519:S519"/>
    <mergeCell ref="AL520:AM520"/>
    <mergeCell ref="AN520:AO520"/>
    <mergeCell ref="AP520:AQ520"/>
    <mergeCell ref="AR520:AS520"/>
    <mergeCell ref="AT520:AU520"/>
    <mergeCell ref="AV520:AX520"/>
    <mergeCell ref="AY520:BA520"/>
    <mergeCell ref="BB520:BC520"/>
    <mergeCell ref="T520:U520"/>
    <mergeCell ref="V520:X520"/>
    <mergeCell ref="Y520:Z520"/>
    <mergeCell ref="AB520:AC520"/>
    <mergeCell ref="AD520:AE520"/>
    <mergeCell ref="AF520:AH520"/>
    <mergeCell ref="AI520:AK520"/>
    <mergeCell ref="C520:D520"/>
    <mergeCell ref="E520:F520"/>
    <mergeCell ref="G520:H520"/>
    <mergeCell ref="I520:M520"/>
    <mergeCell ref="N520:O520"/>
    <mergeCell ref="P520:Q520"/>
    <mergeCell ref="R520:S520"/>
    <mergeCell ref="AL521:AM521"/>
    <mergeCell ref="AN521:AO521"/>
    <mergeCell ref="AP521:AQ521"/>
    <mergeCell ref="AR521:AS521"/>
    <mergeCell ref="AT521:AU521"/>
    <mergeCell ref="AV521:AX521"/>
    <mergeCell ref="AY521:BA521"/>
    <mergeCell ref="BB521:BC521"/>
    <mergeCell ref="T521:U521"/>
    <mergeCell ref="V521:X521"/>
    <mergeCell ref="Y521:Z521"/>
    <mergeCell ref="AB521:AC521"/>
    <mergeCell ref="AD521:AE521"/>
    <mergeCell ref="AF521:AH521"/>
    <mergeCell ref="AI521:AK521"/>
    <mergeCell ref="C521:D521"/>
    <mergeCell ref="E521:F521"/>
    <mergeCell ref="G521:H521"/>
    <mergeCell ref="I521:M521"/>
    <mergeCell ref="N521:O521"/>
    <mergeCell ref="P521:Q521"/>
    <mergeCell ref="R521:S521"/>
    <mergeCell ref="AL524:AM524"/>
    <mergeCell ref="AN524:AO524"/>
    <mergeCell ref="T524:U524"/>
    <mergeCell ref="V524:X524"/>
    <mergeCell ref="Y524:Z524"/>
    <mergeCell ref="AB524:AC524"/>
    <mergeCell ref="AD524:AE524"/>
    <mergeCell ref="AF524:AH524"/>
    <mergeCell ref="AI524:AK524"/>
    <mergeCell ref="AL525:AM525"/>
    <mergeCell ref="AN525:AO525"/>
    <mergeCell ref="T525:U525"/>
    <mergeCell ref="V525:X525"/>
    <mergeCell ref="Y525:Z525"/>
    <mergeCell ref="AB525:AC525"/>
    <mergeCell ref="AD525:AE525"/>
    <mergeCell ref="AF525:AH525"/>
    <mergeCell ref="AI525:AK525"/>
    <mergeCell ref="AL522:AM522"/>
    <mergeCell ref="AN522:AO522"/>
    <mergeCell ref="AP522:AQ522"/>
    <mergeCell ref="AR522:AS522"/>
    <mergeCell ref="AT522:AU522"/>
    <mergeCell ref="AV522:AX522"/>
    <mergeCell ref="AY522:BA522"/>
    <mergeCell ref="BB522:BC522"/>
    <mergeCell ref="T522:U522"/>
    <mergeCell ref="V522:X522"/>
    <mergeCell ref="Y522:Z522"/>
    <mergeCell ref="AB522:AC522"/>
    <mergeCell ref="AD522:AE522"/>
    <mergeCell ref="AF522:AH522"/>
    <mergeCell ref="AI522:AK522"/>
    <mergeCell ref="C522:D522"/>
    <mergeCell ref="E522:F522"/>
    <mergeCell ref="G522:H522"/>
    <mergeCell ref="I522:M522"/>
    <mergeCell ref="N522:O522"/>
    <mergeCell ref="P522:Q522"/>
    <mergeCell ref="R522:S522"/>
    <mergeCell ref="T523:U523"/>
    <mergeCell ref="V523:X523"/>
    <mergeCell ref="Y523:Z523"/>
    <mergeCell ref="AB523:AC523"/>
    <mergeCell ref="AD523:AE523"/>
    <mergeCell ref="AF523:AH523"/>
    <mergeCell ref="AI523:AK523"/>
    <mergeCell ref="AL523:AM523"/>
    <mergeCell ref="AN523:AO523"/>
    <mergeCell ref="AR523:AS523"/>
    <mergeCell ref="AT523:AU523"/>
    <mergeCell ref="AV523:AX523"/>
    <mergeCell ref="AY523:BA523"/>
    <mergeCell ref="BB523:BC523"/>
    <mergeCell ref="C525:D525"/>
    <mergeCell ref="E525:F525"/>
    <mergeCell ref="G525:H525"/>
    <mergeCell ref="I525:M525"/>
    <mergeCell ref="N525:O525"/>
    <mergeCell ref="P525:Q525"/>
    <mergeCell ref="R525:S525"/>
    <mergeCell ref="AP525:AQ525"/>
    <mergeCell ref="AR525:AS525"/>
    <mergeCell ref="AT525:AU525"/>
    <mergeCell ref="AV525:AX525"/>
    <mergeCell ref="AY525:BA525"/>
    <mergeCell ref="BB525:BC525"/>
    <mergeCell ref="AP523:AQ523"/>
    <mergeCell ref="AP524:AQ524"/>
    <mergeCell ref="AR524:AS524"/>
    <mergeCell ref="AT524:AU524"/>
    <mergeCell ref="AV524:AX524"/>
    <mergeCell ref="AY524:BA524"/>
    <mergeCell ref="BB524:BC524"/>
    <mergeCell ref="T527:U527"/>
    <mergeCell ref="V527:X527"/>
    <mergeCell ref="Y527:Z527"/>
    <mergeCell ref="AB527:AC527"/>
    <mergeCell ref="AD527:AE527"/>
    <mergeCell ref="AF527:AH527"/>
    <mergeCell ref="AI527:AK527"/>
    <mergeCell ref="C527:D527"/>
    <mergeCell ref="E527:F527"/>
    <mergeCell ref="G527:H527"/>
    <mergeCell ref="I527:M527"/>
    <mergeCell ref="N527:O527"/>
    <mergeCell ref="P527:Q527"/>
    <mergeCell ref="R527:S527"/>
    <mergeCell ref="AL528:AM528"/>
    <mergeCell ref="AN528:AO528"/>
    <mergeCell ref="T528:U528"/>
    <mergeCell ref="V528:X528"/>
    <mergeCell ref="Y528:Z528"/>
    <mergeCell ref="AB528:AC528"/>
    <mergeCell ref="AD528:AE528"/>
    <mergeCell ref="AF528:AH528"/>
    <mergeCell ref="AI528:AK528"/>
    <mergeCell ref="C523:D523"/>
    <mergeCell ref="E523:F523"/>
    <mergeCell ref="G523:H523"/>
    <mergeCell ref="I523:M523"/>
    <mergeCell ref="N523:O523"/>
    <mergeCell ref="P523:Q523"/>
    <mergeCell ref="R523:S523"/>
    <mergeCell ref="C524:D524"/>
    <mergeCell ref="E524:F524"/>
    <mergeCell ref="G524:H524"/>
    <mergeCell ref="I524:M524"/>
    <mergeCell ref="N524:O524"/>
    <mergeCell ref="P524:Q524"/>
    <mergeCell ref="R524:S524"/>
    <mergeCell ref="AL526:AM526"/>
    <mergeCell ref="AN526:AO526"/>
    <mergeCell ref="AP526:AQ526"/>
    <mergeCell ref="AR526:AS526"/>
    <mergeCell ref="AT526:AU526"/>
    <mergeCell ref="AV526:AX526"/>
    <mergeCell ref="AY526:BA526"/>
    <mergeCell ref="BB526:BC526"/>
    <mergeCell ref="T526:U526"/>
    <mergeCell ref="V526:X526"/>
    <mergeCell ref="Y526:Z526"/>
    <mergeCell ref="AB526:AC526"/>
    <mergeCell ref="AD526:AE526"/>
    <mergeCell ref="AF526:AH526"/>
    <mergeCell ref="AI526:AK526"/>
    <mergeCell ref="C526:D526"/>
    <mergeCell ref="E526:F526"/>
    <mergeCell ref="G526:H526"/>
    <mergeCell ref="I526:M526"/>
    <mergeCell ref="N526:O526"/>
    <mergeCell ref="P526:Q526"/>
    <mergeCell ref="R526:S526"/>
    <mergeCell ref="AP527:AQ527"/>
    <mergeCell ref="AP528:AQ528"/>
    <mergeCell ref="AR528:AS528"/>
    <mergeCell ref="AT528:AU528"/>
    <mergeCell ref="AV528:AX528"/>
    <mergeCell ref="AY528:BA528"/>
    <mergeCell ref="BB528:BC528"/>
    <mergeCell ref="AL527:AM527"/>
    <mergeCell ref="AN527:AO527"/>
    <mergeCell ref="AR527:AS527"/>
    <mergeCell ref="AT527:AU527"/>
    <mergeCell ref="AV527:AX527"/>
    <mergeCell ref="AY527:BA527"/>
    <mergeCell ref="BB527:BC527"/>
    <mergeCell ref="C528:D528"/>
    <mergeCell ref="E528:F528"/>
    <mergeCell ref="G528:H528"/>
    <mergeCell ref="I528:M528"/>
    <mergeCell ref="N528:O528"/>
    <mergeCell ref="P528:Q528"/>
    <mergeCell ref="R528:S528"/>
    <mergeCell ref="AL529:AM529"/>
    <mergeCell ref="AN529:AO529"/>
    <mergeCell ref="AP529:AQ529"/>
    <mergeCell ref="AR529:AS529"/>
    <mergeCell ref="AT529:AU529"/>
    <mergeCell ref="AV529:AX529"/>
    <mergeCell ref="AY529:BA529"/>
    <mergeCell ref="BB529:BC529"/>
    <mergeCell ref="T529:U529"/>
    <mergeCell ref="V529:X529"/>
    <mergeCell ref="Y529:Z529"/>
    <mergeCell ref="AB529:AC529"/>
    <mergeCell ref="AD529:AE529"/>
    <mergeCell ref="AF529:AH529"/>
    <mergeCell ref="AI529:AK529"/>
    <mergeCell ref="C529:D529"/>
    <mergeCell ref="E529:F529"/>
    <mergeCell ref="G529:H529"/>
    <mergeCell ref="I529:M529"/>
    <mergeCell ref="N529:O529"/>
    <mergeCell ref="P529:Q529"/>
    <mergeCell ref="R529:S529"/>
    <mergeCell ref="AL530:AM530"/>
    <mergeCell ref="AN530:AO530"/>
    <mergeCell ref="AP530:AQ530"/>
    <mergeCell ref="AR530:AS530"/>
    <mergeCell ref="AT530:AU530"/>
    <mergeCell ref="AV530:AX530"/>
    <mergeCell ref="AY530:BA530"/>
    <mergeCell ref="BB530:BC530"/>
    <mergeCell ref="T530:U530"/>
    <mergeCell ref="V530:X530"/>
    <mergeCell ref="Y530:Z530"/>
    <mergeCell ref="AB530:AC530"/>
    <mergeCell ref="AD530:AE530"/>
    <mergeCell ref="AF530:AH530"/>
    <mergeCell ref="AI530:AK530"/>
    <mergeCell ref="C530:D530"/>
    <mergeCell ref="E530:F530"/>
    <mergeCell ref="G530:H530"/>
    <mergeCell ref="I530:M530"/>
    <mergeCell ref="N530:O530"/>
    <mergeCell ref="P530:Q530"/>
    <mergeCell ref="R530:S530"/>
    <mergeCell ref="AL533:AM533"/>
    <mergeCell ref="AN533:AO533"/>
    <mergeCell ref="T533:U533"/>
    <mergeCell ref="V533:X533"/>
    <mergeCell ref="Y533:Z533"/>
    <mergeCell ref="AB533:AC533"/>
    <mergeCell ref="AD533:AE533"/>
    <mergeCell ref="AF533:AH533"/>
    <mergeCell ref="AI533:AK533"/>
    <mergeCell ref="AL534:AM534"/>
    <mergeCell ref="AN534:AO534"/>
    <mergeCell ref="T534:U534"/>
    <mergeCell ref="V534:X534"/>
    <mergeCell ref="Y534:Z534"/>
    <mergeCell ref="AB534:AC534"/>
    <mergeCell ref="AD534:AE534"/>
    <mergeCell ref="AF534:AH534"/>
    <mergeCell ref="AI534:AK534"/>
    <mergeCell ref="AL531:AM531"/>
    <mergeCell ref="AN531:AO531"/>
    <mergeCell ref="AP531:AQ531"/>
    <mergeCell ref="AR531:AS531"/>
    <mergeCell ref="AT531:AU531"/>
    <mergeCell ref="AV531:AX531"/>
    <mergeCell ref="AY531:BA531"/>
    <mergeCell ref="BB531:BC531"/>
    <mergeCell ref="T531:U531"/>
    <mergeCell ref="V531:X531"/>
    <mergeCell ref="Y531:Z531"/>
    <mergeCell ref="AB531:AC531"/>
    <mergeCell ref="AD531:AE531"/>
    <mergeCell ref="AF531:AH531"/>
    <mergeCell ref="AI531:AK531"/>
    <mergeCell ref="C531:D531"/>
    <mergeCell ref="E531:F531"/>
    <mergeCell ref="G531:H531"/>
    <mergeCell ref="I531:M531"/>
    <mergeCell ref="N531:O531"/>
    <mergeCell ref="P531:Q531"/>
    <mergeCell ref="R531:S531"/>
    <mergeCell ref="T532:U532"/>
    <mergeCell ref="V532:X532"/>
    <mergeCell ref="Y532:Z532"/>
    <mergeCell ref="AB532:AC532"/>
    <mergeCell ref="AD532:AE532"/>
    <mergeCell ref="AF532:AH532"/>
    <mergeCell ref="AI532:AK532"/>
    <mergeCell ref="AL532:AM532"/>
    <mergeCell ref="AN532:AO532"/>
    <mergeCell ref="AR532:AS532"/>
    <mergeCell ref="AT532:AU532"/>
    <mergeCell ref="AV532:AX532"/>
    <mergeCell ref="AY532:BA532"/>
    <mergeCell ref="BB532:BC532"/>
    <mergeCell ref="C534:D534"/>
    <mergeCell ref="E534:F534"/>
    <mergeCell ref="G534:H534"/>
    <mergeCell ref="I534:M534"/>
    <mergeCell ref="N534:O534"/>
    <mergeCell ref="P534:Q534"/>
    <mergeCell ref="R534:S534"/>
    <mergeCell ref="AP534:AQ534"/>
    <mergeCell ref="AR534:AS534"/>
    <mergeCell ref="AT534:AU534"/>
    <mergeCell ref="AV534:AX534"/>
    <mergeCell ref="AY534:BA534"/>
    <mergeCell ref="BB534:BC534"/>
    <mergeCell ref="AP532:AQ532"/>
    <mergeCell ref="AP533:AQ533"/>
    <mergeCell ref="AR533:AS533"/>
    <mergeCell ref="AT533:AU533"/>
    <mergeCell ref="AV533:AX533"/>
    <mergeCell ref="AY533:BA533"/>
    <mergeCell ref="BB533:BC533"/>
    <mergeCell ref="T536:U536"/>
    <mergeCell ref="V536:X536"/>
    <mergeCell ref="Y536:Z536"/>
    <mergeCell ref="AB536:AC536"/>
    <mergeCell ref="AD536:AE536"/>
    <mergeCell ref="AF536:AH536"/>
    <mergeCell ref="AI536:AK536"/>
    <mergeCell ref="C536:D536"/>
    <mergeCell ref="E536:F536"/>
    <mergeCell ref="G536:H536"/>
    <mergeCell ref="I536:M536"/>
    <mergeCell ref="N536:O536"/>
    <mergeCell ref="P536:Q536"/>
    <mergeCell ref="R536:S536"/>
    <mergeCell ref="AL537:AM537"/>
    <mergeCell ref="AN537:AO537"/>
    <mergeCell ref="T537:U537"/>
    <mergeCell ref="V537:X537"/>
    <mergeCell ref="Y537:Z537"/>
    <mergeCell ref="AB537:AC537"/>
    <mergeCell ref="AD537:AE537"/>
    <mergeCell ref="AF537:AH537"/>
    <mergeCell ref="AI537:AK537"/>
    <mergeCell ref="C532:D532"/>
    <mergeCell ref="E532:F532"/>
    <mergeCell ref="G532:H532"/>
    <mergeCell ref="I532:M532"/>
    <mergeCell ref="N532:O532"/>
    <mergeCell ref="P532:Q532"/>
    <mergeCell ref="R532:S532"/>
    <mergeCell ref="C533:D533"/>
    <mergeCell ref="E533:F533"/>
    <mergeCell ref="G533:H533"/>
    <mergeCell ref="I533:M533"/>
    <mergeCell ref="N533:O533"/>
    <mergeCell ref="P533:Q533"/>
    <mergeCell ref="R533:S533"/>
    <mergeCell ref="AL535:AM535"/>
    <mergeCell ref="AN535:AO535"/>
    <mergeCell ref="AP535:AQ535"/>
    <mergeCell ref="AR535:AS535"/>
    <mergeCell ref="AT535:AU535"/>
    <mergeCell ref="AV535:AX535"/>
    <mergeCell ref="AY535:BA535"/>
    <mergeCell ref="BB535:BC535"/>
    <mergeCell ref="T535:U535"/>
    <mergeCell ref="V535:X535"/>
    <mergeCell ref="Y535:Z535"/>
    <mergeCell ref="AB535:AC535"/>
    <mergeCell ref="AD535:AE535"/>
    <mergeCell ref="AF535:AH535"/>
    <mergeCell ref="AI535:AK535"/>
    <mergeCell ref="C535:D535"/>
    <mergeCell ref="E535:F535"/>
    <mergeCell ref="G535:H535"/>
    <mergeCell ref="I535:M535"/>
    <mergeCell ref="N535:O535"/>
    <mergeCell ref="P535:Q535"/>
    <mergeCell ref="R535:S535"/>
    <mergeCell ref="AP536:AQ536"/>
    <mergeCell ref="AP537:AQ537"/>
    <mergeCell ref="AR537:AS537"/>
    <mergeCell ref="AT537:AU537"/>
    <mergeCell ref="AV537:AX537"/>
    <mergeCell ref="AY537:BA537"/>
    <mergeCell ref="BB537:BC537"/>
    <mergeCell ref="AL536:AM536"/>
    <mergeCell ref="AN536:AO536"/>
    <mergeCell ref="AR536:AS536"/>
    <mergeCell ref="AT536:AU536"/>
    <mergeCell ref="AV536:AX536"/>
    <mergeCell ref="AY536:BA536"/>
    <mergeCell ref="BB536:BC536"/>
    <mergeCell ref="C537:D537"/>
    <mergeCell ref="E537:F537"/>
    <mergeCell ref="G537:H537"/>
    <mergeCell ref="I537:M537"/>
    <mergeCell ref="N537:O537"/>
    <mergeCell ref="P537:Q537"/>
    <mergeCell ref="R537:S537"/>
    <mergeCell ref="AL538:AM538"/>
    <mergeCell ref="AN538:AO538"/>
    <mergeCell ref="AP538:AQ538"/>
    <mergeCell ref="AR538:AS538"/>
    <mergeCell ref="AT538:AU538"/>
    <mergeCell ref="AV538:AX538"/>
    <mergeCell ref="AY538:BA538"/>
    <mergeCell ref="BB538:BC538"/>
    <mergeCell ref="T538:U538"/>
    <mergeCell ref="V538:X538"/>
    <mergeCell ref="Y538:Z538"/>
    <mergeCell ref="AB538:AC538"/>
    <mergeCell ref="AD538:AE538"/>
    <mergeCell ref="AF538:AH538"/>
    <mergeCell ref="AI538:AK538"/>
    <mergeCell ref="C538:D538"/>
    <mergeCell ref="E538:F538"/>
    <mergeCell ref="G538:H538"/>
    <mergeCell ref="I538:M538"/>
    <mergeCell ref="N538:O538"/>
    <mergeCell ref="P538:Q538"/>
    <mergeCell ref="R538:S538"/>
    <mergeCell ref="AL539:AM539"/>
    <mergeCell ref="AN539:AO539"/>
    <mergeCell ref="AP539:AQ539"/>
    <mergeCell ref="AR539:AS539"/>
    <mergeCell ref="AT539:AU539"/>
    <mergeCell ref="AV539:AX539"/>
    <mergeCell ref="AY539:BA539"/>
    <mergeCell ref="BB539:BC539"/>
    <mergeCell ref="T539:U539"/>
    <mergeCell ref="V539:X539"/>
    <mergeCell ref="Y539:Z539"/>
    <mergeCell ref="AB539:AC539"/>
    <mergeCell ref="AD539:AE539"/>
    <mergeCell ref="AF539:AH539"/>
    <mergeCell ref="AI539:AK539"/>
    <mergeCell ref="C539:D539"/>
    <mergeCell ref="E539:F539"/>
    <mergeCell ref="G539:H539"/>
    <mergeCell ref="I539:M539"/>
    <mergeCell ref="N539:O539"/>
    <mergeCell ref="P539:Q539"/>
    <mergeCell ref="R539:S539"/>
    <mergeCell ref="AL542:AM542"/>
    <mergeCell ref="AN542:AO542"/>
    <mergeCell ref="T542:U542"/>
    <mergeCell ref="V542:X542"/>
    <mergeCell ref="Y542:Z542"/>
    <mergeCell ref="AB542:AC542"/>
    <mergeCell ref="AD542:AE542"/>
    <mergeCell ref="AF542:AH542"/>
    <mergeCell ref="AI542:AK542"/>
    <mergeCell ref="AL543:AM543"/>
    <mergeCell ref="AN543:AO543"/>
    <mergeCell ref="T543:U543"/>
    <mergeCell ref="V543:X543"/>
    <mergeCell ref="Y543:Z543"/>
    <mergeCell ref="AB543:AC543"/>
    <mergeCell ref="AD543:AE543"/>
    <mergeCell ref="AF543:AH543"/>
    <mergeCell ref="AI543:AK543"/>
    <mergeCell ref="AL540:AM540"/>
    <mergeCell ref="AN540:AO540"/>
    <mergeCell ref="AP540:AQ540"/>
    <mergeCell ref="AR540:AS540"/>
    <mergeCell ref="AT540:AU540"/>
    <mergeCell ref="AV540:AX540"/>
    <mergeCell ref="AY540:BA540"/>
    <mergeCell ref="BB540:BC540"/>
    <mergeCell ref="T540:U540"/>
    <mergeCell ref="V540:X540"/>
    <mergeCell ref="Y540:Z540"/>
    <mergeCell ref="AB540:AC540"/>
    <mergeCell ref="AD540:AE540"/>
    <mergeCell ref="AF540:AH540"/>
    <mergeCell ref="AI540:AK540"/>
    <mergeCell ref="C540:D540"/>
    <mergeCell ref="E540:F540"/>
    <mergeCell ref="G540:H540"/>
    <mergeCell ref="I540:M540"/>
    <mergeCell ref="N540:O540"/>
    <mergeCell ref="P540:Q540"/>
    <mergeCell ref="R540:S540"/>
    <mergeCell ref="T541:U541"/>
    <mergeCell ref="V541:X541"/>
    <mergeCell ref="Y541:Z541"/>
    <mergeCell ref="AB541:AC541"/>
    <mergeCell ref="AD541:AE541"/>
    <mergeCell ref="AF541:AH541"/>
    <mergeCell ref="AI541:AK541"/>
    <mergeCell ref="AL541:AM541"/>
    <mergeCell ref="AN541:AO541"/>
    <mergeCell ref="AR541:AS541"/>
    <mergeCell ref="AT541:AU541"/>
    <mergeCell ref="AV541:AX541"/>
    <mergeCell ref="AY541:BA541"/>
    <mergeCell ref="BB541:BC541"/>
    <mergeCell ref="C543:D543"/>
    <mergeCell ref="E543:F543"/>
    <mergeCell ref="G543:H543"/>
    <mergeCell ref="I543:M543"/>
    <mergeCell ref="N543:O543"/>
    <mergeCell ref="P543:Q543"/>
    <mergeCell ref="R543:S543"/>
    <mergeCell ref="AP543:AQ543"/>
    <mergeCell ref="AR543:AS543"/>
    <mergeCell ref="AT543:AU543"/>
    <mergeCell ref="AV543:AX543"/>
    <mergeCell ref="AY543:BA543"/>
    <mergeCell ref="BB543:BC543"/>
    <mergeCell ref="AP541:AQ541"/>
    <mergeCell ref="AP542:AQ542"/>
    <mergeCell ref="AR542:AS542"/>
    <mergeCell ref="AT542:AU542"/>
    <mergeCell ref="AV542:AX542"/>
    <mergeCell ref="AY542:BA542"/>
    <mergeCell ref="BB542:BC542"/>
    <mergeCell ref="T545:U545"/>
    <mergeCell ref="V545:X545"/>
    <mergeCell ref="Y545:Z545"/>
    <mergeCell ref="AB545:AC545"/>
    <mergeCell ref="AD545:AE545"/>
    <mergeCell ref="AF545:AH545"/>
    <mergeCell ref="AI545:AK545"/>
    <mergeCell ref="C545:D545"/>
    <mergeCell ref="E545:F545"/>
    <mergeCell ref="G545:H545"/>
    <mergeCell ref="I545:M545"/>
    <mergeCell ref="N545:O545"/>
    <mergeCell ref="P545:Q545"/>
    <mergeCell ref="R545:S545"/>
    <mergeCell ref="AL546:AM546"/>
    <mergeCell ref="AN546:AO546"/>
    <mergeCell ref="T546:U546"/>
    <mergeCell ref="V546:X546"/>
    <mergeCell ref="Y546:Z546"/>
    <mergeCell ref="AB546:AC546"/>
    <mergeCell ref="AD546:AE546"/>
    <mergeCell ref="AF546:AH546"/>
    <mergeCell ref="AI546:AK546"/>
    <mergeCell ref="C541:D541"/>
    <mergeCell ref="E541:F541"/>
    <mergeCell ref="G541:H541"/>
    <mergeCell ref="I541:M541"/>
    <mergeCell ref="N541:O541"/>
    <mergeCell ref="P541:Q541"/>
    <mergeCell ref="R541:S541"/>
    <mergeCell ref="C542:D542"/>
    <mergeCell ref="E542:F542"/>
    <mergeCell ref="G542:H542"/>
    <mergeCell ref="I542:M542"/>
    <mergeCell ref="N542:O542"/>
    <mergeCell ref="P542:Q542"/>
    <mergeCell ref="R542:S542"/>
    <mergeCell ref="AL544:AM544"/>
    <mergeCell ref="AN544:AO544"/>
    <mergeCell ref="AP544:AQ544"/>
    <mergeCell ref="AR544:AS544"/>
    <mergeCell ref="AT544:AU544"/>
    <mergeCell ref="AV544:AX544"/>
    <mergeCell ref="AY544:BA544"/>
    <mergeCell ref="BB544:BC544"/>
    <mergeCell ref="T544:U544"/>
    <mergeCell ref="V544:X544"/>
    <mergeCell ref="Y544:Z544"/>
    <mergeCell ref="AB544:AC544"/>
    <mergeCell ref="AD544:AE544"/>
    <mergeCell ref="AF544:AH544"/>
    <mergeCell ref="AI544:AK544"/>
    <mergeCell ref="C544:D544"/>
    <mergeCell ref="E544:F544"/>
    <mergeCell ref="G544:H544"/>
    <mergeCell ref="I544:M544"/>
    <mergeCell ref="N544:O544"/>
    <mergeCell ref="P544:Q544"/>
    <mergeCell ref="R544:S544"/>
    <mergeCell ref="AP545:AQ545"/>
    <mergeCell ref="AP546:AQ546"/>
    <mergeCell ref="AR546:AS546"/>
    <mergeCell ref="AT546:AU546"/>
    <mergeCell ref="AV546:AX546"/>
    <mergeCell ref="AY546:BA546"/>
    <mergeCell ref="BB546:BC546"/>
    <mergeCell ref="AL545:AM545"/>
    <mergeCell ref="AN545:AO545"/>
    <mergeCell ref="AR545:AS545"/>
    <mergeCell ref="AT545:AU545"/>
    <mergeCell ref="AV545:AX545"/>
    <mergeCell ref="AY545:BA545"/>
    <mergeCell ref="BB545:BC545"/>
    <mergeCell ref="C546:D546"/>
    <mergeCell ref="E546:F546"/>
    <mergeCell ref="G546:H546"/>
    <mergeCell ref="I546:M546"/>
    <mergeCell ref="N546:O546"/>
    <mergeCell ref="P546:Q546"/>
    <mergeCell ref="R546:S546"/>
    <mergeCell ref="AL547:AM547"/>
    <mergeCell ref="AN547:AO547"/>
    <mergeCell ref="AP547:AQ547"/>
    <mergeCell ref="AR547:AS547"/>
    <mergeCell ref="AT547:AU547"/>
    <mergeCell ref="AV547:AX547"/>
    <mergeCell ref="AY547:BA547"/>
    <mergeCell ref="BB547:BC547"/>
    <mergeCell ref="T547:U547"/>
    <mergeCell ref="V547:X547"/>
    <mergeCell ref="Y547:Z547"/>
    <mergeCell ref="AB547:AC547"/>
    <mergeCell ref="AD547:AE547"/>
    <mergeCell ref="AF547:AH547"/>
    <mergeCell ref="AI547:AK547"/>
    <mergeCell ref="C547:D547"/>
    <mergeCell ref="E547:F547"/>
    <mergeCell ref="G547:H547"/>
    <mergeCell ref="I547:M547"/>
    <mergeCell ref="N547:O547"/>
    <mergeCell ref="P547:Q547"/>
    <mergeCell ref="R547:S547"/>
    <mergeCell ref="AL548:AM548"/>
    <mergeCell ref="AN548:AO548"/>
    <mergeCell ref="AP548:AQ548"/>
    <mergeCell ref="AR548:AS548"/>
    <mergeCell ref="AT548:AU548"/>
    <mergeCell ref="AV548:AX548"/>
    <mergeCell ref="AY548:BA548"/>
    <mergeCell ref="BB548:BC548"/>
    <mergeCell ref="T548:U548"/>
    <mergeCell ref="V548:X548"/>
    <mergeCell ref="Y548:Z548"/>
    <mergeCell ref="AB548:AC548"/>
    <mergeCell ref="AD548:AE548"/>
    <mergeCell ref="AF548:AH548"/>
    <mergeCell ref="AI548:AK548"/>
    <mergeCell ref="C548:D548"/>
    <mergeCell ref="E548:F548"/>
    <mergeCell ref="G548:H548"/>
    <mergeCell ref="I548:M548"/>
    <mergeCell ref="N548:O548"/>
    <mergeCell ref="P548:Q548"/>
    <mergeCell ref="R548:S548"/>
    <mergeCell ref="AL551:AM551"/>
    <mergeCell ref="AN551:AO551"/>
    <mergeCell ref="T551:U551"/>
    <mergeCell ref="V551:X551"/>
    <mergeCell ref="Y551:Z551"/>
    <mergeCell ref="AB551:AC551"/>
    <mergeCell ref="AD551:AE551"/>
    <mergeCell ref="AF551:AH551"/>
    <mergeCell ref="AI551:AK551"/>
    <mergeCell ref="AL552:AM552"/>
    <mergeCell ref="AN552:AO552"/>
    <mergeCell ref="T552:U552"/>
    <mergeCell ref="V552:X552"/>
    <mergeCell ref="Y552:Z552"/>
    <mergeCell ref="AB552:AC552"/>
    <mergeCell ref="AD552:AE552"/>
    <mergeCell ref="AF552:AH552"/>
    <mergeCell ref="AI552:AK552"/>
    <mergeCell ref="AL549:AM549"/>
    <mergeCell ref="AN549:AO549"/>
    <mergeCell ref="AP549:AQ549"/>
    <mergeCell ref="AR549:AS549"/>
    <mergeCell ref="AT549:AU549"/>
    <mergeCell ref="AV549:AX549"/>
    <mergeCell ref="AY549:BA549"/>
    <mergeCell ref="BB549:BC549"/>
    <mergeCell ref="T549:U549"/>
    <mergeCell ref="V549:X549"/>
    <mergeCell ref="Y549:Z549"/>
    <mergeCell ref="AB549:AC549"/>
    <mergeCell ref="AD549:AE549"/>
    <mergeCell ref="AF549:AH549"/>
    <mergeCell ref="AI549:AK549"/>
    <mergeCell ref="C549:D549"/>
    <mergeCell ref="E549:F549"/>
    <mergeCell ref="G549:H549"/>
    <mergeCell ref="I549:M549"/>
    <mergeCell ref="N549:O549"/>
    <mergeCell ref="P549:Q549"/>
    <mergeCell ref="R549:S549"/>
    <mergeCell ref="T550:U550"/>
    <mergeCell ref="V550:X550"/>
    <mergeCell ref="Y550:Z550"/>
    <mergeCell ref="AB550:AC550"/>
    <mergeCell ref="AD550:AE550"/>
    <mergeCell ref="AF550:AH550"/>
    <mergeCell ref="AI550:AK550"/>
    <mergeCell ref="AL550:AM550"/>
    <mergeCell ref="AN550:AO550"/>
    <mergeCell ref="AR550:AS550"/>
    <mergeCell ref="AT550:AU550"/>
    <mergeCell ref="AV550:AX550"/>
    <mergeCell ref="AY550:BA550"/>
    <mergeCell ref="BB550:BC550"/>
    <mergeCell ref="C552:D552"/>
    <mergeCell ref="E552:F552"/>
    <mergeCell ref="G552:H552"/>
    <mergeCell ref="I552:M552"/>
    <mergeCell ref="N552:O552"/>
    <mergeCell ref="P552:Q552"/>
    <mergeCell ref="R552:S552"/>
    <mergeCell ref="AP552:AQ552"/>
    <mergeCell ref="AR552:AS552"/>
    <mergeCell ref="AT552:AU552"/>
    <mergeCell ref="AV552:AX552"/>
    <mergeCell ref="AY552:BA552"/>
    <mergeCell ref="BB552:BC552"/>
    <mergeCell ref="AP550:AQ550"/>
    <mergeCell ref="AP551:AQ551"/>
    <mergeCell ref="AR551:AS551"/>
    <mergeCell ref="AT551:AU551"/>
    <mergeCell ref="AV551:AX551"/>
    <mergeCell ref="AY551:BA551"/>
    <mergeCell ref="BB551:BC551"/>
    <mergeCell ref="T554:U554"/>
    <mergeCell ref="V554:X554"/>
    <mergeCell ref="Y554:Z554"/>
    <mergeCell ref="AB554:AC554"/>
    <mergeCell ref="AD554:AE554"/>
    <mergeCell ref="AF554:AH554"/>
    <mergeCell ref="AI554:AK554"/>
    <mergeCell ref="C554:D554"/>
    <mergeCell ref="E554:F554"/>
    <mergeCell ref="G554:H554"/>
    <mergeCell ref="I554:M554"/>
    <mergeCell ref="N554:O554"/>
    <mergeCell ref="P554:Q554"/>
    <mergeCell ref="R554:S554"/>
    <mergeCell ref="AL555:AM555"/>
    <mergeCell ref="AN555:AO555"/>
    <mergeCell ref="T555:U555"/>
    <mergeCell ref="V555:X555"/>
    <mergeCell ref="Y555:Z555"/>
    <mergeCell ref="AB555:AC555"/>
    <mergeCell ref="AD555:AE555"/>
    <mergeCell ref="AF555:AH555"/>
    <mergeCell ref="AI555:AK555"/>
    <mergeCell ref="C550:D550"/>
    <mergeCell ref="E550:F550"/>
    <mergeCell ref="G550:H550"/>
    <mergeCell ref="I550:M550"/>
    <mergeCell ref="N550:O550"/>
    <mergeCell ref="P550:Q550"/>
    <mergeCell ref="R550:S550"/>
    <mergeCell ref="C551:D551"/>
    <mergeCell ref="E551:F551"/>
    <mergeCell ref="G551:H551"/>
    <mergeCell ref="I551:M551"/>
    <mergeCell ref="N551:O551"/>
    <mergeCell ref="P551:Q551"/>
    <mergeCell ref="R551:S551"/>
    <mergeCell ref="AL553:AM553"/>
    <mergeCell ref="AN553:AO553"/>
    <mergeCell ref="AP553:AQ553"/>
    <mergeCell ref="AR553:AS553"/>
    <mergeCell ref="AT553:AU553"/>
    <mergeCell ref="AV553:AX553"/>
    <mergeCell ref="AY553:BA553"/>
    <mergeCell ref="BB553:BC553"/>
    <mergeCell ref="T553:U553"/>
    <mergeCell ref="V553:X553"/>
    <mergeCell ref="Y553:Z553"/>
    <mergeCell ref="AB553:AC553"/>
    <mergeCell ref="AD553:AE553"/>
    <mergeCell ref="AF553:AH553"/>
    <mergeCell ref="AI553:AK553"/>
    <mergeCell ref="C553:D553"/>
    <mergeCell ref="E553:F553"/>
    <mergeCell ref="G553:H553"/>
    <mergeCell ref="I553:M553"/>
    <mergeCell ref="N553:O553"/>
    <mergeCell ref="P553:Q553"/>
    <mergeCell ref="R553:S553"/>
    <mergeCell ref="AP554:AQ554"/>
    <mergeCell ref="AP555:AQ555"/>
    <mergeCell ref="AR555:AS555"/>
    <mergeCell ref="AT555:AU555"/>
    <mergeCell ref="AV555:AX555"/>
    <mergeCell ref="AY555:BA555"/>
    <mergeCell ref="BB555:BC555"/>
    <mergeCell ref="AL554:AM554"/>
    <mergeCell ref="AN554:AO554"/>
    <mergeCell ref="AR554:AS554"/>
    <mergeCell ref="AT554:AU554"/>
    <mergeCell ref="AV554:AX554"/>
    <mergeCell ref="AY554:BA554"/>
    <mergeCell ref="BB554:BC554"/>
    <mergeCell ref="C555:D555"/>
    <mergeCell ref="E555:F555"/>
    <mergeCell ref="G555:H555"/>
    <mergeCell ref="I555:M555"/>
    <mergeCell ref="N555:O555"/>
    <mergeCell ref="P555:Q555"/>
    <mergeCell ref="R555:S555"/>
    <mergeCell ref="AL556:AM556"/>
    <mergeCell ref="AN556:AO556"/>
    <mergeCell ref="AP556:AQ556"/>
    <mergeCell ref="AR556:AS556"/>
    <mergeCell ref="AT556:AU556"/>
    <mergeCell ref="AV556:AX556"/>
    <mergeCell ref="AY556:BA556"/>
    <mergeCell ref="BB556:BC556"/>
    <mergeCell ref="T556:U556"/>
    <mergeCell ref="V556:X556"/>
    <mergeCell ref="Y556:Z556"/>
    <mergeCell ref="AB556:AC556"/>
    <mergeCell ref="AD556:AE556"/>
    <mergeCell ref="AF556:AH556"/>
    <mergeCell ref="AI556:AK556"/>
    <mergeCell ref="C556:D556"/>
    <mergeCell ref="E556:F556"/>
    <mergeCell ref="G556:H556"/>
    <mergeCell ref="I556:M556"/>
    <mergeCell ref="N556:O556"/>
    <mergeCell ref="P556:Q556"/>
    <mergeCell ref="R556:S556"/>
    <mergeCell ref="AL557:AM557"/>
    <mergeCell ref="AN557:AO557"/>
    <mergeCell ref="AP557:AQ557"/>
    <mergeCell ref="AR557:AS557"/>
    <mergeCell ref="AT557:AU557"/>
    <mergeCell ref="AV557:AX557"/>
    <mergeCell ref="AY557:BA557"/>
    <mergeCell ref="BB557:BC557"/>
    <mergeCell ref="T557:U557"/>
    <mergeCell ref="V557:X557"/>
    <mergeCell ref="Y557:Z557"/>
    <mergeCell ref="AB557:AC557"/>
    <mergeCell ref="AD557:AE557"/>
    <mergeCell ref="AF557:AH557"/>
    <mergeCell ref="AI557:AK557"/>
    <mergeCell ref="C557:D557"/>
    <mergeCell ref="E557:F557"/>
    <mergeCell ref="G557:H557"/>
    <mergeCell ref="I557:M557"/>
    <mergeCell ref="N557:O557"/>
    <mergeCell ref="P557:Q557"/>
    <mergeCell ref="R557:S557"/>
    <mergeCell ref="AL560:AM560"/>
    <mergeCell ref="AN560:AO560"/>
    <mergeCell ref="T560:U560"/>
    <mergeCell ref="V560:X560"/>
    <mergeCell ref="Y560:Z560"/>
    <mergeCell ref="AB560:AC560"/>
    <mergeCell ref="AD560:AE560"/>
    <mergeCell ref="AF560:AH560"/>
    <mergeCell ref="AI560:AK560"/>
    <mergeCell ref="AL561:AM561"/>
    <mergeCell ref="AN561:AO561"/>
    <mergeCell ref="T561:U561"/>
    <mergeCell ref="V561:X561"/>
    <mergeCell ref="Y561:Z561"/>
    <mergeCell ref="AB561:AC561"/>
    <mergeCell ref="AD561:AE561"/>
    <mergeCell ref="AF561:AH561"/>
    <mergeCell ref="AI561:AK561"/>
    <mergeCell ref="AL558:AM558"/>
    <mergeCell ref="AN558:AO558"/>
    <mergeCell ref="AP558:AQ558"/>
    <mergeCell ref="AR558:AS558"/>
    <mergeCell ref="AT558:AU558"/>
    <mergeCell ref="AV558:AX558"/>
    <mergeCell ref="AY558:BA558"/>
    <mergeCell ref="BB558:BC558"/>
    <mergeCell ref="T558:U558"/>
    <mergeCell ref="V558:X558"/>
    <mergeCell ref="Y558:Z558"/>
    <mergeCell ref="AB558:AC558"/>
    <mergeCell ref="AD558:AE558"/>
    <mergeCell ref="AF558:AH558"/>
    <mergeCell ref="AI558:AK558"/>
    <mergeCell ref="C558:D558"/>
    <mergeCell ref="E558:F558"/>
    <mergeCell ref="G558:H558"/>
    <mergeCell ref="I558:M558"/>
    <mergeCell ref="N558:O558"/>
    <mergeCell ref="P558:Q558"/>
    <mergeCell ref="R558:S558"/>
    <mergeCell ref="T559:U559"/>
    <mergeCell ref="V559:X559"/>
    <mergeCell ref="Y559:Z559"/>
    <mergeCell ref="AB559:AC559"/>
    <mergeCell ref="AD559:AE559"/>
    <mergeCell ref="AF559:AH559"/>
    <mergeCell ref="AI559:AK559"/>
    <mergeCell ref="AL559:AM559"/>
    <mergeCell ref="AN559:AO559"/>
    <mergeCell ref="AR559:AS559"/>
    <mergeCell ref="AT559:AU559"/>
    <mergeCell ref="AV559:AX559"/>
    <mergeCell ref="AY559:BA559"/>
    <mergeCell ref="BB559:BC559"/>
    <mergeCell ref="C561:D561"/>
    <mergeCell ref="E561:F561"/>
    <mergeCell ref="G561:H561"/>
    <mergeCell ref="I561:M561"/>
    <mergeCell ref="N561:O561"/>
    <mergeCell ref="P561:Q561"/>
    <mergeCell ref="R561:S561"/>
    <mergeCell ref="AP561:AQ561"/>
    <mergeCell ref="AR561:AS561"/>
    <mergeCell ref="AT561:AU561"/>
    <mergeCell ref="AV561:AX561"/>
    <mergeCell ref="AY561:BA561"/>
    <mergeCell ref="BB561:BC561"/>
    <mergeCell ref="AP559:AQ559"/>
    <mergeCell ref="AP560:AQ560"/>
    <mergeCell ref="AR560:AS560"/>
    <mergeCell ref="AT560:AU560"/>
    <mergeCell ref="AV560:AX560"/>
    <mergeCell ref="AY560:BA560"/>
    <mergeCell ref="BB560:BC560"/>
    <mergeCell ref="T563:U563"/>
    <mergeCell ref="V563:X563"/>
    <mergeCell ref="Y563:Z563"/>
    <mergeCell ref="AB563:AC563"/>
    <mergeCell ref="AD563:AE563"/>
    <mergeCell ref="AF563:AH563"/>
    <mergeCell ref="AI563:AK563"/>
    <mergeCell ref="C563:D563"/>
    <mergeCell ref="E563:F563"/>
    <mergeCell ref="G563:H563"/>
    <mergeCell ref="I563:M563"/>
    <mergeCell ref="N563:O563"/>
    <mergeCell ref="P563:Q563"/>
    <mergeCell ref="R563:S563"/>
    <mergeCell ref="AL564:AM564"/>
    <mergeCell ref="AN564:AO564"/>
    <mergeCell ref="T564:U564"/>
    <mergeCell ref="V564:X564"/>
    <mergeCell ref="Y564:Z564"/>
    <mergeCell ref="AB564:AC564"/>
    <mergeCell ref="AD564:AE564"/>
    <mergeCell ref="AF564:AH564"/>
    <mergeCell ref="AI564:AK564"/>
    <mergeCell ref="C559:D559"/>
    <mergeCell ref="E559:F559"/>
    <mergeCell ref="G559:H559"/>
    <mergeCell ref="I559:M559"/>
    <mergeCell ref="N559:O559"/>
    <mergeCell ref="P559:Q559"/>
    <mergeCell ref="R559:S559"/>
    <mergeCell ref="C560:D560"/>
    <mergeCell ref="E560:F560"/>
    <mergeCell ref="G560:H560"/>
    <mergeCell ref="I560:M560"/>
    <mergeCell ref="N560:O560"/>
    <mergeCell ref="P560:Q560"/>
    <mergeCell ref="R560:S560"/>
    <mergeCell ref="AL562:AM562"/>
    <mergeCell ref="AN562:AO562"/>
    <mergeCell ref="AP562:AQ562"/>
    <mergeCell ref="AR562:AS562"/>
    <mergeCell ref="AT562:AU562"/>
    <mergeCell ref="AV562:AX562"/>
    <mergeCell ref="AY562:BA562"/>
    <mergeCell ref="BB562:BC562"/>
    <mergeCell ref="T562:U562"/>
    <mergeCell ref="V562:X562"/>
    <mergeCell ref="Y562:Z562"/>
    <mergeCell ref="AB562:AC562"/>
    <mergeCell ref="AD562:AE562"/>
    <mergeCell ref="AF562:AH562"/>
    <mergeCell ref="AI562:AK562"/>
    <mergeCell ref="C562:D562"/>
    <mergeCell ref="E562:F562"/>
    <mergeCell ref="G562:H562"/>
    <mergeCell ref="I562:M562"/>
    <mergeCell ref="N562:O562"/>
    <mergeCell ref="P562:Q562"/>
    <mergeCell ref="R562:S562"/>
    <mergeCell ref="AP563:AQ563"/>
    <mergeCell ref="AP564:AQ564"/>
    <mergeCell ref="AR564:AS564"/>
    <mergeCell ref="AT564:AU564"/>
    <mergeCell ref="AV564:AX564"/>
    <mergeCell ref="AY564:BA564"/>
    <mergeCell ref="BB564:BC564"/>
    <mergeCell ref="AL563:AM563"/>
    <mergeCell ref="AN563:AO563"/>
    <mergeCell ref="AR563:AS563"/>
    <mergeCell ref="AT563:AU563"/>
    <mergeCell ref="AV563:AX563"/>
    <mergeCell ref="AY563:BA563"/>
    <mergeCell ref="BB563:BC563"/>
    <mergeCell ref="C564:D564"/>
    <mergeCell ref="E564:F564"/>
    <mergeCell ref="G564:H564"/>
    <mergeCell ref="I564:M564"/>
    <mergeCell ref="N564:O564"/>
    <mergeCell ref="P564:Q564"/>
    <mergeCell ref="R564:S564"/>
    <mergeCell ref="AL565:AM565"/>
    <mergeCell ref="AN565:AO565"/>
    <mergeCell ref="AP565:AQ565"/>
    <mergeCell ref="AR565:AS565"/>
    <mergeCell ref="AT565:AU565"/>
    <mergeCell ref="AV565:AX565"/>
    <mergeCell ref="AY565:BA565"/>
    <mergeCell ref="BB565:BC565"/>
    <mergeCell ref="T565:U565"/>
    <mergeCell ref="V565:X565"/>
    <mergeCell ref="Y565:Z565"/>
    <mergeCell ref="AB565:AC565"/>
    <mergeCell ref="AD565:AE565"/>
    <mergeCell ref="AF565:AH565"/>
    <mergeCell ref="AI565:AK565"/>
    <mergeCell ref="C565:D565"/>
    <mergeCell ref="E565:F565"/>
    <mergeCell ref="G565:H565"/>
    <mergeCell ref="I565:M565"/>
    <mergeCell ref="N565:O565"/>
    <mergeCell ref="P565:Q565"/>
    <mergeCell ref="R565:S565"/>
    <mergeCell ref="AL566:AM566"/>
    <mergeCell ref="AN566:AO566"/>
    <mergeCell ref="AP566:AQ566"/>
    <mergeCell ref="AR566:AS566"/>
    <mergeCell ref="AT566:AU566"/>
    <mergeCell ref="AV566:AX566"/>
    <mergeCell ref="AY566:BA566"/>
    <mergeCell ref="BB566:BC566"/>
    <mergeCell ref="T566:U566"/>
    <mergeCell ref="V566:X566"/>
    <mergeCell ref="Y566:Z566"/>
    <mergeCell ref="AB566:AC566"/>
    <mergeCell ref="AD566:AE566"/>
    <mergeCell ref="AF566:AH566"/>
    <mergeCell ref="AI566:AK566"/>
    <mergeCell ref="C566:D566"/>
    <mergeCell ref="E566:F566"/>
    <mergeCell ref="G566:H566"/>
    <mergeCell ref="I566:M566"/>
    <mergeCell ref="N566:O566"/>
    <mergeCell ref="P566:Q566"/>
    <mergeCell ref="R566:S566"/>
    <mergeCell ref="AL569:AM569"/>
    <mergeCell ref="AN569:AO569"/>
    <mergeCell ref="T569:U569"/>
    <mergeCell ref="V569:X569"/>
    <mergeCell ref="Y569:Z569"/>
    <mergeCell ref="AB569:AC569"/>
    <mergeCell ref="AD569:AE569"/>
    <mergeCell ref="AF569:AH569"/>
    <mergeCell ref="AI569:AK569"/>
    <mergeCell ref="AL570:AM570"/>
    <mergeCell ref="AN570:AO570"/>
    <mergeCell ref="T570:U570"/>
    <mergeCell ref="V570:X570"/>
    <mergeCell ref="Y570:Z570"/>
    <mergeCell ref="AB570:AC570"/>
    <mergeCell ref="AD570:AE570"/>
    <mergeCell ref="AF570:AH570"/>
    <mergeCell ref="AI570:AK570"/>
    <mergeCell ref="AL567:AM567"/>
    <mergeCell ref="AN567:AO567"/>
    <mergeCell ref="AP567:AQ567"/>
    <mergeCell ref="AR567:AS567"/>
    <mergeCell ref="AT567:AU567"/>
    <mergeCell ref="AV567:AX567"/>
    <mergeCell ref="AY567:BA567"/>
    <mergeCell ref="BB567:BC567"/>
    <mergeCell ref="T567:U567"/>
    <mergeCell ref="V567:X567"/>
    <mergeCell ref="Y567:Z567"/>
    <mergeCell ref="AB567:AC567"/>
    <mergeCell ref="AD567:AE567"/>
    <mergeCell ref="AF567:AH567"/>
    <mergeCell ref="AI567:AK567"/>
    <mergeCell ref="C567:D567"/>
    <mergeCell ref="E567:F567"/>
    <mergeCell ref="G567:H567"/>
    <mergeCell ref="I567:M567"/>
    <mergeCell ref="N567:O567"/>
    <mergeCell ref="P567:Q567"/>
    <mergeCell ref="R567:S567"/>
    <mergeCell ref="T568:U568"/>
    <mergeCell ref="V568:X568"/>
    <mergeCell ref="Y568:Z568"/>
    <mergeCell ref="AB568:AC568"/>
    <mergeCell ref="AD568:AE568"/>
    <mergeCell ref="AF568:AH568"/>
    <mergeCell ref="AI568:AK568"/>
    <mergeCell ref="AL568:AM568"/>
    <mergeCell ref="AN568:AO568"/>
    <mergeCell ref="AR568:AS568"/>
    <mergeCell ref="AT568:AU568"/>
    <mergeCell ref="AV568:AX568"/>
    <mergeCell ref="AY568:BA568"/>
    <mergeCell ref="BB568:BC568"/>
    <mergeCell ref="C570:D570"/>
    <mergeCell ref="E570:F570"/>
    <mergeCell ref="G570:H570"/>
    <mergeCell ref="I570:M570"/>
    <mergeCell ref="N570:O570"/>
    <mergeCell ref="P570:Q570"/>
    <mergeCell ref="R570:S570"/>
    <mergeCell ref="AP570:AQ570"/>
    <mergeCell ref="AR570:AS570"/>
    <mergeCell ref="AT570:AU570"/>
    <mergeCell ref="AV570:AX570"/>
    <mergeCell ref="AY570:BA570"/>
    <mergeCell ref="BB570:BC570"/>
    <mergeCell ref="AP568:AQ568"/>
    <mergeCell ref="AP569:AQ569"/>
    <mergeCell ref="AR569:AS569"/>
    <mergeCell ref="AT569:AU569"/>
    <mergeCell ref="AV569:AX569"/>
    <mergeCell ref="AY569:BA569"/>
    <mergeCell ref="BB569:BC569"/>
    <mergeCell ref="T572:U572"/>
    <mergeCell ref="V572:X572"/>
    <mergeCell ref="Y572:Z572"/>
    <mergeCell ref="AB572:AC572"/>
    <mergeCell ref="AD572:AE572"/>
    <mergeCell ref="AF572:AH572"/>
    <mergeCell ref="AI572:AK572"/>
    <mergeCell ref="C572:D572"/>
    <mergeCell ref="E572:F572"/>
    <mergeCell ref="G572:H572"/>
    <mergeCell ref="I572:M572"/>
    <mergeCell ref="N572:O572"/>
    <mergeCell ref="P572:Q572"/>
    <mergeCell ref="R572:S572"/>
    <mergeCell ref="AL573:AM573"/>
    <mergeCell ref="AN573:AO573"/>
    <mergeCell ref="T573:U573"/>
    <mergeCell ref="V573:X573"/>
    <mergeCell ref="Y573:Z573"/>
    <mergeCell ref="AB573:AC573"/>
    <mergeCell ref="AD573:AE573"/>
    <mergeCell ref="AF573:AH573"/>
    <mergeCell ref="AI573:AK573"/>
    <mergeCell ref="C568:D568"/>
    <mergeCell ref="E568:F568"/>
    <mergeCell ref="G568:H568"/>
    <mergeCell ref="I568:M568"/>
    <mergeCell ref="N568:O568"/>
    <mergeCell ref="P568:Q568"/>
    <mergeCell ref="R568:S568"/>
    <mergeCell ref="C569:D569"/>
    <mergeCell ref="E569:F569"/>
    <mergeCell ref="G569:H569"/>
    <mergeCell ref="I569:M569"/>
    <mergeCell ref="N569:O569"/>
    <mergeCell ref="P569:Q569"/>
    <mergeCell ref="R569:S569"/>
    <mergeCell ref="AL571:AM571"/>
    <mergeCell ref="AN571:AO571"/>
    <mergeCell ref="AP571:AQ571"/>
    <mergeCell ref="AR571:AS571"/>
    <mergeCell ref="AT571:AU571"/>
    <mergeCell ref="AV571:AX571"/>
    <mergeCell ref="AY571:BA571"/>
    <mergeCell ref="BB571:BC571"/>
    <mergeCell ref="T571:U571"/>
    <mergeCell ref="V571:X571"/>
    <mergeCell ref="Y571:Z571"/>
    <mergeCell ref="AB571:AC571"/>
    <mergeCell ref="AD571:AE571"/>
    <mergeCell ref="AF571:AH571"/>
    <mergeCell ref="AI571:AK571"/>
    <mergeCell ref="C571:D571"/>
    <mergeCell ref="E571:F571"/>
    <mergeCell ref="G571:H571"/>
    <mergeCell ref="I571:M571"/>
    <mergeCell ref="N571:O571"/>
    <mergeCell ref="P571:Q571"/>
    <mergeCell ref="R571:S571"/>
    <mergeCell ref="AP572:AQ572"/>
    <mergeCell ref="AP573:AQ573"/>
    <mergeCell ref="AR573:AS573"/>
    <mergeCell ref="AT573:AU573"/>
    <mergeCell ref="AV573:AX573"/>
    <mergeCell ref="AY573:BA573"/>
    <mergeCell ref="BB573:BC573"/>
    <mergeCell ref="AL572:AM572"/>
    <mergeCell ref="AN572:AO572"/>
    <mergeCell ref="AR572:AS572"/>
    <mergeCell ref="AT572:AU572"/>
    <mergeCell ref="AV572:AX572"/>
    <mergeCell ref="AY572:BA572"/>
    <mergeCell ref="BB572:BC572"/>
    <mergeCell ref="C573:D573"/>
    <mergeCell ref="E573:F573"/>
    <mergeCell ref="G573:H573"/>
    <mergeCell ref="I573:M573"/>
    <mergeCell ref="N573:O573"/>
    <mergeCell ref="P573:Q573"/>
    <mergeCell ref="R573:S573"/>
    <mergeCell ref="AL574:AM574"/>
    <mergeCell ref="AN574:AO574"/>
    <mergeCell ref="AP574:AQ574"/>
    <mergeCell ref="AR574:AS574"/>
    <mergeCell ref="AT574:AU574"/>
    <mergeCell ref="AV574:AX574"/>
    <mergeCell ref="AY574:BA574"/>
    <mergeCell ref="BB574:BC574"/>
    <mergeCell ref="T574:U574"/>
    <mergeCell ref="V574:X574"/>
    <mergeCell ref="Y574:Z574"/>
    <mergeCell ref="AB574:AC574"/>
    <mergeCell ref="AD574:AE574"/>
    <mergeCell ref="AF574:AH574"/>
    <mergeCell ref="AI574:AK574"/>
    <mergeCell ref="C574:D574"/>
    <mergeCell ref="E574:F574"/>
    <mergeCell ref="G574:H574"/>
    <mergeCell ref="I574:M574"/>
    <mergeCell ref="N574:O574"/>
    <mergeCell ref="P574:Q574"/>
    <mergeCell ref="R574:S574"/>
    <mergeCell ref="AL575:AM575"/>
    <mergeCell ref="AN575:AO575"/>
    <mergeCell ref="AP575:AQ575"/>
    <mergeCell ref="AR575:AS575"/>
    <mergeCell ref="AT575:AU575"/>
    <mergeCell ref="AV575:AX575"/>
    <mergeCell ref="AY575:BA575"/>
    <mergeCell ref="BB575:BC575"/>
    <mergeCell ref="T575:U575"/>
    <mergeCell ref="V575:X575"/>
    <mergeCell ref="Y575:Z575"/>
    <mergeCell ref="AB575:AC575"/>
    <mergeCell ref="AD575:AE575"/>
    <mergeCell ref="AF575:AH575"/>
    <mergeCell ref="AI575:AK575"/>
    <mergeCell ref="C575:D575"/>
    <mergeCell ref="E575:F575"/>
    <mergeCell ref="G575:H575"/>
    <mergeCell ref="I575:M575"/>
    <mergeCell ref="N575:O575"/>
    <mergeCell ref="P575:Q575"/>
    <mergeCell ref="R575:S575"/>
    <mergeCell ref="AL578:AM578"/>
    <mergeCell ref="AN578:AO578"/>
    <mergeCell ref="T578:U578"/>
    <mergeCell ref="V578:X578"/>
    <mergeCell ref="Y578:Z578"/>
    <mergeCell ref="AB578:AC578"/>
    <mergeCell ref="AD578:AE578"/>
    <mergeCell ref="AF578:AH578"/>
    <mergeCell ref="AI578:AK578"/>
    <mergeCell ref="AL579:AM579"/>
    <mergeCell ref="AN579:AO579"/>
    <mergeCell ref="T579:U579"/>
    <mergeCell ref="V579:X579"/>
    <mergeCell ref="Y579:Z579"/>
    <mergeCell ref="AB579:AC579"/>
    <mergeCell ref="AD579:AE579"/>
    <mergeCell ref="AF579:AH579"/>
    <mergeCell ref="AI579:AK579"/>
    <mergeCell ref="AL576:AM576"/>
    <mergeCell ref="AN576:AO576"/>
    <mergeCell ref="AP576:AQ576"/>
    <mergeCell ref="AR576:AS576"/>
    <mergeCell ref="AT576:AU576"/>
    <mergeCell ref="AV576:AX576"/>
    <mergeCell ref="AY576:BA576"/>
    <mergeCell ref="BB576:BC576"/>
    <mergeCell ref="T576:U576"/>
    <mergeCell ref="V576:X576"/>
    <mergeCell ref="Y576:Z576"/>
    <mergeCell ref="AB576:AC576"/>
    <mergeCell ref="AD576:AE576"/>
    <mergeCell ref="AF576:AH576"/>
    <mergeCell ref="AI576:AK576"/>
    <mergeCell ref="C576:D576"/>
    <mergeCell ref="E576:F576"/>
    <mergeCell ref="G576:H576"/>
    <mergeCell ref="I576:M576"/>
    <mergeCell ref="N576:O576"/>
    <mergeCell ref="P576:Q576"/>
    <mergeCell ref="R576:S576"/>
    <mergeCell ref="T577:U577"/>
    <mergeCell ref="V577:X577"/>
    <mergeCell ref="Y577:Z577"/>
    <mergeCell ref="AB577:AC577"/>
    <mergeCell ref="AD577:AE577"/>
    <mergeCell ref="AF577:AH577"/>
    <mergeCell ref="AI577:AK577"/>
    <mergeCell ref="AL577:AM577"/>
    <mergeCell ref="AN577:AO577"/>
    <mergeCell ref="AR577:AS577"/>
    <mergeCell ref="AT577:AU577"/>
    <mergeCell ref="AV577:AX577"/>
    <mergeCell ref="AY577:BA577"/>
    <mergeCell ref="BB577:BC577"/>
    <mergeCell ref="C579:D579"/>
    <mergeCell ref="E579:F579"/>
    <mergeCell ref="G579:H579"/>
    <mergeCell ref="I579:M579"/>
    <mergeCell ref="N579:O579"/>
    <mergeCell ref="P579:Q579"/>
    <mergeCell ref="R579:S579"/>
    <mergeCell ref="AP579:AQ579"/>
    <mergeCell ref="AR579:AS579"/>
    <mergeCell ref="AT579:AU579"/>
    <mergeCell ref="AV579:AX579"/>
    <mergeCell ref="AY579:BA579"/>
    <mergeCell ref="BB579:BC579"/>
    <mergeCell ref="AP577:AQ577"/>
    <mergeCell ref="AP578:AQ578"/>
    <mergeCell ref="AR578:AS578"/>
    <mergeCell ref="AT578:AU578"/>
    <mergeCell ref="AV578:AX578"/>
    <mergeCell ref="AY578:BA578"/>
    <mergeCell ref="BB578:BC578"/>
    <mergeCell ref="T581:U581"/>
    <mergeCell ref="V581:X581"/>
    <mergeCell ref="Y581:Z581"/>
    <mergeCell ref="AB581:AC581"/>
    <mergeCell ref="AD581:AE581"/>
    <mergeCell ref="AF581:AH581"/>
    <mergeCell ref="AI581:AK581"/>
    <mergeCell ref="C581:D581"/>
    <mergeCell ref="E581:F581"/>
    <mergeCell ref="G581:H581"/>
    <mergeCell ref="I581:M581"/>
    <mergeCell ref="N581:O581"/>
    <mergeCell ref="P581:Q581"/>
    <mergeCell ref="R581:S581"/>
    <mergeCell ref="AL582:AM582"/>
    <mergeCell ref="AN582:AO582"/>
    <mergeCell ref="T582:U582"/>
    <mergeCell ref="V582:X582"/>
    <mergeCell ref="Y582:Z582"/>
    <mergeCell ref="AB582:AC582"/>
    <mergeCell ref="AD582:AE582"/>
    <mergeCell ref="AF582:AH582"/>
    <mergeCell ref="AI582:AK582"/>
    <mergeCell ref="C577:D577"/>
    <mergeCell ref="E577:F577"/>
    <mergeCell ref="G577:H577"/>
    <mergeCell ref="I577:M577"/>
    <mergeCell ref="N577:O577"/>
    <mergeCell ref="P577:Q577"/>
    <mergeCell ref="R577:S577"/>
    <mergeCell ref="C578:D578"/>
    <mergeCell ref="E578:F578"/>
    <mergeCell ref="G578:H578"/>
    <mergeCell ref="I578:M578"/>
    <mergeCell ref="N578:O578"/>
    <mergeCell ref="P578:Q578"/>
    <mergeCell ref="R578:S578"/>
    <mergeCell ref="AL580:AM580"/>
    <mergeCell ref="AN580:AO580"/>
    <mergeCell ref="AP580:AQ580"/>
    <mergeCell ref="AR580:AS580"/>
    <mergeCell ref="AT580:AU580"/>
    <mergeCell ref="AV580:AX580"/>
    <mergeCell ref="AY580:BA580"/>
    <mergeCell ref="BB580:BC580"/>
    <mergeCell ref="T580:U580"/>
    <mergeCell ref="V580:X580"/>
    <mergeCell ref="Y580:Z580"/>
    <mergeCell ref="AB580:AC580"/>
    <mergeCell ref="AD580:AE580"/>
    <mergeCell ref="AF580:AH580"/>
    <mergeCell ref="AI580:AK580"/>
    <mergeCell ref="C580:D580"/>
    <mergeCell ref="E580:F580"/>
    <mergeCell ref="G580:H580"/>
    <mergeCell ref="I580:M580"/>
    <mergeCell ref="N580:O580"/>
    <mergeCell ref="P580:Q580"/>
    <mergeCell ref="R580:S580"/>
    <mergeCell ref="AP581:AQ581"/>
    <mergeCell ref="AP582:AQ582"/>
    <mergeCell ref="AR582:AS582"/>
    <mergeCell ref="AT582:AU582"/>
    <mergeCell ref="AV582:AX582"/>
    <mergeCell ref="AY582:BA582"/>
    <mergeCell ref="BB582:BC582"/>
    <mergeCell ref="AL581:AM581"/>
    <mergeCell ref="AN581:AO581"/>
    <mergeCell ref="AR581:AS581"/>
    <mergeCell ref="AT581:AU581"/>
    <mergeCell ref="AV581:AX581"/>
    <mergeCell ref="AY581:BA581"/>
    <mergeCell ref="BB581:BC581"/>
    <mergeCell ref="C582:D582"/>
    <mergeCell ref="E582:F582"/>
    <mergeCell ref="G582:H582"/>
    <mergeCell ref="I582:M582"/>
    <mergeCell ref="N582:O582"/>
    <mergeCell ref="P582:Q582"/>
    <mergeCell ref="R582:S582"/>
    <mergeCell ref="AL583:AM583"/>
    <mergeCell ref="AN583:AO583"/>
    <mergeCell ref="AP583:AQ583"/>
    <mergeCell ref="AR583:AS583"/>
    <mergeCell ref="AT583:AU583"/>
    <mergeCell ref="AV583:AX583"/>
    <mergeCell ref="AY583:BA583"/>
    <mergeCell ref="BB583:BC583"/>
    <mergeCell ref="T583:U583"/>
    <mergeCell ref="V583:X583"/>
    <mergeCell ref="Y583:Z583"/>
    <mergeCell ref="AB583:AC583"/>
    <mergeCell ref="AD583:AE583"/>
    <mergeCell ref="AF583:AH583"/>
    <mergeCell ref="AI583:AK583"/>
    <mergeCell ref="C583:D583"/>
    <mergeCell ref="E583:F583"/>
    <mergeCell ref="G583:H583"/>
    <mergeCell ref="I583:M583"/>
    <mergeCell ref="N583:O583"/>
    <mergeCell ref="P583:Q583"/>
    <mergeCell ref="R583:S583"/>
    <mergeCell ref="AL584:AM584"/>
    <mergeCell ref="AN584:AO584"/>
    <mergeCell ref="AP584:AQ584"/>
    <mergeCell ref="AR584:AS584"/>
    <mergeCell ref="AT584:AU584"/>
    <mergeCell ref="AV584:AX584"/>
    <mergeCell ref="AY584:BA584"/>
    <mergeCell ref="BB584:BC584"/>
    <mergeCell ref="T584:U584"/>
    <mergeCell ref="V584:X584"/>
    <mergeCell ref="Y584:Z584"/>
    <mergeCell ref="AB584:AC584"/>
    <mergeCell ref="AD584:AE584"/>
    <mergeCell ref="AF584:AH584"/>
    <mergeCell ref="AI584:AK584"/>
    <mergeCell ref="C584:D584"/>
    <mergeCell ref="E584:F584"/>
    <mergeCell ref="G584:H584"/>
    <mergeCell ref="I584:M584"/>
    <mergeCell ref="N584:O584"/>
    <mergeCell ref="P584:Q584"/>
    <mergeCell ref="R584:S584"/>
    <mergeCell ref="AL587:AM587"/>
    <mergeCell ref="AN587:AO587"/>
    <mergeCell ref="T587:U587"/>
    <mergeCell ref="V587:X587"/>
    <mergeCell ref="Y587:Z587"/>
    <mergeCell ref="AB587:AC587"/>
    <mergeCell ref="AD587:AE587"/>
    <mergeCell ref="AF587:AH587"/>
    <mergeCell ref="AI587:AK587"/>
    <mergeCell ref="AL588:AM588"/>
    <mergeCell ref="AN588:AO588"/>
    <mergeCell ref="T588:U588"/>
    <mergeCell ref="V588:X588"/>
    <mergeCell ref="Y588:Z588"/>
    <mergeCell ref="AB588:AC588"/>
    <mergeCell ref="AD588:AE588"/>
    <mergeCell ref="AF588:AH588"/>
    <mergeCell ref="AI588:AK588"/>
    <mergeCell ref="AL585:AM585"/>
    <mergeCell ref="AN585:AO585"/>
    <mergeCell ref="AP585:AQ585"/>
    <mergeCell ref="AR585:AS585"/>
    <mergeCell ref="AT585:AU585"/>
    <mergeCell ref="AV585:AX585"/>
    <mergeCell ref="AY585:BA585"/>
    <mergeCell ref="BB585:BC585"/>
    <mergeCell ref="T585:U585"/>
    <mergeCell ref="V585:X585"/>
    <mergeCell ref="Y585:Z585"/>
    <mergeCell ref="AB585:AC585"/>
    <mergeCell ref="AD585:AE585"/>
    <mergeCell ref="AF585:AH585"/>
    <mergeCell ref="AI585:AK585"/>
    <mergeCell ref="C585:D585"/>
    <mergeCell ref="E585:F585"/>
    <mergeCell ref="G585:H585"/>
    <mergeCell ref="I585:M585"/>
    <mergeCell ref="N585:O585"/>
    <mergeCell ref="P585:Q585"/>
    <mergeCell ref="R585:S585"/>
    <mergeCell ref="T586:U586"/>
    <mergeCell ref="V586:X586"/>
    <mergeCell ref="Y586:Z586"/>
    <mergeCell ref="AB586:AC586"/>
    <mergeCell ref="AD586:AE586"/>
    <mergeCell ref="AF586:AH586"/>
    <mergeCell ref="AI586:AK586"/>
    <mergeCell ref="AL586:AM586"/>
    <mergeCell ref="AN586:AO586"/>
    <mergeCell ref="AR586:AS586"/>
    <mergeCell ref="AT586:AU586"/>
    <mergeCell ref="AV586:AX586"/>
    <mergeCell ref="AY586:BA586"/>
    <mergeCell ref="BB586:BC586"/>
    <mergeCell ref="C588:D588"/>
    <mergeCell ref="E588:F588"/>
    <mergeCell ref="G588:H588"/>
    <mergeCell ref="I588:M588"/>
    <mergeCell ref="N588:O588"/>
    <mergeCell ref="P588:Q588"/>
    <mergeCell ref="R588:S588"/>
    <mergeCell ref="AP588:AQ588"/>
    <mergeCell ref="AR588:AS588"/>
    <mergeCell ref="AT588:AU588"/>
    <mergeCell ref="AV588:AX588"/>
    <mergeCell ref="AY588:BA588"/>
    <mergeCell ref="BB588:BC588"/>
    <mergeCell ref="AP586:AQ586"/>
    <mergeCell ref="AP587:AQ587"/>
    <mergeCell ref="AR587:AS587"/>
    <mergeCell ref="AT587:AU587"/>
    <mergeCell ref="AV587:AX587"/>
    <mergeCell ref="AY587:BA587"/>
    <mergeCell ref="BB587:BC587"/>
    <mergeCell ref="T590:U590"/>
    <mergeCell ref="V590:X590"/>
    <mergeCell ref="Y590:Z590"/>
    <mergeCell ref="AB590:AC590"/>
    <mergeCell ref="AD590:AE590"/>
    <mergeCell ref="AF590:AH590"/>
    <mergeCell ref="AI590:AK590"/>
    <mergeCell ref="C590:D590"/>
    <mergeCell ref="E590:F590"/>
    <mergeCell ref="G590:H590"/>
    <mergeCell ref="I590:M590"/>
    <mergeCell ref="N590:O590"/>
    <mergeCell ref="P590:Q590"/>
    <mergeCell ref="R590:S590"/>
    <mergeCell ref="AL591:AM591"/>
    <mergeCell ref="AN591:AO591"/>
    <mergeCell ref="T591:U591"/>
    <mergeCell ref="V591:X591"/>
    <mergeCell ref="Y591:Z591"/>
    <mergeCell ref="AB591:AC591"/>
    <mergeCell ref="AD591:AE591"/>
    <mergeCell ref="AF591:AH591"/>
    <mergeCell ref="AI591:AK591"/>
    <mergeCell ref="C586:D586"/>
    <mergeCell ref="E586:F586"/>
    <mergeCell ref="G586:H586"/>
    <mergeCell ref="I586:M586"/>
    <mergeCell ref="N586:O586"/>
    <mergeCell ref="P586:Q586"/>
    <mergeCell ref="R586:S586"/>
    <mergeCell ref="C587:D587"/>
    <mergeCell ref="E587:F587"/>
    <mergeCell ref="G587:H587"/>
    <mergeCell ref="I587:M587"/>
    <mergeCell ref="N587:O587"/>
    <mergeCell ref="P587:Q587"/>
    <mergeCell ref="R587:S587"/>
    <mergeCell ref="AL589:AM589"/>
    <mergeCell ref="AN589:AO589"/>
    <mergeCell ref="AP589:AQ589"/>
    <mergeCell ref="AR589:AS589"/>
    <mergeCell ref="AT589:AU589"/>
    <mergeCell ref="AV589:AX589"/>
    <mergeCell ref="AY589:BA589"/>
    <mergeCell ref="BB589:BC589"/>
    <mergeCell ref="T589:U589"/>
    <mergeCell ref="V589:X589"/>
    <mergeCell ref="Y589:Z589"/>
    <mergeCell ref="AB589:AC589"/>
    <mergeCell ref="AD589:AE589"/>
    <mergeCell ref="AF589:AH589"/>
    <mergeCell ref="AI589:AK589"/>
    <mergeCell ref="C589:D589"/>
    <mergeCell ref="E589:F589"/>
    <mergeCell ref="G589:H589"/>
    <mergeCell ref="I589:M589"/>
    <mergeCell ref="N589:O589"/>
    <mergeCell ref="P589:Q589"/>
    <mergeCell ref="R589:S589"/>
    <mergeCell ref="AP590:AQ590"/>
    <mergeCell ref="AP591:AQ591"/>
    <mergeCell ref="AR591:AS591"/>
    <mergeCell ref="AT591:AU591"/>
    <mergeCell ref="AV591:AX591"/>
    <mergeCell ref="AY591:BA591"/>
    <mergeCell ref="BB591:BC591"/>
    <mergeCell ref="AL590:AM590"/>
    <mergeCell ref="AN590:AO590"/>
    <mergeCell ref="AR590:AS590"/>
    <mergeCell ref="AT590:AU590"/>
    <mergeCell ref="AV590:AX590"/>
    <mergeCell ref="AY590:BA590"/>
    <mergeCell ref="BB590:BC590"/>
    <mergeCell ref="C591:D591"/>
    <mergeCell ref="E591:F591"/>
    <mergeCell ref="G591:H591"/>
    <mergeCell ref="I591:M591"/>
    <mergeCell ref="N591:O591"/>
    <mergeCell ref="P591:Q591"/>
    <mergeCell ref="R591:S591"/>
    <mergeCell ref="AL592:AM592"/>
    <mergeCell ref="AN592:AO592"/>
    <mergeCell ref="AP592:AQ592"/>
    <mergeCell ref="AR592:AS592"/>
    <mergeCell ref="AT592:AU592"/>
    <mergeCell ref="AV592:AX592"/>
    <mergeCell ref="AY592:BA592"/>
    <mergeCell ref="BB592:BC592"/>
    <mergeCell ref="T592:U592"/>
    <mergeCell ref="V592:X592"/>
    <mergeCell ref="Y592:Z592"/>
    <mergeCell ref="AB592:AC592"/>
    <mergeCell ref="AD592:AE592"/>
    <mergeCell ref="AF592:AH592"/>
    <mergeCell ref="AI592:AK592"/>
    <mergeCell ref="C592:D592"/>
    <mergeCell ref="E592:F592"/>
    <mergeCell ref="G592:H592"/>
    <mergeCell ref="I592:M592"/>
    <mergeCell ref="N592:O592"/>
    <mergeCell ref="P592:Q592"/>
    <mergeCell ref="R592:S592"/>
    <mergeCell ref="AL593:AM593"/>
    <mergeCell ref="AN593:AO593"/>
    <mergeCell ref="AP593:AQ593"/>
    <mergeCell ref="AR593:AS593"/>
    <mergeCell ref="AT593:AU593"/>
    <mergeCell ref="AV593:AX593"/>
    <mergeCell ref="AY593:BA593"/>
    <mergeCell ref="BB593:BC593"/>
    <mergeCell ref="T593:U593"/>
    <mergeCell ref="V593:X593"/>
    <mergeCell ref="Y593:Z593"/>
    <mergeCell ref="AB593:AC593"/>
    <mergeCell ref="AD593:AE593"/>
    <mergeCell ref="AF593:AH593"/>
    <mergeCell ref="AI593:AK593"/>
    <mergeCell ref="C593:D593"/>
    <mergeCell ref="E593:F593"/>
    <mergeCell ref="G593:H593"/>
    <mergeCell ref="I593:M593"/>
    <mergeCell ref="N593:O593"/>
    <mergeCell ref="P593:Q593"/>
    <mergeCell ref="R593:S593"/>
    <mergeCell ref="AL596:AM596"/>
    <mergeCell ref="AN596:AO596"/>
    <mergeCell ref="T596:U596"/>
    <mergeCell ref="V596:X596"/>
    <mergeCell ref="Y596:Z596"/>
    <mergeCell ref="AB596:AC596"/>
    <mergeCell ref="AD596:AE596"/>
    <mergeCell ref="AF596:AH596"/>
    <mergeCell ref="AI596:AK596"/>
    <mergeCell ref="AL597:AM597"/>
    <mergeCell ref="AN597:AO597"/>
    <mergeCell ref="T597:U597"/>
    <mergeCell ref="V597:X597"/>
    <mergeCell ref="Y597:Z597"/>
    <mergeCell ref="AB597:AC597"/>
    <mergeCell ref="AD597:AE597"/>
    <mergeCell ref="AF597:AH597"/>
    <mergeCell ref="AI597:AK597"/>
    <mergeCell ref="AL594:AM594"/>
    <mergeCell ref="AN594:AO594"/>
    <mergeCell ref="AP594:AQ594"/>
    <mergeCell ref="AR594:AS594"/>
    <mergeCell ref="AT594:AU594"/>
    <mergeCell ref="AV594:AX594"/>
    <mergeCell ref="AY594:BA594"/>
    <mergeCell ref="BB594:BC594"/>
    <mergeCell ref="T594:U594"/>
    <mergeCell ref="V594:X594"/>
    <mergeCell ref="Y594:Z594"/>
    <mergeCell ref="AB594:AC594"/>
    <mergeCell ref="AD594:AE594"/>
    <mergeCell ref="AF594:AH594"/>
    <mergeCell ref="AI594:AK594"/>
    <mergeCell ref="C594:D594"/>
    <mergeCell ref="E594:F594"/>
    <mergeCell ref="G594:H594"/>
    <mergeCell ref="I594:M594"/>
    <mergeCell ref="N594:O594"/>
    <mergeCell ref="P594:Q594"/>
    <mergeCell ref="R594:S594"/>
    <mergeCell ref="T595:U595"/>
    <mergeCell ref="V595:X595"/>
    <mergeCell ref="Y595:Z595"/>
    <mergeCell ref="AB595:AC595"/>
    <mergeCell ref="AD595:AE595"/>
    <mergeCell ref="AF595:AH595"/>
    <mergeCell ref="AI595:AK595"/>
    <mergeCell ref="AL595:AM595"/>
    <mergeCell ref="AN595:AO595"/>
    <mergeCell ref="AR595:AS595"/>
    <mergeCell ref="AT595:AU595"/>
    <mergeCell ref="AV595:AX595"/>
    <mergeCell ref="AY595:BA595"/>
    <mergeCell ref="BB595:BC595"/>
    <mergeCell ref="C597:D597"/>
    <mergeCell ref="E597:F597"/>
    <mergeCell ref="G597:H597"/>
    <mergeCell ref="I597:M597"/>
    <mergeCell ref="N597:O597"/>
    <mergeCell ref="P597:Q597"/>
    <mergeCell ref="R597:S597"/>
    <mergeCell ref="AP597:AQ597"/>
    <mergeCell ref="AR597:AS597"/>
    <mergeCell ref="AT597:AU597"/>
    <mergeCell ref="AV597:AX597"/>
    <mergeCell ref="AY597:BA597"/>
    <mergeCell ref="BB597:BC597"/>
    <mergeCell ref="AP595:AQ595"/>
    <mergeCell ref="AP596:AQ596"/>
    <mergeCell ref="AR596:AS596"/>
    <mergeCell ref="AT596:AU596"/>
    <mergeCell ref="AV596:AX596"/>
    <mergeCell ref="AY596:BA596"/>
    <mergeCell ref="BB596:BC596"/>
    <mergeCell ref="T599:U599"/>
    <mergeCell ref="V599:X599"/>
    <mergeCell ref="Y599:Z599"/>
    <mergeCell ref="AB599:AC599"/>
    <mergeCell ref="AD599:AE599"/>
    <mergeCell ref="AF599:AH599"/>
    <mergeCell ref="AI599:AK599"/>
    <mergeCell ref="C599:D599"/>
    <mergeCell ref="E599:F599"/>
    <mergeCell ref="G599:H599"/>
    <mergeCell ref="I599:M599"/>
    <mergeCell ref="N599:O599"/>
    <mergeCell ref="P599:Q599"/>
    <mergeCell ref="R599:S599"/>
    <mergeCell ref="AL600:AM600"/>
    <mergeCell ref="AN600:AO600"/>
    <mergeCell ref="T600:U600"/>
    <mergeCell ref="V600:X600"/>
    <mergeCell ref="Y600:Z600"/>
    <mergeCell ref="AB600:AC600"/>
    <mergeCell ref="AD600:AE600"/>
    <mergeCell ref="AF600:AH600"/>
    <mergeCell ref="AI600:AK600"/>
    <mergeCell ref="C595:D595"/>
    <mergeCell ref="E595:F595"/>
    <mergeCell ref="G595:H595"/>
    <mergeCell ref="I595:M595"/>
    <mergeCell ref="N595:O595"/>
    <mergeCell ref="P595:Q595"/>
    <mergeCell ref="R595:S595"/>
    <mergeCell ref="C596:D596"/>
    <mergeCell ref="E596:F596"/>
    <mergeCell ref="G596:H596"/>
    <mergeCell ref="I596:M596"/>
    <mergeCell ref="N596:O596"/>
    <mergeCell ref="P596:Q596"/>
    <mergeCell ref="R596:S596"/>
    <mergeCell ref="AL598:AM598"/>
    <mergeCell ref="AN598:AO598"/>
    <mergeCell ref="AP598:AQ598"/>
    <mergeCell ref="AR598:AS598"/>
    <mergeCell ref="AT598:AU598"/>
    <mergeCell ref="AV598:AX598"/>
    <mergeCell ref="AY598:BA598"/>
    <mergeCell ref="BB598:BC598"/>
    <mergeCell ref="T598:U598"/>
    <mergeCell ref="V598:X598"/>
    <mergeCell ref="Y598:Z598"/>
    <mergeCell ref="AB598:AC598"/>
    <mergeCell ref="AD598:AE598"/>
    <mergeCell ref="AF598:AH598"/>
    <mergeCell ref="AI598:AK598"/>
    <mergeCell ref="C598:D598"/>
    <mergeCell ref="E598:F598"/>
    <mergeCell ref="G598:H598"/>
    <mergeCell ref="I598:M598"/>
    <mergeCell ref="N598:O598"/>
    <mergeCell ref="P598:Q598"/>
    <mergeCell ref="R598:S598"/>
    <mergeCell ref="AP599:AQ599"/>
    <mergeCell ref="AP600:AQ600"/>
    <mergeCell ref="AR600:AS600"/>
    <mergeCell ref="AT600:AU600"/>
    <mergeCell ref="AV600:AX600"/>
    <mergeCell ref="AY600:BA600"/>
    <mergeCell ref="BB600:BC600"/>
    <mergeCell ref="AL599:AM599"/>
    <mergeCell ref="AN599:AO599"/>
    <mergeCell ref="AR599:AS599"/>
    <mergeCell ref="AT599:AU599"/>
    <mergeCell ref="AV599:AX599"/>
    <mergeCell ref="AY599:BA599"/>
    <mergeCell ref="BB599:BC599"/>
    <mergeCell ref="C600:D600"/>
    <mergeCell ref="E600:F600"/>
    <mergeCell ref="G600:H600"/>
    <mergeCell ref="I600:M600"/>
    <mergeCell ref="N600:O600"/>
    <mergeCell ref="P600:Q600"/>
    <mergeCell ref="R600:S600"/>
    <mergeCell ref="AL601:AM601"/>
    <mergeCell ref="AN601:AO601"/>
    <mergeCell ref="AP601:AQ601"/>
    <mergeCell ref="AR601:AS601"/>
    <mergeCell ref="AT601:AU601"/>
    <mergeCell ref="AV601:AX601"/>
    <mergeCell ref="AY601:BA601"/>
    <mergeCell ref="BB601:BC601"/>
    <mergeCell ref="T601:U601"/>
    <mergeCell ref="V601:X601"/>
    <mergeCell ref="Y601:Z601"/>
    <mergeCell ref="AB601:AC601"/>
    <mergeCell ref="AD601:AE601"/>
    <mergeCell ref="AF601:AH601"/>
    <mergeCell ref="AI601:AK601"/>
    <mergeCell ref="C601:D601"/>
    <mergeCell ref="E601:F601"/>
    <mergeCell ref="G601:H601"/>
    <mergeCell ref="I601:M601"/>
    <mergeCell ref="N601:O601"/>
    <mergeCell ref="P601:Q601"/>
    <mergeCell ref="R601:S601"/>
    <mergeCell ref="AL602:AM602"/>
    <mergeCell ref="AN602:AO602"/>
    <mergeCell ref="AP602:AQ602"/>
    <mergeCell ref="AR602:AS602"/>
    <mergeCell ref="AT602:AU602"/>
    <mergeCell ref="AV602:AX602"/>
    <mergeCell ref="AY602:BA602"/>
    <mergeCell ref="BB602:BC602"/>
    <mergeCell ref="T602:U602"/>
    <mergeCell ref="V602:X602"/>
    <mergeCell ref="Y602:Z602"/>
    <mergeCell ref="AB602:AC602"/>
    <mergeCell ref="AD602:AE602"/>
    <mergeCell ref="AF602:AH602"/>
    <mergeCell ref="AI602:AK602"/>
    <mergeCell ref="C602:D602"/>
    <mergeCell ref="E602:F602"/>
    <mergeCell ref="G602:H602"/>
    <mergeCell ref="I602:M602"/>
    <mergeCell ref="N602:O602"/>
    <mergeCell ref="P602:Q602"/>
    <mergeCell ref="R602:S602"/>
    <mergeCell ref="AL605:AM605"/>
    <mergeCell ref="AN605:AO605"/>
    <mergeCell ref="T605:U605"/>
    <mergeCell ref="V605:X605"/>
    <mergeCell ref="Y605:Z605"/>
    <mergeCell ref="AB605:AC605"/>
    <mergeCell ref="AD605:AE605"/>
    <mergeCell ref="AF605:AH605"/>
    <mergeCell ref="AI605:AK605"/>
    <mergeCell ref="AL606:AM606"/>
    <mergeCell ref="AN606:AO606"/>
    <mergeCell ref="T606:U606"/>
    <mergeCell ref="V606:X606"/>
    <mergeCell ref="Y606:Z606"/>
    <mergeCell ref="AB606:AC606"/>
    <mergeCell ref="AD606:AE606"/>
    <mergeCell ref="AF606:AH606"/>
    <mergeCell ref="AI606:AK606"/>
    <mergeCell ref="AL603:AM603"/>
    <mergeCell ref="AN603:AO603"/>
    <mergeCell ref="AP603:AQ603"/>
    <mergeCell ref="AR603:AS603"/>
    <mergeCell ref="AT603:AU603"/>
    <mergeCell ref="AV603:AX603"/>
    <mergeCell ref="AY603:BA603"/>
    <mergeCell ref="BB603:BC603"/>
    <mergeCell ref="T603:U603"/>
    <mergeCell ref="V603:X603"/>
    <mergeCell ref="Y603:Z603"/>
    <mergeCell ref="AB603:AC603"/>
    <mergeCell ref="AD603:AE603"/>
    <mergeCell ref="AF603:AH603"/>
    <mergeCell ref="AI603:AK603"/>
    <mergeCell ref="C603:D603"/>
    <mergeCell ref="E603:F603"/>
    <mergeCell ref="G603:H603"/>
    <mergeCell ref="I603:M603"/>
    <mergeCell ref="N603:O603"/>
    <mergeCell ref="P603:Q603"/>
    <mergeCell ref="R603:S603"/>
    <mergeCell ref="T604:U604"/>
    <mergeCell ref="V604:X604"/>
    <mergeCell ref="Y604:Z604"/>
    <mergeCell ref="AB604:AC604"/>
    <mergeCell ref="AD604:AE604"/>
    <mergeCell ref="AF604:AH604"/>
    <mergeCell ref="AI604:AK604"/>
    <mergeCell ref="AL604:AM604"/>
    <mergeCell ref="AN604:AO604"/>
    <mergeCell ref="AR604:AS604"/>
    <mergeCell ref="AT604:AU604"/>
    <mergeCell ref="AV604:AX604"/>
    <mergeCell ref="AY604:BA604"/>
    <mergeCell ref="BB604:BC604"/>
    <mergeCell ref="C606:D606"/>
    <mergeCell ref="E606:F606"/>
    <mergeCell ref="G606:H606"/>
    <mergeCell ref="I606:M606"/>
    <mergeCell ref="N606:O606"/>
    <mergeCell ref="P606:Q606"/>
    <mergeCell ref="R606:S606"/>
    <mergeCell ref="AP606:AQ606"/>
    <mergeCell ref="AR606:AS606"/>
    <mergeCell ref="AT606:AU606"/>
    <mergeCell ref="AV606:AX606"/>
    <mergeCell ref="AY606:BA606"/>
    <mergeCell ref="BB606:BC606"/>
    <mergeCell ref="AP604:AQ604"/>
    <mergeCell ref="AP605:AQ605"/>
    <mergeCell ref="AR605:AS605"/>
    <mergeCell ref="AT605:AU605"/>
    <mergeCell ref="AV605:AX605"/>
    <mergeCell ref="AY605:BA605"/>
    <mergeCell ref="BB605:BC605"/>
    <mergeCell ref="T608:U608"/>
    <mergeCell ref="V608:X608"/>
    <mergeCell ref="Y608:Z608"/>
    <mergeCell ref="AB608:AC608"/>
    <mergeCell ref="AD608:AE608"/>
    <mergeCell ref="AF608:AH608"/>
    <mergeCell ref="AI608:AK608"/>
    <mergeCell ref="C608:D608"/>
    <mergeCell ref="E608:F608"/>
    <mergeCell ref="G608:H608"/>
    <mergeCell ref="I608:M608"/>
    <mergeCell ref="N608:O608"/>
    <mergeCell ref="P608:Q608"/>
    <mergeCell ref="R608:S608"/>
    <mergeCell ref="AL609:AM609"/>
    <mergeCell ref="AN609:AO609"/>
    <mergeCell ref="T609:U609"/>
    <mergeCell ref="V609:X609"/>
    <mergeCell ref="Y609:Z609"/>
    <mergeCell ref="AB609:AC609"/>
    <mergeCell ref="AD609:AE609"/>
    <mergeCell ref="AF609:AH609"/>
    <mergeCell ref="AI609:AK609"/>
    <mergeCell ref="C604:D604"/>
    <mergeCell ref="E604:F604"/>
    <mergeCell ref="G604:H604"/>
    <mergeCell ref="I604:M604"/>
    <mergeCell ref="N604:O604"/>
    <mergeCell ref="P604:Q604"/>
    <mergeCell ref="R604:S604"/>
    <mergeCell ref="C605:D605"/>
    <mergeCell ref="E605:F605"/>
    <mergeCell ref="G605:H605"/>
    <mergeCell ref="I605:M605"/>
    <mergeCell ref="N605:O605"/>
    <mergeCell ref="P605:Q605"/>
    <mergeCell ref="R605:S605"/>
    <mergeCell ref="AL607:AM607"/>
    <mergeCell ref="AN607:AO607"/>
    <mergeCell ref="AP607:AQ607"/>
    <mergeCell ref="AR607:AS607"/>
    <mergeCell ref="AT607:AU607"/>
    <mergeCell ref="AV607:AX607"/>
    <mergeCell ref="AY607:BA607"/>
    <mergeCell ref="BB607:BC607"/>
    <mergeCell ref="T607:U607"/>
    <mergeCell ref="V607:X607"/>
    <mergeCell ref="Y607:Z607"/>
    <mergeCell ref="AB607:AC607"/>
    <mergeCell ref="AD607:AE607"/>
    <mergeCell ref="AF607:AH607"/>
    <mergeCell ref="AI607:AK607"/>
    <mergeCell ref="C607:D607"/>
    <mergeCell ref="E607:F607"/>
    <mergeCell ref="G607:H607"/>
    <mergeCell ref="I607:M607"/>
    <mergeCell ref="N607:O607"/>
    <mergeCell ref="P607:Q607"/>
    <mergeCell ref="R607:S607"/>
    <mergeCell ref="AP608:AQ608"/>
    <mergeCell ref="AP609:AQ609"/>
    <mergeCell ref="AR609:AS609"/>
    <mergeCell ref="AT609:AU609"/>
    <mergeCell ref="AV609:AX609"/>
    <mergeCell ref="AY609:BA609"/>
    <mergeCell ref="BB609:BC609"/>
    <mergeCell ref="AL608:AM608"/>
    <mergeCell ref="AN608:AO608"/>
    <mergeCell ref="AR608:AS608"/>
    <mergeCell ref="AT608:AU608"/>
    <mergeCell ref="AV608:AX608"/>
    <mergeCell ref="AY608:BA608"/>
    <mergeCell ref="BB608:BC608"/>
    <mergeCell ref="C609:D609"/>
    <mergeCell ref="E609:F609"/>
    <mergeCell ref="G609:H609"/>
    <mergeCell ref="I609:M609"/>
    <mergeCell ref="N609:O609"/>
    <mergeCell ref="P609:Q609"/>
    <mergeCell ref="R609:S609"/>
    <mergeCell ref="AL610:AM610"/>
    <mergeCell ref="AN610:AO610"/>
    <mergeCell ref="AP610:AQ610"/>
    <mergeCell ref="AR610:AS610"/>
    <mergeCell ref="AT610:AU610"/>
    <mergeCell ref="AV610:AX610"/>
    <mergeCell ref="AY610:BA610"/>
    <mergeCell ref="BB610:BC610"/>
    <mergeCell ref="T610:U610"/>
    <mergeCell ref="V610:X610"/>
    <mergeCell ref="Y610:Z610"/>
    <mergeCell ref="AB610:AC610"/>
    <mergeCell ref="AD610:AE610"/>
    <mergeCell ref="AF610:AH610"/>
    <mergeCell ref="AI610:AK610"/>
    <mergeCell ref="C610:D610"/>
    <mergeCell ref="E610:F610"/>
    <mergeCell ref="G610:H610"/>
    <mergeCell ref="I610:M610"/>
    <mergeCell ref="N610:O610"/>
    <mergeCell ref="P610:Q610"/>
    <mergeCell ref="R610:S610"/>
    <mergeCell ref="AL611:AM611"/>
    <mergeCell ref="AN611:AO611"/>
    <mergeCell ref="AP611:AQ611"/>
    <mergeCell ref="AR611:AS611"/>
    <mergeCell ref="AT611:AU611"/>
    <mergeCell ref="AV611:AX611"/>
    <mergeCell ref="AY611:BA611"/>
    <mergeCell ref="BB611:BC611"/>
    <mergeCell ref="T611:U611"/>
    <mergeCell ref="V611:X611"/>
    <mergeCell ref="Y611:Z611"/>
    <mergeCell ref="AB611:AC611"/>
    <mergeCell ref="AD611:AE611"/>
    <mergeCell ref="AF611:AH611"/>
    <mergeCell ref="AI611:AK611"/>
    <mergeCell ref="C611:D611"/>
    <mergeCell ref="E611:F611"/>
    <mergeCell ref="G611:H611"/>
    <mergeCell ref="I611:M611"/>
    <mergeCell ref="N611:O611"/>
    <mergeCell ref="P611:Q611"/>
    <mergeCell ref="R611:S611"/>
    <mergeCell ref="AL614:AM614"/>
    <mergeCell ref="AN614:AO614"/>
    <mergeCell ref="T614:U614"/>
    <mergeCell ref="V614:X614"/>
    <mergeCell ref="Y614:Z614"/>
    <mergeCell ref="AB614:AC614"/>
    <mergeCell ref="AD614:AE614"/>
    <mergeCell ref="AF614:AH614"/>
    <mergeCell ref="AI614:AK614"/>
    <mergeCell ref="AL615:AM615"/>
    <mergeCell ref="AN615:AO615"/>
    <mergeCell ref="T615:U615"/>
    <mergeCell ref="V615:X615"/>
    <mergeCell ref="Y615:Z615"/>
    <mergeCell ref="AB615:AC615"/>
    <mergeCell ref="AD615:AE615"/>
    <mergeCell ref="AF615:AH615"/>
    <mergeCell ref="AI615:AK615"/>
    <mergeCell ref="AL612:AM612"/>
    <mergeCell ref="AN612:AO612"/>
    <mergeCell ref="AP612:AQ612"/>
    <mergeCell ref="AR612:AS612"/>
    <mergeCell ref="AT612:AU612"/>
    <mergeCell ref="AV612:AX612"/>
    <mergeCell ref="AY612:BA612"/>
    <mergeCell ref="BB612:BC612"/>
    <mergeCell ref="T612:U612"/>
    <mergeCell ref="V612:X612"/>
    <mergeCell ref="Y612:Z612"/>
    <mergeCell ref="AB612:AC612"/>
    <mergeCell ref="AD612:AE612"/>
    <mergeCell ref="AF612:AH612"/>
    <mergeCell ref="AI612:AK612"/>
    <mergeCell ref="C612:D612"/>
    <mergeCell ref="E612:F612"/>
    <mergeCell ref="G612:H612"/>
    <mergeCell ref="I612:M612"/>
    <mergeCell ref="N612:O612"/>
    <mergeCell ref="P612:Q612"/>
    <mergeCell ref="R612:S612"/>
    <mergeCell ref="T613:U613"/>
    <mergeCell ref="V613:X613"/>
    <mergeCell ref="Y613:Z613"/>
    <mergeCell ref="AB613:AC613"/>
    <mergeCell ref="AD613:AE613"/>
    <mergeCell ref="AF613:AH613"/>
    <mergeCell ref="AI613:AK613"/>
    <mergeCell ref="AL613:AM613"/>
    <mergeCell ref="AN613:AO613"/>
    <mergeCell ref="AR613:AS613"/>
    <mergeCell ref="AT613:AU613"/>
    <mergeCell ref="AV613:AX613"/>
    <mergeCell ref="AY613:BA613"/>
    <mergeCell ref="BB613:BC613"/>
    <mergeCell ref="C615:D615"/>
    <mergeCell ref="E615:F615"/>
    <mergeCell ref="G615:H615"/>
    <mergeCell ref="I615:M615"/>
    <mergeCell ref="N615:O615"/>
    <mergeCell ref="P615:Q615"/>
    <mergeCell ref="R615:S615"/>
    <mergeCell ref="AP615:AQ615"/>
    <mergeCell ref="AR615:AS615"/>
    <mergeCell ref="AT615:AU615"/>
    <mergeCell ref="AV615:AX615"/>
    <mergeCell ref="AY615:BA615"/>
    <mergeCell ref="BB615:BC615"/>
    <mergeCell ref="AP613:AQ613"/>
    <mergeCell ref="AP614:AQ614"/>
    <mergeCell ref="AR614:AS614"/>
    <mergeCell ref="AT614:AU614"/>
    <mergeCell ref="AV614:AX614"/>
    <mergeCell ref="AY614:BA614"/>
    <mergeCell ref="BB614:BC614"/>
    <mergeCell ref="T617:U617"/>
    <mergeCell ref="V617:X617"/>
    <mergeCell ref="Y617:Z617"/>
    <mergeCell ref="AB617:AC617"/>
    <mergeCell ref="AD617:AE617"/>
    <mergeCell ref="AF617:AH617"/>
    <mergeCell ref="AI617:AK617"/>
    <mergeCell ref="C617:D617"/>
    <mergeCell ref="E617:F617"/>
    <mergeCell ref="G617:H617"/>
    <mergeCell ref="I617:M617"/>
    <mergeCell ref="N617:O617"/>
    <mergeCell ref="P617:Q617"/>
    <mergeCell ref="R617:S617"/>
    <mergeCell ref="AL618:AM618"/>
    <mergeCell ref="AN618:AO618"/>
    <mergeCell ref="T618:U618"/>
    <mergeCell ref="V618:X618"/>
    <mergeCell ref="Y618:Z618"/>
    <mergeCell ref="AB618:AC618"/>
    <mergeCell ref="AD618:AE618"/>
    <mergeCell ref="AF618:AH618"/>
    <mergeCell ref="AI618:AK618"/>
    <mergeCell ref="C613:D613"/>
    <mergeCell ref="E613:F613"/>
    <mergeCell ref="G613:H613"/>
    <mergeCell ref="I613:M613"/>
    <mergeCell ref="N613:O613"/>
    <mergeCell ref="P613:Q613"/>
    <mergeCell ref="R613:S613"/>
    <mergeCell ref="C614:D614"/>
    <mergeCell ref="E614:F614"/>
    <mergeCell ref="G614:H614"/>
    <mergeCell ref="I614:M614"/>
    <mergeCell ref="N614:O614"/>
    <mergeCell ref="P614:Q614"/>
    <mergeCell ref="R614:S614"/>
    <mergeCell ref="AL616:AM616"/>
    <mergeCell ref="AN616:AO616"/>
    <mergeCell ref="AP616:AQ616"/>
    <mergeCell ref="AR616:AS616"/>
    <mergeCell ref="AT616:AU616"/>
    <mergeCell ref="AV616:AX616"/>
    <mergeCell ref="AY616:BA616"/>
    <mergeCell ref="BB616:BC616"/>
    <mergeCell ref="T616:U616"/>
    <mergeCell ref="V616:X616"/>
    <mergeCell ref="Y616:Z616"/>
    <mergeCell ref="AB616:AC616"/>
    <mergeCell ref="AD616:AE616"/>
    <mergeCell ref="AF616:AH616"/>
    <mergeCell ref="AI616:AK616"/>
    <mergeCell ref="C616:D616"/>
    <mergeCell ref="E616:F616"/>
    <mergeCell ref="G616:H616"/>
    <mergeCell ref="I616:M616"/>
    <mergeCell ref="N616:O616"/>
    <mergeCell ref="P616:Q616"/>
    <mergeCell ref="R616:S616"/>
    <mergeCell ref="AP617:AQ617"/>
    <mergeCell ref="AP618:AQ618"/>
    <mergeCell ref="AR618:AS618"/>
    <mergeCell ref="AT618:AU618"/>
    <mergeCell ref="AV618:AX618"/>
    <mergeCell ref="AY618:BA618"/>
    <mergeCell ref="BB618:BC618"/>
    <mergeCell ref="AL617:AM617"/>
    <mergeCell ref="AN617:AO617"/>
    <mergeCell ref="AR617:AS617"/>
    <mergeCell ref="AT617:AU617"/>
    <mergeCell ref="AV617:AX617"/>
    <mergeCell ref="AY617:BA617"/>
    <mergeCell ref="BB617:BC617"/>
    <mergeCell ref="C618:D618"/>
    <mergeCell ref="E618:F618"/>
    <mergeCell ref="G618:H618"/>
    <mergeCell ref="I618:M618"/>
    <mergeCell ref="N618:O618"/>
    <mergeCell ref="P618:Q618"/>
    <mergeCell ref="R618:S618"/>
    <mergeCell ref="AL619:AM619"/>
    <mergeCell ref="AN619:AO619"/>
    <mergeCell ref="AP619:AQ619"/>
    <mergeCell ref="AR619:AS619"/>
    <mergeCell ref="AT619:AU619"/>
    <mergeCell ref="AV619:AX619"/>
    <mergeCell ref="AY619:BA619"/>
    <mergeCell ref="BB619:BC619"/>
    <mergeCell ref="T619:U619"/>
    <mergeCell ref="V619:X619"/>
    <mergeCell ref="Y619:Z619"/>
    <mergeCell ref="AB619:AC619"/>
    <mergeCell ref="AD619:AE619"/>
    <mergeCell ref="AF619:AH619"/>
    <mergeCell ref="AI619:AK619"/>
    <mergeCell ref="C619:D619"/>
    <mergeCell ref="E619:F619"/>
    <mergeCell ref="G619:H619"/>
    <mergeCell ref="I619:M619"/>
    <mergeCell ref="N619:O619"/>
    <mergeCell ref="P619:Q619"/>
    <mergeCell ref="R619:S619"/>
    <mergeCell ref="AL620:AM620"/>
    <mergeCell ref="AN620:AO620"/>
    <mergeCell ref="AP620:AQ620"/>
    <mergeCell ref="AR620:AS620"/>
    <mergeCell ref="AT620:AU620"/>
    <mergeCell ref="AV620:AX620"/>
    <mergeCell ref="AY620:BA620"/>
    <mergeCell ref="BB620:BC620"/>
    <mergeCell ref="T620:U620"/>
    <mergeCell ref="V620:X620"/>
    <mergeCell ref="Y620:Z620"/>
    <mergeCell ref="AB620:AC620"/>
    <mergeCell ref="AD620:AE620"/>
    <mergeCell ref="AF620:AH620"/>
    <mergeCell ref="AI620:AK620"/>
    <mergeCell ref="C620:D620"/>
    <mergeCell ref="E620:F620"/>
    <mergeCell ref="G620:H620"/>
    <mergeCell ref="I620:M620"/>
    <mergeCell ref="N620:O620"/>
    <mergeCell ref="P620:Q620"/>
    <mergeCell ref="R620:S620"/>
    <mergeCell ref="AL623:AM623"/>
    <mergeCell ref="AN623:AO623"/>
    <mergeCell ref="T623:U623"/>
    <mergeCell ref="V623:X623"/>
    <mergeCell ref="Y623:Z623"/>
    <mergeCell ref="AB623:AC623"/>
    <mergeCell ref="AD623:AE623"/>
    <mergeCell ref="AF623:AH623"/>
    <mergeCell ref="AI623:AK623"/>
    <mergeCell ref="AL624:AM624"/>
    <mergeCell ref="AN624:AO624"/>
    <mergeCell ref="T624:U624"/>
    <mergeCell ref="V624:X624"/>
    <mergeCell ref="Y624:Z624"/>
    <mergeCell ref="AB624:AC624"/>
    <mergeCell ref="AD624:AE624"/>
    <mergeCell ref="AF624:AH624"/>
    <mergeCell ref="AI624:AK624"/>
    <mergeCell ref="AL621:AM621"/>
    <mergeCell ref="AN621:AO621"/>
    <mergeCell ref="AP621:AQ621"/>
    <mergeCell ref="AR621:AS621"/>
    <mergeCell ref="AT621:AU621"/>
    <mergeCell ref="AV621:AX621"/>
    <mergeCell ref="AY621:BA621"/>
    <mergeCell ref="BB621:BC621"/>
    <mergeCell ref="T621:U621"/>
    <mergeCell ref="V621:X621"/>
    <mergeCell ref="Y621:Z621"/>
    <mergeCell ref="AB621:AC621"/>
    <mergeCell ref="AD621:AE621"/>
    <mergeCell ref="AF621:AH621"/>
    <mergeCell ref="AI621:AK621"/>
    <mergeCell ref="C621:D621"/>
    <mergeCell ref="E621:F621"/>
    <mergeCell ref="G621:H621"/>
    <mergeCell ref="I621:M621"/>
    <mergeCell ref="N621:O621"/>
    <mergeCell ref="P621:Q621"/>
    <mergeCell ref="R621:S621"/>
    <mergeCell ref="T622:U622"/>
    <mergeCell ref="V622:X622"/>
    <mergeCell ref="Y622:Z622"/>
    <mergeCell ref="AB622:AC622"/>
    <mergeCell ref="AD622:AE622"/>
    <mergeCell ref="AF622:AH622"/>
    <mergeCell ref="AI622:AK622"/>
    <mergeCell ref="AL622:AM622"/>
    <mergeCell ref="AN622:AO622"/>
    <mergeCell ref="AR622:AS622"/>
    <mergeCell ref="AT622:AU622"/>
    <mergeCell ref="AV622:AX622"/>
    <mergeCell ref="AY622:BA622"/>
    <mergeCell ref="BB622:BC622"/>
    <mergeCell ref="C624:D624"/>
    <mergeCell ref="E624:F624"/>
    <mergeCell ref="G624:H624"/>
    <mergeCell ref="I624:M624"/>
    <mergeCell ref="N624:O624"/>
    <mergeCell ref="P624:Q624"/>
    <mergeCell ref="R624:S624"/>
    <mergeCell ref="AP624:AQ624"/>
    <mergeCell ref="AR624:AS624"/>
    <mergeCell ref="AT624:AU624"/>
    <mergeCell ref="AV624:AX624"/>
    <mergeCell ref="AY624:BA624"/>
    <mergeCell ref="BB624:BC624"/>
    <mergeCell ref="AP622:AQ622"/>
    <mergeCell ref="AP623:AQ623"/>
    <mergeCell ref="AR623:AS623"/>
    <mergeCell ref="AT623:AU623"/>
    <mergeCell ref="AV623:AX623"/>
    <mergeCell ref="AY623:BA623"/>
    <mergeCell ref="BB623:BC623"/>
    <mergeCell ref="T626:U626"/>
    <mergeCell ref="V626:X626"/>
    <mergeCell ref="Y626:Z626"/>
    <mergeCell ref="AB626:AC626"/>
    <mergeCell ref="AD626:AE626"/>
    <mergeCell ref="AF626:AH626"/>
    <mergeCell ref="AI626:AK626"/>
    <mergeCell ref="C626:D626"/>
    <mergeCell ref="E626:F626"/>
    <mergeCell ref="G626:H626"/>
    <mergeCell ref="I626:M626"/>
    <mergeCell ref="N626:O626"/>
    <mergeCell ref="P626:Q626"/>
    <mergeCell ref="R626:S626"/>
    <mergeCell ref="AL627:AM627"/>
    <mergeCell ref="AN627:AO627"/>
    <mergeCell ref="T627:U627"/>
    <mergeCell ref="V627:X627"/>
    <mergeCell ref="Y627:Z627"/>
    <mergeCell ref="AB627:AC627"/>
    <mergeCell ref="AD627:AE627"/>
    <mergeCell ref="AF627:AH627"/>
    <mergeCell ref="AI627:AK627"/>
    <mergeCell ref="C622:D622"/>
    <mergeCell ref="E622:F622"/>
    <mergeCell ref="G622:H622"/>
    <mergeCell ref="I622:M622"/>
    <mergeCell ref="N622:O622"/>
    <mergeCell ref="P622:Q622"/>
    <mergeCell ref="R622:S622"/>
    <mergeCell ref="C623:D623"/>
    <mergeCell ref="E623:F623"/>
    <mergeCell ref="G623:H623"/>
    <mergeCell ref="I623:M623"/>
    <mergeCell ref="N623:O623"/>
    <mergeCell ref="P623:Q623"/>
    <mergeCell ref="R623:S623"/>
    <mergeCell ref="AL625:AM625"/>
    <mergeCell ref="AN625:AO625"/>
    <mergeCell ref="AP625:AQ625"/>
    <mergeCell ref="AR625:AS625"/>
    <mergeCell ref="AT625:AU625"/>
    <mergeCell ref="AV625:AX625"/>
    <mergeCell ref="AY625:BA625"/>
    <mergeCell ref="BB625:BC625"/>
    <mergeCell ref="T625:U625"/>
    <mergeCell ref="V625:X625"/>
    <mergeCell ref="Y625:Z625"/>
    <mergeCell ref="AB625:AC625"/>
    <mergeCell ref="AD625:AE625"/>
    <mergeCell ref="AF625:AH625"/>
    <mergeCell ref="AI625:AK625"/>
    <mergeCell ref="C625:D625"/>
    <mergeCell ref="E625:F625"/>
    <mergeCell ref="G625:H625"/>
    <mergeCell ref="I625:M625"/>
    <mergeCell ref="N625:O625"/>
    <mergeCell ref="P625:Q625"/>
    <mergeCell ref="R625:S625"/>
    <mergeCell ref="AP626:AQ626"/>
    <mergeCell ref="AP627:AQ627"/>
    <mergeCell ref="AR627:AS627"/>
    <mergeCell ref="AT627:AU627"/>
    <mergeCell ref="AV627:AX627"/>
    <mergeCell ref="AY627:BA627"/>
    <mergeCell ref="BB627:BC627"/>
    <mergeCell ref="AL626:AM626"/>
    <mergeCell ref="AN626:AO626"/>
    <mergeCell ref="AR626:AS626"/>
    <mergeCell ref="AT626:AU626"/>
    <mergeCell ref="AV626:AX626"/>
    <mergeCell ref="AY626:BA626"/>
    <mergeCell ref="BB626:BC626"/>
    <mergeCell ref="C627:D627"/>
    <mergeCell ref="E627:F627"/>
    <mergeCell ref="G627:H627"/>
    <mergeCell ref="I627:M627"/>
    <mergeCell ref="N627:O627"/>
    <mergeCell ref="P627:Q627"/>
    <mergeCell ref="R627:S627"/>
    <mergeCell ref="AL628:AM628"/>
    <mergeCell ref="AN628:AO628"/>
    <mergeCell ref="AP628:AQ628"/>
    <mergeCell ref="AR628:AS628"/>
    <mergeCell ref="AT628:AU628"/>
    <mergeCell ref="AV628:AX628"/>
    <mergeCell ref="AY628:BA628"/>
    <mergeCell ref="BB628:BC628"/>
    <mergeCell ref="T628:U628"/>
    <mergeCell ref="V628:X628"/>
    <mergeCell ref="Y628:Z628"/>
    <mergeCell ref="AB628:AC628"/>
    <mergeCell ref="AD628:AE628"/>
    <mergeCell ref="AF628:AH628"/>
    <mergeCell ref="AI628:AK628"/>
    <mergeCell ref="C628:D628"/>
    <mergeCell ref="E628:F628"/>
    <mergeCell ref="G628:H628"/>
    <mergeCell ref="I628:M628"/>
    <mergeCell ref="N628:O628"/>
    <mergeCell ref="P628:Q628"/>
    <mergeCell ref="R628:S628"/>
    <mergeCell ref="AL629:AM629"/>
    <mergeCell ref="AN629:AO629"/>
    <mergeCell ref="AP629:AQ629"/>
    <mergeCell ref="AR629:AS629"/>
    <mergeCell ref="AT629:AU629"/>
    <mergeCell ref="AV629:AX629"/>
    <mergeCell ref="AY629:BA629"/>
    <mergeCell ref="BB629:BC629"/>
    <mergeCell ref="T629:U629"/>
    <mergeCell ref="V629:X629"/>
    <mergeCell ref="Y629:Z629"/>
    <mergeCell ref="AB629:AC629"/>
    <mergeCell ref="AD629:AE629"/>
    <mergeCell ref="AF629:AH629"/>
    <mergeCell ref="AI629:AK629"/>
    <mergeCell ref="C629:D629"/>
    <mergeCell ref="E629:F629"/>
    <mergeCell ref="G629:H629"/>
    <mergeCell ref="I629:M629"/>
    <mergeCell ref="N629:O629"/>
    <mergeCell ref="P629:Q629"/>
    <mergeCell ref="R629:S629"/>
    <mergeCell ref="AL632:AM632"/>
    <mergeCell ref="AN632:AO632"/>
    <mergeCell ref="T632:U632"/>
    <mergeCell ref="V632:X632"/>
    <mergeCell ref="Y632:Z632"/>
    <mergeCell ref="AB632:AC632"/>
    <mergeCell ref="AD632:AE632"/>
    <mergeCell ref="AF632:AH632"/>
    <mergeCell ref="AI632:AK632"/>
    <mergeCell ref="AL633:AM633"/>
    <mergeCell ref="AN633:AO633"/>
    <mergeCell ref="T633:U633"/>
    <mergeCell ref="V633:X633"/>
    <mergeCell ref="Y633:Z633"/>
    <mergeCell ref="AB633:AC633"/>
    <mergeCell ref="AD633:AE633"/>
    <mergeCell ref="AF633:AH633"/>
    <mergeCell ref="AI633:AK633"/>
    <mergeCell ref="AL630:AM630"/>
    <mergeCell ref="AN630:AO630"/>
    <mergeCell ref="AP630:AQ630"/>
    <mergeCell ref="AR630:AS630"/>
    <mergeCell ref="AT630:AU630"/>
    <mergeCell ref="AV630:AX630"/>
    <mergeCell ref="AY630:BA630"/>
    <mergeCell ref="BB630:BC630"/>
    <mergeCell ref="T630:U630"/>
    <mergeCell ref="V630:X630"/>
    <mergeCell ref="Y630:Z630"/>
    <mergeCell ref="AB630:AC630"/>
    <mergeCell ref="AD630:AE630"/>
    <mergeCell ref="AF630:AH630"/>
    <mergeCell ref="AI630:AK630"/>
    <mergeCell ref="C630:D630"/>
    <mergeCell ref="E630:F630"/>
    <mergeCell ref="G630:H630"/>
    <mergeCell ref="I630:M630"/>
    <mergeCell ref="N630:O630"/>
    <mergeCell ref="P630:Q630"/>
    <mergeCell ref="R630:S630"/>
    <mergeCell ref="T631:U631"/>
    <mergeCell ref="V631:X631"/>
    <mergeCell ref="Y631:Z631"/>
    <mergeCell ref="AB631:AC631"/>
    <mergeCell ref="AD631:AE631"/>
    <mergeCell ref="AF631:AH631"/>
    <mergeCell ref="AI631:AK631"/>
    <mergeCell ref="AL631:AM631"/>
    <mergeCell ref="AN631:AO631"/>
    <mergeCell ref="AR631:AS631"/>
    <mergeCell ref="AT631:AU631"/>
    <mergeCell ref="AV631:AX631"/>
    <mergeCell ref="AY631:BA631"/>
    <mergeCell ref="BB631:BC631"/>
    <mergeCell ref="C633:D633"/>
    <mergeCell ref="E633:F633"/>
    <mergeCell ref="G633:H633"/>
    <mergeCell ref="I633:M633"/>
    <mergeCell ref="N633:O633"/>
    <mergeCell ref="P633:Q633"/>
    <mergeCell ref="R633:S633"/>
    <mergeCell ref="AP633:AQ633"/>
    <mergeCell ref="AR633:AS633"/>
    <mergeCell ref="AT633:AU633"/>
    <mergeCell ref="AV633:AX633"/>
    <mergeCell ref="AY633:BA633"/>
    <mergeCell ref="BB633:BC633"/>
    <mergeCell ref="AP631:AQ631"/>
    <mergeCell ref="AP632:AQ632"/>
    <mergeCell ref="AR632:AS632"/>
    <mergeCell ref="AT632:AU632"/>
    <mergeCell ref="AV632:AX632"/>
    <mergeCell ref="AY632:BA632"/>
    <mergeCell ref="BB632:BC632"/>
    <mergeCell ref="T635:U635"/>
    <mergeCell ref="V635:X635"/>
    <mergeCell ref="Y635:Z635"/>
    <mergeCell ref="AB635:AC635"/>
    <mergeCell ref="AD635:AE635"/>
    <mergeCell ref="AF635:AH635"/>
    <mergeCell ref="AI635:AK635"/>
    <mergeCell ref="C635:D635"/>
    <mergeCell ref="E635:F635"/>
    <mergeCell ref="G635:H635"/>
    <mergeCell ref="I635:M635"/>
    <mergeCell ref="N635:O635"/>
    <mergeCell ref="P635:Q635"/>
    <mergeCell ref="R635:S635"/>
    <mergeCell ref="AL636:AM636"/>
    <mergeCell ref="AN636:AO636"/>
    <mergeCell ref="T636:U636"/>
    <mergeCell ref="V636:X636"/>
    <mergeCell ref="Y636:Z636"/>
    <mergeCell ref="AB636:AC636"/>
    <mergeCell ref="AD636:AE636"/>
    <mergeCell ref="AF636:AH636"/>
    <mergeCell ref="AI636:AK636"/>
    <mergeCell ref="C631:D631"/>
    <mergeCell ref="E631:F631"/>
    <mergeCell ref="G631:H631"/>
    <mergeCell ref="I631:M631"/>
    <mergeCell ref="N631:O631"/>
    <mergeCell ref="P631:Q631"/>
    <mergeCell ref="R631:S631"/>
    <mergeCell ref="C632:D632"/>
    <mergeCell ref="E632:F632"/>
    <mergeCell ref="G632:H632"/>
    <mergeCell ref="I632:M632"/>
    <mergeCell ref="N632:O632"/>
    <mergeCell ref="P632:Q632"/>
    <mergeCell ref="R632:S632"/>
    <mergeCell ref="AL634:AM634"/>
    <mergeCell ref="AN634:AO634"/>
    <mergeCell ref="AP634:AQ634"/>
    <mergeCell ref="AR634:AS634"/>
    <mergeCell ref="AT634:AU634"/>
    <mergeCell ref="AV634:AX634"/>
    <mergeCell ref="AY634:BA634"/>
    <mergeCell ref="BB634:BC634"/>
    <mergeCell ref="T634:U634"/>
    <mergeCell ref="V634:X634"/>
    <mergeCell ref="Y634:Z634"/>
    <mergeCell ref="AB634:AC634"/>
    <mergeCell ref="AD634:AE634"/>
    <mergeCell ref="AF634:AH634"/>
    <mergeCell ref="AI634:AK634"/>
    <mergeCell ref="C634:D634"/>
    <mergeCell ref="E634:F634"/>
    <mergeCell ref="G634:H634"/>
    <mergeCell ref="I634:M634"/>
    <mergeCell ref="N634:O634"/>
    <mergeCell ref="P634:Q634"/>
    <mergeCell ref="R634:S634"/>
    <mergeCell ref="AP635:AQ635"/>
    <mergeCell ref="AP636:AQ636"/>
    <mergeCell ref="AR636:AS636"/>
    <mergeCell ref="AT636:AU636"/>
    <mergeCell ref="AV636:AX636"/>
    <mergeCell ref="AY636:BA636"/>
    <mergeCell ref="BB636:BC636"/>
    <mergeCell ref="AL635:AM635"/>
    <mergeCell ref="AN635:AO635"/>
    <mergeCell ref="AR635:AS635"/>
    <mergeCell ref="AT635:AU635"/>
    <mergeCell ref="AV635:AX635"/>
    <mergeCell ref="AY635:BA635"/>
    <mergeCell ref="BB635:BC635"/>
    <mergeCell ref="C636:D636"/>
    <mergeCell ref="E636:F636"/>
    <mergeCell ref="G636:H636"/>
    <mergeCell ref="I636:M636"/>
    <mergeCell ref="N636:O636"/>
    <mergeCell ref="P636:Q636"/>
    <mergeCell ref="R636:S636"/>
    <mergeCell ref="AL637:AM637"/>
    <mergeCell ref="AN637:AO637"/>
    <mergeCell ref="AP637:AQ637"/>
    <mergeCell ref="AR637:AS637"/>
    <mergeCell ref="AT637:AU637"/>
    <mergeCell ref="AV637:AX637"/>
    <mergeCell ref="AY637:BA637"/>
    <mergeCell ref="BB637:BC637"/>
    <mergeCell ref="T637:U637"/>
    <mergeCell ref="V637:X637"/>
    <mergeCell ref="Y637:Z637"/>
    <mergeCell ref="AB637:AC637"/>
    <mergeCell ref="AD637:AE637"/>
    <mergeCell ref="AF637:AH637"/>
    <mergeCell ref="AI637:AK637"/>
    <mergeCell ref="C637:D637"/>
    <mergeCell ref="E637:F637"/>
    <mergeCell ref="G637:H637"/>
    <mergeCell ref="I637:M637"/>
    <mergeCell ref="N637:O637"/>
    <mergeCell ref="P637:Q637"/>
    <mergeCell ref="R637:S637"/>
    <mergeCell ref="AL638:AM638"/>
    <mergeCell ref="AN638:AO638"/>
    <mergeCell ref="AP638:AQ638"/>
    <mergeCell ref="AR638:AS638"/>
    <mergeCell ref="AT638:AU638"/>
    <mergeCell ref="AV638:AX638"/>
    <mergeCell ref="AY638:BA638"/>
    <mergeCell ref="BB638:BC638"/>
    <mergeCell ref="T638:U638"/>
    <mergeCell ref="V638:X638"/>
    <mergeCell ref="Y638:Z638"/>
    <mergeCell ref="AB638:AC638"/>
    <mergeCell ref="AD638:AE638"/>
    <mergeCell ref="AF638:AH638"/>
    <mergeCell ref="AI638:AK638"/>
    <mergeCell ref="C638:D638"/>
    <mergeCell ref="E638:F638"/>
    <mergeCell ref="G638:H638"/>
    <mergeCell ref="I638:M638"/>
    <mergeCell ref="N638:O638"/>
    <mergeCell ref="P638:Q638"/>
    <mergeCell ref="R638:S638"/>
    <mergeCell ref="AL641:AM641"/>
    <mergeCell ref="AN641:AO641"/>
    <mergeCell ref="T641:U641"/>
    <mergeCell ref="V641:X641"/>
    <mergeCell ref="Y641:Z641"/>
    <mergeCell ref="AB641:AC641"/>
    <mergeCell ref="AD641:AE641"/>
    <mergeCell ref="AF641:AH641"/>
    <mergeCell ref="AI641:AK641"/>
    <mergeCell ref="AL642:AM642"/>
    <mergeCell ref="AN642:AO642"/>
    <mergeCell ref="T642:U642"/>
    <mergeCell ref="V642:X642"/>
    <mergeCell ref="Y642:Z642"/>
    <mergeCell ref="AB642:AC642"/>
    <mergeCell ref="AD642:AE642"/>
    <mergeCell ref="AF642:AH642"/>
    <mergeCell ref="AI642:AK642"/>
    <mergeCell ref="AL639:AM639"/>
    <mergeCell ref="AN639:AO639"/>
    <mergeCell ref="AP639:AQ639"/>
    <mergeCell ref="AR639:AS639"/>
    <mergeCell ref="AT639:AU639"/>
    <mergeCell ref="AV639:AX639"/>
    <mergeCell ref="AY639:BA639"/>
    <mergeCell ref="BB639:BC639"/>
    <mergeCell ref="T639:U639"/>
    <mergeCell ref="V639:X639"/>
    <mergeCell ref="Y639:Z639"/>
    <mergeCell ref="AB639:AC639"/>
    <mergeCell ref="AD639:AE639"/>
    <mergeCell ref="AF639:AH639"/>
    <mergeCell ref="AI639:AK639"/>
    <mergeCell ref="C639:D639"/>
    <mergeCell ref="E639:F639"/>
    <mergeCell ref="G639:H639"/>
    <mergeCell ref="I639:M639"/>
    <mergeCell ref="N639:O639"/>
    <mergeCell ref="P639:Q639"/>
    <mergeCell ref="R639:S639"/>
    <mergeCell ref="T640:U640"/>
    <mergeCell ref="V640:X640"/>
    <mergeCell ref="Y640:Z640"/>
    <mergeCell ref="AB640:AC640"/>
    <mergeCell ref="AD640:AE640"/>
    <mergeCell ref="AF640:AH640"/>
    <mergeCell ref="AI640:AK640"/>
    <mergeCell ref="AL640:AM640"/>
    <mergeCell ref="AN640:AO640"/>
    <mergeCell ref="AR640:AS640"/>
    <mergeCell ref="AT640:AU640"/>
    <mergeCell ref="AV640:AX640"/>
    <mergeCell ref="AY640:BA640"/>
    <mergeCell ref="BB640:BC640"/>
    <mergeCell ref="C642:D642"/>
    <mergeCell ref="E642:F642"/>
    <mergeCell ref="G642:H642"/>
    <mergeCell ref="I642:M642"/>
    <mergeCell ref="N642:O642"/>
    <mergeCell ref="P642:Q642"/>
    <mergeCell ref="R642:S642"/>
    <mergeCell ref="AP642:AQ642"/>
    <mergeCell ref="AR642:AS642"/>
    <mergeCell ref="AT642:AU642"/>
    <mergeCell ref="AV642:AX642"/>
    <mergeCell ref="AY642:BA642"/>
    <mergeCell ref="BB642:BC642"/>
    <mergeCell ref="AP640:AQ640"/>
    <mergeCell ref="AP641:AQ641"/>
    <mergeCell ref="AR641:AS641"/>
    <mergeCell ref="AT641:AU641"/>
    <mergeCell ref="AV641:AX641"/>
    <mergeCell ref="AY641:BA641"/>
    <mergeCell ref="BB641:BC641"/>
    <mergeCell ref="T644:U644"/>
    <mergeCell ref="V644:X644"/>
    <mergeCell ref="Y644:Z644"/>
    <mergeCell ref="AB644:AC644"/>
    <mergeCell ref="AD644:AE644"/>
    <mergeCell ref="AF644:AH644"/>
    <mergeCell ref="AI644:AK644"/>
    <mergeCell ref="C644:D644"/>
    <mergeCell ref="E644:F644"/>
    <mergeCell ref="G644:H644"/>
    <mergeCell ref="I644:M644"/>
    <mergeCell ref="N644:O644"/>
    <mergeCell ref="P644:Q644"/>
    <mergeCell ref="R644:S644"/>
    <mergeCell ref="AL645:AM645"/>
    <mergeCell ref="AN645:AO645"/>
    <mergeCell ref="T645:U645"/>
    <mergeCell ref="V645:X645"/>
    <mergeCell ref="Y645:Z645"/>
    <mergeCell ref="AB645:AC645"/>
    <mergeCell ref="AD645:AE645"/>
    <mergeCell ref="AF645:AH645"/>
    <mergeCell ref="AI645:AK645"/>
    <mergeCell ref="C640:D640"/>
    <mergeCell ref="E640:F640"/>
    <mergeCell ref="G640:H640"/>
    <mergeCell ref="I640:M640"/>
    <mergeCell ref="N640:O640"/>
    <mergeCell ref="P640:Q640"/>
    <mergeCell ref="R640:S640"/>
    <mergeCell ref="C641:D641"/>
    <mergeCell ref="E641:F641"/>
    <mergeCell ref="G641:H641"/>
    <mergeCell ref="I641:M641"/>
    <mergeCell ref="N641:O641"/>
    <mergeCell ref="P641:Q641"/>
    <mergeCell ref="R641:S641"/>
    <mergeCell ref="AL643:AM643"/>
    <mergeCell ref="AN643:AO643"/>
    <mergeCell ref="AP643:AQ643"/>
    <mergeCell ref="AR643:AS643"/>
    <mergeCell ref="AT643:AU643"/>
    <mergeCell ref="AV643:AX643"/>
    <mergeCell ref="AY643:BA643"/>
    <mergeCell ref="BB643:BC643"/>
    <mergeCell ref="T643:U643"/>
    <mergeCell ref="V643:X643"/>
    <mergeCell ref="Y643:Z643"/>
    <mergeCell ref="AB643:AC643"/>
    <mergeCell ref="AD643:AE643"/>
    <mergeCell ref="AF643:AH643"/>
    <mergeCell ref="AI643:AK643"/>
    <mergeCell ref="C643:D643"/>
    <mergeCell ref="E643:F643"/>
    <mergeCell ref="G643:H643"/>
    <mergeCell ref="I643:M643"/>
    <mergeCell ref="N643:O643"/>
    <mergeCell ref="P643:Q643"/>
    <mergeCell ref="R643:S643"/>
    <mergeCell ref="AP644:AQ644"/>
    <mergeCell ref="AP645:AQ645"/>
    <mergeCell ref="AR645:AS645"/>
    <mergeCell ref="AT645:AU645"/>
    <mergeCell ref="AV645:AX645"/>
    <mergeCell ref="AY645:BA645"/>
    <mergeCell ref="BB645:BC645"/>
    <mergeCell ref="AL644:AM644"/>
    <mergeCell ref="AN644:AO644"/>
    <mergeCell ref="AR644:AS644"/>
    <mergeCell ref="AT644:AU644"/>
    <mergeCell ref="AV644:AX644"/>
    <mergeCell ref="AY644:BA644"/>
    <mergeCell ref="BB644:BC644"/>
    <mergeCell ref="C645:D645"/>
    <mergeCell ref="E645:F645"/>
    <mergeCell ref="G645:H645"/>
    <mergeCell ref="I645:M645"/>
    <mergeCell ref="N645:O645"/>
    <mergeCell ref="P645:Q645"/>
    <mergeCell ref="R645:S645"/>
    <mergeCell ref="AL646:AM646"/>
    <mergeCell ref="AN646:AO646"/>
    <mergeCell ref="AP646:AQ646"/>
    <mergeCell ref="AR646:AS646"/>
    <mergeCell ref="AT646:AU646"/>
    <mergeCell ref="AV646:AX646"/>
    <mergeCell ref="AY646:BA646"/>
    <mergeCell ref="BB646:BC646"/>
    <mergeCell ref="T646:U646"/>
    <mergeCell ref="V646:X646"/>
    <mergeCell ref="Y646:Z646"/>
    <mergeCell ref="AB646:AC646"/>
    <mergeCell ref="AD646:AE646"/>
    <mergeCell ref="AF646:AH646"/>
    <mergeCell ref="AI646:AK646"/>
    <mergeCell ref="C646:D646"/>
    <mergeCell ref="E646:F646"/>
    <mergeCell ref="G646:H646"/>
    <mergeCell ref="I646:M646"/>
    <mergeCell ref="N646:O646"/>
    <mergeCell ref="P646:Q646"/>
    <mergeCell ref="R646:S646"/>
    <mergeCell ref="AL647:AM647"/>
    <mergeCell ref="AN647:AO647"/>
    <mergeCell ref="AP647:AQ647"/>
    <mergeCell ref="AR647:AS647"/>
    <mergeCell ref="AT647:AU647"/>
    <mergeCell ref="AV647:AX647"/>
    <mergeCell ref="AY647:BA647"/>
    <mergeCell ref="BB647:BC647"/>
    <mergeCell ref="T647:U647"/>
    <mergeCell ref="V647:X647"/>
    <mergeCell ref="Y647:Z647"/>
    <mergeCell ref="AB647:AC647"/>
    <mergeCell ref="AD647:AE647"/>
    <mergeCell ref="AF647:AH647"/>
    <mergeCell ref="AI647:AK647"/>
    <mergeCell ref="C647:D647"/>
    <mergeCell ref="E647:F647"/>
    <mergeCell ref="G647:H647"/>
    <mergeCell ref="I647:M647"/>
    <mergeCell ref="N647:O647"/>
    <mergeCell ref="P647:Q647"/>
    <mergeCell ref="R647:S647"/>
    <mergeCell ref="AL650:AM650"/>
    <mergeCell ref="AN650:AO650"/>
    <mergeCell ref="T650:U650"/>
    <mergeCell ref="V650:X650"/>
    <mergeCell ref="Y650:Z650"/>
    <mergeCell ref="AB650:AC650"/>
    <mergeCell ref="AD650:AE650"/>
    <mergeCell ref="AF650:AH650"/>
    <mergeCell ref="AI650:AK650"/>
    <mergeCell ref="AL651:AM651"/>
    <mergeCell ref="AN651:AO651"/>
    <mergeCell ref="T651:U651"/>
    <mergeCell ref="V651:X651"/>
    <mergeCell ref="Y651:Z651"/>
    <mergeCell ref="AB651:AC651"/>
    <mergeCell ref="AD651:AE651"/>
    <mergeCell ref="AF651:AH651"/>
    <mergeCell ref="AI651:AK651"/>
    <mergeCell ref="AL648:AM648"/>
    <mergeCell ref="AN648:AO648"/>
    <mergeCell ref="AP648:AQ648"/>
    <mergeCell ref="AR648:AS648"/>
    <mergeCell ref="AT648:AU648"/>
    <mergeCell ref="AV648:AX648"/>
    <mergeCell ref="AY648:BA648"/>
    <mergeCell ref="BB648:BC648"/>
    <mergeCell ref="T648:U648"/>
    <mergeCell ref="V648:X648"/>
    <mergeCell ref="Y648:Z648"/>
    <mergeCell ref="AB648:AC648"/>
    <mergeCell ref="AD648:AE648"/>
    <mergeCell ref="AF648:AH648"/>
    <mergeCell ref="AI648:AK648"/>
    <mergeCell ref="C648:D648"/>
    <mergeCell ref="E648:F648"/>
    <mergeCell ref="G648:H648"/>
    <mergeCell ref="I648:M648"/>
    <mergeCell ref="N648:O648"/>
    <mergeCell ref="P648:Q648"/>
    <mergeCell ref="R648:S648"/>
    <mergeCell ref="T649:U649"/>
    <mergeCell ref="V649:X649"/>
    <mergeCell ref="Y649:Z649"/>
    <mergeCell ref="AB649:AC649"/>
    <mergeCell ref="AD649:AE649"/>
    <mergeCell ref="AF649:AH649"/>
    <mergeCell ref="AI649:AK649"/>
    <mergeCell ref="AL649:AM649"/>
    <mergeCell ref="AN649:AO649"/>
    <mergeCell ref="AR649:AS649"/>
    <mergeCell ref="AT649:AU649"/>
    <mergeCell ref="AV649:AX649"/>
    <mergeCell ref="AY649:BA649"/>
    <mergeCell ref="BB649:BC649"/>
    <mergeCell ref="C651:D651"/>
    <mergeCell ref="E651:F651"/>
    <mergeCell ref="G651:H651"/>
    <mergeCell ref="I651:M651"/>
    <mergeCell ref="N651:O651"/>
    <mergeCell ref="P651:Q651"/>
    <mergeCell ref="R651:S651"/>
    <mergeCell ref="AP651:AQ651"/>
    <mergeCell ref="AR651:AS651"/>
    <mergeCell ref="AT651:AU651"/>
    <mergeCell ref="AV651:AX651"/>
    <mergeCell ref="AY651:BA651"/>
    <mergeCell ref="BB651:BC651"/>
    <mergeCell ref="AP649:AQ649"/>
    <mergeCell ref="AP650:AQ650"/>
    <mergeCell ref="AR650:AS650"/>
    <mergeCell ref="AT650:AU650"/>
    <mergeCell ref="AV650:AX650"/>
    <mergeCell ref="AY650:BA650"/>
    <mergeCell ref="BB650:BC650"/>
    <mergeCell ref="T653:U653"/>
    <mergeCell ref="V653:X653"/>
    <mergeCell ref="Y653:Z653"/>
    <mergeCell ref="AB653:AC653"/>
    <mergeCell ref="AD653:AE653"/>
    <mergeCell ref="AF653:AH653"/>
    <mergeCell ref="AI653:AK653"/>
    <mergeCell ref="C653:D653"/>
    <mergeCell ref="E653:F653"/>
    <mergeCell ref="G653:H653"/>
    <mergeCell ref="I653:M653"/>
    <mergeCell ref="N653:O653"/>
    <mergeCell ref="P653:Q653"/>
    <mergeCell ref="R653:S653"/>
    <mergeCell ref="AL654:AM654"/>
    <mergeCell ref="AN654:AO654"/>
    <mergeCell ref="T654:U654"/>
    <mergeCell ref="V654:X654"/>
    <mergeCell ref="Y654:Z654"/>
    <mergeCell ref="AB654:AC654"/>
    <mergeCell ref="AD654:AE654"/>
    <mergeCell ref="AF654:AH654"/>
    <mergeCell ref="AI654:AK654"/>
    <mergeCell ref="C649:D649"/>
    <mergeCell ref="E649:F649"/>
    <mergeCell ref="G649:H649"/>
    <mergeCell ref="I649:M649"/>
    <mergeCell ref="N649:O649"/>
    <mergeCell ref="P649:Q649"/>
    <mergeCell ref="R649:S649"/>
    <mergeCell ref="C650:D650"/>
    <mergeCell ref="E650:F650"/>
    <mergeCell ref="G650:H650"/>
    <mergeCell ref="I650:M650"/>
    <mergeCell ref="N650:O650"/>
    <mergeCell ref="P650:Q650"/>
    <mergeCell ref="R650:S650"/>
    <mergeCell ref="AL652:AM652"/>
    <mergeCell ref="AN652:AO652"/>
    <mergeCell ref="AP652:AQ652"/>
    <mergeCell ref="AR652:AS652"/>
    <mergeCell ref="AT652:AU652"/>
    <mergeCell ref="AV652:AX652"/>
    <mergeCell ref="AY652:BA652"/>
    <mergeCell ref="BB652:BC652"/>
    <mergeCell ref="T652:U652"/>
    <mergeCell ref="V652:X652"/>
    <mergeCell ref="Y652:Z652"/>
    <mergeCell ref="AB652:AC652"/>
    <mergeCell ref="AD652:AE652"/>
    <mergeCell ref="AF652:AH652"/>
    <mergeCell ref="AI652:AK652"/>
    <mergeCell ref="C652:D652"/>
    <mergeCell ref="E652:F652"/>
    <mergeCell ref="G652:H652"/>
    <mergeCell ref="I652:M652"/>
    <mergeCell ref="N652:O652"/>
    <mergeCell ref="P652:Q652"/>
    <mergeCell ref="R652:S652"/>
    <mergeCell ref="AP653:AQ653"/>
    <mergeCell ref="AP654:AQ654"/>
    <mergeCell ref="AR654:AS654"/>
    <mergeCell ref="AT654:AU654"/>
    <mergeCell ref="AV654:AX654"/>
    <mergeCell ref="AY654:BA654"/>
    <mergeCell ref="BB654:BC654"/>
    <mergeCell ref="AL653:AM653"/>
    <mergeCell ref="AN653:AO653"/>
    <mergeCell ref="AR653:AS653"/>
    <mergeCell ref="AT653:AU653"/>
    <mergeCell ref="AV653:AX653"/>
    <mergeCell ref="AY653:BA653"/>
    <mergeCell ref="BB653:BC653"/>
    <mergeCell ref="C654:D654"/>
    <mergeCell ref="E654:F654"/>
    <mergeCell ref="G654:H654"/>
    <mergeCell ref="I654:M654"/>
    <mergeCell ref="N654:O654"/>
    <mergeCell ref="P654:Q654"/>
    <mergeCell ref="R654:S654"/>
    <mergeCell ref="AL655:AM655"/>
    <mergeCell ref="AN655:AO655"/>
    <mergeCell ref="AP655:AQ655"/>
    <mergeCell ref="AR655:AS655"/>
    <mergeCell ref="AT655:AU655"/>
    <mergeCell ref="AV655:AX655"/>
    <mergeCell ref="AY655:BA655"/>
    <mergeCell ref="BB655:BC655"/>
    <mergeCell ref="T655:U655"/>
    <mergeCell ref="V655:X655"/>
    <mergeCell ref="Y655:Z655"/>
    <mergeCell ref="AB655:AC655"/>
    <mergeCell ref="AD655:AE655"/>
    <mergeCell ref="AF655:AH655"/>
    <mergeCell ref="AI655:AK655"/>
    <mergeCell ref="C655:D655"/>
    <mergeCell ref="E655:F655"/>
    <mergeCell ref="G655:H655"/>
    <mergeCell ref="I655:M655"/>
    <mergeCell ref="N655:O655"/>
    <mergeCell ref="P655:Q655"/>
    <mergeCell ref="R655:S655"/>
    <mergeCell ref="AL656:AM656"/>
    <mergeCell ref="AN656:AO656"/>
    <mergeCell ref="AP656:AQ656"/>
    <mergeCell ref="AR656:AS656"/>
    <mergeCell ref="AT656:AU656"/>
    <mergeCell ref="AV656:AX656"/>
    <mergeCell ref="AY656:BA656"/>
    <mergeCell ref="BB656:BC656"/>
    <mergeCell ref="T656:U656"/>
    <mergeCell ref="V656:X656"/>
    <mergeCell ref="Y656:Z656"/>
    <mergeCell ref="AB656:AC656"/>
    <mergeCell ref="AD656:AE656"/>
    <mergeCell ref="AF656:AH656"/>
    <mergeCell ref="AI656:AK656"/>
    <mergeCell ref="C656:D656"/>
    <mergeCell ref="E656:F656"/>
    <mergeCell ref="G656:H656"/>
    <mergeCell ref="I656:M656"/>
    <mergeCell ref="N656:O656"/>
    <mergeCell ref="P656:Q656"/>
    <mergeCell ref="R656:S656"/>
    <mergeCell ref="AL659:AM659"/>
    <mergeCell ref="AN659:AO659"/>
    <mergeCell ref="T659:U659"/>
    <mergeCell ref="V659:X659"/>
    <mergeCell ref="Y659:Z659"/>
    <mergeCell ref="AB659:AC659"/>
    <mergeCell ref="AD659:AE659"/>
    <mergeCell ref="AF659:AH659"/>
    <mergeCell ref="AI659:AK659"/>
    <mergeCell ref="AL660:AM660"/>
    <mergeCell ref="AN660:AO660"/>
    <mergeCell ref="T660:U660"/>
    <mergeCell ref="V660:X660"/>
    <mergeCell ref="Y660:Z660"/>
    <mergeCell ref="AB660:AC660"/>
    <mergeCell ref="AD660:AE660"/>
    <mergeCell ref="AF660:AH660"/>
    <mergeCell ref="AI660:AK660"/>
    <mergeCell ref="AL657:AM657"/>
    <mergeCell ref="AN657:AO657"/>
    <mergeCell ref="AP657:AQ657"/>
    <mergeCell ref="AR657:AS657"/>
    <mergeCell ref="AT657:AU657"/>
    <mergeCell ref="AV657:AX657"/>
    <mergeCell ref="AY657:BA657"/>
    <mergeCell ref="BB657:BC657"/>
    <mergeCell ref="T657:U657"/>
    <mergeCell ref="V657:X657"/>
    <mergeCell ref="Y657:Z657"/>
    <mergeCell ref="AB657:AC657"/>
    <mergeCell ref="AD657:AE657"/>
    <mergeCell ref="AF657:AH657"/>
    <mergeCell ref="AI657:AK657"/>
    <mergeCell ref="C657:D657"/>
    <mergeCell ref="E657:F657"/>
    <mergeCell ref="G657:H657"/>
    <mergeCell ref="I657:M657"/>
    <mergeCell ref="N657:O657"/>
    <mergeCell ref="P657:Q657"/>
    <mergeCell ref="R657:S657"/>
    <mergeCell ref="T658:U658"/>
    <mergeCell ref="V658:X658"/>
    <mergeCell ref="Y658:Z658"/>
    <mergeCell ref="AB658:AC658"/>
    <mergeCell ref="AD658:AE658"/>
    <mergeCell ref="AF658:AH658"/>
    <mergeCell ref="AI658:AK658"/>
    <mergeCell ref="AL658:AM658"/>
    <mergeCell ref="AN658:AO658"/>
    <mergeCell ref="AR658:AS658"/>
    <mergeCell ref="AT658:AU658"/>
    <mergeCell ref="AV658:AX658"/>
    <mergeCell ref="AY658:BA658"/>
    <mergeCell ref="BB658:BC658"/>
    <mergeCell ref="C660:D660"/>
    <mergeCell ref="E660:F660"/>
    <mergeCell ref="G660:H660"/>
    <mergeCell ref="I660:M660"/>
    <mergeCell ref="N660:O660"/>
    <mergeCell ref="P660:Q660"/>
    <mergeCell ref="R660:S660"/>
    <mergeCell ref="AP660:AQ660"/>
    <mergeCell ref="AR660:AS660"/>
    <mergeCell ref="AT660:AU660"/>
    <mergeCell ref="AV660:AX660"/>
    <mergeCell ref="AY660:BA660"/>
    <mergeCell ref="BB660:BC660"/>
    <mergeCell ref="AP658:AQ658"/>
    <mergeCell ref="AP659:AQ659"/>
    <mergeCell ref="AR659:AS659"/>
    <mergeCell ref="AT659:AU659"/>
    <mergeCell ref="AV659:AX659"/>
    <mergeCell ref="AY659:BA659"/>
    <mergeCell ref="BB659:BC659"/>
    <mergeCell ref="T662:U662"/>
    <mergeCell ref="V662:X662"/>
    <mergeCell ref="Y662:Z662"/>
    <mergeCell ref="AB662:AC662"/>
    <mergeCell ref="AD662:AE662"/>
    <mergeCell ref="AF662:AH662"/>
    <mergeCell ref="AI662:AK662"/>
    <mergeCell ref="C662:D662"/>
    <mergeCell ref="E662:F662"/>
    <mergeCell ref="G662:H662"/>
    <mergeCell ref="I662:M662"/>
    <mergeCell ref="N662:O662"/>
    <mergeCell ref="P662:Q662"/>
    <mergeCell ref="R662:S662"/>
    <mergeCell ref="AL663:AM663"/>
    <mergeCell ref="AN663:AO663"/>
    <mergeCell ref="T663:U663"/>
    <mergeCell ref="V663:X663"/>
    <mergeCell ref="Y663:Z663"/>
    <mergeCell ref="AB663:AC663"/>
    <mergeCell ref="AD663:AE663"/>
    <mergeCell ref="AF663:AH663"/>
    <mergeCell ref="AI663:AK663"/>
    <mergeCell ref="C658:D658"/>
    <mergeCell ref="E658:F658"/>
    <mergeCell ref="G658:H658"/>
    <mergeCell ref="I658:M658"/>
    <mergeCell ref="N658:O658"/>
    <mergeCell ref="P658:Q658"/>
    <mergeCell ref="R658:S658"/>
    <mergeCell ref="C659:D659"/>
    <mergeCell ref="E659:F659"/>
    <mergeCell ref="G659:H659"/>
    <mergeCell ref="I659:M659"/>
    <mergeCell ref="N659:O659"/>
    <mergeCell ref="P659:Q659"/>
    <mergeCell ref="R659:S659"/>
    <mergeCell ref="AL661:AM661"/>
    <mergeCell ref="AN661:AO661"/>
    <mergeCell ref="AP661:AQ661"/>
    <mergeCell ref="AR661:AS661"/>
    <mergeCell ref="AT661:AU661"/>
    <mergeCell ref="AV661:AX661"/>
    <mergeCell ref="AY661:BA661"/>
    <mergeCell ref="BB661:BC661"/>
    <mergeCell ref="T661:U661"/>
    <mergeCell ref="V661:X661"/>
    <mergeCell ref="Y661:Z661"/>
    <mergeCell ref="AB661:AC661"/>
    <mergeCell ref="AD661:AE661"/>
    <mergeCell ref="AF661:AH661"/>
    <mergeCell ref="AI661:AK661"/>
    <mergeCell ref="C661:D661"/>
    <mergeCell ref="E661:F661"/>
    <mergeCell ref="G661:H661"/>
    <mergeCell ref="I661:M661"/>
    <mergeCell ref="N661:O661"/>
    <mergeCell ref="P661:Q661"/>
    <mergeCell ref="R661:S661"/>
    <mergeCell ref="AP662:AQ662"/>
    <mergeCell ref="AP663:AQ663"/>
    <mergeCell ref="AR663:AS663"/>
    <mergeCell ref="AT663:AU663"/>
    <mergeCell ref="AV663:AX663"/>
    <mergeCell ref="AY663:BA663"/>
    <mergeCell ref="BB663:BC663"/>
    <mergeCell ref="AL662:AM662"/>
    <mergeCell ref="AN662:AO662"/>
    <mergeCell ref="AR662:AS662"/>
    <mergeCell ref="AT662:AU662"/>
    <mergeCell ref="AV662:AX662"/>
    <mergeCell ref="AY662:BA662"/>
    <mergeCell ref="BB662:BC662"/>
    <mergeCell ref="C663:D663"/>
    <mergeCell ref="E663:F663"/>
    <mergeCell ref="G663:H663"/>
    <mergeCell ref="I663:M663"/>
    <mergeCell ref="N663:O663"/>
    <mergeCell ref="P663:Q663"/>
    <mergeCell ref="R663:S663"/>
    <mergeCell ref="AL664:AM664"/>
    <mergeCell ref="AN664:AO664"/>
    <mergeCell ref="AP664:AQ664"/>
    <mergeCell ref="AR664:AS664"/>
    <mergeCell ref="AT664:AU664"/>
    <mergeCell ref="AV664:AX664"/>
    <mergeCell ref="AY664:BA664"/>
    <mergeCell ref="BB664:BC664"/>
    <mergeCell ref="T664:U664"/>
    <mergeCell ref="V664:X664"/>
    <mergeCell ref="Y664:Z664"/>
    <mergeCell ref="AB664:AC664"/>
    <mergeCell ref="AD664:AE664"/>
    <mergeCell ref="AF664:AH664"/>
    <mergeCell ref="AI664:AK664"/>
    <mergeCell ref="C664:D664"/>
    <mergeCell ref="E664:F664"/>
    <mergeCell ref="G664:H664"/>
    <mergeCell ref="I664:M664"/>
    <mergeCell ref="N664:O664"/>
    <mergeCell ref="P664:Q664"/>
    <mergeCell ref="R664:S664"/>
    <mergeCell ref="AL665:AM665"/>
    <mergeCell ref="AN665:AO665"/>
    <mergeCell ref="AP665:AQ665"/>
    <mergeCell ref="AR665:AS665"/>
    <mergeCell ref="AT665:AU665"/>
    <mergeCell ref="AV665:AX665"/>
    <mergeCell ref="AY665:BA665"/>
    <mergeCell ref="BB665:BC665"/>
    <mergeCell ref="T665:U665"/>
    <mergeCell ref="V665:X665"/>
    <mergeCell ref="Y665:Z665"/>
    <mergeCell ref="AB665:AC665"/>
    <mergeCell ref="AD665:AE665"/>
    <mergeCell ref="AF665:AH665"/>
    <mergeCell ref="AI665:AK665"/>
    <mergeCell ref="C665:D665"/>
    <mergeCell ref="E665:F665"/>
    <mergeCell ref="G665:H665"/>
    <mergeCell ref="I665:M665"/>
    <mergeCell ref="N665:O665"/>
    <mergeCell ref="P665:Q665"/>
    <mergeCell ref="R665:S665"/>
    <mergeCell ref="AL668:AM668"/>
    <mergeCell ref="AN668:AO668"/>
    <mergeCell ref="T668:U668"/>
    <mergeCell ref="V668:X668"/>
    <mergeCell ref="Y668:Z668"/>
    <mergeCell ref="AB668:AC668"/>
    <mergeCell ref="AD668:AE668"/>
    <mergeCell ref="AF668:AH668"/>
    <mergeCell ref="AI668:AK668"/>
    <mergeCell ref="AL669:AM669"/>
    <mergeCell ref="AN669:AO669"/>
    <mergeCell ref="T669:U669"/>
    <mergeCell ref="V669:X669"/>
    <mergeCell ref="Y669:Z669"/>
    <mergeCell ref="AB669:AC669"/>
    <mergeCell ref="AD669:AE669"/>
    <mergeCell ref="AF669:AH669"/>
    <mergeCell ref="AI669:AK669"/>
    <mergeCell ref="AL666:AM666"/>
    <mergeCell ref="AN666:AO666"/>
    <mergeCell ref="AP666:AQ666"/>
    <mergeCell ref="AR666:AS666"/>
    <mergeCell ref="AT666:AU666"/>
    <mergeCell ref="AV666:AX666"/>
    <mergeCell ref="AY666:BA666"/>
    <mergeCell ref="BB666:BC666"/>
    <mergeCell ref="T666:U666"/>
    <mergeCell ref="V666:X666"/>
    <mergeCell ref="Y666:Z666"/>
    <mergeCell ref="AB666:AC666"/>
    <mergeCell ref="AD666:AE666"/>
    <mergeCell ref="AF666:AH666"/>
    <mergeCell ref="AI666:AK666"/>
    <mergeCell ref="C666:D666"/>
    <mergeCell ref="E666:F666"/>
    <mergeCell ref="G666:H666"/>
    <mergeCell ref="I666:M666"/>
    <mergeCell ref="N666:O666"/>
    <mergeCell ref="P666:Q666"/>
    <mergeCell ref="R666:S666"/>
    <mergeCell ref="T667:U667"/>
    <mergeCell ref="V667:X667"/>
    <mergeCell ref="Y667:Z667"/>
    <mergeCell ref="AB667:AC667"/>
    <mergeCell ref="AD667:AE667"/>
    <mergeCell ref="AF667:AH667"/>
    <mergeCell ref="AI667:AK667"/>
    <mergeCell ref="AL667:AM667"/>
    <mergeCell ref="AN667:AO667"/>
    <mergeCell ref="AR667:AS667"/>
    <mergeCell ref="AT667:AU667"/>
    <mergeCell ref="AV667:AX667"/>
    <mergeCell ref="AY667:BA667"/>
    <mergeCell ref="BB667:BC667"/>
    <mergeCell ref="C669:D669"/>
    <mergeCell ref="E669:F669"/>
    <mergeCell ref="G669:H669"/>
    <mergeCell ref="I669:M669"/>
    <mergeCell ref="N669:O669"/>
    <mergeCell ref="P669:Q669"/>
    <mergeCell ref="R669:S669"/>
    <mergeCell ref="AP669:AQ669"/>
    <mergeCell ref="AR669:AS669"/>
    <mergeCell ref="AT669:AU669"/>
    <mergeCell ref="AV669:AX669"/>
    <mergeCell ref="AY669:BA669"/>
    <mergeCell ref="BB669:BC669"/>
    <mergeCell ref="AP667:AQ667"/>
    <mergeCell ref="AP668:AQ668"/>
    <mergeCell ref="AR668:AS668"/>
    <mergeCell ref="AT668:AU668"/>
    <mergeCell ref="AV668:AX668"/>
    <mergeCell ref="AY668:BA668"/>
    <mergeCell ref="BB668:BC668"/>
    <mergeCell ref="T671:U671"/>
    <mergeCell ref="V671:X671"/>
    <mergeCell ref="Y671:Z671"/>
    <mergeCell ref="AB671:AC671"/>
    <mergeCell ref="AD671:AE671"/>
    <mergeCell ref="AF671:AH671"/>
    <mergeCell ref="AI671:AK671"/>
    <mergeCell ref="C671:D671"/>
    <mergeCell ref="E671:F671"/>
    <mergeCell ref="G671:H671"/>
    <mergeCell ref="I671:M671"/>
    <mergeCell ref="N671:O671"/>
    <mergeCell ref="P671:Q671"/>
    <mergeCell ref="R671:S671"/>
    <mergeCell ref="AL672:AM672"/>
    <mergeCell ref="AN672:AO672"/>
    <mergeCell ref="T672:U672"/>
    <mergeCell ref="V672:X672"/>
    <mergeCell ref="Y672:Z672"/>
    <mergeCell ref="AB672:AC672"/>
    <mergeCell ref="AD672:AE672"/>
    <mergeCell ref="AF672:AH672"/>
    <mergeCell ref="AI672:AK672"/>
    <mergeCell ref="C667:D667"/>
    <mergeCell ref="E667:F667"/>
    <mergeCell ref="G667:H667"/>
    <mergeCell ref="I667:M667"/>
    <mergeCell ref="N667:O667"/>
    <mergeCell ref="P667:Q667"/>
    <mergeCell ref="R667:S667"/>
    <mergeCell ref="C668:D668"/>
    <mergeCell ref="E668:F668"/>
    <mergeCell ref="G668:H668"/>
    <mergeCell ref="I668:M668"/>
    <mergeCell ref="N668:O668"/>
    <mergeCell ref="P668:Q668"/>
    <mergeCell ref="R668:S668"/>
    <mergeCell ref="AL670:AM670"/>
    <mergeCell ref="AN670:AO670"/>
    <mergeCell ref="AP670:AQ670"/>
    <mergeCell ref="AR670:AS670"/>
    <mergeCell ref="AT670:AU670"/>
    <mergeCell ref="AV670:AX670"/>
    <mergeCell ref="AY670:BA670"/>
    <mergeCell ref="BB670:BC670"/>
    <mergeCell ref="T670:U670"/>
    <mergeCell ref="V670:X670"/>
    <mergeCell ref="Y670:Z670"/>
    <mergeCell ref="AB670:AC670"/>
    <mergeCell ref="AD670:AE670"/>
    <mergeCell ref="AF670:AH670"/>
    <mergeCell ref="AI670:AK670"/>
    <mergeCell ref="C670:D670"/>
    <mergeCell ref="E670:F670"/>
    <mergeCell ref="G670:H670"/>
    <mergeCell ref="I670:M670"/>
    <mergeCell ref="N670:O670"/>
    <mergeCell ref="P670:Q670"/>
    <mergeCell ref="R670:S670"/>
    <mergeCell ref="AP671:AQ671"/>
    <mergeCell ref="AP672:AQ672"/>
    <mergeCell ref="AR672:AS672"/>
    <mergeCell ref="AT672:AU672"/>
    <mergeCell ref="AV672:AX672"/>
    <mergeCell ref="AY672:BA672"/>
    <mergeCell ref="BB672:BC672"/>
    <mergeCell ref="AL671:AM671"/>
    <mergeCell ref="AN671:AO671"/>
    <mergeCell ref="AR671:AS671"/>
    <mergeCell ref="AT671:AU671"/>
    <mergeCell ref="AV671:AX671"/>
    <mergeCell ref="AY671:BA671"/>
    <mergeCell ref="BB671:BC671"/>
    <mergeCell ref="C672:D672"/>
    <mergeCell ref="E672:F672"/>
    <mergeCell ref="G672:H672"/>
    <mergeCell ref="I672:M672"/>
    <mergeCell ref="N672:O672"/>
    <mergeCell ref="P672:Q672"/>
    <mergeCell ref="R672:S672"/>
    <mergeCell ref="AL673:AM673"/>
    <mergeCell ref="AN673:AO673"/>
    <mergeCell ref="AP673:AQ673"/>
    <mergeCell ref="AR673:AS673"/>
    <mergeCell ref="AT673:AU673"/>
    <mergeCell ref="AV673:AX673"/>
    <mergeCell ref="AY673:BA673"/>
    <mergeCell ref="BB673:BC673"/>
    <mergeCell ref="T673:U673"/>
    <mergeCell ref="V673:X673"/>
    <mergeCell ref="Y673:Z673"/>
    <mergeCell ref="AB673:AC673"/>
    <mergeCell ref="AD673:AE673"/>
    <mergeCell ref="AF673:AH673"/>
    <mergeCell ref="AI673:AK673"/>
    <mergeCell ref="C673:D673"/>
    <mergeCell ref="E673:F673"/>
    <mergeCell ref="G673:H673"/>
    <mergeCell ref="I673:M673"/>
    <mergeCell ref="N673:O673"/>
    <mergeCell ref="P673:Q673"/>
    <mergeCell ref="R673:S673"/>
    <mergeCell ref="AL674:AM674"/>
    <mergeCell ref="AN674:AO674"/>
    <mergeCell ref="AP674:AQ674"/>
    <mergeCell ref="AR674:AS674"/>
    <mergeCell ref="AT674:AU674"/>
    <mergeCell ref="AV674:AX674"/>
    <mergeCell ref="AY674:BA674"/>
    <mergeCell ref="BB674:BC674"/>
    <mergeCell ref="T674:U674"/>
    <mergeCell ref="V674:X674"/>
    <mergeCell ref="Y674:Z674"/>
    <mergeCell ref="AB674:AC674"/>
    <mergeCell ref="AD674:AE674"/>
    <mergeCell ref="AF674:AH674"/>
    <mergeCell ref="AI674:AK674"/>
    <mergeCell ref="C674:D674"/>
    <mergeCell ref="E674:F674"/>
    <mergeCell ref="G674:H674"/>
    <mergeCell ref="I674:M674"/>
    <mergeCell ref="N674:O674"/>
    <mergeCell ref="P674:Q674"/>
    <mergeCell ref="R674:S674"/>
    <mergeCell ref="AL677:AM677"/>
    <mergeCell ref="AN677:AO677"/>
    <mergeCell ref="T677:U677"/>
    <mergeCell ref="V677:X677"/>
    <mergeCell ref="Y677:Z677"/>
    <mergeCell ref="AB677:AC677"/>
    <mergeCell ref="AD677:AE677"/>
    <mergeCell ref="AF677:AH677"/>
    <mergeCell ref="AI677:AK677"/>
    <mergeCell ref="AL678:AM678"/>
    <mergeCell ref="AN678:AO678"/>
    <mergeCell ref="T678:U678"/>
    <mergeCell ref="V678:X678"/>
    <mergeCell ref="Y678:Z678"/>
    <mergeCell ref="AB678:AC678"/>
    <mergeCell ref="AD678:AE678"/>
    <mergeCell ref="AF678:AH678"/>
    <mergeCell ref="AI678:AK678"/>
    <mergeCell ref="AL675:AM675"/>
    <mergeCell ref="AN675:AO675"/>
    <mergeCell ref="AP675:AQ675"/>
    <mergeCell ref="AR675:AS675"/>
    <mergeCell ref="AT675:AU675"/>
    <mergeCell ref="AV675:AX675"/>
    <mergeCell ref="AY675:BA675"/>
    <mergeCell ref="BB675:BC675"/>
    <mergeCell ref="T675:U675"/>
    <mergeCell ref="V675:X675"/>
    <mergeCell ref="Y675:Z675"/>
    <mergeCell ref="AB675:AC675"/>
    <mergeCell ref="AD675:AE675"/>
    <mergeCell ref="AF675:AH675"/>
    <mergeCell ref="AI675:AK675"/>
    <mergeCell ref="C675:D675"/>
    <mergeCell ref="E675:F675"/>
    <mergeCell ref="G675:H675"/>
    <mergeCell ref="I675:M675"/>
    <mergeCell ref="N675:O675"/>
    <mergeCell ref="P675:Q675"/>
    <mergeCell ref="R675:S675"/>
    <mergeCell ref="T676:U676"/>
    <mergeCell ref="V676:X676"/>
    <mergeCell ref="Y676:Z676"/>
    <mergeCell ref="AB676:AC676"/>
    <mergeCell ref="AD676:AE676"/>
    <mergeCell ref="AF676:AH676"/>
    <mergeCell ref="AI676:AK676"/>
    <mergeCell ref="AL676:AM676"/>
    <mergeCell ref="AN676:AO676"/>
    <mergeCell ref="AR676:AS676"/>
    <mergeCell ref="AT676:AU676"/>
    <mergeCell ref="AV676:AX676"/>
    <mergeCell ref="AY676:BA676"/>
    <mergeCell ref="BB676:BC676"/>
    <mergeCell ref="C678:D678"/>
    <mergeCell ref="E678:F678"/>
    <mergeCell ref="G678:H678"/>
    <mergeCell ref="I678:M678"/>
    <mergeCell ref="N678:O678"/>
    <mergeCell ref="P678:Q678"/>
    <mergeCell ref="R678:S678"/>
    <mergeCell ref="AP678:AQ678"/>
    <mergeCell ref="AR678:AS678"/>
    <mergeCell ref="AT678:AU678"/>
    <mergeCell ref="AV678:AX678"/>
    <mergeCell ref="AY678:BA678"/>
    <mergeCell ref="BB678:BC678"/>
    <mergeCell ref="AP676:AQ676"/>
    <mergeCell ref="AP677:AQ677"/>
    <mergeCell ref="AR677:AS677"/>
    <mergeCell ref="AT677:AU677"/>
    <mergeCell ref="AV677:AX677"/>
    <mergeCell ref="AY677:BA677"/>
    <mergeCell ref="BB677:BC677"/>
    <mergeCell ref="T680:U680"/>
    <mergeCell ref="V680:X680"/>
    <mergeCell ref="Y680:Z680"/>
    <mergeCell ref="AB680:AC680"/>
    <mergeCell ref="AD680:AE680"/>
    <mergeCell ref="AF680:AH680"/>
    <mergeCell ref="AI680:AK680"/>
    <mergeCell ref="C680:D680"/>
    <mergeCell ref="E680:F680"/>
    <mergeCell ref="G680:H680"/>
    <mergeCell ref="I680:M680"/>
    <mergeCell ref="N680:O680"/>
    <mergeCell ref="P680:Q680"/>
    <mergeCell ref="R680:S680"/>
    <mergeCell ref="AL681:AM681"/>
    <mergeCell ref="AN681:AO681"/>
    <mergeCell ref="T681:U681"/>
    <mergeCell ref="V681:X681"/>
    <mergeCell ref="Y681:Z681"/>
    <mergeCell ref="AB681:AC681"/>
    <mergeCell ref="AD681:AE681"/>
    <mergeCell ref="AF681:AH681"/>
    <mergeCell ref="AI681:AK681"/>
    <mergeCell ref="C676:D676"/>
    <mergeCell ref="E676:F676"/>
    <mergeCell ref="G676:H676"/>
    <mergeCell ref="I676:M676"/>
    <mergeCell ref="N676:O676"/>
    <mergeCell ref="P676:Q676"/>
    <mergeCell ref="R676:S676"/>
    <mergeCell ref="C677:D677"/>
    <mergeCell ref="E677:F677"/>
    <mergeCell ref="G677:H677"/>
    <mergeCell ref="I677:M677"/>
    <mergeCell ref="N677:O677"/>
    <mergeCell ref="P677:Q677"/>
    <mergeCell ref="R677:S677"/>
    <mergeCell ref="AL679:AM679"/>
    <mergeCell ref="AN679:AO679"/>
    <mergeCell ref="AP679:AQ679"/>
    <mergeCell ref="AR679:AS679"/>
    <mergeCell ref="AT679:AU679"/>
    <mergeCell ref="AV679:AX679"/>
    <mergeCell ref="AY679:BA679"/>
    <mergeCell ref="BB679:BC679"/>
    <mergeCell ref="T679:U679"/>
    <mergeCell ref="V679:X679"/>
    <mergeCell ref="Y679:Z679"/>
    <mergeCell ref="AB679:AC679"/>
    <mergeCell ref="AD679:AE679"/>
    <mergeCell ref="AF679:AH679"/>
    <mergeCell ref="AI679:AK679"/>
    <mergeCell ref="C679:D679"/>
    <mergeCell ref="E679:F679"/>
    <mergeCell ref="G679:H679"/>
    <mergeCell ref="I679:M679"/>
    <mergeCell ref="N679:O679"/>
    <mergeCell ref="P679:Q679"/>
    <mergeCell ref="R679:S679"/>
    <mergeCell ref="AP680:AQ680"/>
    <mergeCell ref="AP681:AQ681"/>
    <mergeCell ref="AR681:AS681"/>
    <mergeCell ref="AT681:AU681"/>
    <mergeCell ref="AV681:AX681"/>
    <mergeCell ref="AY681:BA681"/>
    <mergeCell ref="BB681:BC681"/>
    <mergeCell ref="AL680:AM680"/>
    <mergeCell ref="AN680:AO680"/>
    <mergeCell ref="AR680:AS680"/>
    <mergeCell ref="AT680:AU680"/>
    <mergeCell ref="AV680:AX680"/>
    <mergeCell ref="AY680:BA680"/>
    <mergeCell ref="BB680:BC680"/>
    <mergeCell ref="C681:D681"/>
    <mergeCell ref="E681:F681"/>
    <mergeCell ref="G681:H681"/>
    <mergeCell ref="I681:M681"/>
    <mergeCell ref="N681:O681"/>
    <mergeCell ref="P681:Q681"/>
    <mergeCell ref="R681:S681"/>
    <mergeCell ref="AL682:AM682"/>
    <mergeCell ref="AN682:AO682"/>
    <mergeCell ref="AP682:AQ682"/>
    <mergeCell ref="AR682:AS682"/>
    <mergeCell ref="AT682:AU682"/>
    <mergeCell ref="AV682:AX682"/>
    <mergeCell ref="AY682:BA682"/>
    <mergeCell ref="BB682:BC682"/>
    <mergeCell ref="T682:U682"/>
    <mergeCell ref="V682:X682"/>
    <mergeCell ref="Y682:Z682"/>
    <mergeCell ref="AB682:AC682"/>
    <mergeCell ref="AD682:AE682"/>
    <mergeCell ref="AF682:AH682"/>
    <mergeCell ref="AI682:AK682"/>
    <mergeCell ref="C682:D682"/>
    <mergeCell ref="E682:F682"/>
    <mergeCell ref="G682:H682"/>
    <mergeCell ref="I682:M682"/>
    <mergeCell ref="N682:O682"/>
    <mergeCell ref="P682:Q682"/>
    <mergeCell ref="R682:S682"/>
    <mergeCell ref="AL683:AM683"/>
    <mergeCell ref="AN683:AO683"/>
    <mergeCell ref="AP683:AQ683"/>
    <mergeCell ref="AR683:AS683"/>
    <mergeCell ref="AT683:AU683"/>
    <mergeCell ref="AV683:AX683"/>
    <mergeCell ref="AY683:BA683"/>
    <mergeCell ref="BB683:BC683"/>
    <mergeCell ref="T683:U683"/>
    <mergeCell ref="V683:X683"/>
    <mergeCell ref="Y683:Z683"/>
    <mergeCell ref="AB683:AC683"/>
    <mergeCell ref="AD683:AE683"/>
    <mergeCell ref="AF683:AH683"/>
    <mergeCell ref="AI683:AK683"/>
    <mergeCell ref="C683:D683"/>
    <mergeCell ref="E683:F683"/>
    <mergeCell ref="G683:H683"/>
    <mergeCell ref="I683:M683"/>
    <mergeCell ref="N683:O683"/>
    <mergeCell ref="P683:Q683"/>
    <mergeCell ref="R683:S683"/>
    <mergeCell ref="AL686:AM686"/>
    <mergeCell ref="AN686:AO686"/>
    <mergeCell ref="T686:U686"/>
    <mergeCell ref="V686:X686"/>
    <mergeCell ref="Y686:Z686"/>
    <mergeCell ref="AB686:AC686"/>
    <mergeCell ref="AD686:AE686"/>
    <mergeCell ref="AF686:AH686"/>
    <mergeCell ref="AI686:AK686"/>
    <mergeCell ref="AL687:AM687"/>
    <mergeCell ref="AN687:AO687"/>
    <mergeCell ref="T687:U687"/>
    <mergeCell ref="V687:X687"/>
    <mergeCell ref="Y687:Z687"/>
    <mergeCell ref="AB687:AC687"/>
    <mergeCell ref="AD687:AE687"/>
    <mergeCell ref="AF687:AH687"/>
    <mergeCell ref="AI687:AK687"/>
    <mergeCell ref="AL684:AM684"/>
    <mergeCell ref="AN684:AO684"/>
    <mergeCell ref="AP684:AQ684"/>
    <mergeCell ref="AR684:AS684"/>
    <mergeCell ref="AT684:AU684"/>
    <mergeCell ref="AV684:AX684"/>
    <mergeCell ref="AY684:BA684"/>
    <mergeCell ref="BB684:BC684"/>
    <mergeCell ref="T684:U684"/>
    <mergeCell ref="V684:X684"/>
    <mergeCell ref="Y684:Z684"/>
    <mergeCell ref="AB684:AC684"/>
    <mergeCell ref="AD684:AE684"/>
    <mergeCell ref="AF684:AH684"/>
    <mergeCell ref="AI684:AK684"/>
    <mergeCell ref="C684:D684"/>
    <mergeCell ref="E684:F684"/>
    <mergeCell ref="G684:H684"/>
    <mergeCell ref="I684:M684"/>
    <mergeCell ref="N684:O684"/>
    <mergeCell ref="P684:Q684"/>
    <mergeCell ref="R684:S684"/>
    <mergeCell ref="T685:U685"/>
    <mergeCell ref="V685:X685"/>
    <mergeCell ref="Y685:Z685"/>
    <mergeCell ref="AB685:AC685"/>
    <mergeCell ref="AD685:AE685"/>
    <mergeCell ref="AF685:AH685"/>
    <mergeCell ref="AI685:AK685"/>
    <mergeCell ref="AL685:AM685"/>
    <mergeCell ref="AN685:AO685"/>
    <mergeCell ref="AR685:AS685"/>
    <mergeCell ref="AT685:AU685"/>
    <mergeCell ref="AV685:AX685"/>
    <mergeCell ref="AY685:BA685"/>
    <mergeCell ref="BB685:BC685"/>
    <mergeCell ref="C687:D687"/>
    <mergeCell ref="E687:F687"/>
    <mergeCell ref="G687:H687"/>
    <mergeCell ref="I687:M687"/>
    <mergeCell ref="N687:O687"/>
    <mergeCell ref="P687:Q687"/>
    <mergeCell ref="R687:S687"/>
    <mergeCell ref="AP687:AQ687"/>
    <mergeCell ref="AR687:AS687"/>
    <mergeCell ref="AT687:AU687"/>
    <mergeCell ref="AV687:AX687"/>
    <mergeCell ref="AY687:BA687"/>
    <mergeCell ref="BB687:BC687"/>
    <mergeCell ref="AP685:AQ685"/>
    <mergeCell ref="AP686:AQ686"/>
    <mergeCell ref="AR686:AS686"/>
    <mergeCell ref="AT686:AU686"/>
    <mergeCell ref="AV686:AX686"/>
    <mergeCell ref="AY686:BA686"/>
    <mergeCell ref="BB686:BC686"/>
    <mergeCell ref="T689:U689"/>
    <mergeCell ref="V689:X689"/>
    <mergeCell ref="Y689:Z689"/>
    <mergeCell ref="AB689:AC689"/>
    <mergeCell ref="AD689:AE689"/>
    <mergeCell ref="AF689:AH689"/>
    <mergeCell ref="AI689:AK689"/>
    <mergeCell ref="C689:D689"/>
    <mergeCell ref="E689:F689"/>
    <mergeCell ref="G689:H689"/>
    <mergeCell ref="I689:M689"/>
    <mergeCell ref="N689:O689"/>
    <mergeCell ref="P689:Q689"/>
    <mergeCell ref="R689:S689"/>
    <mergeCell ref="AL690:AM690"/>
    <mergeCell ref="AN690:AO690"/>
    <mergeCell ref="T690:U690"/>
    <mergeCell ref="V690:X690"/>
    <mergeCell ref="Y690:Z690"/>
    <mergeCell ref="AB690:AC690"/>
    <mergeCell ref="AD690:AE690"/>
    <mergeCell ref="AF690:AH690"/>
    <mergeCell ref="AI690:AK690"/>
    <mergeCell ref="C685:D685"/>
    <mergeCell ref="E685:F685"/>
    <mergeCell ref="G685:H685"/>
    <mergeCell ref="I685:M685"/>
    <mergeCell ref="N685:O685"/>
    <mergeCell ref="P685:Q685"/>
    <mergeCell ref="R685:S685"/>
    <mergeCell ref="C686:D686"/>
    <mergeCell ref="E686:F686"/>
    <mergeCell ref="G686:H686"/>
    <mergeCell ref="I686:M686"/>
    <mergeCell ref="N686:O686"/>
    <mergeCell ref="P686:Q686"/>
    <mergeCell ref="R686:S686"/>
    <mergeCell ref="AL688:AM688"/>
    <mergeCell ref="AN688:AO688"/>
    <mergeCell ref="AP688:AQ688"/>
    <mergeCell ref="AR688:AS688"/>
    <mergeCell ref="AT688:AU688"/>
    <mergeCell ref="AV688:AX688"/>
    <mergeCell ref="AY688:BA688"/>
    <mergeCell ref="BB688:BC688"/>
    <mergeCell ref="T688:U688"/>
    <mergeCell ref="V688:X688"/>
    <mergeCell ref="Y688:Z688"/>
    <mergeCell ref="AB688:AC688"/>
    <mergeCell ref="AD688:AE688"/>
    <mergeCell ref="AF688:AH688"/>
    <mergeCell ref="AI688:AK688"/>
    <mergeCell ref="C688:D688"/>
    <mergeCell ref="E688:F688"/>
    <mergeCell ref="G688:H688"/>
    <mergeCell ref="I688:M688"/>
    <mergeCell ref="N688:O688"/>
    <mergeCell ref="P688:Q688"/>
    <mergeCell ref="R688:S688"/>
    <mergeCell ref="AP689:AQ689"/>
    <mergeCell ref="AP690:AQ690"/>
    <mergeCell ref="AR690:AS690"/>
    <mergeCell ref="AT690:AU690"/>
    <mergeCell ref="AV690:AX690"/>
    <mergeCell ref="AY690:BA690"/>
    <mergeCell ref="BB690:BC690"/>
    <mergeCell ref="AL689:AM689"/>
    <mergeCell ref="AN689:AO689"/>
    <mergeCell ref="AR689:AS689"/>
    <mergeCell ref="AT689:AU689"/>
    <mergeCell ref="AV689:AX689"/>
    <mergeCell ref="AY689:BA689"/>
    <mergeCell ref="BB689:BC689"/>
    <mergeCell ref="C690:D690"/>
    <mergeCell ref="E690:F690"/>
    <mergeCell ref="G690:H690"/>
    <mergeCell ref="I690:M690"/>
    <mergeCell ref="N690:O690"/>
    <mergeCell ref="P690:Q690"/>
    <mergeCell ref="R690:S690"/>
    <mergeCell ref="AL691:AM691"/>
    <mergeCell ref="AN691:AO691"/>
    <mergeCell ref="AP691:AQ691"/>
    <mergeCell ref="AR691:AS691"/>
    <mergeCell ref="AT691:AU691"/>
    <mergeCell ref="AV691:AX691"/>
    <mergeCell ref="AY691:BA691"/>
    <mergeCell ref="BB691:BC691"/>
    <mergeCell ref="T691:U691"/>
    <mergeCell ref="V691:X691"/>
    <mergeCell ref="Y691:Z691"/>
    <mergeCell ref="AB691:AC691"/>
    <mergeCell ref="AD691:AE691"/>
    <mergeCell ref="AF691:AH691"/>
    <mergeCell ref="AI691:AK691"/>
    <mergeCell ref="C691:D691"/>
    <mergeCell ref="E691:F691"/>
    <mergeCell ref="G691:H691"/>
    <mergeCell ref="I691:M691"/>
    <mergeCell ref="N691:O691"/>
    <mergeCell ref="P691:Q691"/>
    <mergeCell ref="R691:S691"/>
    <mergeCell ref="AL692:AM692"/>
    <mergeCell ref="AN692:AO692"/>
    <mergeCell ref="AP692:AQ692"/>
    <mergeCell ref="AR692:AS692"/>
    <mergeCell ref="AT692:AU692"/>
    <mergeCell ref="AV692:AX692"/>
    <mergeCell ref="AY692:BA692"/>
    <mergeCell ref="BB692:BC692"/>
    <mergeCell ref="T692:U692"/>
    <mergeCell ref="V692:X692"/>
    <mergeCell ref="Y692:Z692"/>
    <mergeCell ref="AB692:AC692"/>
    <mergeCell ref="AD692:AE692"/>
    <mergeCell ref="AF692:AH692"/>
    <mergeCell ref="AI692:AK692"/>
    <mergeCell ref="C692:D692"/>
    <mergeCell ref="E692:F692"/>
    <mergeCell ref="G692:H692"/>
    <mergeCell ref="I692:M692"/>
    <mergeCell ref="N692:O692"/>
    <mergeCell ref="P692:Q692"/>
    <mergeCell ref="R692:S692"/>
    <mergeCell ref="AL695:AM695"/>
    <mergeCell ref="AN695:AO695"/>
    <mergeCell ref="T695:U695"/>
    <mergeCell ref="V695:X695"/>
    <mergeCell ref="Y695:Z695"/>
    <mergeCell ref="AB695:AC695"/>
    <mergeCell ref="AD695:AE695"/>
    <mergeCell ref="AF695:AH695"/>
    <mergeCell ref="AI695:AK695"/>
    <mergeCell ref="AL696:AM696"/>
    <mergeCell ref="AN696:AO696"/>
    <mergeCell ref="T696:U696"/>
    <mergeCell ref="V696:X696"/>
    <mergeCell ref="Y696:Z696"/>
    <mergeCell ref="AB696:AC696"/>
    <mergeCell ref="AD696:AE696"/>
    <mergeCell ref="AF696:AH696"/>
    <mergeCell ref="AI696:AK696"/>
    <mergeCell ref="AL693:AM693"/>
    <mergeCell ref="AN693:AO693"/>
    <mergeCell ref="AP693:AQ693"/>
    <mergeCell ref="AR693:AS693"/>
    <mergeCell ref="AT693:AU693"/>
    <mergeCell ref="AV693:AX693"/>
    <mergeCell ref="AY693:BA693"/>
    <mergeCell ref="BB693:BC693"/>
    <mergeCell ref="T693:U693"/>
    <mergeCell ref="V693:X693"/>
    <mergeCell ref="Y693:Z693"/>
    <mergeCell ref="AB693:AC693"/>
    <mergeCell ref="AD693:AE693"/>
    <mergeCell ref="AF693:AH693"/>
    <mergeCell ref="AI693:AK693"/>
    <mergeCell ref="C693:D693"/>
    <mergeCell ref="E693:F693"/>
    <mergeCell ref="G693:H693"/>
    <mergeCell ref="I693:M693"/>
    <mergeCell ref="N693:O693"/>
    <mergeCell ref="P693:Q693"/>
    <mergeCell ref="R693:S693"/>
    <mergeCell ref="T694:U694"/>
    <mergeCell ref="V694:X694"/>
    <mergeCell ref="Y694:Z694"/>
    <mergeCell ref="AB694:AC694"/>
    <mergeCell ref="AD694:AE694"/>
    <mergeCell ref="AF694:AH694"/>
    <mergeCell ref="AI694:AK694"/>
    <mergeCell ref="AL694:AM694"/>
    <mergeCell ref="AN694:AO694"/>
    <mergeCell ref="AR694:AS694"/>
    <mergeCell ref="AT694:AU694"/>
    <mergeCell ref="AV694:AX694"/>
    <mergeCell ref="AY694:BA694"/>
    <mergeCell ref="BB694:BC694"/>
    <mergeCell ref="C696:D696"/>
    <mergeCell ref="E696:F696"/>
    <mergeCell ref="G696:H696"/>
    <mergeCell ref="I696:M696"/>
    <mergeCell ref="N696:O696"/>
    <mergeCell ref="P696:Q696"/>
    <mergeCell ref="R696:S696"/>
    <mergeCell ref="AP696:AQ696"/>
    <mergeCell ref="AR696:AS696"/>
    <mergeCell ref="AT696:AU696"/>
    <mergeCell ref="AV696:AX696"/>
    <mergeCell ref="AY696:BA696"/>
    <mergeCell ref="BB696:BC696"/>
    <mergeCell ref="AP694:AQ694"/>
    <mergeCell ref="AP695:AQ695"/>
    <mergeCell ref="AR695:AS695"/>
    <mergeCell ref="AT695:AU695"/>
    <mergeCell ref="AV695:AX695"/>
    <mergeCell ref="AY695:BA695"/>
    <mergeCell ref="BB695:BC695"/>
    <mergeCell ref="T698:U698"/>
    <mergeCell ref="V698:X698"/>
    <mergeCell ref="Y698:Z698"/>
    <mergeCell ref="AB698:AC698"/>
    <mergeCell ref="AD698:AE698"/>
    <mergeCell ref="AF698:AH698"/>
    <mergeCell ref="AI698:AK698"/>
    <mergeCell ref="C698:D698"/>
    <mergeCell ref="E698:F698"/>
    <mergeCell ref="G698:H698"/>
    <mergeCell ref="I698:M698"/>
    <mergeCell ref="N698:O698"/>
    <mergeCell ref="P698:Q698"/>
    <mergeCell ref="R698:S698"/>
    <mergeCell ref="AL699:AM699"/>
    <mergeCell ref="AN699:AO699"/>
    <mergeCell ref="T699:U699"/>
    <mergeCell ref="V699:X699"/>
    <mergeCell ref="Y699:Z699"/>
    <mergeCell ref="AB699:AC699"/>
    <mergeCell ref="AD699:AE699"/>
    <mergeCell ref="AF699:AH699"/>
    <mergeCell ref="AI699:AK699"/>
    <mergeCell ref="C694:D694"/>
    <mergeCell ref="E694:F694"/>
    <mergeCell ref="G694:H694"/>
    <mergeCell ref="I694:M694"/>
    <mergeCell ref="N694:O694"/>
    <mergeCell ref="P694:Q694"/>
    <mergeCell ref="R694:S694"/>
    <mergeCell ref="C695:D695"/>
    <mergeCell ref="E695:F695"/>
    <mergeCell ref="G695:H695"/>
    <mergeCell ref="I695:M695"/>
    <mergeCell ref="N695:O695"/>
    <mergeCell ref="P695:Q695"/>
    <mergeCell ref="R695:S695"/>
    <mergeCell ref="AL697:AM697"/>
    <mergeCell ref="AN697:AO697"/>
    <mergeCell ref="AP697:AQ697"/>
    <mergeCell ref="AR697:AS697"/>
    <mergeCell ref="AT697:AU697"/>
    <mergeCell ref="AV697:AX697"/>
    <mergeCell ref="AY697:BA697"/>
    <mergeCell ref="BB697:BC697"/>
    <mergeCell ref="T697:U697"/>
    <mergeCell ref="V697:X697"/>
    <mergeCell ref="Y697:Z697"/>
    <mergeCell ref="AB697:AC697"/>
    <mergeCell ref="AD697:AE697"/>
    <mergeCell ref="AF697:AH697"/>
    <mergeCell ref="AI697:AK697"/>
    <mergeCell ref="C697:D697"/>
    <mergeCell ref="E697:F697"/>
    <mergeCell ref="G697:H697"/>
    <mergeCell ref="I697:M697"/>
    <mergeCell ref="N697:O697"/>
    <mergeCell ref="P697:Q697"/>
    <mergeCell ref="R697:S697"/>
    <mergeCell ref="AP698:AQ698"/>
    <mergeCell ref="AP699:AQ699"/>
    <mergeCell ref="AR699:AS699"/>
    <mergeCell ref="AT699:AU699"/>
    <mergeCell ref="AV699:AX699"/>
    <mergeCell ref="AY699:BA699"/>
    <mergeCell ref="BB699:BC699"/>
    <mergeCell ref="AL698:AM698"/>
    <mergeCell ref="AN698:AO698"/>
    <mergeCell ref="AR698:AS698"/>
    <mergeCell ref="AT698:AU698"/>
    <mergeCell ref="AV698:AX698"/>
    <mergeCell ref="AY698:BA698"/>
    <mergeCell ref="BB698:BC698"/>
    <mergeCell ref="C699:D699"/>
    <mergeCell ref="E699:F699"/>
    <mergeCell ref="G699:H699"/>
    <mergeCell ref="I699:M699"/>
    <mergeCell ref="N699:O699"/>
    <mergeCell ref="P699:Q699"/>
    <mergeCell ref="R699:S699"/>
    <mergeCell ref="AL700:AM700"/>
    <mergeCell ref="AN700:AO700"/>
    <mergeCell ref="AP700:AQ700"/>
    <mergeCell ref="AR700:AS700"/>
    <mergeCell ref="AT700:AU700"/>
    <mergeCell ref="AV700:AX700"/>
    <mergeCell ref="AY700:BA700"/>
    <mergeCell ref="BB700:BC700"/>
    <mergeCell ref="T700:U700"/>
    <mergeCell ref="V700:X700"/>
    <mergeCell ref="Y700:Z700"/>
    <mergeCell ref="AB700:AC700"/>
    <mergeCell ref="AD700:AE700"/>
    <mergeCell ref="AF700:AH700"/>
    <mergeCell ref="AI700:AK700"/>
    <mergeCell ref="C700:D700"/>
    <mergeCell ref="E700:F700"/>
    <mergeCell ref="G700:H700"/>
    <mergeCell ref="I700:M700"/>
    <mergeCell ref="N700:O700"/>
    <mergeCell ref="P700:Q700"/>
    <mergeCell ref="R700:S700"/>
    <mergeCell ref="AL701:AM701"/>
    <mergeCell ref="AN701:AO701"/>
    <mergeCell ref="AP701:AQ701"/>
    <mergeCell ref="AR701:AS701"/>
    <mergeCell ref="AT701:AU701"/>
    <mergeCell ref="AV701:AX701"/>
    <mergeCell ref="AY701:BA701"/>
    <mergeCell ref="BB701:BC701"/>
    <mergeCell ref="T701:U701"/>
    <mergeCell ref="V701:X701"/>
    <mergeCell ref="Y701:Z701"/>
    <mergeCell ref="AB701:AC701"/>
    <mergeCell ref="AD701:AE701"/>
    <mergeCell ref="AF701:AH701"/>
    <mergeCell ref="AI701:AK701"/>
    <mergeCell ref="C701:D701"/>
    <mergeCell ref="E701:F701"/>
    <mergeCell ref="G701:H701"/>
    <mergeCell ref="I701:M701"/>
    <mergeCell ref="N701:O701"/>
    <mergeCell ref="P701:Q701"/>
    <mergeCell ref="R701:S701"/>
    <mergeCell ref="AL767:AM767"/>
    <mergeCell ref="AN767:AO767"/>
    <mergeCell ref="T767:U767"/>
    <mergeCell ref="V767:X767"/>
    <mergeCell ref="Y767:Z767"/>
    <mergeCell ref="AB767:AC767"/>
    <mergeCell ref="AD767:AE767"/>
    <mergeCell ref="AF767:AH767"/>
    <mergeCell ref="AI767:AK767"/>
    <mergeCell ref="AL768:AM768"/>
    <mergeCell ref="AN768:AO768"/>
    <mergeCell ref="T768:U768"/>
    <mergeCell ref="V768:X768"/>
    <mergeCell ref="Y768:Z768"/>
    <mergeCell ref="AB768:AC768"/>
    <mergeCell ref="AD768:AE768"/>
    <mergeCell ref="AF768:AH768"/>
    <mergeCell ref="AI768:AK768"/>
    <mergeCell ref="AL765:AM765"/>
    <mergeCell ref="AN765:AO765"/>
    <mergeCell ref="AP765:AQ765"/>
    <mergeCell ref="AR765:AS765"/>
    <mergeCell ref="AT765:AU765"/>
    <mergeCell ref="AV765:AX765"/>
    <mergeCell ref="AY765:BA765"/>
    <mergeCell ref="BB765:BC765"/>
    <mergeCell ref="T765:U765"/>
    <mergeCell ref="V765:X765"/>
    <mergeCell ref="Y765:Z765"/>
    <mergeCell ref="AB765:AC765"/>
    <mergeCell ref="AD765:AE765"/>
    <mergeCell ref="AF765:AH765"/>
    <mergeCell ref="AI765:AK765"/>
    <mergeCell ref="C765:D765"/>
    <mergeCell ref="E765:F765"/>
    <mergeCell ref="G765:H765"/>
    <mergeCell ref="I765:M765"/>
    <mergeCell ref="N765:O765"/>
    <mergeCell ref="P765:Q765"/>
    <mergeCell ref="R765:S765"/>
    <mergeCell ref="T766:U766"/>
    <mergeCell ref="V766:X766"/>
    <mergeCell ref="Y766:Z766"/>
    <mergeCell ref="AB766:AC766"/>
    <mergeCell ref="AD766:AE766"/>
    <mergeCell ref="AF766:AH766"/>
    <mergeCell ref="AI766:AK766"/>
    <mergeCell ref="AL766:AM766"/>
    <mergeCell ref="AN766:AO766"/>
    <mergeCell ref="AR766:AS766"/>
    <mergeCell ref="AT766:AU766"/>
    <mergeCell ref="AV766:AX766"/>
    <mergeCell ref="AY766:BA766"/>
    <mergeCell ref="BB766:BC766"/>
    <mergeCell ref="C768:D768"/>
    <mergeCell ref="E768:F768"/>
    <mergeCell ref="G768:H768"/>
    <mergeCell ref="I768:M768"/>
    <mergeCell ref="N768:O768"/>
    <mergeCell ref="P768:Q768"/>
    <mergeCell ref="R768:S768"/>
    <mergeCell ref="AP768:AQ768"/>
    <mergeCell ref="AR768:AS768"/>
    <mergeCell ref="AT768:AU768"/>
    <mergeCell ref="AV768:AX768"/>
    <mergeCell ref="AY768:BA768"/>
    <mergeCell ref="BB768:BC768"/>
    <mergeCell ref="AP766:AQ766"/>
    <mergeCell ref="AP767:AQ767"/>
    <mergeCell ref="AR767:AS767"/>
    <mergeCell ref="AT767:AU767"/>
    <mergeCell ref="AV767:AX767"/>
    <mergeCell ref="AY767:BA767"/>
    <mergeCell ref="BB767:BC767"/>
    <mergeCell ref="T770:U770"/>
    <mergeCell ref="V770:X770"/>
    <mergeCell ref="Y770:Z770"/>
    <mergeCell ref="AB770:AC770"/>
    <mergeCell ref="AD770:AE770"/>
    <mergeCell ref="AF770:AH770"/>
    <mergeCell ref="AI770:AK770"/>
    <mergeCell ref="C770:D770"/>
    <mergeCell ref="E770:F770"/>
    <mergeCell ref="G770:H770"/>
    <mergeCell ref="I770:M770"/>
    <mergeCell ref="N770:O770"/>
    <mergeCell ref="P770:Q770"/>
    <mergeCell ref="R770:S770"/>
    <mergeCell ref="AL771:AM771"/>
    <mergeCell ref="AN771:AO771"/>
    <mergeCell ref="T771:U771"/>
    <mergeCell ref="V771:X771"/>
    <mergeCell ref="Y771:Z771"/>
    <mergeCell ref="AB771:AC771"/>
    <mergeCell ref="AD771:AE771"/>
    <mergeCell ref="AF771:AH771"/>
    <mergeCell ref="AI771:AK771"/>
    <mergeCell ref="C766:D766"/>
    <mergeCell ref="E766:F766"/>
    <mergeCell ref="G766:H766"/>
    <mergeCell ref="I766:M766"/>
    <mergeCell ref="N766:O766"/>
    <mergeCell ref="P766:Q766"/>
    <mergeCell ref="R766:S766"/>
    <mergeCell ref="C767:D767"/>
    <mergeCell ref="E767:F767"/>
    <mergeCell ref="G767:H767"/>
    <mergeCell ref="I767:M767"/>
    <mergeCell ref="N767:O767"/>
    <mergeCell ref="P767:Q767"/>
    <mergeCell ref="R767:S767"/>
    <mergeCell ref="AL769:AM769"/>
    <mergeCell ref="AN769:AO769"/>
    <mergeCell ref="AP769:AQ769"/>
    <mergeCell ref="AR769:AS769"/>
    <mergeCell ref="AT769:AU769"/>
    <mergeCell ref="AV769:AX769"/>
    <mergeCell ref="AY769:BA769"/>
    <mergeCell ref="BB769:BC769"/>
    <mergeCell ref="T769:U769"/>
    <mergeCell ref="V769:X769"/>
    <mergeCell ref="Y769:Z769"/>
    <mergeCell ref="AB769:AC769"/>
    <mergeCell ref="AD769:AE769"/>
    <mergeCell ref="AF769:AH769"/>
    <mergeCell ref="AI769:AK769"/>
    <mergeCell ref="C769:D769"/>
    <mergeCell ref="E769:F769"/>
    <mergeCell ref="G769:H769"/>
    <mergeCell ref="I769:M769"/>
    <mergeCell ref="N769:O769"/>
    <mergeCell ref="P769:Q769"/>
    <mergeCell ref="R769:S769"/>
    <mergeCell ref="AP770:AQ770"/>
    <mergeCell ref="AP771:AQ771"/>
    <mergeCell ref="AR771:AS771"/>
    <mergeCell ref="AT771:AU771"/>
    <mergeCell ref="AV771:AX771"/>
    <mergeCell ref="AY771:BA771"/>
    <mergeCell ref="BB771:BC771"/>
    <mergeCell ref="AL770:AM770"/>
    <mergeCell ref="AN770:AO770"/>
    <mergeCell ref="AR770:AS770"/>
    <mergeCell ref="AT770:AU770"/>
    <mergeCell ref="AV770:AX770"/>
    <mergeCell ref="AY770:BA770"/>
    <mergeCell ref="BB770:BC770"/>
    <mergeCell ref="C771:D771"/>
    <mergeCell ref="E771:F771"/>
    <mergeCell ref="G771:H771"/>
    <mergeCell ref="I771:M771"/>
    <mergeCell ref="N771:O771"/>
    <mergeCell ref="P771:Q771"/>
    <mergeCell ref="R771:S771"/>
    <mergeCell ref="AL772:AM772"/>
    <mergeCell ref="AN772:AO772"/>
    <mergeCell ref="AP772:AQ772"/>
    <mergeCell ref="AR772:AS772"/>
    <mergeCell ref="AT772:AU772"/>
    <mergeCell ref="AV772:AX772"/>
    <mergeCell ref="AY772:BA772"/>
    <mergeCell ref="BB772:BC772"/>
    <mergeCell ref="T772:U772"/>
    <mergeCell ref="V772:X772"/>
    <mergeCell ref="Y772:Z772"/>
    <mergeCell ref="AB772:AC772"/>
    <mergeCell ref="AD772:AE772"/>
    <mergeCell ref="AF772:AH772"/>
    <mergeCell ref="AI772:AK772"/>
    <mergeCell ref="C772:D772"/>
    <mergeCell ref="E772:F772"/>
    <mergeCell ref="G772:H772"/>
    <mergeCell ref="I772:M772"/>
    <mergeCell ref="N772:O772"/>
    <mergeCell ref="P772:Q772"/>
    <mergeCell ref="R772:S772"/>
    <mergeCell ref="AL773:AM773"/>
    <mergeCell ref="AN773:AO773"/>
    <mergeCell ref="AP773:AQ773"/>
    <mergeCell ref="AR773:AS773"/>
    <mergeCell ref="AT773:AU773"/>
    <mergeCell ref="AV773:AX773"/>
    <mergeCell ref="AY773:BA773"/>
    <mergeCell ref="BB773:BC773"/>
    <mergeCell ref="T773:U773"/>
    <mergeCell ref="V773:X773"/>
    <mergeCell ref="Y773:Z773"/>
    <mergeCell ref="AB773:AC773"/>
    <mergeCell ref="AD773:AE773"/>
    <mergeCell ref="AF773:AH773"/>
    <mergeCell ref="AI773:AK773"/>
    <mergeCell ref="C773:D773"/>
    <mergeCell ref="E773:F773"/>
    <mergeCell ref="G773:H773"/>
    <mergeCell ref="I773:M773"/>
    <mergeCell ref="N773:O773"/>
    <mergeCell ref="P773:Q773"/>
    <mergeCell ref="R773:S773"/>
    <mergeCell ref="AL776:AM776"/>
    <mergeCell ref="AN776:AO776"/>
    <mergeCell ref="T776:U776"/>
    <mergeCell ref="V776:X776"/>
    <mergeCell ref="Y776:Z776"/>
    <mergeCell ref="AB776:AC776"/>
    <mergeCell ref="AD776:AE776"/>
    <mergeCell ref="AF776:AH776"/>
    <mergeCell ref="AI776:AK776"/>
    <mergeCell ref="AL777:AM777"/>
    <mergeCell ref="AN777:AO777"/>
    <mergeCell ref="T777:U777"/>
    <mergeCell ref="V777:X777"/>
    <mergeCell ref="Y777:Z777"/>
    <mergeCell ref="AB777:AC777"/>
    <mergeCell ref="AD777:AE777"/>
    <mergeCell ref="AF777:AH777"/>
    <mergeCell ref="AI777:AK777"/>
    <mergeCell ref="AL774:AM774"/>
    <mergeCell ref="AN774:AO774"/>
    <mergeCell ref="AP774:AQ774"/>
    <mergeCell ref="AR774:AS774"/>
    <mergeCell ref="AT774:AU774"/>
    <mergeCell ref="AV774:AX774"/>
    <mergeCell ref="AY774:BA774"/>
    <mergeCell ref="BB774:BC774"/>
    <mergeCell ref="T774:U774"/>
    <mergeCell ref="V774:X774"/>
    <mergeCell ref="Y774:Z774"/>
    <mergeCell ref="AB774:AC774"/>
    <mergeCell ref="AD774:AE774"/>
    <mergeCell ref="AF774:AH774"/>
    <mergeCell ref="AI774:AK774"/>
    <mergeCell ref="C774:D774"/>
    <mergeCell ref="E774:F774"/>
    <mergeCell ref="G774:H774"/>
    <mergeCell ref="I774:M774"/>
    <mergeCell ref="N774:O774"/>
    <mergeCell ref="P774:Q774"/>
    <mergeCell ref="R774:S774"/>
    <mergeCell ref="T775:U775"/>
    <mergeCell ref="V775:X775"/>
    <mergeCell ref="Y775:Z775"/>
    <mergeCell ref="AB775:AC775"/>
    <mergeCell ref="AD775:AE775"/>
    <mergeCell ref="AF775:AH775"/>
    <mergeCell ref="AI775:AK775"/>
    <mergeCell ref="AL775:AM775"/>
    <mergeCell ref="AN775:AO775"/>
    <mergeCell ref="AR775:AS775"/>
    <mergeCell ref="AT775:AU775"/>
    <mergeCell ref="AV775:AX775"/>
    <mergeCell ref="AY775:BA775"/>
    <mergeCell ref="BB775:BC775"/>
    <mergeCell ref="C777:D777"/>
    <mergeCell ref="E777:F777"/>
    <mergeCell ref="G777:H777"/>
    <mergeCell ref="I777:M777"/>
    <mergeCell ref="N777:O777"/>
    <mergeCell ref="P777:Q777"/>
    <mergeCell ref="R777:S777"/>
    <mergeCell ref="AP777:AQ777"/>
    <mergeCell ref="AR777:AS777"/>
    <mergeCell ref="AT777:AU777"/>
    <mergeCell ref="AV777:AX777"/>
    <mergeCell ref="AY777:BA777"/>
    <mergeCell ref="BB777:BC777"/>
    <mergeCell ref="AP775:AQ775"/>
    <mergeCell ref="AP776:AQ776"/>
    <mergeCell ref="AR776:AS776"/>
    <mergeCell ref="AT776:AU776"/>
    <mergeCell ref="AV776:AX776"/>
    <mergeCell ref="AY776:BA776"/>
    <mergeCell ref="BB776:BC776"/>
    <mergeCell ref="T779:U779"/>
    <mergeCell ref="V779:X779"/>
    <mergeCell ref="Y779:Z779"/>
    <mergeCell ref="AB779:AC779"/>
    <mergeCell ref="AD779:AE779"/>
    <mergeCell ref="AF779:AH779"/>
    <mergeCell ref="AI779:AK779"/>
    <mergeCell ref="C779:D779"/>
    <mergeCell ref="E779:F779"/>
    <mergeCell ref="G779:H779"/>
    <mergeCell ref="I779:M779"/>
    <mergeCell ref="N779:O779"/>
    <mergeCell ref="P779:Q779"/>
    <mergeCell ref="R779:S779"/>
    <mergeCell ref="AL780:AM780"/>
    <mergeCell ref="AN780:AO780"/>
    <mergeCell ref="T780:U780"/>
    <mergeCell ref="V780:X780"/>
    <mergeCell ref="Y780:Z780"/>
    <mergeCell ref="AB780:AC780"/>
    <mergeCell ref="AD780:AE780"/>
    <mergeCell ref="AF780:AH780"/>
    <mergeCell ref="AI780:AK780"/>
    <mergeCell ref="C775:D775"/>
    <mergeCell ref="E775:F775"/>
    <mergeCell ref="G775:H775"/>
    <mergeCell ref="I775:M775"/>
    <mergeCell ref="N775:O775"/>
    <mergeCell ref="P775:Q775"/>
    <mergeCell ref="R775:S775"/>
    <mergeCell ref="C776:D776"/>
    <mergeCell ref="E776:F776"/>
    <mergeCell ref="G776:H776"/>
    <mergeCell ref="I776:M776"/>
    <mergeCell ref="N776:O776"/>
    <mergeCell ref="P776:Q776"/>
    <mergeCell ref="R776:S776"/>
    <mergeCell ref="AL778:AM778"/>
    <mergeCell ref="AN778:AO778"/>
    <mergeCell ref="AP778:AQ778"/>
    <mergeCell ref="AR778:AS778"/>
    <mergeCell ref="AT778:AU778"/>
    <mergeCell ref="AV778:AX778"/>
    <mergeCell ref="AY778:BA778"/>
    <mergeCell ref="BB778:BC778"/>
    <mergeCell ref="T778:U778"/>
    <mergeCell ref="V778:X778"/>
    <mergeCell ref="Y778:Z778"/>
    <mergeCell ref="AB778:AC778"/>
    <mergeCell ref="AD778:AE778"/>
    <mergeCell ref="AF778:AH778"/>
    <mergeCell ref="AI778:AK778"/>
    <mergeCell ref="C778:D778"/>
    <mergeCell ref="E778:F778"/>
    <mergeCell ref="G778:H778"/>
    <mergeCell ref="I778:M778"/>
    <mergeCell ref="N778:O778"/>
    <mergeCell ref="P778:Q778"/>
    <mergeCell ref="R778:S778"/>
    <mergeCell ref="AP779:AQ779"/>
    <mergeCell ref="AP780:AQ780"/>
    <mergeCell ref="AR780:AS780"/>
    <mergeCell ref="AT780:AU780"/>
    <mergeCell ref="AV780:AX780"/>
    <mergeCell ref="AY780:BA780"/>
    <mergeCell ref="BB780:BC780"/>
    <mergeCell ref="AL779:AM779"/>
    <mergeCell ref="AN779:AO779"/>
    <mergeCell ref="AR779:AS779"/>
    <mergeCell ref="AT779:AU779"/>
    <mergeCell ref="AV779:AX779"/>
    <mergeCell ref="AY779:BA779"/>
    <mergeCell ref="BB779:BC779"/>
    <mergeCell ref="C780:D780"/>
    <mergeCell ref="E780:F780"/>
    <mergeCell ref="G780:H780"/>
    <mergeCell ref="I780:M780"/>
    <mergeCell ref="N780:O780"/>
    <mergeCell ref="P780:Q780"/>
    <mergeCell ref="R780:S780"/>
    <mergeCell ref="AL781:AM781"/>
    <mergeCell ref="AN781:AO781"/>
    <mergeCell ref="AP781:AQ781"/>
    <mergeCell ref="AR781:AS781"/>
    <mergeCell ref="AT781:AU781"/>
    <mergeCell ref="AV781:AX781"/>
    <mergeCell ref="AY781:BA781"/>
    <mergeCell ref="BB781:BC781"/>
    <mergeCell ref="T781:U781"/>
    <mergeCell ref="V781:X781"/>
    <mergeCell ref="Y781:Z781"/>
    <mergeCell ref="AB781:AC781"/>
    <mergeCell ref="AD781:AE781"/>
    <mergeCell ref="AF781:AH781"/>
    <mergeCell ref="AI781:AK781"/>
    <mergeCell ref="C781:D781"/>
    <mergeCell ref="E781:F781"/>
    <mergeCell ref="G781:H781"/>
    <mergeCell ref="I781:M781"/>
    <mergeCell ref="N781:O781"/>
    <mergeCell ref="P781:Q781"/>
    <mergeCell ref="R781:S781"/>
    <mergeCell ref="AL782:AM782"/>
    <mergeCell ref="AN782:AO782"/>
    <mergeCell ref="AP782:AQ782"/>
    <mergeCell ref="AR782:AS782"/>
    <mergeCell ref="AT782:AU782"/>
    <mergeCell ref="AV782:AX782"/>
    <mergeCell ref="AY782:BA782"/>
    <mergeCell ref="BB782:BC782"/>
    <mergeCell ref="T782:U782"/>
    <mergeCell ref="V782:X782"/>
    <mergeCell ref="Y782:Z782"/>
    <mergeCell ref="AB782:AC782"/>
    <mergeCell ref="AD782:AE782"/>
    <mergeCell ref="AF782:AH782"/>
    <mergeCell ref="AI782:AK782"/>
    <mergeCell ref="C782:D782"/>
    <mergeCell ref="E782:F782"/>
    <mergeCell ref="G782:H782"/>
    <mergeCell ref="I782:M782"/>
    <mergeCell ref="N782:O782"/>
    <mergeCell ref="P782:Q782"/>
    <mergeCell ref="R782:S782"/>
    <mergeCell ref="AL785:AM785"/>
    <mergeCell ref="AN785:AO785"/>
    <mergeCell ref="T785:U785"/>
    <mergeCell ref="V785:X785"/>
    <mergeCell ref="Y785:Z785"/>
    <mergeCell ref="AB785:AC785"/>
    <mergeCell ref="AD785:AE785"/>
    <mergeCell ref="AF785:AH785"/>
    <mergeCell ref="AI785:AK785"/>
    <mergeCell ref="AL786:AM786"/>
    <mergeCell ref="AN786:AO786"/>
    <mergeCell ref="T786:U786"/>
    <mergeCell ref="V786:X786"/>
    <mergeCell ref="Y786:Z786"/>
    <mergeCell ref="AB786:AC786"/>
    <mergeCell ref="AD786:AE786"/>
    <mergeCell ref="AF786:AH786"/>
    <mergeCell ref="AI786:AK786"/>
    <mergeCell ref="AL783:AM783"/>
    <mergeCell ref="AN783:AO783"/>
    <mergeCell ref="AP783:AQ783"/>
    <mergeCell ref="AR783:AS783"/>
    <mergeCell ref="AT783:AU783"/>
    <mergeCell ref="AV783:AX783"/>
    <mergeCell ref="AY783:BA783"/>
    <mergeCell ref="BB783:BC783"/>
    <mergeCell ref="T783:U783"/>
    <mergeCell ref="V783:X783"/>
    <mergeCell ref="Y783:Z783"/>
    <mergeCell ref="AB783:AC783"/>
    <mergeCell ref="AD783:AE783"/>
    <mergeCell ref="AF783:AH783"/>
    <mergeCell ref="AI783:AK783"/>
    <mergeCell ref="C783:D783"/>
    <mergeCell ref="E783:F783"/>
    <mergeCell ref="G783:H783"/>
    <mergeCell ref="I783:M783"/>
    <mergeCell ref="N783:O783"/>
    <mergeCell ref="P783:Q783"/>
    <mergeCell ref="R783:S783"/>
    <mergeCell ref="T784:U784"/>
    <mergeCell ref="V784:X784"/>
    <mergeCell ref="Y784:Z784"/>
    <mergeCell ref="AB784:AC784"/>
    <mergeCell ref="AD784:AE784"/>
    <mergeCell ref="AF784:AH784"/>
    <mergeCell ref="AI784:AK784"/>
    <mergeCell ref="AL784:AM784"/>
    <mergeCell ref="AN784:AO784"/>
    <mergeCell ref="AR784:AS784"/>
    <mergeCell ref="AT784:AU784"/>
    <mergeCell ref="AV784:AX784"/>
    <mergeCell ref="AY784:BA784"/>
    <mergeCell ref="BB784:BC784"/>
    <mergeCell ref="C786:D786"/>
    <mergeCell ref="E786:F786"/>
    <mergeCell ref="G786:H786"/>
    <mergeCell ref="I786:M786"/>
    <mergeCell ref="N786:O786"/>
    <mergeCell ref="P786:Q786"/>
    <mergeCell ref="R786:S786"/>
    <mergeCell ref="AP786:AQ786"/>
    <mergeCell ref="AR786:AS786"/>
    <mergeCell ref="AT786:AU786"/>
    <mergeCell ref="AV786:AX786"/>
    <mergeCell ref="AY786:BA786"/>
    <mergeCell ref="BB786:BC786"/>
    <mergeCell ref="AP784:AQ784"/>
    <mergeCell ref="AP785:AQ785"/>
    <mergeCell ref="AR785:AS785"/>
    <mergeCell ref="AT785:AU785"/>
    <mergeCell ref="AV785:AX785"/>
    <mergeCell ref="AY785:BA785"/>
    <mergeCell ref="BB785:BC785"/>
    <mergeCell ref="T788:U788"/>
    <mergeCell ref="V788:X788"/>
    <mergeCell ref="Y788:Z788"/>
    <mergeCell ref="AB788:AC788"/>
    <mergeCell ref="AD788:AE788"/>
    <mergeCell ref="AF788:AH788"/>
    <mergeCell ref="AI788:AK788"/>
    <mergeCell ref="C788:D788"/>
    <mergeCell ref="E788:F788"/>
    <mergeCell ref="G788:H788"/>
    <mergeCell ref="I788:M788"/>
    <mergeCell ref="N788:O788"/>
    <mergeCell ref="P788:Q788"/>
    <mergeCell ref="R788:S788"/>
    <mergeCell ref="AL789:AM789"/>
    <mergeCell ref="AN789:AO789"/>
    <mergeCell ref="T789:U789"/>
    <mergeCell ref="V789:X789"/>
    <mergeCell ref="Y789:Z789"/>
    <mergeCell ref="AB789:AC789"/>
    <mergeCell ref="AD789:AE789"/>
    <mergeCell ref="AF789:AH789"/>
    <mergeCell ref="AI789:AK789"/>
    <mergeCell ref="C784:D784"/>
    <mergeCell ref="E784:F784"/>
    <mergeCell ref="G784:H784"/>
    <mergeCell ref="I784:M784"/>
    <mergeCell ref="N784:O784"/>
    <mergeCell ref="P784:Q784"/>
    <mergeCell ref="R784:S784"/>
    <mergeCell ref="C785:D785"/>
    <mergeCell ref="E785:F785"/>
    <mergeCell ref="G785:H785"/>
    <mergeCell ref="I785:M785"/>
    <mergeCell ref="N785:O785"/>
    <mergeCell ref="P785:Q785"/>
    <mergeCell ref="R785:S785"/>
    <mergeCell ref="AL787:AM787"/>
    <mergeCell ref="AN787:AO787"/>
    <mergeCell ref="AP787:AQ787"/>
    <mergeCell ref="AR787:AS787"/>
    <mergeCell ref="AT787:AU787"/>
    <mergeCell ref="AV787:AX787"/>
    <mergeCell ref="AY787:BA787"/>
    <mergeCell ref="BB787:BC787"/>
    <mergeCell ref="T787:U787"/>
    <mergeCell ref="V787:X787"/>
    <mergeCell ref="Y787:Z787"/>
    <mergeCell ref="AB787:AC787"/>
    <mergeCell ref="AD787:AE787"/>
    <mergeCell ref="AF787:AH787"/>
    <mergeCell ref="AI787:AK787"/>
    <mergeCell ref="C787:D787"/>
    <mergeCell ref="E787:F787"/>
    <mergeCell ref="G787:H787"/>
    <mergeCell ref="I787:M787"/>
    <mergeCell ref="N787:O787"/>
    <mergeCell ref="P787:Q787"/>
    <mergeCell ref="R787:S787"/>
    <mergeCell ref="AP788:AQ788"/>
    <mergeCell ref="AP789:AQ789"/>
    <mergeCell ref="AR789:AS789"/>
    <mergeCell ref="AT789:AU789"/>
    <mergeCell ref="AV789:AX789"/>
    <mergeCell ref="AY789:BA789"/>
    <mergeCell ref="BB789:BC789"/>
    <mergeCell ref="AL788:AM788"/>
    <mergeCell ref="AN788:AO788"/>
    <mergeCell ref="AR788:AS788"/>
    <mergeCell ref="AT788:AU788"/>
    <mergeCell ref="AV788:AX788"/>
    <mergeCell ref="AY788:BA788"/>
    <mergeCell ref="BB788:BC788"/>
    <mergeCell ref="C789:D789"/>
    <mergeCell ref="E789:F789"/>
    <mergeCell ref="G789:H789"/>
    <mergeCell ref="I789:M789"/>
    <mergeCell ref="N789:O789"/>
    <mergeCell ref="P789:Q789"/>
    <mergeCell ref="R789:S789"/>
    <mergeCell ref="AL790:AM790"/>
    <mergeCell ref="AN790:AO790"/>
    <mergeCell ref="AP790:AQ790"/>
    <mergeCell ref="AR790:AS790"/>
    <mergeCell ref="AT790:AU790"/>
    <mergeCell ref="AV790:AX790"/>
    <mergeCell ref="AY790:BA790"/>
    <mergeCell ref="BB790:BC790"/>
    <mergeCell ref="T790:U790"/>
    <mergeCell ref="V790:X790"/>
    <mergeCell ref="Y790:Z790"/>
    <mergeCell ref="AB790:AC790"/>
    <mergeCell ref="AD790:AE790"/>
    <mergeCell ref="AF790:AH790"/>
    <mergeCell ref="AI790:AK790"/>
    <mergeCell ref="C790:D790"/>
    <mergeCell ref="E790:F790"/>
    <mergeCell ref="G790:H790"/>
    <mergeCell ref="I790:M790"/>
    <mergeCell ref="N790:O790"/>
    <mergeCell ref="P790:Q790"/>
    <mergeCell ref="R790:S790"/>
    <mergeCell ref="AL791:AM791"/>
    <mergeCell ref="AN791:AO791"/>
    <mergeCell ref="AP791:AQ791"/>
    <mergeCell ref="AR791:AS791"/>
    <mergeCell ref="AT791:AU791"/>
    <mergeCell ref="AV791:AX791"/>
    <mergeCell ref="AY791:BA791"/>
    <mergeCell ref="BB791:BC791"/>
    <mergeCell ref="T791:U791"/>
    <mergeCell ref="V791:X791"/>
    <mergeCell ref="Y791:Z791"/>
    <mergeCell ref="AB791:AC791"/>
    <mergeCell ref="AD791:AE791"/>
    <mergeCell ref="AF791:AH791"/>
    <mergeCell ref="AI791:AK791"/>
    <mergeCell ref="C791:D791"/>
    <mergeCell ref="E791:F791"/>
    <mergeCell ref="G791:H791"/>
    <mergeCell ref="I791:M791"/>
    <mergeCell ref="N791:O791"/>
    <mergeCell ref="P791:Q791"/>
    <mergeCell ref="R791:S791"/>
    <mergeCell ref="AL794:AM794"/>
    <mergeCell ref="AN794:AO794"/>
    <mergeCell ref="T794:U794"/>
    <mergeCell ref="V794:X794"/>
    <mergeCell ref="Y794:Z794"/>
    <mergeCell ref="AB794:AC794"/>
    <mergeCell ref="AD794:AE794"/>
    <mergeCell ref="AF794:AH794"/>
    <mergeCell ref="AI794:AK794"/>
    <mergeCell ref="AL795:AM795"/>
    <mergeCell ref="AN795:AO795"/>
    <mergeCell ref="T795:U795"/>
    <mergeCell ref="V795:X795"/>
    <mergeCell ref="Y795:Z795"/>
    <mergeCell ref="AB795:AC795"/>
    <mergeCell ref="AD795:AE795"/>
    <mergeCell ref="AF795:AH795"/>
    <mergeCell ref="AI795:AK795"/>
    <mergeCell ref="AL792:AM792"/>
    <mergeCell ref="AN792:AO792"/>
    <mergeCell ref="AP792:AQ792"/>
    <mergeCell ref="AR792:AS792"/>
    <mergeCell ref="AT792:AU792"/>
    <mergeCell ref="AV792:AX792"/>
    <mergeCell ref="AY792:BA792"/>
    <mergeCell ref="BB792:BC792"/>
    <mergeCell ref="T792:U792"/>
    <mergeCell ref="V792:X792"/>
    <mergeCell ref="Y792:Z792"/>
    <mergeCell ref="AB792:AC792"/>
    <mergeCell ref="AD792:AE792"/>
    <mergeCell ref="AF792:AH792"/>
    <mergeCell ref="AI792:AK792"/>
    <mergeCell ref="C792:D792"/>
    <mergeCell ref="E792:F792"/>
    <mergeCell ref="G792:H792"/>
    <mergeCell ref="I792:M792"/>
    <mergeCell ref="N792:O792"/>
    <mergeCell ref="P792:Q792"/>
    <mergeCell ref="R792:S792"/>
    <mergeCell ref="T793:U793"/>
    <mergeCell ref="V793:X793"/>
    <mergeCell ref="Y793:Z793"/>
    <mergeCell ref="AB793:AC793"/>
    <mergeCell ref="AD793:AE793"/>
    <mergeCell ref="AF793:AH793"/>
    <mergeCell ref="AI793:AK793"/>
    <mergeCell ref="AL793:AM793"/>
    <mergeCell ref="AN793:AO793"/>
    <mergeCell ref="AR793:AS793"/>
    <mergeCell ref="AT793:AU793"/>
    <mergeCell ref="AV793:AX793"/>
    <mergeCell ref="AY793:BA793"/>
    <mergeCell ref="BB793:BC793"/>
    <mergeCell ref="C795:D795"/>
    <mergeCell ref="E795:F795"/>
    <mergeCell ref="G795:H795"/>
    <mergeCell ref="I795:M795"/>
    <mergeCell ref="N795:O795"/>
    <mergeCell ref="P795:Q795"/>
    <mergeCell ref="R795:S795"/>
    <mergeCell ref="AP795:AQ795"/>
    <mergeCell ref="AR795:AS795"/>
    <mergeCell ref="AT795:AU795"/>
    <mergeCell ref="AV795:AX795"/>
    <mergeCell ref="AY795:BA795"/>
    <mergeCell ref="BB795:BC795"/>
    <mergeCell ref="AP793:AQ793"/>
    <mergeCell ref="AP794:AQ794"/>
    <mergeCell ref="AR794:AS794"/>
    <mergeCell ref="AT794:AU794"/>
    <mergeCell ref="AV794:AX794"/>
    <mergeCell ref="AY794:BA794"/>
    <mergeCell ref="BB794:BC794"/>
    <mergeCell ref="T797:U797"/>
    <mergeCell ref="V797:X797"/>
    <mergeCell ref="Y797:Z797"/>
    <mergeCell ref="AB797:AC797"/>
    <mergeCell ref="AD797:AE797"/>
    <mergeCell ref="AF797:AH797"/>
    <mergeCell ref="AI797:AK797"/>
    <mergeCell ref="C797:D797"/>
    <mergeCell ref="E797:F797"/>
    <mergeCell ref="G797:H797"/>
    <mergeCell ref="I797:M797"/>
    <mergeCell ref="N797:O797"/>
    <mergeCell ref="P797:Q797"/>
    <mergeCell ref="R797:S797"/>
    <mergeCell ref="AL798:AM798"/>
    <mergeCell ref="AN798:AO798"/>
    <mergeCell ref="T798:U798"/>
    <mergeCell ref="V798:X798"/>
    <mergeCell ref="Y798:Z798"/>
    <mergeCell ref="AB798:AC798"/>
    <mergeCell ref="AD798:AE798"/>
    <mergeCell ref="AF798:AH798"/>
    <mergeCell ref="AI798:AK798"/>
    <mergeCell ref="C793:D793"/>
    <mergeCell ref="E793:F793"/>
    <mergeCell ref="G793:H793"/>
    <mergeCell ref="I793:M793"/>
    <mergeCell ref="N793:O793"/>
    <mergeCell ref="P793:Q793"/>
    <mergeCell ref="R793:S793"/>
    <mergeCell ref="C794:D794"/>
    <mergeCell ref="E794:F794"/>
    <mergeCell ref="G794:H794"/>
    <mergeCell ref="I794:M794"/>
    <mergeCell ref="N794:O794"/>
    <mergeCell ref="P794:Q794"/>
    <mergeCell ref="R794:S794"/>
    <mergeCell ref="AL796:AM796"/>
    <mergeCell ref="AN796:AO796"/>
    <mergeCell ref="AP796:AQ796"/>
    <mergeCell ref="AR796:AS796"/>
    <mergeCell ref="AT796:AU796"/>
    <mergeCell ref="AV796:AX796"/>
    <mergeCell ref="AY796:BA796"/>
    <mergeCell ref="BB796:BC796"/>
    <mergeCell ref="T796:U796"/>
    <mergeCell ref="V796:X796"/>
    <mergeCell ref="Y796:Z796"/>
    <mergeCell ref="AB796:AC796"/>
    <mergeCell ref="AD796:AE796"/>
    <mergeCell ref="AF796:AH796"/>
    <mergeCell ref="AI796:AK796"/>
    <mergeCell ref="C796:D796"/>
    <mergeCell ref="E796:F796"/>
    <mergeCell ref="G796:H796"/>
    <mergeCell ref="I796:M796"/>
    <mergeCell ref="N796:O796"/>
    <mergeCell ref="P796:Q796"/>
    <mergeCell ref="R796:S796"/>
    <mergeCell ref="AP797:AQ797"/>
    <mergeCell ref="AP798:AQ798"/>
    <mergeCell ref="AR798:AS798"/>
    <mergeCell ref="AT798:AU798"/>
    <mergeCell ref="AV798:AX798"/>
    <mergeCell ref="AY798:BA798"/>
    <mergeCell ref="BB798:BC798"/>
    <mergeCell ref="AL797:AM797"/>
    <mergeCell ref="AN797:AO797"/>
    <mergeCell ref="AR797:AS797"/>
    <mergeCell ref="AT797:AU797"/>
    <mergeCell ref="AV797:AX797"/>
    <mergeCell ref="AY797:BA797"/>
    <mergeCell ref="BB797:BC797"/>
    <mergeCell ref="C798:D798"/>
    <mergeCell ref="E798:F798"/>
    <mergeCell ref="G798:H798"/>
    <mergeCell ref="I798:M798"/>
    <mergeCell ref="N798:O798"/>
    <mergeCell ref="P798:Q798"/>
    <mergeCell ref="R798:S798"/>
    <mergeCell ref="AL799:AM799"/>
    <mergeCell ref="AN799:AO799"/>
    <mergeCell ref="AP799:AQ799"/>
    <mergeCell ref="AR799:AS799"/>
    <mergeCell ref="AT799:AU799"/>
    <mergeCell ref="AV799:AX799"/>
    <mergeCell ref="AY799:BA799"/>
    <mergeCell ref="BB799:BC799"/>
    <mergeCell ref="T799:U799"/>
    <mergeCell ref="V799:X799"/>
    <mergeCell ref="Y799:Z799"/>
    <mergeCell ref="AB799:AC799"/>
    <mergeCell ref="AD799:AE799"/>
    <mergeCell ref="AF799:AH799"/>
    <mergeCell ref="AI799:AK799"/>
    <mergeCell ref="C799:D799"/>
    <mergeCell ref="E799:F799"/>
    <mergeCell ref="G799:H799"/>
    <mergeCell ref="I799:M799"/>
    <mergeCell ref="N799:O799"/>
    <mergeCell ref="P799:Q799"/>
    <mergeCell ref="R799:S799"/>
    <mergeCell ref="AL800:AM800"/>
    <mergeCell ref="AN800:AO800"/>
    <mergeCell ref="AP800:AQ800"/>
    <mergeCell ref="AR800:AS800"/>
    <mergeCell ref="AT800:AU800"/>
    <mergeCell ref="AV800:AX800"/>
    <mergeCell ref="AY800:BA800"/>
    <mergeCell ref="BB800:BC800"/>
    <mergeCell ref="T800:U800"/>
    <mergeCell ref="V800:X800"/>
    <mergeCell ref="Y800:Z800"/>
    <mergeCell ref="AB800:AC800"/>
    <mergeCell ref="AD800:AE800"/>
    <mergeCell ref="AF800:AH800"/>
    <mergeCell ref="AI800:AK800"/>
    <mergeCell ref="C800:D800"/>
    <mergeCell ref="E800:F800"/>
    <mergeCell ref="G800:H800"/>
    <mergeCell ref="I800:M800"/>
    <mergeCell ref="N800:O800"/>
    <mergeCell ref="P800:Q800"/>
    <mergeCell ref="R800:S800"/>
    <mergeCell ref="AL803:AM803"/>
    <mergeCell ref="AN803:AO803"/>
    <mergeCell ref="T803:U803"/>
    <mergeCell ref="V803:X803"/>
    <mergeCell ref="Y803:Z803"/>
    <mergeCell ref="AB803:AC803"/>
    <mergeCell ref="AD803:AE803"/>
    <mergeCell ref="AF803:AH803"/>
    <mergeCell ref="AI803:AK803"/>
    <mergeCell ref="AL804:AM804"/>
    <mergeCell ref="AN804:AO804"/>
    <mergeCell ref="T804:U804"/>
    <mergeCell ref="V804:X804"/>
    <mergeCell ref="Y804:Z804"/>
    <mergeCell ref="AB804:AC804"/>
    <mergeCell ref="AD804:AE804"/>
    <mergeCell ref="AF804:AH804"/>
    <mergeCell ref="AI804:AK804"/>
    <mergeCell ref="AL801:AM801"/>
    <mergeCell ref="AN801:AO801"/>
    <mergeCell ref="AP801:AQ801"/>
    <mergeCell ref="AR801:AS801"/>
    <mergeCell ref="AT801:AU801"/>
    <mergeCell ref="AV801:AX801"/>
    <mergeCell ref="AY801:BA801"/>
    <mergeCell ref="BB801:BC801"/>
    <mergeCell ref="T801:U801"/>
    <mergeCell ref="V801:X801"/>
    <mergeCell ref="Y801:Z801"/>
    <mergeCell ref="AB801:AC801"/>
    <mergeCell ref="AD801:AE801"/>
    <mergeCell ref="AF801:AH801"/>
    <mergeCell ref="AI801:AK801"/>
    <mergeCell ref="C801:D801"/>
    <mergeCell ref="E801:F801"/>
    <mergeCell ref="G801:H801"/>
    <mergeCell ref="I801:M801"/>
    <mergeCell ref="N801:O801"/>
    <mergeCell ref="P801:Q801"/>
    <mergeCell ref="R801:S801"/>
    <mergeCell ref="T802:U802"/>
    <mergeCell ref="V802:X802"/>
    <mergeCell ref="Y802:Z802"/>
    <mergeCell ref="AB802:AC802"/>
    <mergeCell ref="AD802:AE802"/>
    <mergeCell ref="AF802:AH802"/>
    <mergeCell ref="AI802:AK802"/>
    <mergeCell ref="AL802:AM802"/>
    <mergeCell ref="AN802:AO802"/>
    <mergeCell ref="AR802:AS802"/>
    <mergeCell ref="AT802:AU802"/>
    <mergeCell ref="AV802:AX802"/>
    <mergeCell ref="AY802:BA802"/>
    <mergeCell ref="BB802:BC802"/>
    <mergeCell ref="C804:D804"/>
    <mergeCell ref="E804:F804"/>
    <mergeCell ref="G804:H804"/>
    <mergeCell ref="I804:M804"/>
    <mergeCell ref="N804:O804"/>
    <mergeCell ref="P804:Q804"/>
    <mergeCell ref="R804:S804"/>
    <mergeCell ref="AP804:AQ804"/>
    <mergeCell ref="AR804:AS804"/>
    <mergeCell ref="AT804:AU804"/>
    <mergeCell ref="AV804:AX804"/>
    <mergeCell ref="AY804:BA804"/>
    <mergeCell ref="BB804:BC804"/>
    <mergeCell ref="AP802:AQ802"/>
    <mergeCell ref="AP803:AQ803"/>
    <mergeCell ref="AR803:AS803"/>
    <mergeCell ref="AT803:AU803"/>
    <mergeCell ref="AV803:AX803"/>
    <mergeCell ref="AY803:BA803"/>
    <mergeCell ref="BB803:BC803"/>
    <mergeCell ref="T806:U806"/>
    <mergeCell ref="V806:X806"/>
    <mergeCell ref="Y806:Z806"/>
    <mergeCell ref="AB806:AC806"/>
    <mergeCell ref="AD806:AE806"/>
    <mergeCell ref="AF806:AH806"/>
    <mergeCell ref="AI806:AK806"/>
    <mergeCell ref="C806:D806"/>
    <mergeCell ref="E806:F806"/>
    <mergeCell ref="G806:H806"/>
    <mergeCell ref="I806:M806"/>
    <mergeCell ref="N806:O806"/>
    <mergeCell ref="P806:Q806"/>
    <mergeCell ref="R806:S806"/>
    <mergeCell ref="AL807:AM807"/>
    <mergeCell ref="AN807:AO807"/>
    <mergeCell ref="T807:U807"/>
    <mergeCell ref="V807:X807"/>
    <mergeCell ref="Y807:Z807"/>
    <mergeCell ref="AB807:AC807"/>
    <mergeCell ref="AD807:AE807"/>
    <mergeCell ref="AF807:AH807"/>
    <mergeCell ref="AI807:AK807"/>
    <mergeCell ref="C802:D802"/>
    <mergeCell ref="E802:F802"/>
    <mergeCell ref="G802:H802"/>
    <mergeCell ref="I802:M802"/>
    <mergeCell ref="N802:O802"/>
    <mergeCell ref="P802:Q802"/>
    <mergeCell ref="R802:S802"/>
    <mergeCell ref="C803:D803"/>
    <mergeCell ref="E803:F803"/>
    <mergeCell ref="G803:H803"/>
    <mergeCell ref="I803:M803"/>
    <mergeCell ref="N803:O803"/>
    <mergeCell ref="P803:Q803"/>
    <mergeCell ref="R803:S803"/>
    <mergeCell ref="AL805:AM805"/>
    <mergeCell ref="AN805:AO805"/>
    <mergeCell ref="AP805:AQ805"/>
    <mergeCell ref="AR805:AS805"/>
    <mergeCell ref="AT805:AU805"/>
    <mergeCell ref="AV805:AX805"/>
    <mergeCell ref="AY805:BA805"/>
    <mergeCell ref="BB805:BC805"/>
    <mergeCell ref="T805:U805"/>
    <mergeCell ref="V805:X805"/>
    <mergeCell ref="Y805:Z805"/>
    <mergeCell ref="AB805:AC805"/>
    <mergeCell ref="AD805:AE805"/>
    <mergeCell ref="AF805:AH805"/>
    <mergeCell ref="AI805:AK805"/>
    <mergeCell ref="C805:D805"/>
    <mergeCell ref="E805:F805"/>
    <mergeCell ref="G805:H805"/>
    <mergeCell ref="I805:M805"/>
    <mergeCell ref="N805:O805"/>
    <mergeCell ref="P805:Q805"/>
    <mergeCell ref="R805:S805"/>
    <mergeCell ref="AP806:AQ806"/>
    <mergeCell ref="AP807:AQ807"/>
    <mergeCell ref="AR807:AS807"/>
    <mergeCell ref="AT807:AU807"/>
    <mergeCell ref="AV807:AX807"/>
    <mergeCell ref="AY807:BA807"/>
    <mergeCell ref="BB807:BC807"/>
    <mergeCell ref="AL806:AM806"/>
    <mergeCell ref="AN806:AO806"/>
    <mergeCell ref="AR806:AS806"/>
    <mergeCell ref="AT806:AU806"/>
    <mergeCell ref="AV806:AX806"/>
    <mergeCell ref="AY806:BA806"/>
    <mergeCell ref="BB806:BC806"/>
    <mergeCell ref="C807:D807"/>
    <mergeCell ref="E807:F807"/>
    <mergeCell ref="G807:H807"/>
    <mergeCell ref="I807:M807"/>
    <mergeCell ref="N807:O807"/>
    <mergeCell ref="P807:Q807"/>
    <mergeCell ref="R807:S807"/>
    <mergeCell ref="AL808:AM808"/>
    <mergeCell ref="AN808:AO808"/>
    <mergeCell ref="AP808:AQ808"/>
    <mergeCell ref="AR808:AS808"/>
    <mergeCell ref="AT808:AU808"/>
    <mergeCell ref="AV808:AX808"/>
    <mergeCell ref="AY808:BA808"/>
    <mergeCell ref="BB808:BC808"/>
    <mergeCell ref="T808:U808"/>
    <mergeCell ref="V808:X808"/>
    <mergeCell ref="Y808:Z808"/>
    <mergeCell ref="AB808:AC808"/>
    <mergeCell ref="AD808:AE808"/>
    <mergeCell ref="AF808:AH808"/>
    <mergeCell ref="AI808:AK808"/>
    <mergeCell ref="C808:D808"/>
    <mergeCell ref="E808:F808"/>
    <mergeCell ref="G808:H808"/>
    <mergeCell ref="I808:M808"/>
    <mergeCell ref="N808:O808"/>
    <mergeCell ref="P808:Q808"/>
    <mergeCell ref="R808:S808"/>
    <mergeCell ref="AL809:AM809"/>
    <mergeCell ref="AN809:AO809"/>
    <mergeCell ref="AP809:AQ809"/>
    <mergeCell ref="AR809:AS809"/>
    <mergeCell ref="AT809:AU809"/>
    <mergeCell ref="AV809:AX809"/>
    <mergeCell ref="AY809:BA809"/>
    <mergeCell ref="BB809:BC809"/>
    <mergeCell ref="T809:U809"/>
    <mergeCell ref="V809:X809"/>
    <mergeCell ref="Y809:Z809"/>
    <mergeCell ref="AB809:AC809"/>
    <mergeCell ref="AD809:AE809"/>
    <mergeCell ref="AF809:AH809"/>
    <mergeCell ref="AI809:AK809"/>
    <mergeCell ref="C809:D809"/>
    <mergeCell ref="E809:F809"/>
    <mergeCell ref="G809:H809"/>
    <mergeCell ref="I809:M809"/>
    <mergeCell ref="N809:O809"/>
    <mergeCell ref="P809:Q809"/>
    <mergeCell ref="R809:S809"/>
    <mergeCell ref="AL821:AM821"/>
    <mergeCell ref="AN821:AO821"/>
    <mergeCell ref="T821:U821"/>
    <mergeCell ref="V821:X821"/>
    <mergeCell ref="Y821:Z821"/>
    <mergeCell ref="AB821:AC821"/>
    <mergeCell ref="AD821:AE821"/>
    <mergeCell ref="AF821:AH821"/>
    <mergeCell ref="AI821:AK821"/>
    <mergeCell ref="AL822:AM822"/>
    <mergeCell ref="AN822:AO822"/>
    <mergeCell ref="T822:U822"/>
    <mergeCell ref="V822:X822"/>
    <mergeCell ref="Y822:Z822"/>
    <mergeCell ref="AB822:AC822"/>
    <mergeCell ref="AD822:AE822"/>
    <mergeCell ref="AF822:AH822"/>
    <mergeCell ref="AI822:AK822"/>
    <mergeCell ref="AL819:AM819"/>
    <mergeCell ref="AN819:AO819"/>
    <mergeCell ref="AP819:AQ819"/>
    <mergeCell ref="AR819:AS819"/>
    <mergeCell ref="AT819:AU819"/>
    <mergeCell ref="AV819:AX819"/>
    <mergeCell ref="AY819:BA819"/>
    <mergeCell ref="BB819:BC819"/>
    <mergeCell ref="T819:U819"/>
    <mergeCell ref="V819:X819"/>
    <mergeCell ref="Y819:Z819"/>
    <mergeCell ref="AB819:AC819"/>
    <mergeCell ref="AD819:AE819"/>
    <mergeCell ref="AF819:AH819"/>
    <mergeCell ref="AI819:AK819"/>
    <mergeCell ref="C819:D819"/>
    <mergeCell ref="E819:F819"/>
    <mergeCell ref="G819:H819"/>
    <mergeCell ref="I819:M819"/>
    <mergeCell ref="N819:O819"/>
    <mergeCell ref="P819:Q819"/>
    <mergeCell ref="R819:S819"/>
    <mergeCell ref="T820:U820"/>
    <mergeCell ref="V820:X820"/>
    <mergeCell ref="Y820:Z820"/>
    <mergeCell ref="AB820:AC820"/>
    <mergeCell ref="AD820:AE820"/>
    <mergeCell ref="AF820:AH820"/>
    <mergeCell ref="AI820:AK820"/>
    <mergeCell ref="AL820:AM820"/>
    <mergeCell ref="AN820:AO820"/>
    <mergeCell ref="AR820:AS820"/>
    <mergeCell ref="AT820:AU820"/>
    <mergeCell ref="AV820:AX820"/>
    <mergeCell ref="AY820:BA820"/>
    <mergeCell ref="BB820:BC820"/>
    <mergeCell ref="C822:D822"/>
    <mergeCell ref="E822:F822"/>
    <mergeCell ref="G822:H822"/>
    <mergeCell ref="I822:M822"/>
    <mergeCell ref="N822:O822"/>
    <mergeCell ref="P822:Q822"/>
    <mergeCell ref="R822:S822"/>
    <mergeCell ref="AP822:AQ822"/>
    <mergeCell ref="AR822:AS822"/>
    <mergeCell ref="AT822:AU822"/>
    <mergeCell ref="AV822:AX822"/>
    <mergeCell ref="AY822:BA822"/>
    <mergeCell ref="BB822:BC822"/>
    <mergeCell ref="AP820:AQ820"/>
    <mergeCell ref="AP821:AQ821"/>
    <mergeCell ref="AR821:AS821"/>
    <mergeCell ref="AT821:AU821"/>
    <mergeCell ref="AV821:AX821"/>
    <mergeCell ref="AY821:BA821"/>
    <mergeCell ref="BB821:BC821"/>
    <mergeCell ref="T824:U824"/>
    <mergeCell ref="V824:X824"/>
    <mergeCell ref="Y824:Z824"/>
    <mergeCell ref="AB824:AC824"/>
    <mergeCell ref="AD824:AE824"/>
    <mergeCell ref="AF824:AH824"/>
    <mergeCell ref="AI824:AK824"/>
    <mergeCell ref="C824:D824"/>
    <mergeCell ref="E824:F824"/>
    <mergeCell ref="G824:H824"/>
    <mergeCell ref="I824:M824"/>
    <mergeCell ref="N824:O824"/>
    <mergeCell ref="P824:Q824"/>
    <mergeCell ref="R824:S824"/>
    <mergeCell ref="AL825:AM825"/>
    <mergeCell ref="AN825:AO825"/>
    <mergeCell ref="T825:U825"/>
    <mergeCell ref="V825:X825"/>
    <mergeCell ref="Y825:Z825"/>
    <mergeCell ref="AB825:AC825"/>
    <mergeCell ref="AD825:AE825"/>
    <mergeCell ref="AF825:AH825"/>
    <mergeCell ref="AI825:AK825"/>
    <mergeCell ref="C820:D820"/>
    <mergeCell ref="E820:F820"/>
    <mergeCell ref="G820:H820"/>
    <mergeCell ref="I820:M820"/>
    <mergeCell ref="N820:O820"/>
    <mergeCell ref="P820:Q820"/>
    <mergeCell ref="R820:S820"/>
    <mergeCell ref="C821:D821"/>
    <mergeCell ref="E821:F821"/>
    <mergeCell ref="G821:H821"/>
    <mergeCell ref="I821:M821"/>
    <mergeCell ref="N821:O821"/>
    <mergeCell ref="P821:Q821"/>
    <mergeCell ref="R821:S821"/>
    <mergeCell ref="AL823:AM823"/>
    <mergeCell ref="AN823:AO823"/>
    <mergeCell ref="AP823:AQ823"/>
    <mergeCell ref="AR823:AS823"/>
    <mergeCell ref="AT823:AU823"/>
    <mergeCell ref="AV823:AX823"/>
    <mergeCell ref="AY823:BA823"/>
    <mergeCell ref="BB823:BC823"/>
    <mergeCell ref="T823:U823"/>
    <mergeCell ref="V823:X823"/>
    <mergeCell ref="Y823:Z823"/>
    <mergeCell ref="AB823:AC823"/>
    <mergeCell ref="AD823:AE823"/>
    <mergeCell ref="AF823:AH823"/>
    <mergeCell ref="AI823:AK823"/>
    <mergeCell ref="C823:D823"/>
    <mergeCell ref="E823:F823"/>
    <mergeCell ref="G823:H823"/>
    <mergeCell ref="I823:M823"/>
    <mergeCell ref="N823:O823"/>
    <mergeCell ref="P823:Q823"/>
    <mergeCell ref="R823:S823"/>
    <mergeCell ref="C825:D825"/>
    <mergeCell ref="E825:F825"/>
    <mergeCell ref="G825:H825"/>
    <mergeCell ref="I825:M825"/>
    <mergeCell ref="N825:O825"/>
    <mergeCell ref="P825:Q825"/>
    <mergeCell ref="R825:S825"/>
    <mergeCell ref="AP824:AQ824"/>
    <mergeCell ref="AP825:AQ825"/>
    <mergeCell ref="AR825:AS825"/>
    <mergeCell ref="AT825:AU825"/>
    <mergeCell ref="AV825:AX825"/>
    <mergeCell ref="AY825:BA825"/>
    <mergeCell ref="BB825:BC825"/>
    <mergeCell ref="AL824:AM824"/>
    <mergeCell ref="AN824:AO824"/>
    <mergeCell ref="AR824:AS824"/>
    <mergeCell ref="AT824:AU824"/>
    <mergeCell ref="AV824:AX824"/>
    <mergeCell ref="AY824:BA824"/>
    <mergeCell ref="BB824:BC824"/>
    <mergeCell ref="AL812:AM812"/>
    <mergeCell ref="AN812:AO812"/>
    <mergeCell ref="T812:U812"/>
    <mergeCell ref="V812:X812"/>
    <mergeCell ref="Y812:Z812"/>
    <mergeCell ref="AB812:AC812"/>
    <mergeCell ref="AD812:AE812"/>
    <mergeCell ref="AF812:AH812"/>
    <mergeCell ref="AI812:AK812"/>
    <mergeCell ref="AL813:AM813"/>
    <mergeCell ref="AN813:AO813"/>
    <mergeCell ref="T813:U813"/>
    <mergeCell ref="V813:X813"/>
    <mergeCell ref="Y813:Z813"/>
    <mergeCell ref="AB813:AC813"/>
    <mergeCell ref="AD813:AE813"/>
    <mergeCell ref="AF813:AH813"/>
    <mergeCell ref="AI813:AK813"/>
    <mergeCell ref="AL810:AM810"/>
    <mergeCell ref="AN810:AO810"/>
    <mergeCell ref="AP810:AQ810"/>
    <mergeCell ref="AR810:AS810"/>
    <mergeCell ref="AT810:AU810"/>
    <mergeCell ref="AV810:AX810"/>
    <mergeCell ref="AY810:BA810"/>
    <mergeCell ref="BB810:BC810"/>
    <mergeCell ref="T810:U810"/>
    <mergeCell ref="V810:X810"/>
    <mergeCell ref="Y810:Z810"/>
    <mergeCell ref="AB810:AC810"/>
    <mergeCell ref="AD810:AE810"/>
    <mergeCell ref="AF810:AH810"/>
    <mergeCell ref="AI810:AK810"/>
    <mergeCell ref="C810:D810"/>
    <mergeCell ref="E810:F810"/>
    <mergeCell ref="G810:H810"/>
    <mergeCell ref="I810:M810"/>
    <mergeCell ref="N810:O810"/>
    <mergeCell ref="P810:Q810"/>
    <mergeCell ref="R810:S810"/>
    <mergeCell ref="T811:U811"/>
    <mergeCell ref="V811:X811"/>
    <mergeCell ref="Y811:Z811"/>
    <mergeCell ref="AB811:AC811"/>
    <mergeCell ref="AD811:AE811"/>
    <mergeCell ref="AF811:AH811"/>
    <mergeCell ref="AI811:AK811"/>
    <mergeCell ref="AL811:AM811"/>
    <mergeCell ref="AN811:AO811"/>
    <mergeCell ref="AR811:AS811"/>
    <mergeCell ref="AT811:AU811"/>
    <mergeCell ref="AV811:AX811"/>
    <mergeCell ref="AY811:BA811"/>
    <mergeCell ref="BB811:BC811"/>
    <mergeCell ref="C813:D813"/>
    <mergeCell ref="E813:F813"/>
    <mergeCell ref="G813:H813"/>
    <mergeCell ref="I813:M813"/>
    <mergeCell ref="N813:O813"/>
    <mergeCell ref="P813:Q813"/>
    <mergeCell ref="R813:S813"/>
    <mergeCell ref="AP813:AQ813"/>
    <mergeCell ref="AR813:AS813"/>
    <mergeCell ref="AT813:AU813"/>
    <mergeCell ref="AV813:AX813"/>
    <mergeCell ref="AY813:BA813"/>
    <mergeCell ref="BB813:BC813"/>
    <mergeCell ref="AP811:AQ811"/>
    <mergeCell ref="AP812:AQ812"/>
    <mergeCell ref="AR812:AS812"/>
    <mergeCell ref="AT812:AU812"/>
    <mergeCell ref="AV812:AX812"/>
    <mergeCell ref="AY812:BA812"/>
    <mergeCell ref="BB812:BC812"/>
    <mergeCell ref="T815:U815"/>
    <mergeCell ref="V815:X815"/>
    <mergeCell ref="Y815:Z815"/>
    <mergeCell ref="AB815:AC815"/>
    <mergeCell ref="AD815:AE815"/>
    <mergeCell ref="AF815:AH815"/>
    <mergeCell ref="AI815:AK815"/>
    <mergeCell ref="C815:D815"/>
    <mergeCell ref="E815:F815"/>
    <mergeCell ref="G815:H815"/>
    <mergeCell ref="I815:M815"/>
    <mergeCell ref="N815:O815"/>
    <mergeCell ref="P815:Q815"/>
    <mergeCell ref="R815:S815"/>
    <mergeCell ref="AL816:AM816"/>
    <mergeCell ref="AN816:AO816"/>
    <mergeCell ref="T816:U816"/>
    <mergeCell ref="V816:X816"/>
    <mergeCell ref="Y816:Z816"/>
    <mergeCell ref="AB816:AC816"/>
    <mergeCell ref="AD816:AE816"/>
    <mergeCell ref="AF816:AH816"/>
    <mergeCell ref="AI816:AK816"/>
    <mergeCell ref="C811:D811"/>
    <mergeCell ref="E811:F811"/>
    <mergeCell ref="G811:H811"/>
    <mergeCell ref="I811:M811"/>
    <mergeCell ref="N811:O811"/>
    <mergeCell ref="P811:Q811"/>
    <mergeCell ref="R811:S811"/>
    <mergeCell ref="C812:D812"/>
    <mergeCell ref="E812:F812"/>
    <mergeCell ref="G812:H812"/>
    <mergeCell ref="I812:M812"/>
    <mergeCell ref="N812:O812"/>
    <mergeCell ref="P812:Q812"/>
    <mergeCell ref="R812:S812"/>
    <mergeCell ref="AL814:AM814"/>
    <mergeCell ref="AN814:AO814"/>
    <mergeCell ref="AP814:AQ814"/>
    <mergeCell ref="AR814:AS814"/>
    <mergeCell ref="AT814:AU814"/>
    <mergeCell ref="AV814:AX814"/>
    <mergeCell ref="AY814:BA814"/>
    <mergeCell ref="BB814:BC814"/>
    <mergeCell ref="T814:U814"/>
    <mergeCell ref="V814:X814"/>
    <mergeCell ref="Y814:Z814"/>
    <mergeCell ref="AB814:AC814"/>
    <mergeCell ref="AD814:AE814"/>
    <mergeCell ref="AF814:AH814"/>
    <mergeCell ref="AI814:AK814"/>
    <mergeCell ref="C814:D814"/>
    <mergeCell ref="E814:F814"/>
    <mergeCell ref="G814:H814"/>
    <mergeCell ref="I814:M814"/>
    <mergeCell ref="N814:O814"/>
    <mergeCell ref="P814:Q814"/>
    <mergeCell ref="R814:S814"/>
    <mergeCell ref="AP815:AQ815"/>
    <mergeCell ref="AP816:AQ816"/>
    <mergeCell ref="AR816:AS816"/>
    <mergeCell ref="AT816:AU816"/>
    <mergeCell ref="AV816:AX816"/>
    <mergeCell ref="AY816:BA816"/>
    <mergeCell ref="BB816:BC816"/>
    <mergeCell ref="AL815:AM815"/>
    <mergeCell ref="AN815:AO815"/>
    <mergeCell ref="AR815:AS815"/>
    <mergeCell ref="AT815:AU815"/>
    <mergeCell ref="AV815:AX815"/>
    <mergeCell ref="AY815:BA815"/>
    <mergeCell ref="BB815:BC815"/>
    <mergeCell ref="C816:D816"/>
    <mergeCell ref="E816:F816"/>
    <mergeCell ref="G816:H816"/>
    <mergeCell ref="I816:M816"/>
    <mergeCell ref="N816:O816"/>
    <mergeCell ref="P816:Q816"/>
    <mergeCell ref="R816:S816"/>
    <mergeCell ref="AL817:AM817"/>
    <mergeCell ref="AN817:AO817"/>
    <mergeCell ref="AP817:AQ817"/>
    <mergeCell ref="AR817:AS817"/>
    <mergeCell ref="AT817:AU817"/>
    <mergeCell ref="AV817:AX817"/>
    <mergeCell ref="AY817:BA817"/>
    <mergeCell ref="BB817:BC817"/>
    <mergeCell ref="T817:U817"/>
    <mergeCell ref="V817:X817"/>
    <mergeCell ref="Y817:Z817"/>
    <mergeCell ref="AB817:AC817"/>
    <mergeCell ref="AD817:AE817"/>
    <mergeCell ref="AF817:AH817"/>
    <mergeCell ref="AI817:AK817"/>
    <mergeCell ref="C817:D817"/>
    <mergeCell ref="E817:F817"/>
    <mergeCell ref="G817:H817"/>
    <mergeCell ref="I817:M817"/>
    <mergeCell ref="N817:O817"/>
    <mergeCell ref="P817:Q817"/>
    <mergeCell ref="R817:S817"/>
    <mergeCell ref="AL818:AM818"/>
    <mergeCell ref="AN818:AO818"/>
    <mergeCell ref="AP818:AQ818"/>
    <mergeCell ref="AR818:AS818"/>
    <mergeCell ref="AT818:AU818"/>
    <mergeCell ref="AV818:AX818"/>
    <mergeCell ref="AY818:BA818"/>
    <mergeCell ref="BB818:BC818"/>
    <mergeCell ref="T818:U818"/>
    <mergeCell ref="V818:X818"/>
    <mergeCell ref="Y818:Z818"/>
    <mergeCell ref="AB818:AC818"/>
    <mergeCell ref="AD818:AE818"/>
    <mergeCell ref="AF818:AH818"/>
    <mergeCell ref="AI818:AK818"/>
    <mergeCell ref="C818:D818"/>
    <mergeCell ref="E818:F818"/>
    <mergeCell ref="G818:H818"/>
    <mergeCell ref="I818:M818"/>
    <mergeCell ref="N818:O818"/>
    <mergeCell ref="P818:Q818"/>
    <mergeCell ref="R818:S818"/>
    <mergeCell ref="AL704:AM704"/>
    <mergeCell ref="AN704:AO704"/>
    <mergeCell ref="T704:U704"/>
    <mergeCell ref="V704:X704"/>
    <mergeCell ref="Y704:Z704"/>
    <mergeCell ref="AB704:AC704"/>
    <mergeCell ref="AD704:AE704"/>
    <mergeCell ref="AF704:AH704"/>
    <mergeCell ref="AI704:AK704"/>
    <mergeCell ref="AL705:AM705"/>
    <mergeCell ref="AN705:AO705"/>
    <mergeCell ref="T705:U705"/>
    <mergeCell ref="V705:X705"/>
    <mergeCell ref="Y705:Z705"/>
    <mergeCell ref="AB705:AC705"/>
    <mergeCell ref="AD705:AE705"/>
    <mergeCell ref="AF705:AH705"/>
    <mergeCell ref="AI705:AK705"/>
    <mergeCell ref="AL702:AM702"/>
    <mergeCell ref="AN702:AO702"/>
    <mergeCell ref="AP702:AQ702"/>
    <mergeCell ref="AR702:AS702"/>
    <mergeCell ref="AT702:AU702"/>
    <mergeCell ref="AV702:AX702"/>
    <mergeCell ref="AY702:BA702"/>
    <mergeCell ref="BB702:BC702"/>
    <mergeCell ref="T702:U702"/>
    <mergeCell ref="V702:X702"/>
    <mergeCell ref="Y702:Z702"/>
    <mergeCell ref="AB702:AC702"/>
    <mergeCell ref="AD702:AE702"/>
    <mergeCell ref="AF702:AH702"/>
    <mergeCell ref="AI702:AK702"/>
    <mergeCell ref="C702:D702"/>
    <mergeCell ref="E702:F702"/>
    <mergeCell ref="G702:H702"/>
    <mergeCell ref="I702:M702"/>
    <mergeCell ref="N702:O702"/>
    <mergeCell ref="P702:Q702"/>
    <mergeCell ref="R702:S702"/>
    <mergeCell ref="T703:U703"/>
    <mergeCell ref="V703:X703"/>
    <mergeCell ref="Y703:Z703"/>
    <mergeCell ref="AB703:AC703"/>
    <mergeCell ref="AD703:AE703"/>
    <mergeCell ref="AF703:AH703"/>
    <mergeCell ref="AI703:AK703"/>
    <mergeCell ref="AL703:AM703"/>
    <mergeCell ref="AN703:AO703"/>
    <mergeCell ref="AR703:AS703"/>
    <mergeCell ref="AT703:AU703"/>
    <mergeCell ref="AV703:AX703"/>
    <mergeCell ref="AY703:BA703"/>
    <mergeCell ref="BB703:BC703"/>
    <mergeCell ref="C705:D705"/>
    <mergeCell ref="E705:F705"/>
    <mergeCell ref="G705:H705"/>
    <mergeCell ref="I705:M705"/>
    <mergeCell ref="N705:O705"/>
    <mergeCell ref="P705:Q705"/>
    <mergeCell ref="R705:S705"/>
    <mergeCell ref="AP705:AQ705"/>
    <mergeCell ref="AR705:AS705"/>
    <mergeCell ref="AT705:AU705"/>
    <mergeCell ref="AV705:AX705"/>
    <mergeCell ref="AY705:BA705"/>
    <mergeCell ref="BB705:BC705"/>
    <mergeCell ref="AP703:AQ703"/>
    <mergeCell ref="AP704:AQ704"/>
    <mergeCell ref="AR704:AS704"/>
    <mergeCell ref="AT704:AU704"/>
    <mergeCell ref="AV704:AX704"/>
    <mergeCell ref="AY704:BA704"/>
    <mergeCell ref="BB704:BC704"/>
    <mergeCell ref="T707:U707"/>
    <mergeCell ref="V707:X707"/>
    <mergeCell ref="Y707:Z707"/>
    <mergeCell ref="AB707:AC707"/>
    <mergeCell ref="AD707:AE707"/>
    <mergeCell ref="AF707:AH707"/>
    <mergeCell ref="AI707:AK707"/>
    <mergeCell ref="C707:D707"/>
    <mergeCell ref="E707:F707"/>
    <mergeCell ref="G707:H707"/>
    <mergeCell ref="I707:M707"/>
    <mergeCell ref="N707:O707"/>
    <mergeCell ref="P707:Q707"/>
    <mergeCell ref="R707:S707"/>
    <mergeCell ref="AL708:AM708"/>
    <mergeCell ref="AN708:AO708"/>
    <mergeCell ref="T708:U708"/>
    <mergeCell ref="V708:X708"/>
    <mergeCell ref="Y708:Z708"/>
    <mergeCell ref="AB708:AC708"/>
    <mergeCell ref="AD708:AE708"/>
    <mergeCell ref="AF708:AH708"/>
    <mergeCell ref="AI708:AK708"/>
    <mergeCell ref="C703:D703"/>
    <mergeCell ref="E703:F703"/>
    <mergeCell ref="G703:H703"/>
    <mergeCell ref="I703:M703"/>
    <mergeCell ref="N703:O703"/>
    <mergeCell ref="P703:Q703"/>
    <mergeCell ref="R703:S703"/>
    <mergeCell ref="C704:D704"/>
    <mergeCell ref="E704:F704"/>
    <mergeCell ref="G704:H704"/>
    <mergeCell ref="I704:M704"/>
    <mergeCell ref="N704:O704"/>
    <mergeCell ref="P704:Q704"/>
    <mergeCell ref="R704:S704"/>
    <mergeCell ref="AL706:AM706"/>
    <mergeCell ref="AN706:AO706"/>
    <mergeCell ref="AP706:AQ706"/>
    <mergeCell ref="AR706:AS706"/>
    <mergeCell ref="AT706:AU706"/>
    <mergeCell ref="AV706:AX706"/>
    <mergeCell ref="AY706:BA706"/>
    <mergeCell ref="BB706:BC706"/>
    <mergeCell ref="T706:U706"/>
    <mergeCell ref="V706:X706"/>
    <mergeCell ref="Y706:Z706"/>
    <mergeCell ref="AB706:AC706"/>
    <mergeCell ref="AD706:AE706"/>
    <mergeCell ref="AF706:AH706"/>
    <mergeCell ref="AI706:AK706"/>
    <mergeCell ref="C706:D706"/>
    <mergeCell ref="E706:F706"/>
    <mergeCell ref="G706:H706"/>
    <mergeCell ref="I706:M706"/>
    <mergeCell ref="N706:O706"/>
    <mergeCell ref="P706:Q706"/>
    <mergeCell ref="R706:S706"/>
    <mergeCell ref="AP707:AQ707"/>
    <mergeCell ref="AP708:AQ708"/>
    <mergeCell ref="AR708:AS708"/>
    <mergeCell ref="AT708:AU708"/>
    <mergeCell ref="AV708:AX708"/>
    <mergeCell ref="AY708:BA708"/>
    <mergeCell ref="BB708:BC708"/>
    <mergeCell ref="AL707:AM707"/>
    <mergeCell ref="AN707:AO707"/>
    <mergeCell ref="AR707:AS707"/>
    <mergeCell ref="AT707:AU707"/>
    <mergeCell ref="AV707:AX707"/>
    <mergeCell ref="AY707:BA707"/>
    <mergeCell ref="BB707:BC707"/>
    <mergeCell ref="C708:D708"/>
    <mergeCell ref="E708:F708"/>
    <mergeCell ref="G708:H708"/>
    <mergeCell ref="I708:M708"/>
    <mergeCell ref="N708:O708"/>
    <mergeCell ref="P708:Q708"/>
    <mergeCell ref="R708:S708"/>
    <mergeCell ref="AL709:AM709"/>
    <mergeCell ref="AN709:AO709"/>
    <mergeCell ref="AP709:AQ709"/>
    <mergeCell ref="AR709:AS709"/>
    <mergeCell ref="AT709:AU709"/>
    <mergeCell ref="AV709:AX709"/>
    <mergeCell ref="AY709:BA709"/>
    <mergeCell ref="BB709:BC709"/>
    <mergeCell ref="T709:U709"/>
    <mergeCell ref="V709:X709"/>
    <mergeCell ref="Y709:Z709"/>
    <mergeCell ref="AB709:AC709"/>
    <mergeCell ref="AD709:AE709"/>
    <mergeCell ref="AF709:AH709"/>
    <mergeCell ref="AI709:AK709"/>
    <mergeCell ref="C709:D709"/>
    <mergeCell ref="E709:F709"/>
    <mergeCell ref="G709:H709"/>
    <mergeCell ref="I709:M709"/>
    <mergeCell ref="N709:O709"/>
    <mergeCell ref="P709:Q709"/>
    <mergeCell ref="R709:S709"/>
    <mergeCell ref="AL710:AM710"/>
    <mergeCell ref="AN710:AO710"/>
    <mergeCell ref="AP710:AQ710"/>
    <mergeCell ref="AR710:AS710"/>
    <mergeCell ref="AT710:AU710"/>
    <mergeCell ref="AV710:AX710"/>
    <mergeCell ref="AY710:BA710"/>
    <mergeCell ref="BB710:BC710"/>
    <mergeCell ref="T710:U710"/>
    <mergeCell ref="V710:X710"/>
    <mergeCell ref="Y710:Z710"/>
    <mergeCell ref="AB710:AC710"/>
    <mergeCell ref="AD710:AE710"/>
    <mergeCell ref="AF710:AH710"/>
    <mergeCell ref="AI710:AK710"/>
    <mergeCell ref="C710:D710"/>
    <mergeCell ref="E710:F710"/>
    <mergeCell ref="G710:H710"/>
    <mergeCell ref="I710:M710"/>
    <mergeCell ref="N710:O710"/>
    <mergeCell ref="P710:Q710"/>
    <mergeCell ref="R710:S710"/>
    <mergeCell ref="AL713:AM713"/>
    <mergeCell ref="AN713:AO713"/>
    <mergeCell ref="T713:U713"/>
    <mergeCell ref="V713:X713"/>
    <mergeCell ref="Y713:Z713"/>
    <mergeCell ref="AB713:AC713"/>
    <mergeCell ref="AD713:AE713"/>
    <mergeCell ref="AF713:AH713"/>
    <mergeCell ref="AI713:AK713"/>
    <mergeCell ref="AL714:AM714"/>
    <mergeCell ref="AN714:AO714"/>
    <mergeCell ref="T714:U714"/>
    <mergeCell ref="V714:X714"/>
    <mergeCell ref="Y714:Z714"/>
    <mergeCell ref="AB714:AC714"/>
    <mergeCell ref="AD714:AE714"/>
    <mergeCell ref="AF714:AH714"/>
    <mergeCell ref="AI714:AK714"/>
    <mergeCell ref="AL711:AM711"/>
    <mergeCell ref="AN711:AO711"/>
    <mergeCell ref="AP711:AQ711"/>
    <mergeCell ref="AR711:AS711"/>
    <mergeCell ref="AT711:AU711"/>
    <mergeCell ref="AV711:AX711"/>
    <mergeCell ref="AY711:BA711"/>
    <mergeCell ref="BB711:BC711"/>
    <mergeCell ref="T711:U711"/>
    <mergeCell ref="V711:X711"/>
    <mergeCell ref="Y711:Z711"/>
    <mergeCell ref="AB711:AC711"/>
    <mergeCell ref="AD711:AE711"/>
    <mergeCell ref="AF711:AH711"/>
    <mergeCell ref="AI711:AK711"/>
    <mergeCell ref="C711:D711"/>
    <mergeCell ref="E711:F711"/>
    <mergeCell ref="G711:H711"/>
    <mergeCell ref="I711:M711"/>
    <mergeCell ref="N711:O711"/>
    <mergeCell ref="P711:Q711"/>
    <mergeCell ref="R711:S711"/>
    <mergeCell ref="T712:U712"/>
    <mergeCell ref="V712:X712"/>
    <mergeCell ref="Y712:Z712"/>
    <mergeCell ref="AB712:AC712"/>
    <mergeCell ref="AD712:AE712"/>
    <mergeCell ref="AF712:AH712"/>
    <mergeCell ref="AI712:AK712"/>
    <mergeCell ref="AL712:AM712"/>
    <mergeCell ref="AN712:AO712"/>
    <mergeCell ref="AR712:AS712"/>
    <mergeCell ref="AT712:AU712"/>
    <mergeCell ref="AV712:AX712"/>
    <mergeCell ref="AY712:BA712"/>
    <mergeCell ref="BB712:BC712"/>
    <mergeCell ref="C714:D714"/>
    <mergeCell ref="E714:F714"/>
    <mergeCell ref="G714:H714"/>
    <mergeCell ref="I714:M714"/>
    <mergeCell ref="N714:O714"/>
    <mergeCell ref="P714:Q714"/>
    <mergeCell ref="R714:S714"/>
    <mergeCell ref="AP714:AQ714"/>
    <mergeCell ref="AR714:AS714"/>
    <mergeCell ref="AT714:AU714"/>
    <mergeCell ref="AV714:AX714"/>
    <mergeCell ref="AY714:BA714"/>
    <mergeCell ref="BB714:BC714"/>
    <mergeCell ref="AP712:AQ712"/>
    <mergeCell ref="AP713:AQ713"/>
    <mergeCell ref="AR713:AS713"/>
    <mergeCell ref="AT713:AU713"/>
    <mergeCell ref="AV713:AX713"/>
    <mergeCell ref="AY713:BA713"/>
    <mergeCell ref="BB713:BC713"/>
    <mergeCell ref="T716:U716"/>
    <mergeCell ref="V716:X716"/>
    <mergeCell ref="Y716:Z716"/>
    <mergeCell ref="AB716:AC716"/>
    <mergeCell ref="AD716:AE716"/>
    <mergeCell ref="AF716:AH716"/>
    <mergeCell ref="AI716:AK716"/>
    <mergeCell ref="C716:D716"/>
    <mergeCell ref="E716:F716"/>
    <mergeCell ref="G716:H716"/>
    <mergeCell ref="I716:M716"/>
    <mergeCell ref="N716:O716"/>
    <mergeCell ref="P716:Q716"/>
    <mergeCell ref="R716:S716"/>
    <mergeCell ref="AL717:AM717"/>
    <mergeCell ref="AN717:AO717"/>
    <mergeCell ref="T717:U717"/>
    <mergeCell ref="V717:X717"/>
    <mergeCell ref="Y717:Z717"/>
    <mergeCell ref="AB717:AC717"/>
    <mergeCell ref="AD717:AE717"/>
    <mergeCell ref="AF717:AH717"/>
    <mergeCell ref="AI717:AK717"/>
    <mergeCell ref="C712:D712"/>
    <mergeCell ref="E712:F712"/>
    <mergeCell ref="G712:H712"/>
    <mergeCell ref="I712:M712"/>
    <mergeCell ref="N712:O712"/>
    <mergeCell ref="P712:Q712"/>
    <mergeCell ref="R712:S712"/>
    <mergeCell ref="C713:D713"/>
    <mergeCell ref="E713:F713"/>
    <mergeCell ref="G713:H713"/>
    <mergeCell ref="I713:M713"/>
    <mergeCell ref="N713:O713"/>
    <mergeCell ref="P713:Q713"/>
    <mergeCell ref="R713:S713"/>
    <mergeCell ref="AL715:AM715"/>
    <mergeCell ref="AN715:AO715"/>
    <mergeCell ref="AP715:AQ715"/>
    <mergeCell ref="AR715:AS715"/>
    <mergeCell ref="AT715:AU715"/>
    <mergeCell ref="AV715:AX715"/>
    <mergeCell ref="AY715:BA715"/>
    <mergeCell ref="BB715:BC715"/>
    <mergeCell ref="T715:U715"/>
    <mergeCell ref="V715:X715"/>
    <mergeCell ref="Y715:Z715"/>
    <mergeCell ref="AB715:AC715"/>
    <mergeCell ref="AD715:AE715"/>
    <mergeCell ref="AF715:AH715"/>
    <mergeCell ref="AI715:AK715"/>
    <mergeCell ref="C715:D715"/>
    <mergeCell ref="E715:F715"/>
    <mergeCell ref="G715:H715"/>
    <mergeCell ref="I715:M715"/>
    <mergeCell ref="N715:O715"/>
    <mergeCell ref="P715:Q715"/>
    <mergeCell ref="R715:S715"/>
    <mergeCell ref="AP716:AQ716"/>
    <mergeCell ref="AP717:AQ717"/>
    <mergeCell ref="AR717:AS717"/>
    <mergeCell ref="AT717:AU717"/>
    <mergeCell ref="AV717:AX717"/>
    <mergeCell ref="AY717:BA717"/>
    <mergeCell ref="BB717:BC717"/>
    <mergeCell ref="AL716:AM716"/>
    <mergeCell ref="AN716:AO716"/>
    <mergeCell ref="AR716:AS716"/>
    <mergeCell ref="AT716:AU716"/>
    <mergeCell ref="AV716:AX716"/>
    <mergeCell ref="AY716:BA716"/>
    <mergeCell ref="BB716:BC716"/>
    <mergeCell ref="C717:D717"/>
    <mergeCell ref="E717:F717"/>
    <mergeCell ref="G717:H717"/>
    <mergeCell ref="I717:M717"/>
    <mergeCell ref="N717:O717"/>
    <mergeCell ref="P717:Q717"/>
    <mergeCell ref="R717:S717"/>
    <mergeCell ref="AL718:AM718"/>
    <mergeCell ref="AN718:AO718"/>
    <mergeCell ref="AP718:AQ718"/>
    <mergeCell ref="AR718:AS718"/>
    <mergeCell ref="AT718:AU718"/>
    <mergeCell ref="AV718:AX718"/>
    <mergeCell ref="AY718:BA718"/>
    <mergeCell ref="BB718:BC718"/>
    <mergeCell ref="T718:U718"/>
    <mergeCell ref="V718:X718"/>
    <mergeCell ref="Y718:Z718"/>
    <mergeCell ref="AB718:AC718"/>
    <mergeCell ref="AD718:AE718"/>
    <mergeCell ref="AF718:AH718"/>
    <mergeCell ref="AI718:AK718"/>
    <mergeCell ref="C718:D718"/>
    <mergeCell ref="E718:F718"/>
    <mergeCell ref="G718:H718"/>
    <mergeCell ref="I718:M718"/>
    <mergeCell ref="N718:O718"/>
    <mergeCell ref="P718:Q718"/>
    <mergeCell ref="R718:S718"/>
    <mergeCell ref="AL719:AM719"/>
    <mergeCell ref="AN719:AO719"/>
    <mergeCell ref="AP719:AQ719"/>
    <mergeCell ref="AR719:AS719"/>
    <mergeCell ref="AT719:AU719"/>
    <mergeCell ref="AV719:AX719"/>
    <mergeCell ref="AY719:BA719"/>
    <mergeCell ref="BB719:BC719"/>
    <mergeCell ref="T719:U719"/>
    <mergeCell ref="V719:X719"/>
    <mergeCell ref="Y719:Z719"/>
    <mergeCell ref="AB719:AC719"/>
    <mergeCell ref="AD719:AE719"/>
    <mergeCell ref="AF719:AH719"/>
    <mergeCell ref="AI719:AK719"/>
    <mergeCell ref="C719:D719"/>
    <mergeCell ref="E719:F719"/>
    <mergeCell ref="G719:H719"/>
    <mergeCell ref="I719:M719"/>
    <mergeCell ref="N719:O719"/>
    <mergeCell ref="P719:Q719"/>
    <mergeCell ref="R719:S719"/>
    <mergeCell ref="AL722:AM722"/>
    <mergeCell ref="AN722:AO722"/>
    <mergeCell ref="T722:U722"/>
    <mergeCell ref="V722:X722"/>
    <mergeCell ref="Y722:Z722"/>
    <mergeCell ref="AB722:AC722"/>
    <mergeCell ref="AD722:AE722"/>
    <mergeCell ref="AF722:AH722"/>
    <mergeCell ref="AI722:AK722"/>
    <mergeCell ref="AL723:AM723"/>
    <mergeCell ref="AN723:AO723"/>
    <mergeCell ref="T723:U723"/>
    <mergeCell ref="V723:X723"/>
    <mergeCell ref="Y723:Z723"/>
    <mergeCell ref="AB723:AC723"/>
    <mergeCell ref="AD723:AE723"/>
    <mergeCell ref="AF723:AH723"/>
    <mergeCell ref="AI723:AK723"/>
    <mergeCell ref="AL720:AM720"/>
    <mergeCell ref="AN720:AO720"/>
    <mergeCell ref="AP720:AQ720"/>
    <mergeCell ref="AR720:AS720"/>
    <mergeCell ref="AT720:AU720"/>
    <mergeCell ref="AV720:AX720"/>
    <mergeCell ref="AY720:BA720"/>
    <mergeCell ref="BB720:BC720"/>
    <mergeCell ref="T720:U720"/>
    <mergeCell ref="V720:X720"/>
    <mergeCell ref="Y720:Z720"/>
    <mergeCell ref="AB720:AC720"/>
    <mergeCell ref="AD720:AE720"/>
    <mergeCell ref="AF720:AH720"/>
    <mergeCell ref="AI720:AK720"/>
    <mergeCell ref="C720:D720"/>
    <mergeCell ref="E720:F720"/>
    <mergeCell ref="G720:H720"/>
    <mergeCell ref="I720:M720"/>
    <mergeCell ref="N720:O720"/>
    <mergeCell ref="P720:Q720"/>
    <mergeCell ref="R720:S720"/>
    <mergeCell ref="T721:U721"/>
    <mergeCell ref="V721:X721"/>
    <mergeCell ref="Y721:Z721"/>
    <mergeCell ref="AB721:AC721"/>
    <mergeCell ref="AD721:AE721"/>
    <mergeCell ref="AF721:AH721"/>
    <mergeCell ref="AI721:AK721"/>
    <mergeCell ref="AL721:AM721"/>
    <mergeCell ref="AN721:AO721"/>
    <mergeCell ref="AR721:AS721"/>
    <mergeCell ref="AT721:AU721"/>
    <mergeCell ref="AV721:AX721"/>
    <mergeCell ref="AY721:BA721"/>
    <mergeCell ref="BB721:BC721"/>
    <mergeCell ref="C723:D723"/>
    <mergeCell ref="E723:F723"/>
    <mergeCell ref="G723:H723"/>
    <mergeCell ref="I723:M723"/>
    <mergeCell ref="N723:O723"/>
    <mergeCell ref="P723:Q723"/>
    <mergeCell ref="R723:S723"/>
    <mergeCell ref="AP723:AQ723"/>
    <mergeCell ref="AR723:AS723"/>
    <mergeCell ref="AT723:AU723"/>
    <mergeCell ref="AV723:AX723"/>
    <mergeCell ref="AY723:BA723"/>
    <mergeCell ref="BB723:BC723"/>
    <mergeCell ref="AP721:AQ721"/>
    <mergeCell ref="AP722:AQ722"/>
    <mergeCell ref="AR722:AS722"/>
    <mergeCell ref="AT722:AU722"/>
    <mergeCell ref="AV722:AX722"/>
    <mergeCell ref="AY722:BA722"/>
    <mergeCell ref="BB722:BC722"/>
    <mergeCell ref="T725:U725"/>
    <mergeCell ref="V725:X725"/>
    <mergeCell ref="Y725:Z725"/>
    <mergeCell ref="AB725:AC725"/>
    <mergeCell ref="AD725:AE725"/>
    <mergeCell ref="AF725:AH725"/>
    <mergeCell ref="AI725:AK725"/>
    <mergeCell ref="C725:D725"/>
    <mergeCell ref="E725:F725"/>
    <mergeCell ref="G725:H725"/>
    <mergeCell ref="I725:M725"/>
    <mergeCell ref="N725:O725"/>
    <mergeCell ref="P725:Q725"/>
    <mergeCell ref="R725:S725"/>
    <mergeCell ref="AL726:AM726"/>
    <mergeCell ref="AN726:AO726"/>
    <mergeCell ref="T726:U726"/>
    <mergeCell ref="V726:X726"/>
    <mergeCell ref="Y726:Z726"/>
    <mergeCell ref="AB726:AC726"/>
    <mergeCell ref="AD726:AE726"/>
    <mergeCell ref="AF726:AH726"/>
    <mergeCell ref="AI726:AK726"/>
    <mergeCell ref="C721:D721"/>
    <mergeCell ref="E721:F721"/>
    <mergeCell ref="G721:H721"/>
    <mergeCell ref="I721:M721"/>
    <mergeCell ref="N721:O721"/>
    <mergeCell ref="P721:Q721"/>
    <mergeCell ref="R721:S721"/>
    <mergeCell ref="C722:D722"/>
    <mergeCell ref="E722:F722"/>
    <mergeCell ref="G722:H722"/>
    <mergeCell ref="I722:M722"/>
    <mergeCell ref="N722:O722"/>
    <mergeCell ref="P722:Q722"/>
    <mergeCell ref="R722:S722"/>
    <mergeCell ref="AL724:AM724"/>
    <mergeCell ref="AN724:AO724"/>
    <mergeCell ref="AP724:AQ724"/>
    <mergeCell ref="AR724:AS724"/>
    <mergeCell ref="AT724:AU724"/>
    <mergeCell ref="AV724:AX724"/>
    <mergeCell ref="AY724:BA724"/>
    <mergeCell ref="BB724:BC724"/>
    <mergeCell ref="T724:U724"/>
    <mergeCell ref="V724:X724"/>
    <mergeCell ref="Y724:Z724"/>
    <mergeCell ref="AB724:AC724"/>
    <mergeCell ref="AD724:AE724"/>
    <mergeCell ref="AF724:AH724"/>
    <mergeCell ref="AI724:AK724"/>
    <mergeCell ref="C724:D724"/>
    <mergeCell ref="E724:F724"/>
    <mergeCell ref="G724:H724"/>
    <mergeCell ref="I724:M724"/>
    <mergeCell ref="N724:O724"/>
    <mergeCell ref="P724:Q724"/>
    <mergeCell ref="R724:S724"/>
    <mergeCell ref="AP725:AQ725"/>
    <mergeCell ref="AP726:AQ726"/>
    <mergeCell ref="AR726:AS726"/>
    <mergeCell ref="AT726:AU726"/>
    <mergeCell ref="AV726:AX726"/>
    <mergeCell ref="AY726:BA726"/>
    <mergeCell ref="BB726:BC726"/>
    <mergeCell ref="AL725:AM725"/>
    <mergeCell ref="AN725:AO725"/>
    <mergeCell ref="AR725:AS725"/>
    <mergeCell ref="AT725:AU725"/>
    <mergeCell ref="AV725:AX725"/>
    <mergeCell ref="AY725:BA725"/>
    <mergeCell ref="BB725:BC725"/>
    <mergeCell ref="C726:D726"/>
    <mergeCell ref="E726:F726"/>
    <mergeCell ref="G726:H726"/>
    <mergeCell ref="I726:M726"/>
    <mergeCell ref="N726:O726"/>
    <mergeCell ref="P726:Q726"/>
    <mergeCell ref="R726:S726"/>
    <mergeCell ref="AL727:AM727"/>
    <mergeCell ref="AN727:AO727"/>
    <mergeCell ref="AP727:AQ727"/>
    <mergeCell ref="AR727:AS727"/>
    <mergeCell ref="AT727:AU727"/>
    <mergeCell ref="AV727:AX727"/>
    <mergeCell ref="AY727:BA727"/>
    <mergeCell ref="BB727:BC727"/>
    <mergeCell ref="T727:U727"/>
    <mergeCell ref="V727:X727"/>
    <mergeCell ref="Y727:Z727"/>
    <mergeCell ref="AB727:AC727"/>
    <mergeCell ref="AD727:AE727"/>
    <mergeCell ref="AF727:AH727"/>
    <mergeCell ref="AI727:AK727"/>
    <mergeCell ref="C727:D727"/>
    <mergeCell ref="E727:F727"/>
    <mergeCell ref="G727:H727"/>
    <mergeCell ref="I727:M727"/>
    <mergeCell ref="N727:O727"/>
    <mergeCell ref="P727:Q727"/>
    <mergeCell ref="R727:S727"/>
    <mergeCell ref="AL728:AM728"/>
    <mergeCell ref="AN728:AO728"/>
    <mergeCell ref="AP728:AQ728"/>
    <mergeCell ref="AR728:AS728"/>
    <mergeCell ref="AT728:AU728"/>
    <mergeCell ref="AV728:AX728"/>
    <mergeCell ref="AY728:BA728"/>
    <mergeCell ref="BB728:BC728"/>
    <mergeCell ref="T728:U728"/>
    <mergeCell ref="V728:X728"/>
    <mergeCell ref="Y728:Z728"/>
    <mergeCell ref="AB728:AC728"/>
    <mergeCell ref="AD728:AE728"/>
    <mergeCell ref="AF728:AH728"/>
    <mergeCell ref="AI728:AK728"/>
    <mergeCell ref="C728:D728"/>
    <mergeCell ref="E728:F728"/>
    <mergeCell ref="G728:H728"/>
    <mergeCell ref="I728:M728"/>
    <mergeCell ref="N728:O728"/>
    <mergeCell ref="P728:Q728"/>
    <mergeCell ref="R728:S728"/>
    <mergeCell ref="AL731:AM731"/>
    <mergeCell ref="AN731:AO731"/>
    <mergeCell ref="T731:U731"/>
    <mergeCell ref="V731:X731"/>
    <mergeCell ref="Y731:Z731"/>
    <mergeCell ref="AB731:AC731"/>
    <mergeCell ref="AD731:AE731"/>
    <mergeCell ref="AF731:AH731"/>
    <mergeCell ref="AI731:AK731"/>
    <mergeCell ref="AL732:AM732"/>
    <mergeCell ref="AN732:AO732"/>
    <mergeCell ref="T732:U732"/>
    <mergeCell ref="V732:X732"/>
    <mergeCell ref="Y732:Z732"/>
    <mergeCell ref="AB732:AC732"/>
    <mergeCell ref="AD732:AE732"/>
    <mergeCell ref="AF732:AH732"/>
    <mergeCell ref="AI732:AK732"/>
    <mergeCell ref="AL729:AM729"/>
    <mergeCell ref="AN729:AO729"/>
    <mergeCell ref="AP729:AQ729"/>
    <mergeCell ref="AR729:AS729"/>
    <mergeCell ref="AT729:AU729"/>
    <mergeCell ref="AV729:AX729"/>
    <mergeCell ref="AY729:BA729"/>
    <mergeCell ref="BB729:BC729"/>
    <mergeCell ref="T729:U729"/>
    <mergeCell ref="V729:X729"/>
    <mergeCell ref="Y729:Z729"/>
    <mergeCell ref="AB729:AC729"/>
    <mergeCell ref="AD729:AE729"/>
    <mergeCell ref="AF729:AH729"/>
    <mergeCell ref="AI729:AK729"/>
    <mergeCell ref="C729:D729"/>
    <mergeCell ref="E729:F729"/>
    <mergeCell ref="G729:H729"/>
    <mergeCell ref="I729:M729"/>
    <mergeCell ref="N729:O729"/>
    <mergeCell ref="P729:Q729"/>
    <mergeCell ref="R729:S729"/>
    <mergeCell ref="T730:U730"/>
    <mergeCell ref="V730:X730"/>
    <mergeCell ref="Y730:Z730"/>
    <mergeCell ref="AB730:AC730"/>
    <mergeCell ref="AD730:AE730"/>
    <mergeCell ref="AF730:AH730"/>
    <mergeCell ref="AI730:AK730"/>
    <mergeCell ref="AL730:AM730"/>
    <mergeCell ref="AN730:AO730"/>
    <mergeCell ref="AR730:AS730"/>
    <mergeCell ref="AT730:AU730"/>
    <mergeCell ref="AV730:AX730"/>
    <mergeCell ref="AY730:BA730"/>
    <mergeCell ref="BB730:BC730"/>
    <mergeCell ref="C732:D732"/>
    <mergeCell ref="E732:F732"/>
    <mergeCell ref="G732:H732"/>
    <mergeCell ref="I732:M732"/>
    <mergeCell ref="N732:O732"/>
    <mergeCell ref="P732:Q732"/>
    <mergeCell ref="R732:S732"/>
    <mergeCell ref="AP732:AQ732"/>
    <mergeCell ref="AR732:AS732"/>
    <mergeCell ref="AT732:AU732"/>
    <mergeCell ref="AV732:AX732"/>
    <mergeCell ref="AY732:BA732"/>
    <mergeCell ref="BB732:BC732"/>
    <mergeCell ref="AP730:AQ730"/>
    <mergeCell ref="AP731:AQ731"/>
    <mergeCell ref="AR731:AS731"/>
    <mergeCell ref="AT731:AU731"/>
    <mergeCell ref="AV731:AX731"/>
    <mergeCell ref="AY731:BA731"/>
    <mergeCell ref="BB731:BC731"/>
    <mergeCell ref="T734:U734"/>
    <mergeCell ref="V734:X734"/>
    <mergeCell ref="Y734:Z734"/>
    <mergeCell ref="AB734:AC734"/>
    <mergeCell ref="AD734:AE734"/>
    <mergeCell ref="AF734:AH734"/>
    <mergeCell ref="AI734:AK734"/>
    <mergeCell ref="C734:D734"/>
    <mergeCell ref="E734:F734"/>
    <mergeCell ref="G734:H734"/>
    <mergeCell ref="I734:M734"/>
    <mergeCell ref="N734:O734"/>
    <mergeCell ref="P734:Q734"/>
    <mergeCell ref="R734:S734"/>
    <mergeCell ref="AL735:AM735"/>
    <mergeCell ref="AN735:AO735"/>
    <mergeCell ref="T735:U735"/>
    <mergeCell ref="V735:X735"/>
    <mergeCell ref="Y735:Z735"/>
    <mergeCell ref="AB735:AC735"/>
    <mergeCell ref="AD735:AE735"/>
    <mergeCell ref="AF735:AH735"/>
    <mergeCell ref="AI735:AK735"/>
    <mergeCell ref="C730:D730"/>
    <mergeCell ref="E730:F730"/>
    <mergeCell ref="G730:H730"/>
    <mergeCell ref="I730:M730"/>
    <mergeCell ref="N730:O730"/>
    <mergeCell ref="P730:Q730"/>
    <mergeCell ref="R730:S730"/>
    <mergeCell ref="C731:D731"/>
    <mergeCell ref="E731:F731"/>
    <mergeCell ref="G731:H731"/>
    <mergeCell ref="I731:M731"/>
    <mergeCell ref="N731:O731"/>
    <mergeCell ref="P731:Q731"/>
    <mergeCell ref="R731:S731"/>
    <mergeCell ref="AL733:AM733"/>
    <mergeCell ref="AN733:AO733"/>
    <mergeCell ref="AP733:AQ733"/>
    <mergeCell ref="AR733:AS733"/>
    <mergeCell ref="AT733:AU733"/>
    <mergeCell ref="AV733:AX733"/>
    <mergeCell ref="AY733:BA733"/>
    <mergeCell ref="BB733:BC733"/>
    <mergeCell ref="T733:U733"/>
    <mergeCell ref="V733:X733"/>
    <mergeCell ref="Y733:Z733"/>
    <mergeCell ref="AB733:AC733"/>
    <mergeCell ref="AD733:AE733"/>
    <mergeCell ref="AF733:AH733"/>
    <mergeCell ref="AI733:AK733"/>
    <mergeCell ref="C733:D733"/>
    <mergeCell ref="E733:F733"/>
    <mergeCell ref="G733:H733"/>
    <mergeCell ref="I733:M733"/>
    <mergeCell ref="N733:O733"/>
    <mergeCell ref="P733:Q733"/>
    <mergeCell ref="R733:S733"/>
    <mergeCell ref="AP734:AQ734"/>
    <mergeCell ref="AP735:AQ735"/>
    <mergeCell ref="AR735:AS735"/>
    <mergeCell ref="AT735:AU735"/>
    <mergeCell ref="AV735:AX735"/>
    <mergeCell ref="AY735:BA735"/>
    <mergeCell ref="BB735:BC735"/>
    <mergeCell ref="AL734:AM734"/>
    <mergeCell ref="AN734:AO734"/>
    <mergeCell ref="AR734:AS734"/>
    <mergeCell ref="AT734:AU734"/>
    <mergeCell ref="AV734:AX734"/>
    <mergeCell ref="AY734:BA734"/>
    <mergeCell ref="BB734:BC734"/>
    <mergeCell ref="C735:D735"/>
    <mergeCell ref="E735:F735"/>
    <mergeCell ref="G735:H735"/>
    <mergeCell ref="I735:M735"/>
    <mergeCell ref="N735:O735"/>
    <mergeCell ref="P735:Q735"/>
    <mergeCell ref="R735:S735"/>
    <mergeCell ref="AL736:AM736"/>
    <mergeCell ref="AN736:AO736"/>
    <mergeCell ref="AP736:AQ736"/>
    <mergeCell ref="AR736:AS736"/>
    <mergeCell ref="AT736:AU736"/>
    <mergeCell ref="AV736:AX736"/>
    <mergeCell ref="AY736:BA736"/>
    <mergeCell ref="BB736:BC736"/>
    <mergeCell ref="T736:U736"/>
    <mergeCell ref="V736:X736"/>
    <mergeCell ref="Y736:Z736"/>
    <mergeCell ref="AB736:AC736"/>
    <mergeCell ref="AD736:AE736"/>
    <mergeCell ref="AF736:AH736"/>
    <mergeCell ref="AI736:AK736"/>
    <mergeCell ref="C736:D736"/>
    <mergeCell ref="E736:F736"/>
    <mergeCell ref="G736:H736"/>
    <mergeCell ref="I736:M736"/>
    <mergeCell ref="N736:O736"/>
    <mergeCell ref="P736:Q736"/>
    <mergeCell ref="R736:S736"/>
    <mergeCell ref="AL737:AM737"/>
    <mergeCell ref="AN737:AO737"/>
    <mergeCell ref="AP737:AQ737"/>
    <mergeCell ref="AR737:AS737"/>
    <mergeCell ref="AT737:AU737"/>
    <mergeCell ref="AV737:AX737"/>
    <mergeCell ref="AY737:BA737"/>
    <mergeCell ref="BB737:BC737"/>
    <mergeCell ref="T737:U737"/>
    <mergeCell ref="V737:X737"/>
    <mergeCell ref="Y737:Z737"/>
    <mergeCell ref="AB737:AC737"/>
    <mergeCell ref="AD737:AE737"/>
    <mergeCell ref="AF737:AH737"/>
    <mergeCell ref="AI737:AK737"/>
    <mergeCell ref="C737:D737"/>
    <mergeCell ref="E737:F737"/>
    <mergeCell ref="G737:H737"/>
    <mergeCell ref="I737:M737"/>
    <mergeCell ref="N737:O737"/>
    <mergeCell ref="P737:Q737"/>
    <mergeCell ref="R737:S737"/>
    <mergeCell ref="AL740:AM740"/>
    <mergeCell ref="AN740:AO740"/>
    <mergeCell ref="T740:U740"/>
    <mergeCell ref="V740:X740"/>
    <mergeCell ref="Y740:Z740"/>
    <mergeCell ref="AB740:AC740"/>
    <mergeCell ref="AD740:AE740"/>
    <mergeCell ref="AF740:AH740"/>
    <mergeCell ref="AI740:AK740"/>
    <mergeCell ref="AL741:AM741"/>
    <mergeCell ref="AN741:AO741"/>
    <mergeCell ref="T741:U741"/>
    <mergeCell ref="V741:X741"/>
    <mergeCell ref="Y741:Z741"/>
    <mergeCell ref="AB741:AC741"/>
    <mergeCell ref="AD741:AE741"/>
    <mergeCell ref="AF741:AH741"/>
    <mergeCell ref="AI741:AK741"/>
    <mergeCell ref="AL738:AM738"/>
    <mergeCell ref="AN738:AO738"/>
    <mergeCell ref="AP738:AQ738"/>
    <mergeCell ref="AR738:AS738"/>
    <mergeCell ref="AT738:AU738"/>
    <mergeCell ref="AV738:AX738"/>
    <mergeCell ref="AY738:BA738"/>
    <mergeCell ref="BB738:BC738"/>
    <mergeCell ref="T738:U738"/>
    <mergeCell ref="V738:X738"/>
    <mergeCell ref="Y738:Z738"/>
    <mergeCell ref="AB738:AC738"/>
    <mergeCell ref="AD738:AE738"/>
    <mergeCell ref="AF738:AH738"/>
    <mergeCell ref="AI738:AK738"/>
    <mergeCell ref="C738:D738"/>
    <mergeCell ref="E738:F738"/>
    <mergeCell ref="G738:H738"/>
    <mergeCell ref="I738:M738"/>
    <mergeCell ref="N738:O738"/>
    <mergeCell ref="P738:Q738"/>
    <mergeCell ref="R738:S738"/>
    <mergeCell ref="T739:U739"/>
    <mergeCell ref="V739:X739"/>
    <mergeCell ref="Y739:Z739"/>
    <mergeCell ref="AB739:AC739"/>
    <mergeCell ref="AD739:AE739"/>
    <mergeCell ref="AF739:AH739"/>
    <mergeCell ref="AI739:AK739"/>
    <mergeCell ref="AL739:AM739"/>
    <mergeCell ref="AN739:AO739"/>
    <mergeCell ref="AR739:AS739"/>
    <mergeCell ref="AT739:AU739"/>
    <mergeCell ref="AV739:AX739"/>
    <mergeCell ref="AY739:BA739"/>
    <mergeCell ref="BB739:BC739"/>
    <mergeCell ref="C741:D741"/>
    <mergeCell ref="E741:F741"/>
    <mergeCell ref="G741:H741"/>
    <mergeCell ref="I741:M741"/>
    <mergeCell ref="N741:O741"/>
    <mergeCell ref="P741:Q741"/>
    <mergeCell ref="R741:S741"/>
    <mergeCell ref="AP741:AQ741"/>
    <mergeCell ref="AR741:AS741"/>
    <mergeCell ref="AT741:AU741"/>
    <mergeCell ref="AV741:AX741"/>
    <mergeCell ref="AY741:BA741"/>
    <mergeCell ref="BB741:BC741"/>
    <mergeCell ref="AP739:AQ739"/>
    <mergeCell ref="AP740:AQ740"/>
    <mergeCell ref="AR740:AS740"/>
    <mergeCell ref="AT740:AU740"/>
    <mergeCell ref="AV740:AX740"/>
    <mergeCell ref="AY740:BA740"/>
    <mergeCell ref="BB740:BC740"/>
    <mergeCell ref="T743:U743"/>
    <mergeCell ref="V743:X743"/>
    <mergeCell ref="Y743:Z743"/>
    <mergeCell ref="AB743:AC743"/>
    <mergeCell ref="AD743:AE743"/>
    <mergeCell ref="AF743:AH743"/>
    <mergeCell ref="AI743:AK743"/>
    <mergeCell ref="C743:D743"/>
    <mergeCell ref="E743:F743"/>
    <mergeCell ref="G743:H743"/>
    <mergeCell ref="I743:M743"/>
    <mergeCell ref="N743:O743"/>
    <mergeCell ref="P743:Q743"/>
    <mergeCell ref="R743:S743"/>
    <mergeCell ref="AL744:AM744"/>
    <mergeCell ref="AN744:AO744"/>
    <mergeCell ref="T744:U744"/>
    <mergeCell ref="V744:X744"/>
    <mergeCell ref="Y744:Z744"/>
    <mergeCell ref="AB744:AC744"/>
    <mergeCell ref="AD744:AE744"/>
    <mergeCell ref="AF744:AH744"/>
    <mergeCell ref="AI744:AK744"/>
    <mergeCell ref="C739:D739"/>
    <mergeCell ref="E739:F739"/>
    <mergeCell ref="G739:H739"/>
    <mergeCell ref="I739:M739"/>
    <mergeCell ref="N739:O739"/>
    <mergeCell ref="P739:Q739"/>
    <mergeCell ref="R739:S739"/>
    <mergeCell ref="C740:D740"/>
    <mergeCell ref="E740:F740"/>
    <mergeCell ref="G740:H740"/>
    <mergeCell ref="I740:M740"/>
    <mergeCell ref="N740:O740"/>
    <mergeCell ref="P740:Q740"/>
    <mergeCell ref="R740:S740"/>
    <mergeCell ref="AL742:AM742"/>
    <mergeCell ref="AN742:AO742"/>
    <mergeCell ref="AP742:AQ742"/>
    <mergeCell ref="AR742:AS742"/>
    <mergeCell ref="AT742:AU742"/>
    <mergeCell ref="AV742:AX742"/>
    <mergeCell ref="AY742:BA742"/>
    <mergeCell ref="BB742:BC742"/>
    <mergeCell ref="T742:U742"/>
    <mergeCell ref="V742:X742"/>
    <mergeCell ref="Y742:Z742"/>
    <mergeCell ref="AB742:AC742"/>
    <mergeCell ref="AD742:AE742"/>
    <mergeCell ref="AF742:AH742"/>
    <mergeCell ref="AI742:AK742"/>
    <mergeCell ref="C742:D742"/>
    <mergeCell ref="E742:F742"/>
    <mergeCell ref="G742:H742"/>
    <mergeCell ref="I742:M742"/>
    <mergeCell ref="N742:O742"/>
    <mergeCell ref="P742:Q742"/>
    <mergeCell ref="R742:S742"/>
    <mergeCell ref="AP743:AQ743"/>
    <mergeCell ref="AP744:AQ744"/>
    <mergeCell ref="AR744:AS744"/>
    <mergeCell ref="AT744:AU744"/>
    <mergeCell ref="AV744:AX744"/>
    <mergeCell ref="AY744:BA744"/>
    <mergeCell ref="BB744:BC744"/>
    <mergeCell ref="AL743:AM743"/>
    <mergeCell ref="AN743:AO743"/>
    <mergeCell ref="AR743:AS743"/>
    <mergeCell ref="AT743:AU743"/>
    <mergeCell ref="AV743:AX743"/>
    <mergeCell ref="AY743:BA743"/>
    <mergeCell ref="BB743:BC743"/>
    <mergeCell ref="C744:D744"/>
    <mergeCell ref="E744:F744"/>
    <mergeCell ref="G744:H744"/>
    <mergeCell ref="I744:M744"/>
    <mergeCell ref="N744:O744"/>
    <mergeCell ref="P744:Q744"/>
    <mergeCell ref="R744:S744"/>
    <mergeCell ref="AL745:AM745"/>
    <mergeCell ref="AN745:AO745"/>
    <mergeCell ref="AP745:AQ745"/>
    <mergeCell ref="AR745:AS745"/>
    <mergeCell ref="AT745:AU745"/>
    <mergeCell ref="AV745:AX745"/>
    <mergeCell ref="AY745:BA745"/>
    <mergeCell ref="BB745:BC745"/>
    <mergeCell ref="T745:U745"/>
    <mergeCell ref="V745:X745"/>
    <mergeCell ref="Y745:Z745"/>
    <mergeCell ref="AB745:AC745"/>
    <mergeCell ref="AD745:AE745"/>
    <mergeCell ref="AF745:AH745"/>
    <mergeCell ref="AI745:AK745"/>
    <mergeCell ref="C745:D745"/>
    <mergeCell ref="E745:F745"/>
    <mergeCell ref="G745:H745"/>
    <mergeCell ref="I745:M745"/>
    <mergeCell ref="N745:O745"/>
    <mergeCell ref="P745:Q745"/>
    <mergeCell ref="R745:S745"/>
    <mergeCell ref="AL746:AM746"/>
    <mergeCell ref="AN746:AO746"/>
    <mergeCell ref="AP746:AQ746"/>
    <mergeCell ref="AR746:AS746"/>
    <mergeCell ref="AT746:AU746"/>
    <mergeCell ref="AV746:AX746"/>
    <mergeCell ref="AY746:BA746"/>
    <mergeCell ref="BB746:BC746"/>
    <mergeCell ref="T746:U746"/>
    <mergeCell ref="V746:X746"/>
    <mergeCell ref="Y746:Z746"/>
    <mergeCell ref="AB746:AC746"/>
    <mergeCell ref="AD746:AE746"/>
    <mergeCell ref="AF746:AH746"/>
    <mergeCell ref="AI746:AK746"/>
    <mergeCell ref="C746:D746"/>
    <mergeCell ref="E746:F746"/>
    <mergeCell ref="G746:H746"/>
    <mergeCell ref="I746:M746"/>
    <mergeCell ref="N746:O746"/>
    <mergeCell ref="P746:Q746"/>
    <mergeCell ref="R746:S746"/>
    <mergeCell ref="AL749:AM749"/>
    <mergeCell ref="AN749:AO749"/>
    <mergeCell ref="T749:U749"/>
    <mergeCell ref="V749:X749"/>
    <mergeCell ref="Y749:Z749"/>
    <mergeCell ref="AB749:AC749"/>
    <mergeCell ref="AD749:AE749"/>
    <mergeCell ref="AF749:AH749"/>
    <mergeCell ref="AI749:AK749"/>
    <mergeCell ref="AL750:AM750"/>
    <mergeCell ref="AN750:AO750"/>
    <mergeCell ref="T750:U750"/>
    <mergeCell ref="V750:X750"/>
    <mergeCell ref="Y750:Z750"/>
    <mergeCell ref="AB750:AC750"/>
    <mergeCell ref="AD750:AE750"/>
    <mergeCell ref="AF750:AH750"/>
    <mergeCell ref="AI750:AK750"/>
    <mergeCell ref="AL747:AM747"/>
    <mergeCell ref="AN747:AO747"/>
    <mergeCell ref="AP747:AQ747"/>
    <mergeCell ref="AR747:AS747"/>
    <mergeCell ref="AT747:AU747"/>
    <mergeCell ref="AV747:AX747"/>
    <mergeCell ref="AY747:BA747"/>
    <mergeCell ref="BB747:BC747"/>
    <mergeCell ref="T747:U747"/>
    <mergeCell ref="V747:X747"/>
    <mergeCell ref="Y747:Z747"/>
    <mergeCell ref="AB747:AC747"/>
    <mergeCell ref="AD747:AE747"/>
    <mergeCell ref="AF747:AH747"/>
    <mergeCell ref="AI747:AK747"/>
    <mergeCell ref="C747:D747"/>
    <mergeCell ref="E747:F747"/>
    <mergeCell ref="G747:H747"/>
    <mergeCell ref="I747:M747"/>
    <mergeCell ref="N747:O747"/>
    <mergeCell ref="P747:Q747"/>
    <mergeCell ref="R747:S747"/>
    <mergeCell ref="T748:U748"/>
    <mergeCell ref="V748:X748"/>
    <mergeCell ref="Y748:Z748"/>
    <mergeCell ref="AB748:AC748"/>
    <mergeCell ref="AD748:AE748"/>
    <mergeCell ref="AF748:AH748"/>
    <mergeCell ref="AI748:AK748"/>
    <mergeCell ref="AL748:AM748"/>
    <mergeCell ref="AN748:AO748"/>
    <mergeCell ref="AR748:AS748"/>
    <mergeCell ref="AT748:AU748"/>
    <mergeCell ref="AV748:AX748"/>
    <mergeCell ref="AY748:BA748"/>
    <mergeCell ref="BB748:BC748"/>
    <mergeCell ref="C750:D750"/>
    <mergeCell ref="E750:F750"/>
    <mergeCell ref="G750:H750"/>
    <mergeCell ref="I750:M750"/>
    <mergeCell ref="N750:O750"/>
    <mergeCell ref="P750:Q750"/>
    <mergeCell ref="R750:S750"/>
    <mergeCell ref="AP750:AQ750"/>
    <mergeCell ref="AR750:AS750"/>
    <mergeCell ref="AT750:AU750"/>
    <mergeCell ref="AV750:AX750"/>
    <mergeCell ref="AY750:BA750"/>
    <mergeCell ref="BB750:BC750"/>
    <mergeCell ref="AP748:AQ748"/>
    <mergeCell ref="AP749:AQ749"/>
    <mergeCell ref="AR749:AS749"/>
    <mergeCell ref="AT749:AU749"/>
    <mergeCell ref="AV749:AX749"/>
    <mergeCell ref="AY749:BA749"/>
    <mergeCell ref="BB749:BC749"/>
    <mergeCell ref="T752:U752"/>
    <mergeCell ref="V752:X752"/>
    <mergeCell ref="Y752:Z752"/>
    <mergeCell ref="AB752:AC752"/>
    <mergeCell ref="AD752:AE752"/>
    <mergeCell ref="AF752:AH752"/>
    <mergeCell ref="AI752:AK752"/>
    <mergeCell ref="C752:D752"/>
    <mergeCell ref="E752:F752"/>
    <mergeCell ref="G752:H752"/>
    <mergeCell ref="I752:M752"/>
    <mergeCell ref="N752:O752"/>
    <mergeCell ref="P752:Q752"/>
    <mergeCell ref="R752:S752"/>
    <mergeCell ref="AL753:AM753"/>
    <mergeCell ref="AN753:AO753"/>
    <mergeCell ref="T753:U753"/>
    <mergeCell ref="V753:X753"/>
    <mergeCell ref="Y753:Z753"/>
    <mergeCell ref="AB753:AC753"/>
    <mergeCell ref="AD753:AE753"/>
    <mergeCell ref="AF753:AH753"/>
    <mergeCell ref="AI753:AK753"/>
    <mergeCell ref="C748:D748"/>
    <mergeCell ref="E748:F748"/>
    <mergeCell ref="G748:H748"/>
    <mergeCell ref="I748:M748"/>
    <mergeCell ref="N748:O748"/>
    <mergeCell ref="P748:Q748"/>
    <mergeCell ref="R748:S748"/>
    <mergeCell ref="C749:D749"/>
    <mergeCell ref="E749:F749"/>
    <mergeCell ref="G749:H749"/>
    <mergeCell ref="I749:M749"/>
    <mergeCell ref="N749:O749"/>
    <mergeCell ref="P749:Q749"/>
    <mergeCell ref="R749:S749"/>
    <mergeCell ref="AL751:AM751"/>
    <mergeCell ref="AN751:AO751"/>
    <mergeCell ref="AP751:AQ751"/>
    <mergeCell ref="AR751:AS751"/>
    <mergeCell ref="AT751:AU751"/>
    <mergeCell ref="AV751:AX751"/>
    <mergeCell ref="AY751:BA751"/>
    <mergeCell ref="BB751:BC751"/>
    <mergeCell ref="T751:U751"/>
    <mergeCell ref="V751:X751"/>
    <mergeCell ref="Y751:Z751"/>
    <mergeCell ref="AB751:AC751"/>
    <mergeCell ref="AD751:AE751"/>
    <mergeCell ref="AF751:AH751"/>
    <mergeCell ref="AI751:AK751"/>
    <mergeCell ref="C751:D751"/>
    <mergeCell ref="E751:F751"/>
    <mergeCell ref="G751:H751"/>
    <mergeCell ref="I751:M751"/>
    <mergeCell ref="N751:O751"/>
    <mergeCell ref="P751:Q751"/>
    <mergeCell ref="R751:S751"/>
    <mergeCell ref="AP752:AQ752"/>
    <mergeCell ref="AP753:AQ753"/>
    <mergeCell ref="AR753:AS753"/>
    <mergeCell ref="AT753:AU753"/>
    <mergeCell ref="AV753:AX753"/>
    <mergeCell ref="AY753:BA753"/>
    <mergeCell ref="BB753:BC753"/>
    <mergeCell ref="AL752:AM752"/>
    <mergeCell ref="AN752:AO752"/>
    <mergeCell ref="AR752:AS752"/>
    <mergeCell ref="AT752:AU752"/>
    <mergeCell ref="AV752:AX752"/>
    <mergeCell ref="AY752:BA752"/>
    <mergeCell ref="BB752:BC752"/>
    <mergeCell ref="C753:D753"/>
    <mergeCell ref="E753:F753"/>
    <mergeCell ref="G753:H753"/>
    <mergeCell ref="I753:M753"/>
    <mergeCell ref="N753:O753"/>
    <mergeCell ref="P753:Q753"/>
    <mergeCell ref="R753:S753"/>
    <mergeCell ref="AL754:AM754"/>
    <mergeCell ref="AN754:AO754"/>
    <mergeCell ref="AP754:AQ754"/>
    <mergeCell ref="AR754:AS754"/>
    <mergeCell ref="AT754:AU754"/>
    <mergeCell ref="AV754:AX754"/>
    <mergeCell ref="AY754:BA754"/>
    <mergeCell ref="BB754:BC754"/>
    <mergeCell ref="T754:U754"/>
    <mergeCell ref="V754:X754"/>
    <mergeCell ref="Y754:Z754"/>
    <mergeCell ref="AB754:AC754"/>
    <mergeCell ref="AD754:AE754"/>
    <mergeCell ref="AF754:AH754"/>
    <mergeCell ref="AI754:AK754"/>
    <mergeCell ref="C754:D754"/>
    <mergeCell ref="E754:F754"/>
    <mergeCell ref="G754:H754"/>
    <mergeCell ref="I754:M754"/>
    <mergeCell ref="N754:O754"/>
    <mergeCell ref="P754:Q754"/>
    <mergeCell ref="R754:S754"/>
    <mergeCell ref="AL755:AM755"/>
    <mergeCell ref="AN755:AO755"/>
    <mergeCell ref="AP755:AQ755"/>
    <mergeCell ref="AR755:AS755"/>
    <mergeCell ref="AT755:AU755"/>
    <mergeCell ref="AV755:AX755"/>
    <mergeCell ref="AY755:BA755"/>
    <mergeCell ref="BB755:BC755"/>
    <mergeCell ref="T755:U755"/>
    <mergeCell ref="V755:X755"/>
    <mergeCell ref="Y755:Z755"/>
    <mergeCell ref="AB755:AC755"/>
    <mergeCell ref="AD755:AE755"/>
    <mergeCell ref="AF755:AH755"/>
    <mergeCell ref="AI755:AK755"/>
    <mergeCell ref="C755:D755"/>
    <mergeCell ref="E755:F755"/>
    <mergeCell ref="G755:H755"/>
    <mergeCell ref="I755:M755"/>
    <mergeCell ref="N755:O755"/>
    <mergeCell ref="P755:Q755"/>
    <mergeCell ref="R755:S755"/>
    <mergeCell ref="AL758:AM758"/>
    <mergeCell ref="AN758:AO758"/>
    <mergeCell ref="T758:U758"/>
    <mergeCell ref="V758:X758"/>
    <mergeCell ref="Y758:Z758"/>
    <mergeCell ref="AB758:AC758"/>
    <mergeCell ref="AD758:AE758"/>
    <mergeCell ref="AF758:AH758"/>
    <mergeCell ref="AI758:AK758"/>
    <mergeCell ref="AL759:AM759"/>
    <mergeCell ref="AN759:AO759"/>
    <mergeCell ref="T759:U759"/>
    <mergeCell ref="V759:X759"/>
    <mergeCell ref="Y759:Z759"/>
    <mergeCell ref="AB759:AC759"/>
    <mergeCell ref="AD759:AE759"/>
    <mergeCell ref="AF759:AH759"/>
    <mergeCell ref="AI759:AK759"/>
    <mergeCell ref="AL756:AM756"/>
    <mergeCell ref="AN756:AO756"/>
    <mergeCell ref="AP756:AQ756"/>
    <mergeCell ref="AR756:AS756"/>
    <mergeCell ref="AT756:AU756"/>
    <mergeCell ref="AV756:AX756"/>
    <mergeCell ref="AY756:BA756"/>
    <mergeCell ref="BB756:BC756"/>
    <mergeCell ref="T756:U756"/>
    <mergeCell ref="V756:X756"/>
    <mergeCell ref="Y756:Z756"/>
    <mergeCell ref="AB756:AC756"/>
    <mergeCell ref="AD756:AE756"/>
    <mergeCell ref="AF756:AH756"/>
    <mergeCell ref="AI756:AK756"/>
    <mergeCell ref="C756:D756"/>
    <mergeCell ref="E756:F756"/>
    <mergeCell ref="G756:H756"/>
    <mergeCell ref="I756:M756"/>
    <mergeCell ref="N756:O756"/>
    <mergeCell ref="P756:Q756"/>
    <mergeCell ref="R756:S756"/>
    <mergeCell ref="T757:U757"/>
    <mergeCell ref="V757:X757"/>
    <mergeCell ref="Y757:Z757"/>
    <mergeCell ref="AB757:AC757"/>
    <mergeCell ref="AD757:AE757"/>
    <mergeCell ref="AF757:AH757"/>
    <mergeCell ref="AI757:AK757"/>
    <mergeCell ref="AL757:AM757"/>
    <mergeCell ref="AN757:AO757"/>
    <mergeCell ref="AR757:AS757"/>
    <mergeCell ref="AT757:AU757"/>
    <mergeCell ref="AV757:AX757"/>
    <mergeCell ref="AY757:BA757"/>
    <mergeCell ref="BB757:BC757"/>
    <mergeCell ref="C759:D759"/>
    <mergeCell ref="E759:F759"/>
    <mergeCell ref="G759:H759"/>
    <mergeCell ref="I759:M759"/>
    <mergeCell ref="N759:O759"/>
    <mergeCell ref="P759:Q759"/>
    <mergeCell ref="R759:S759"/>
    <mergeCell ref="AP759:AQ759"/>
    <mergeCell ref="AR759:AS759"/>
    <mergeCell ref="AT759:AU759"/>
    <mergeCell ref="AV759:AX759"/>
    <mergeCell ref="AY759:BA759"/>
    <mergeCell ref="BB759:BC759"/>
    <mergeCell ref="AP757:AQ757"/>
    <mergeCell ref="AP758:AQ758"/>
    <mergeCell ref="AR758:AS758"/>
    <mergeCell ref="AT758:AU758"/>
    <mergeCell ref="AV758:AX758"/>
    <mergeCell ref="AY758:BA758"/>
    <mergeCell ref="BB758:BC758"/>
    <mergeCell ref="T761:U761"/>
    <mergeCell ref="V761:X761"/>
    <mergeCell ref="Y761:Z761"/>
    <mergeCell ref="AB761:AC761"/>
    <mergeCell ref="AD761:AE761"/>
    <mergeCell ref="AF761:AH761"/>
    <mergeCell ref="AI761:AK761"/>
    <mergeCell ref="C761:D761"/>
    <mergeCell ref="E761:F761"/>
    <mergeCell ref="G761:H761"/>
    <mergeCell ref="I761:M761"/>
    <mergeCell ref="N761:O761"/>
    <mergeCell ref="P761:Q761"/>
    <mergeCell ref="R761:S761"/>
    <mergeCell ref="AL762:AM762"/>
    <mergeCell ref="AN762:AO762"/>
    <mergeCell ref="T762:U762"/>
    <mergeCell ref="V762:X762"/>
    <mergeCell ref="Y762:Z762"/>
    <mergeCell ref="AB762:AC762"/>
    <mergeCell ref="AD762:AE762"/>
    <mergeCell ref="AF762:AH762"/>
    <mergeCell ref="AI762:AK762"/>
    <mergeCell ref="C757:D757"/>
    <mergeCell ref="E757:F757"/>
    <mergeCell ref="G757:H757"/>
    <mergeCell ref="I757:M757"/>
    <mergeCell ref="N757:O757"/>
    <mergeCell ref="P757:Q757"/>
    <mergeCell ref="R757:S757"/>
    <mergeCell ref="C758:D758"/>
    <mergeCell ref="E758:F758"/>
    <mergeCell ref="G758:H758"/>
    <mergeCell ref="I758:M758"/>
    <mergeCell ref="N758:O758"/>
    <mergeCell ref="P758:Q758"/>
    <mergeCell ref="R758:S758"/>
    <mergeCell ref="AL760:AM760"/>
    <mergeCell ref="AN760:AO760"/>
    <mergeCell ref="AP760:AQ760"/>
    <mergeCell ref="AR760:AS760"/>
    <mergeCell ref="AT760:AU760"/>
    <mergeCell ref="AV760:AX760"/>
    <mergeCell ref="AY760:BA760"/>
    <mergeCell ref="BB760:BC760"/>
    <mergeCell ref="T760:U760"/>
    <mergeCell ref="V760:X760"/>
    <mergeCell ref="Y760:Z760"/>
    <mergeCell ref="AB760:AC760"/>
    <mergeCell ref="AD760:AE760"/>
    <mergeCell ref="AF760:AH760"/>
    <mergeCell ref="AI760:AK760"/>
    <mergeCell ref="C760:D760"/>
    <mergeCell ref="E760:F760"/>
    <mergeCell ref="G760:H760"/>
    <mergeCell ref="I760:M760"/>
    <mergeCell ref="N760:O760"/>
    <mergeCell ref="P760:Q760"/>
    <mergeCell ref="R760:S760"/>
    <mergeCell ref="AP761:AQ761"/>
    <mergeCell ref="AP762:AQ762"/>
    <mergeCell ref="AR762:AS762"/>
    <mergeCell ref="AT762:AU762"/>
    <mergeCell ref="AV762:AX762"/>
    <mergeCell ref="AY762:BA762"/>
    <mergeCell ref="BB762:BC762"/>
    <mergeCell ref="AL761:AM761"/>
    <mergeCell ref="AN761:AO761"/>
    <mergeCell ref="AR761:AS761"/>
    <mergeCell ref="AT761:AU761"/>
    <mergeCell ref="AV761:AX761"/>
    <mergeCell ref="AY761:BA761"/>
    <mergeCell ref="BB761:BC761"/>
    <mergeCell ref="C762:D762"/>
    <mergeCell ref="E762:F762"/>
    <mergeCell ref="G762:H762"/>
    <mergeCell ref="I762:M762"/>
    <mergeCell ref="N762:O762"/>
    <mergeCell ref="P762:Q762"/>
    <mergeCell ref="R762:S762"/>
    <mergeCell ref="AL763:AM763"/>
    <mergeCell ref="AN763:AO763"/>
    <mergeCell ref="AP763:AQ763"/>
    <mergeCell ref="AR763:AS763"/>
    <mergeCell ref="AT763:AU763"/>
    <mergeCell ref="AV763:AX763"/>
    <mergeCell ref="AY763:BA763"/>
    <mergeCell ref="BB763:BC763"/>
    <mergeCell ref="T763:U763"/>
    <mergeCell ref="V763:X763"/>
    <mergeCell ref="Y763:Z763"/>
    <mergeCell ref="AB763:AC763"/>
    <mergeCell ref="AD763:AE763"/>
    <mergeCell ref="AF763:AH763"/>
    <mergeCell ref="AI763:AK763"/>
    <mergeCell ref="C763:D763"/>
    <mergeCell ref="E763:F763"/>
    <mergeCell ref="G763:H763"/>
    <mergeCell ref="I763:M763"/>
    <mergeCell ref="N763:O763"/>
    <mergeCell ref="P763:Q763"/>
    <mergeCell ref="R763:S763"/>
    <mergeCell ref="AL764:AM764"/>
    <mergeCell ref="AN764:AO764"/>
    <mergeCell ref="AP764:AQ764"/>
    <mergeCell ref="AR764:AS764"/>
    <mergeCell ref="AT764:AU764"/>
    <mergeCell ref="AV764:AX764"/>
    <mergeCell ref="AY764:BA764"/>
    <mergeCell ref="BB764:BC764"/>
    <mergeCell ref="T764:U764"/>
    <mergeCell ref="V764:X764"/>
    <mergeCell ref="Y764:Z764"/>
    <mergeCell ref="AB764:AC764"/>
    <mergeCell ref="AD764:AE764"/>
    <mergeCell ref="AF764:AH764"/>
    <mergeCell ref="AI764:AK764"/>
    <mergeCell ref="C764:D764"/>
    <mergeCell ref="E764:F764"/>
    <mergeCell ref="G764:H764"/>
    <mergeCell ref="I764:M764"/>
    <mergeCell ref="N764:O764"/>
    <mergeCell ref="P764:Q764"/>
    <mergeCell ref="R764:S764"/>
    <mergeCell ref="U27:V27"/>
    <mergeCell ref="X27:Y27"/>
    <mergeCell ref="C27:F27"/>
    <mergeCell ref="G27:I27"/>
    <mergeCell ref="J27:K27"/>
    <mergeCell ref="L27:M27"/>
    <mergeCell ref="N27:O27"/>
    <mergeCell ref="Q27:R27"/>
    <mergeCell ref="S27:T27"/>
    <mergeCell ref="AJ28:AK28"/>
    <mergeCell ref="AL28:AM28"/>
    <mergeCell ref="AN28:AO28"/>
    <mergeCell ref="AP28:AQ28"/>
    <mergeCell ref="AR28:AS28"/>
    <mergeCell ref="AT28:AU28"/>
    <mergeCell ref="AW28:AY28"/>
    <mergeCell ref="U28:V28"/>
    <mergeCell ref="X28:Y28"/>
    <mergeCell ref="Z28:AA28"/>
    <mergeCell ref="AB28:AC28"/>
    <mergeCell ref="AD28:AE28"/>
    <mergeCell ref="AF28:AG28"/>
    <mergeCell ref="AH28:AI28"/>
    <mergeCell ref="C28:F28"/>
    <mergeCell ref="G28:I28"/>
    <mergeCell ref="J28:K28"/>
    <mergeCell ref="L28:M28"/>
    <mergeCell ref="N28:O28"/>
    <mergeCell ref="Q28:R28"/>
    <mergeCell ref="S28:T28"/>
    <mergeCell ref="U30:V30"/>
    <mergeCell ref="X30:AA30"/>
    <mergeCell ref="AB30:AE30"/>
    <mergeCell ref="AF30:AI30"/>
    <mergeCell ref="B32:Z32"/>
    <mergeCell ref="AB32:BC32"/>
    <mergeCell ref="S30:T30"/>
    <mergeCell ref="S31:T31"/>
    <mergeCell ref="C30:F30"/>
    <mergeCell ref="G30:I30"/>
    <mergeCell ref="J30:K30"/>
    <mergeCell ref="L30:M30"/>
    <mergeCell ref="N30:O30"/>
    <mergeCell ref="Q30:R30"/>
    <mergeCell ref="N31:O31"/>
    <mergeCell ref="AL33:AM33"/>
    <mergeCell ref="AN33:AO33"/>
    <mergeCell ref="AP33:AQ33"/>
    <mergeCell ref="AR33:AS33"/>
    <mergeCell ref="AT33:AU33"/>
    <mergeCell ref="AV33:AX33"/>
    <mergeCell ref="AY33:BA33"/>
    <mergeCell ref="BB33:BC33"/>
    <mergeCell ref="T33:U33"/>
    <mergeCell ref="V33:X33"/>
    <mergeCell ref="Y33:Z33"/>
    <mergeCell ref="AB33:AC33"/>
    <mergeCell ref="AD33:AE33"/>
    <mergeCell ref="AF33:AH33"/>
    <mergeCell ref="AI33:AK33"/>
    <mergeCell ref="C33:D33"/>
    <mergeCell ref="E33:F33"/>
    <mergeCell ref="G33:H33"/>
    <mergeCell ref="I33:M33"/>
    <mergeCell ref="N33:O33"/>
    <mergeCell ref="P33:Q33"/>
    <mergeCell ref="R33:S33"/>
    <mergeCell ref="C35:D35"/>
    <mergeCell ref="E35:F35"/>
    <mergeCell ref="G35:H35"/>
    <mergeCell ref="I35:M35"/>
    <mergeCell ref="N35:O35"/>
    <mergeCell ref="P35:Q35"/>
    <mergeCell ref="R35:S35"/>
    <mergeCell ref="AP34:AQ34"/>
    <mergeCell ref="AP35:AQ35"/>
    <mergeCell ref="AR35:AS35"/>
    <mergeCell ref="AT35:AU35"/>
    <mergeCell ref="AV35:AX35"/>
    <mergeCell ref="AY35:BA35"/>
    <mergeCell ref="BB35:BC35"/>
    <mergeCell ref="AL34:AM34"/>
    <mergeCell ref="AN34:AO34"/>
    <mergeCell ref="AR34:AS34"/>
    <mergeCell ref="AT34:AU34"/>
    <mergeCell ref="AV34:AX34"/>
    <mergeCell ref="AY34:BA34"/>
    <mergeCell ref="BB34:BC34"/>
    <mergeCell ref="U24:V24"/>
    <mergeCell ref="X24:Y24"/>
    <mergeCell ref="Z24:AA24"/>
    <mergeCell ref="AB24:AC24"/>
    <mergeCell ref="AD24:AE24"/>
    <mergeCell ref="AF24:AG24"/>
    <mergeCell ref="AH24:AI24"/>
    <mergeCell ref="C24:F24"/>
    <mergeCell ref="G24:I24"/>
    <mergeCell ref="J24:K24"/>
    <mergeCell ref="L24:M24"/>
    <mergeCell ref="N24:O24"/>
    <mergeCell ref="Q24:R24"/>
    <mergeCell ref="S24:T24"/>
    <mergeCell ref="AF27:AG27"/>
    <mergeCell ref="AH27:AI27"/>
    <mergeCell ref="AJ27:AK27"/>
    <mergeCell ref="AL27:AM27"/>
    <mergeCell ref="AN27:AO27"/>
    <mergeCell ref="AP27:AQ27"/>
    <mergeCell ref="AR27:AS27"/>
    <mergeCell ref="AT27:AU27"/>
    <mergeCell ref="AP25:AQ25"/>
    <mergeCell ref="AR25:AS25"/>
    <mergeCell ref="AW25:AY25"/>
    <mergeCell ref="AZ25:BB25"/>
    <mergeCell ref="AW26:AY27"/>
    <mergeCell ref="AZ26:BB27"/>
    <mergeCell ref="Z27:AA27"/>
    <mergeCell ref="C19:F19"/>
    <mergeCell ref="G20:I20"/>
    <mergeCell ref="J20:K20"/>
    <mergeCell ref="L20:M20"/>
    <mergeCell ref="N20:O20"/>
    <mergeCell ref="Q20:R20"/>
    <mergeCell ref="S20:T20"/>
    <mergeCell ref="C20:F20"/>
    <mergeCell ref="C21:F21"/>
    <mergeCell ref="G21:I21"/>
    <mergeCell ref="J21:K21"/>
    <mergeCell ref="L21:M21"/>
    <mergeCell ref="N21:O21"/>
    <mergeCell ref="Q21:R21"/>
    <mergeCell ref="G22:I22"/>
    <mergeCell ref="J22:K22"/>
    <mergeCell ref="L22:M22"/>
    <mergeCell ref="N22:O22"/>
    <mergeCell ref="Q22:R22"/>
    <mergeCell ref="S22:T22"/>
    <mergeCell ref="U22:V22"/>
    <mergeCell ref="S23:T23"/>
    <mergeCell ref="U23:V23"/>
    <mergeCell ref="X23:AE23"/>
    <mergeCell ref="AF23:AM23"/>
    <mergeCell ref="AN23:AU23"/>
    <mergeCell ref="AW23:AX23"/>
    <mergeCell ref="AY23:AZ23"/>
    <mergeCell ref="AJ24:AK24"/>
    <mergeCell ref="AL24:AM24"/>
    <mergeCell ref="AN24:AO24"/>
    <mergeCell ref="AP24:AQ24"/>
    <mergeCell ref="AR24:AS24"/>
    <mergeCell ref="AT24:AU24"/>
    <mergeCell ref="AN25:AO25"/>
    <mergeCell ref="AT25:AU25"/>
    <mergeCell ref="C22:F22"/>
    <mergeCell ref="C23:F23"/>
    <mergeCell ref="G23:I23"/>
    <mergeCell ref="J23:K23"/>
    <mergeCell ref="L23:M23"/>
    <mergeCell ref="N23:O23"/>
    <mergeCell ref="Q23:R23"/>
    <mergeCell ref="AB27:AC27"/>
    <mergeCell ref="AD27:AE27"/>
    <mergeCell ref="U29:V29"/>
    <mergeCell ref="X29:Y29"/>
    <mergeCell ref="Z29:AA29"/>
    <mergeCell ref="AB29:AC29"/>
    <mergeCell ref="AD29:AE29"/>
    <mergeCell ref="AF29:AG29"/>
    <mergeCell ref="AH29:AI29"/>
    <mergeCell ref="C29:F29"/>
    <mergeCell ref="G29:I29"/>
    <mergeCell ref="J29:K29"/>
    <mergeCell ref="L29:M29"/>
    <mergeCell ref="N29:O29"/>
    <mergeCell ref="Q29:R29"/>
    <mergeCell ref="S29:T29"/>
    <mergeCell ref="AJ30:AM30"/>
    <mergeCell ref="AN30:AQ30"/>
    <mergeCell ref="AJ29:AK29"/>
    <mergeCell ref="AL29:AM29"/>
    <mergeCell ref="AN29:AO29"/>
    <mergeCell ref="AP29:AQ29"/>
    <mergeCell ref="AR29:AS29"/>
    <mergeCell ref="AT29:AU29"/>
    <mergeCell ref="AW29:AY30"/>
    <mergeCell ref="AR30:AU30"/>
    <mergeCell ref="T34:U34"/>
    <mergeCell ref="V34:X34"/>
    <mergeCell ref="Y34:Z34"/>
    <mergeCell ref="AB34:AC34"/>
    <mergeCell ref="AD34:AE34"/>
    <mergeCell ref="AF34:AH34"/>
    <mergeCell ref="AI34:AK34"/>
    <mergeCell ref="C34:D34"/>
    <mergeCell ref="E34:F34"/>
    <mergeCell ref="G34:H34"/>
    <mergeCell ref="I34:M34"/>
    <mergeCell ref="N34:O34"/>
    <mergeCell ref="P34:Q34"/>
    <mergeCell ref="R34:S34"/>
    <mergeCell ref="AL53:AM53"/>
    <mergeCell ref="AN53:AO53"/>
    <mergeCell ref="AP53:AQ53"/>
    <mergeCell ref="AR53:AS53"/>
    <mergeCell ref="AT53:AU53"/>
    <mergeCell ref="AV53:AX53"/>
    <mergeCell ref="AY53:BA53"/>
    <mergeCell ref="BB53:BC53"/>
    <mergeCell ref="T53:U53"/>
    <mergeCell ref="V53:X53"/>
    <mergeCell ref="Y53:Z53"/>
    <mergeCell ref="AB53:AC53"/>
    <mergeCell ref="AD53:AE53"/>
    <mergeCell ref="AF53:AH53"/>
    <mergeCell ref="AI53:AK53"/>
    <mergeCell ref="AL54:AM54"/>
    <mergeCell ref="AN54:AO54"/>
    <mergeCell ref="AP54:AQ54"/>
    <mergeCell ref="AR54:AS54"/>
    <mergeCell ref="AT54:AU54"/>
    <mergeCell ref="AV54:AX54"/>
    <mergeCell ref="AY54:BA54"/>
    <mergeCell ref="BB54:BC54"/>
    <mergeCell ref="T54:U54"/>
    <mergeCell ref="V54:X54"/>
    <mergeCell ref="Y54:Z54"/>
    <mergeCell ref="AB54:AC54"/>
    <mergeCell ref="AD54:AE54"/>
    <mergeCell ref="AF54:AH54"/>
    <mergeCell ref="AI54:AK54"/>
    <mergeCell ref="C54:D54"/>
    <mergeCell ref="E54:F54"/>
    <mergeCell ref="G54:H54"/>
    <mergeCell ref="I54:M54"/>
    <mergeCell ref="N54:O54"/>
    <mergeCell ref="P54:Q54"/>
    <mergeCell ref="R54:S54"/>
    <mergeCell ref="T55:U55"/>
    <mergeCell ref="V55:X55"/>
    <mergeCell ref="Y55:Z55"/>
    <mergeCell ref="AB55:AC55"/>
    <mergeCell ref="AD55:AE55"/>
    <mergeCell ref="AF55:AH55"/>
    <mergeCell ref="AI55:AK55"/>
    <mergeCell ref="AL55:AM55"/>
    <mergeCell ref="AN55:AO55"/>
    <mergeCell ref="AR55:AS55"/>
    <mergeCell ref="AT55:AU55"/>
    <mergeCell ref="AV55:AX55"/>
    <mergeCell ref="AY55:BA55"/>
    <mergeCell ref="BB55:BC55"/>
    <mergeCell ref="C57:D57"/>
    <mergeCell ref="E57:F57"/>
    <mergeCell ref="G57:H57"/>
    <mergeCell ref="I57:M57"/>
    <mergeCell ref="N57:O57"/>
    <mergeCell ref="P57:Q57"/>
    <mergeCell ref="R57:S57"/>
    <mergeCell ref="AP57:AQ57"/>
    <mergeCell ref="AR57:AS57"/>
    <mergeCell ref="AT57:AU57"/>
    <mergeCell ref="AV57:AX57"/>
    <mergeCell ref="AY57:BA57"/>
    <mergeCell ref="BB57:BC57"/>
    <mergeCell ref="AP55:AQ55"/>
    <mergeCell ref="AP56:AQ56"/>
    <mergeCell ref="AR56:AS56"/>
    <mergeCell ref="AT56:AU56"/>
    <mergeCell ref="AV56:AX56"/>
    <mergeCell ref="AY56:BA56"/>
    <mergeCell ref="BB56:BC56"/>
    <mergeCell ref="C55:D55"/>
    <mergeCell ref="E55:F55"/>
    <mergeCell ref="G55:H55"/>
    <mergeCell ref="I55:M55"/>
    <mergeCell ref="N55:O55"/>
    <mergeCell ref="P55:Q55"/>
    <mergeCell ref="R55:S55"/>
    <mergeCell ref="C56:D56"/>
    <mergeCell ref="E56:F56"/>
    <mergeCell ref="G56:H56"/>
    <mergeCell ref="I56:M56"/>
    <mergeCell ref="N56:O56"/>
    <mergeCell ref="P56:Q56"/>
    <mergeCell ref="R56:S56"/>
    <mergeCell ref="AL58:AM58"/>
    <mergeCell ref="AN58:AO58"/>
    <mergeCell ref="AP58:AQ58"/>
    <mergeCell ref="AR58:AS58"/>
    <mergeCell ref="AT58:AU58"/>
    <mergeCell ref="AV58:AX58"/>
    <mergeCell ref="AY58:BA58"/>
    <mergeCell ref="BB58:BC58"/>
    <mergeCell ref="T58:U58"/>
    <mergeCell ref="V58:X58"/>
    <mergeCell ref="Y58:Z58"/>
    <mergeCell ref="AB58:AC58"/>
    <mergeCell ref="AD58:AE58"/>
    <mergeCell ref="AF58:AH58"/>
    <mergeCell ref="AI58:AK58"/>
    <mergeCell ref="C58:D58"/>
    <mergeCell ref="E58:F58"/>
    <mergeCell ref="G58:H58"/>
    <mergeCell ref="I58:M58"/>
    <mergeCell ref="N58:O58"/>
    <mergeCell ref="P58:Q58"/>
    <mergeCell ref="R58:S58"/>
    <mergeCell ref="AP59:AQ59"/>
    <mergeCell ref="AP60:AQ60"/>
    <mergeCell ref="AR60:AS60"/>
    <mergeCell ref="AT60:AU60"/>
    <mergeCell ref="AV60:AX60"/>
    <mergeCell ref="AY60:BA60"/>
    <mergeCell ref="BB60:BC60"/>
    <mergeCell ref="AL59:AM59"/>
    <mergeCell ref="AN59:AO59"/>
    <mergeCell ref="AR59:AS59"/>
    <mergeCell ref="AT59:AU59"/>
    <mergeCell ref="AV59:AX59"/>
    <mergeCell ref="AY59:BA59"/>
    <mergeCell ref="BB59:BC59"/>
    <mergeCell ref="T52:U52"/>
    <mergeCell ref="V52:X52"/>
    <mergeCell ref="Y52:Z52"/>
    <mergeCell ref="AB52:AC52"/>
    <mergeCell ref="AD52:AE52"/>
    <mergeCell ref="AF52:AH52"/>
    <mergeCell ref="AI52:AK52"/>
    <mergeCell ref="C52:D52"/>
    <mergeCell ref="E52:F52"/>
    <mergeCell ref="G52:H52"/>
    <mergeCell ref="I52:M52"/>
    <mergeCell ref="N52:O52"/>
    <mergeCell ref="P52:Q52"/>
    <mergeCell ref="R52:S52"/>
    <mergeCell ref="AL50:AM50"/>
    <mergeCell ref="AN50:AO50"/>
    <mergeCell ref="T50:U50"/>
    <mergeCell ref="V50:X50"/>
    <mergeCell ref="Y50:Z50"/>
    <mergeCell ref="AB50:AC50"/>
    <mergeCell ref="AD50:AE50"/>
    <mergeCell ref="AF50:AH50"/>
    <mergeCell ref="AI50:AK50"/>
    <mergeCell ref="AL51:AM51"/>
    <mergeCell ref="AN51:AO51"/>
    <mergeCell ref="AP51:AQ51"/>
    <mergeCell ref="AR51:AS51"/>
    <mergeCell ref="AT51:AU51"/>
    <mergeCell ref="AV51:AX51"/>
    <mergeCell ref="AY51:BA51"/>
    <mergeCell ref="BB51:BC51"/>
    <mergeCell ref="T51:U51"/>
    <mergeCell ref="V51:X51"/>
    <mergeCell ref="Y51:Z51"/>
    <mergeCell ref="AB51:AC51"/>
    <mergeCell ref="AD51:AE51"/>
    <mergeCell ref="AF51:AH51"/>
    <mergeCell ref="AI51:AK51"/>
    <mergeCell ref="C51:D51"/>
    <mergeCell ref="E51:F51"/>
    <mergeCell ref="G51:H51"/>
    <mergeCell ref="I51:M51"/>
    <mergeCell ref="N51:O51"/>
    <mergeCell ref="P51:Q51"/>
    <mergeCell ref="R51:S51"/>
    <mergeCell ref="AL52:AM52"/>
    <mergeCell ref="AN52:AO52"/>
    <mergeCell ref="AP52:AQ52"/>
    <mergeCell ref="AR52:AS52"/>
    <mergeCell ref="AT52:AU52"/>
    <mergeCell ref="AV52:AX52"/>
    <mergeCell ref="AY52:BA52"/>
    <mergeCell ref="BB52:BC52"/>
    <mergeCell ref="C53:D53"/>
    <mergeCell ref="E53:F53"/>
    <mergeCell ref="G53:H53"/>
    <mergeCell ref="I53:M53"/>
    <mergeCell ref="N53:O53"/>
    <mergeCell ref="P53:Q53"/>
    <mergeCell ref="R53:S53"/>
    <mergeCell ref="AL56:AM56"/>
    <mergeCell ref="AN56:AO56"/>
    <mergeCell ref="T56:U56"/>
    <mergeCell ref="V56:X56"/>
    <mergeCell ref="Y56:Z56"/>
    <mergeCell ref="AB56:AC56"/>
    <mergeCell ref="AD56:AE56"/>
    <mergeCell ref="AF56:AH56"/>
    <mergeCell ref="AI56:AK56"/>
    <mergeCell ref="AL57:AM57"/>
    <mergeCell ref="AN57:AO57"/>
    <mergeCell ref="T57:U57"/>
    <mergeCell ref="V57:X57"/>
    <mergeCell ref="Y57:Z57"/>
    <mergeCell ref="AB57:AC57"/>
    <mergeCell ref="AD57:AE57"/>
    <mergeCell ref="AF57:AH57"/>
    <mergeCell ref="AI57:AK57"/>
    <mergeCell ref="T59:U59"/>
    <mergeCell ref="V59:X59"/>
    <mergeCell ref="Y59:Z59"/>
    <mergeCell ref="AB59:AC59"/>
    <mergeCell ref="AD59:AE59"/>
    <mergeCell ref="AF59:AH59"/>
    <mergeCell ref="AI59:AK59"/>
    <mergeCell ref="C59:D59"/>
    <mergeCell ref="E59:F59"/>
    <mergeCell ref="G59:H59"/>
    <mergeCell ref="I59:M59"/>
    <mergeCell ref="N59:O59"/>
    <mergeCell ref="P59:Q59"/>
    <mergeCell ref="R59:S59"/>
    <mergeCell ref="AL60:AM60"/>
    <mergeCell ref="AN60:AO60"/>
    <mergeCell ref="T60:U60"/>
    <mergeCell ref="V60:X60"/>
    <mergeCell ref="Y60:Z60"/>
    <mergeCell ref="AB60:AC60"/>
    <mergeCell ref="AD60:AE60"/>
    <mergeCell ref="AF60:AH60"/>
    <mergeCell ref="AI60:AK60"/>
    <mergeCell ref="C60:D60"/>
    <mergeCell ref="E60:F60"/>
    <mergeCell ref="G60:H60"/>
    <mergeCell ref="I60:M60"/>
    <mergeCell ref="N60:O60"/>
    <mergeCell ref="P60:Q60"/>
    <mergeCell ref="R60:S60"/>
    <mergeCell ref="AL61:AM61"/>
    <mergeCell ref="AN61:AO61"/>
    <mergeCell ref="AP61:AQ61"/>
    <mergeCell ref="AR61:AS61"/>
    <mergeCell ref="AT61:AU61"/>
    <mergeCell ref="AV61:AX61"/>
    <mergeCell ref="AY61:BA61"/>
    <mergeCell ref="BB61:BC61"/>
    <mergeCell ref="T61:U61"/>
    <mergeCell ref="V61:X61"/>
    <mergeCell ref="Y61:Z61"/>
    <mergeCell ref="AB61:AC61"/>
    <mergeCell ref="AD61:AE61"/>
    <mergeCell ref="AF61:AH61"/>
    <mergeCell ref="AI61:AK61"/>
    <mergeCell ref="C61:D61"/>
    <mergeCell ref="E61:F61"/>
    <mergeCell ref="G61:H61"/>
    <mergeCell ref="I61:M61"/>
    <mergeCell ref="N61:O61"/>
    <mergeCell ref="P61:Q61"/>
    <mergeCell ref="R61:S61"/>
    <mergeCell ref="AL62:AM62"/>
    <mergeCell ref="AN62:AO62"/>
    <mergeCell ref="AP62:AQ62"/>
    <mergeCell ref="AR62:AS62"/>
    <mergeCell ref="AT62:AU62"/>
    <mergeCell ref="AV62:AX62"/>
    <mergeCell ref="AY62:BA62"/>
    <mergeCell ref="BB62:BC62"/>
    <mergeCell ref="T62:U62"/>
    <mergeCell ref="V62:X62"/>
    <mergeCell ref="Y62:Z62"/>
    <mergeCell ref="AB62:AC62"/>
    <mergeCell ref="AD62:AE62"/>
    <mergeCell ref="AF62:AH62"/>
    <mergeCell ref="AI62:AK62"/>
    <mergeCell ref="C62:D62"/>
    <mergeCell ref="E62:F62"/>
    <mergeCell ref="G62:H62"/>
    <mergeCell ref="I62:M62"/>
    <mergeCell ref="N62:O62"/>
    <mergeCell ref="P62:Q62"/>
    <mergeCell ref="R62:S62"/>
    <mergeCell ref="AG2:AH2"/>
    <mergeCell ref="AI2:AJ2"/>
    <mergeCell ref="AK2:AL2"/>
    <mergeCell ref="AM2:AN2"/>
    <mergeCell ref="AO2:AP2"/>
    <mergeCell ref="AQ2:AR2"/>
    <mergeCell ref="AT2:AV2"/>
    <mergeCell ref="M2:O2"/>
    <mergeCell ref="M3:O4"/>
    <mergeCell ref="T2:V2"/>
    <mergeCell ref="T3:V4"/>
    <mergeCell ref="AQ3:AR4"/>
    <mergeCell ref="AT3:AV3"/>
    <mergeCell ref="AT4:AV4"/>
    <mergeCell ref="AT5:AV5"/>
    <mergeCell ref="AT6:AV6"/>
    <mergeCell ref="AB2:AD2"/>
    <mergeCell ref="AB3:AD4"/>
    <mergeCell ref="AG3:AH4"/>
    <mergeCell ref="AI3:AJ4"/>
    <mergeCell ref="AK3:AL4"/>
    <mergeCell ref="AM3:AN4"/>
    <mergeCell ref="AO3:AP4"/>
    <mergeCell ref="B2:E4"/>
    <mergeCell ref="F2:K2"/>
    <mergeCell ref="P2:R2"/>
    <mergeCell ref="X2:Z2"/>
    <mergeCell ref="F3:K4"/>
    <mergeCell ref="P3:R4"/>
    <mergeCell ref="X3:Z4"/>
    <mergeCell ref="M9:O9"/>
    <mergeCell ref="P9:R9"/>
    <mergeCell ref="B6:C6"/>
    <mergeCell ref="F6:H6"/>
    <mergeCell ref="I6:K6"/>
    <mergeCell ref="M6:O6"/>
    <mergeCell ref="T6:V6"/>
    <mergeCell ref="X6:Z6"/>
    <mergeCell ref="AB6:AD6"/>
    <mergeCell ref="T9:V9"/>
    <mergeCell ref="W9:Z9"/>
    <mergeCell ref="T10:V10"/>
    <mergeCell ref="W10:Z10"/>
    <mergeCell ref="AA10:AD10"/>
    <mergeCell ref="P6:R6"/>
    <mergeCell ref="B8:R8"/>
    <mergeCell ref="T8:AD8"/>
    <mergeCell ref="E9:G9"/>
    <mergeCell ref="H9:I9"/>
    <mergeCell ref="J9:L9"/>
    <mergeCell ref="AA9:AD9"/>
    <mergeCell ref="B9:D9"/>
    <mergeCell ref="B10:D10"/>
    <mergeCell ref="E10:G10"/>
    <mergeCell ref="H10:I10"/>
    <mergeCell ref="J10:L10"/>
    <mergeCell ref="M10:O10"/>
    <mergeCell ref="P10:R10"/>
    <mergeCell ref="E11:G11"/>
    <mergeCell ref="H11:J11"/>
    <mergeCell ref="K11:O11"/>
    <mergeCell ref="P11:R11"/>
    <mergeCell ref="T11:V11"/>
    <mergeCell ref="W11:Z11"/>
    <mergeCell ref="AA11:AD11"/>
    <mergeCell ref="W12:Z12"/>
    <mergeCell ref="AA12:AD12"/>
    <mergeCell ref="T12:V12"/>
    <mergeCell ref="T13:V13"/>
    <mergeCell ref="W13:Z13"/>
    <mergeCell ref="AA13:AD13"/>
    <mergeCell ref="T14:V14"/>
    <mergeCell ref="W14:Z14"/>
    <mergeCell ref="AA14:AD14"/>
    <mergeCell ref="T15:Z15"/>
    <mergeCell ref="AI19:AJ20"/>
    <mergeCell ref="AK19:AL20"/>
    <mergeCell ref="AM19:AN20"/>
    <mergeCell ref="AO19:AP20"/>
    <mergeCell ref="AG17:AH18"/>
    <mergeCell ref="AI17:AJ18"/>
    <mergeCell ref="AK17:AL18"/>
    <mergeCell ref="AM17:AN18"/>
    <mergeCell ref="AO17:AP18"/>
    <mergeCell ref="AQ17:AR18"/>
    <mergeCell ref="AG19:AH20"/>
    <mergeCell ref="AQ19:AR20"/>
    <mergeCell ref="AM7:AN8"/>
    <mergeCell ref="AO7:AP8"/>
    <mergeCell ref="AT7:AV7"/>
    <mergeCell ref="AT8:AV8"/>
    <mergeCell ref="AT9:AV9"/>
    <mergeCell ref="AT10:AV10"/>
    <mergeCell ref="AT11:AV11"/>
    <mergeCell ref="AT12:AV12"/>
    <mergeCell ref="AG5:AH6"/>
    <mergeCell ref="AI5:AJ6"/>
    <mergeCell ref="AK5:AL6"/>
    <mergeCell ref="AM5:AN6"/>
    <mergeCell ref="AO5:AP6"/>
    <mergeCell ref="AQ5:AR6"/>
    <mergeCell ref="AG7:AH8"/>
    <mergeCell ref="AQ7:AR8"/>
    <mergeCell ref="AI7:AJ8"/>
    <mergeCell ref="AK7:AL8"/>
    <mergeCell ref="AI9:AJ10"/>
    <mergeCell ref="AK9:AL10"/>
    <mergeCell ref="AM9:AN10"/>
    <mergeCell ref="AO9:AP10"/>
    <mergeCell ref="AQ9:AR10"/>
    <mergeCell ref="AG9:AH10"/>
    <mergeCell ref="AG11:AH12"/>
    <mergeCell ref="AI11:AJ12"/>
    <mergeCell ref="AK11:AL12"/>
    <mergeCell ref="AM11:AN12"/>
    <mergeCell ref="AO11:AP12"/>
    <mergeCell ref="AQ11:AR12"/>
    <mergeCell ref="AT15:AV15"/>
    <mergeCell ref="AT16:AV16"/>
    <mergeCell ref="AT17:AV17"/>
    <mergeCell ref="AT18:AV18"/>
    <mergeCell ref="AI13:AJ14"/>
    <mergeCell ref="AK13:AL14"/>
    <mergeCell ref="AM13:AN14"/>
    <mergeCell ref="AO13:AP14"/>
    <mergeCell ref="AQ13:AR14"/>
    <mergeCell ref="AT13:AV13"/>
    <mergeCell ref="AT14:AV14"/>
    <mergeCell ref="AG13:AH14"/>
    <mergeCell ref="AG15:AH16"/>
    <mergeCell ref="AI15:AJ16"/>
    <mergeCell ref="AK15:AL16"/>
    <mergeCell ref="AM15:AN16"/>
    <mergeCell ref="AO15:AP16"/>
    <mergeCell ref="AQ15:AR16"/>
    <mergeCell ref="B11:D11"/>
    <mergeCell ref="B12:D12"/>
    <mergeCell ref="E12:G12"/>
    <mergeCell ref="H12:J12"/>
    <mergeCell ref="K12:O12"/>
    <mergeCell ref="P12:R12"/>
    <mergeCell ref="B13:R13"/>
    <mergeCell ref="Q17:R17"/>
    <mergeCell ref="S17:T17"/>
    <mergeCell ref="U17:V17"/>
    <mergeCell ref="B14:R14"/>
    <mergeCell ref="G15:M15"/>
    <mergeCell ref="C17:F17"/>
    <mergeCell ref="G17:I17"/>
    <mergeCell ref="J17:K17"/>
    <mergeCell ref="L17:M17"/>
    <mergeCell ref="N17:O17"/>
    <mergeCell ref="U18:V18"/>
    <mergeCell ref="X18:Z18"/>
    <mergeCell ref="AB18:AD18"/>
    <mergeCell ref="X19:Z20"/>
    <mergeCell ref="AB19:AD20"/>
    <mergeCell ref="U20:V20"/>
    <mergeCell ref="C18:F18"/>
    <mergeCell ref="G18:I18"/>
    <mergeCell ref="J18:K18"/>
    <mergeCell ref="L18:M18"/>
    <mergeCell ref="N18:O18"/>
    <mergeCell ref="Q18:R18"/>
    <mergeCell ref="S18:T18"/>
    <mergeCell ref="G19:I19"/>
    <mergeCell ref="J19:K19"/>
    <mergeCell ref="L19:M19"/>
    <mergeCell ref="N19:O19"/>
    <mergeCell ref="Q19:R19"/>
    <mergeCell ref="S19:T19"/>
    <mergeCell ref="U19:V19"/>
    <mergeCell ref="S21:T21"/>
    <mergeCell ref="U21:V21"/>
    <mergeCell ref="AJ25:AK25"/>
    <mergeCell ref="AL25:AM25"/>
    <mergeCell ref="U25:V25"/>
    <mergeCell ref="X25:Y25"/>
    <mergeCell ref="Z25:AA25"/>
    <mergeCell ref="AB25:AC25"/>
    <mergeCell ref="AD25:AE25"/>
    <mergeCell ref="AF25:AG25"/>
    <mergeCell ref="AH25:AI25"/>
    <mergeCell ref="C25:F25"/>
    <mergeCell ref="G25:I25"/>
    <mergeCell ref="J25:K25"/>
    <mergeCell ref="L25:M25"/>
    <mergeCell ref="N25:O25"/>
    <mergeCell ref="Q25:R25"/>
    <mergeCell ref="S25:T25"/>
    <mergeCell ref="C26:F26"/>
    <mergeCell ref="G26:I26"/>
    <mergeCell ref="J26:K26"/>
    <mergeCell ref="L26:M26"/>
    <mergeCell ref="N26:O26"/>
    <mergeCell ref="Q26:R26"/>
    <mergeCell ref="S26:T26"/>
    <mergeCell ref="AJ26:AK26"/>
    <mergeCell ref="AL26:AM26"/>
    <mergeCell ref="AN26:AO26"/>
    <mergeCell ref="AP26:AQ26"/>
    <mergeCell ref="AR26:AS26"/>
    <mergeCell ref="AT26:AU26"/>
    <mergeCell ref="U26:V26"/>
    <mergeCell ref="X26:Y26"/>
    <mergeCell ref="Z26:AA26"/>
    <mergeCell ref="AB26:AC26"/>
    <mergeCell ref="AD26:AE26"/>
    <mergeCell ref="AF26:AG26"/>
    <mergeCell ref="AH26:AI26"/>
    <mergeCell ref="T37:U37"/>
    <mergeCell ref="V37:X37"/>
    <mergeCell ref="Y37:Z37"/>
    <mergeCell ref="AB37:AC37"/>
    <mergeCell ref="AD37:AE37"/>
    <mergeCell ref="AF37:AH37"/>
    <mergeCell ref="AI37:AK37"/>
    <mergeCell ref="C37:D37"/>
    <mergeCell ref="E37:F37"/>
    <mergeCell ref="G37:H37"/>
    <mergeCell ref="I37:M37"/>
    <mergeCell ref="N37:O37"/>
    <mergeCell ref="P37:Q37"/>
    <mergeCell ref="R37:S37"/>
    <mergeCell ref="AL35:AM35"/>
    <mergeCell ref="AN35:AO35"/>
    <mergeCell ref="T35:U35"/>
    <mergeCell ref="V35:X35"/>
    <mergeCell ref="Y35:Z35"/>
    <mergeCell ref="AB35:AC35"/>
    <mergeCell ref="AD35:AE35"/>
    <mergeCell ref="AF35:AH35"/>
    <mergeCell ref="AI35:AK35"/>
    <mergeCell ref="AL36:AM36"/>
    <mergeCell ref="AN36:AO36"/>
    <mergeCell ref="AP36:AQ36"/>
    <mergeCell ref="AR36:AS36"/>
    <mergeCell ref="AT36:AU36"/>
    <mergeCell ref="AV36:AX36"/>
    <mergeCell ref="AY36:BA36"/>
    <mergeCell ref="BB36:BC36"/>
    <mergeCell ref="T36:U36"/>
    <mergeCell ref="V36:X36"/>
    <mergeCell ref="Y36:Z36"/>
    <mergeCell ref="AB36:AC36"/>
    <mergeCell ref="AD36:AE36"/>
    <mergeCell ref="AF36:AH36"/>
    <mergeCell ref="AI36:AK36"/>
    <mergeCell ref="C36:D36"/>
    <mergeCell ref="E36:F36"/>
    <mergeCell ref="G36:H36"/>
    <mergeCell ref="I36:M36"/>
    <mergeCell ref="N36:O36"/>
    <mergeCell ref="P36:Q36"/>
    <mergeCell ref="R36:S36"/>
    <mergeCell ref="C38:D38"/>
    <mergeCell ref="E38:F38"/>
    <mergeCell ref="G38:H38"/>
    <mergeCell ref="I38:M38"/>
    <mergeCell ref="N38:O38"/>
    <mergeCell ref="P38:Q38"/>
    <mergeCell ref="R38:S38"/>
    <mergeCell ref="AP37:AQ37"/>
    <mergeCell ref="AP38:AQ38"/>
    <mergeCell ref="AR38:AS38"/>
    <mergeCell ref="AT38:AU38"/>
    <mergeCell ref="AV38:AX38"/>
    <mergeCell ref="AY38:BA38"/>
    <mergeCell ref="BB38:BC38"/>
    <mergeCell ref="AL37:AM37"/>
    <mergeCell ref="AN37:AO37"/>
    <mergeCell ref="AR37:AS37"/>
    <mergeCell ref="AT37:AU37"/>
    <mergeCell ref="AV37:AX37"/>
    <mergeCell ref="AY37:BA37"/>
    <mergeCell ref="BB37:BC37"/>
    <mergeCell ref="T40:U40"/>
    <mergeCell ref="V40:X40"/>
    <mergeCell ref="Y40:Z40"/>
    <mergeCell ref="AB40:AC40"/>
    <mergeCell ref="AD40:AE40"/>
    <mergeCell ref="AF40:AH40"/>
    <mergeCell ref="AI40:AK40"/>
    <mergeCell ref="C40:D40"/>
    <mergeCell ref="E40:F40"/>
    <mergeCell ref="G40:H40"/>
    <mergeCell ref="I40:M40"/>
    <mergeCell ref="N40:O40"/>
    <mergeCell ref="P40:Q40"/>
    <mergeCell ref="R40:S40"/>
    <mergeCell ref="AL38:AM38"/>
    <mergeCell ref="AN38:AO38"/>
    <mergeCell ref="T38:U38"/>
    <mergeCell ref="V38:X38"/>
    <mergeCell ref="Y38:Z38"/>
    <mergeCell ref="AB38:AC38"/>
    <mergeCell ref="AD38:AE38"/>
    <mergeCell ref="AF38:AH38"/>
    <mergeCell ref="AI38:AK38"/>
    <mergeCell ref="AL39:AM39"/>
    <mergeCell ref="AN39:AO39"/>
    <mergeCell ref="AP39:AQ39"/>
    <mergeCell ref="AR39:AS39"/>
    <mergeCell ref="AT39:AU39"/>
    <mergeCell ref="AV39:AX39"/>
    <mergeCell ref="AY39:BA39"/>
    <mergeCell ref="BB39:BC39"/>
    <mergeCell ref="T39:U39"/>
    <mergeCell ref="V39:X39"/>
    <mergeCell ref="Y39:Z39"/>
    <mergeCell ref="AB39:AC39"/>
    <mergeCell ref="AD39:AE39"/>
    <mergeCell ref="AF39:AH39"/>
    <mergeCell ref="AI39:AK39"/>
    <mergeCell ref="C39:D39"/>
    <mergeCell ref="E39:F39"/>
    <mergeCell ref="G39:H39"/>
    <mergeCell ref="I39:M39"/>
    <mergeCell ref="N39:O39"/>
    <mergeCell ref="P39:Q39"/>
    <mergeCell ref="R39:S39"/>
    <mergeCell ref="C41:D41"/>
    <mergeCell ref="E41:F41"/>
    <mergeCell ref="G41:H41"/>
    <mergeCell ref="I41:M41"/>
    <mergeCell ref="N41:O41"/>
    <mergeCell ref="P41:Q41"/>
    <mergeCell ref="R41:S41"/>
    <mergeCell ref="AP40:AQ40"/>
    <mergeCell ref="AP41:AQ41"/>
    <mergeCell ref="AR41:AS41"/>
    <mergeCell ref="AT41:AU41"/>
    <mergeCell ref="AV41:AX41"/>
    <mergeCell ref="AY41:BA41"/>
    <mergeCell ref="BB41:BC41"/>
    <mergeCell ref="AL40:AM40"/>
    <mergeCell ref="AN40:AO40"/>
    <mergeCell ref="AR40:AS40"/>
    <mergeCell ref="AT40:AU40"/>
    <mergeCell ref="AV40:AX40"/>
    <mergeCell ref="AY40:BA40"/>
    <mergeCell ref="BB40:BC40"/>
    <mergeCell ref="T43:U43"/>
    <mergeCell ref="V43:X43"/>
    <mergeCell ref="Y43:Z43"/>
    <mergeCell ref="AB43:AC43"/>
    <mergeCell ref="AD43:AE43"/>
    <mergeCell ref="AF43:AH43"/>
    <mergeCell ref="AI43:AK43"/>
    <mergeCell ref="C43:D43"/>
    <mergeCell ref="E43:F43"/>
    <mergeCell ref="G43:H43"/>
    <mergeCell ref="I43:M43"/>
    <mergeCell ref="N43:O43"/>
    <mergeCell ref="P43:Q43"/>
    <mergeCell ref="R43:S43"/>
    <mergeCell ref="AL41:AM41"/>
    <mergeCell ref="AN41:AO41"/>
    <mergeCell ref="T41:U41"/>
    <mergeCell ref="V41:X41"/>
    <mergeCell ref="Y41:Z41"/>
    <mergeCell ref="AB41:AC41"/>
    <mergeCell ref="AD41:AE41"/>
    <mergeCell ref="AF41:AH41"/>
    <mergeCell ref="AI41:AK41"/>
    <mergeCell ref="AL42:AM42"/>
    <mergeCell ref="AN42:AO42"/>
    <mergeCell ref="AP42:AQ42"/>
    <mergeCell ref="AR42:AS42"/>
    <mergeCell ref="AT42:AU42"/>
    <mergeCell ref="AV42:AX42"/>
    <mergeCell ref="AY42:BA42"/>
    <mergeCell ref="BB42:BC42"/>
    <mergeCell ref="T42:U42"/>
    <mergeCell ref="V42:X42"/>
    <mergeCell ref="Y42:Z42"/>
    <mergeCell ref="AB42:AC42"/>
    <mergeCell ref="AD42:AE42"/>
    <mergeCell ref="AF42:AH42"/>
    <mergeCell ref="AI42:AK42"/>
    <mergeCell ref="C42:D42"/>
    <mergeCell ref="E42:F42"/>
    <mergeCell ref="G42:H42"/>
    <mergeCell ref="I42:M42"/>
    <mergeCell ref="N42:O42"/>
    <mergeCell ref="P42:Q42"/>
    <mergeCell ref="R42:S42"/>
    <mergeCell ref="C44:D44"/>
    <mergeCell ref="E44:F44"/>
    <mergeCell ref="G44:H44"/>
    <mergeCell ref="I44:M44"/>
    <mergeCell ref="N44:O44"/>
    <mergeCell ref="P44:Q44"/>
    <mergeCell ref="R44:S44"/>
    <mergeCell ref="AP43:AQ43"/>
    <mergeCell ref="AP44:AQ44"/>
    <mergeCell ref="AR44:AS44"/>
    <mergeCell ref="AT44:AU44"/>
    <mergeCell ref="AV44:AX44"/>
    <mergeCell ref="AY44:BA44"/>
    <mergeCell ref="BB44:BC44"/>
    <mergeCell ref="AL43:AM43"/>
    <mergeCell ref="AN43:AO43"/>
    <mergeCell ref="AR43:AS43"/>
    <mergeCell ref="AT43:AU43"/>
    <mergeCell ref="AV43:AX43"/>
    <mergeCell ref="AY43:BA43"/>
    <mergeCell ref="BB43:BC43"/>
    <mergeCell ref="T46:U46"/>
    <mergeCell ref="V46:X46"/>
    <mergeCell ref="Y46:Z46"/>
    <mergeCell ref="AB46:AC46"/>
    <mergeCell ref="AD46:AE46"/>
    <mergeCell ref="AF46:AH46"/>
    <mergeCell ref="AI46:AK46"/>
    <mergeCell ref="C46:D46"/>
    <mergeCell ref="E46:F46"/>
    <mergeCell ref="G46:H46"/>
    <mergeCell ref="I46:M46"/>
    <mergeCell ref="N46:O46"/>
    <mergeCell ref="P46:Q46"/>
    <mergeCell ref="R46:S46"/>
    <mergeCell ref="AL44:AM44"/>
    <mergeCell ref="AN44:AO44"/>
    <mergeCell ref="T44:U44"/>
    <mergeCell ref="V44:X44"/>
    <mergeCell ref="Y44:Z44"/>
    <mergeCell ref="AB44:AC44"/>
    <mergeCell ref="AD44:AE44"/>
    <mergeCell ref="AF44:AH44"/>
    <mergeCell ref="AI44:AK44"/>
    <mergeCell ref="AL45:AM45"/>
    <mergeCell ref="AN45:AO45"/>
    <mergeCell ref="AP45:AQ45"/>
    <mergeCell ref="AR45:AS45"/>
    <mergeCell ref="AT45:AU45"/>
    <mergeCell ref="AV45:AX45"/>
    <mergeCell ref="AY45:BA45"/>
    <mergeCell ref="BB45:BC45"/>
    <mergeCell ref="T45:U45"/>
    <mergeCell ref="V45:X45"/>
    <mergeCell ref="Y45:Z45"/>
    <mergeCell ref="AB45:AC45"/>
    <mergeCell ref="AD45:AE45"/>
    <mergeCell ref="AF45:AH45"/>
    <mergeCell ref="AI45:AK45"/>
    <mergeCell ref="C45:D45"/>
    <mergeCell ref="E45:F45"/>
    <mergeCell ref="G45:H45"/>
    <mergeCell ref="I45:M45"/>
    <mergeCell ref="N45:O45"/>
    <mergeCell ref="P45:Q45"/>
    <mergeCell ref="R45:S45"/>
    <mergeCell ref="C47:D47"/>
    <mergeCell ref="E47:F47"/>
    <mergeCell ref="G47:H47"/>
    <mergeCell ref="I47:M47"/>
    <mergeCell ref="N47:O47"/>
    <mergeCell ref="P47:Q47"/>
    <mergeCell ref="R47:S47"/>
    <mergeCell ref="AP46:AQ46"/>
    <mergeCell ref="AP47:AQ47"/>
    <mergeCell ref="AR47:AS47"/>
    <mergeCell ref="AT47:AU47"/>
    <mergeCell ref="AV47:AX47"/>
    <mergeCell ref="AY47:BA47"/>
    <mergeCell ref="BB47:BC47"/>
    <mergeCell ref="AL46:AM46"/>
    <mergeCell ref="AN46:AO46"/>
    <mergeCell ref="AR46:AS46"/>
    <mergeCell ref="AT46:AU46"/>
    <mergeCell ref="AV46:AX46"/>
    <mergeCell ref="AY46:BA46"/>
    <mergeCell ref="BB46:BC46"/>
    <mergeCell ref="T49:U49"/>
    <mergeCell ref="V49:X49"/>
    <mergeCell ref="Y49:Z49"/>
    <mergeCell ref="AB49:AC49"/>
    <mergeCell ref="AD49:AE49"/>
    <mergeCell ref="AF49:AH49"/>
    <mergeCell ref="AI49:AK49"/>
    <mergeCell ref="C49:D49"/>
    <mergeCell ref="E49:F49"/>
    <mergeCell ref="G49:H49"/>
    <mergeCell ref="I49:M49"/>
    <mergeCell ref="N49:O49"/>
    <mergeCell ref="P49:Q49"/>
    <mergeCell ref="R49:S49"/>
    <mergeCell ref="AL47:AM47"/>
    <mergeCell ref="AN47:AO47"/>
    <mergeCell ref="T47:U47"/>
    <mergeCell ref="V47:X47"/>
    <mergeCell ref="Y47:Z47"/>
    <mergeCell ref="AB47:AC47"/>
    <mergeCell ref="AD47:AE47"/>
    <mergeCell ref="AF47:AH47"/>
    <mergeCell ref="AI47:AK47"/>
    <mergeCell ref="AL48:AM48"/>
    <mergeCell ref="AN48:AO48"/>
    <mergeCell ref="AP48:AQ48"/>
    <mergeCell ref="AR48:AS48"/>
    <mergeCell ref="AT48:AU48"/>
    <mergeCell ref="AV48:AX48"/>
    <mergeCell ref="AY48:BA48"/>
    <mergeCell ref="BB48:BC48"/>
    <mergeCell ref="T48:U48"/>
    <mergeCell ref="V48:X48"/>
    <mergeCell ref="Y48:Z48"/>
    <mergeCell ref="AB48:AC48"/>
    <mergeCell ref="AD48:AE48"/>
    <mergeCell ref="AF48:AH48"/>
    <mergeCell ref="AI48:AK48"/>
    <mergeCell ref="C48:D48"/>
    <mergeCell ref="E48:F48"/>
    <mergeCell ref="G48:H48"/>
    <mergeCell ref="I48:M48"/>
    <mergeCell ref="N48:O48"/>
    <mergeCell ref="P48:Q48"/>
    <mergeCell ref="R48:S48"/>
    <mergeCell ref="C50:D50"/>
    <mergeCell ref="E50:F50"/>
    <mergeCell ref="G50:H50"/>
    <mergeCell ref="I50:M50"/>
    <mergeCell ref="N50:O50"/>
    <mergeCell ref="P50:Q50"/>
    <mergeCell ref="R50:S50"/>
    <mergeCell ref="AP49:AQ49"/>
    <mergeCell ref="AP50:AQ50"/>
    <mergeCell ref="AR50:AS50"/>
    <mergeCell ref="AT50:AU50"/>
    <mergeCell ref="AV50:AX50"/>
    <mergeCell ref="AY50:BA50"/>
    <mergeCell ref="BB50:BC50"/>
    <mergeCell ref="AL49:AM49"/>
    <mergeCell ref="AN49:AO49"/>
    <mergeCell ref="AR49:AS49"/>
    <mergeCell ref="AT49:AU49"/>
    <mergeCell ref="AV49:AX49"/>
    <mergeCell ref="AY49:BA49"/>
    <mergeCell ref="BB49:BC49"/>
    <mergeCell ref="AL65:AM65"/>
    <mergeCell ref="AN65:AO65"/>
    <mergeCell ref="T65:U65"/>
    <mergeCell ref="V65:X65"/>
    <mergeCell ref="Y65:Z65"/>
    <mergeCell ref="AB65:AC65"/>
    <mergeCell ref="AD65:AE65"/>
    <mergeCell ref="AF65:AH65"/>
    <mergeCell ref="AI65:AK65"/>
    <mergeCell ref="AL66:AM66"/>
    <mergeCell ref="AN66:AO66"/>
    <mergeCell ref="T66:U66"/>
    <mergeCell ref="V66:X66"/>
    <mergeCell ref="Y66:Z66"/>
    <mergeCell ref="AB66:AC66"/>
    <mergeCell ref="AD66:AE66"/>
    <mergeCell ref="AF66:AH66"/>
    <mergeCell ref="AI66:AK66"/>
    <mergeCell ref="AL63:AM63"/>
    <mergeCell ref="AN63:AO63"/>
    <mergeCell ref="AP63:AQ63"/>
    <mergeCell ref="AR63:AS63"/>
    <mergeCell ref="AT63:AU63"/>
    <mergeCell ref="AV63:AX63"/>
    <mergeCell ref="AY63:BA63"/>
    <mergeCell ref="BB63:BC63"/>
    <mergeCell ref="T63:U63"/>
    <mergeCell ref="V63:X63"/>
    <mergeCell ref="Y63:Z63"/>
    <mergeCell ref="AB63:AC63"/>
    <mergeCell ref="AD63:AE63"/>
    <mergeCell ref="AF63:AH63"/>
    <mergeCell ref="AI63:AK63"/>
    <mergeCell ref="C63:D63"/>
    <mergeCell ref="E63:F63"/>
    <mergeCell ref="G63:H63"/>
    <mergeCell ref="I63:M63"/>
    <mergeCell ref="N63:O63"/>
    <mergeCell ref="P63:Q63"/>
    <mergeCell ref="R63:S63"/>
    <mergeCell ref="T64:U64"/>
    <mergeCell ref="V64:X64"/>
    <mergeCell ref="Y64:Z64"/>
    <mergeCell ref="AB64:AC64"/>
    <mergeCell ref="AD64:AE64"/>
    <mergeCell ref="AF64:AH64"/>
    <mergeCell ref="AI64:AK64"/>
    <mergeCell ref="AL64:AM64"/>
    <mergeCell ref="AN64:AO64"/>
    <mergeCell ref="AR64:AS64"/>
    <mergeCell ref="AT64:AU64"/>
    <mergeCell ref="AV64:AX64"/>
    <mergeCell ref="AY64:BA64"/>
    <mergeCell ref="BB64:BC64"/>
    <mergeCell ref="C66:D66"/>
    <mergeCell ref="E66:F66"/>
    <mergeCell ref="G66:H66"/>
    <mergeCell ref="I66:M66"/>
    <mergeCell ref="N66:O66"/>
    <mergeCell ref="P66:Q66"/>
    <mergeCell ref="R66:S66"/>
    <mergeCell ref="AP66:AQ66"/>
    <mergeCell ref="AR66:AS66"/>
    <mergeCell ref="AT66:AU66"/>
    <mergeCell ref="AV66:AX66"/>
    <mergeCell ref="AY66:BA66"/>
    <mergeCell ref="BB66:BC66"/>
    <mergeCell ref="AP64:AQ64"/>
    <mergeCell ref="AP65:AQ65"/>
    <mergeCell ref="AR65:AS65"/>
    <mergeCell ref="AT65:AU65"/>
    <mergeCell ref="AV65:AX65"/>
    <mergeCell ref="AY65:BA65"/>
    <mergeCell ref="BB65:BC65"/>
    <mergeCell ref="T68:U68"/>
    <mergeCell ref="V68:X68"/>
    <mergeCell ref="Y68:Z68"/>
    <mergeCell ref="AB68:AC68"/>
    <mergeCell ref="AD68:AE68"/>
    <mergeCell ref="AF68:AH68"/>
    <mergeCell ref="AI68:AK68"/>
    <mergeCell ref="C68:D68"/>
    <mergeCell ref="E68:F68"/>
    <mergeCell ref="G68:H68"/>
    <mergeCell ref="I68:M68"/>
    <mergeCell ref="N68:O68"/>
    <mergeCell ref="P68:Q68"/>
    <mergeCell ref="R68:S68"/>
    <mergeCell ref="AL69:AM69"/>
    <mergeCell ref="AN69:AO69"/>
    <mergeCell ref="T69:U69"/>
    <mergeCell ref="V69:X69"/>
    <mergeCell ref="Y69:Z69"/>
    <mergeCell ref="AB69:AC69"/>
    <mergeCell ref="AD69:AE69"/>
    <mergeCell ref="AF69:AH69"/>
    <mergeCell ref="AI69:AK69"/>
    <mergeCell ref="C64:D64"/>
    <mergeCell ref="E64:F64"/>
    <mergeCell ref="G64:H64"/>
    <mergeCell ref="I64:M64"/>
    <mergeCell ref="N64:O64"/>
    <mergeCell ref="P64:Q64"/>
    <mergeCell ref="R64:S64"/>
    <mergeCell ref="C65:D65"/>
    <mergeCell ref="E65:F65"/>
    <mergeCell ref="G65:H65"/>
    <mergeCell ref="I65:M65"/>
    <mergeCell ref="N65:O65"/>
    <mergeCell ref="P65:Q65"/>
    <mergeCell ref="R65:S65"/>
    <mergeCell ref="AL67:AM67"/>
    <mergeCell ref="AN67:AO67"/>
    <mergeCell ref="AP67:AQ67"/>
    <mergeCell ref="AR67:AS67"/>
    <mergeCell ref="AT67:AU67"/>
    <mergeCell ref="AV67:AX67"/>
    <mergeCell ref="AY67:BA67"/>
    <mergeCell ref="BB67:BC67"/>
    <mergeCell ref="T67:U67"/>
    <mergeCell ref="V67:X67"/>
    <mergeCell ref="Y67:Z67"/>
    <mergeCell ref="AB67:AC67"/>
    <mergeCell ref="AD67:AE67"/>
    <mergeCell ref="AF67:AH67"/>
    <mergeCell ref="AI67:AK67"/>
    <mergeCell ref="C67:D67"/>
    <mergeCell ref="E67:F67"/>
    <mergeCell ref="G67:H67"/>
    <mergeCell ref="I67:M67"/>
    <mergeCell ref="N67:O67"/>
    <mergeCell ref="P67:Q67"/>
    <mergeCell ref="R67:S67"/>
    <mergeCell ref="AP68:AQ68"/>
    <mergeCell ref="AP69:AQ69"/>
    <mergeCell ref="AR69:AS69"/>
    <mergeCell ref="AT69:AU69"/>
    <mergeCell ref="AV69:AX69"/>
    <mergeCell ref="AY69:BA69"/>
    <mergeCell ref="BB69:BC69"/>
    <mergeCell ref="AL68:AM68"/>
    <mergeCell ref="AN68:AO68"/>
    <mergeCell ref="AR68:AS68"/>
    <mergeCell ref="AT68:AU68"/>
    <mergeCell ref="AV68:AX68"/>
    <mergeCell ref="AY68:BA68"/>
    <mergeCell ref="BB68:BC68"/>
    <mergeCell ref="C69:D69"/>
    <mergeCell ref="E69:F69"/>
    <mergeCell ref="G69:H69"/>
    <mergeCell ref="I69:M69"/>
    <mergeCell ref="N69:O69"/>
    <mergeCell ref="P69:Q69"/>
    <mergeCell ref="R69:S69"/>
    <mergeCell ref="AL70:AM70"/>
    <mergeCell ref="AN70:AO70"/>
    <mergeCell ref="AP70:AQ70"/>
    <mergeCell ref="AR70:AS70"/>
    <mergeCell ref="AT70:AU70"/>
    <mergeCell ref="AV70:AX70"/>
    <mergeCell ref="AY70:BA70"/>
    <mergeCell ref="BB70:BC70"/>
    <mergeCell ref="T70:U70"/>
    <mergeCell ref="V70:X70"/>
    <mergeCell ref="Y70:Z70"/>
    <mergeCell ref="AB70:AC70"/>
    <mergeCell ref="AD70:AE70"/>
    <mergeCell ref="AF70:AH70"/>
    <mergeCell ref="AI70:AK70"/>
    <mergeCell ref="C70:D70"/>
    <mergeCell ref="E70:F70"/>
    <mergeCell ref="G70:H70"/>
    <mergeCell ref="I70:M70"/>
    <mergeCell ref="N70:O70"/>
    <mergeCell ref="P70:Q70"/>
    <mergeCell ref="R70:S70"/>
    <mergeCell ref="AL71:AM71"/>
    <mergeCell ref="AN71:AO71"/>
    <mergeCell ref="AP71:AQ71"/>
    <mergeCell ref="AR71:AS71"/>
    <mergeCell ref="AT71:AU71"/>
    <mergeCell ref="AV71:AX71"/>
    <mergeCell ref="AY71:BA71"/>
    <mergeCell ref="BB71:BC71"/>
    <mergeCell ref="T71:U71"/>
    <mergeCell ref="V71:X71"/>
    <mergeCell ref="Y71:Z71"/>
    <mergeCell ref="AB71:AC71"/>
    <mergeCell ref="AD71:AE71"/>
    <mergeCell ref="AF71:AH71"/>
    <mergeCell ref="AI71:AK71"/>
    <mergeCell ref="C71:D71"/>
    <mergeCell ref="E71:F71"/>
    <mergeCell ref="G71:H71"/>
    <mergeCell ref="I71:M71"/>
    <mergeCell ref="N71:O71"/>
    <mergeCell ref="P71:Q71"/>
    <mergeCell ref="R71:S71"/>
    <mergeCell ref="AL74:AM74"/>
    <mergeCell ref="AN74:AO74"/>
    <mergeCell ref="T74:U74"/>
    <mergeCell ref="V74:X74"/>
    <mergeCell ref="Y74:Z74"/>
    <mergeCell ref="AB74:AC74"/>
    <mergeCell ref="AD74:AE74"/>
    <mergeCell ref="AF74:AH74"/>
    <mergeCell ref="AI74:AK74"/>
    <mergeCell ref="AL75:AM75"/>
    <mergeCell ref="AN75:AO75"/>
    <mergeCell ref="T75:U75"/>
    <mergeCell ref="V75:X75"/>
    <mergeCell ref="Y75:Z75"/>
    <mergeCell ref="AB75:AC75"/>
    <mergeCell ref="AD75:AE75"/>
    <mergeCell ref="AF75:AH75"/>
    <mergeCell ref="AI75:AK75"/>
    <mergeCell ref="AL72:AM72"/>
    <mergeCell ref="AN72:AO72"/>
    <mergeCell ref="AP72:AQ72"/>
    <mergeCell ref="AR72:AS72"/>
    <mergeCell ref="AT72:AU72"/>
    <mergeCell ref="AV72:AX72"/>
    <mergeCell ref="AY72:BA72"/>
    <mergeCell ref="BB72:BC72"/>
    <mergeCell ref="T72:U72"/>
    <mergeCell ref="V72:X72"/>
    <mergeCell ref="Y72:Z72"/>
    <mergeCell ref="AB72:AC72"/>
    <mergeCell ref="AD72:AE72"/>
    <mergeCell ref="AF72:AH72"/>
    <mergeCell ref="AI72:AK72"/>
    <mergeCell ref="C72:D72"/>
    <mergeCell ref="E72:F72"/>
    <mergeCell ref="G72:H72"/>
    <mergeCell ref="I72:M72"/>
    <mergeCell ref="N72:O72"/>
    <mergeCell ref="P72:Q72"/>
    <mergeCell ref="R72:S72"/>
    <mergeCell ref="T73:U73"/>
    <mergeCell ref="V73:X73"/>
    <mergeCell ref="Y73:Z73"/>
    <mergeCell ref="AB73:AC73"/>
    <mergeCell ref="AD73:AE73"/>
    <mergeCell ref="AF73:AH73"/>
    <mergeCell ref="AI73:AK73"/>
    <mergeCell ref="AL73:AM73"/>
    <mergeCell ref="AN73:AO73"/>
    <mergeCell ref="AR73:AS73"/>
    <mergeCell ref="AT73:AU73"/>
    <mergeCell ref="AV73:AX73"/>
    <mergeCell ref="AY73:BA73"/>
    <mergeCell ref="BB73:BC73"/>
    <mergeCell ref="C75:D75"/>
    <mergeCell ref="E75:F75"/>
    <mergeCell ref="G75:H75"/>
    <mergeCell ref="I75:M75"/>
    <mergeCell ref="N75:O75"/>
    <mergeCell ref="P75:Q75"/>
    <mergeCell ref="R75:S75"/>
    <mergeCell ref="AP75:AQ75"/>
    <mergeCell ref="AR75:AS75"/>
    <mergeCell ref="AT75:AU75"/>
    <mergeCell ref="AV75:AX75"/>
    <mergeCell ref="AY75:BA75"/>
    <mergeCell ref="BB75:BC75"/>
    <mergeCell ref="AP73:AQ73"/>
    <mergeCell ref="AP74:AQ74"/>
    <mergeCell ref="AR74:AS74"/>
    <mergeCell ref="AT74:AU74"/>
    <mergeCell ref="AV74:AX74"/>
    <mergeCell ref="AY74:BA74"/>
    <mergeCell ref="BB74:BC74"/>
    <mergeCell ref="T77:U77"/>
    <mergeCell ref="V77:X77"/>
    <mergeCell ref="Y77:Z77"/>
    <mergeCell ref="AB77:AC77"/>
    <mergeCell ref="AD77:AE77"/>
    <mergeCell ref="AF77:AH77"/>
    <mergeCell ref="AI77:AK77"/>
    <mergeCell ref="C77:D77"/>
    <mergeCell ref="E77:F77"/>
    <mergeCell ref="G77:H77"/>
    <mergeCell ref="I77:M77"/>
    <mergeCell ref="N77:O77"/>
    <mergeCell ref="P77:Q77"/>
    <mergeCell ref="R77:S77"/>
    <mergeCell ref="AL78:AM78"/>
    <mergeCell ref="AN78:AO78"/>
    <mergeCell ref="T78:U78"/>
    <mergeCell ref="V78:X78"/>
    <mergeCell ref="Y78:Z78"/>
    <mergeCell ref="AB78:AC78"/>
    <mergeCell ref="AD78:AE78"/>
    <mergeCell ref="AF78:AH78"/>
    <mergeCell ref="AI78:AK78"/>
    <mergeCell ref="C73:D73"/>
    <mergeCell ref="E73:F73"/>
    <mergeCell ref="G73:H73"/>
    <mergeCell ref="I73:M73"/>
    <mergeCell ref="N73:O73"/>
    <mergeCell ref="P73:Q73"/>
    <mergeCell ref="R73:S73"/>
    <mergeCell ref="C74:D74"/>
    <mergeCell ref="E74:F74"/>
    <mergeCell ref="G74:H74"/>
    <mergeCell ref="I74:M74"/>
    <mergeCell ref="N74:O74"/>
    <mergeCell ref="P74:Q74"/>
    <mergeCell ref="R74:S74"/>
    <mergeCell ref="AL76:AM76"/>
    <mergeCell ref="AN76:AO76"/>
    <mergeCell ref="AP76:AQ76"/>
    <mergeCell ref="AR76:AS76"/>
    <mergeCell ref="AT76:AU76"/>
    <mergeCell ref="AV76:AX76"/>
    <mergeCell ref="AY76:BA76"/>
    <mergeCell ref="BB76:BC76"/>
    <mergeCell ref="T76:U76"/>
    <mergeCell ref="V76:X76"/>
    <mergeCell ref="Y76:Z76"/>
    <mergeCell ref="AB76:AC76"/>
    <mergeCell ref="AD76:AE76"/>
    <mergeCell ref="AF76:AH76"/>
    <mergeCell ref="AI76:AK76"/>
    <mergeCell ref="C76:D76"/>
    <mergeCell ref="E76:F76"/>
    <mergeCell ref="G76:H76"/>
    <mergeCell ref="I76:M76"/>
    <mergeCell ref="N76:O76"/>
    <mergeCell ref="P76:Q76"/>
    <mergeCell ref="R76:S76"/>
    <mergeCell ref="AP77:AQ77"/>
    <mergeCell ref="AP78:AQ78"/>
    <mergeCell ref="AR78:AS78"/>
    <mergeCell ref="AT78:AU78"/>
    <mergeCell ref="AV78:AX78"/>
    <mergeCell ref="AY78:BA78"/>
    <mergeCell ref="BB78:BC78"/>
    <mergeCell ref="AL77:AM77"/>
    <mergeCell ref="AN77:AO77"/>
    <mergeCell ref="AR77:AS77"/>
    <mergeCell ref="AT77:AU77"/>
    <mergeCell ref="AV77:AX77"/>
    <mergeCell ref="AY77:BA77"/>
    <mergeCell ref="BB77:BC77"/>
    <mergeCell ref="C78:D78"/>
    <mergeCell ref="E78:F78"/>
    <mergeCell ref="G78:H78"/>
    <mergeCell ref="I78:M78"/>
    <mergeCell ref="N78:O78"/>
    <mergeCell ref="P78:Q78"/>
    <mergeCell ref="R78:S78"/>
    <mergeCell ref="AL79:AM79"/>
    <mergeCell ref="AN79:AO79"/>
    <mergeCell ref="AP79:AQ79"/>
    <mergeCell ref="AR79:AS79"/>
    <mergeCell ref="AT79:AU79"/>
    <mergeCell ref="AV79:AX79"/>
    <mergeCell ref="AY79:BA79"/>
    <mergeCell ref="BB79:BC79"/>
    <mergeCell ref="T79:U79"/>
    <mergeCell ref="V79:X79"/>
    <mergeCell ref="Y79:Z79"/>
    <mergeCell ref="AB79:AC79"/>
    <mergeCell ref="AD79:AE79"/>
    <mergeCell ref="AF79:AH79"/>
    <mergeCell ref="AI79:AK79"/>
    <mergeCell ref="C79:D79"/>
    <mergeCell ref="E79:F79"/>
    <mergeCell ref="G79:H79"/>
    <mergeCell ref="I79:M79"/>
    <mergeCell ref="N79:O79"/>
    <mergeCell ref="P79:Q79"/>
    <mergeCell ref="R79:S79"/>
    <mergeCell ref="AL80:AM80"/>
    <mergeCell ref="AN80:AO80"/>
    <mergeCell ref="AP80:AQ80"/>
    <mergeCell ref="AR80:AS80"/>
    <mergeCell ref="AT80:AU80"/>
    <mergeCell ref="AV80:AX80"/>
    <mergeCell ref="AY80:BA80"/>
    <mergeCell ref="BB80:BC80"/>
    <mergeCell ref="T80:U80"/>
    <mergeCell ref="V80:X80"/>
    <mergeCell ref="Y80:Z80"/>
    <mergeCell ref="AB80:AC80"/>
    <mergeCell ref="AD80:AE80"/>
    <mergeCell ref="AF80:AH80"/>
    <mergeCell ref="AI80:AK80"/>
    <mergeCell ref="C80:D80"/>
    <mergeCell ref="E80:F80"/>
    <mergeCell ref="G80:H80"/>
    <mergeCell ref="I80:M80"/>
    <mergeCell ref="N80:O80"/>
    <mergeCell ref="P80:Q80"/>
    <mergeCell ref="R80:S80"/>
    <mergeCell ref="AL83:AM83"/>
    <mergeCell ref="AN83:AO83"/>
    <mergeCell ref="T83:U83"/>
    <mergeCell ref="V83:X83"/>
    <mergeCell ref="Y83:Z83"/>
    <mergeCell ref="AB83:AC83"/>
    <mergeCell ref="AD83:AE83"/>
    <mergeCell ref="AF83:AH83"/>
    <mergeCell ref="AI83:AK83"/>
    <mergeCell ref="AL84:AM84"/>
    <mergeCell ref="AN84:AO84"/>
    <mergeCell ref="T84:U84"/>
    <mergeCell ref="V84:X84"/>
    <mergeCell ref="Y84:Z84"/>
    <mergeCell ref="AB84:AC84"/>
    <mergeCell ref="AD84:AE84"/>
    <mergeCell ref="AF84:AH84"/>
    <mergeCell ref="AI84:AK84"/>
    <mergeCell ref="AL81:AM81"/>
    <mergeCell ref="AN81:AO81"/>
    <mergeCell ref="AP81:AQ81"/>
    <mergeCell ref="AR81:AS81"/>
    <mergeCell ref="AT81:AU81"/>
    <mergeCell ref="AV81:AX81"/>
    <mergeCell ref="AY81:BA81"/>
    <mergeCell ref="BB81:BC81"/>
    <mergeCell ref="T81:U81"/>
    <mergeCell ref="V81:X81"/>
    <mergeCell ref="Y81:Z81"/>
    <mergeCell ref="AB81:AC81"/>
    <mergeCell ref="AD81:AE81"/>
    <mergeCell ref="AF81:AH81"/>
    <mergeCell ref="AI81:AK81"/>
    <mergeCell ref="C81:D81"/>
    <mergeCell ref="E81:F81"/>
    <mergeCell ref="G81:H81"/>
    <mergeCell ref="I81:M81"/>
    <mergeCell ref="N81:O81"/>
    <mergeCell ref="P81:Q81"/>
    <mergeCell ref="R81:S81"/>
    <mergeCell ref="T82:U82"/>
    <mergeCell ref="V82:X82"/>
    <mergeCell ref="Y82:Z82"/>
    <mergeCell ref="AB82:AC82"/>
    <mergeCell ref="AD82:AE82"/>
    <mergeCell ref="AF82:AH82"/>
    <mergeCell ref="AI82:AK82"/>
    <mergeCell ref="AL82:AM82"/>
    <mergeCell ref="AN82:AO82"/>
    <mergeCell ref="AR82:AS82"/>
    <mergeCell ref="AT82:AU82"/>
    <mergeCell ref="AV82:AX82"/>
    <mergeCell ref="AY82:BA82"/>
    <mergeCell ref="BB82:BC82"/>
    <mergeCell ref="C84:D84"/>
    <mergeCell ref="E84:F84"/>
    <mergeCell ref="G84:H84"/>
    <mergeCell ref="I84:M84"/>
    <mergeCell ref="N84:O84"/>
    <mergeCell ref="P84:Q84"/>
    <mergeCell ref="R84:S84"/>
    <mergeCell ref="AP84:AQ84"/>
    <mergeCell ref="AR84:AS84"/>
    <mergeCell ref="AT84:AU84"/>
    <mergeCell ref="AV84:AX84"/>
    <mergeCell ref="AY84:BA84"/>
    <mergeCell ref="BB84:BC84"/>
    <mergeCell ref="AP82:AQ82"/>
    <mergeCell ref="AP83:AQ83"/>
    <mergeCell ref="AR83:AS83"/>
    <mergeCell ref="AT83:AU83"/>
    <mergeCell ref="AV83:AX83"/>
    <mergeCell ref="AY83:BA83"/>
    <mergeCell ref="BB83:BC83"/>
    <mergeCell ref="T86:U86"/>
    <mergeCell ref="V86:X86"/>
    <mergeCell ref="Y86:Z86"/>
    <mergeCell ref="AB86:AC86"/>
    <mergeCell ref="AD86:AE86"/>
    <mergeCell ref="AF86:AH86"/>
    <mergeCell ref="AI86:AK86"/>
    <mergeCell ref="C86:D86"/>
    <mergeCell ref="E86:F86"/>
    <mergeCell ref="G86:H86"/>
    <mergeCell ref="I86:M86"/>
    <mergeCell ref="N86:O86"/>
    <mergeCell ref="P86:Q86"/>
    <mergeCell ref="R86:S86"/>
    <mergeCell ref="AL87:AM87"/>
    <mergeCell ref="AN87:AO87"/>
    <mergeCell ref="T87:U87"/>
    <mergeCell ref="V87:X87"/>
    <mergeCell ref="Y87:Z87"/>
    <mergeCell ref="AB87:AC87"/>
    <mergeCell ref="AD87:AE87"/>
    <mergeCell ref="AF87:AH87"/>
    <mergeCell ref="AI87:AK87"/>
    <mergeCell ref="C82:D82"/>
    <mergeCell ref="E82:F82"/>
    <mergeCell ref="G82:H82"/>
    <mergeCell ref="I82:M82"/>
    <mergeCell ref="N82:O82"/>
    <mergeCell ref="P82:Q82"/>
    <mergeCell ref="R82:S82"/>
    <mergeCell ref="C83:D83"/>
    <mergeCell ref="E83:F83"/>
    <mergeCell ref="G83:H83"/>
    <mergeCell ref="I83:M83"/>
    <mergeCell ref="N83:O83"/>
    <mergeCell ref="P83:Q83"/>
    <mergeCell ref="R83:S83"/>
    <mergeCell ref="AL85:AM85"/>
    <mergeCell ref="AN85:AO85"/>
    <mergeCell ref="AP85:AQ85"/>
    <mergeCell ref="AR85:AS85"/>
    <mergeCell ref="AT85:AU85"/>
    <mergeCell ref="AV85:AX85"/>
    <mergeCell ref="AY85:BA85"/>
    <mergeCell ref="BB85:BC85"/>
    <mergeCell ref="T85:U85"/>
    <mergeCell ref="V85:X85"/>
    <mergeCell ref="Y85:Z85"/>
    <mergeCell ref="AB85:AC85"/>
    <mergeCell ref="AD85:AE85"/>
    <mergeCell ref="AF85:AH85"/>
    <mergeCell ref="AI85:AK85"/>
    <mergeCell ref="C85:D85"/>
    <mergeCell ref="E85:F85"/>
    <mergeCell ref="G85:H85"/>
    <mergeCell ref="I85:M85"/>
    <mergeCell ref="N85:O85"/>
    <mergeCell ref="P85:Q85"/>
    <mergeCell ref="R85:S85"/>
    <mergeCell ref="AP86:AQ86"/>
    <mergeCell ref="AP87:AQ87"/>
    <mergeCell ref="AR87:AS87"/>
    <mergeCell ref="AT87:AU87"/>
    <mergeCell ref="AV87:AX87"/>
    <mergeCell ref="AY87:BA87"/>
    <mergeCell ref="BB87:BC87"/>
    <mergeCell ref="AL86:AM86"/>
    <mergeCell ref="AN86:AO86"/>
    <mergeCell ref="AR86:AS86"/>
    <mergeCell ref="AT86:AU86"/>
    <mergeCell ref="AV86:AX86"/>
    <mergeCell ref="AY86:BA86"/>
    <mergeCell ref="BB86:BC86"/>
    <mergeCell ref="C87:D87"/>
    <mergeCell ref="E87:F87"/>
    <mergeCell ref="G87:H87"/>
    <mergeCell ref="I87:M87"/>
    <mergeCell ref="N87:O87"/>
    <mergeCell ref="P87:Q87"/>
    <mergeCell ref="R87:S87"/>
    <mergeCell ref="AL88:AM88"/>
    <mergeCell ref="AN88:AO88"/>
    <mergeCell ref="AP88:AQ88"/>
    <mergeCell ref="AR88:AS88"/>
    <mergeCell ref="AT88:AU88"/>
    <mergeCell ref="AV88:AX88"/>
    <mergeCell ref="AY88:BA88"/>
    <mergeCell ref="BB88:BC88"/>
    <mergeCell ref="T88:U88"/>
    <mergeCell ref="V88:X88"/>
    <mergeCell ref="Y88:Z88"/>
    <mergeCell ref="AB88:AC88"/>
    <mergeCell ref="AD88:AE88"/>
    <mergeCell ref="AF88:AH88"/>
    <mergeCell ref="AI88:AK88"/>
    <mergeCell ref="C88:D88"/>
    <mergeCell ref="E88:F88"/>
    <mergeCell ref="G88:H88"/>
    <mergeCell ref="I88:M88"/>
    <mergeCell ref="N88:O88"/>
    <mergeCell ref="P88:Q88"/>
    <mergeCell ref="R88:S88"/>
    <mergeCell ref="AL89:AM89"/>
    <mergeCell ref="AN89:AO89"/>
    <mergeCell ref="AP89:AQ89"/>
    <mergeCell ref="AR89:AS89"/>
    <mergeCell ref="AT89:AU89"/>
    <mergeCell ref="AV89:AX89"/>
    <mergeCell ref="AY89:BA89"/>
    <mergeCell ref="BB89:BC89"/>
    <mergeCell ref="T89:U89"/>
    <mergeCell ref="V89:X89"/>
    <mergeCell ref="Y89:Z89"/>
    <mergeCell ref="AB89:AC89"/>
    <mergeCell ref="AD89:AE89"/>
    <mergeCell ref="AF89:AH89"/>
    <mergeCell ref="AI89:AK89"/>
    <mergeCell ref="C89:D89"/>
    <mergeCell ref="E89:F89"/>
    <mergeCell ref="G89:H89"/>
    <mergeCell ref="I89:M89"/>
    <mergeCell ref="N89:O89"/>
    <mergeCell ref="P89:Q89"/>
    <mergeCell ref="R89:S89"/>
    <mergeCell ref="AL92:AM92"/>
    <mergeCell ref="AN92:AO92"/>
    <mergeCell ref="T92:U92"/>
    <mergeCell ref="V92:X92"/>
    <mergeCell ref="Y92:Z92"/>
    <mergeCell ref="AB92:AC92"/>
    <mergeCell ref="AD92:AE92"/>
    <mergeCell ref="AF92:AH92"/>
    <mergeCell ref="AI92:AK92"/>
    <mergeCell ref="AL93:AM93"/>
    <mergeCell ref="AN93:AO93"/>
    <mergeCell ref="T93:U93"/>
    <mergeCell ref="V93:X93"/>
    <mergeCell ref="Y93:Z93"/>
    <mergeCell ref="AB93:AC93"/>
    <mergeCell ref="AD93:AE93"/>
    <mergeCell ref="AF93:AH93"/>
    <mergeCell ref="AI93:AK93"/>
    <mergeCell ref="AL90:AM90"/>
    <mergeCell ref="AN90:AO90"/>
    <mergeCell ref="AP90:AQ90"/>
    <mergeCell ref="AR90:AS90"/>
    <mergeCell ref="AT90:AU90"/>
    <mergeCell ref="AV90:AX90"/>
    <mergeCell ref="AY90:BA90"/>
    <mergeCell ref="BB90:BC90"/>
    <mergeCell ref="T90:U90"/>
    <mergeCell ref="V90:X90"/>
    <mergeCell ref="Y90:Z90"/>
    <mergeCell ref="AB90:AC90"/>
    <mergeCell ref="AD90:AE90"/>
    <mergeCell ref="AF90:AH90"/>
    <mergeCell ref="AI90:AK90"/>
    <mergeCell ref="C90:D90"/>
    <mergeCell ref="E90:F90"/>
    <mergeCell ref="G90:H90"/>
    <mergeCell ref="I90:M90"/>
    <mergeCell ref="N90:O90"/>
    <mergeCell ref="P90:Q90"/>
    <mergeCell ref="R90:S90"/>
    <mergeCell ref="T91:U91"/>
    <mergeCell ref="V91:X91"/>
    <mergeCell ref="Y91:Z91"/>
    <mergeCell ref="AB91:AC91"/>
    <mergeCell ref="AD91:AE91"/>
    <mergeCell ref="AF91:AH91"/>
    <mergeCell ref="AI91:AK91"/>
    <mergeCell ref="AL91:AM91"/>
    <mergeCell ref="AN91:AO91"/>
    <mergeCell ref="AR91:AS91"/>
    <mergeCell ref="AT91:AU91"/>
    <mergeCell ref="AV91:AX91"/>
    <mergeCell ref="AY91:BA91"/>
    <mergeCell ref="BB91:BC91"/>
    <mergeCell ref="C93:D93"/>
    <mergeCell ref="E93:F93"/>
    <mergeCell ref="G93:H93"/>
    <mergeCell ref="I93:M93"/>
    <mergeCell ref="N93:O93"/>
    <mergeCell ref="P93:Q93"/>
    <mergeCell ref="R93:S93"/>
    <mergeCell ref="AP93:AQ93"/>
    <mergeCell ref="AR93:AS93"/>
    <mergeCell ref="AT93:AU93"/>
    <mergeCell ref="AV93:AX93"/>
    <mergeCell ref="AY93:BA93"/>
    <mergeCell ref="BB93:BC93"/>
    <mergeCell ref="AP91:AQ91"/>
    <mergeCell ref="AP92:AQ92"/>
    <mergeCell ref="AR92:AS92"/>
    <mergeCell ref="AT92:AU92"/>
    <mergeCell ref="AV92:AX92"/>
    <mergeCell ref="AY92:BA92"/>
    <mergeCell ref="BB92:BC92"/>
    <mergeCell ref="T95:U95"/>
    <mergeCell ref="V95:X95"/>
    <mergeCell ref="Y95:Z95"/>
    <mergeCell ref="AB95:AC95"/>
    <mergeCell ref="AD95:AE95"/>
    <mergeCell ref="AF95:AH95"/>
    <mergeCell ref="AI95:AK95"/>
    <mergeCell ref="C95:D95"/>
    <mergeCell ref="E95:F95"/>
    <mergeCell ref="G95:H95"/>
    <mergeCell ref="I95:M95"/>
    <mergeCell ref="N95:O95"/>
    <mergeCell ref="P95:Q95"/>
    <mergeCell ref="R95:S95"/>
    <mergeCell ref="AL96:AM96"/>
    <mergeCell ref="AN96:AO96"/>
    <mergeCell ref="T96:U96"/>
    <mergeCell ref="V96:X96"/>
    <mergeCell ref="Y96:Z96"/>
    <mergeCell ref="AB96:AC96"/>
    <mergeCell ref="AD96:AE96"/>
    <mergeCell ref="AF96:AH96"/>
    <mergeCell ref="AI96:AK96"/>
    <mergeCell ref="C91:D91"/>
    <mergeCell ref="E91:F91"/>
    <mergeCell ref="G91:H91"/>
    <mergeCell ref="I91:M91"/>
    <mergeCell ref="N91:O91"/>
    <mergeCell ref="P91:Q91"/>
    <mergeCell ref="R91:S91"/>
    <mergeCell ref="C92:D92"/>
    <mergeCell ref="E92:F92"/>
    <mergeCell ref="G92:H92"/>
    <mergeCell ref="I92:M92"/>
    <mergeCell ref="N92:O92"/>
    <mergeCell ref="P92:Q92"/>
    <mergeCell ref="R92:S92"/>
    <mergeCell ref="AL94:AM94"/>
    <mergeCell ref="AN94:AO94"/>
    <mergeCell ref="AP94:AQ94"/>
    <mergeCell ref="AR94:AS94"/>
    <mergeCell ref="AT94:AU94"/>
    <mergeCell ref="AV94:AX94"/>
    <mergeCell ref="AY94:BA94"/>
    <mergeCell ref="BB94:BC94"/>
    <mergeCell ref="T94:U94"/>
    <mergeCell ref="V94:X94"/>
    <mergeCell ref="Y94:Z94"/>
    <mergeCell ref="AB94:AC94"/>
    <mergeCell ref="AD94:AE94"/>
    <mergeCell ref="AF94:AH94"/>
    <mergeCell ref="AI94:AK94"/>
    <mergeCell ref="C94:D94"/>
    <mergeCell ref="E94:F94"/>
    <mergeCell ref="G94:H94"/>
    <mergeCell ref="I94:M94"/>
    <mergeCell ref="N94:O94"/>
    <mergeCell ref="P94:Q94"/>
    <mergeCell ref="R94:S94"/>
    <mergeCell ref="AP95:AQ95"/>
    <mergeCell ref="AP96:AQ96"/>
    <mergeCell ref="AR96:AS96"/>
    <mergeCell ref="AT96:AU96"/>
    <mergeCell ref="AV96:AX96"/>
    <mergeCell ref="AY96:BA96"/>
    <mergeCell ref="BB96:BC96"/>
    <mergeCell ref="AL95:AM95"/>
    <mergeCell ref="AN95:AO95"/>
    <mergeCell ref="AR95:AS95"/>
    <mergeCell ref="AT95:AU95"/>
    <mergeCell ref="AV95:AX95"/>
    <mergeCell ref="AY95:BA95"/>
    <mergeCell ref="BB95:BC95"/>
    <mergeCell ref="C96:D96"/>
    <mergeCell ref="E96:F96"/>
    <mergeCell ref="G96:H96"/>
    <mergeCell ref="I96:M96"/>
    <mergeCell ref="N96:O96"/>
    <mergeCell ref="P96:Q96"/>
    <mergeCell ref="R96:S96"/>
    <mergeCell ref="AL97:AM97"/>
    <mergeCell ref="AN97:AO97"/>
    <mergeCell ref="AP97:AQ97"/>
    <mergeCell ref="AR97:AS97"/>
    <mergeCell ref="AT97:AU97"/>
    <mergeCell ref="AV97:AX97"/>
    <mergeCell ref="AY97:BA97"/>
    <mergeCell ref="BB97:BC97"/>
    <mergeCell ref="T97:U97"/>
    <mergeCell ref="V97:X97"/>
    <mergeCell ref="Y97:Z97"/>
    <mergeCell ref="AB97:AC97"/>
    <mergeCell ref="AD97:AE97"/>
    <mergeCell ref="AF97:AH97"/>
    <mergeCell ref="AI97:AK97"/>
    <mergeCell ref="C97:D97"/>
    <mergeCell ref="E97:F97"/>
    <mergeCell ref="G97:H97"/>
    <mergeCell ref="I97:M97"/>
    <mergeCell ref="N97:O97"/>
    <mergeCell ref="P97:Q97"/>
    <mergeCell ref="R97:S97"/>
    <mergeCell ref="AL98:AM98"/>
    <mergeCell ref="AN98:AO98"/>
    <mergeCell ref="AP98:AQ98"/>
    <mergeCell ref="AR98:AS98"/>
    <mergeCell ref="AT98:AU98"/>
    <mergeCell ref="AV98:AX98"/>
    <mergeCell ref="AY98:BA98"/>
    <mergeCell ref="BB98:BC98"/>
    <mergeCell ref="T98:U98"/>
    <mergeCell ref="V98:X98"/>
    <mergeCell ref="Y98:Z98"/>
    <mergeCell ref="AB98:AC98"/>
    <mergeCell ref="AD98:AE98"/>
    <mergeCell ref="AF98:AH98"/>
    <mergeCell ref="AI98:AK98"/>
    <mergeCell ref="C98:D98"/>
    <mergeCell ref="E98:F98"/>
    <mergeCell ref="G98:H98"/>
    <mergeCell ref="I98:M98"/>
    <mergeCell ref="N98:O98"/>
    <mergeCell ref="P98:Q98"/>
    <mergeCell ref="R98:S98"/>
    <mergeCell ref="AL101:AM101"/>
    <mergeCell ref="AN101:AO101"/>
    <mergeCell ref="T101:U101"/>
    <mergeCell ref="V101:X101"/>
    <mergeCell ref="Y101:Z101"/>
    <mergeCell ref="AB101:AC101"/>
    <mergeCell ref="AD101:AE101"/>
    <mergeCell ref="AF101:AH101"/>
    <mergeCell ref="AI101:AK101"/>
    <mergeCell ref="AL102:AM102"/>
    <mergeCell ref="AN102:AO102"/>
    <mergeCell ref="T102:U102"/>
    <mergeCell ref="V102:X102"/>
    <mergeCell ref="Y102:Z102"/>
    <mergeCell ref="AB102:AC102"/>
    <mergeCell ref="AD102:AE102"/>
    <mergeCell ref="AF102:AH102"/>
    <mergeCell ref="AI102:AK102"/>
    <mergeCell ref="AL99:AM99"/>
    <mergeCell ref="AN99:AO99"/>
    <mergeCell ref="AP99:AQ99"/>
    <mergeCell ref="AR99:AS99"/>
    <mergeCell ref="AT99:AU99"/>
    <mergeCell ref="AV99:AX99"/>
    <mergeCell ref="AY99:BA99"/>
    <mergeCell ref="BB99:BC99"/>
    <mergeCell ref="T99:U99"/>
    <mergeCell ref="V99:X99"/>
    <mergeCell ref="Y99:Z99"/>
    <mergeCell ref="AB99:AC99"/>
    <mergeCell ref="AD99:AE99"/>
    <mergeCell ref="AF99:AH99"/>
    <mergeCell ref="AI99:AK99"/>
    <mergeCell ref="C99:D99"/>
    <mergeCell ref="E99:F99"/>
    <mergeCell ref="G99:H99"/>
    <mergeCell ref="I99:M99"/>
    <mergeCell ref="N99:O99"/>
    <mergeCell ref="P99:Q99"/>
    <mergeCell ref="R99:S99"/>
    <mergeCell ref="T100:U100"/>
    <mergeCell ref="V100:X100"/>
    <mergeCell ref="Y100:Z100"/>
    <mergeCell ref="AB100:AC100"/>
    <mergeCell ref="AD100:AE100"/>
    <mergeCell ref="AF100:AH100"/>
    <mergeCell ref="AI100:AK100"/>
    <mergeCell ref="AL100:AM100"/>
    <mergeCell ref="AN100:AO100"/>
    <mergeCell ref="AR100:AS100"/>
    <mergeCell ref="AT100:AU100"/>
    <mergeCell ref="AV100:AX100"/>
    <mergeCell ref="AY100:BA100"/>
    <mergeCell ref="BB100:BC100"/>
    <mergeCell ref="C102:D102"/>
    <mergeCell ref="E102:F102"/>
    <mergeCell ref="G102:H102"/>
    <mergeCell ref="I102:M102"/>
    <mergeCell ref="N102:O102"/>
    <mergeCell ref="P102:Q102"/>
    <mergeCell ref="R102:S102"/>
    <mergeCell ref="AP102:AQ102"/>
    <mergeCell ref="AR102:AS102"/>
    <mergeCell ref="AT102:AU102"/>
    <mergeCell ref="AV102:AX102"/>
    <mergeCell ref="AY102:BA102"/>
    <mergeCell ref="BB102:BC102"/>
    <mergeCell ref="AP100:AQ100"/>
    <mergeCell ref="AP101:AQ101"/>
    <mergeCell ref="AR101:AS101"/>
    <mergeCell ref="AT101:AU101"/>
    <mergeCell ref="AV101:AX101"/>
    <mergeCell ref="AY101:BA101"/>
    <mergeCell ref="BB101:BC101"/>
    <mergeCell ref="T104:U104"/>
    <mergeCell ref="V104:X104"/>
    <mergeCell ref="Y104:Z104"/>
    <mergeCell ref="AB104:AC104"/>
    <mergeCell ref="AD104:AE104"/>
    <mergeCell ref="AF104:AH104"/>
    <mergeCell ref="AI104:AK104"/>
    <mergeCell ref="C104:D104"/>
    <mergeCell ref="E104:F104"/>
    <mergeCell ref="G104:H104"/>
    <mergeCell ref="I104:M104"/>
    <mergeCell ref="N104:O104"/>
    <mergeCell ref="P104:Q104"/>
    <mergeCell ref="R104:S104"/>
    <mergeCell ref="AL105:AM105"/>
    <mergeCell ref="AN105:AO105"/>
    <mergeCell ref="T105:U105"/>
    <mergeCell ref="V105:X105"/>
    <mergeCell ref="Y105:Z105"/>
    <mergeCell ref="AB105:AC105"/>
    <mergeCell ref="AD105:AE105"/>
    <mergeCell ref="AF105:AH105"/>
    <mergeCell ref="AI105:AK105"/>
    <mergeCell ref="C100:D100"/>
    <mergeCell ref="E100:F100"/>
    <mergeCell ref="G100:H100"/>
    <mergeCell ref="I100:M100"/>
    <mergeCell ref="N100:O100"/>
    <mergeCell ref="P100:Q100"/>
    <mergeCell ref="R100:S100"/>
    <mergeCell ref="C101:D101"/>
    <mergeCell ref="E101:F101"/>
    <mergeCell ref="G101:H101"/>
    <mergeCell ref="I101:M101"/>
    <mergeCell ref="N101:O101"/>
    <mergeCell ref="P101:Q101"/>
    <mergeCell ref="R101:S101"/>
    <mergeCell ref="AL103:AM103"/>
    <mergeCell ref="AN103:AO103"/>
    <mergeCell ref="AP103:AQ103"/>
    <mergeCell ref="AR103:AS103"/>
    <mergeCell ref="AT103:AU103"/>
    <mergeCell ref="AV103:AX103"/>
    <mergeCell ref="AY103:BA103"/>
    <mergeCell ref="BB103:BC103"/>
    <mergeCell ref="T103:U103"/>
    <mergeCell ref="V103:X103"/>
    <mergeCell ref="Y103:Z103"/>
    <mergeCell ref="AB103:AC103"/>
    <mergeCell ref="AD103:AE103"/>
    <mergeCell ref="AF103:AH103"/>
    <mergeCell ref="AI103:AK103"/>
    <mergeCell ref="C103:D103"/>
    <mergeCell ref="E103:F103"/>
    <mergeCell ref="G103:H103"/>
    <mergeCell ref="I103:M103"/>
    <mergeCell ref="N103:O103"/>
    <mergeCell ref="P103:Q103"/>
    <mergeCell ref="R103:S103"/>
    <mergeCell ref="AP104:AQ104"/>
    <mergeCell ref="AP105:AQ105"/>
    <mergeCell ref="AR105:AS105"/>
    <mergeCell ref="AT105:AU105"/>
    <mergeCell ref="AV105:AX105"/>
    <mergeCell ref="AY105:BA105"/>
    <mergeCell ref="BB105:BC105"/>
    <mergeCell ref="AL104:AM104"/>
    <mergeCell ref="AN104:AO104"/>
    <mergeCell ref="AR104:AS104"/>
    <mergeCell ref="AT104:AU104"/>
    <mergeCell ref="AV104:AX104"/>
    <mergeCell ref="AY104:BA104"/>
    <mergeCell ref="BB104:BC104"/>
    <mergeCell ref="C105:D105"/>
    <mergeCell ref="E105:F105"/>
    <mergeCell ref="G105:H105"/>
    <mergeCell ref="I105:M105"/>
    <mergeCell ref="N105:O105"/>
    <mergeCell ref="P105:Q105"/>
    <mergeCell ref="R105:S105"/>
    <mergeCell ref="AL106:AM106"/>
    <mergeCell ref="AN106:AO106"/>
    <mergeCell ref="AP106:AQ106"/>
    <mergeCell ref="AR106:AS106"/>
    <mergeCell ref="AT106:AU106"/>
    <mergeCell ref="AV106:AX106"/>
    <mergeCell ref="AY106:BA106"/>
    <mergeCell ref="BB106:BC106"/>
    <mergeCell ref="T106:U106"/>
    <mergeCell ref="V106:X106"/>
    <mergeCell ref="Y106:Z106"/>
    <mergeCell ref="AB106:AC106"/>
    <mergeCell ref="AD106:AE106"/>
    <mergeCell ref="AF106:AH106"/>
    <mergeCell ref="AI106:AK106"/>
    <mergeCell ref="C106:D106"/>
    <mergeCell ref="E106:F106"/>
    <mergeCell ref="G106:H106"/>
    <mergeCell ref="I106:M106"/>
    <mergeCell ref="N106:O106"/>
    <mergeCell ref="P106:Q106"/>
    <mergeCell ref="R106:S106"/>
    <mergeCell ref="AL107:AM107"/>
    <mergeCell ref="AN107:AO107"/>
    <mergeCell ref="AP107:AQ107"/>
    <mergeCell ref="AR107:AS107"/>
    <mergeCell ref="AT107:AU107"/>
    <mergeCell ref="AV107:AX107"/>
    <mergeCell ref="AY107:BA107"/>
    <mergeCell ref="BB107:BC107"/>
    <mergeCell ref="T107:U107"/>
    <mergeCell ref="V107:X107"/>
    <mergeCell ref="Y107:Z107"/>
    <mergeCell ref="AB107:AC107"/>
    <mergeCell ref="AD107:AE107"/>
    <mergeCell ref="AF107:AH107"/>
    <mergeCell ref="AI107:AK107"/>
    <mergeCell ref="C107:D107"/>
    <mergeCell ref="E107:F107"/>
    <mergeCell ref="G107:H107"/>
    <mergeCell ref="I107:M107"/>
    <mergeCell ref="N107:O107"/>
    <mergeCell ref="P107:Q107"/>
    <mergeCell ref="R107:S107"/>
    <mergeCell ref="AL110:AM110"/>
    <mergeCell ref="AN110:AO110"/>
    <mergeCell ref="T110:U110"/>
    <mergeCell ref="V110:X110"/>
    <mergeCell ref="Y110:Z110"/>
    <mergeCell ref="AB110:AC110"/>
    <mergeCell ref="AD110:AE110"/>
    <mergeCell ref="AF110:AH110"/>
    <mergeCell ref="AI110:AK110"/>
    <mergeCell ref="AL111:AM111"/>
    <mergeCell ref="AN111:AO111"/>
    <mergeCell ref="T111:U111"/>
    <mergeCell ref="V111:X111"/>
    <mergeCell ref="Y111:Z111"/>
    <mergeCell ref="AB111:AC111"/>
    <mergeCell ref="AD111:AE111"/>
    <mergeCell ref="AF111:AH111"/>
    <mergeCell ref="AI111:AK111"/>
    <mergeCell ref="AL108:AM108"/>
    <mergeCell ref="AN108:AO108"/>
    <mergeCell ref="AP108:AQ108"/>
    <mergeCell ref="AR108:AS108"/>
    <mergeCell ref="AT108:AU108"/>
    <mergeCell ref="AV108:AX108"/>
    <mergeCell ref="AY108:BA108"/>
    <mergeCell ref="BB108:BC108"/>
    <mergeCell ref="T108:U108"/>
    <mergeCell ref="V108:X108"/>
    <mergeCell ref="Y108:Z108"/>
    <mergeCell ref="AB108:AC108"/>
    <mergeCell ref="AD108:AE108"/>
    <mergeCell ref="AF108:AH108"/>
    <mergeCell ref="AI108:AK108"/>
    <mergeCell ref="C108:D108"/>
    <mergeCell ref="E108:F108"/>
    <mergeCell ref="G108:H108"/>
    <mergeCell ref="I108:M108"/>
    <mergeCell ref="N108:O108"/>
    <mergeCell ref="P108:Q108"/>
    <mergeCell ref="R108:S108"/>
    <mergeCell ref="T109:U109"/>
    <mergeCell ref="V109:X109"/>
    <mergeCell ref="Y109:Z109"/>
    <mergeCell ref="AB109:AC109"/>
    <mergeCell ref="AD109:AE109"/>
    <mergeCell ref="AF109:AH109"/>
    <mergeCell ref="AI109:AK109"/>
    <mergeCell ref="AL109:AM109"/>
    <mergeCell ref="AN109:AO109"/>
    <mergeCell ref="AR109:AS109"/>
    <mergeCell ref="AT109:AU109"/>
    <mergeCell ref="AV109:AX109"/>
    <mergeCell ref="AY109:BA109"/>
    <mergeCell ref="BB109:BC109"/>
    <mergeCell ref="C111:D111"/>
    <mergeCell ref="E111:F111"/>
    <mergeCell ref="G111:H111"/>
    <mergeCell ref="I111:M111"/>
    <mergeCell ref="N111:O111"/>
    <mergeCell ref="P111:Q111"/>
    <mergeCell ref="R111:S111"/>
    <mergeCell ref="AP111:AQ111"/>
    <mergeCell ref="AR111:AS111"/>
    <mergeCell ref="AT111:AU111"/>
    <mergeCell ref="AV111:AX111"/>
    <mergeCell ref="AY111:BA111"/>
    <mergeCell ref="BB111:BC111"/>
    <mergeCell ref="AP109:AQ109"/>
    <mergeCell ref="AP110:AQ110"/>
    <mergeCell ref="AR110:AS110"/>
    <mergeCell ref="AT110:AU110"/>
    <mergeCell ref="AV110:AX110"/>
    <mergeCell ref="AY110:BA110"/>
    <mergeCell ref="BB110:BC110"/>
    <mergeCell ref="T113:U113"/>
    <mergeCell ref="V113:X113"/>
    <mergeCell ref="Y113:Z113"/>
    <mergeCell ref="AB113:AC113"/>
    <mergeCell ref="AD113:AE113"/>
    <mergeCell ref="AF113:AH113"/>
    <mergeCell ref="AI113:AK113"/>
    <mergeCell ref="C113:D113"/>
    <mergeCell ref="E113:F113"/>
    <mergeCell ref="G113:H113"/>
    <mergeCell ref="I113:M113"/>
    <mergeCell ref="N113:O113"/>
    <mergeCell ref="P113:Q113"/>
    <mergeCell ref="R113:S113"/>
    <mergeCell ref="AL114:AM114"/>
    <mergeCell ref="AN114:AO114"/>
    <mergeCell ref="T114:U114"/>
    <mergeCell ref="V114:X114"/>
    <mergeCell ref="Y114:Z114"/>
    <mergeCell ref="AB114:AC114"/>
    <mergeCell ref="AD114:AE114"/>
    <mergeCell ref="AF114:AH114"/>
    <mergeCell ref="AI114:AK114"/>
    <mergeCell ref="C109:D109"/>
    <mergeCell ref="E109:F109"/>
    <mergeCell ref="G109:H109"/>
    <mergeCell ref="I109:M109"/>
    <mergeCell ref="N109:O109"/>
    <mergeCell ref="P109:Q109"/>
    <mergeCell ref="R109:S109"/>
    <mergeCell ref="C110:D110"/>
    <mergeCell ref="E110:F110"/>
    <mergeCell ref="G110:H110"/>
    <mergeCell ref="I110:M110"/>
    <mergeCell ref="N110:O110"/>
    <mergeCell ref="P110:Q110"/>
    <mergeCell ref="R110:S110"/>
    <mergeCell ref="AL112:AM112"/>
    <mergeCell ref="AN112:AO112"/>
    <mergeCell ref="AP112:AQ112"/>
    <mergeCell ref="AR112:AS112"/>
    <mergeCell ref="AT112:AU112"/>
    <mergeCell ref="AV112:AX112"/>
    <mergeCell ref="AY112:BA112"/>
    <mergeCell ref="BB112:BC112"/>
    <mergeCell ref="T112:U112"/>
    <mergeCell ref="V112:X112"/>
    <mergeCell ref="Y112:Z112"/>
    <mergeCell ref="AB112:AC112"/>
    <mergeCell ref="AD112:AE112"/>
    <mergeCell ref="AF112:AH112"/>
    <mergeCell ref="AI112:AK112"/>
    <mergeCell ref="C112:D112"/>
    <mergeCell ref="E112:F112"/>
    <mergeCell ref="G112:H112"/>
    <mergeCell ref="I112:M112"/>
    <mergeCell ref="N112:O112"/>
    <mergeCell ref="P112:Q112"/>
    <mergeCell ref="R112:S112"/>
    <mergeCell ref="AP113:AQ113"/>
    <mergeCell ref="AP114:AQ114"/>
    <mergeCell ref="AR114:AS114"/>
    <mergeCell ref="AT114:AU114"/>
    <mergeCell ref="AV114:AX114"/>
    <mergeCell ref="AY114:BA114"/>
    <mergeCell ref="BB114:BC114"/>
    <mergeCell ref="AL113:AM113"/>
    <mergeCell ref="AN113:AO113"/>
    <mergeCell ref="AR113:AS113"/>
    <mergeCell ref="AT113:AU113"/>
    <mergeCell ref="AV113:AX113"/>
    <mergeCell ref="AY113:BA113"/>
    <mergeCell ref="BB113:BC113"/>
    <mergeCell ref="C114:D114"/>
    <mergeCell ref="E114:F114"/>
    <mergeCell ref="G114:H114"/>
    <mergeCell ref="I114:M114"/>
    <mergeCell ref="N114:O114"/>
    <mergeCell ref="P114:Q114"/>
    <mergeCell ref="R114:S114"/>
    <mergeCell ref="AL115:AM115"/>
    <mergeCell ref="AN115:AO115"/>
    <mergeCell ref="AP115:AQ115"/>
    <mergeCell ref="AR115:AS115"/>
    <mergeCell ref="AT115:AU115"/>
    <mergeCell ref="AV115:AX115"/>
    <mergeCell ref="AY115:BA115"/>
    <mergeCell ref="BB115:BC115"/>
    <mergeCell ref="T115:U115"/>
    <mergeCell ref="V115:X115"/>
    <mergeCell ref="Y115:Z115"/>
    <mergeCell ref="AB115:AC115"/>
    <mergeCell ref="AD115:AE115"/>
    <mergeCell ref="AF115:AH115"/>
    <mergeCell ref="AI115:AK115"/>
    <mergeCell ref="C115:D115"/>
    <mergeCell ref="E115:F115"/>
    <mergeCell ref="G115:H115"/>
    <mergeCell ref="I115:M115"/>
    <mergeCell ref="N115:O115"/>
    <mergeCell ref="P115:Q115"/>
    <mergeCell ref="R115:S115"/>
    <mergeCell ref="AL116:AM116"/>
    <mergeCell ref="AN116:AO116"/>
    <mergeCell ref="AP116:AQ116"/>
    <mergeCell ref="AR116:AS116"/>
    <mergeCell ref="AT116:AU116"/>
    <mergeCell ref="AV116:AX116"/>
    <mergeCell ref="AY116:BA116"/>
    <mergeCell ref="BB116:BC116"/>
    <mergeCell ref="T116:U116"/>
    <mergeCell ref="V116:X116"/>
    <mergeCell ref="Y116:Z116"/>
    <mergeCell ref="AB116:AC116"/>
    <mergeCell ref="AD116:AE116"/>
    <mergeCell ref="AF116:AH116"/>
    <mergeCell ref="AI116:AK116"/>
    <mergeCell ref="C116:D116"/>
    <mergeCell ref="E116:F116"/>
    <mergeCell ref="G116:H116"/>
    <mergeCell ref="I116:M116"/>
    <mergeCell ref="N116:O116"/>
    <mergeCell ref="P116:Q116"/>
    <mergeCell ref="R116:S116"/>
    <mergeCell ref="AL119:AM119"/>
    <mergeCell ref="AN119:AO119"/>
    <mergeCell ref="T119:U119"/>
    <mergeCell ref="V119:X119"/>
    <mergeCell ref="Y119:Z119"/>
    <mergeCell ref="AB119:AC119"/>
    <mergeCell ref="AD119:AE119"/>
    <mergeCell ref="AF119:AH119"/>
    <mergeCell ref="AI119:AK119"/>
    <mergeCell ref="AL120:AM120"/>
    <mergeCell ref="AN120:AO120"/>
    <mergeCell ref="T120:U120"/>
    <mergeCell ref="V120:X120"/>
    <mergeCell ref="Y120:Z120"/>
    <mergeCell ref="AB120:AC120"/>
    <mergeCell ref="AD120:AE120"/>
    <mergeCell ref="AF120:AH120"/>
    <mergeCell ref="AI120:AK120"/>
    <mergeCell ref="AL117:AM117"/>
    <mergeCell ref="AN117:AO117"/>
    <mergeCell ref="AP117:AQ117"/>
    <mergeCell ref="AR117:AS117"/>
    <mergeCell ref="AT117:AU117"/>
    <mergeCell ref="AV117:AX117"/>
    <mergeCell ref="AY117:BA117"/>
    <mergeCell ref="BB117:BC117"/>
    <mergeCell ref="T117:U117"/>
    <mergeCell ref="V117:X117"/>
    <mergeCell ref="Y117:Z117"/>
    <mergeCell ref="AB117:AC117"/>
    <mergeCell ref="AD117:AE117"/>
    <mergeCell ref="AF117:AH117"/>
    <mergeCell ref="AI117:AK117"/>
    <mergeCell ref="C117:D117"/>
    <mergeCell ref="E117:F117"/>
    <mergeCell ref="G117:H117"/>
    <mergeCell ref="I117:M117"/>
    <mergeCell ref="N117:O117"/>
    <mergeCell ref="P117:Q117"/>
    <mergeCell ref="R117:S117"/>
    <mergeCell ref="T118:U118"/>
    <mergeCell ref="V118:X118"/>
    <mergeCell ref="Y118:Z118"/>
    <mergeCell ref="AB118:AC118"/>
    <mergeCell ref="AD118:AE118"/>
    <mergeCell ref="AF118:AH118"/>
    <mergeCell ref="AI118:AK118"/>
    <mergeCell ref="AL118:AM118"/>
    <mergeCell ref="AN118:AO118"/>
    <mergeCell ref="AR118:AS118"/>
    <mergeCell ref="AT118:AU118"/>
    <mergeCell ref="AV118:AX118"/>
    <mergeCell ref="AY118:BA118"/>
    <mergeCell ref="BB118:BC118"/>
    <mergeCell ref="C120:D120"/>
    <mergeCell ref="E120:F120"/>
    <mergeCell ref="G120:H120"/>
    <mergeCell ref="I120:M120"/>
    <mergeCell ref="N120:O120"/>
    <mergeCell ref="P120:Q120"/>
    <mergeCell ref="R120:S120"/>
    <mergeCell ref="AP120:AQ120"/>
    <mergeCell ref="AR120:AS120"/>
    <mergeCell ref="AT120:AU120"/>
    <mergeCell ref="AV120:AX120"/>
    <mergeCell ref="AY120:BA120"/>
    <mergeCell ref="BB120:BC120"/>
    <mergeCell ref="AP118:AQ118"/>
    <mergeCell ref="AP119:AQ119"/>
    <mergeCell ref="AR119:AS119"/>
    <mergeCell ref="AT119:AU119"/>
    <mergeCell ref="AV119:AX119"/>
    <mergeCell ref="AY119:BA119"/>
    <mergeCell ref="BB119:BC119"/>
    <mergeCell ref="T122:U122"/>
    <mergeCell ref="V122:X122"/>
    <mergeCell ref="Y122:Z122"/>
    <mergeCell ref="AB122:AC122"/>
    <mergeCell ref="AD122:AE122"/>
    <mergeCell ref="AF122:AH122"/>
    <mergeCell ref="AI122:AK122"/>
    <mergeCell ref="C122:D122"/>
    <mergeCell ref="E122:F122"/>
    <mergeCell ref="G122:H122"/>
    <mergeCell ref="I122:M122"/>
    <mergeCell ref="N122:O122"/>
    <mergeCell ref="P122:Q122"/>
    <mergeCell ref="R122:S122"/>
    <mergeCell ref="AL123:AM123"/>
    <mergeCell ref="AN123:AO123"/>
    <mergeCell ref="T123:U123"/>
    <mergeCell ref="V123:X123"/>
    <mergeCell ref="Y123:Z123"/>
    <mergeCell ref="AB123:AC123"/>
    <mergeCell ref="AD123:AE123"/>
    <mergeCell ref="AF123:AH123"/>
    <mergeCell ref="AI123:AK123"/>
    <mergeCell ref="C118:D118"/>
    <mergeCell ref="E118:F118"/>
    <mergeCell ref="G118:H118"/>
    <mergeCell ref="I118:M118"/>
    <mergeCell ref="N118:O118"/>
    <mergeCell ref="P118:Q118"/>
    <mergeCell ref="R118:S118"/>
    <mergeCell ref="C119:D119"/>
    <mergeCell ref="E119:F119"/>
    <mergeCell ref="G119:H119"/>
    <mergeCell ref="I119:M119"/>
    <mergeCell ref="N119:O119"/>
    <mergeCell ref="P119:Q119"/>
    <mergeCell ref="R119:S119"/>
    <mergeCell ref="AL121:AM121"/>
    <mergeCell ref="AN121:AO121"/>
    <mergeCell ref="AP121:AQ121"/>
    <mergeCell ref="AR121:AS121"/>
    <mergeCell ref="AT121:AU121"/>
    <mergeCell ref="AV121:AX121"/>
    <mergeCell ref="AY121:BA121"/>
    <mergeCell ref="BB121:BC121"/>
    <mergeCell ref="T121:U121"/>
    <mergeCell ref="V121:X121"/>
    <mergeCell ref="Y121:Z121"/>
    <mergeCell ref="AB121:AC121"/>
    <mergeCell ref="AD121:AE121"/>
    <mergeCell ref="AF121:AH121"/>
    <mergeCell ref="AI121:AK121"/>
    <mergeCell ref="C121:D121"/>
    <mergeCell ref="E121:F121"/>
    <mergeCell ref="G121:H121"/>
    <mergeCell ref="I121:M121"/>
    <mergeCell ref="N121:O121"/>
    <mergeCell ref="P121:Q121"/>
    <mergeCell ref="R121:S121"/>
    <mergeCell ref="AP122:AQ122"/>
    <mergeCell ref="AP123:AQ123"/>
    <mergeCell ref="AR123:AS123"/>
    <mergeCell ref="AT123:AU123"/>
    <mergeCell ref="AV123:AX123"/>
    <mergeCell ref="AY123:BA123"/>
    <mergeCell ref="BB123:BC123"/>
    <mergeCell ref="AL122:AM122"/>
    <mergeCell ref="AN122:AO122"/>
    <mergeCell ref="AR122:AS122"/>
    <mergeCell ref="AT122:AU122"/>
    <mergeCell ref="AV122:AX122"/>
    <mergeCell ref="AY122:BA122"/>
    <mergeCell ref="BB122:BC122"/>
    <mergeCell ref="C123:D123"/>
    <mergeCell ref="E123:F123"/>
    <mergeCell ref="G123:H123"/>
    <mergeCell ref="I123:M123"/>
    <mergeCell ref="N123:O123"/>
    <mergeCell ref="P123:Q123"/>
    <mergeCell ref="R123:S123"/>
    <mergeCell ref="AL124:AM124"/>
    <mergeCell ref="AN124:AO124"/>
    <mergeCell ref="AP124:AQ124"/>
    <mergeCell ref="AR124:AS124"/>
    <mergeCell ref="AT124:AU124"/>
    <mergeCell ref="AV124:AX124"/>
    <mergeCell ref="AY124:BA124"/>
    <mergeCell ref="BB124:BC124"/>
    <mergeCell ref="T124:U124"/>
    <mergeCell ref="V124:X124"/>
    <mergeCell ref="Y124:Z124"/>
    <mergeCell ref="AB124:AC124"/>
    <mergeCell ref="AD124:AE124"/>
    <mergeCell ref="AF124:AH124"/>
    <mergeCell ref="AI124:AK124"/>
    <mergeCell ref="C124:D124"/>
    <mergeCell ref="E124:F124"/>
    <mergeCell ref="G124:H124"/>
    <mergeCell ref="I124:M124"/>
    <mergeCell ref="N124:O124"/>
    <mergeCell ref="P124:Q124"/>
    <mergeCell ref="R124:S124"/>
    <mergeCell ref="AL125:AM125"/>
    <mergeCell ref="AN125:AO125"/>
    <mergeCell ref="AP125:AQ125"/>
    <mergeCell ref="AR125:AS125"/>
    <mergeCell ref="AT125:AU125"/>
    <mergeCell ref="AV125:AX125"/>
    <mergeCell ref="AY125:BA125"/>
    <mergeCell ref="BB125:BC125"/>
    <mergeCell ref="T125:U125"/>
    <mergeCell ref="V125:X125"/>
    <mergeCell ref="Y125:Z125"/>
    <mergeCell ref="AB125:AC125"/>
    <mergeCell ref="AD125:AE125"/>
    <mergeCell ref="AF125:AH125"/>
    <mergeCell ref="AI125:AK125"/>
    <mergeCell ref="C125:D125"/>
    <mergeCell ref="E125:F125"/>
    <mergeCell ref="G125:H125"/>
    <mergeCell ref="I125:M125"/>
    <mergeCell ref="N125:O125"/>
    <mergeCell ref="P125:Q125"/>
    <mergeCell ref="R125:S125"/>
    <mergeCell ref="AL128:AM128"/>
    <mergeCell ref="AN128:AO128"/>
    <mergeCell ref="T128:U128"/>
    <mergeCell ref="V128:X128"/>
    <mergeCell ref="Y128:Z128"/>
    <mergeCell ref="AB128:AC128"/>
    <mergeCell ref="AD128:AE128"/>
    <mergeCell ref="AF128:AH128"/>
    <mergeCell ref="AI128:AK128"/>
    <mergeCell ref="AL129:AM129"/>
    <mergeCell ref="AN129:AO129"/>
    <mergeCell ref="T129:U129"/>
    <mergeCell ref="V129:X129"/>
    <mergeCell ref="Y129:Z129"/>
    <mergeCell ref="AB129:AC129"/>
    <mergeCell ref="AD129:AE129"/>
    <mergeCell ref="AF129:AH129"/>
    <mergeCell ref="AI129:AK129"/>
    <mergeCell ref="AL126:AM126"/>
    <mergeCell ref="AN126:AO126"/>
    <mergeCell ref="AP126:AQ126"/>
    <mergeCell ref="AR126:AS126"/>
    <mergeCell ref="AT126:AU126"/>
    <mergeCell ref="AV126:AX126"/>
    <mergeCell ref="AY126:BA126"/>
    <mergeCell ref="BB126:BC126"/>
    <mergeCell ref="T126:U126"/>
    <mergeCell ref="V126:X126"/>
    <mergeCell ref="Y126:Z126"/>
    <mergeCell ref="AB126:AC126"/>
    <mergeCell ref="AD126:AE126"/>
    <mergeCell ref="AF126:AH126"/>
    <mergeCell ref="AI126:AK126"/>
    <mergeCell ref="C126:D126"/>
    <mergeCell ref="E126:F126"/>
    <mergeCell ref="G126:H126"/>
    <mergeCell ref="I126:M126"/>
    <mergeCell ref="N126:O126"/>
    <mergeCell ref="P126:Q126"/>
    <mergeCell ref="R126:S126"/>
    <mergeCell ref="T127:U127"/>
    <mergeCell ref="V127:X127"/>
    <mergeCell ref="Y127:Z127"/>
    <mergeCell ref="AB127:AC127"/>
    <mergeCell ref="AD127:AE127"/>
    <mergeCell ref="AF127:AH127"/>
    <mergeCell ref="AI127:AK127"/>
    <mergeCell ref="AL127:AM127"/>
    <mergeCell ref="AN127:AO127"/>
    <mergeCell ref="AR127:AS127"/>
    <mergeCell ref="AT127:AU127"/>
    <mergeCell ref="AV127:AX127"/>
    <mergeCell ref="AY127:BA127"/>
    <mergeCell ref="BB127:BC127"/>
    <mergeCell ref="C129:D129"/>
    <mergeCell ref="E129:F129"/>
    <mergeCell ref="G129:H129"/>
    <mergeCell ref="I129:M129"/>
    <mergeCell ref="N129:O129"/>
    <mergeCell ref="P129:Q129"/>
    <mergeCell ref="R129:S129"/>
    <mergeCell ref="AP129:AQ129"/>
    <mergeCell ref="AR129:AS129"/>
    <mergeCell ref="AT129:AU129"/>
    <mergeCell ref="AV129:AX129"/>
    <mergeCell ref="AY129:BA129"/>
    <mergeCell ref="BB129:BC129"/>
    <mergeCell ref="AP127:AQ127"/>
    <mergeCell ref="AP128:AQ128"/>
    <mergeCell ref="AR128:AS128"/>
    <mergeCell ref="AT128:AU128"/>
    <mergeCell ref="AV128:AX128"/>
    <mergeCell ref="AY128:BA128"/>
    <mergeCell ref="BB128:BC128"/>
    <mergeCell ref="T131:U131"/>
    <mergeCell ref="V131:X131"/>
    <mergeCell ref="Y131:Z131"/>
    <mergeCell ref="AB131:AC131"/>
    <mergeCell ref="AD131:AE131"/>
    <mergeCell ref="AF131:AH131"/>
    <mergeCell ref="AI131:AK131"/>
    <mergeCell ref="C131:D131"/>
    <mergeCell ref="E131:F131"/>
    <mergeCell ref="G131:H131"/>
    <mergeCell ref="I131:M131"/>
    <mergeCell ref="N131:O131"/>
    <mergeCell ref="P131:Q131"/>
    <mergeCell ref="R131:S131"/>
    <mergeCell ref="AL132:AM132"/>
    <mergeCell ref="AN132:AO132"/>
    <mergeCell ref="T132:U132"/>
    <mergeCell ref="V132:X132"/>
    <mergeCell ref="Y132:Z132"/>
    <mergeCell ref="AB132:AC132"/>
    <mergeCell ref="AD132:AE132"/>
    <mergeCell ref="AF132:AH132"/>
    <mergeCell ref="AI132:AK132"/>
    <mergeCell ref="C127:D127"/>
    <mergeCell ref="E127:F127"/>
    <mergeCell ref="G127:H127"/>
    <mergeCell ref="I127:M127"/>
    <mergeCell ref="N127:O127"/>
    <mergeCell ref="P127:Q127"/>
    <mergeCell ref="R127:S127"/>
    <mergeCell ref="C128:D128"/>
    <mergeCell ref="E128:F128"/>
    <mergeCell ref="G128:H128"/>
    <mergeCell ref="I128:M128"/>
    <mergeCell ref="N128:O128"/>
    <mergeCell ref="P128:Q128"/>
    <mergeCell ref="R128:S128"/>
    <mergeCell ref="AL130:AM130"/>
    <mergeCell ref="AN130:AO130"/>
    <mergeCell ref="AP130:AQ130"/>
    <mergeCell ref="AR130:AS130"/>
    <mergeCell ref="AT130:AU130"/>
    <mergeCell ref="AV130:AX130"/>
    <mergeCell ref="AY130:BA130"/>
    <mergeCell ref="BB130:BC130"/>
    <mergeCell ref="T130:U130"/>
    <mergeCell ref="V130:X130"/>
    <mergeCell ref="Y130:Z130"/>
    <mergeCell ref="AB130:AC130"/>
    <mergeCell ref="AD130:AE130"/>
    <mergeCell ref="AF130:AH130"/>
    <mergeCell ref="AI130:AK130"/>
    <mergeCell ref="C130:D130"/>
    <mergeCell ref="E130:F130"/>
    <mergeCell ref="G130:H130"/>
    <mergeCell ref="I130:M130"/>
    <mergeCell ref="N130:O130"/>
    <mergeCell ref="P130:Q130"/>
    <mergeCell ref="R130:S130"/>
    <mergeCell ref="AP131:AQ131"/>
    <mergeCell ref="AP132:AQ132"/>
    <mergeCell ref="AR132:AS132"/>
    <mergeCell ref="AT132:AU132"/>
    <mergeCell ref="AV132:AX132"/>
    <mergeCell ref="AY132:BA132"/>
    <mergeCell ref="BB132:BC132"/>
    <mergeCell ref="AL131:AM131"/>
    <mergeCell ref="AN131:AO131"/>
    <mergeCell ref="AR131:AS131"/>
    <mergeCell ref="AT131:AU131"/>
    <mergeCell ref="AV131:AX131"/>
    <mergeCell ref="AY131:BA131"/>
    <mergeCell ref="BB131:BC131"/>
    <mergeCell ref="C132:D132"/>
    <mergeCell ref="E132:F132"/>
    <mergeCell ref="G132:H132"/>
    <mergeCell ref="I132:M132"/>
    <mergeCell ref="N132:O132"/>
    <mergeCell ref="P132:Q132"/>
    <mergeCell ref="R132:S132"/>
    <mergeCell ref="AL133:AM133"/>
    <mergeCell ref="AN133:AO133"/>
    <mergeCell ref="AP133:AQ133"/>
    <mergeCell ref="AR133:AS133"/>
    <mergeCell ref="AT133:AU133"/>
    <mergeCell ref="AV133:AX133"/>
    <mergeCell ref="AY133:BA133"/>
    <mergeCell ref="BB133:BC133"/>
    <mergeCell ref="T133:U133"/>
    <mergeCell ref="V133:X133"/>
    <mergeCell ref="Y133:Z133"/>
    <mergeCell ref="AB133:AC133"/>
    <mergeCell ref="AD133:AE133"/>
    <mergeCell ref="AF133:AH133"/>
    <mergeCell ref="AI133:AK133"/>
    <mergeCell ref="C133:D133"/>
    <mergeCell ref="E133:F133"/>
    <mergeCell ref="G133:H133"/>
    <mergeCell ref="I133:M133"/>
    <mergeCell ref="N133:O133"/>
    <mergeCell ref="P133:Q133"/>
    <mergeCell ref="R133:S133"/>
    <mergeCell ref="AL134:AM134"/>
    <mergeCell ref="AN134:AO134"/>
    <mergeCell ref="AP134:AQ134"/>
    <mergeCell ref="AR134:AS134"/>
    <mergeCell ref="AT134:AU134"/>
    <mergeCell ref="AV134:AX134"/>
    <mergeCell ref="AY134:BA134"/>
    <mergeCell ref="BB134:BC134"/>
    <mergeCell ref="T134:U134"/>
    <mergeCell ref="V134:X134"/>
    <mergeCell ref="Y134:Z134"/>
    <mergeCell ref="AB134:AC134"/>
    <mergeCell ref="AD134:AE134"/>
    <mergeCell ref="AF134:AH134"/>
    <mergeCell ref="AI134:AK134"/>
    <mergeCell ref="C134:D134"/>
    <mergeCell ref="E134:F134"/>
    <mergeCell ref="G134:H134"/>
    <mergeCell ref="I134:M134"/>
    <mergeCell ref="N134:O134"/>
    <mergeCell ref="P134:Q134"/>
    <mergeCell ref="R134:S134"/>
    <mergeCell ref="AL137:AM137"/>
    <mergeCell ref="AN137:AO137"/>
    <mergeCell ref="T137:U137"/>
    <mergeCell ref="V137:X137"/>
    <mergeCell ref="Y137:Z137"/>
    <mergeCell ref="AB137:AC137"/>
    <mergeCell ref="AD137:AE137"/>
    <mergeCell ref="AF137:AH137"/>
    <mergeCell ref="AI137:AK137"/>
    <mergeCell ref="AL138:AM138"/>
    <mergeCell ref="AN138:AO138"/>
    <mergeCell ref="T138:U138"/>
    <mergeCell ref="V138:X138"/>
    <mergeCell ref="Y138:Z138"/>
    <mergeCell ref="AB138:AC138"/>
    <mergeCell ref="AD138:AE138"/>
    <mergeCell ref="AF138:AH138"/>
    <mergeCell ref="AI138:AK138"/>
    <mergeCell ref="AL135:AM135"/>
    <mergeCell ref="AN135:AO135"/>
    <mergeCell ref="AP135:AQ135"/>
    <mergeCell ref="AR135:AS135"/>
    <mergeCell ref="AT135:AU135"/>
    <mergeCell ref="AV135:AX135"/>
    <mergeCell ref="AY135:BA135"/>
    <mergeCell ref="BB135:BC135"/>
    <mergeCell ref="T135:U135"/>
    <mergeCell ref="V135:X135"/>
    <mergeCell ref="Y135:Z135"/>
    <mergeCell ref="AB135:AC135"/>
    <mergeCell ref="AD135:AE135"/>
    <mergeCell ref="AF135:AH135"/>
    <mergeCell ref="AI135:AK135"/>
    <mergeCell ref="C135:D135"/>
    <mergeCell ref="E135:F135"/>
    <mergeCell ref="G135:H135"/>
    <mergeCell ref="I135:M135"/>
    <mergeCell ref="N135:O135"/>
    <mergeCell ref="P135:Q135"/>
    <mergeCell ref="R135:S135"/>
    <mergeCell ref="T136:U136"/>
    <mergeCell ref="V136:X136"/>
    <mergeCell ref="Y136:Z136"/>
    <mergeCell ref="AB136:AC136"/>
    <mergeCell ref="AD136:AE136"/>
    <mergeCell ref="AF136:AH136"/>
    <mergeCell ref="AI136:AK136"/>
    <mergeCell ref="AL136:AM136"/>
    <mergeCell ref="AN136:AO136"/>
    <mergeCell ref="AR136:AS136"/>
    <mergeCell ref="AT136:AU136"/>
    <mergeCell ref="AV136:AX136"/>
    <mergeCell ref="AY136:BA136"/>
    <mergeCell ref="BB136:BC136"/>
    <mergeCell ref="C138:D138"/>
    <mergeCell ref="E138:F138"/>
    <mergeCell ref="G138:H138"/>
    <mergeCell ref="I138:M138"/>
    <mergeCell ref="N138:O138"/>
    <mergeCell ref="P138:Q138"/>
    <mergeCell ref="R138:S138"/>
    <mergeCell ref="AP138:AQ138"/>
    <mergeCell ref="AR138:AS138"/>
    <mergeCell ref="AT138:AU138"/>
    <mergeCell ref="AV138:AX138"/>
    <mergeCell ref="AY138:BA138"/>
    <mergeCell ref="BB138:BC138"/>
    <mergeCell ref="AP136:AQ136"/>
    <mergeCell ref="AP137:AQ137"/>
    <mergeCell ref="AR137:AS137"/>
    <mergeCell ref="AT137:AU137"/>
    <mergeCell ref="AV137:AX137"/>
    <mergeCell ref="AY137:BA137"/>
    <mergeCell ref="BB137:BC137"/>
    <mergeCell ref="T140:U140"/>
    <mergeCell ref="V140:X140"/>
    <mergeCell ref="Y140:Z140"/>
    <mergeCell ref="AB140:AC140"/>
    <mergeCell ref="AD140:AE140"/>
    <mergeCell ref="AF140:AH140"/>
    <mergeCell ref="AI140:AK140"/>
    <mergeCell ref="C140:D140"/>
    <mergeCell ref="E140:F140"/>
    <mergeCell ref="G140:H140"/>
    <mergeCell ref="I140:M140"/>
    <mergeCell ref="N140:O140"/>
    <mergeCell ref="P140:Q140"/>
    <mergeCell ref="R140:S140"/>
    <mergeCell ref="AL141:AM141"/>
    <mergeCell ref="AN141:AO141"/>
    <mergeCell ref="T141:U141"/>
    <mergeCell ref="V141:X141"/>
    <mergeCell ref="Y141:Z141"/>
    <mergeCell ref="AB141:AC141"/>
    <mergeCell ref="AD141:AE141"/>
    <mergeCell ref="AF141:AH141"/>
    <mergeCell ref="AI141:AK141"/>
    <mergeCell ref="C136:D136"/>
    <mergeCell ref="E136:F136"/>
    <mergeCell ref="G136:H136"/>
    <mergeCell ref="I136:M136"/>
    <mergeCell ref="N136:O136"/>
    <mergeCell ref="P136:Q136"/>
    <mergeCell ref="R136:S136"/>
    <mergeCell ref="C137:D137"/>
    <mergeCell ref="E137:F137"/>
    <mergeCell ref="G137:H137"/>
    <mergeCell ref="I137:M137"/>
    <mergeCell ref="N137:O137"/>
    <mergeCell ref="P137:Q137"/>
    <mergeCell ref="R137:S137"/>
    <mergeCell ref="AL139:AM139"/>
    <mergeCell ref="AN139:AO139"/>
    <mergeCell ref="AP139:AQ139"/>
    <mergeCell ref="AR139:AS139"/>
    <mergeCell ref="AT139:AU139"/>
    <mergeCell ref="AV139:AX139"/>
    <mergeCell ref="AY139:BA139"/>
    <mergeCell ref="BB139:BC139"/>
    <mergeCell ref="T139:U139"/>
    <mergeCell ref="V139:X139"/>
    <mergeCell ref="Y139:Z139"/>
    <mergeCell ref="AB139:AC139"/>
    <mergeCell ref="AD139:AE139"/>
    <mergeCell ref="AF139:AH139"/>
    <mergeCell ref="AI139:AK139"/>
    <mergeCell ref="C139:D139"/>
    <mergeCell ref="E139:F139"/>
    <mergeCell ref="G139:H139"/>
    <mergeCell ref="I139:M139"/>
    <mergeCell ref="N139:O139"/>
    <mergeCell ref="P139:Q139"/>
    <mergeCell ref="R139:S139"/>
    <mergeCell ref="AP140:AQ140"/>
    <mergeCell ref="AP141:AQ141"/>
    <mergeCell ref="AR141:AS141"/>
    <mergeCell ref="AT141:AU141"/>
    <mergeCell ref="AV141:AX141"/>
    <mergeCell ref="AY141:BA141"/>
    <mergeCell ref="BB141:BC141"/>
    <mergeCell ref="AL140:AM140"/>
    <mergeCell ref="AN140:AO140"/>
    <mergeCell ref="AR140:AS140"/>
    <mergeCell ref="AT140:AU140"/>
    <mergeCell ref="AV140:AX140"/>
    <mergeCell ref="AY140:BA140"/>
    <mergeCell ref="BB140:BC140"/>
    <mergeCell ref="C141:D141"/>
    <mergeCell ref="E141:F141"/>
    <mergeCell ref="G141:H141"/>
    <mergeCell ref="I141:M141"/>
    <mergeCell ref="N141:O141"/>
    <mergeCell ref="P141:Q141"/>
    <mergeCell ref="R141:S141"/>
    <mergeCell ref="AL142:AM142"/>
    <mergeCell ref="AN142:AO142"/>
    <mergeCell ref="AP142:AQ142"/>
    <mergeCell ref="AR142:AS142"/>
    <mergeCell ref="AT142:AU142"/>
    <mergeCell ref="AV142:AX142"/>
    <mergeCell ref="AY142:BA142"/>
    <mergeCell ref="BB142:BC142"/>
    <mergeCell ref="T142:U142"/>
    <mergeCell ref="V142:X142"/>
    <mergeCell ref="Y142:Z142"/>
    <mergeCell ref="AB142:AC142"/>
    <mergeCell ref="AD142:AE142"/>
    <mergeCell ref="AF142:AH142"/>
    <mergeCell ref="AI142:AK142"/>
    <mergeCell ref="C142:D142"/>
    <mergeCell ref="E142:F142"/>
    <mergeCell ref="G142:H142"/>
    <mergeCell ref="I142:M142"/>
    <mergeCell ref="N142:O142"/>
    <mergeCell ref="P142:Q142"/>
    <mergeCell ref="R142:S142"/>
    <mergeCell ref="AL143:AM143"/>
    <mergeCell ref="AN143:AO143"/>
    <mergeCell ref="AP143:AQ143"/>
    <mergeCell ref="AR143:AS143"/>
    <mergeCell ref="AT143:AU143"/>
    <mergeCell ref="AV143:AX143"/>
    <mergeCell ref="AY143:BA143"/>
    <mergeCell ref="BB143:BC143"/>
    <mergeCell ref="T143:U143"/>
    <mergeCell ref="V143:X143"/>
    <mergeCell ref="Y143:Z143"/>
    <mergeCell ref="AB143:AC143"/>
    <mergeCell ref="AD143:AE143"/>
    <mergeCell ref="AF143:AH143"/>
    <mergeCell ref="AI143:AK143"/>
    <mergeCell ref="C143:D143"/>
    <mergeCell ref="E143:F143"/>
    <mergeCell ref="G143:H143"/>
    <mergeCell ref="I143:M143"/>
    <mergeCell ref="N143:O143"/>
    <mergeCell ref="P143:Q143"/>
    <mergeCell ref="R143:S143"/>
    <mergeCell ref="AL146:AM146"/>
    <mergeCell ref="AN146:AO146"/>
    <mergeCell ref="T146:U146"/>
    <mergeCell ref="V146:X146"/>
    <mergeCell ref="Y146:Z146"/>
    <mergeCell ref="AB146:AC146"/>
    <mergeCell ref="AD146:AE146"/>
    <mergeCell ref="AF146:AH146"/>
    <mergeCell ref="AI146:AK146"/>
    <mergeCell ref="AL147:AM147"/>
    <mergeCell ref="AN147:AO147"/>
    <mergeCell ref="T147:U147"/>
    <mergeCell ref="V147:X147"/>
    <mergeCell ref="Y147:Z147"/>
    <mergeCell ref="AB147:AC147"/>
    <mergeCell ref="AD147:AE147"/>
    <mergeCell ref="AF147:AH147"/>
    <mergeCell ref="AI147:AK147"/>
    <mergeCell ref="AL144:AM144"/>
    <mergeCell ref="AN144:AO144"/>
    <mergeCell ref="AP144:AQ144"/>
    <mergeCell ref="AR144:AS144"/>
    <mergeCell ref="AT144:AU144"/>
    <mergeCell ref="AV144:AX144"/>
    <mergeCell ref="AY144:BA144"/>
    <mergeCell ref="BB144:BC144"/>
    <mergeCell ref="T144:U144"/>
    <mergeCell ref="V144:X144"/>
    <mergeCell ref="Y144:Z144"/>
    <mergeCell ref="AB144:AC144"/>
    <mergeCell ref="AD144:AE144"/>
    <mergeCell ref="AF144:AH144"/>
    <mergeCell ref="AI144:AK144"/>
    <mergeCell ref="C144:D144"/>
    <mergeCell ref="E144:F144"/>
    <mergeCell ref="G144:H144"/>
    <mergeCell ref="I144:M144"/>
    <mergeCell ref="N144:O144"/>
    <mergeCell ref="P144:Q144"/>
    <mergeCell ref="R144:S144"/>
    <mergeCell ref="T145:U145"/>
    <mergeCell ref="V145:X145"/>
    <mergeCell ref="Y145:Z145"/>
    <mergeCell ref="AB145:AC145"/>
    <mergeCell ref="AD145:AE145"/>
    <mergeCell ref="AF145:AH145"/>
    <mergeCell ref="AI145:AK145"/>
    <mergeCell ref="AL145:AM145"/>
    <mergeCell ref="AN145:AO145"/>
    <mergeCell ref="AR145:AS145"/>
    <mergeCell ref="AT145:AU145"/>
    <mergeCell ref="AV145:AX145"/>
    <mergeCell ref="AY145:BA145"/>
    <mergeCell ref="BB145:BC145"/>
    <mergeCell ref="C147:D147"/>
    <mergeCell ref="E147:F147"/>
    <mergeCell ref="G147:H147"/>
    <mergeCell ref="I147:M147"/>
    <mergeCell ref="N147:O147"/>
    <mergeCell ref="P147:Q147"/>
    <mergeCell ref="R147:S147"/>
    <mergeCell ref="AP147:AQ147"/>
    <mergeCell ref="AR147:AS147"/>
    <mergeCell ref="AT147:AU147"/>
    <mergeCell ref="AV147:AX147"/>
    <mergeCell ref="AY147:BA147"/>
    <mergeCell ref="BB147:BC147"/>
    <mergeCell ref="AP145:AQ145"/>
    <mergeCell ref="AP146:AQ146"/>
    <mergeCell ref="AR146:AS146"/>
    <mergeCell ref="AT146:AU146"/>
    <mergeCell ref="AV146:AX146"/>
    <mergeCell ref="AY146:BA146"/>
    <mergeCell ref="BB146:BC146"/>
    <mergeCell ref="T149:U149"/>
    <mergeCell ref="V149:X149"/>
    <mergeCell ref="Y149:Z149"/>
    <mergeCell ref="AB149:AC149"/>
    <mergeCell ref="AD149:AE149"/>
    <mergeCell ref="AF149:AH149"/>
    <mergeCell ref="AI149:AK149"/>
    <mergeCell ref="C149:D149"/>
    <mergeCell ref="E149:F149"/>
    <mergeCell ref="G149:H149"/>
    <mergeCell ref="I149:M149"/>
    <mergeCell ref="N149:O149"/>
    <mergeCell ref="P149:Q149"/>
    <mergeCell ref="R149:S149"/>
    <mergeCell ref="AL150:AM150"/>
    <mergeCell ref="AN150:AO150"/>
    <mergeCell ref="T150:U150"/>
    <mergeCell ref="V150:X150"/>
    <mergeCell ref="Y150:Z150"/>
    <mergeCell ref="AB150:AC150"/>
    <mergeCell ref="AD150:AE150"/>
    <mergeCell ref="AF150:AH150"/>
    <mergeCell ref="AI150:AK150"/>
    <mergeCell ref="C145:D145"/>
    <mergeCell ref="E145:F145"/>
    <mergeCell ref="G145:H145"/>
    <mergeCell ref="I145:M145"/>
    <mergeCell ref="N145:O145"/>
    <mergeCell ref="P145:Q145"/>
    <mergeCell ref="R145:S145"/>
    <mergeCell ref="C146:D146"/>
    <mergeCell ref="E146:F146"/>
    <mergeCell ref="G146:H146"/>
    <mergeCell ref="I146:M146"/>
    <mergeCell ref="N146:O146"/>
    <mergeCell ref="P146:Q146"/>
    <mergeCell ref="R146:S146"/>
    <mergeCell ref="AL148:AM148"/>
    <mergeCell ref="AN148:AO148"/>
    <mergeCell ref="AP148:AQ148"/>
    <mergeCell ref="AR148:AS148"/>
    <mergeCell ref="AT148:AU148"/>
    <mergeCell ref="AV148:AX148"/>
    <mergeCell ref="AY148:BA148"/>
    <mergeCell ref="BB148:BC148"/>
    <mergeCell ref="T148:U148"/>
    <mergeCell ref="V148:X148"/>
    <mergeCell ref="Y148:Z148"/>
    <mergeCell ref="AB148:AC148"/>
    <mergeCell ref="AD148:AE148"/>
    <mergeCell ref="AF148:AH148"/>
    <mergeCell ref="AI148:AK148"/>
    <mergeCell ref="C148:D148"/>
    <mergeCell ref="E148:F148"/>
    <mergeCell ref="G148:H148"/>
    <mergeCell ref="I148:M148"/>
    <mergeCell ref="N148:O148"/>
    <mergeCell ref="P148:Q148"/>
    <mergeCell ref="R148:S148"/>
    <mergeCell ref="AP149:AQ149"/>
    <mergeCell ref="AP150:AQ150"/>
    <mergeCell ref="AR150:AS150"/>
    <mergeCell ref="AT150:AU150"/>
    <mergeCell ref="AV150:AX150"/>
    <mergeCell ref="AY150:BA150"/>
    <mergeCell ref="BB150:BC150"/>
    <mergeCell ref="AL149:AM149"/>
    <mergeCell ref="AN149:AO149"/>
    <mergeCell ref="AR149:AS149"/>
    <mergeCell ref="AT149:AU149"/>
    <mergeCell ref="AV149:AX149"/>
    <mergeCell ref="AY149:BA149"/>
    <mergeCell ref="BB149:BC149"/>
    <mergeCell ref="C150:D150"/>
    <mergeCell ref="E150:F150"/>
    <mergeCell ref="G150:H150"/>
    <mergeCell ref="I150:M150"/>
    <mergeCell ref="N150:O150"/>
    <mergeCell ref="P150:Q150"/>
    <mergeCell ref="R150:S150"/>
    <mergeCell ref="AL151:AM151"/>
    <mergeCell ref="AN151:AO151"/>
    <mergeCell ref="AP151:AQ151"/>
    <mergeCell ref="AR151:AS151"/>
    <mergeCell ref="AT151:AU151"/>
    <mergeCell ref="AV151:AX151"/>
    <mergeCell ref="AY151:BA151"/>
    <mergeCell ref="BB151:BC151"/>
    <mergeCell ref="T151:U151"/>
    <mergeCell ref="V151:X151"/>
    <mergeCell ref="Y151:Z151"/>
    <mergeCell ref="AB151:AC151"/>
    <mergeCell ref="AD151:AE151"/>
    <mergeCell ref="AF151:AH151"/>
    <mergeCell ref="AI151:AK151"/>
    <mergeCell ref="C151:D151"/>
    <mergeCell ref="E151:F151"/>
    <mergeCell ref="G151:H151"/>
    <mergeCell ref="I151:M151"/>
    <mergeCell ref="N151:O151"/>
    <mergeCell ref="P151:Q151"/>
    <mergeCell ref="R151:S151"/>
    <mergeCell ref="AL152:AM152"/>
    <mergeCell ref="AN152:AO152"/>
    <mergeCell ref="AP152:AQ152"/>
    <mergeCell ref="AR152:AS152"/>
    <mergeCell ref="AT152:AU152"/>
    <mergeCell ref="AV152:AX152"/>
    <mergeCell ref="AY152:BA152"/>
    <mergeCell ref="BB152:BC152"/>
    <mergeCell ref="T152:U152"/>
    <mergeCell ref="V152:X152"/>
    <mergeCell ref="Y152:Z152"/>
    <mergeCell ref="AB152:AC152"/>
    <mergeCell ref="AD152:AE152"/>
    <mergeCell ref="AF152:AH152"/>
    <mergeCell ref="AI152:AK152"/>
    <mergeCell ref="C152:D152"/>
    <mergeCell ref="E152:F152"/>
    <mergeCell ref="G152:H152"/>
    <mergeCell ref="I152:M152"/>
    <mergeCell ref="N152:O152"/>
    <mergeCell ref="P152:Q152"/>
    <mergeCell ref="R152:S152"/>
    <mergeCell ref="AL155:AM155"/>
    <mergeCell ref="AN155:AO155"/>
    <mergeCell ref="T155:U155"/>
    <mergeCell ref="V155:X155"/>
    <mergeCell ref="Y155:Z155"/>
    <mergeCell ref="AB155:AC155"/>
    <mergeCell ref="AD155:AE155"/>
    <mergeCell ref="AF155:AH155"/>
    <mergeCell ref="AI155:AK155"/>
    <mergeCell ref="AL156:AM156"/>
    <mergeCell ref="AN156:AO156"/>
    <mergeCell ref="T156:U156"/>
    <mergeCell ref="V156:X156"/>
    <mergeCell ref="Y156:Z156"/>
    <mergeCell ref="AB156:AC156"/>
    <mergeCell ref="AD156:AE156"/>
    <mergeCell ref="AF156:AH156"/>
    <mergeCell ref="AI156:AK156"/>
    <mergeCell ref="AL153:AM153"/>
    <mergeCell ref="AN153:AO153"/>
    <mergeCell ref="AP153:AQ153"/>
    <mergeCell ref="AR153:AS153"/>
    <mergeCell ref="AT153:AU153"/>
    <mergeCell ref="AV153:AX153"/>
    <mergeCell ref="AY153:BA153"/>
    <mergeCell ref="BB153:BC153"/>
    <mergeCell ref="T153:U153"/>
    <mergeCell ref="V153:X153"/>
    <mergeCell ref="Y153:Z153"/>
    <mergeCell ref="AB153:AC153"/>
    <mergeCell ref="AD153:AE153"/>
    <mergeCell ref="AF153:AH153"/>
    <mergeCell ref="AI153:AK153"/>
    <mergeCell ref="C153:D153"/>
    <mergeCell ref="E153:F153"/>
    <mergeCell ref="G153:H153"/>
    <mergeCell ref="I153:M153"/>
    <mergeCell ref="N153:O153"/>
    <mergeCell ref="P153:Q153"/>
    <mergeCell ref="R153:S153"/>
    <mergeCell ref="T154:U154"/>
    <mergeCell ref="V154:X154"/>
    <mergeCell ref="Y154:Z154"/>
    <mergeCell ref="AB154:AC154"/>
    <mergeCell ref="AD154:AE154"/>
    <mergeCell ref="AF154:AH154"/>
    <mergeCell ref="AI154:AK154"/>
    <mergeCell ref="AL154:AM154"/>
    <mergeCell ref="AN154:AO154"/>
    <mergeCell ref="AR154:AS154"/>
    <mergeCell ref="AT154:AU154"/>
    <mergeCell ref="AV154:AX154"/>
    <mergeCell ref="AY154:BA154"/>
    <mergeCell ref="BB154:BC154"/>
    <mergeCell ref="C156:D156"/>
    <mergeCell ref="E156:F156"/>
    <mergeCell ref="G156:H156"/>
    <mergeCell ref="I156:M156"/>
    <mergeCell ref="N156:O156"/>
    <mergeCell ref="P156:Q156"/>
    <mergeCell ref="R156:S156"/>
    <mergeCell ref="AP156:AQ156"/>
    <mergeCell ref="AR156:AS156"/>
    <mergeCell ref="AT156:AU156"/>
    <mergeCell ref="AV156:AX156"/>
    <mergeCell ref="AY156:BA156"/>
    <mergeCell ref="BB156:BC156"/>
    <mergeCell ref="AP154:AQ154"/>
    <mergeCell ref="AP155:AQ155"/>
    <mergeCell ref="AR155:AS155"/>
    <mergeCell ref="AT155:AU155"/>
    <mergeCell ref="AV155:AX155"/>
    <mergeCell ref="AY155:BA155"/>
    <mergeCell ref="BB155:BC155"/>
    <mergeCell ref="T158:U158"/>
    <mergeCell ref="V158:X158"/>
    <mergeCell ref="Y158:Z158"/>
    <mergeCell ref="AB158:AC158"/>
    <mergeCell ref="AD158:AE158"/>
    <mergeCell ref="AF158:AH158"/>
    <mergeCell ref="AI158:AK158"/>
    <mergeCell ref="C158:D158"/>
    <mergeCell ref="E158:F158"/>
    <mergeCell ref="G158:H158"/>
    <mergeCell ref="I158:M158"/>
    <mergeCell ref="N158:O158"/>
    <mergeCell ref="P158:Q158"/>
    <mergeCell ref="R158:S158"/>
    <mergeCell ref="AL159:AM159"/>
    <mergeCell ref="AN159:AO159"/>
    <mergeCell ref="T159:U159"/>
    <mergeCell ref="V159:X159"/>
    <mergeCell ref="Y159:Z159"/>
    <mergeCell ref="AB159:AC159"/>
    <mergeCell ref="AD159:AE159"/>
    <mergeCell ref="AF159:AH159"/>
    <mergeCell ref="AI159:AK159"/>
    <mergeCell ref="C154:D154"/>
    <mergeCell ref="E154:F154"/>
    <mergeCell ref="G154:H154"/>
    <mergeCell ref="I154:M154"/>
    <mergeCell ref="N154:O154"/>
    <mergeCell ref="P154:Q154"/>
    <mergeCell ref="R154:S154"/>
    <mergeCell ref="C155:D155"/>
    <mergeCell ref="E155:F155"/>
    <mergeCell ref="G155:H155"/>
    <mergeCell ref="I155:M155"/>
    <mergeCell ref="N155:O155"/>
    <mergeCell ref="P155:Q155"/>
    <mergeCell ref="R155:S155"/>
    <mergeCell ref="AL157:AM157"/>
    <mergeCell ref="AN157:AO157"/>
    <mergeCell ref="AP157:AQ157"/>
    <mergeCell ref="AR157:AS157"/>
    <mergeCell ref="AT157:AU157"/>
    <mergeCell ref="AV157:AX157"/>
    <mergeCell ref="AY157:BA157"/>
    <mergeCell ref="BB157:BC157"/>
    <mergeCell ref="T157:U157"/>
    <mergeCell ref="V157:X157"/>
    <mergeCell ref="Y157:Z157"/>
    <mergeCell ref="AB157:AC157"/>
    <mergeCell ref="AD157:AE157"/>
    <mergeCell ref="AF157:AH157"/>
    <mergeCell ref="AI157:AK157"/>
    <mergeCell ref="C157:D157"/>
    <mergeCell ref="E157:F157"/>
    <mergeCell ref="G157:H157"/>
    <mergeCell ref="I157:M157"/>
    <mergeCell ref="N157:O157"/>
    <mergeCell ref="P157:Q157"/>
    <mergeCell ref="R157:S157"/>
    <mergeCell ref="AP158:AQ158"/>
    <mergeCell ref="AP159:AQ159"/>
    <mergeCell ref="AR159:AS159"/>
    <mergeCell ref="AT159:AU159"/>
    <mergeCell ref="AV159:AX159"/>
    <mergeCell ref="AY159:BA159"/>
    <mergeCell ref="BB159:BC159"/>
    <mergeCell ref="AL158:AM158"/>
    <mergeCell ref="AN158:AO158"/>
    <mergeCell ref="AR158:AS158"/>
    <mergeCell ref="AT158:AU158"/>
    <mergeCell ref="AV158:AX158"/>
    <mergeCell ref="AY158:BA158"/>
    <mergeCell ref="BB158:BC158"/>
    <mergeCell ref="C159:D159"/>
    <mergeCell ref="E159:F159"/>
    <mergeCell ref="G159:H159"/>
    <mergeCell ref="I159:M159"/>
    <mergeCell ref="N159:O159"/>
    <mergeCell ref="P159:Q159"/>
    <mergeCell ref="R159:S159"/>
    <mergeCell ref="AL160:AM160"/>
    <mergeCell ref="AN160:AO160"/>
    <mergeCell ref="AP160:AQ160"/>
    <mergeCell ref="AR160:AS160"/>
    <mergeCell ref="AT160:AU160"/>
    <mergeCell ref="AV160:AX160"/>
    <mergeCell ref="AY160:BA160"/>
    <mergeCell ref="BB160:BC160"/>
    <mergeCell ref="T160:U160"/>
    <mergeCell ref="V160:X160"/>
    <mergeCell ref="Y160:Z160"/>
    <mergeCell ref="AB160:AC160"/>
    <mergeCell ref="AD160:AE160"/>
    <mergeCell ref="AF160:AH160"/>
    <mergeCell ref="AI160:AK160"/>
    <mergeCell ref="C160:D160"/>
    <mergeCell ref="E160:F160"/>
    <mergeCell ref="G160:H160"/>
    <mergeCell ref="I160:M160"/>
    <mergeCell ref="N160:O160"/>
    <mergeCell ref="P160:Q160"/>
    <mergeCell ref="R160:S160"/>
    <mergeCell ref="AL161:AM161"/>
    <mergeCell ref="AN161:AO161"/>
    <mergeCell ref="AP161:AQ161"/>
    <mergeCell ref="AR161:AS161"/>
    <mergeCell ref="AT161:AU161"/>
    <mergeCell ref="AV161:AX161"/>
    <mergeCell ref="AY161:BA161"/>
    <mergeCell ref="BB161:BC161"/>
    <mergeCell ref="T161:U161"/>
    <mergeCell ref="V161:X161"/>
    <mergeCell ref="Y161:Z161"/>
    <mergeCell ref="AB161:AC161"/>
    <mergeCell ref="AD161:AE161"/>
    <mergeCell ref="AF161:AH161"/>
    <mergeCell ref="AI161:AK161"/>
    <mergeCell ref="C161:D161"/>
    <mergeCell ref="E161:F161"/>
    <mergeCell ref="G161:H161"/>
    <mergeCell ref="I161:M161"/>
    <mergeCell ref="N161:O161"/>
    <mergeCell ref="P161:Q161"/>
    <mergeCell ref="R161:S161"/>
    <mergeCell ref="AL164:AM164"/>
    <mergeCell ref="AN164:AO164"/>
    <mergeCell ref="T164:U164"/>
    <mergeCell ref="V164:X164"/>
    <mergeCell ref="Y164:Z164"/>
    <mergeCell ref="AB164:AC164"/>
    <mergeCell ref="AD164:AE164"/>
    <mergeCell ref="AF164:AH164"/>
    <mergeCell ref="AI164:AK164"/>
    <mergeCell ref="AL165:AM165"/>
    <mergeCell ref="AN165:AO165"/>
    <mergeCell ref="T165:U165"/>
    <mergeCell ref="V165:X165"/>
    <mergeCell ref="Y165:Z165"/>
    <mergeCell ref="AB165:AC165"/>
    <mergeCell ref="AD165:AE165"/>
    <mergeCell ref="AF165:AH165"/>
    <mergeCell ref="AI165:AK165"/>
    <mergeCell ref="AL162:AM162"/>
    <mergeCell ref="AN162:AO162"/>
    <mergeCell ref="AP162:AQ162"/>
    <mergeCell ref="AR162:AS162"/>
    <mergeCell ref="AT162:AU162"/>
    <mergeCell ref="AV162:AX162"/>
    <mergeCell ref="AY162:BA162"/>
    <mergeCell ref="BB162:BC162"/>
    <mergeCell ref="T162:U162"/>
    <mergeCell ref="V162:X162"/>
    <mergeCell ref="Y162:Z162"/>
    <mergeCell ref="AB162:AC162"/>
    <mergeCell ref="AD162:AE162"/>
    <mergeCell ref="AF162:AH162"/>
    <mergeCell ref="AI162:AK162"/>
    <mergeCell ref="C162:D162"/>
    <mergeCell ref="E162:F162"/>
    <mergeCell ref="G162:H162"/>
    <mergeCell ref="I162:M162"/>
    <mergeCell ref="N162:O162"/>
    <mergeCell ref="P162:Q162"/>
    <mergeCell ref="R162:S162"/>
    <mergeCell ref="T163:U163"/>
    <mergeCell ref="V163:X163"/>
    <mergeCell ref="Y163:Z163"/>
    <mergeCell ref="AB163:AC163"/>
    <mergeCell ref="AD163:AE163"/>
    <mergeCell ref="AF163:AH163"/>
    <mergeCell ref="AI163:AK163"/>
    <mergeCell ref="AL163:AM163"/>
    <mergeCell ref="AN163:AO163"/>
    <mergeCell ref="AR163:AS163"/>
    <mergeCell ref="AT163:AU163"/>
    <mergeCell ref="AV163:AX163"/>
    <mergeCell ref="AY163:BA163"/>
    <mergeCell ref="BB163:BC163"/>
    <mergeCell ref="C165:D165"/>
    <mergeCell ref="E165:F165"/>
    <mergeCell ref="G165:H165"/>
    <mergeCell ref="I165:M165"/>
    <mergeCell ref="N165:O165"/>
    <mergeCell ref="P165:Q165"/>
    <mergeCell ref="R165:S165"/>
    <mergeCell ref="AP165:AQ165"/>
    <mergeCell ref="AR165:AS165"/>
    <mergeCell ref="AT165:AU165"/>
    <mergeCell ref="AV165:AX165"/>
    <mergeCell ref="AY165:BA165"/>
    <mergeCell ref="BB165:BC165"/>
    <mergeCell ref="AP163:AQ163"/>
    <mergeCell ref="AP164:AQ164"/>
    <mergeCell ref="AR164:AS164"/>
    <mergeCell ref="AT164:AU164"/>
    <mergeCell ref="AV164:AX164"/>
    <mergeCell ref="AY164:BA164"/>
    <mergeCell ref="BB164:BC164"/>
    <mergeCell ref="T167:U167"/>
    <mergeCell ref="V167:X167"/>
    <mergeCell ref="Y167:Z167"/>
    <mergeCell ref="AB167:AC167"/>
    <mergeCell ref="AD167:AE167"/>
    <mergeCell ref="AF167:AH167"/>
    <mergeCell ref="AI167:AK167"/>
    <mergeCell ref="C167:D167"/>
    <mergeCell ref="E167:F167"/>
    <mergeCell ref="G167:H167"/>
    <mergeCell ref="I167:M167"/>
    <mergeCell ref="N167:O167"/>
    <mergeCell ref="P167:Q167"/>
    <mergeCell ref="R167:S167"/>
    <mergeCell ref="AL168:AM168"/>
    <mergeCell ref="AN168:AO168"/>
    <mergeCell ref="T168:U168"/>
    <mergeCell ref="V168:X168"/>
    <mergeCell ref="Y168:Z168"/>
    <mergeCell ref="AB168:AC168"/>
    <mergeCell ref="AD168:AE168"/>
    <mergeCell ref="AF168:AH168"/>
    <mergeCell ref="AI168:AK168"/>
    <mergeCell ref="C163:D163"/>
    <mergeCell ref="E163:F163"/>
    <mergeCell ref="G163:H163"/>
    <mergeCell ref="I163:M163"/>
    <mergeCell ref="N163:O163"/>
    <mergeCell ref="P163:Q163"/>
    <mergeCell ref="R163:S163"/>
    <mergeCell ref="C164:D164"/>
    <mergeCell ref="E164:F164"/>
    <mergeCell ref="G164:H164"/>
    <mergeCell ref="I164:M164"/>
    <mergeCell ref="N164:O164"/>
    <mergeCell ref="P164:Q164"/>
    <mergeCell ref="R164:S164"/>
    <mergeCell ref="AL166:AM166"/>
    <mergeCell ref="AN166:AO166"/>
    <mergeCell ref="AP166:AQ166"/>
    <mergeCell ref="AR166:AS166"/>
    <mergeCell ref="AT166:AU166"/>
    <mergeCell ref="AV166:AX166"/>
    <mergeCell ref="AY166:BA166"/>
    <mergeCell ref="BB166:BC166"/>
    <mergeCell ref="T166:U166"/>
    <mergeCell ref="V166:X166"/>
    <mergeCell ref="Y166:Z166"/>
    <mergeCell ref="AB166:AC166"/>
    <mergeCell ref="AD166:AE166"/>
    <mergeCell ref="AF166:AH166"/>
    <mergeCell ref="AI166:AK166"/>
    <mergeCell ref="C166:D166"/>
    <mergeCell ref="E166:F166"/>
    <mergeCell ref="G166:H166"/>
    <mergeCell ref="I166:M166"/>
    <mergeCell ref="N166:O166"/>
    <mergeCell ref="P166:Q166"/>
    <mergeCell ref="R166:S166"/>
    <mergeCell ref="AP167:AQ167"/>
    <mergeCell ref="AP168:AQ168"/>
    <mergeCell ref="AR168:AS168"/>
    <mergeCell ref="AT168:AU168"/>
    <mergeCell ref="AV168:AX168"/>
    <mergeCell ref="AY168:BA168"/>
    <mergeCell ref="BB168:BC168"/>
    <mergeCell ref="AL167:AM167"/>
    <mergeCell ref="AN167:AO167"/>
    <mergeCell ref="AR167:AS167"/>
    <mergeCell ref="AT167:AU167"/>
    <mergeCell ref="AV167:AX167"/>
    <mergeCell ref="AY167:BA167"/>
    <mergeCell ref="BB167:BC167"/>
    <mergeCell ref="C168:D168"/>
    <mergeCell ref="E168:F168"/>
    <mergeCell ref="G168:H168"/>
    <mergeCell ref="I168:M168"/>
    <mergeCell ref="N168:O168"/>
    <mergeCell ref="P168:Q168"/>
    <mergeCell ref="R168:S168"/>
    <mergeCell ref="AL169:AM169"/>
    <mergeCell ref="AN169:AO169"/>
    <mergeCell ref="AP169:AQ169"/>
    <mergeCell ref="AR169:AS169"/>
    <mergeCell ref="AT169:AU169"/>
    <mergeCell ref="AV169:AX169"/>
    <mergeCell ref="AY169:BA169"/>
    <mergeCell ref="BB169:BC169"/>
    <mergeCell ref="T169:U169"/>
    <mergeCell ref="V169:X169"/>
    <mergeCell ref="Y169:Z169"/>
    <mergeCell ref="AB169:AC169"/>
    <mergeCell ref="AD169:AE169"/>
    <mergeCell ref="AF169:AH169"/>
    <mergeCell ref="AI169:AK169"/>
    <mergeCell ref="C169:D169"/>
    <mergeCell ref="E169:F169"/>
    <mergeCell ref="G169:H169"/>
    <mergeCell ref="I169:M169"/>
    <mergeCell ref="N169:O169"/>
    <mergeCell ref="P169:Q169"/>
    <mergeCell ref="R169:S169"/>
    <mergeCell ref="AL170:AM170"/>
    <mergeCell ref="AN170:AO170"/>
    <mergeCell ref="AP170:AQ170"/>
    <mergeCell ref="AR170:AS170"/>
    <mergeCell ref="AT170:AU170"/>
    <mergeCell ref="AV170:AX170"/>
    <mergeCell ref="AY170:BA170"/>
    <mergeCell ref="BB170:BC170"/>
    <mergeCell ref="T170:U170"/>
    <mergeCell ref="V170:X170"/>
    <mergeCell ref="Y170:Z170"/>
    <mergeCell ref="AB170:AC170"/>
    <mergeCell ref="AD170:AE170"/>
    <mergeCell ref="AF170:AH170"/>
    <mergeCell ref="AI170:AK170"/>
    <mergeCell ref="C170:D170"/>
    <mergeCell ref="E170:F170"/>
    <mergeCell ref="G170:H170"/>
    <mergeCell ref="I170:M170"/>
    <mergeCell ref="N170:O170"/>
    <mergeCell ref="P170:Q170"/>
    <mergeCell ref="R170:S170"/>
    <mergeCell ref="AL173:AM173"/>
    <mergeCell ref="AN173:AO173"/>
    <mergeCell ref="T173:U173"/>
    <mergeCell ref="V173:X173"/>
    <mergeCell ref="Y173:Z173"/>
    <mergeCell ref="AB173:AC173"/>
    <mergeCell ref="AD173:AE173"/>
    <mergeCell ref="AF173:AH173"/>
    <mergeCell ref="AI173:AK173"/>
    <mergeCell ref="AL174:AM174"/>
    <mergeCell ref="AN174:AO174"/>
    <mergeCell ref="T174:U174"/>
    <mergeCell ref="V174:X174"/>
    <mergeCell ref="Y174:Z174"/>
    <mergeCell ref="AB174:AC174"/>
    <mergeCell ref="AD174:AE174"/>
    <mergeCell ref="AF174:AH174"/>
    <mergeCell ref="AI174:AK174"/>
    <mergeCell ref="AL171:AM171"/>
    <mergeCell ref="AN171:AO171"/>
    <mergeCell ref="AP171:AQ171"/>
    <mergeCell ref="AR171:AS171"/>
    <mergeCell ref="AT171:AU171"/>
    <mergeCell ref="AV171:AX171"/>
    <mergeCell ref="AY171:BA171"/>
    <mergeCell ref="BB171:BC171"/>
    <mergeCell ref="T171:U171"/>
    <mergeCell ref="V171:X171"/>
    <mergeCell ref="Y171:Z171"/>
    <mergeCell ref="AB171:AC171"/>
    <mergeCell ref="AD171:AE171"/>
    <mergeCell ref="AF171:AH171"/>
    <mergeCell ref="AI171:AK171"/>
    <mergeCell ref="C171:D171"/>
    <mergeCell ref="E171:F171"/>
    <mergeCell ref="G171:H171"/>
    <mergeCell ref="I171:M171"/>
    <mergeCell ref="N171:O171"/>
    <mergeCell ref="P171:Q171"/>
    <mergeCell ref="R171:S171"/>
    <mergeCell ref="T172:U172"/>
    <mergeCell ref="V172:X172"/>
    <mergeCell ref="Y172:Z172"/>
    <mergeCell ref="AB172:AC172"/>
    <mergeCell ref="AD172:AE172"/>
    <mergeCell ref="AF172:AH172"/>
    <mergeCell ref="AI172:AK172"/>
    <mergeCell ref="AL172:AM172"/>
    <mergeCell ref="AN172:AO172"/>
    <mergeCell ref="AR172:AS172"/>
    <mergeCell ref="AT172:AU172"/>
    <mergeCell ref="AV172:AX172"/>
    <mergeCell ref="AY172:BA172"/>
    <mergeCell ref="BB172:BC172"/>
    <mergeCell ref="C174:D174"/>
    <mergeCell ref="E174:F174"/>
    <mergeCell ref="G174:H174"/>
    <mergeCell ref="I174:M174"/>
    <mergeCell ref="N174:O174"/>
    <mergeCell ref="P174:Q174"/>
    <mergeCell ref="R174:S174"/>
    <mergeCell ref="AP174:AQ174"/>
    <mergeCell ref="AR174:AS174"/>
    <mergeCell ref="AT174:AU174"/>
    <mergeCell ref="AV174:AX174"/>
    <mergeCell ref="AY174:BA174"/>
    <mergeCell ref="BB174:BC174"/>
    <mergeCell ref="AP172:AQ172"/>
    <mergeCell ref="AP173:AQ173"/>
    <mergeCell ref="AR173:AS173"/>
    <mergeCell ref="AT173:AU173"/>
    <mergeCell ref="AV173:AX173"/>
    <mergeCell ref="AY173:BA173"/>
    <mergeCell ref="BB173:BC173"/>
    <mergeCell ref="T176:U176"/>
    <mergeCell ref="V176:X176"/>
    <mergeCell ref="Y176:Z176"/>
    <mergeCell ref="AB176:AC176"/>
    <mergeCell ref="AD176:AE176"/>
    <mergeCell ref="AF176:AH176"/>
    <mergeCell ref="AI176:AK176"/>
    <mergeCell ref="C176:D176"/>
    <mergeCell ref="E176:F176"/>
    <mergeCell ref="G176:H176"/>
    <mergeCell ref="I176:M176"/>
    <mergeCell ref="N176:O176"/>
    <mergeCell ref="P176:Q176"/>
    <mergeCell ref="R176:S176"/>
    <mergeCell ref="AL177:AM177"/>
    <mergeCell ref="AN177:AO177"/>
    <mergeCell ref="T177:U177"/>
    <mergeCell ref="V177:X177"/>
    <mergeCell ref="Y177:Z177"/>
    <mergeCell ref="AB177:AC177"/>
    <mergeCell ref="AD177:AE177"/>
    <mergeCell ref="AF177:AH177"/>
    <mergeCell ref="AI177:AK177"/>
    <mergeCell ref="C172:D172"/>
    <mergeCell ref="E172:F172"/>
    <mergeCell ref="G172:H172"/>
    <mergeCell ref="I172:M172"/>
    <mergeCell ref="N172:O172"/>
    <mergeCell ref="P172:Q172"/>
    <mergeCell ref="R172:S172"/>
    <mergeCell ref="C173:D173"/>
    <mergeCell ref="E173:F173"/>
    <mergeCell ref="G173:H173"/>
    <mergeCell ref="I173:M173"/>
    <mergeCell ref="N173:O173"/>
    <mergeCell ref="P173:Q173"/>
    <mergeCell ref="R173:S173"/>
    <mergeCell ref="AL175:AM175"/>
    <mergeCell ref="AN175:AO175"/>
    <mergeCell ref="AP175:AQ175"/>
    <mergeCell ref="AR175:AS175"/>
    <mergeCell ref="AT175:AU175"/>
    <mergeCell ref="AV175:AX175"/>
    <mergeCell ref="AY175:BA175"/>
    <mergeCell ref="BB175:BC175"/>
    <mergeCell ref="T175:U175"/>
    <mergeCell ref="V175:X175"/>
    <mergeCell ref="Y175:Z175"/>
    <mergeCell ref="AB175:AC175"/>
    <mergeCell ref="AD175:AE175"/>
    <mergeCell ref="AF175:AH175"/>
    <mergeCell ref="AI175:AK175"/>
    <mergeCell ref="C175:D175"/>
    <mergeCell ref="E175:F175"/>
    <mergeCell ref="G175:H175"/>
    <mergeCell ref="I175:M175"/>
    <mergeCell ref="N175:O175"/>
    <mergeCell ref="P175:Q175"/>
    <mergeCell ref="R175:S175"/>
    <mergeCell ref="AP176:AQ176"/>
    <mergeCell ref="AP177:AQ177"/>
    <mergeCell ref="AR177:AS177"/>
    <mergeCell ref="AT177:AU177"/>
    <mergeCell ref="AV177:AX177"/>
    <mergeCell ref="AY177:BA177"/>
    <mergeCell ref="BB177:BC177"/>
    <mergeCell ref="AL176:AM176"/>
    <mergeCell ref="AN176:AO176"/>
    <mergeCell ref="AR176:AS176"/>
    <mergeCell ref="AT176:AU176"/>
    <mergeCell ref="AV176:AX176"/>
    <mergeCell ref="AY176:BA176"/>
    <mergeCell ref="BB176:BC176"/>
    <mergeCell ref="C177:D177"/>
    <mergeCell ref="E177:F177"/>
    <mergeCell ref="G177:H177"/>
    <mergeCell ref="I177:M177"/>
    <mergeCell ref="N177:O177"/>
    <mergeCell ref="P177:Q177"/>
    <mergeCell ref="R177:S177"/>
    <mergeCell ref="AL178:AM178"/>
    <mergeCell ref="AN178:AO178"/>
    <mergeCell ref="AP178:AQ178"/>
    <mergeCell ref="AR178:AS178"/>
    <mergeCell ref="AT178:AU178"/>
    <mergeCell ref="AV178:AX178"/>
    <mergeCell ref="AY178:BA178"/>
    <mergeCell ref="BB178:BC178"/>
    <mergeCell ref="T178:U178"/>
    <mergeCell ref="V178:X178"/>
    <mergeCell ref="Y178:Z178"/>
    <mergeCell ref="AB178:AC178"/>
    <mergeCell ref="AD178:AE178"/>
    <mergeCell ref="AF178:AH178"/>
    <mergeCell ref="AI178:AK178"/>
    <mergeCell ref="C178:D178"/>
    <mergeCell ref="E178:F178"/>
    <mergeCell ref="G178:H178"/>
    <mergeCell ref="I178:M178"/>
    <mergeCell ref="N178:O178"/>
    <mergeCell ref="P178:Q178"/>
    <mergeCell ref="R178:S178"/>
    <mergeCell ref="AL179:AM179"/>
    <mergeCell ref="AN179:AO179"/>
    <mergeCell ref="AP179:AQ179"/>
    <mergeCell ref="AR179:AS179"/>
    <mergeCell ref="AT179:AU179"/>
    <mergeCell ref="AV179:AX179"/>
    <mergeCell ref="AY179:BA179"/>
    <mergeCell ref="BB179:BC179"/>
    <mergeCell ref="T179:U179"/>
    <mergeCell ref="V179:X179"/>
    <mergeCell ref="Y179:Z179"/>
    <mergeCell ref="AB179:AC179"/>
    <mergeCell ref="AD179:AE179"/>
    <mergeCell ref="AF179:AH179"/>
    <mergeCell ref="AI179:AK179"/>
    <mergeCell ref="C179:D179"/>
    <mergeCell ref="E179:F179"/>
    <mergeCell ref="G179:H179"/>
    <mergeCell ref="I179:M179"/>
    <mergeCell ref="N179:O179"/>
    <mergeCell ref="P179:Q179"/>
    <mergeCell ref="R179:S179"/>
    <mergeCell ref="AL182:AM182"/>
    <mergeCell ref="AN182:AO182"/>
    <mergeCell ref="T182:U182"/>
    <mergeCell ref="V182:X182"/>
    <mergeCell ref="Y182:Z182"/>
    <mergeCell ref="AB182:AC182"/>
    <mergeCell ref="AD182:AE182"/>
    <mergeCell ref="AF182:AH182"/>
    <mergeCell ref="AI182:AK182"/>
    <mergeCell ref="AL183:AM183"/>
    <mergeCell ref="AN183:AO183"/>
    <mergeCell ref="T183:U183"/>
    <mergeCell ref="V183:X183"/>
    <mergeCell ref="Y183:Z183"/>
    <mergeCell ref="AB183:AC183"/>
    <mergeCell ref="AD183:AE183"/>
    <mergeCell ref="AF183:AH183"/>
    <mergeCell ref="AI183:AK183"/>
    <mergeCell ref="AL180:AM180"/>
    <mergeCell ref="AN180:AO180"/>
    <mergeCell ref="AP180:AQ180"/>
    <mergeCell ref="AR180:AS180"/>
    <mergeCell ref="AT180:AU180"/>
    <mergeCell ref="AV180:AX180"/>
    <mergeCell ref="AY180:BA180"/>
    <mergeCell ref="BB180:BC180"/>
    <mergeCell ref="T180:U180"/>
    <mergeCell ref="V180:X180"/>
    <mergeCell ref="Y180:Z180"/>
    <mergeCell ref="AB180:AC180"/>
    <mergeCell ref="AD180:AE180"/>
    <mergeCell ref="AF180:AH180"/>
    <mergeCell ref="AI180:AK180"/>
    <mergeCell ref="C180:D180"/>
    <mergeCell ref="E180:F180"/>
    <mergeCell ref="G180:H180"/>
    <mergeCell ref="I180:M180"/>
    <mergeCell ref="N180:O180"/>
    <mergeCell ref="P180:Q180"/>
    <mergeCell ref="R180:S180"/>
    <mergeCell ref="T181:U181"/>
    <mergeCell ref="V181:X181"/>
    <mergeCell ref="Y181:Z181"/>
    <mergeCell ref="AB181:AC181"/>
    <mergeCell ref="AD181:AE181"/>
    <mergeCell ref="AF181:AH181"/>
    <mergeCell ref="AI181:AK181"/>
    <mergeCell ref="AL181:AM181"/>
    <mergeCell ref="AN181:AO181"/>
    <mergeCell ref="AR181:AS181"/>
    <mergeCell ref="AT181:AU181"/>
    <mergeCell ref="AV181:AX181"/>
    <mergeCell ref="AY181:BA181"/>
    <mergeCell ref="BB181:BC181"/>
    <mergeCell ref="C183:D183"/>
    <mergeCell ref="E183:F183"/>
    <mergeCell ref="G183:H183"/>
    <mergeCell ref="I183:M183"/>
    <mergeCell ref="N183:O183"/>
    <mergeCell ref="P183:Q183"/>
    <mergeCell ref="R183:S183"/>
    <mergeCell ref="AP183:AQ183"/>
    <mergeCell ref="AR183:AS183"/>
    <mergeCell ref="AT183:AU183"/>
    <mergeCell ref="AV183:AX183"/>
    <mergeCell ref="AY183:BA183"/>
    <mergeCell ref="BB183:BC183"/>
    <mergeCell ref="AP181:AQ181"/>
    <mergeCell ref="AP182:AQ182"/>
    <mergeCell ref="AR182:AS182"/>
    <mergeCell ref="AT182:AU182"/>
    <mergeCell ref="AV182:AX182"/>
    <mergeCell ref="AY182:BA182"/>
    <mergeCell ref="BB182:BC182"/>
    <mergeCell ref="T185:U185"/>
    <mergeCell ref="V185:X185"/>
    <mergeCell ref="Y185:Z185"/>
    <mergeCell ref="AB185:AC185"/>
    <mergeCell ref="AD185:AE185"/>
    <mergeCell ref="AF185:AH185"/>
    <mergeCell ref="AI185:AK185"/>
    <mergeCell ref="C185:D185"/>
    <mergeCell ref="E185:F185"/>
    <mergeCell ref="G185:H185"/>
    <mergeCell ref="I185:M185"/>
    <mergeCell ref="N185:O185"/>
    <mergeCell ref="P185:Q185"/>
    <mergeCell ref="R185:S185"/>
    <mergeCell ref="AL186:AM186"/>
    <mergeCell ref="AN186:AO186"/>
    <mergeCell ref="T186:U186"/>
    <mergeCell ref="V186:X186"/>
    <mergeCell ref="Y186:Z186"/>
    <mergeCell ref="AB186:AC186"/>
    <mergeCell ref="AD186:AE186"/>
    <mergeCell ref="AF186:AH186"/>
    <mergeCell ref="AI186:AK186"/>
    <mergeCell ref="C181:D181"/>
    <mergeCell ref="E181:F181"/>
    <mergeCell ref="G181:H181"/>
    <mergeCell ref="I181:M181"/>
    <mergeCell ref="N181:O181"/>
    <mergeCell ref="P181:Q181"/>
    <mergeCell ref="R181:S181"/>
    <mergeCell ref="C182:D182"/>
    <mergeCell ref="E182:F182"/>
    <mergeCell ref="G182:H182"/>
    <mergeCell ref="I182:M182"/>
    <mergeCell ref="N182:O182"/>
    <mergeCell ref="P182:Q182"/>
    <mergeCell ref="R182:S182"/>
    <mergeCell ref="AL184:AM184"/>
    <mergeCell ref="AN184:AO184"/>
    <mergeCell ref="AP184:AQ184"/>
    <mergeCell ref="AR184:AS184"/>
    <mergeCell ref="AT184:AU184"/>
    <mergeCell ref="AV184:AX184"/>
    <mergeCell ref="AY184:BA184"/>
    <mergeCell ref="BB184:BC184"/>
    <mergeCell ref="T184:U184"/>
    <mergeCell ref="V184:X184"/>
    <mergeCell ref="Y184:Z184"/>
    <mergeCell ref="AB184:AC184"/>
    <mergeCell ref="AD184:AE184"/>
    <mergeCell ref="AF184:AH184"/>
    <mergeCell ref="AI184:AK184"/>
    <mergeCell ref="C184:D184"/>
    <mergeCell ref="E184:F184"/>
    <mergeCell ref="G184:H184"/>
    <mergeCell ref="I184:M184"/>
    <mergeCell ref="N184:O184"/>
    <mergeCell ref="P184:Q184"/>
    <mergeCell ref="R184:S184"/>
    <mergeCell ref="AP185:AQ185"/>
    <mergeCell ref="AP186:AQ186"/>
    <mergeCell ref="AR186:AS186"/>
    <mergeCell ref="AT186:AU186"/>
    <mergeCell ref="AV186:AX186"/>
    <mergeCell ref="AY186:BA186"/>
    <mergeCell ref="BB186:BC186"/>
    <mergeCell ref="AL185:AM185"/>
    <mergeCell ref="AN185:AO185"/>
    <mergeCell ref="AR185:AS185"/>
    <mergeCell ref="AT185:AU185"/>
    <mergeCell ref="AV185:AX185"/>
    <mergeCell ref="AY185:BA185"/>
    <mergeCell ref="BB185:BC185"/>
    <mergeCell ref="C186:D186"/>
    <mergeCell ref="E186:F186"/>
    <mergeCell ref="G186:H186"/>
    <mergeCell ref="I186:M186"/>
    <mergeCell ref="N186:O186"/>
    <mergeCell ref="P186:Q186"/>
    <mergeCell ref="R186:S186"/>
    <mergeCell ref="AL187:AM187"/>
    <mergeCell ref="AN187:AO187"/>
    <mergeCell ref="AP187:AQ187"/>
    <mergeCell ref="AR187:AS187"/>
    <mergeCell ref="AT187:AU187"/>
    <mergeCell ref="AV187:AX187"/>
    <mergeCell ref="AY187:BA187"/>
    <mergeCell ref="BB187:BC187"/>
    <mergeCell ref="T187:U187"/>
    <mergeCell ref="V187:X187"/>
    <mergeCell ref="Y187:Z187"/>
    <mergeCell ref="AB187:AC187"/>
    <mergeCell ref="AD187:AE187"/>
    <mergeCell ref="AF187:AH187"/>
    <mergeCell ref="AI187:AK187"/>
    <mergeCell ref="C187:D187"/>
    <mergeCell ref="E187:F187"/>
    <mergeCell ref="G187:H187"/>
    <mergeCell ref="I187:M187"/>
    <mergeCell ref="N187:O187"/>
    <mergeCell ref="P187:Q187"/>
    <mergeCell ref="R187:S187"/>
    <mergeCell ref="AL188:AM188"/>
    <mergeCell ref="AN188:AO188"/>
    <mergeCell ref="AP188:AQ188"/>
    <mergeCell ref="AR188:AS188"/>
    <mergeCell ref="AT188:AU188"/>
    <mergeCell ref="AV188:AX188"/>
    <mergeCell ref="AY188:BA188"/>
    <mergeCell ref="BB188:BC188"/>
    <mergeCell ref="T188:U188"/>
    <mergeCell ref="V188:X188"/>
    <mergeCell ref="Y188:Z188"/>
    <mergeCell ref="AB188:AC188"/>
    <mergeCell ref="AD188:AE188"/>
    <mergeCell ref="AF188:AH188"/>
    <mergeCell ref="AI188:AK188"/>
    <mergeCell ref="C188:D188"/>
    <mergeCell ref="E188:F188"/>
    <mergeCell ref="G188:H188"/>
    <mergeCell ref="I188:M188"/>
    <mergeCell ref="N188:O188"/>
    <mergeCell ref="P188:Q188"/>
    <mergeCell ref="R188:S188"/>
    <mergeCell ref="AL191:AM191"/>
    <mergeCell ref="AN191:AO191"/>
    <mergeCell ref="T191:U191"/>
    <mergeCell ref="V191:X191"/>
    <mergeCell ref="Y191:Z191"/>
    <mergeCell ref="AB191:AC191"/>
    <mergeCell ref="AD191:AE191"/>
    <mergeCell ref="AF191:AH191"/>
    <mergeCell ref="AI191:AK191"/>
    <mergeCell ref="AL192:AM192"/>
    <mergeCell ref="AN192:AO192"/>
    <mergeCell ref="T192:U192"/>
    <mergeCell ref="V192:X192"/>
    <mergeCell ref="Y192:Z192"/>
    <mergeCell ref="AB192:AC192"/>
    <mergeCell ref="AD192:AE192"/>
    <mergeCell ref="AF192:AH192"/>
    <mergeCell ref="AI192:AK192"/>
    <mergeCell ref="AL189:AM189"/>
    <mergeCell ref="AN189:AO189"/>
    <mergeCell ref="AP189:AQ189"/>
    <mergeCell ref="AR189:AS189"/>
    <mergeCell ref="AT189:AU189"/>
    <mergeCell ref="AV189:AX189"/>
    <mergeCell ref="AY189:BA189"/>
    <mergeCell ref="BB189:BC189"/>
    <mergeCell ref="T189:U189"/>
    <mergeCell ref="V189:X189"/>
    <mergeCell ref="Y189:Z189"/>
    <mergeCell ref="AB189:AC189"/>
    <mergeCell ref="AD189:AE189"/>
    <mergeCell ref="AF189:AH189"/>
    <mergeCell ref="AI189:AK189"/>
    <mergeCell ref="C189:D189"/>
    <mergeCell ref="E189:F189"/>
    <mergeCell ref="G189:H189"/>
    <mergeCell ref="I189:M189"/>
    <mergeCell ref="N189:O189"/>
    <mergeCell ref="P189:Q189"/>
    <mergeCell ref="R189:S189"/>
    <mergeCell ref="T190:U190"/>
    <mergeCell ref="V190:X190"/>
    <mergeCell ref="Y190:Z190"/>
    <mergeCell ref="AB190:AC190"/>
    <mergeCell ref="AD190:AE190"/>
    <mergeCell ref="AF190:AH190"/>
    <mergeCell ref="AI190:AK190"/>
    <mergeCell ref="AL190:AM190"/>
    <mergeCell ref="AN190:AO190"/>
    <mergeCell ref="AR190:AS190"/>
    <mergeCell ref="AT190:AU190"/>
    <mergeCell ref="AV190:AX190"/>
    <mergeCell ref="AY190:BA190"/>
    <mergeCell ref="BB190:BC190"/>
    <mergeCell ref="C192:D192"/>
    <mergeCell ref="E192:F192"/>
    <mergeCell ref="G192:H192"/>
    <mergeCell ref="I192:M192"/>
    <mergeCell ref="N192:O192"/>
    <mergeCell ref="P192:Q192"/>
    <mergeCell ref="R192:S192"/>
    <mergeCell ref="AP192:AQ192"/>
    <mergeCell ref="AR192:AS192"/>
    <mergeCell ref="AT192:AU192"/>
    <mergeCell ref="AV192:AX192"/>
    <mergeCell ref="AY192:BA192"/>
    <mergeCell ref="BB192:BC192"/>
    <mergeCell ref="AP190:AQ190"/>
    <mergeCell ref="AP191:AQ191"/>
    <mergeCell ref="AR191:AS191"/>
    <mergeCell ref="AT191:AU191"/>
    <mergeCell ref="AV191:AX191"/>
    <mergeCell ref="AY191:BA191"/>
    <mergeCell ref="BB191:BC191"/>
    <mergeCell ref="T194:U194"/>
    <mergeCell ref="V194:X194"/>
    <mergeCell ref="Y194:Z194"/>
    <mergeCell ref="AB194:AC194"/>
    <mergeCell ref="AD194:AE194"/>
    <mergeCell ref="AF194:AH194"/>
    <mergeCell ref="AI194:AK194"/>
    <mergeCell ref="C194:D194"/>
    <mergeCell ref="E194:F194"/>
    <mergeCell ref="G194:H194"/>
    <mergeCell ref="I194:M194"/>
    <mergeCell ref="N194:O194"/>
    <mergeCell ref="P194:Q194"/>
    <mergeCell ref="R194:S194"/>
    <mergeCell ref="AL195:AM195"/>
    <mergeCell ref="AN195:AO195"/>
    <mergeCell ref="T195:U195"/>
    <mergeCell ref="V195:X195"/>
    <mergeCell ref="Y195:Z195"/>
    <mergeCell ref="AB195:AC195"/>
    <mergeCell ref="AD195:AE195"/>
    <mergeCell ref="AF195:AH195"/>
    <mergeCell ref="AI195:AK195"/>
    <mergeCell ref="C190:D190"/>
    <mergeCell ref="E190:F190"/>
    <mergeCell ref="G190:H190"/>
    <mergeCell ref="I190:M190"/>
    <mergeCell ref="N190:O190"/>
    <mergeCell ref="P190:Q190"/>
    <mergeCell ref="R190:S190"/>
    <mergeCell ref="C191:D191"/>
    <mergeCell ref="E191:F191"/>
    <mergeCell ref="G191:H191"/>
    <mergeCell ref="I191:M191"/>
    <mergeCell ref="N191:O191"/>
    <mergeCell ref="P191:Q191"/>
    <mergeCell ref="R191:S191"/>
    <mergeCell ref="AL193:AM193"/>
    <mergeCell ref="AN193:AO193"/>
    <mergeCell ref="AP193:AQ193"/>
    <mergeCell ref="AR193:AS193"/>
    <mergeCell ref="AT193:AU193"/>
    <mergeCell ref="AV193:AX193"/>
    <mergeCell ref="AY193:BA193"/>
    <mergeCell ref="BB193:BC193"/>
    <mergeCell ref="T193:U193"/>
    <mergeCell ref="V193:X193"/>
    <mergeCell ref="Y193:Z193"/>
    <mergeCell ref="AB193:AC193"/>
    <mergeCell ref="AD193:AE193"/>
    <mergeCell ref="AF193:AH193"/>
    <mergeCell ref="AI193:AK193"/>
    <mergeCell ref="C193:D193"/>
    <mergeCell ref="E193:F193"/>
    <mergeCell ref="G193:H193"/>
    <mergeCell ref="I193:M193"/>
    <mergeCell ref="N193:O193"/>
    <mergeCell ref="P193:Q193"/>
    <mergeCell ref="R193:S193"/>
    <mergeCell ref="AP194:AQ194"/>
    <mergeCell ref="AP195:AQ195"/>
    <mergeCell ref="AR195:AS195"/>
    <mergeCell ref="AT195:AU195"/>
    <mergeCell ref="AV195:AX195"/>
    <mergeCell ref="AY195:BA195"/>
    <mergeCell ref="BB195:BC195"/>
    <mergeCell ref="AL194:AM194"/>
    <mergeCell ref="AN194:AO194"/>
    <mergeCell ref="AR194:AS194"/>
    <mergeCell ref="AT194:AU194"/>
    <mergeCell ref="AV194:AX194"/>
    <mergeCell ref="AY194:BA194"/>
    <mergeCell ref="BB194:BC194"/>
    <mergeCell ref="C195:D195"/>
    <mergeCell ref="E195:F195"/>
    <mergeCell ref="G195:H195"/>
    <mergeCell ref="I195:M195"/>
    <mergeCell ref="N195:O195"/>
    <mergeCell ref="P195:Q195"/>
    <mergeCell ref="R195:S195"/>
    <mergeCell ref="AL196:AM196"/>
    <mergeCell ref="AN196:AO196"/>
    <mergeCell ref="AP196:AQ196"/>
    <mergeCell ref="AR196:AS196"/>
    <mergeCell ref="AT196:AU196"/>
    <mergeCell ref="AV196:AX196"/>
    <mergeCell ref="AY196:BA196"/>
    <mergeCell ref="BB196:BC196"/>
    <mergeCell ref="T196:U196"/>
    <mergeCell ref="V196:X196"/>
    <mergeCell ref="Y196:Z196"/>
    <mergeCell ref="AB196:AC196"/>
    <mergeCell ref="AD196:AE196"/>
    <mergeCell ref="AF196:AH196"/>
    <mergeCell ref="AI196:AK196"/>
    <mergeCell ref="C196:D196"/>
    <mergeCell ref="E196:F196"/>
    <mergeCell ref="G196:H196"/>
    <mergeCell ref="I196:M196"/>
    <mergeCell ref="N196:O196"/>
    <mergeCell ref="P196:Q196"/>
    <mergeCell ref="R196:S196"/>
    <mergeCell ref="AL197:AM197"/>
    <mergeCell ref="AN197:AO197"/>
    <mergeCell ref="AP197:AQ197"/>
    <mergeCell ref="AR197:AS197"/>
    <mergeCell ref="AT197:AU197"/>
    <mergeCell ref="AV197:AX197"/>
    <mergeCell ref="AY197:BA197"/>
    <mergeCell ref="BB197:BC197"/>
    <mergeCell ref="T197:U197"/>
    <mergeCell ref="V197:X197"/>
    <mergeCell ref="Y197:Z197"/>
    <mergeCell ref="AB197:AC197"/>
    <mergeCell ref="AD197:AE197"/>
    <mergeCell ref="AF197:AH197"/>
    <mergeCell ref="AI197:AK197"/>
    <mergeCell ref="C197:D197"/>
    <mergeCell ref="E197:F197"/>
    <mergeCell ref="G197:H197"/>
    <mergeCell ref="I197:M197"/>
    <mergeCell ref="N197:O197"/>
    <mergeCell ref="P197:Q197"/>
    <mergeCell ref="R197:S197"/>
    <mergeCell ref="AL200:AM200"/>
    <mergeCell ref="AN200:AO200"/>
    <mergeCell ref="T200:U200"/>
    <mergeCell ref="V200:X200"/>
    <mergeCell ref="Y200:Z200"/>
    <mergeCell ref="AB200:AC200"/>
    <mergeCell ref="AD200:AE200"/>
    <mergeCell ref="AF200:AH200"/>
    <mergeCell ref="AI200:AK200"/>
    <mergeCell ref="AL201:AM201"/>
    <mergeCell ref="AN201:AO201"/>
    <mergeCell ref="T201:U201"/>
    <mergeCell ref="V201:X201"/>
    <mergeCell ref="Y201:Z201"/>
    <mergeCell ref="AB201:AC201"/>
    <mergeCell ref="AD201:AE201"/>
    <mergeCell ref="AF201:AH201"/>
    <mergeCell ref="AI201:AK201"/>
    <mergeCell ref="AL198:AM198"/>
    <mergeCell ref="AN198:AO198"/>
    <mergeCell ref="AP198:AQ198"/>
    <mergeCell ref="AR198:AS198"/>
    <mergeCell ref="AT198:AU198"/>
    <mergeCell ref="AV198:AX198"/>
    <mergeCell ref="AY198:BA198"/>
    <mergeCell ref="BB198:BC198"/>
    <mergeCell ref="T198:U198"/>
    <mergeCell ref="V198:X198"/>
    <mergeCell ref="Y198:Z198"/>
    <mergeCell ref="AB198:AC198"/>
    <mergeCell ref="AD198:AE198"/>
    <mergeCell ref="AF198:AH198"/>
    <mergeCell ref="AI198:AK198"/>
    <mergeCell ref="C198:D198"/>
    <mergeCell ref="E198:F198"/>
    <mergeCell ref="G198:H198"/>
    <mergeCell ref="I198:M198"/>
    <mergeCell ref="N198:O198"/>
    <mergeCell ref="P198:Q198"/>
    <mergeCell ref="R198:S198"/>
    <mergeCell ref="T199:U199"/>
    <mergeCell ref="V199:X199"/>
    <mergeCell ref="Y199:Z199"/>
    <mergeCell ref="AB199:AC199"/>
    <mergeCell ref="AD199:AE199"/>
    <mergeCell ref="AF199:AH199"/>
    <mergeCell ref="AI199:AK199"/>
    <mergeCell ref="AL199:AM199"/>
    <mergeCell ref="AN199:AO199"/>
    <mergeCell ref="AR199:AS199"/>
    <mergeCell ref="AT199:AU199"/>
    <mergeCell ref="AV199:AX199"/>
    <mergeCell ref="AY199:BA199"/>
    <mergeCell ref="BB199:BC199"/>
    <mergeCell ref="C201:D201"/>
    <mergeCell ref="E201:F201"/>
    <mergeCell ref="G201:H201"/>
    <mergeCell ref="I201:M201"/>
    <mergeCell ref="N201:O201"/>
    <mergeCell ref="P201:Q201"/>
    <mergeCell ref="R201:S201"/>
    <mergeCell ref="AP201:AQ201"/>
    <mergeCell ref="AR201:AS201"/>
    <mergeCell ref="AT201:AU201"/>
    <mergeCell ref="AV201:AX201"/>
    <mergeCell ref="AY201:BA201"/>
    <mergeCell ref="BB201:BC201"/>
    <mergeCell ref="AP199:AQ199"/>
    <mergeCell ref="AP200:AQ200"/>
    <mergeCell ref="AR200:AS200"/>
    <mergeCell ref="AT200:AU200"/>
    <mergeCell ref="AV200:AX200"/>
    <mergeCell ref="AY200:BA200"/>
    <mergeCell ref="BB200:BC200"/>
    <mergeCell ref="T203:U203"/>
    <mergeCell ref="V203:X203"/>
    <mergeCell ref="Y203:Z203"/>
    <mergeCell ref="AB203:AC203"/>
    <mergeCell ref="AD203:AE203"/>
    <mergeCell ref="AF203:AH203"/>
    <mergeCell ref="AI203:AK203"/>
    <mergeCell ref="C203:D203"/>
    <mergeCell ref="E203:F203"/>
    <mergeCell ref="G203:H203"/>
    <mergeCell ref="I203:M203"/>
    <mergeCell ref="N203:O203"/>
    <mergeCell ref="P203:Q203"/>
    <mergeCell ref="R203:S203"/>
    <mergeCell ref="AL204:AM204"/>
    <mergeCell ref="AN204:AO204"/>
    <mergeCell ref="T204:U204"/>
    <mergeCell ref="V204:X204"/>
    <mergeCell ref="Y204:Z204"/>
    <mergeCell ref="AB204:AC204"/>
    <mergeCell ref="AD204:AE204"/>
    <mergeCell ref="AF204:AH204"/>
    <mergeCell ref="AI204:AK204"/>
    <mergeCell ref="C199:D199"/>
    <mergeCell ref="E199:F199"/>
    <mergeCell ref="G199:H199"/>
    <mergeCell ref="I199:M199"/>
    <mergeCell ref="N199:O199"/>
    <mergeCell ref="P199:Q199"/>
    <mergeCell ref="R199:S199"/>
    <mergeCell ref="C200:D200"/>
    <mergeCell ref="E200:F200"/>
    <mergeCell ref="G200:H200"/>
    <mergeCell ref="I200:M200"/>
    <mergeCell ref="N200:O200"/>
    <mergeCell ref="P200:Q200"/>
    <mergeCell ref="R200:S200"/>
    <mergeCell ref="AL202:AM202"/>
    <mergeCell ref="AN202:AO202"/>
    <mergeCell ref="AP202:AQ202"/>
    <mergeCell ref="AR202:AS202"/>
    <mergeCell ref="AT202:AU202"/>
    <mergeCell ref="AV202:AX202"/>
    <mergeCell ref="AY202:BA202"/>
    <mergeCell ref="BB202:BC202"/>
    <mergeCell ref="T202:U202"/>
    <mergeCell ref="V202:X202"/>
    <mergeCell ref="Y202:Z202"/>
    <mergeCell ref="AB202:AC202"/>
    <mergeCell ref="AD202:AE202"/>
    <mergeCell ref="AF202:AH202"/>
    <mergeCell ref="AI202:AK202"/>
    <mergeCell ref="C202:D202"/>
    <mergeCell ref="E202:F202"/>
    <mergeCell ref="G202:H202"/>
    <mergeCell ref="I202:M202"/>
    <mergeCell ref="N202:O202"/>
    <mergeCell ref="P202:Q202"/>
    <mergeCell ref="R202:S202"/>
    <mergeCell ref="AP203:AQ203"/>
    <mergeCell ref="AP204:AQ204"/>
    <mergeCell ref="AR204:AS204"/>
    <mergeCell ref="AT204:AU204"/>
    <mergeCell ref="AV204:AX204"/>
    <mergeCell ref="AY204:BA204"/>
    <mergeCell ref="BB204:BC204"/>
    <mergeCell ref="AL203:AM203"/>
    <mergeCell ref="AN203:AO203"/>
    <mergeCell ref="AR203:AS203"/>
    <mergeCell ref="AT203:AU203"/>
    <mergeCell ref="AV203:AX203"/>
    <mergeCell ref="AY203:BA203"/>
    <mergeCell ref="BB203:BC203"/>
    <mergeCell ref="C204:D204"/>
    <mergeCell ref="E204:F204"/>
    <mergeCell ref="G204:H204"/>
    <mergeCell ref="I204:M204"/>
    <mergeCell ref="N204:O204"/>
    <mergeCell ref="P204:Q204"/>
    <mergeCell ref="R204:S204"/>
    <mergeCell ref="AL205:AM205"/>
    <mergeCell ref="AN205:AO205"/>
    <mergeCell ref="AP205:AQ205"/>
    <mergeCell ref="AR205:AS205"/>
    <mergeCell ref="AT205:AU205"/>
    <mergeCell ref="AV205:AX205"/>
    <mergeCell ref="AY205:BA205"/>
    <mergeCell ref="BB205:BC205"/>
    <mergeCell ref="T205:U205"/>
    <mergeCell ref="V205:X205"/>
    <mergeCell ref="Y205:Z205"/>
    <mergeCell ref="AB205:AC205"/>
    <mergeCell ref="AD205:AE205"/>
    <mergeCell ref="AF205:AH205"/>
    <mergeCell ref="AI205:AK205"/>
    <mergeCell ref="C205:D205"/>
    <mergeCell ref="E205:F205"/>
    <mergeCell ref="G205:H205"/>
    <mergeCell ref="I205:M205"/>
    <mergeCell ref="N205:O205"/>
    <mergeCell ref="P205:Q205"/>
    <mergeCell ref="R205:S205"/>
    <mergeCell ref="AL206:AM206"/>
    <mergeCell ref="AN206:AO206"/>
    <mergeCell ref="AP206:AQ206"/>
    <mergeCell ref="AR206:AS206"/>
    <mergeCell ref="AT206:AU206"/>
    <mergeCell ref="AV206:AX206"/>
    <mergeCell ref="AY206:BA206"/>
    <mergeCell ref="BB206:BC206"/>
    <mergeCell ref="T206:U206"/>
    <mergeCell ref="V206:X206"/>
    <mergeCell ref="Y206:Z206"/>
    <mergeCell ref="AB206:AC206"/>
    <mergeCell ref="AD206:AE206"/>
    <mergeCell ref="AF206:AH206"/>
    <mergeCell ref="AI206:AK206"/>
    <mergeCell ref="C206:D206"/>
    <mergeCell ref="E206:F206"/>
    <mergeCell ref="G206:H206"/>
    <mergeCell ref="I206:M206"/>
    <mergeCell ref="N206:O206"/>
    <mergeCell ref="P206:Q206"/>
    <mergeCell ref="R206:S206"/>
    <mergeCell ref="AL209:AM209"/>
    <mergeCell ref="AN209:AO209"/>
    <mergeCell ref="T209:U209"/>
    <mergeCell ref="V209:X209"/>
    <mergeCell ref="Y209:Z209"/>
    <mergeCell ref="AB209:AC209"/>
    <mergeCell ref="AD209:AE209"/>
    <mergeCell ref="AF209:AH209"/>
    <mergeCell ref="AI209:AK209"/>
    <mergeCell ref="AL210:AM210"/>
    <mergeCell ref="AN210:AO210"/>
    <mergeCell ref="T210:U210"/>
    <mergeCell ref="V210:X210"/>
    <mergeCell ref="Y210:Z210"/>
    <mergeCell ref="AB210:AC210"/>
    <mergeCell ref="AD210:AE210"/>
    <mergeCell ref="AF210:AH210"/>
    <mergeCell ref="AI210:AK210"/>
    <mergeCell ref="AL207:AM207"/>
    <mergeCell ref="AN207:AO207"/>
    <mergeCell ref="AP207:AQ207"/>
    <mergeCell ref="AR207:AS207"/>
    <mergeCell ref="AT207:AU207"/>
    <mergeCell ref="AV207:AX207"/>
    <mergeCell ref="AY207:BA207"/>
    <mergeCell ref="BB207:BC207"/>
    <mergeCell ref="T207:U207"/>
    <mergeCell ref="V207:X207"/>
    <mergeCell ref="Y207:Z207"/>
    <mergeCell ref="AB207:AC207"/>
    <mergeCell ref="AD207:AE207"/>
    <mergeCell ref="AF207:AH207"/>
    <mergeCell ref="AI207:AK207"/>
    <mergeCell ref="C207:D207"/>
    <mergeCell ref="E207:F207"/>
    <mergeCell ref="G207:H207"/>
    <mergeCell ref="I207:M207"/>
    <mergeCell ref="N207:O207"/>
    <mergeCell ref="P207:Q207"/>
    <mergeCell ref="R207:S207"/>
    <mergeCell ref="T208:U208"/>
    <mergeCell ref="V208:X208"/>
    <mergeCell ref="Y208:Z208"/>
    <mergeCell ref="AB208:AC208"/>
    <mergeCell ref="AD208:AE208"/>
    <mergeCell ref="AF208:AH208"/>
    <mergeCell ref="AI208:AK208"/>
    <mergeCell ref="AL208:AM208"/>
    <mergeCell ref="AN208:AO208"/>
    <mergeCell ref="AR208:AS208"/>
    <mergeCell ref="AT208:AU208"/>
    <mergeCell ref="AV208:AX208"/>
    <mergeCell ref="AY208:BA208"/>
    <mergeCell ref="BB208:BC208"/>
    <mergeCell ref="C210:D210"/>
    <mergeCell ref="E210:F210"/>
    <mergeCell ref="G210:H210"/>
    <mergeCell ref="I210:M210"/>
    <mergeCell ref="N210:O210"/>
    <mergeCell ref="P210:Q210"/>
    <mergeCell ref="R210:S210"/>
    <mergeCell ref="AP210:AQ210"/>
    <mergeCell ref="AR210:AS210"/>
    <mergeCell ref="AT210:AU210"/>
    <mergeCell ref="AV210:AX210"/>
    <mergeCell ref="AY210:BA210"/>
    <mergeCell ref="BB210:BC210"/>
    <mergeCell ref="AP208:AQ208"/>
    <mergeCell ref="AP209:AQ209"/>
    <mergeCell ref="AR209:AS209"/>
    <mergeCell ref="AT209:AU209"/>
    <mergeCell ref="AV209:AX209"/>
    <mergeCell ref="AY209:BA209"/>
    <mergeCell ref="BB209:BC209"/>
    <mergeCell ref="T212:U212"/>
    <mergeCell ref="V212:X212"/>
    <mergeCell ref="Y212:Z212"/>
    <mergeCell ref="AB212:AC212"/>
    <mergeCell ref="AD212:AE212"/>
    <mergeCell ref="AF212:AH212"/>
    <mergeCell ref="AI212:AK212"/>
    <mergeCell ref="C212:D212"/>
    <mergeCell ref="E212:F212"/>
    <mergeCell ref="G212:H212"/>
    <mergeCell ref="I212:M212"/>
    <mergeCell ref="N212:O212"/>
    <mergeCell ref="P212:Q212"/>
    <mergeCell ref="R212:S212"/>
    <mergeCell ref="AL213:AM213"/>
    <mergeCell ref="AN213:AO213"/>
    <mergeCell ref="T213:U213"/>
    <mergeCell ref="V213:X213"/>
    <mergeCell ref="Y213:Z213"/>
    <mergeCell ref="AB213:AC213"/>
    <mergeCell ref="AD213:AE213"/>
    <mergeCell ref="AF213:AH213"/>
    <mergeCell ref="AI213:AK213"/>
    <mergeCell ref="C208:D208"/>
    <mergeCell ref="E208:F208"/>
    <mergeCell ref="G208:H208"/>
    <mergeCell ref="I208:M208"/>
    <mergeCell ref="N208:O208"/>
    <mergeCell ref="P208:Q208"/>
    <mergeCell ref="R208:S208"/>
    <mergeCell ref="C209:D209"/>
    <mergeCell ref="E209:F209"/>
    <mergeCell ref="G209:H209"/>
    <mergeCell ref="I209:M209"/>
    <mergeCell ref="N209:O209"/>
    <mergeCell ref="P209:Q209"/>
    <mergeCell ref="R209:S209"/>
    <mergeCell ref="AL211:AM211"/>
    <mergeCell ref="AN211:AO211"/>
    <mergeCell ref="AP211:AQ211"/>
    <mergeCell ref="AR211:AS211"/>
    <mergeCell ref="AT211:AU211"/>
    <mergeCell ref="AV211:AX211"/>
    <mergeCell ref="AY211:BA211"/>
    <mergeCell ref="BB211:BC211"/>
    <mergeCell ref="T211:U211"/>
    <mergeCell ref="V211:X211"/>
    <mergeCell ref="Y211:Z211"/>
    <mergeCell ref="AB211:AC211"/>
    <mergeCell ref="AD211:AE211"/>
    <mergeCell ref="AF211:AH211"/>
    <mergeCell ref="AI211:AK211"/>
    <mergeCell ref="C211:D211"/>
    <mergeCell ref="E211:F211"/>
    <mergeCell ref="G211:H211"/>
    <mergeCell ref="I211:M211"/>
    <mergeCell ref="N211:O211"/>
    <mergeCell ref="P211:Q211"/>
    <mergeCell ref="R211:S211"/>
    <mergeCell ref="AP212:AQ212"/>
    <mergeCell ref="AP213:AQ213"/>
    <mergeCell ref="AR213:AS213"/>
    <mergeCell ref="AT213:AU213"/>
    <mergeCell ref="AV213:AX213"/>
    <mergeCell ref="AY213:BA213"/>
    <mergeCell ref="BB213:BC213"/>
    <mergeCell ref="AL212:AM212"/>
    <mergeCell ref="AN212:AO212"/>
    <mergeCell ref="AR212:AS212"/>
    <mergeCell ref="AT212:AU212"/>
    <mergeCell ref="AV212:AX212"/>
    <mergeCell ref="AY212:BA212"/>
    <mergeCell ref="BB212:BC212"/>
    <mergeCell ref="C213:D213"/>
    <mergeCell ref="E213:F213"/>
    <mergeCell ref="G213:H213"/>
    <mergeCell ref="I213:M213"/>
    <mergeCell ref="N213:O213"/>
    <mergeCell ref="P213:Q213"/>
    <mergeCell ref="R213:S213"/>
    <mergeCell ref="AL214:AM214"/>
    <mergeCell ref="AN214:AO214"/>
    <mergeCell ref="AP214:AQ214"/>
    <mergeCell ref="AR214:AS214"/>
    <mergeCell ref="AT214:AU214"/>
    <mergeCell ref="AV214:AX214"/>
    <mergeCell ref="AY214:BA214"/>
    <mergeCell ref="BB214:BC214"/>
    <mergeCell ref="T214:U214"/>
    <mergeCell ref="V214:X214"/>
    <mergeCell ref="Y214:Z214"/>
    <mergeCell ref="AB214:AC214"/>
    <mergeCell ref="AD214:AE214"/>
    <mergeCell ref="AF214:AH214"/>
    <mergeCell ref="AI214:AK214"/>
    <mergeCell ref="C214:D214"/>
    <mergeCell ref="E214:F214"/>
    <mergeCell ref="G214:H214"/>
    <mergeCell ref="I214:M214"/>
    <mergeCell ref="N214:O214"/>
    <mergeCell ref="P214:Q214"/>
    <mergeCell ref="R214:S214"/>
    <mergeCell ref="AL215:AM215"/>
    <mergeCell ref="AN215:AO215"/>
    <mergeCell ref="AP215:AQ215"/>
    <mergeCell ref="AR215:AS215"/>
    <mergeCell ref="AT215:AU215"/>
    <mergeCell ref="AV215:AX215"/>
    <mergeCell ref="AY215:BA215"/>
    <mergeCell ref="BB215:BC215"/>
    <mergeCell ref="T215:U215"/>
    <mergeCell ref="V215:X215"/>
    <mergeCell ref="Y215:Z215"/>
    <mergeCell ref="AB215:AC215"/>
    <mergeCell ref="AD215:AE215"/>
    <mergeCell ref="AF215:AH215"/>
    <mergeCell ref="AI215:AK215"/>
    <mergeCell ref="C215:D215"/>
    <mergeCell ref="E215:F215"/>
    <mergeCell ref="G215:H215"/>
    <mergeCell ref="I215:M215"/>
    <mergeCell ref="N215:O215"/>
    <mergeCell ref="P215:Q215"/>
    <mergeCell ref="R215:S215"/>
    <mergeCell ref="AL218:AM218"/>
    <mergeCell ref="AN218:AO218"/>
    <mergeCell ref="T218:U218"/>
    <mergeCell ref="V218:X218"/>
    <mergeCell ref="Y218:Z218"/>
    <mergeCell ref="AB218:AC218"/>
    <mergeCell ref="AD218:AE218"/>
    <mergeCell ref="AF218:AH218"/>
    <mergeCell ref="AI218:AK218"/>
    <mergeCell ref="AL219:AM219"/>
    <mergeCell ref="AN219:AO219"/>
    <mergeCell ref="T219:U219"/>
    <mergeCell ref="V219:X219"/>
    <mergeCell ref="Y219:Z219"/>
    <mergeCell ref="AB219:AC219"/>
    <mergeCell ref="AD219:AE219"/>
    <mergeCell ref="AF219:AH219"/>
    <mergeCell ref="AI219:AK219"/>
    <mergeCell ref="AL216:AM216"/>
    <mergeCell ref="AN216:AO216"/>
    <mergeCell ref="AP216:AQ216"/>
    <mergeCell ref="AR216:AS216"/>
    <mergeCell ref="AT216:AU216"/>
    <mergeCell ref="AV216:AX216"/>
    <mergeCell ref="AY216:BA216"/>
    <mergeCell ref="BB216:BC216"/>
    <mergeCell ref="T216:U216"/>
    <mergeCell ref="V216:X216"/>
    <mergeCell ref="Y216:Z216"/>
    <mergeCell ref="AB216:AC216"/>
    <mergeCell ref="AD216:AE216"/>
    <mergeCell ref="AF216:AH216"/>
    <mergeCell ref="AI216:AK216"/>
    <mergeCell ref="C216:D216"/>
    <mergeCell ref="E216:F216"/>
    <mergeCell ref="G216:H216"/>
    <mergeCell ref="I216:M216"/>
    <mergeCell ref="N216:O216"/>
    <mergeCell ref="P216:Q216"/>
    <mergeCell ref="R216:S216"/>
    <mergeCell ref="T217:U217"/>
    <mergeCell ref="V217:X217"/>
    <mergeCell ref="Y217:Z217"/>
    <mergeCell ref="AB217:AC217"/>
    <mergeCell ref="AD217:AE217"/>
    <mergeCell ref="AF217:AH217"/>
    <mergeCell ref="AI217:AK217"/>
    <mergeCell ref="AL217:AM217"/>
    <mergeCell ref="AN217:AO217"/>
    <mergeCell ref="AR217:AS217"/>
    <mergeCell ref="AT217:AU217"/>
    <mergeCell ref="AV217:AX217"/>
    <mergeCell ref="AY217:BA217"/>
    <mergeCell ref="BB217:BC217"/>
    <mergeCell ref="C219:D219"/>
    <mergeCell ref="E219:F219"/>
    <mergeCell ref="G219:H219"/>
    <mergeCell ref="I219:M219"/>
    <mergeCell ref="N219:O219"/>
    <mergeCell ref="P219:Q219"/>
    <mergeCell ref="R219:S219"/>
    <mergeCell ref="AP219:AQ219"/>
    <mergeCell ref="AR219:AS219"/>
    <mergeCell ref="AT219:AU219"/>
    <mergeCell ref="AV219:AX219"/>
    <mergeCell ref="AY219:BA219"/>
    <mergeCell ref="BB219:BC219"/>
    <mergeCell ref="AP217:AQ217"/>
    <mergeCell ref="AP218:AQ218"/>
    <mergeCell ref="AR218:AS218"/>
    <mergeCell ref="AT218:AU218"/>
    <mergeCell ref="AV218:AX218"/>
    <mergeCell ref="AY218:BA218"/>
    <mergeCell ref="BB218:BC218"/>
    <mergeCell ref="T221:U221"/>
    <mergeCell ref="V221:X221"/>
    <mergeCell ref="Y221:Z221"/>
    <mergeCell ref="AB221:AC221"/>
    <mergeCell ref="AD221:AE221"/>
    <mergeCell ref="AF221:AH221"/>
    <mergeCell ref="AI221:AK221"/>
    <mergeCell ref="C221:D221"/>
    <mergeCell ref="E221:F221"/>
    <mergeCell ref="G221:H221"/>
    <mergeCell ref="I221:M221"/>
    <mergeCell ref="N221:O221"/>
    <mergeCell ref="P221:Q221"/>
    <mergeCell ref="R221:S221"/>
    <mergeCell ref="AL222:AM222"/>
    <mergeCell ref="AN222:AO222"/>
    <mergeCell ref="T222:U222"/>
    <mergeCell ref="V222:X222"/>
    <mergeCell ref="Y222:Z222"/>
    <mergeCell ref="AB222:AC222"/>
    <mergeCell ref="AD222:AE222"/>
    <mergeCell ref="AF222:AH222"/>
    <mergeCell ref="AI222:AK222"/>
    <mergeCell ref="C217:D217"/>
    <mergeCell ref="E217:F217"/>
    <mergeCell ref="G217:H217"/>
    <mergeCell ref="I217:M217"/>
    <mergeCell ref="N217:O217"/>
    <mergeCell ref="P217:Q217"/>
    <mergeCell ref="R217:S217"/>
    <mergeCell ref="C218:D218"/>
    <mergeCell ref="E218:F218"/>
    <mergeCell ref="G218:H218"/>
    <mergeCell ref="I218:M218"/>
    <mergeCell ref="N218:O218"/>
    <mergeCell ref="P218:Q218"/>
    <mergeCell ref="R218:S218"/>
    <mergeCell ref="AL220:AM220"/>
    <mergeCell ref="AN220:AO220"/>
    <mergeCell ref="AP220:AQ220"/>
    <mergeCell ref="AR220:AS220"/>
    <mergeCell ref="AT220:AU220"/>
    <mergeCell ref="AV220:AX220"/>
    <mergeCell ref="AY220:BA220"/>
    <mergeCell ref="BB220:BC220"/>
    <mergeCell ref="T220:U220"/>
    <mergeCell ref="V220:X220"/>
    <mergeCell ref="Y220:Z220"/>
    <mergeCell ref="AB220:AC220"/>
    <mergeCell ref="AD220:AE220"/>
    <mergeCell ref="AF220:AH220"/>
    <mergeCell ref="AI220:AK220"/>
    <mergeCell ref="C220:D220"/>
    <mergeCell ref="E220:F220"/>
    <mergeCell ref="G220:H220"/>
    <mergeCell ref="I220:M220"/>
    <mergeCell ref="N220:O220"/>
    <mergeCell ref="P220:Q220"/>
    <mergeCell ref="R220:S220"/>
    <mergeCell ref="AP221:AQ221"/>
    <mergeCell ref="AP222:AQ222"/>
    <mergeCell ref="AR222:AS222"/>
    <mergeCell ref="AT222:AU222"/>
    <mergeCell ref="AV222:AX222"/>
    <mergeCell ref="AY222:BA222"/>
    <mergeCell ref="BB222:BC222"/>
    <mergeCell ref="AL221:AM221"/>
    <mergeCell ref="AN221:AO221"/>
    <mergeCell ref="AR221:AS221"/>
    <mergeCell ref="AT221:AU221"/>
    <mergeCell ref="AV221:AX221"/>
    <mergeCell ref="AY221:BA221"/>
    <mergeCell ref="BB221:BC221"/>
    <mergeCell ref="C222:D222"/>
    <mergeCell ref="E222:F222"/>
    <mergeCell ref="G222:H222"/>
    <mergeCell ref="I222:M222"/>
    <mergeCell ref="N222:O222"/>
    <mergeCell ref="P222:Q222"/>
    <mergeCell ref="R222:S222"/>
    <mergeCell ref="AL223:AM223"/>
    <mergeCell ref="AN223:AO223"/>
    <mergeCell ref="AP223:AQ223"/>
    <mergeCell ref="AR223:AS223"/>
    <mergeCell ref="AT223:AU223"/>
    <mergeCell ref="AV223:AX223"/>
    <mergeCell ref="AY223:BA223"/>
    <mergeCell ref="BB223:BC223"/>
    <mergeCell ref="T223:U223"/>
    <mergeCell ref="V223:X223"/>
    <mergeCell ref="Y223:Z223"/>
    <mergeCell ref="AB223:AC223"/>
    <mergeCell ref="AD223:AE223"/>
    <mergeCell ref="AF223:AH223"/>
    <mergeCell ref="AI223:AK223"/>
    <mergeCell ref="C223:D223"/>
    <mergeCell ref="E223:F223"/>
    <mergeCell ref="G223:H223"/>
    <mergeCell ref="I223:M223"/>
    <mergeCell ref="N223:O223"/>
    <mergeCell ref="P223:Q223"/>
    <mergeCell ref="R223:S223"/>
    <mergeCell ref="AL224:AM224"/>
    <mergeCell ref="AN224:AO224"/>
    <mergeCell ref="AP224:AQ224"/>
    <mergeCell ref="AR224:AS224"/>
    <mergeCell ref="AT224:AU224"/>
    <mergeCell ref="AV224:AX224"/>
    <mergeCell ref="AY224:BA224"/>
    <mergeCell ref="BB224:BC224"/>
    <mergeCell ref="T224:U224"/>
    <mergeCell ref="V224:X224"/>
    <mergeCell ref="Y224:Z224"/>
    <mergeCell ref="AB224:AC224"/>
    <mergeCell ref="AD224:AE224"/>
    <mergeCell ref="AF224:AH224"/>
    <mergeCell ref="AI224:AK224"/>
    <mergeCell ref="C224:D224"/>
    <mergeCell ref="E224:F224"/>
    <mergeCell ref="G224:H224"/>
    <mergeCell ref="I224:M224"/>
    <mergeCell ref="N224:O224"/>
    <mergeCell ref="P224:Q224"/>
    <mergeCell ref="R224:S224"/>
    <mergeCell ref="AL227:AM227"/>
    <mergeCell ref="AN227:AO227"/>
    <mergeCell ref="T227:U227"/>
    <mergeCell ref="V227:X227"/>
    <mergeCell ref="Y227:Z227"/>
    <mergeCell ref="AB227:AC227"/>
    <mergeCell ref="AD227:AE227"/>
    <mergeCell ref="AF227:AH227"/>
    <mergeCell ref="AI227:AK227"/>
    <mergeCell ref="AL228:AM228"/>
    <mergeCell ref="AN228:AO228"/>
    <mergeCell ref="T228:U228"/>
    <mergeCell ref="V228:X228"/>
    <mergeCell ref="Y228:Z228"/>
    <mergeCell ref="AB228:AC228"/>
    <mergeCell ref="AD228:AE228"/>
    <mergeCell ref="AF228:AH228"/>
    <mergeCell ref="AI228:AK228"/>
    <mergeCell ref="AL225:AM225"/>
    <mergeCell ref="AN225:AO225"/>
    <mergeCell ref="AP225:AQ225"/>
    <mergeCell ref="AR225:AS225"/>
    <mergeCell ref="AT225:AU225"/>
    <mergeCell ref="AV225:AX225"/>
    <mergeCell ref="AY225:BA225"/>
    <mergeCell ref="BB225:BC225"/>
    <mergeCell ref="T225:U225"/>
    <mergeCell ref="V225:X225"/>
    <mergeCell ref="Y225:Z225"/>
    <mergeCell ref="AB225:AC225"/>
    <mergeCell ref="AD225:AE225"/>
    <mergeCell ref="AF225:AH225"/>
    <mergeCell ref="AI225:AK225"/>
    <mergeCell ref="C225:D225"/>
    <mergeCell ref="E225:F225"/>
    <mergeCell ref="G225:H225"/>
    <mergeCell ref="I225:M225"/>
    <mergeCell ref="N225:O225"/>
    <mergeCell ref="P225:Q225"/>
    <mergeCell ref="R225:S225"/>
    <mergeCell ref="T226:U226"/>
    <mergeCell ref="V226:X226"/>
    <mergeCell ref="Y226:Z226"/>
    <mergeCell ref="AB226:AC226"/>
    <mergeCell ref="AD226:AE226"/>
    <mergeCell ref="AF226:AH226"/>
    <mergeCell ref="AI226:AK226"/>
    <mergeCell ref="AL226:AM226"/>
    <mergeCell ref="AN226:AO226"/>
    <mergeCell ref="AR226:AS226"/>
    <mergeCell ref="AT226:AU226"/>
    <mergeCell ref="AV226:AX226"/>
    <mergeCell ref="AY226:BA226"/>
    <mergeCell ref="BB226:BC226"/>
    <mergeCell ref="C228:D228"/>
    <mergeCell ref="E228:F228"/>
    <mergeCell ref="G228:H228"/>
    <mergeCell ref="I228:M228"/>
    <mergeCell ref="N228:O228"/>
    <mergeCell ref="P228:Q228"/>
    <mergeCell ref="R228:S228"/>
    <mergeCell ref="AP228:AQ228"/>
    <mergeCell ref="AR228:AS228"/>
    <mergeCell ref="AT228:AU228"/>
    <mergeCell ref="AV228:AX228"/>
    <mergeCell ref="AY228:BA228"/>
    <mergeCell ref="BB228:BC228"/>
    <mergeCell ref="AP226:AQ226"/>
    <mergeCell ref="AP227:AQ227"/>
    <mergeCell ref="AR227:AS227"/>
    <mergeCell ref="AT227:AU227"/>
    <mergeCell ref="AV227:AX227"/>
    <mergeCell ref="AY227:BA227"/>
    <mergeCell ref="BB227:BC227"/>
    <mergeCell ref="T230:U230"/>
    <mergeCell ref="V230:X230"/>
    <mergeCell ref="Y230:Z230"/>
    <mergeCell ref="AB230:AC230"/>
    <mergeCell ref="AD230:AE230"/>
    <mergeCell ref="AF230:AH230"/>
    <mergeCell ref="AI230:AK230"/>
    <mergeCell ref="C230:D230"/>
    <mergeCell ref="E230:F230"/>
    <mergeCell ref="G230:H230"/>
    <mergeCell ref="I230:M230"/>
    <mergeCell ref="N230:O230"/>
    <mergeCell ref="P230:Q230"/>
    <mergeCell ref="R230:S230"/>
    <mergeCell ref="AL231:AM231"/>
    <mergeCell ref="AN231:AO231"/>
    <mergeCell ref="T231:U231"/>
    <mergeCell ref="V231:X231"/>
    <mergeCell ref="Y231:Z231"/>
    <mergeCell ref="AB231:AC231"/>
    <mergeCell ref="AD231:AE231"/>
    <mergeCell ref="AF231:AH231"/>
    <mergeCell ref="AI231:AK231"/>
    <mergeCell ref="C226:D226"/>
    <mergeCell ref="E226:F226"/>
    <mergeCell ref="G226:H226"/>
    <mergeCell ref="I226:M226"/>
    <mergeCell ref="N226:O226"/>
    <mergeCell ref="P226:Q226"/>
    <mergeCell ref="R226:S226"/>
    <mergeCell ref="C227:D227"/>
    <mergeCell ref="E227:F227"/>
    <mergeCell ref="G227:H227"/>
    <mergeCell ref="I227:M227"/>
    <mergeCell ref="N227:O227"/>
    <mergeCell ref="P227:Q227"/>
    <mergeCell ref="R227:S227"/>
    <mergeCell ref="AL229:AM229"/>
    <mergeCell ref="AN229:AO229"/>
    <mergeCell ref="AP229:AQ229"/>
    <mergeCell ref="AR229:AS229"/>
    <mergeCell ref="AT229:AU229"/>
    <mergeCell ref="AV229:AX229"/>
    <mergeCell ref="AY229:BA229"/>
    <mergeCell ref="BB229:BC229"/>
    <mergeCell ref="T229:U229"/>
    <mergeCell ref="V229:X229"/>
    <mergeCell ref="Y229:Z229"/>
    <mergeCell ref="AB229:AC229"/>
    <mergeCell ref="AD229:AE229"/>
    <mergeCell ref="AF229:AH229"/>
    <mergeCell ref="AI229:AK229"/>
    <mergeCell ref="C229:D229"/>
    <mergeCell ref="E229:F229"/>
    <mergeCell ref="G229:H229"/>
    <mergeCell ref="I229:M229"/>
    <mergeCell ref="N229:O229"/>
    <mergeCell ref="P229:Q229"/>
    <mergeCell ref="R229:S229"/>
    <mergeCell ref="AP230:AQ230"/>
    <mergeCell ref="AP231:AQ231"/>
    <mergeCell ref="AR231:AS231"/>
    <mergeCell ref="AT231:AU231"/>
    <mergeCell ref="AV231:AX231"/>
    <mergeCell ref="AY231:BA231"/>
    <mergeCell ref="BB231:BC231"/>
    <mergeCell ref="AL230:AM230"/>
    <mergeCell ref="AN230:AO230"/>
    <mergeCell ref="AR230:AS230"/>
    <mergeCell ref="AT230:AU230"/>
    <mergeCell ref="AV230:AX230"/>
    <mergeCell ref="AY230:BA230"/>
    <mergeCell ref="BB230:BC230"/>
    <mergeCell ref="C231:D231"/>
    <mergeCell ref="E231:F231"/>
    <mergeCell ref="G231:H231"/>
    <mergeCell ref="I231:M231"/>
    <mergeCell ref="N231:O231"/>
    <mergeCell ref="P231:Q231"/>
    <mergeCell ref="R231:S231"/>
    <mergeCell ref="AL232:AM232"/>
    <mergeCell ref="AN232:AO232"/>
    <mergeCell ref="AP232:AQ232"/>
    <mergeCell ref="AR232:AS232"/>
    <mergeCell ref="AT232:AU232"/>
    <mergeCell ref="AV232:AX232"/>
    <mergeCell ref="AY232:BA232"/>
    <mergeCell ref="BB232:BC232"/>
    <mergeCell ref="T232:U232"/>
    <mergeCell ref="V232:X232"/>
    <mergeCell ref="Y232:Z232"/>
    <mergeCell ref="AB232:AC232"/>
    <mergeCell ref="AD232:AE232"/>
    <mergeCell ref="AF232:AH232"/>
    <mergeCell ref="AI232:AK232"/>
    <mergeCell ref="C232:D232"/>
    <mergeCell ref="E232:F232"/>
    <mergeCell ref="G232:H232"/>
    <mergeCell ref="I232:M232"/>
    <mergeCell ref="N232:O232"/>
    <mergeCell ref="P232:Q232"/>
    <mergeCell ref="R232:S232"/>
    <mergeCell ref="AL233:AM233"/>
    <mergeCell ref="AN233:AO233"/>
    <mergeCell ref="AP233:AQ233"/>
    <mergeCell ref="AR233:AS233"/>
    <mergeCell ref="AT233:AU233"/>
    <mergeCell ref="AV233:AX233"/>
    <mergeCell ref="AY233:BA233"/>
    <mergeCell ref="BB233:BC233"/>
    <mergeCell ref="T233:U233"/>
    <mergeCell ref="V233:X233"/>
    <mergeCell ref="Y233:Z233"/>
    <mergeCell ref="AB233:AC233"/>
    <mergeCell ref="AD233:AE233"/>
    <mergeCell ref="AF233:AH233"/>
    <mergeCell ref="AI233:AK233"/>
    <mergeCell ref="C233:D233"/>
    <mergeCell ref="E233:F233"/>
    <mergeCell ref="G233:H233"/>
    <mergeCell ref="I233:M233"/>
    <mergeCell ref="N233:O233"/>
    <mergeCell ref="P233:Q233"/>
    <mergeCell ref="R233:S233"/>
    <mergeCell ref="AL236:AM236"/>
    <mergeCell ref="AN236:AO236"/>
    <mergeCell ref="T236:U236"/>
    <mergeCell ref="V236:X236"/>
    <mergeCell ref="Y236:Z236"/>
    <mergeCell ref="AB236:AC236"/>
    <mergeCell ref="AD236:AE236"/>
    <mergeCell ref="AF236:AH236"/>
    <mergeCell ref="AI236:AK236"/>
    <mergeCell ref="AL237:AM237"/>
    <mergeCell ref="AN237:AO237"/>
    <mergeCell ref="T237:U237"/>
    <mergeCell ref="V237:X237"/>
    <mergeCell ref="Y237:Z237"/>
    <mergeCell ref="AB237:AC237"/>
    <mergeCell ref="AD237:AE237"/>
    <mergeCell ref="AF237:AH237"/>
    <mergeCell ref="AI237:AK237"/>
    <mergeCell ref="AL234:AM234"/>
    <mergeCell ref="AN234:AO234"/>
    <mergeCell ref="AP234:AQ234"/>
    <mergeCell ref="AR234:AS234"/>
    <mergeCell ref="AT234:AU234"/>
    <mergeCell ref="AV234:AX234"/>
    <mergeCell ref="AY234:BA234"/>
    <mergeCell ref="BB234:BC234"/>
    <mergeCell ref="T234:U234"/>
    <mergeCell ref="V234:X234"/>
    <mergeCell ref="Y234:Z234"/>
    <mergeCell ref="AB234:AC234"/>
    <mergeCell ref="AD234:AE234"/>
    <mergeCell ref="AF234:AH234"/>
    <mergeCell ref="AI234:AK234"/>
    <mergeCell ref="C234:D234"/>
    <mergeCell ref="E234:F234"/>
    <mergeCell ref="G234:H234"/>
    <mergeCell ref="I234:M234"/>
    <mergeCell ref="N234:O234"/>
    <mergeCell ref="P234:Q234"/>
    <mergeCell ref="R234:S234"/>
    <mergeCell ref="T235:U235"/>
    <mergeCell ref="V235:X235"/>
    <mergeCell ref="Y235:Z235"/>
    <mergeCell ref="AB235:AC235"/>
    <mergeCell ref="AD235:AE235"/>
    <mergeCell ref="AF235:AH235"/>
    <mergeCell ref="AI235:AK235"/>
    <mergeCell ref="AL235:AM235"/>
    <mergeCell ref="AN235:AO235"/>
    <mergeCell ref="AR235:AS235"/>
    <mergeCell ref="AT235:AU235"/>
    <mergeCell ref="AV235:AX235"/>
    <mergeCell ref="AY235:BA235"/>
    <mergeCell ref="BB235:BC235"/>
    <mergeCell ref="C237:D237"/>
    <mergeCell ref="E237:F237"/>
    <mergeCell ref="G237:H237"/>
    <mergeCell ref="I237:M237"/>
    <mergeCell ref="N237:O237"/>
    <mergeCell ref="P237:Q237"/>
    <mergeCell ref="R237:S237"/>
    <mergeCell ref="AP237:AQ237"/>
    <mergeCell ref="AR237:AS237"/>
    <mergeCell ref="AT237:AU237"/>
    <mergeCell ref="AV237:AX237"/>
    <mergeCell ref="AY237:BA237"/>
    <mergeCell ref="BB237:BC237"/>
    <mergeCell ref="AP235:AQ235"/>
    <mergeCell ref="AP236:AQ236"/>
    <mergeCell ref="AR236:AS236"/>
    <mergeCell ref="AT236:AU236"/>
    <mergeCell ref="AV236:AX236"/>
    <mergeCell ref="AY236:BA236"/>
    <mergeCell ref="BB236:BC236"/>
    <mergeCell ref="T239:U239"/>
    <mergeCell ref="V239:X239"/>
    <mergeCell ref="Y239:Z239"/>
    <mergeCell ref="AB239:AC239"/>
    <mergeCell ref="AD239:AE239"/>
    <mergeCell ref="AF239:AH239"/>
    <mergeCell ref="AI239:AK239"/>
    <mergeCell ref="C239:D239"/>
    <mergeCell ref="E239:F239"/>
    <mergeCell ref="G239:H239"/>
    <mergeCell ref="I239:M239"/>
    <mergeCell ref="N239:O239"/>
    <mergeCell ref="P239:Q239"/>
    <mergeCell ref="R239:S239"/>
    <mergeCell ref="AL240:AM240"/>
    <mergeCell ref="AN240:AO240"/>
    <mergeCell ref="T240:U240"/>
    <mergeCell ref="V240:X240"/>
    <mergeCell ref="Y240:Z240"/>
    <mergeCell ref="AB240:AC240"/>
    <mergeCell ref="AD240:AE240"/>
    <mergeCell ref="AF240:AH240"/>
    <mergeCell ref="AI240:AK240"/>
    <mergeCell ref="C235:D235"/>
    <mergeCell ref="E235:F235"/>
    <mergeCell ref="G235:H235"/>
    <mergeCell ref="I235:M235"/>
    <mergeCell ref="N235:O235"/>
    <mergeCell ref="P235:Q235"/>
    <mergeCell ref="R235:S235"/>
    <mergeCell ref="C236:D236"/>
    <mergeCell ref="E236:F236"/>
    <mergeCell ref="G236:H236"/>
    <mergeCell ref="I236:M236"/>
    <mergeCell ref="N236:O236"/>
    <mergeCell ref="P236:Q236"/>
    <mergeCell ref="R236:S236"/>
    <mergeCell ref="AL238:AM238"/>
    <mergeCell ref="AN238:AO238"/>
    <mergeCell ref="AP238:AQ238"/>
    <mergeCell ref="AR238:AS238"/>
    <mergeCell ref="AT238:AU238"/>
    <mergeCell ref="AV238:AX238"/>
    <mergeCell ref="AY238:BA238"/>
    <mergeCell ref="BB238:BC238"/>
    <mergeCell ref="T238:U238"/>
    <mergeCell ref="V238:X238"/>
    <mergeCell ref="Y238:Z238"/>
    <mergeCell ref="AB238:AC238"/>
    <mergeCell ref="AD238:AE238"/>
    <mergeCell ref="AF238:AH238"/>
    <mergeCell ref="AI238:AK238"/>
    <mergeCell ref="C238:D238"/>
    <mergeCell ref="E238:F238"/>
    <mergeCell ref="G238:H238"/>
    <mergeCell ref="I238:M238"/>
    <mergeCell ref="N238:O238"/>
    <mergeCell ref="P238:Q238"/>
    <mergeCell ref="R238:S238"/>
    <mergeCell ref="AP239:AQ239"/>
    <mergeCell ref="AP240:AQ240"/>
    <mergeCell ref="AR240:AS240"/>
    <mergeCell ref="AT240:AU240"/>
    <mergeCell ref="AV240:AX240"/>
    <mergeCell ref="AY240:BA240"/>
    <mergeCell ref="BB240:BC240"/>
    <mergeCell ref="AL239:AM239"/>
    <mergeCell ref="AN239:AO239"/>
    <mergeCell ref="AR239:AS239"/>
    <mergeCell ref="AT239:AU239"/>
    <mergeCell ref="AV239:AX239"/>
    <mergeCell ref="AY239:BA239"/>
    <mergeCell ref="BB239:BC239"/>
    <mergeCell ref="C240:D240"/>
    <mergeCell ref="E240:F240"/>
    <mergeCell ref="G240:H240"/>
    <mergeCell ref="I240:M240"/>
    <mergeCell ref="N240:O240"/>
    <mergeCell ref="P240:Q240"/>
    <mergeCell ref="R240:S240"/>
    <mergeCell ref="AL241:AM241"/>
    <mergeCell ref="AN241:AO241"/>
    <mergeCell ref="AP241:AQ241"/>
    <mergeCell ref="AR241:AS241"/>
    <mergeCell ref="AT241:AU241"/>
    <mergeCell ref="AV241:AX241"/>
    <mergeCell ref="AY241:BA241"/>
    <mergeCell ref="BB241:BC241"/>
    <mergeCell ref="T241:U241"/>
    <mergeCell ref="V241:X241"/>
    <mergeCell ref="Y241:Z241"/>
    <mergeCell ref="AB241:AC241"/>
    <mergeCell ref="AD241:AE241"/>
    <mergeCell ref="AF241:AH241"/>
    <mergeCell ref="AI241:AK241"/>
    <mergeCell ref="C241:D241"/>
    <mergeCell ref="E241:F241"/>
    <mergeCell ref="G241:H241"/>
    <mergeCell ref="I241:M241"/>
    <mergeCell ref="N241:O241"/>
    <mergeCell ref="P241:Q241"/>
    <mergeCell ref="R241:S241"/>
    <mergeCell ref="AL242:AM242"/>
    <mergeCell ref="AN242:AO242"/>
    <mergeCell ref="AP242:AQ242"/>
    <mergeCell ref="AR242:AS242"/>
    <mergeCell ref="AT242:AU242"/>
    <mergeCell ref="AV242:AX242"/>
    <mergeCell ref="AY242:BA242"/>
    <mergeCell ref="BB242:BC242"/>
    <mergeCell ref="T242:U242"/>
    <mergeCell ref="V242:X242"/>
    <mergeCell ref="Y242:Z242"/>
    <mergeCell ref="AB242:AC242"/>
    <mergeCell ref="AD242:AE242"/>
    <mergeCell ref="AF242:AH242"/>
    <mergeCell ref="AI242:AK242"/>
    <mergeCell ref="C242:D242"/>
    <mergeCell ref="E242:F242"/>
    <mergeCell ref="G242:H242"/>
    <mergeCell ref="I242:M242"/>
    <mergeCell ref="N242:O242"/>
    <mergeCell ref="P242:Q242"/>
    <mergeCell ref="R242:S242"/>
    <mergeCell ref="AL245:AM245"/>
    <mergeCell ref="AN245:AO245"/>
    <mergeCell ref="T245:U245"/>
    <mergeCell ref="V245:X245"/>
    <mergeCell ref="Y245:Z245"/>
    <mergeCell ref="AB245:AC245"/>
    <mergeCell ref="AD245:AE245"/>
    <mergeCell ref="AF245:AH245"/>
    <mergeCell ref="AI245:AK245"/>
    <mergeCell ref="AL246:AM246"/>
    <mergeCell ref="AN246:AO246"/>
    <mergeCell ref="T246:U246"/>
    <mergeCell ref="V246:X246"/>
    <mergeCell ref="Y246:Z246"/>
    <mergeCell ref="AB246:AC246"/>
    <mergeCell ref="AD246:AE246"/>
    <mergeCell ref="AF246:AH246"/>
    <mergeCell ref="AI246:AK246"/>
    <mergeCell ref="AL243:AM243"/>
    <mergeCell ref="AN243:AO243"/>
    <mergeCell ref="AP243:AQ243"/>
    <mergeCell ref="AR243:AS243"/>
    <mergeCell ref="AT243:AU243"/>
    <mergeCell ref="AV243:AX243"/>
    <mergeCell ref="AY243:BA243"/>
    <mergeCell ref="BB243:BC243"/>
    <mergeCell ref="T243:U243"/>
    <mergeCell ref="V243:X243"/>
    <mergeCell ref="Y243:Z243"/>
    <mergeCell ref="AB243:AC243"/>
    <mergeCell ref="AD243:AE243"/>
    <mergeCell ref="AF243:AH243"/>
    <mergeCell ref="AI243:AK243"/>
    <mergeCell ref="C243:D243"/>
    <mergeCell ref="E243:F243"/>
    <mergeCell ref="G243:H243"/>
    <mergeCell ref="I243:M243"/>
    <mergeCell ref="N243:O243"/>
    <mergeCell ref="P243:Q243"/>
    <mergeCell ref="R243:S243"/>
    <mergeCell ref="T244:U244"/>
    <mergeCell ref="V244:X244"/>
    <mergeCell ref="Y244:Z244"/>
    <mergeCell ref="AB244:AC244"/>
    <mergeCell ref="AD244:AE244"/>
    <mergeCell ref="AF244:AH244"/>
    <mergeCell ref="AI244:AK244"/>
    <mergeCell ref="AL244:AM244"/>
    <mergeCell ref="AN244:AO244"/>
    <mergeCell ref="AR244:AS244"/>
    <mergeCell ref="AT244:AU244"/>
    <mergeCell ref="AV244:AX244"/>
    <mergeCell ref="AY244:BA244"/>
    <mergeCell ref="BB244:BC244"/>
    <mergeCell ref="C246:D246"/>
    <mergeCell ref="E246:F246"/>
    <mergeCell ref="G246:H246"/>
    <mergeCell ref="I246:M246"/>
    <mergeCell ref="N246:O246"/>
    <mergeCell ref="P246:Q246"/>
    <mergeCell ref="R246:S246"/>
    <mergeCell ref="AP246:AQ246"/>
    <mergeCell ref="AR246:AS246"/>
    <mergeCell ref="AT246:AU246"/>
    <mergeCell ref="AV246:AX246"/>
    <mergeCell ref="AY246:BA246"/>
    <mergeCell ref="BB246:BC246"/>
    <mergeCell ref="AP244:AQ244"/>
    <mergeCell ref="AP245:AQ245"/>
    <mergeCell ref="AR245:AS245"/>
    <mergeCell ref="AT245:AU245"/>
    <mergeCell ref="AV245:AX245"/>
    <mergeCell ref="AY245:BA245"/>
    <mergeCell ref="BB245:BC245"/>
    <mergeCell ref="T248:U248"/>
    <mergeCell ref="V248:X248"/>
    <mergeCell ref="Y248:Z248"/>
    <mergeCell ref="AB248:AC248"/>
    <mergeCell ref="AD248:AE248"/>
    <mergeCell ref="AF248:AH248"/>
    <mergeCell ref="AI248:AK248"/>
    <mergeCell ref="C248:D248"/>
    <mergeCell ref="E248:F248"/>
    <mergeCell ref="G248:H248"/>
    <mergeCell ref="I248:M248"/>
    <mergeCell ref="N248:O248"/>
    <mergeCell ref="P248:Q248"/>
    <mergeCell ref="R248:S248"/>
    <mergeCell ref="AL249:AM249"/>
    <mergeCell ref="AN249:AO249"/>
    <mergeCell ref="T249:U249"/>
    <mergeCell ref="V249:X249"/>
    <mergeCell ref="Y249:Z249"/>
    <mergeCell ref="AB249:AC249"/>
    <mergeCell ref="AD249:AE249"/>
    <mergeCell ref="AF249:AH249"/>
    <mergeCell ref="AI249:AK249"/>
    <mergeCell ref="C244:D244"/>
    <mergeCell ref="E244:F244"/>
    <mergeCell ref="G244:H244"/>
    <mergeCell ref="I244:M244"/>
    <mergeCell ref="N244:O244"/>
    <mergeCell ref="P244:Q244"/>
    <mergeCell ref="R244:S244"/>
    <mergeCell ref="C245:D245"/>
    <mergeCell ref="E245:F245"/>
    <mergeCell ref="G245:H245"/>
    <mergeCell ref="I245:M245"/>
    <mergeCell ref="N245:O245"/>
    <mergeCell ref="P245:Q245"/>
    <mergeCell ref="R245:S245"/>
    <mergeCell ref="AL247:AM247"/>
    <mergeCell ref="AN247:AO247"/>
    <mergeCell ref="AP247:AQ247"/>
    <mergeCell ref="AR247:AS247"/>
    <mergeCell ref="AT247:AU247"/>
    <mergeCell ref="AV247:AX247"/>
    <mergeCell ref="AY247:BA247"/>
    <mergeCell ref="BB247:BC247"/>
    <mergeCell ref="T247:U247"/>
    <mergeCell ref="V247:X247"/>
    <mergeCell ref="Y247:Z247"/>
    <mergeCell ref="AB247:AC247"/>
    <mergeCell ref="AD247:AE247"/>
    <mergeCell ref="AF247:AH247"/>
    <mergeCell ref="AI247:AK247"/>
    <mergeCell ref="C247:D247"/>
    <mergeCell ref="E247:F247"/>
    <mergeCell ref="G247:H247"/>
    <mergeCell ref="I247:M247"/>
    <mergeCell ref="N247:O247"/>
    <mergeCell ref="P247:Q247"/>
    <mergeCell ref="R247:S247"/>
    <mergeCell ref="AP248:AQ248"/>
    <mergeCell ref="AP249:AQ249"/>
    <mergeCell ref="AR249:AS249"/>
    <mergeCell ref="AT249:AU249"/>
    <mergeCell ref="AV249:AX249"/>
    <mergeCell ref="AY249:BA249"/>
    <mergeCell ref="BB249:BC249"/>
    <mergeCell ref="AL248:AM248"/>
    <mergeCell ref="AN248:AO248"/>
    <mergeCell ref="AR248:AS248"/>
    <mergeCell ref="AT248:AU248"/>
    <mergeCell ref="AV248:AX248"/>
    <mergeCell ref="AY248:BA248"/>
    <mergeCell ref="BB248:BC248"/>
    <mergeCell ref="C249:D249"/>
    <mergeCell ref="E249:F249"/>
    <mergeCell ref="G249:H249"/>
    <mergeCell ref="I249:M249"/>
    <mergeCell ref="N249:O249"/>
    <mergeCell ref="P249:Q249"/>
    <mergeCell ref="R249:S249"/>
    <mergeCell ref="AL250:AM250"/>
    <mergeCell ref="AN250:AO250"/>
    <mergeCell ref="AP250:AQ250"/>
    <mergeCell ref="AR250:AS250"/>
    <mergeCell ref="AT250:AU250"/>
    <mergeCell ref="AV250:AX250"/>
    <mergeCell ref="AY250:BA250"/>
    <mergeCell ref="BB250:BC250"/>
    <mergeCell ref="T250:U250"/>
    <mergeCell ref="V250:X250"/>
    <mergeCell ref="Y250:Z250"/>
    <mergeCell ref="AB250:AC250"/>
    <mergeCell ref="AD250:AE250"/>
    <mergeCell ref="AF250:AH250"/>
    <mergeCell ref="AI250:AK250"/>
    <mergeCell ref="C250:D250"/>
    <mergeCell ref="E250:F250"/>
    <mergeCell ref="G250:H250"/>
    <mergeCell ref="I250:M250"/>
    <mergeCell ref="N250:O250"/>
    <mergeCell ref="P250:Q250"/>
    <mergeCell ref="R250:S250"/>
    <mergeCell ref="AL251:AM251"/>
    <mergeCell ref="AN251:AO251"/>
    <mergeCell ref="AP251:AQ251"/>
    <mergeCell ref="AR251:AS251"/>
    <mergeCell ref="AT251:AU251"/>
    <mergeCell ref="AV251:AX251"/>
    <mergeCell ref="AY251:BA251"/>
    <mergeCell ref="BB251:BC251"/>
    <mergeCell ref="T251:U251"/>
    <mergeCell ref="V251:X251"/>
    <mergeCell ref="Y251:Z251"/>
    <mergeCell ref="AB251:AC251"/>
    <mergeCell ref="AD251:AE251"/>
    <mergeCell ref="AF251:AH251"/>
    <mergeCell ref="AI251:AK251"/>
    <mergeCell ref="C251:D251"/>
    <mergeCell ref="E251:F251"/>
    <mergeCell ref="G251:H251"/>
    <mergeCell ref="I251:M251"/>
    <mergeCell ref="N251:O251"/>
    <mergeCell ref="P251:Q251"/>
    <mergeCell ref="R251:S251"/>
    <mergeCell ref="AL254:AM254"/>
    <mergeCell ref="AN254:AO254"/>
    <mergeCell ref="T254:U254"/>
    <mergeCell ref="V254:X254"/>
    <mergeCell ref="Y254:Z254"/>
    <mergeCell ref="AB254:AC254"/>
    <mergeCell ref="AD254:AE254"/>
    <mergeCell ref="AF254:AH254"/>
    <mergeCell ref="AI254:AK254"/>
    <mergeCell ref="AL255:AM255"/>
    <mergeCell ref="AN255:AO255"/>
    <mergeCell ref="T255:U255"/>
    <mergeCell ref="V255:X255"/>
    <mergeCell ref="Y255:Z255"/>
    <mergeCell ref="AB255:AC255"/>
    <mergeCell ref="AD255:AE255"/>
    <mergeCell ref="AF255:AH255"/>
    <mergeCell ref="AI255:AK255"/>
    <mergeCell ref="AL252:AM252"/>
    <mergeCell ref="AN252:AO252"/>
    <mergeCell ref="AP252:AQ252"/>
    <mergeCell ref="AR252:AS252"/>
    <mergeCell ref="AT252:AU252"/>
    <mergeCell ref="AV252:AX252"/>
    <mergeCell ref="AY252:BA252"/>
    <mergeCell ref="BB252:BC252"/>
    <mergeCell ref="T252:U252"/>
    <mergeCell ref="V252:X252"/>
    <mergeCell ref="Y252:Z252"/>
    <mergeCell ref="AB252:AC252"/>
    <mergeCell ref="AD252:AE252"/>
    <mergeCell ref="AF252:AH252"/>
    <mergeCell ref="AI252:AK252"/>
    <mergeCell ref="C252:D252"/>
    <mergeCell ref="E252:F252"/>
    <mergeCell ref="G252:H252"/>
    <mergeCell ref="I252:M252"/>
    <mergeCell ref="N252:O252"/>
    <mergeCell ref="P252:Q252"/>
    <mergeCell ref="R252:S252"/>
    <mergeCell ref="T253:U253"/>
    <mergeCell ref="V253:X253"/>
    <mergeCell ref="Y253:Z253"/>
    <mergeCell ref="AB253:AC253"/>
    <mergeCell ref="AD253:AE253"/>
    <mergeCell ref="AF253:AH253"/>
    <mergeCell ref="AI253:AK253"/>
    <mergeCell ref="AL253:AM253"/>
    <mergeCell ref="AN253:AO253"/>
    <mergeCell ref="AR253:AS253"/>
    <mergeCell ref="AT253:AU253"/>
    <mergeCell ref="AV253:AX253"/>
    <mergeCell ref="AY253:BA253"/>
    <mergeCell ref="BB253:BC253"/>
    <mergeCell ref="C255:D255"/>
    <mergeCell ref="E255:F255"/>
    <mergeCell ref="G255:H255"/>
    <mergeCell ref="I255:M255"/>
    <mergeCell ref="N255:O255"/>
    <mergeCell ref="P255:Q255"/>
    <mergeCell ref="R255:S255"/>
    <mergeCell ref="AP255:AQ255"/>
    <mergeCell ref="AR255:AS255"/>
    <mergeCell ref="AT255:AU255"/>
    <mergeCell ref="AV255:AX255"/>
    <mergeCell ref="AY255:BA255"/>
    <mergeCell ref="BB255:BC255"/>
    <mergeCell ref="AP253:AQ253"/>
    <mergeCell ref="AP254:AQ254"/>
    <mergeCell ref="AR254:AS254"/>
    <mergeCell ref="AT254:AU254"/>
    <mergeCell ref="AV254:AX254"/>
    <mergeCell ref="AY254:BA254"/>
    <mergeCell ref="BB254:BC254"/>
    <mergeCell ref="T257:U257"/>
    <mergeCell ref="V257:X257"/>
    <mergeCell ref="Y257:Z257"/>
    <mergeCell ref="AB257:AC257"/>
    <mergeCell ref="AD257:AE257"/>
    <mergeCell ref="AF257:AH257"/>
    <mergeCell ref="AI257:AK257"/>
    <mergeCell ref="C257:D257"/>
    <mergeCell ref="E257:F257"/>
    <mergeCell ref="G257:H257"/>
    <mergeCell ref="I257:M257"/>
    <mergeCell ref="N257:O257"/>
    <mergeCell ref="P257:Q257"/>
    <mergeCell ref="R257:S257"/>
    <mergeCell ref="AL258:AM258"/>
    <mergeCell ref="AN258:AO258"/>
    <mergeCell ref="T258:U258"/>
    <mergeCell ref="V258:X258"/>
    <mergeCell ref="Y258:Z258"/>
    <mergeCell ref="AB258:AC258"/>
    <mergeCell ref="AD258:AE258"/>
    <mergeCell ref="AF258:AH258"/>
    <mergeCell ref="AI258:AK258"/>
    <mergeCell ref="C253:D253"/>
    <mergeCell ref="E253:F253"/>
    <mergeCell ref="G253:H253"/>
    <mergeCell ref="I253:M253"/>
    <mergeCell ref="N253:O253"/>
    <mergeCell ref="P253:Q253"/>
    <mergeCell ref="R253:S253"/>
    <mergeCell ref="C254:D254"/>
    <mergeCell ref="E254:F254"/>
    <mergeCell ref="G254:H254"/>
    <mergeCell ref="I254:M254"/>
    <mergeCell ref="N254:O254"/>
    <mergeCell ref="P254:Q254"/>
    <mergeCell ref="R254:S254"/>
    <mergeCell ref="AL256:AM256"/>
    <mergeCell ref="AN256:AO256"/>
    <mergeCell ref="AP256:AQ256"/>
    <mergeCell ref="AR256:AS256"/>
    <mergeCell ref="AT256:AU256"/>
    <mergeCell ref="AV256:AX256"/>
    <mergeCell ref="AY256:BA256"/>
    <mergeCell ref="BB256:BC256"/>
    <mergeCell ref="T256:U256"/>
    <mergeCell ref="V256:X256"/>
    <mergeCell ref="Y256:Z256"/>
    <mergeCell ref="AB256:AC256"/>
    <mergeCell ref="AD256:AE256"/>
    <mergeCell ref="AF256:AH256"/>
    <mergeCell ref="AI256:AK256"/>
    <mergeCell ref="C256:D256"/>
    <mergeCell ref="E256:F256"/>
    <mergeCell ref="G256:H256"/>
    <mergeCell ref="I256:M256"/>
    <mergeCell ref="N256:O256"/>
    <mergeCell ref="P256:Q256"/>
    <mergeCell ref="R256:S256"/>
    <mergeCell ref="AP257:AQ257"/>
    <mergeCell ref="AP258:AQ258"/>
    <mergeCell ref="AR258:AS258"/>
    <mergeCell ref="AT258:AU258"/>
    <mergeCell ref="AV258:AX258"/>
    <mergeCell ref="AY258:BA258"/>
    <mergeCell ref="BB258:BC258"/>
    <mergeCell ref="AL257:AM257"/>
    <mergeCell ref="AN257:AO257"/>
    <mergeCell ref="AR257:AS257"/>
    <mergeCell ref="AT257:AU257"/>
    <mergeCell ref="AV257:AX257"/>
    <mergeCell ref="AY257:BA257"/>
    <mergeCell ref="BB257:BC257"/>
    <mergeCell ref="C258:D258"/>
    <mergeCell ref="E258:F258"/>
    <mergeCell ref="G258:H258"/>
    <mergeCell ref="I258:M258"/>
    <mergeCell ref="N258:O258"/>
    <mergeCell ref="P258:Q258"/>
    <mergeCell ref="R258:S258"/>
    <mergeCell ref="AL259:AM259"/>
    <mergeCell ref="AN259:AO259"/>
    <mergeCell ref="AP259:AQ259"/>
    <mergeCell ref="AR259:AS259"/>
    <mergeCell ref="AT259:AU259"/>
    <mergeCell ref="AV259:AX259"/>
    <mergeCell ref="AY259:BA259"/>
    <mergeCell ref="BB259:BC259"/>
    <mergeCell ref="T259:U259"/>
    <mergeCell ref="V259:X259"/>
    <mergeCell ref="Y259:Z259"/>
    <mergeCell ref="AB259:AC259"/>
    <mergeCell ref="AD259:AE259"/>
    <mergeCell ref="AF259:AH259"/>
    <mergeCell ref="AI259:AK259"/>
    <mergeCell ref="C259:D259"/>
    <mergeCell ref="E259:F259"/>
    <mergeCell ref="G259:H259"/>
    <mergeCell ref="I259:M259"/>
    <mergeCell ref="N259:O259"/>
    <mergeCell ref="P259:Q259"/>
    <mergeCell ref="R259:S259"/>
    <mergeCell ref="AL260:AM260"/>
    <mergeCell ref="AN260:AO260"/>
    <mergeCell ref="AP260:AQ260"/>
    <mergeCell ref="AR260:AS260"/>
    <mergeCell ref="AT260:AU260"/>
    <mergeCell ref="AV260:AX260"/>
    <mergeCell ref="AY260:BA260"/>
    <mergeCell ref="BB260:BC260"/>
    <mergeCell ref="T260:U260"/>
    <mergeCell ref="V260:X260"/>
    <mergeCell ref="Y260:Z260"/>
    <mergeCell ref="AB260:AC260"/>
    <mergeCell ref="AD260:AE260"/>
    <mergeCell ref="AF260:AH260"/>
    <mergeCell ref="AI260:AK260"/>
    <mergeCell ref="C260:D260"/>
    <mergeCell ref="E260:F260"/>
    <mergeCell ref="G260:H260"/>
    <mergeCell ref="I260:M260"/>
    <mergeCell ref="N260:O260"/>
    <mergeCell ref="P260:Q260"/>
    <mergeCell ref="R260:S260"/>
    <mergeCell ref="AL263:AM263"/>
    <mergeCell ref="AN263:AO263"/>
    <mergeCell ref="T263:U263"/>
    <mergeCell ref="V263:X263"/>
    <mergeCell ref="Y263:Z263"/>
    <mergeCell ref="AB263:AC263"/>
    <mergeCell ref="AD263:AE263"/>
    <mergeCell ref="AF263:AH263"/>
    <mergeCell ref="AI263:AK263"/>
    <mergeCell ref="AL264:AM264"/>
    <mergeCell ref="AN264:AO264"/>
    <mergeCell ref="T264:U264"/>
    <mergeCell ref="V264:X264"/>
    <mergeCell ref="Y264:Z264"/>
    <mergeCell ref="AB264:AC264"/>
    <mergeCell ref="AD264:AE264"/>
    <mergeCell ref="AF264:AH264"/>
    <mergeCell ref="AI264:AK264"/>
    <mergeCell ref="AL261:AM261"/>
    <mergeCell ref="AN261:AO261"/>
    <mergeCell ref="AP261:AQ261"/>
    <mergeCell ref="AR261:AS261"/>
    <mergeCell ref="AT261:AU261"/>
    <mergeCell ref="AV261:AX261"/>
    <mergeCell ref="AY261:BA261"/>
    <mergeCell ref="BB261:BC261"/>
    <mergeCell ref="T261:U261"/>
    <mergeCell ref="V261:X261"/>
    <mergeCell ref="Y261:Z261"/>
    <mergeCell ref="AB261:AC261"/>
    <mergeCell ref="AD261:AE261"/>
    <mergeCell ref="AF261:AH261"/>
    <mergeCell ref="AI261:AK261"/>
    <mergeCell ref="C261:D261"/>
    <mergeCell ref="E261:F261"/>
    <mergeCell ref="G261:H261"/>
    <mergeCell ref="I261:M261"/>
    <mergeCell ref="N261:O261"/>
    <mergeCell ref="P261:Q261"/>
    <mergeCell ref="R261:S261"/>
    <mergeCell ref="T262:U262"/>
    <mergeCell ref="V262:X262"/>
    <mergeCell ref="Y262:Z262"/>
    <mergeCell ref="AB262:AC262"/>
    <mergeCell ref="AD262:AE262"/>
    <mergeCell ref="AF262:AH262"/>
    <mergeCell ref="AI262:AK262"/>
    <mergeCell ref="AL262:AM262"/>
    <mergeCell ref="AN262:AO262"/>
    <mergeCell ref="AR262:AS262"/>
    <mergeCell ref="AT262:AU262"/>
    <mergeCell ref="AV262:AX262"/>
    <mergeCell ref="AY262:BA262"/>
    <mergeCell ref="BB262:BC262"/>
    <mergeCell ref="C264:D264"/>
    <mergeCell ref="E264:F264"/>
    <mergeCell ref="G264:H264"/>
    <mergeCell ref="I264:M264"/>
    <mergeCell ref="N264:O264"/>
    <mergeCell ref="P264:Q264"/>
    <mergeCell ref="R264:S264"/>
    <mergeCell ref="AP264:AQ264"/>
    <mergeCell ref="AR264:AS264"/>
    <mergeCell ref="AT264:AU264"/>
    <mergeCell ref="AV264:AX264"/>
    <mergeCell ref="AY264:BA264"/>
    <mergeCell ref="BB264:BC264"/>
    <mergeCell ref="AP262:AQ262"/>
    <mergeCell ref="AP263:AQ263"/>
    <mergeCell ref="AR263:AS263"/>
    <mergeCell ref="AT263:AU263"/>
    <mergeCell ref="AV263:AX263"/>
    <mergeCell ref="AY263:BA263"/>
    <mergeCell ref="BB263:BC263"/>
    <mergeCell ref="T266:U266"/>
    <mergeCell ref="V266:X266"/>
    <mergeCell ref="Y266:Z266"/>
    <mergeCell ref="AB266:AC266"/>
    <mergeCell ref="AD266:AE266"/>
    <mergeCell ref="AF266:AH266"/>
    <mergeCell ref="AI266:AK266"/>
    <mergeCell ref="C266:D266"/>
    <mergeCell ref="E266:F266"/>
    <mergeCell ref="G266:H266"/>
    <mergeCell ref="I266:M266"/>
    <mergeCell ref="N266:O266"/>
    <mergeCell ref="P266:Q266"/>
    <mergeCell ref="R266:S266"/>
    <mergeCell ref="AL267:AM267"/>
    <mergeCell ref="AN267:AO267"/>
    <mergeCell ref="T267:U267"/>
    <mergeCell ref="V267:X267"/>
    <mergeCell ref="Y267:Z267"/>
    <mergeCell ref="AB267:AC267"/>
    <mergeCell ref="AD267:AE267"/>
    <mergeCell ref="AF267:AH267"/>
    <mergeCell ref="AI267:AK267"/>
    <mergeCell ref="C262:D262"/>
    <mergeCell ref="E262:F262"/>
    <mergeCell ref="G262:H262"/>
    <mergeCell ref="I262:M262"/>
    <mergeCell ref="N262:O262"/>
    <mergeCell ref="P262:Q262"/>
    <mergeCell ref="R262:S262"/>
    <mergeCell ref="C263:D263"/>
    <mergeCell ref="E263:F263"/>
    <mergeCell ref="G263:H263"/>
    <mergeCell ref="I263:M263"/>
    <mergeCell ref="N263:O263"/>
    <mergeCell ref="P263:Q263"/>
    <mergeCell ref="R263:S263"/>
    <mergeCell ref="AL265:AM265"/>
    <mergeCell ref="AN265:AO265"/>
    <mergeCell ref="AP265:AQ265"/>
    <mergeCell ref="AR265:AS265"/>
    <mergeCell ref="AT265:AU265"/>
    <mergeCell ref="AV265:AX265"/>
    <mergeCell ref="AY265:BA265"/>
    <mergeCell ref="BB265:BC265"/>
    <mergeCell ref="T265:U265"/>
    <mergeCell ref="V265:X265"/>
    <mergeCell ref="Y265:Z265"/>
    <mergeCell ref="AB265:AC265"/>
    <mergeCell ref="AD265:AE265"/>
    <mergeCell ref="AF265:AH265"/>
    <mergeCell ref="AI265:AK265"/>
    <mergeCell ref="C265:D265"/>
    <mergeCell ref="E265:F265"/>
    <mergeCell ref="G265:H265"/>
    <mergeCell ref="I265:M265"/>
    <mergeCell ref="N265:O265"/>
    <mergeCell ref="P265:Q265"/>
    <mergeCell ref="R265:S265"/>
    <mergeCell ref="AP266:AQ266"/>
    <mergeCell ref="AP267:AQ267"/>
    <mergeCell ref="AR267:AS267"/>
    <mergeCell ref="AT267:AU267"/>
    <mergeCell ref="AV267:AX267"/>
    <mergeCell ref="AY267:BA267"/>
    <mergeCell ref="BB267:BC267"/>
    <mergeCell ref="AL266:AM266"/>
    <mergeCell ref="AN266:AO266"/>
    <mergeCell ref="AR266:AS266"/>
    <mergeCell ref="AT266:AU266"/>
    <mergeCell ref="AV266:AX266"/>
    <mergeCell ref="AY266:BA266"/>
    <mergeCell ref="BB266:BC266"/>
    <mergeCell ref="C267:D267"/>
    <mergeCell ref="E267:F267"/>
    <mergeCell ref="G267:H267"/>
    <mergeCell ref="I267:M267"/>
    <mergeCell ref="N267:O267"/>
    <mergeCell ref="P267:Q267"/>
    <mergeCell ref="R267:S267"/>
    <mergeCell ref="AL268:AM268"/>
    <mergeCell ref="AN268:AO268"/>
    <mergeCell ref="AP268:AQ268"/>
    <mergeCell ref="AR268:AS268"/>
    <mergeCell ref="AT268:AU268"/>
    <mergeCell ref="AV268:AX268"/>
    <mergeCell ref="AY268:BA268"/>
    <mergeCell ref="BB268:BC268"/>
    <mergeCell ref="T268:U268"/>
    <mergeCell ref="V268:X268"/>
    <mergeCell ref="Y268:Z268"/>
    <mergeCell ref="AB268:AC268"/>
    <mergeCell ref="AD268:AE268"/>
    <mergeCell ref="AF268:AH268"/>
    <mergeCell ref="AI268:AK268"/>
    <mergeCell ref="C268:D268"/>
    <mergeCell ref="E268:F268"/>
    <mergeCell ref="G268:H268"/>
    <mergeCell ref="I268:M268"/>
    <mergeCell ref="N268:O268"/>
    <mergeCell ref="P268:Q268"/>
    <mergeCell ref="R268:S268"/>
    <mergeCell ref="AL269:AM269"/>
    <mergeCell ref="AN269:AO269"/>
    <mergeCell ref="AP269:AQ269"/>
    <mergeCell ref="AR269:AS269"/>
    <mergeCell ref="AT269:AU269"/>
    <mergeCell ref="AV269:AX269"/>
    <mergeCell ref="AY269:BA269"/>
    <mergeCell ref="BB269:BC269"/>
    <mergeCell ref="T269:U269"/>
    <mergeCell ref="V269:X269"/>
    <mergeCell ref="Y269:Z269"/>
    <mergeCell ref="AB269:AC269"/>
    <mergeCell ref="AD269:AE269"/>
    <mergeCell ref="AF269:AH269"/>
    <mergeCell ref="AI269:AK269"/>
    <mergeCell ref="C269:D269"/>
    <mergeCell ref="E269:F269"/>
    <mergeCell ref="G269:H269"/>
    <mergeCell ref="I269:M269"/>
    <mergeCell ref="N269:O269"/>
    <mergeCell ref="P269:Q269"/>
    <mergeCell ref="R269:S269"/>
    <mergeCell ref="AL272:AM272"/>
    <mergeCell ref="AN272:AO272"/>
    <mergeCell ref="T272:U272"/>
    <mergeCell ref="V272:X272"/>
    <mergeCell ref="Y272:Z272"/>
    <mergeCell ref="AB272:AC272"/>
    <mergeCell ref="AD272:AE272"/>
    <mergeCell ref="AF272:AH272"/>
    <mergeCell ref="AI272:AK272"/>
    <mergeCell ref="AL273:AM273"/>
    <mergeCell ref="AN273:AO273"/>
    <mergeCell ref="T273:U273"/>
    <mergeCell ref="V273:X273"/>
    <mergeCell ref="Y273:Z273"/>
    <mergeCell ref="AB273:AC273"/>
    <mergeCell ref="AD273:AE273"/>
    <mergeCell ref="AF273:AH273"/>
    <mergeCell ref="AI273:AK273"/>
    <mergeCell ref="AL270:AM270"/>
    <mergeCell ref="AN270:AO270"/>
    <mergeCell ref="AP270:AQ270"/>
    <mergeCell ref="AR270:AS270"/>
    <mergeCell ref="AT270:AU270"/>
    <mergeCell ref="AV270:AX270"/>
    <mergeCell ref="AY270:BA270"/>
    <mergeCell ref="BB270:BC270"/>
    <mergeCell ref="T270:U270"/>
    <mergeCell ref="V270:X270"/>
    <mergeCell ref="Y270:Z270"/>
    <mergeCell ref="AB270:AC270"/>
    <mergeCell ref="AD270:AE270"/>
    <mergeCell ref="AF270:AH270"/>
    <mergeCell ref="AI270:AK270"/>
    <mergeCell ref="C270:D270"/>
    <mergeCell ref="E270:F270"/>
    <mergeCell ref="G270:H270"/>
    <mergeCell ref="I270:M270"/>
    <mergeCell ref="N270:O270"/>
    <mergeCell ref="P270:Q270"/>
    <mergeCell ref="R270:S270"/>
    <mergeCell ref="T271:U271"/>
    <mergeCell ref="V271:X271"/>
    <mergeCell ref="Y271:Z271"/>
    <mergeCell ref="AB271:AC271"/>
    <mergeCell ref="AD271:AE271"/>
    <mergeCell ref="AF271:AH271"/>
    <mergeCell ref="AI271:AK271"/>
    <mergeCell ref="AL271:AM271"/>
    <mergeCell ref="AN271:AO271"/>
    <mergeCell ref="AR271:AS271"/>
    <mergeCell ref="AT271:AU271"/>
    <mergeCell ref="AV271:AX271"/>
    <mergeCell ref="AY271:BA271"/>
    <mergeCell ref="BB271:BC271"/>
    <mergeCell ref="C273:D273"/>
    <mergeCell ref="E273:F273"/>
    <mergeCell ref="G273:H273"/>
    <mergeCell ref="I273:M273"/>
    <mergeCell ref="N273:O273"/>
    <mergeCell ref="P273:Q273"/>
    <mergeCell ref="R273:S273"/>
    <mergeCell ref="AP273:AQ273"/>
    <mergeCell ref="AR273:AS273"/>
    <mergeCell ref="AT273:AU273"/>
    <mergeCell ref="AV273:AX273"/>
    <mergeCell ref="AY273:BA273"/>
    <mergeCell ref="BB273:BC273"/>
    <mergeCell ref="AP271:AQ271"/>
    <mergeCell ref="AP272:AQ272"/>
    <mergeCell ref="AR272:AS272"/>
    <mergeCell ref="AT272:AU272"/>
    <mergeCell ref="AV272:AX272"/>
    <mergeCell ref="AY272:BA272"/>
    <mergeCell ref="BB272:BC272"/>
    <mergeCell ref="T275:U275"/>
    <mergeCell ref="V275:X275"/>
    <mergeCell ref="Y275:Z275"/>
    <mergeCell ref="AB275:AC275"/>
    <mergeCell ref="AD275:AE275"/>
    <mergeCell ref="AF275:AH275"/>
    <mergeCell ref="AI275:AK275"/>
    <mergeCell ref="C275:D275"/>
    <mergeCell ref="E275:F275"/>
    <mergeCell ref="G275:H275"/>
    <mergeCell ref="I275:M275"/>
    <mergeCell ref="N275:O275"/>
    <mergeCell ref="P275:Q275"/>
    <mergeCell ref="R275:S275"/>
    <mergeCell ref="AL276:AM276"/>
    <mergeCell ref="AN276:AO276"/>
    <mergeCell ref="T276:U276"/>
    <mergeCell ref="V276:X276"/>
    <mergeCell ref="Y276:Z276"/>
    <mergeCell ref="AB276:AC276"/>
    <mergeCell ref="AD276:AE276"/>
    <mergeCell ref="AF276:AH276"/>
    <mergeCell ref="AI276:AK276"/>
    <mergeCell ref="C271:D271"/>
    <mergeCell ref="E271:F271"/>
    <mergeCell ref="G271:H271"/>
    <mergeCell ref="I271:M271"/>
    <mergeCell ref="N271:O271"/>
    <mergeCell ref="P271:Q271"/>
    <mergeCell ref="R271:S271"/>
    <mergeCell ref="C272:D272"/>
    <mergeCell ref="E272:F272"/>
    <mergeCell ref="G272:H272"/>
    <mergeCell ref="I272:M272"/>
    <mergeCell ref="N272:O272"/>
    <mergeCell ref="P272:Q272"/>
    <mergeCell ref="R272:S272"/>
    <mergeCell ref="AL274:AM274"/>
    <mergeCell ref="AN274:AO274"/>
    <mergeCell ref="AP274:AQ274"/>
    <mergeCell ref="AR274:AS274"/>
    <mergeCell ref="AT274:AU274"/>
    <mergeCell ref="AV274:AX274"/>
    <mergeCell ref="AY274:BA274"/>
    <mergeCell ref="BB274:BC274"/>
    <mergeCell ref="T274:U274"/>
    <mergeCell ref="V274:X274"/>
    <mergeCell ref="Y274:Z274"/>
    <mergeCell ref="AB274:AC274"/>
    <mergeCell ref="AD274:AE274"/>
    <mergeCell ref="AF274:AH274"/>
    <mergeCell ref="AI274:AK274"/>
    <mergeCell ref="C274:D274"/>
    <mergeCell ref="E274:F274"/>
    <mergeCell ref="G274:H274"/>
    <mergeCell ref="I274:M274"/>
    <mergeCell ref="N274:O274"/>
    <mergeCell ref="P274:Q274"/>
    <mergeCell ref="R274:S274"/>
    <mergeCell ref="AP275:AQ275"/>
    <mergeCell ref="AP276:AQ276"/>
    <mergeCell ref="AR276:AS276"/>
    <mergeCell ref="AT276:AU276"/>
    <mergeCell ref="AV276:AX276"/>
    <mergeCell ref="AY276:BA276"/>
    <mergeCell ref="BB276:BC276"/>
    <mergeCell ref="AL275:AM275"/>
    <mergeCell ref="AN275:AO275"/>
    <mergeCell ref="AR275:AS275"/>
    <mergeCell ref="AT275:AU275"/>
    <mergeCell ref="AV275:AX275"/>
    <mergeCell ref="AY275:BA275"/>
    <mergeCell ref="BB275:BC275"/>
    <mergeCell ref="C276:D276"/>
    <mergeCell ref="E276:F276"/>
    <mergeCell ref="G276:H276"/>
    <mergeCell ref="I276:M276"/>
    <mergeCell ref="N276:O276"/>
    <mergeCell ref="P276:Q276"/>
    <mergeCell ref="R276:S276"/>
    <mergeCell ref="AL277:AM277"/>
    <mergeCell ref="AN277:AO277"/>
    <mergeCell ref="AP277:AQ277"/>
    <mergeCell ref="AR277:AS277"/>
    <mergeCell ref="AT277:AU277"/>
    <mergeCell ref="AV277:AX277"/>
    <mergeCell ref="AY277:BA277"/>
    <mergeCell ref="BB277:BC277"/>
    <mergeCell ref="T277:U277"/>
    <mergeCell ref="V277:X277"/>
    <mergeCell ref="Y277:Z277"/>
    <mergeCell ref="AB277:AC277"/>
    <mergeCell ref="AD277:AE277"/>
    <mergeCell ref="AF277:AH277"/>
    <mergeCell ref="AI277:AK277"/>
    <mergeCell ref="C277:D277"/>
    <mergeCell ref="E277:F277"/>
    <mergeCell ref="G277:H277"/>
    <mergeCell ref="I277:M277"/>
    <mergeCell ref="N277:O277"/>
    <mergeCell ref="P277:Q277"/>
    <mergeCell ref="R277:S277"/>
    <mergeCell ref="AL278:AM278"/>
    <mergeCell ref="AN278:AO278"/>
    <mergeCell ref="AP278:AQ278"/>
    <mergeCell ref="AR278:AS278"/>
    <mergeCell ref="AT278:AU278"/>
    <mergeCell ref="AV278:AX278"/>
    <mergeCell ref="AY278:BA278"/>
    <mergeCell ref="BB278:BC278"/>
    <mergeCell ref="T278:U278"/>
    <mergeCell ref="V278:X278"/>
    <mergeCell ref="Y278:Z278"/>
    <mergeCell ref="AB278:AC278"/>
    <mergeCell ref="AD278:AE278"/>
    <mergeCell ref="AF278:AH278"/>
    <mergeCell ref="AI278:AK278"/>
    <mergeCell ref="C278:D278"/>
    <mergeCell ref="E278:F278"/>
    <mergeCell ref="G278:H278"/>
    <mergeCell ref="I278:M278"/>
    <mergeCell ref="N278:O278"/>
    <mergeCell ref="P278:Q278"/>
    <mergeCell ref="R278:S278"/>
    <mergeCell ref="AL281:AM281"/>
    <mergeCell ref="AN281:AO281"/>
    <mergeCell ref="T281:U281"/>
    <mergeCell ref="V281:X281"/>
    <mergeCell ref="Y281:Z281"/>
    <mergeCell ref="AB281:AC281"/>
    <mergeCell ref="AD281:AE281"/>
    <mergeCell ref="AF281:AH281"/>
    <mergeCell ref="AI281:AK281"/>
    <mergeCell ref="AL282:AM282"/>
    <mergeCell ref="AN282:AO282"/>
    <mergeCell ref="T282:U282"/>
    <mergeCell ref="V282:X282"/>
    <mergeCell ref="Y282:Z282"/>
    <mergeCell ref="AB282:AC282"/>
    <mergeCell ref="AD282:AE282"/>
    <mergeCell ref="AF282:AH282"/>
    <mergeCell ref="AI282:AK282"/>
    <mergeCell ref="AL279:AM279"/>
    <mergeCell ref="AN279:AO279"/>
    <mergeCell ref="AP279:AQ279"/>
    <mergeCell ref="AR279:AS279"/>
    <mergeCell ref="AT279:AU279"/>
    <mergeCell ref="AV279:AX279"/>
    <mergeCell ref="AY279:BA279"/>
    <mergeCell ref="BB279:BC279"/>
    <mergeCell ref="T279:U279"/>
    <mergeCell ref="V279:X279"/>
    <mergeCell ref="Y279:Z279"/>
    <mergeCell ref="AB279:AC279"/>
    <mergeCell ref="AD279:AE279"/>
    <mergeCell ref="AF279:AH279"/>
    <mergeCell ref="AI279:AK279"/>
    <mergeCell ref="C279:D279"/>
    <mergeCell ref="E279:F279"/>
    <mergeCell ref="G279:H279"/>
    <mergeCell ref="I279:M279"/>
    <mergeCell ref="N279:O279"/>
    <mergeCell ref="P279:Q279"/>
    <mergeCell ref="R279:S279"/>
    <mergeCell ref="T280:U280"/>
    <mergeCell ref="V280:X280"/>
    <mergeCell ref="Y280:Z280"/>
    <mergeCell ref="AB280:AC280"/>
    <mergeCell ref="AD280:AE280"/>
    <mergeCell ref="AF280:AH280"/>
    <mergeCell ref="AI280:AK280"/>
    <mergeCell ref="AL280:AM280"/>
    <mergeCell ref="AN280:AO280"/>
    <mergeCell ref="AR280:AS280"/>
    <mergeCell ref="AT280:AU280"/>
    <mergeCell ref="AV280:AX280"/>
    <mergeCell ref="AY280:BA280"/>
    <mergeCell ref="BB280:BC280"/>
    <mergeCell ref="C282:D282"/>
    <mergeCell ref="E282:F282"/>
    <mergeCell ref="G282:H282"/>
    <mergeCell ref="I282:M282"/>
    <mergeCell ref="N282:O282"/>
    <mergeCell ref="P282:Q282"/>
    <mergeCell ref="R282:S282"/>
    <mergeCell ref="AP282:AQ282"/>
    <mergeCell ref="AR282:AS282"/>
    <mergeCell ref="AT282:AU282"/>
    <mergeCell ref="AV282:AX282"/>
    <mergeCell ref="AY282:BA282"/>
    <mergeCell ref="BB282:BC282"/>
    <mergeCell ref="AP280:AQ280"/>
    <mergeCell ref="AP281:AQ281"/>
    <mergeCell ref="AR281:AS281"/>
    <mergeCell ref="AT281:AU281"/>
    <mergeCell ref="AV281:AX281"/>
    <mergeCell ref="AY281:BA281"/>
    <mergeCell ref="BB281:BC281"/>
    <mergeCell ref="T284:U284"/>
    <mergeCell ref="V284:X284"/>
    <mergeCell ref="Y284:Z284"/>
    <mergeCell ref="AB284:AC284"/>
    <mergeCell ref="AD284:AE284"/>
    <mergeCell ref="AF284:AH284"/>
    <mergeCell ref="AI284:AK284"/>
    <mergeCell ref="C284:D284"/>
    <mergeCell ref="E284:F284"/>
    <mergeCell ref="G284:H284"/>
    <mergeCell ref="I284:M284"/>
    <mergeCell ref="N284:O284"/>
    <mergeCell ref="P284:Q284"/>
    <mergeCell ref="R284:S284"/>
    <mergeCell ref="AL285:AM285"/>
    <mergeCell ref="AN285:AO285"/>
    <mergeCell ref="T285:U285"/>
    <mergeCell ref="V285:X285"/>
    <mergeCell ref="Y285:Z285"/>
    <mergeCell ref="AB285:AC285"/>
    <mergeCell ref="AD285:AE285"/>
    <mergeCell ref="AF285:AH285"/>
    <mergeCell ref="AI285:AK285"/>
    <mergeCell ref="C280:D280"/>
    <mergeCell ref="E280:F280"/>
    <mergeCell ref="G280:H280"/>
    <mergeCell ref="I280:M280"/>
    <mergeCell ref="N280:O280"/>
    <mergeCell ref="P280:Q280"/>
    <mergeCell ref="R280:S280"/>
    <mergeCell ref="C281:D281"/>
    <mergeCell ref="E281:F281"/>
    <mergeCell ref="G281:H281"/>
    <mergeCell ref="I281:M281"/>
    <mergeCell ref="N281:O281"/>
    <mergeCell ref="P281:Q281"/>
    <mergeCell ref="R281:S281"/>
    <mergeCell ref="AL283:AM283"/>
    <mergeCell ref="AN283:AO283"/>
    <mergeCell ref="AP283:AQ283"/>
    <mergeCell ref="AR283:AS283"/>
    <mergeCell ref="AT283:AU283"/>
    <mergeCell ref="AV283:AX283"/>
    <mergeCell ref="AY283:BA283"/>
    <mergeCell ref="BB283:BC283"/>
    <mergeCell ref="T283:U283"/>
    <mergeCell ref="V283:X283"/>
    <mergeCell ref="Y283:Z283"/>
    <mergeCell ref="AB283:AC283"/>
    <mergeCell ref="AD283:AE283"/>
    <mergeCell ref="AF283:AH283"/>
    <mergeCell ref="AI283:AK283"/>
    <mergeCell ref="C283:D283"/>
    <mergeCell ref="E283:F283"/>
    <mergeCell ref="G283:H283"/>
    <mergeCell ref="I283:M283"/>
    <mergeCell ref="N283:O283"/>
    <mergeCell ref="P283:Q283"/>
    <mergeCell ref="R283:S283"/>
    <mergeCell ref="AP284:AQ284"/>
    <mergeCell ref="AP285:AQ285"/>
    <mergeCell ref="AR285:AS285"/>
    <mergeCell ref="AT285:AU285"/>
    <mergeCell ref="AV285:AX285"/>
    <mergeCell ref="AY285:BA285"/>
    <mergeCell ref="BB285:BC285"/>
    <mergeCell ref="AL284:AM284"/>
    <mergeCell ref="AN284:AO284"/>
    <mergeCell ref="AR284:AS284"/>
    <mergeCell ref="AT284:AU284"/>
    <mergeCell ref="AV284:AX284"/>
    <mergeCell ref="AY284:BA284"/>
    <mergeCell ref="BB284:BC284"/>
    <mergeCell ref="C285:D285"/>
    <mergeCell ref="E285:F285"/>
    <mergeCell ref="G285:H285"/>
    <mergeCell ref="I285:M285"/>
    <mergeCell ref="N285:O285"/>
    <mergeCell ref="P285:Q285"/>
    <mergeCell ref="R285:S285"/>
    <mergeCell ref="AL286:AM286"/>
    <mergeCell ref="AN286:AO286"/>
    <mergeCell ref="AP286:AQ286"/>
    <mergeCell ref="AR286:AS286"/>
    <mergeCell ref="AT286:AU286"/>
    <mergeCell ref="AV286:AX286"/>
    <mergeCell ref="AY286:BA286"/>
    <mergeCell ref="BB286:BC286"/>
    <mergeCell ref="T286:U286"/>
    <mergeCell ref="V286:X286"/>
    <mergeCell ref="Y286:Z286"/>
    <mergeCell ref="AB286:AC286"/>
    <mergeCell ref="AD286:AE286"/>
    <mergeCell ref="AF286:AH286"/>
    <mergeCell ref="AI286:AK286"/>
    <mergeCell ref="C286:D286"/>
    <mergeCell ref="E286:F286"/>
    <mergeCell ref="G286:H286"/>
    <mergeCell ref="I286:M286"/>
    <mergeCell ref="N286:O286"/>
    <mergeCell ref="P286:Q286"/>
    <mergeCell ref="R286:S286"/>
    <mergeCell ref="AL287:AM287"/>
    <mergeCell ref="AN287:AO287"/>
    <mergeCell ref="AP287:AQ287"/>
    <mergeCell ref="AR287:AS287"/>
    <mergeCell ref="AT287:AU287"/>
    <mergeCell ref="AV287:AX287"/>
    <mergeCell ref="AY287:BA287"/>
    <mergeCell ref="BB287:BC287"/>
    <mergeCell ref="T287:U287"/>
    <mergeCell ref="V287:X287"/>
    <mergeCell ref="Y287:Z287"/>
    <mergeCell ref="AB287:AC287"/>
    <mergeCell ref="AD287:AE287"/>
    <mergeCell ref="AF287:AH287"/>
    <mergeCell ref="AI287:AK287"/>
    <mergeCell ref="C287:D287"/>
    <mergeCell ref="E287:F287"/>
    <mergeCell ref="G287:H287"/>
    <mergeCell ref="I287:M287"/>
    <mergeCell ref="N287:O287"/>
    <mergeCell ref="P287:Q287"/>
    <mergeCell ref="R287:S287"/>
    <mergeCell ref="AL290:AM290"/>
    <mergeCell ref="AN290:AO290"/>
    <mergeCell ref="T290:U290"/>
    <mergeCell ref="V290:X290"/>
    <mergeCell ref="Y290:Z290"/>
    <mergeCell ref="AB290:AC290"/>
    <mergeCell ref="AD290:AE290"/>
    <mergeCell ref="AF290:AH290"/>
    <mergeCell ref="AI290:AK290"/>
    <mergeCell ref="AL291:AM291"/>
    <mergeCell ref="AN291:AO291"/>
    <mergeCell ref="T291:U291"/>
    <mergeCell ref="V291:X291"/>
    <mergeCell ref="Y291:Z291"/>
    <mergeCell ref="AB291:AC291"/>
    <mergeCell ref="AD291:AE291"/>
    <mergeCell ref="AF291:AH291"/>
    <mergeCell ref="AI291:AK291"/>
    <mergeCell ref="AL288:AM288"/>
    <mergeCell ref="AN288:AO288"/>
    <mergeCell ref="AP288:AQ288"/>
    <mergeCell ref="AR288:AS288"/>
    <mergeCell ref="AT288:AU288"/>
    <mergeCell ref="AV288:AX288"/>
    <mergeCell ref="AY288:BA288"/>
    <mergeCell ref="BB288:BC288"/>
    <mergeCell ref="T288:U288"/>
    <mergeCell ref="V288:X288"/>
    <mergeCell ref="Y288:Z288"/>
    <mergeCell ref="AB288:AC288"/>
    <mergeCell ref="AD288:AE288"/>
    <mergeCell ref="AF288:AH288"/>
    <mergeCell ref="AI288:AK288"/>
    <mergeCell ref="C288:D288"/>
    <mergeCell ref="E288:F288"/>
    <mergeCell ref="G288:H288"/>
    <mergeCell ref="I288:M288"/>
    <mergeCell ref="N288:O288"/>
    <mergeCell ref="P288:Q288"/>
    <mergeCell ref="R288:S288"/>
    <mergeCell ref="T289:U289"/>
    <mergeCell ref="V289:X289"/>
    <mergeCell ref="Y289:Z289"/>
    <mergeCell ref="AB289:AC289"/>
    <mergeCell ref="AD289:AE289"/>
    <mergeCell ref="AF289:AH289"/>
    <mergeCell ref="AI289:AK289"/>
    <mergeCell ref="AL289:AM289"/>
    <mergeCell ref="AN289:AO289"/>
    <mergeCell ref="AR289:AS289"/>
    <mergeCell ref="AT289:AU289"/>
    <mergeCell ref="AV289:AX289"/>
    <mergeCell ref="AY289:BA289"/>
    <mergeCell ref="BB289:BC289"/>
    <mergeCell ref="C291:D291"/>
    <mergeCell ref="E291:F291"/>
    <mergeCell ref="G291:H291"/>
    <mergeCell ref="I291:M291"/>
    <mergeCell ref="N291:O291"/>
    <mergeCell ref="P291:Q291"/>
    <mergeCell ref="R291:S291"/>
    <mergeCell ref="AP291:AQ291"/>
    <mergeCell ref="AR291:AS291"/>
    <mergeCell ref="AT291:AU291"/>
    <mergeCell ref="AV291:AX291"/>
    <mergeCell ref="AY291:BA291"/>
    <mergeCell ref="BB291:BC291"/>
    <mergeCell ref="AP289:AQ289"/>
    <mergeCell ref="AP290:AQ290"/>
    <mergeCell ref="AR290:AS290"/>
    <mergeCell ref="AT290:AU290"/>
    <mergeCell ref="AV290:AX290"/>
    <mergeCell ref="AY290:BA290"/>
    <mergeCell ref="BB290:BC290"/>
    <mergeCell ref="T293:U293"/>
    <mergeCell ref="V293:X293"/>
    <mergeCell ref="Y293:Z293"/>
    <mergeCell ref="AB293:AC293"/>
    <mergeCell ref="AD293:AE293"/>
    <mergeCell ref="AF293:AH293"/>
    <mergeCell ref="AI293:AK293"/>
    <mergeCell ref="C293:D293"/>
    <mergeCell ref="E293:F293"/>
    <mergeCell ref="G293:H293"/>
    <mergeCell ref="I293:M293"/>
    <mergeCell ref="N293:O293"/>
    <mergeCell ref="P293:Q293"/>
    <mergeCell ref="R293:S293"/>
    <mergeCell ref="AL294:AM294"/>
    <mergeCell ref="AN294:AO294"/>
    <mergeCell ref="T294:U294"/>
    <mergeCell ref="V294:X294"/>
    <mergeCell ref="Y294:Z294"/>
    <mergeCell ref="AB294:AC294"/>
    <mergeCell ref="AD294:AE294"/>
    <mergeCell ref="AF294:AH294"/>
    <mergeCell ref="AI294:AK294"/>
    <mergeCell ref="C289:D289"/>
    <mergeCell ref="E289:F289"/>
    <mergeCell ref="G289:H289"/>
    <mergeCell ref="I289:M289"/>
    <mergeCell ref="N289:O289"/>
    <mergeCell ref="P289:Q289"/>
    <mergeCell ref="R289:S289"/>
    <mergeCell ref="C290:D290"/>
    <mergeCell ref="E290:F290"/>
    <mergeCell ref="G290:H290"/>
    <mergeCell ref="I290:M290"/>
    <mergeCell ref="N290:O290"/>
    <mergeCell ref="P290:Q290"/>
    <mergeCell ref="R290:S290"/>
    <mergeCell ref="AL292:AM292"/>
    <mergeCell ref="AN292:AO292"/>
    <mergeCell ref="AP292:AQ292"/>
    <mergeCell ref="AR292:AS292"/>
    <mergeCell ref="AT292:AU292"/>
    <mergeCell ref="AV292:AX292"/>
    <mergeCell ref="AY292:BA292"/>
    <mergeCell ref="BB292:BC292"/>
    <mergeCell ref="T292:U292"/>
    <mergeCell ref="V292:X292"/>
    <mergeCell ref="Y292:Z292"/>
    <mergeCell ref="AB292:AC292"/>
    <mergeCell ref="AD292:AE292"/>
    <mergeCell ref="AF292:AH292"/>
    <mergeCell ref="AI292:AK292"/>
    <mergeCell ref="C292:D292"/>
    <mergeCell ref="E292:F292"/>
    <mergeCell ref="G292:H292"/>
    <mergeCell ref="I292:M292"/>
    <mergeCell ref="N292:O292"/>
    <mergeCell ref="P292:Q292"/>
    <mergeCell ref="R292:S292"/>
    <mergeCell ref="AP293:AQ293"/>
    <mergeCell ref="AP294:AQ294"/>
    <mergeCell ref="AR294:AS294"/>
    <mergeCell ref="AT294:AU294"/>
    <mergeCell ref="AV294:AX294"/>
    <mergeCell ref="AY294:BA294"/>
    <mergeCell ref="BB294:BC294"/>
    <mergeCell ref="AL293:AM293"/>
    <mergeCell ref="AN293:AO293"/>
    <mergeCell ref="AR293:AS293"/>
    <mergeCell ref="AT293:AU293"/>
    <mergeCell ref="AV293:AX293"/>
    <mergeCell ref="AY293:BA293"/>
    <mergeCell ref="BB293:BC293"/>
    <mergeCell ref="C294:D294"/>
    <mergeCell ref="E294:F294"/>
    <mergeCell ref="G294:H294"/>
    <mergeCell ref="I294:M294"/>
    <mergeCell ref="N294:O294"/>
    <mergeCell ref="P294:Q294"/>
    <mergeCell ref="R294:S294"/>
    <mergeCell ref="AL295:AM295"/>
    <mergeCell ref="AN295:AO295"/>
    <mergeCell ref="AP295:AQ295"/>
    <mergeCell ref="AR295:AS295"/>
    <mergeCell ref="AT295:AU295"/>
    <mergeCell ref="AV295:AX295"/>
    <mergeCell ref="AY295:BA295"/>
    <mergeCell ref="BB295:BC295"/>
    <mergeCell ref="T295:U295"/>
    <mergeCell ref="V295:X295"/>
    <mergeCell ref="Y295:Z295"/>
    <mergeCell ref="AB295:AC295"/>
    <mergeCell ref="AD295:AE295"/>
    <mergeCell ref="AF295:AH295"/>
    <mergeCell ref="AI295:AK295"/>
    <mergeCell ref="C295:D295"/>
    <mergeCell ref="E295:F295"/>
    <mergeCell ref="G295:H295"/>
    <mergeCell ref="I295:M295"/>
    <mergeCell ref="N295:O295"/>
    <mergeCell ref="P295:Q295"/>
    <mergeCell ref="R295:S295"/>
    <mergeCell ref="AL296:AM296"/>
    <mergeCell ref="AN296:AO296"/>
    <mergeCell ref="AP296:AQ296"/>
    <mergeCell ref="AR296:AS296"/>
    <mergeCell ref="AT296:AU296"/>
    <mergeCell ref="AV296:AX296"/>
    <mergeCell ref="AY296:BA296"/>
    <mergeCell ref="BB296:BC296"/>
    <mergeCell ref="T296:U296"/>
    <mergeCell ref="V296:X296"/>
    <mergeCell ref="Y296:Z296"/>
    <mergeCell ref="AB296:AC296"/>
    <mergeCell ref="AD296:AE296"/>
    <mergeCell ref="AF296:AH296"/>
    <mergeCell ref="AI296:AK296"/>
    <mergeCell ref="C296:D296"/>
    <mergeCell ref="E296:F296"/>
    <mergeCell ref="G296:H296"/>
    <mergeCell ref="I296:M296"/>
    <mergeCell ref="N296:O296"/>
    <mergeCell ref="P296:Q296"/>
    <mergeCell ref="R296:S296"/>
    <mergeCell ref="AL299:AM299"/>
    <mergeCell ref="AN299:AO299"/>
    <mergeCell ref="T299:U299"/>
    <mergeCell ref="V299:X299"/>
    <mergeCell ref="Y299:Z299"/>
    <mergeCell ref="AB299:AC299"/>
    <mergeCell ref="AD299:AE299"/>
    <mergeCell ref="AF299:AH299"/>
    <mergeCell ref="AI299:AK299"/>
    <mergeCell ref="AL300:AM300"/>
    <mergeCell ref="AN300:AO300"/>
    <mergeCell ref="T300:U300"/>
    <mergeCell ref="V300:X300"/>
    <mergeCell ref="Y300:Z300"/>
    <mergeCell ref="AB300:AC300"/>
    <mergeCell ref="AD300:AE300"/>
    <mergeCell ref="AF300:AH300"/>
    <mergeCell ref="AI300:AK300"/>
    <mergeCell ref="AL297:AM297"/>
    <mergeCell ref="AN297:AO297"/>
    <mergeCell ref="AP297:AQ297"/>
    <mergeCell ref="AR297:AS297"/>
    <mergeCell ref="AT297:AU297"/>
    <mergeCell ref="AV297:AX297"/>
    <mergeCell ref="AY297:BA297"/>
    <mergeCell ref="BB297:BC297"/>
    <mergeCell ref="T297:U297"/>
    <mergeCell ref="V297:X297"/>
    <mergeCell ref="Y297:Z297"/>
    <mergeCell ref="AB297:AC297"/>
    <mergeCell ref="AD297:AE297"/>
    <mergeCell ref="AF297:AH297"/>
    <mergeCell ref="AI297:AK297"/>
    <mergeCell ref="C297:D297"/>
    <mergeCell ref="E297:F297"/>
    <mergeCell ref="G297:H297"/>
    <mergeCell ref="I297:M297"/>
    <mergeCell ref="N297:O297"/>
    <mergeCell ref="P297:Q297"/>
    <mergeCell ref="R297:S297"/>
    <mergeCell ref="T298:U298"/>
    <mergeCell ref="V298:X298"/>
    <mergeCell ref="Y298:Z298"/>
    <mergeCell ref="AB298:AC298"/>
    <mergeCell ref="AD298:AE298"/>
    <mergeCell ref="AF298:AH298"/>
    <mergeCell ref="AI298:AK298"/>
    <mergeCell ref="AL298:AM298"/>
    <mergeCell ref="AN298:AO298"/>
    <mergeCell ref="AR298:AS298"/>
    <mergeCell ref="AT298:AU298"/>
    <mergeCell ref="AV298:AX298"/>
    <mergeCell ref="AY298:BA298"/>
    <mergeCell ref="BB298:BC298"/>
    <mergeCell ref="C300:D300"/>
    <mergeCell ref="E300:F300"/>
    <mergeCell ref="G300:H300"/>
    <mergeCell ref="I300:M300"/>
    <mergeCell ref="N300:O300"/>
    <mergeCell ref="P300:Q300"/>
    <mergeCell ref="R300:S300"/>
    <mergeCell ref="AP300:AQ300"/>
    <mergeCell ref="AR300:AS300"/>
    <mergeCell ref="AT300:AU300"/>
    <mergeCell ref="AV300:AX300"/>
    <mergeCell ref="AY300:BA300"/>
    <mergeCell ref="BB300:BC300"/>
    <mergeCell ref="AP298:AQ298"/>
    <mergeCell ref="AP299:AQ299"/>
    <mergeCell ref="AR299:AS299"/>
    <mergeCell ref="AT299:AU299"/>
    <mergeCell ref="AV299:AX299"/>
    <mergeCell ref="AY299:BA299"/>
    <mergeCell ref="BB299:BC299"/>
    <mergeCell ref="T302:U302"/>
    <mergeCell ref="V302:X302"/>
    <mergeCell ref="Y302:Z302"/>
    <mergeCell ref="AB302:AC302"/>
    <mergeCell ref="AD302:AE302"/>
    <mergeCell ref="AF302:AH302"/>
    <mergeCell ref="AI302:AK302"/>
    <mergeCell ref="C302:D302"/>
    <mergeCell ref="E302:F302"/>
    <mergeCell ref="G302:H302"/>
    <mergeCell ref="I302:M302"/>
    <mergeCell ref="N302:O302"/>
    <mergeCell ref="P302:Q302"/>
    <mergeCell ref="R302:S302"/>
    <mergeCell ref="AL303:AM303"/>
    <mergeCell ref="AN303:AO303"/>
    <mergeCell ref="T303:U303"/>
    <mergeCell ref="V303:X303"/>
    <mergeCell ref="Y303:Z303"/>
    <mergeCell ref="AB303:AC303"/>
    <mergeCell ref="AD303:AE303"/>
    <mergeCell ref="AF303:AH303"/>
    <mergeCell ref="AI303:AK303"/>
    <mergeCell ref="C298:D298"/>
    <mergeCell ref="E298:F298"/>
    <mergeCell ref="G298:H298"/>
    <mergeCell ref="I298:M298"/>
    <mergeCell ref="N298:O298"/>
    <mergeCell ref="P298:Q298"/>
    <mergeCell ref="R298:S298"/>
    <mergeCell ref="C299:D299"/>
    <mergeCell ref="E299:F299"/>
    <mergeCell ref="G299:H299"/>
    <mergeCell ref="I299:M299"/>
    <mergeCell ref="N299:O299"/>
    <mergeCell ref="P299:Q299"/>
    <mergeCell ref="R299:S299"/>
    <mergeCell ref="AL301:AM301"/>
    <mergeCell ref="AN301:AO301"/>
    <mergeCell ref="AP301:AQ301"/>
    <mergeCell ref="AR301:AS301"/>
    <mergeCell ref="AT301:AU301"/>
    <mergeCell ref="AV301:AX301"/>
    <mergeCell ref="AY301:BA301"/>
    <mergeCell ref="BB301:BC301"/>
    <mergeCell ref="T301:U301"/>
    <mergeCell ref="V301:X301"/>
    <mergeCell ref="Y301:Z301"/>
    <mergeCell ref="AB301:AC301"/>
    <mergeCell ref="AD301:AE301"/>
    <mergeCell ref="AF301:AH301"/>
    <mergeCell ref="AI301:AK301"/>
    <mergeCell ref="C301:D301"/>
    <mergeCell ref="E301:F301"/>
    <mergeCell ref="G301:H301"/>
    <mergeCell ref="I301:M301"/>
    <mergeCell ref="N301:O301"/>
    <mergeCell ref="P301:Q301"/>
    <mergeCell ref="R301:S301"/>
    <mergeCell ref="AP302:AQ302"/>
    <mergeCell ref="AP303:AQ303"/>
    <mergeCell ref="AR303:AS303"/>
    <mergeCell ref="AT303:AU303"/>
    <mergeCell ref="AV303:AX303"/>
    <mergeCell ref="AY303:BA303"/>
    <mergeCell ref="BB303:BC303"/>
    <mergeCell ref="AL302:AM302"/>
    <mergeCell ref="AN302:AO302"/>
    <mergeCell ref="AR302:AS302"/>
    <mergeCell ref="AT302:AU302"/>
    <mergeCell ref="AV302:AX302"/>
    <mergeCell ref="AY302:BA302"/>
    <mergeCell ref="BB302:BC302"/>
    <mergeCell ref="C303:D303"/>
    <mergeCell ref="E303:F303"/>
    <mergeCell ref="G303:H303"/>
    <mergeCell ref="I303:M303"/>
    <mergeCell ref="N303:O303"/>
    <mergeCell ref="P303:Q303"/>
    <mergeCell ref="R303:S303"/>
    <mergeCell ref="AL304:AM304"/>
    <mergeCell ref="AN304:AO304"/>
    <mergeCell ref="AP304:AQ304"/>
    <mergeCell ref="AR304:AS304"/>
    <mergeCell ref="AT304:AU304"/>
    <mergeCell ref="AV304:AX304"/>
    <mergeCell ref="AY304:BA304"/>
    <mergeCell ref="BB304:BC304"/>
    <mergeCell ref="T304:U304"/>
    <mergeCell ref="V304:X304"/>
    <mergeCell ref="Y304:Z304"/>
    <mergeCell ref="AB304:AC304"/>
    <mergeCell ref="AD304:AE304"/>
    <mergeCell ref="AF304:AH304"/>
    <mergeCell ref="AI304:AK304"/>
    <mergeCell ref="C304:D304"/>
    <mergeCell ref="E304:F304"/>
    <mergeCell ref="G304:H304"/>
    <mergeCell ref="I304:M304"/>
    <mergeCell ref="N304:O304"/>
    <mergeCell ref="P304:Q304"/>
    <mergeCell ref="R304:S304"/>
    <mergeCell ref="AL305:AM305"/>
    <mergeCell ref="AN305:AO305"/>
    <mergeCell ref="AP305:AQ305"/>
    <mergeCell ref="AR305:AS305"/>
    <mergeCell ref="AT305:AU305"/>
    <mergeCell ref="AV305:AX305"/>
    <mergeCell ref="AY305:BA305"/>
    <mergeCell ref="BB305:BC305"/>
    <mergeCell ref="T305:U305"/>
    <mergeCell ref="V305:X305"/>
    <mergeCell ref="Y305:Z305"/>
    <mergeCell ref="AB305:AC305"/>
    <mergeCell ref="AD305:AE305"/>
    <mergeCell ref="AF305:AH305"/>
    <mergeCell ref="AI305:AK305"/>
    <mergeCell ref="C305:D305"/>
    <mergeCell ref="E305:F305"/>
    <mergeCell ref="G305:H305"/>
    <mergeCell ref="I305:M305"/>
    <mergeCell ref="N305:O305"/>
    <mergeCell ref="P305:Q305"/>
    <mergeCell ref="R305:S305"/>
    <mergeCell ref="AL308:AM308"/>
    <mergeCell ref="AN308:AO308"/>
    <mergeCell ref="T308:U308"/>
    <mergeCell ref="V308:X308"/>
    <mergeCell ref="Y308:Z308"/>
    <mergeCell ref="AB308:AC308"/>
    <mergeCell ref="AD308:AE308"/>
    <mergeCell ref="AF308:AH308"/>
    <mergeCell ref="AI308:AK308"/>
    <mergeCell ref="AL309:AM309"/>
    <mergeCell ref="AN309:AO309"/>
    <mergeCell ref="T309:U309"/>
    <mergeCell ref="V309:X309"/>
    <mergeCell ref="Y309:Z309"/>
    <mergeCell ref="AB309:AC309"/>
    <mergeCell ref="AD309:AE309"/>
    <mergeCell ref="AF309:AH309"/>
    <mergeCell ref="AI309:AK309"/>
    <mergeCell ref="AL306:AM306"/>
    <mergeCell ref="AN306:AO306"/>
    <mergeCell ref="AP306:AQ306"/>
    <mergeCell ref="AR306:AS306"/>
    <mergeCell ref="AT306:AU306"/>
    <mergeCell ref="AV306:AX306"/>
    <mergeCell ref="AY306:BA306"/>
    <mergeCell ref="BB306:BC306"/>
    <mergeCell ref="T306:U306"/>
    <mergeCell ref="V306:X306"/>
    <mergeCell ref="Y306:Z306"/>
    <mergeCell ref="AB306:AC306"/>
    <mergeCell ref="AD306:AE306"/>
    <mergeCell ref="AF306:AH306"/>
    <mergeCell ref="AI306:AK306"/>
    <mergeCell ref="C306:D306"/>
    <mergeCell ref="E306:F306"/>
    <mergeCell ref="G306:H306"/>
    <mergeCell ref="I306:M306"/>
    <mergeCell ref="N306:O306"/>
    <mergeCell ref="P306:Q306"/>
    <mergeCell ref="R306:S306"/>
    <mergeCell ref="T307:U307"/>
    <mergeCell ref="V307:X307"/>
    <mergeCell ref="Y307:Z307"/>
    <mergeCell ref="AB307:AC307"/>
    <mergeCell ref="AD307:AE307"/>
    <mergeCell ref="AF307:AH307"/>
    <mergeCell ref="AI307:AK307"/>
    <mergeCell ref="AL307:AM307"/>
    <mergeCell ref="AN307:AO307"/>
    <mergeCell ref="AR307:AS307"/>
    <mergeCell ref="AT307:AU307"/>
    <mergeCell ref="AV307:AX307"/>
    <mergeCell ref="AY307:BA307"/>
    <mergeCell ref="BB307:BC307"/>
    <mergeCell ref="C309:D309"/>
    <mergeCell ref="E309:F309"/>
    <mergeCell ref="G309:H309"/>
    <mergeCell ref="I309:M309"/>
    <mergeCell ref="N309:O309"/>
    <mergeCell ref="P309:Q309"/>
    <mergeCell ref="R309:S309"/>
    <mergeCell ref="AP309:AQ309"/>
    <mergeCell ref="AR309:AS309"/>
    <mergeCell ref="AT309:AU309"/>
    <mergeCell ref="AV309:AX309"/>
    <mergeCell ref="AY309:BA309"/>
    <mergeCell ref="BB309:BC309"/>
    <mergeCell ref="AP307:AQ307"/>
    <mergeCell ref="AP308:AQ308"/>
    <mergeCell ref="AR308:AS308"/>
    <mergeCell ref="AT308:AU308"/>
    <mergeCell ref="AV308:AX308"/>
    <mergeCell ref="AY308:BA308"/>
    <mergeCell ref="BB308:BC308"/>
    <mergeCell ref="T311:U311"/>
    <mergeCell ref="V311:X311"/>
    <mergeCell ref="Y311:Z311"/>
    <mergeCell ref="AB311:AC311"/>
    <mergeCell ref="AD311:AE311"/>
    <mergeCell ref="AF311:AH311"/>
    <mergeCell ref="AI311:AK311"/>
    <mergeCell ref="C311:D311"/>
    <mergeCell ref="E311:F311"/>
    <mergeCell ref="G311:H311"/>
    <mergeCell ref="I311:M311"/>
    <mergeCell ref="N311:O311"/>
    <mergeCell ref="P311:Q311"/>
    <mergeCell ref="R311:S311"/>
    <mergeCell ref="AL312:AM312"/>
    <mergeCell ref="AN312:AO312"/>
    <mergeCell ref="T312:U312"/>
    <mergeCell ref="V312:X312"/>
    <mergeCell ref="Y312:Z312"/>
    <mergeCell ref="AB312:AC312"/>
    <mergeCell ref="AD312:AE312"/>
    <mergeCell ref="AF312:AH312"/>
    <mergeCell ref="AI312:AK312"/>
    <mergeCell ref="C307:D307"/>
    <mergeCell ref="E307:F307"/>
    <mergeCell ref="G307:H307"/>
    <mergeCell ref="I307:M307"/>
    <mergeCell ref="N307:O307"/>
    <mergeCell ref="P307:Q307"/>
    <mergeCell ref="R307:S307"/>
    <mergeCell ref="C308:D308"/>
    <mergeCell ref="E308:F308"/>
    <mergeCell ref="G308:H308"/>
    <mergeCell ref="I308:M308"/>
    <mergeCell ref="N308:O308"/>
    <mergeCell ref="P308:Q308"/>
    <mergeCell ref="R308:S308"/>
    <mergeCell ref="AL310:AM310"/>
    <mergeCell ref="AN310:AO310"/>
    <mergeCell ref="AP310:AQ310"/>
    <mergeCell ref="AR310:AS310"/>
    <mergeCell ref="AT310:AU310"/>
    <mergeCell ref="AV310:AX310"/>
    <mergeCell ref="AY310:BA310"/>
    <mergeCell ref="BB310:BC310"/>
    <mergeCell ref="T310:U310"/>
    <mergeCell ref="V310:X310"/>
    <mergeCell ref="Y310:Z310"/>
    <mergeCell ref="AB310:AC310"/>
    <mergeCell ref="AD310:AE310"/>
    <mergeCell ref="AF310:AH310"/>
    <mergeCell ref="AI310:AK310"/>
    <mergeCell ref="C310:D310"/>
    <mergeCell ref="E310:F310"/>
    <mergeCell ref="G310:H310"/>
    <mergeCell ref="I310:M310"/>
    <mergeCell ref="N310:O310"/>
    <mergeCell ref="P310:Q310"/>
    <mergeCell ref="R310:S310"/>
    <mergeCell ref="AP311:AQ311"/>
    <mergeCell ref="AP312:AQ312"/>
    <mergeCell ref="AR312:AS312"/>
    <mergeCell ref="AT312:AU312"/>
    <mergeCell ref="AV312:AX312"/>
    <mergeCell ref="AY312:BA312"/>
    <mergeCell ref="BB312:BC312"/>
    <mergeCell ref="AL311:AM311"/>
    <mergeCell ref="AN311:AO311"/>
    <mergeCell ref="AR311:AS311"/>
    <mergeCell ref="AT311:AU311"/>
    <mergeCell ref="AV311:AX311"/>
    <mergeCell ref="AY311:BA311"/>
    <mergeCell ref="BB311:BC311"/>
    <mergeCell ref="C312:D312"/>
    <mergeCell ref="E312:F312"/>
    <mergeCell ref="G312:H312"/>
    <mergeCell ref="I312:M312"/>
    <mergeCell ref="N312:O312"/>
    <mergeCell ref="P312:Q312"/>
    <mergeCell ref="R312:S312"/>
    <mergeCell ref="AL313:AM313"/>
    <mergeCell ref="AN313:AO313"/>
    <mergeCell ref="AP313:AQ313"/>
    <mergeCell ref="AR313:AS313"/>
    <mergeCell ref="AT313:AU313"/>
    <mergeCell ref="AV313:AX313"/>
    <mergeCell ref="AY313:BA313"/>
    <mergeCell ref="BB313:BC313"/>
    <mergeCell ref="T313:U313"/>
    <mergeCell ref="V313:X313"/>
    <mergeCell ref="Y313:Z313"/>
    <mergeCell ref="AB313:AC313"/>
    <mergeCell ref="AD313:AE313"/>
    <mergeCell ref="AF313:AH313"/>
    <mergeCell ref="AI313:AK313"/>
    <mergeCell ref="C313:D313"/>
    <mergeCell ref="E313:F313"/>
    <mergeCell ref="G313:H313"/>
    <mergeCell ref="I313:M313"/>
    <mergeCell ref="N313:O313"/>
    <mergeCell ref="P313:Q313"/>
    <mergeCell ref="R313:S313"/>
    <mergeCell ref="AL314:AM314"/>
    <mergeCell ref="AN314:AO314"/>
    <mergeCell ref="AP314:AQ314"/>
    <mergeCell ref="AR314:AS314"/>
    <mergeCell ref="AT314:AU314"/>
    <mergeCell ref="AV314:AX314"/>
    <mergeCell ref="AY314:BA314"/>
    <mergeCell ref="BB314:BC314"/>
    <mergeCell ref="T314:U314"/>
    <mergeCell ref="V314:X314"/>
    <mergeCell ref="Y314:Z314"/>
    <mergeCell ref="AB314:AC314"/>
    <mergeCell ref="AD314:AE314"/>
    <mergeCell ref="AF314:AH314"/>
    <mergeCell ref="AI314:AK314"/>
    <mergeCell ref="C314:D314"/>
    <mergeCell ref="E314:F314"/>
    <mergeCell ref="G314:H314"/>
    <mergeCell ref="I314:M314"/>
    <mergeCell ref="N314:O314"/>
    <mergeCell ref="P314:Q314"/>
    <mergeCell ref="R314:S314"/>
    <mergeCell ref="AL317:AM317"/>
    <mergeCell ref="AN317:AO317"/>
    <mergeCell ref="T317:U317"/>
    <mergeCell ref="V317:X317"/>
    <mergeCell ref="Y317:Z317"/>
    <mergeCell ref="AB317:AC317"/>
    <mergeCell ref="AD317:AE317"/>
    <mergeCell ref="AF317:AH317"/>
    <mergeCell ref="AI317:AK317"/>
    <mergeCell ref="AL318:AM318"/>
    <mergeCell ref="AN318:AO318"/>
    <mergeCell ref="T318:U318"/>
    <mergeCell ref="V318:X318"/>
    <mergeCell ref="Y318:Z318"/>
    <mergeCell ref="AB318:AC318"/>
    <mergeCell ref="AD318:AE318"/>
    <mergeCell ref="AF318:AH318"/>
    <mergeCell ref="AI318:AK318"/>
    <mergeCell ref="AL315:AM315"/>
    <mergeCell ref="AN315:AO315"/>
    <mergeCell ref="AP315:AQ315"/>
    <mergeCell ref="AR315:AS315"/>
    <mergeCell ref="AT315:AU315"/>
    <mergeCell ref="AV315:AX315"/>
    <mergeCell ref="AY315:BA315"/>
    <mergeCell ref="BB315:BC315"/>
    <mergeCell ref="T315:U315"/>
    <mergeCell ref="V315:X315"/>
    <mergeCell ref="Y315:Z315"/>
    <mergeCell ref="AB315:AC315"/>
    <mergeCell ref="AD315:AE315"/>
    <mergeCell ref="AF315:AH315"/>
    <mergeCell ref="AI315:AK315"/>
    <mergeCell ref="C315:D315"/>
    <mergeCell ref="E315:F315"/>
    <mergeCell ref="G315:H315"/>
    <mergeCell ref="I315:M315"/>
    <mergeCell ref="N315:O315"/>
    <mergeCell ref="P315:Q315"/>
    <mergeCell ref="R315:S315"/>
    <mergeCell ref="T316:U316"/>
    <mergeCell ref="V316:X316"/>
    <mergeCell ref="Y316:Z316"/>
    <mergeCell ref="AB316:AC316"/>
    <mergeCell ref="AD316:AE316"/>
    <mergeCell ref="AF316:AH316"/>
    <mergeCell ref="AI316:AK316"/>
    <mergeCell ref="AL316:AM316"/>
    <mergeCell ref="AN316:AO316"/>
    <mergeCell ref="AR316:AS316"/>
    <mergeCell ref="AT316:AU316"/>
    <mergeCell ref="AV316:AX316"/>
    <mergeCell ref="AY316:BA316"/>
    <mergeCell ref="BB316:BC316"/>
    <mergeCell ref="C318:D318"/>
    <mergeCell ref="E318:F318"/>
    <mergeCell ref="G318:H318"/>
    <mergeCell ref="I318:M318"/>
    <mergeCell ref="N318:O318"/>
    <mergeCell ref="P318:Q318"/>
    <mergeCell ref="R318:S318"/>
    <mergeCell ref="AP318:AQ318"/>
    <mergeCell ref="AR318:AS318"/>
    <mergeCell ref="AT318:AU318"/>
    <mergeCell ref="AV318:AX318"/>
    <mergeCell ref="AY318:BA318"/>
    <mergeCell ref="BB318:BC318"/>
    <mergeCell ref="AP316:AQ316"/>
    <mergeCell ref="AP317:AQ317"/>
    <mergeCell ref="AR317:AS317"/>
    <mergeCell ref="AT317:AU317"/>
    <mergeCell ref="AV317:AX317"/>
    <mergeCell ref="AY317:BA317"/>
    <mergeCell ref="BB317:BC317"/>
    <mergeCell ref="T320:U320"/>
    <mergeCell ref="V320:X320"/>
    <mergeCell ref="Y320:Z320"/>
    <mergeCell ref="AB320:AC320"/>
    <mergeCell ref="AD320:AE320"/>
    <mergeCell ref="AF320:AH320"/>
    <mergeCell ref="AI320:AK320"/>
    <mergeCell ref="C320:D320"/>
    <mergeCell ref="E320:F320"/>
    <mergeCell ref="G320:H320"/>
    <mergeCell ref="I320:M320"/>
    <mergeCell ref="N320:O320"/>
    <mergeCell ref="P320:Q320"/>
    <mergeCell ref="R320:S320"/>
    <mergeCell ref="AL321:AM321"/>
    <mergeCell ref="AN321:AO321"/>
    <mergeCell ref="T321:U321"/>
    <mergeCell ref="V321:X321"/>
    <mergeCell ref="Y321:Z321"/>
    <mergeCell ref="AB321:AC321"/>
    <mergeCell ref="AD321:AE321"/>
    <mergeCell ref="AF321:AH321"/>
    <mergeCell ref="AI321:AK321"/>
    <mergeCell ref="C316:D316"/>
    <mergeCell ref="E316:F316"/>
    <mergeCell ref="G316:H316"/>
    <mergeCell ref="I316:M316"/>
    <mergeCell ref="N316:O316"/>
    <mergeCell ref="P316:Q316"/>
    <mergeCell ref="R316:S316"/>
    <mergeCell ref="C317:D317"/>
    <mergeCell ref="E317:F317"/>
    <mergeCell ref="G317:H317"/>
    <mergeCell ref="I317:M317"/>
    <mergeCell ref="N317:O317"/>
    <mergeCell ref="P317:Q317"/>
    <mergeCell ref="R317:S317"/>
    <mergeCell ref="AL319:AM319"/>
    <mergeCell ref="AN319:AO319"/>
    <mergeCell ref="AP319:AQ319"/>
    <mergeCell ref="AR319:AS319"/>
    <mergeCell ref="AT319:AU319"/>
    <mergeCell ref="AV319:AX319"/>
    <mergeCell ref="AY319:BA319"/>
    <mergeCell ref="BB319:BC319"/>
    <mergeCell ref="T319:U319"/>
    <mergeCell ref="V319:X319"/>
    <mergeCell ref="Y319:Z319"/>
    <mergeCell ref="AB319:AC319"/>
    <mergeCell ref="AD319:AE319"/>
    <mergeCell ref="AF319:AH319"/>
    <mergeCell ref="AI319:AK319"/>
    <mergeCell ref="C319:D319"/>
    <mergeCell ref="E319:F319"/>
    <mergeCell ref="G319:H319"/>
    <mergeCell ref="I319:M319"/>
    <mergeCell ref="N319:O319"/>
    <mergeCell ref="P319:Q319"/>
    <mergeCell ref="R319:S319"/>
    <mergeCell ref="AP320:AQ320"/>
    <mergeCell ref="AP321:AQ321"/>
    <mergeCell ref="AR321:AS321"/>
    <mergeCell ref="AT321:AU321"/>
    <mergeCell ref="AV321:AX321"/>
    <mergeCell ref="AY321:BA321"/>
    <mergeCell ref="BB321:BC321"/>
    <mergeCell ref="AL320:AM320"/>
    <mergeCell ref="AN320:AO320"/>
    <mergeCell ref="AR320:AS320"/>
    <mergeCell ref="AT320:AU320"/>
    <mergeCell ref="AV320:AX320"/>
    <mergeCell ref="AY320:BA320"/>
    <mergeCell ref="BB320:BC320"/>
    <mergeCell ref="C321:D321"/>
    <mergeCell ref="E321:F321"/>
    <mergeCell ref="G321:H321"/>
    <mergeCell ref="I321:M321"/>
    <mergeCell ref="N321:O321"/>
    <mergeCell ref="P321:Q321"/>
    <mergeCell ref="R321:S321"/>
    <mergeCell ref="AL322:AM322"/>
    <mergeCell ref="AN322:AO322"/>
    <mergeCell ref="AP322:AQ322"/>
    <mergeCell ref="AR322:AS322"/>
    <mergeCell ref="AT322:AU322"/>
    <mergeCell ref="AV322:AX322"/>
    <mergeCell ref="AY322:BA322"/>
    <mergeCell ref="BB322:BC322"/>
    <mergeCell ref="T322:U322"/>
    <mergeCell ref="V322:X322"/>
    <mergeCell ref="Y322:Z322"/>
    <mergeCell ref="AB322:AC322"/>
    <mergeCell ref="AD322:AE322"/>
    <mergeCell ref="AF322:AH322"/>
    <mergeCell ref="AI322:AK322"/>
    <mergeCell ref="C322:D322"/>
    <mergeCell ref="E322:F322"/>
    <mergeCell ref="G322:H322"/>
    <mergeCell ref="I322:M322"/>
    <mergeCell ref="N322:O322"/>
    <mergeCell ref="P322:Q322"/>
    <mergeCell ref="R322:S322"/>
    <mergeCell ref="AL323:AM323"/>
    <mergeCell ref="AN323:AO323"/>
    <mergeCell ref="AP323:AQ323"/>
    <mergeCell ref="AR323:AS323"/>
    <mergeCell ref="AT323:AU323"/>
    <mergeCell ref="AV323:AX323"/>
    <mergeCell ref="AY323:BA323"/>
    <mergeCell ref="BB323:BC323"/>
    <mergeCell ref="T323:U323"/>
    <mergeCell ref="V323:X323"/>
    <mergeCell ref="Y323:Z323"/>
    <mergeCell ref="AB323:AC323"/>
    <mergeCell ref="AD323:AE323"/>
    <mergeCell ref="AF323:AH323"/>
    <mergeCell ref="AI323:AK323"/>
    <mergeCell ref="C323:D323"/>
    <mergeCell ref="E323:F323"/>
    <mergeCell ref="G323:H323"/>
    <mergeCell ref="I323:M323"/>
    <mergeCell ref="N323:O323"/>
    <mergeCell ref="P323:Q323"/>
    <mergeCell ref="R323:S323"/>
  </mergeCells>
  <conditionalFormatting sqref="AP24:AQ29 AT24:AU29">
    <cfRule type="cellIs" dxfId="1" priority="1" operator="greaterThanOrEqual">
      <formula>0</formula>
    </cfRule>
  </conditionalFormatting>
  <conditionalFormatting sqref="AP24:AQ29 AT24:AU29">
    <cfRule type="cellIs" dxfId="0" priority="2" operator="lessThan">
      <formula>0</formula>
    </cfRule>
  </conditionalFormatting>
  <conditionalFormatting sqref="B18:B30">
    <cfRule type="cellIs" dxfId="6" priority="3" operator="equal">
      <formula>"EC"</formula>
    </cfRule>
  </conditionalFormatting>
  <conditionalFormatting sqref="B18:B30">
    <cfRule type="cellIs" dxfId="7" priority="4" operator="equal">
      <formula>"P"</formula>
    </cfRule>
  </conditionalFormatting>
  <conditionalFormatting sqref="B18:B30">
    <cfRule type="cellIs" dxfId="8" priority="5" operator="equal">
      <formula>"S"</formula>
    </cfRule>
  </conditionalFormatting>
  <conditionalFormatting sqref="B18:B30">
    <cfRule type="cellIs" dxfId="9" priority="6" operator="equal">
      <formula>"A"</formula>
    </cfRule>
  </conditionalFormatting>
  <conditionalFormatting sqref="BB34:BC825">
    <cfRule type="cellIs" dxfId="12" priority="7" operator="equal">
      <formula>"SIN PAGOS"</formula>
    </cfRule>
  </conditionalFormatting>
  <dataValidations>
    <dataValidation type="list" allowBlank="1" showErrorMessage="1" sqref="F3">
      <formula1>"Clases, cursos y talleres,Podcast,Estudio"</formula1>
    </dataValidation>
    <dataValidation type="list" allowBlank="1" showErrorMessage="1" sqref="M10">
      <formula1>System!$B$17:$C$35</formula1>
    </dataValidation>
    <dataValidation type="list" allowBlank="1" showDropDown="1" showErrorMessage="1" sqref="G34:G825">
      <formula1>System!$I$4:$J$40</formula1>
    </dataValidation>
    <dataValidation type="list" allowBlank="1" showErrorMessage="1" sqref="W14">
      <formula1>"Efectivo,Transferencia"</formula1>
    </dataValidation>
    <dataValidation type="list" allowBlank="1" showErrorMessage="1" sqref="P12 AT12">
      <formula1>"Mañana,Tarde,Noche"</formula1>
    </dataValidation>
    <dataValidation type="list" allowBlank="1" showErrorMessage="1" sqref="Y34:Y825">
      <formula1>"COMPLETADO,PENDIENTE,REVISIÓN,ANULADO"</formula1>
    </dataValidation>
    <dataValidation type="list" allowBlank="1" showErrorMessage="1" sqref="U18:U30">
      <formula1>System!$A$19:$A$30</formula1>
    </dataValidation>
    <dataValidation type="list" allowBlank="1" showDropDown="1" showErrorMessage="1" sqref="C18:C30">
      <formula1>System!$B$17:$C$40</formula1>
    </dataValidation>
    <dataValidation type="list" allowBlank="1" showDropDown="1" showErrorMessage="1" sqref="E34:E825">
      <formula1>"CAPITAL,INGRESOS,EGRESOS"</formula1>
    </dataValidation>
    <dataValidation type="list" allowBlank="1" showErrorMessage="1" sqref="T14 AV34:AV825">
      <formula1>"Al día,Nuevo inscripto,Adeudando,Abandonado"</formula1>
    </dataValidation>
    <dataValidation type="list" allowBlank="1" showErrorMessage="1" sqref="K12">
      <formula1>AULA!$G$18:$I$30</formula1>
    </dataValidation>
    <dataValidation type="list" allowBlank="1" showErrorMessage="1" sqref="I6">
      <formula1>"Habilitado,Provisoria,En proceso,Iniciando,Clausurado"</formula1>
    </dataValidation>
    <dataValidation type="list" allowBlank="1" showErrorMessage="1" sqref="P10">
      <formula1>"Reducido,Completo"</formula1>
    </dataValidation>
    <dataValidation type="list" allowBlank="1" showDropDown="1" showErrorMessage="1" sqref="AT10 AR34:AR825">
      <formula1>"Reducido,Completo"</formula1>
    </dataValidation>
    <dataValidation type="list" allowBlank="1" showErrorMessage="1" sqref="AA14">
      <formula1>System!$A$3:$A$17</formula1>
    </dataValidation>
    <dataValidation type="list" allowBlank="1" showErrorMessage="1" sqref="AT14">
      <formula1>"BASE,CATERING,INFANTIL"</formula1>
    </dataValidation>
    <dataValidation type="list" allowBlank="1" showDropDown="1" showErrorMessage="1" sqref="AP34:AP825">
      <formula1>System!$B$17:$C$35</formula1>
    </dataValidation>
    <dataValidation type="list" allowBlank="1" showErrorMessage="1" sqref="P6">
      <formula1>"Saldado,Saldo a liquidar,Adeudando,Sin movimientos"</formula1>
    </dataValidation>
    <dataValidation type="list" allowBlank="1" showDropDown="1" showErrorMessage="1" sqref="B18:B30">
      <formula1>"EC,P,S,A"</formula1>
    </dataValidation>
    <dataValidation type="list" allowBlank="1" showDropDown="1" showErrorMessage="1" sqref="AG3 AI3 AK3 AM3 AO3 AQ3 AG5 AI5 AK5 AM5 AO5 AQ5 AG7 AI7 AK7 AM7 AO7 AQ7 AG9 AI9 AK9 AM9 AO9 AQ9 AG11 AI11 AK11 AM11 AO11 AQ11 AG13 AI13 AK13 AM13 AO13 AQ13 AG15 AI15 AK15 AM15 AO15 AQ15 AG17 AI17 AK17 AM17 AO17 AQ17 AG19 AI19 AK19 AM19 AO19 AQ19">
      <formula1>System!$B$17:$C$35</formula1>
    </dataValidation>
    <dataValidation type="list" allowBlank="1" showErrorMessage="1" sqref="V34:V825">
      <formula1>"PAGADO,PENDIENTE,CANCELADOS"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D01"/>
    <outlinePr summaryBelow="0" summaryRight="0"/>
  </sheetPr>
  <sheetViews>
    <sheetView workbookViewId="0"/>
  </sheetViews>
  <sheetFormatPr customHeight="1" defaultColWidth="12.63" defaultRowHeight="15.75" outlineLevelRow="1"/>
  <cols>
    <col customWidth="1" min="1" max="1" width="1.13"/>
    <col customWidth="1" min="2" max="7" width="4.5"/>
    <col customWidth="1" min="8" max="9" width="5.38"/>
    <col customWidth="1" min="10" max="11" width="4.5"/>
    <col customWidth="1" min="12" max="12" width="0.88"/>
    <col customWidth="1" min="13" max="22" width="4.5"/>
    <col customWidth="1" min="23" max="23" width="0.88"/>
    <col customWidth="1" min="24" max="25" width="4.5"/>
    <col customWidth="1" min="26" max="26" width="5.13"/>
    <col customWidth="1" min="27" max="27" width="0.88"/>
    <col customWidth="1" min="28" max="54" width="4.5"/>
  </cols>
  <sheetData>
    <row r="1" ht="8.25" customHeight="1">
      <c r="A1" s="75"/>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row>
    <row r="2" ht="16.5" customHeight="1">
      <c r="A2" s="75"/>
      <c r="B2" s="290" t="s">
        <v>23</v>
      </c>
      <c r="C2" s="77"/>
      <c r="D2" s="77"/>
      <c r="E2" s="77"/>
      <c r="F2" s="291" t="s">
        <v>34</v>
      </c>
      <c r="G2" s="71"/>
      <c r="H2" s="71"/>
      <c r="I2" s="71"/>
      <c r="J2" s="71"/>
      <c r="K2" s="72"/>
      <c r="L2" s="75"/>
      <c r="M2" s="292" t="s">
        <v>35</v>
      </c>
      <c r="N2" s="71"/>
      <c r="O2" s="72"/>
      <c r="P2" s="80">
        <v>46140.0</v>
      </c>
      <c r="Q2" s="71"/>
      <c r="R2" s="72"/>
      <c r="S2" s="75"/>
      <c r="T2" s="293" t="s">
        <v>36</v>
      </c>
      <c r="U2" s="71"/>
      <c r="V2" s="72"/>
      <c r="W2" s="75"/>
      <c r="X2" s="293" t="s">
        <v>37</v>
      </c>
      <c r="Y2" s="71"/>
      <c r="Z2" s="72"/>
      <c r="AA2" s="75"/>
      <c r="AB2" s="293" t="s">
        <v>38</v>
      </c>
      <c r="AC2" s="71"/>
      <c r="AD2" s="72"/>
      <c r="AE2" s="75"/>
      <c r="AF2" s="75"/>
      <c r="AG2" s="75"/>
      <c r="AH2" s="75"/>
      <c r="AI2" s="75"/>
      <c r="AJ2" s="75"/>
      <c r="AK2" s="75"/>
      <c r="AL2" s="75"/>
      <c r="AM2" s="75"/>
      <c r="AN2" s="75"/>
      <c r="AO2" s="75"/>
      <c r="AP2" s="75"/>
      <c r="AQ2" s="75"/>
      <c r="AR2" s="75"/>
      <c r="AS2" s="75"/>
      <c r="AT2" s="75"/>
      <c r="AU2" s="75"/>
      <c r="AV2" s="75"/>
      <c r="AW2" s="75"/>
      <c r="AX2" s="75"/>
      <c r="AY2" s="75"/>
      <c r="AZ2" s="75"/>
      <c r="BA2" s="75"/>
      <c r="BB2" s="75"/>
    </row>
    <row r="3" ht="16.5" customHeight="1">
      <c r="A3" s="75"/>
      <c r="B3" s="82"/>
      <c r="F3" s="83" t="s">
        <v>2681</v>
      </c>
      <c r="G3" s="77"/>
      <c r="H3" s="77"/>
      <c r="I3" s="77"/>
      <c r="J3" s="77"/>
      <c r="K3" s="84"/>
      <c r="L3" s="75"/>
      <c r="M3" s="85" t="s">
        <v>43</v>
      </c>
      <c r="N3" s="77"/>
      <c r="O3" s="86"/>
      <c r="P3" s="87"/>
      <c r="Q3" s="77"/>
      <c r="R3" s="84"/>
      <c r="S3" s="75"/>
      <c r="T3" s="88">
        <v>0.0</v>
      </c>
      <c r="U3" s="77"/>
      <c r="V3" s="84"/>
      <c r="W3" s="75"/>
      <c r="X3" s="88">
        <f>(SUMIFS($P$34:$P$825,$E$34:$E$825,"INGRESOS",$G$34:$G$825,"CUOTA",$V$34:$V$825,"*ADO")+SUMIFS($P$34:$P$825,$E$34:$E$825,"INGRESOS",$G$34:$G$825,"INSCRIPCIÓN",$V$34:$V$825,"*ADO")+SUMIFS($P$34:$P$825,$E$34:$E$825,"INGRESOS",$G$34:$G$825,"CLASES",$V$34:$V$825,"*ADO"))-SUMIFS($P$34:$P$825,$E$34:$E$825,"EGRESOS",$G$34:$G$825,"COMISIÓN",$V$34:$V$825,"PAGADO")-SUM(N18:O30)</f>
        <v>0</v>
      </c>
      <c r="Y3" s="77"/>
      <c r="Z3" s="84"/>
      <c r="AA3" s="75"/>
      <c r="AB3" s="88">
        <f>SUMIFS($P$34:$P$825,$E$34:$E$825,"EGRESOS",$G$34:$G$825,"COMISIÓN")</f>
        <v>0</v>
      </c>
      <c r="AC3" s="77"/>
      <c r="AD3" s="84"/>
      <c r="AE3" s="75"/>
      <c r="AF3" s="75"/>
      <c r="AG3" s="75"/>
      <c r="AH3" s="75"/>
      <c r="AI3" s="75"/>
      <c r="AJ3" s="75"/>
      <c r="AK3" s="75"/>
      <c r="AL3" s="75"/>
      <c r="AM3" s="75"/>
      <c r="AN3" s="75"/>
      <c r="AO3" s="75"/>
      <c r="AP3" s="75"/>
      <c r="AQ3" s="75"/>
      <c r="AR3" s="75"/>
      <c r="AS3" s="75"/>
      <c r="AT3" s="75"/>
      <c r="AU3" s="75"/>
      <c r="AV3" s="75"/>
      <c r="AW3" s="75"/>
      <c r="AX3" s="75"/>
      <c r="AY3" s="75"/>
      <c r="AZ3" s="75"/>
      <c r="BA3" s="75"/>
      <c r="BB3" s="75"/>
    </row>
    <row r="4" ht="16.5" customHeight="1">
      <c r="A4" s="75"/>
      <c r="B4" s="89"/>
      <c r="C4" s="90"/>
      <c r="D4" s="90"/>
      <c r="E4" s="90"/>
      <c r="F4" s="89"/>
      <c r="G4" s="90"/>
      <c r="H4" s="90"/>
      <c r="I4" s="90"/>
      <c r="J4" s="90"/>
      <c r="K4" s="91"/>
      <c r="L4" s="75"/>
      <c r="M4" s="89"/>
      <c r="N4" s="90"/>
      <c r="O4" s="92"/>
      <c r="P4" s="93"/>
      <c r="Q4" s="90"/>
      <c r="R4" s="91"/>
      <c r="S4" s="75"/>
      <c r="T4" s="89"/>
      <c r="U4" s="90"/>
      <c r="V4" s="91"/>
      <c r="W4" s="75"/>
      <c r="X4" s="89"/>
      <c r="Y4" s="90"/>
      <c r="Z4" s="91"/>
      <c r="AA4" s="75"/>
      <c r="AB4" s="89"/>
      <c r="AC4" s="90"/>
      <c r="AD4" s="91"/>
      <c r="AE4" s="75"/>
      <c r="AF4" s="75"/>
      <c r="AG4" s="75"/>
      <c r="AH4" s="75"/>
      <c r="AI4" s="75"/>
      <c r="AJ4" s="75"/>
      <c r="AK4" s="75"/>
      <c r="AL4" s="75"/>
      <c r="AM4" s="75"/>
      <c r="AN4" s="75"/>
      <c r="AO4" s="75"/>
      <c r="AP4" s="75"/>
      <c r="AQ4" s="75"/>
      <c r="AR4" s="75"/>
      <c r="AS4" s="75"/>
      <c r="AT4" s="75"/>
      <c r="AU4" s="75"/>
      <c r="AV4" s="75"/>
      <c r="AW4" s="75"/>
      <c r="AX4" s="75"/>
      <c r="AY4" s="75"/>
      <c r="AZ4" s="75"/>
      <c r="BA4" s="75"/>
      <c r="BB4" s="75"/>
    </row>
    <row r="5" ht="16.5" customHeight="1">
      <c r="A5" s="75"/>
      <c r="B5" s="75"/>
      <c r="C5" s="75"/>
      <c r="D5" s="75"/>
      <c r="E5" s="75"/>
      <c r="F5" s="75"/>
      <c r="G5" s="75"/>
      <c r="H5" s="75"/>
      <c r="I5" s="75"/>
      <c r="J5" s="75"/>
      <c r="K5" s="75"/>
      <c r="L5" s="75"/>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row>
    <row r="6" ht="16.5" customHeight="1">
      <c r="A6" s="75"/>
      <c r="B6" s="294" t="s">
        <v>44</v>
      </c>
      <c r="C6" s="72"/>
      <c r="D6" s="95"/>
      <c r="E6" s="75"/>
      <c r="F6" s="294" t="s">
        <v>45</v>
      </c>
      <c r="G6" s="71"/>
      <c r="H6" s="72"/>
      <c r="I6" s="96" t="s">
        <v>46</v>
      </c>
      <c r="J6" s="71"/>
      <c r="K6" s="72"/>
      <c r="L6" s="75"/>
      <c r="M6" s="294" t="s">
        <v>47</v>
      </c>
      <c r="N6" s="71"/>
      <c r="O6" s="72"/>
      <c r="P6" s="80" t="str">
        <f>IF(T3&lt;0,"Adeudando",IF(X3&gt;0,"Saldo a liquidar",IF(AB3=0,"Sin movimientos",IF(X3=0,"Saldado",))))</f>
        <v>Sin movimientos</v>
      </c>
      <c r="Q6" s="71"/>
      <c r="R6" s="72"/>
      <c r="S6" s="75"/>
      <c r="T6" s="97" t="s">
        <v>48</v>
      </c>
      <c r="U6" s="71"/>
      <c r="V6" s="72"/>
      <c r="W6" s="75"/>
      <c r="X6" s="98" t="s">
        <v>49</v>
      </c>
      <c r="Y6" s="71"/>
      <c r="Z6" s="72"/>
      <c r="AA6" s="75"/>
      <c r="AB6" s="99">
        <v>0.0</v>
      </c>
      <c r="AC6" s="71"/>
      <c r="AD6" s="72"/>
      <c r="AE6" s="75"/>
      <c r="AF6" s="75"/>
      <c r="AG6" s="75"/>
      <c r="AH6" s="75"/>
      <c r="AI6" s="75"/>
      <c r="AJ6" s="75"/>
      <c r="AK6" s="75"/>
      <c r="AL6" s="75"/>
      <c r="AM6" s="75"/>
      <c r="AN6" s="75"/>
      <c r="AO6" s="75"/>
      <c r="AP6" s="75"/>
      <c r="AQ6" s="75"/>
      <c r="AR6" s="75"/>
      <c r="AS6" s="75"/>
      <c r="AT6" s="75"/>
      <c r="AU6" s="75"/>
      <c r="AV6" s="75"/>
      <c r="AW6" s="75"/>
      <c r="AX6" s="75"/>
      <c r="AY6" s="75"/>
      <c r="AZ6" s="75"/>
      <c r="BA6" s="75"/>
      <c r="BB6" s="75"/>
    </row>
    <row r="7" ht="16.5" customHeight="1">
      <c r="A7" s="75"/>
      <c r="B7" s="75"/>
      <c r="C7" s="75"/>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75"/>
      <c r="BB7" s="75"/>
    </row>
    <row r="8">
      <c r="A8" s="75"/>
      <c r="B8" s="295" t="s">
        <v>125</v>
      </c>
      <c r="C8" s="71"/>
      <c r="D8" s="71"/>
      <c r="E8" s="71"/>
      <c r="F8" s="71"/>
      <c r="G8" s="71"/>
      <c r="H8" s="71"/>
      <c r="I8" s="71"/>
      <c r="J8" s="71"/>
      <c r="K8" s="71"/>
      <c r="L8" s="71"/>
      <c r="M8" s="71"/>
      <c r="N8" s="71"/>
      <c r="O8" s="71"/>
      <c r="P8" s="71"/>
      <c r="Q8" s="71"/>
      <c r="R8" s="72"/>
      <c r="S8" s="75"/>
      <c r="T8" s="295" t="s">
        <v>126</v>
      </c>
      <c r="U8" s="71"/>
      <c r="V8" s="71"/>
      <c r="W8" s="71"/>
      <c r="X8" s="71"/>
      <c r="Y8" s="71"/>
      <c r="Z8" s="71"/>
      <c r="AA8" s="71"/>
      <c r="AB8" s="71"/>
      <c r="AC8" s="71"/>
      <c r="AD8" s="72"/>
      <c r="AE8" s="75"/>
      <c r="AF8" s="75"/>
      <c r="AG8" s="75"/>
      <c r="AH8" s="75"/>
      <c r="AI8" s="75"/>
      <c r="AJ8" s="75"/>
      <c r="AK8" s="75"/>
      <c r="AL8" s="75"/>
      <c r="AM8" s="75"/>
      <c r="AN8" s="75"/>
      <c r="AO8" s="75"/>
      <c r="AP8" s="75"/>
      <c r="AQ8" s="75"/>
      <c r="AR8" s="75"/>
      <c r="AS8" s="75"/>
      <c r="AT8" s="75"/>
      <c r="AU8" s="75"/>
      <c r="AV8" s="75"/>
      <c r="AW8" s="75"/>
      <c r="AX8" s="75"/>
      <c r="AY8" s="75"/>
      <c r="AZ8" s="75"/>
      <c r="BA8" s="75"/>
      <c r="BB8" s="75"/>
    </row>
    <row r="9">
      <c r="A9" s="75"/>
      <c r="B9" s="296" t="s">
        <v>127</v>
      </c>
      <c r="C9" s="71"/>
      <c r="D9" s="71"/>
      <c r="E9" s="296" t="s">
        <v>129</v>
      </c>
      <c r="F9" s="71"/>
      <c r="G9" s="72"/>
      <c r="H9" s="296" t="s">
        <v>130</v>
      </c>
      <c r="I9" s="72"/>
      <c r="J9" s="296" t="s">
        <v>131</v>
      </c>
      <c r="K9" s="71"/>
      <c r="L9" s="72"/>
      <c r="M9" s="296" t="s">
        <v>132</v>
      </c>
      <c r="N9" s="71"/>
      <c r="O9" s="72"/>
      <c r="P9" s="296" t="s">
        <v>133</v>
      </c>
      <c r="Q9" s="71"/>
      <c r="R9" s="72"/>
      <c r="S9" s="75"/>
      <c r="T9" s="296" t="s">
        <v>130</v>
      </c>
      <c r="U9" s="71"/>
      <c r="V9" s="72"/>
      <c r="W9" s="296" t="s">
        <v>127</v>
      </c>
      <c r="X9" s="71"/>
      <c r="Y9" s="71"/>
      <c r="Z9" s="72"/>
      <c r="AA9" s="296" t="s">
        <v>129</v>
      </c>
      <c r="AB9" s="71"/>
      <c r="AC9" s="71"/>
      <c r="AD9" s="72"/>
      <c r="AE9" s="75"/>
      <c r="AF9" s="75"/>
      <c r="AG9" s="75"/>
      <c r="AH9" s="75"/>
      <c r="AI9" s="75"/>
      <c r="AJ9" s="75"/>
      <c r="AK9" s="75"/>
      <c r="AL9" s="75"/>
      <c r="AM9" s="75"/>
      <c r="AN9" s="75"/>
      <c r="AO9" s="75"/>
      <c r="AP9" s="75"/>
      <c r="AQ9" s="75"/>
      <c r="AR9" s="75"/>
      <c r="AS9" s="75"/>
      <c r="AT9" s="75"/>
      <c r="AU9" s="75"/>
      <c r="AV9" s="75"/>
      <c r="AW9" s="75"/>
      <c r="AX9" s="75"/>
      <c r="AY9" s="75"/>
      <c r="AZ9" s="75"/>
      <c r="BA9" s="75"/>
      <c r="BB9" s="75"/>
    </row>
    <row r="10">
      <c r="A10" s="75"/>
      <c r="B10" s="111"/>
      <c r="C10" s="71"/>
      <c r="D10" s="72"/>
      <c r="E10" s="111"/>
      <c r="F10" s="71"/>
      <c r="G10" s="72"/>
      <c r="H10" s="155"/>
      <c r="I10" s="72"/>
      <c r="J10" s="111"/>
      <c r="K10" s="71"/>
      <c r="L10" s="72"/>
      <c r="M10" s="156"/>
      <c r="N10" s="71"/>
      <c r="O10" s="72"/>
      <c r="P10" s="156"/>
      <c r="Q10" s="71"/>
      <c r="R10" s="72"/>
      <c r="S10" s="75"/>
      <c r="T10" s="155"/>
      <c r="U10" s="71"/>
      <c r="V10" s="72"/>
      <c r="W10" s="157"/>
      <c r="X10" s="71"/>
      <c r="Y10" s="71"/>
      <c r="Z10" s="72"/>
      <c r="AA10" s="157"/>
      <c r="AB10" s="71"/>
      <c r="AC10" s="71"/>
      <c r="AD10" s="72"/>
      <c r="AE10" s="75"/>
      <c r="AF10" s="75"/>
      <c r="AG10" s="75"/>
      <c r="AH10" s="75"/>
      <c r="AI10" s="75"/>
      <c r="AJ10" s="75"/>
      <c r="AK10" s="75"/>
      <c r="AL10" s="75"/>
      <c r="AM10" s="75"/>
      <c r="AN10" s="75"/>
      <c r="AO10" s="75"/>
      <c r="AP10" s="75"/>
      <c r="AQ10" s="75"/>
      <c r="AR10" s="75"/>
      <c r="AS10" s="75"/>
      <c r="AT10" s="75"/>
      <c r="AU10" s="75"/>
      <c r="AV10" s="75"/>
      <c r="AW10" s="75"/>
      <c r="AX10" s="75"/>
      <c r="AY10" s="75"/>
      <c r="AZ10" s="75"/>
      <c r="BA10" s="75"/>
      <c r="BB10" s="75"/>
    </row>
    <row r="11">
      <c r="A11" s="75"/>
      <c r="B11" s="296" t="s">
        <v>138</v>
      </c>
      <c r="C11" s="71"/>
      <c r="D11" s="71"/>
      <c r="E11" s="296" t="s">
        <v>139</v>
      </c>
      <c r="F11" s="71"/>
      <c r="G11" s="71"/>
      <c r="H11" s="296" t="s">
        <v>141</v>
      </c>
      <c r="I11" s="71"/>
      <c r="J11" s="71"/>
      <c r="K11" s="296" t="s">
        <v>170</v>
      </c>
      <c r="L11" s="71"/>
      <c r="M11" s="71"/>
      <c r="N11" s="71"/>
      <c r="O11" s="72"/>
      <c r="P11" s="296" t="s">
        <v>565</v>
      </c>
      <c r="Q11" s="71"/>
      <c r="R11" s="72"/>
      <c r="S11" s="75"/>
      <c r="T11" s="296" t="s">
        <v>132</v>
      </c>
      <c r="U11" s="71"/>
      <c r="V11" s="72"/>
      <c r="W11" s="296" t="s">
        <v>568</v>
      </c>
      <c r="X11" s="71"/>
      <c r="Y11" s="71"/>
      <c r="Z11" s="72"/>
      <c r="AA11" s="296" t="s">
        <v>144</v>
      </c>
      <c r="AB11" s="71"/>
      <c r="AC11" s="71"/>
      <c r="AD11" s="72"/>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row>
    <row r="12">
      <c r="A12" s="75"/>
      <c r="B12" s="160">
        <f>IF(M10="",0,VLOOKUP(M10,C18:R30,15,FALSE))</f>
        <v>0</v>
      </c>
      <c r="C12" s="71"/>
      <c r="D12" s="72"/>
      <c r="E12" s="159"/>
      <c r="F12" s="71"/>
      <c r="G12" s="72"/>
      <c r="H12" s="160"/>
      <c r="I12" s="71"/>
      <c r="J12" s="72"/>
      <c r="K12" s="160" t="str">
        <f>IF(M10="","",VLOOKUP(M10,C18:I30,5,FALSE))</f>
        <v/>
      </c>
      <c r="L12" s="71"/>
      <c r="M12" s="71"/>
      <c r="N12" s="71"/>
      <c r="O12" s="72"/>
      <c r="P12" s="156"/>
      <c r="Q12" s="71"/>
      <c r="R12" s="72"/>
      <c r="S12" s="75"/>
      <c r="T12" s="161"/>
      <c r="U12" s="71"/>
      <c r="V12" s="72"/>
      <c r="W12" s="161"/>
      <c r="X12" s="71"/>
      <c r="Y12" s="71"/>
      <c r="Z12" s="72"/>
      <c r="AA12" s="162"/>
      <c r="AB12" s="71"/>
      <c r="AC12" s="71"/>
      <c r="AD12" s="72"/>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row>
    <row r="13">
      <c r="A13" s="75"/>
      <c r="B13" s="296" t="s">
        <v>155</v>
      </c>
      <c r="C13" s="71"/>
      <c r="D13" s="71"/>
      <c r="E13" s="71"/>
      <c r="F13" s="71"/>
      <c r="G13" s="71"/>
      <c r="H13" s="71"/>
      <c r="I13" s="71"/>
      <c r="J13" s="71"/>
      <c r="K13" s="71"/>
      <c r="L13" s="71"/>
      <c r="M13" s="71"/>
      <c r="N13" s="71"/>
      <c r="O13" s="71"/>
      <c r="P13" s="71"/>
      <c r="Q13" s="71"/>
      <c r="R13" s="72"/>
      <c r="S13" s="75"/>
      <c r="T13" s="296" t="s">
        <v>61</v>
      </c>
      <c r="U13" s="71"/>
      <c r="V13" s="72"/>
      <c r="W13" s="296" t="s">
        <v>59</v>
      </c>
      <c r="X13" s="71"/>
      <c r="Y13" s="71"/>
      <c r="Z13" s="72"/>
      <c r="AA13" s="296" t="s">
        <v>592</v>
      </c>
      <c r="AB13" s="71"/>
      <c r="AC13" s="71"/>
      <c r="AD13" s="72"/>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row>
    <row r="14">
      <c r="A14" s="75"/>
      <c r="B14" s="159"/>
      <c r="C14" s="71"/>
      <c r="D14" s="71"/>
      <c r="E14" s="71"/>
      <c r="F14" s="71"/>
      <c r="G14" s="71"/>
      <c r="H14" s="71"/>
      <c r="I14" s="71"/>
      <c r="J14" s="71"/>
      <c r="K14" s="71"/>
      <c r="L14" s="71"/>
      <c r="M14" s="71"/>
      <c r="N14" s="71"/>
      <c r="O14" s="71"/>
      <c r="P14" s="71"/>
      <c r="Q14" s="71"/>
      <c r="R14" s="72"/>
      <c r="S14" s="75"/>
      <c r="T14" s="163"/>
      <c r="U14" s="71"/>
      <c r="V14" s="72"/>
      <c r="W14" s="164"/>
      <c r="X14" s="71"/>
      <c r="Y14" s="71"/>
      <c r="Z14" s="72"/>
      <c r="AA14" s="204">
        <v>0.0</v>
      </c>
      <c r="AB14" s="71"/>
      <c r="AC14" s="71"/>
      <c r="AD14" s="72"/>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row>
    <row r="15">
      <c r="A15" s="75"/>
      <c r="B15" s="75"/>
      <c r="C15" s="75"/>
      <c r="D15" s="75"/>
      <c r="E15" s="75"/>
      <c r="F15" s="165"/>
      <c r="G15" s="75"/>
      <c r="N15" s="75"/>
      <c r="O15" s="75"/>
      <c r="P15" s="75"/>
      <c r="Q15" s="75"/>
      <c r="R15" s="75"/>
      <c r="S15" s="75"/>
      <c r="T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row>
    <row r="17">
      <c r="A17" s="75"/>
      <c r="B17" s="278" t="s">
        <v>626</v>
      </c>
      <c r="C17" s="279" t="s">
        <v>627</v>
      </c>
      <c r="D17" s="71"/>
      <c r="E17" s="71"/>
      <c r="F17" s="72"/>
      <c r="G17" s="279" t="s">
        <v>170</v>
      </c>
      <c r="H17" s="71"/>
      <c r="I17" s="72"/>
      <c r="J17" s="279" t="s">
        <v>130</v>
      </c>
      <c r="K17" s="72"/>
      <c r="L17" s="279" t="s">
        <v>2694</v>
      </c>
      <c r="M17" s="72"/>
      <c r="N17" s="279" t="s">
        <v>630</v>
      </c>
      <c r="O17" s="72"/>
      <c r="P17" s="278" t="s">
        <v>632</v>
      </c>
      <c r="Q17" s="279" t="s">
        <v>633</v>
      </c>
      <c r="R17" s="72"/>
      <c r="S17" s="279" t="s">
        <v>635</v>
      </c>
      <c r="T17" s="72"/>
      <c r="U17" s="279" t="s">
        <v>637</v>
      </c>
      <c r="V17" s="72"/>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row>
    <row r="18">
      <c r="A18" s="75"/>
      <c r="B18" s="207"/>
      <c r="C18" s="208" t="s">
        <v>487</v>
      </c>
      <c r="D18" s="71"/>
      <c r="E18" s="71"/>
      <c r="F18" s="72"/>
      <c r="G18" s="208" t="str">
        <f>VLOOKUP(C18,System!$B$17:$H$40,3,FALSE)</f>
        <v/>
      </c>
      <c r="H18" s="71"/>
      <c r="I18" s="72"/>
      <c r="J18" s="208"/>
      <c r="K18" s="72"/>
      <c r="L18" s="280"/>
      <c r="M18" s="72"/>
      <c r="N18" s="210"/>
      <c r="O18" s="72"/>
      <c r="P18" s="207">
        <f t="shared" ref="P18:P30" si="1">COUNTIFS($AV$34:$AV$825,"&lt;&gt;Abandonado",$AP$34:$AP$825,C18)</f>
        <v>0</v>
      </c>
      <c r="Q18" s="210"/>
      <c r="R18" s="72"/>
      <c r="S18" s="210" t="str">
        <f t="array" ref="S18">LET(
  mesTxt,LOWER(TRIM(INDEX($U18:$V18,1,1))),
  meses,{"enero";"febrero";"marzo";"abril";"mayo";"junio";"julio";"agosto";"septiembre";"octubre";"noviembre";"diciembre"},
  mesNum,IFERROR(MATCH(mesTxt,meses,0),0),
  anio,YEAR(DASHBOARD!$AY$2),
  inicio,DATE(anio,mesNum,1),
  fin,EOMONTH(inicio,0),
  disciplina,LOWER(TRIM(INDEX($C18:$D18,1,1))),
  instructor,LOWER(TRIM(INDEX($G18:$I18,1,1))),
  paga,N(INDEX($N18:$O18,1,1)),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18" s="72"/>
      <c r="U18" s="211"/>
      <c r="V18" s="72"/>
      <c r="W18" s="75"/>
      <c r="X18" s="272" t="s">
        <v>689</v>
      </c>
      <c r="Y18" s="71"/>
      <c r="Z18" s="72"/>
      <c r="AA18" s="75"/>
      <c r="AB18" s="272" t="s">
        <v>2712</v>
      </c>
      <c r="AC18" s="71"/>
      <c r="AD18" s="72"/>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row>
    <row r="19">
      <c r="A19" s="75"/>
      <c r="B19" s="207"/>
      <c r="C19" s="208" t="s">
        <v>487</v>
      </c>
      <c r="D19" s="71"/>
      <c r="E19" s="71"/>
      <c r="F19" s="72"/>
      <c r="G19" s="208" t="str">
        <f>VLOOKUP(C19,System!$B$17:$H$40,3,FALSE)</f>
        <v/>
      </c>
      <c r="H19" s="71"/>
      <c r="I19" s="72"/>
      <c r="J19" s="208"/>
      <c r="K19" s="72"/>
      <c r="L19" s="280"/>
      <c r="M19" s="72"/>
      <c r="N19" s="210"/>
      <c r="O19" s="72"/>
      <c r="P19" s="207">
        <f t="shared" si="1"/>
        <v>0</v>
      </c>
      <c r="Q19" s="210"/>
      <c r="R19" s="72"/>
      <c r="S19" s="210" t="str">
        <f t="array" ref="S19">LET(
  mesTxt,LOWER(TRIM(INDEX($U19:$V19,1,1))),
  meses,{"enero";"febrero";"marzo";"abril";"mayo";"junio";"julio";"agosto";"septiembre";"octubre";"noviembre";"diciembre"},
  mesNum,IFERROR(MATCH(mesTxt,meses,0),0),
  anio,YEAR(DASHBOARD!$AY$2),
  inicio,DATE(anio,mesNum,1),
  fin,EOMONTH(inicio,0),
  disciplina,LOWER(TRIM(INDEX($C19:$D19,1,1))),
  instructor,LOWER(TRIM(INDEX($G19:$I19,1,1))),
  paga,N(INDEX($N19:$O19,1,1)),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19" s="72"/>
      <c r="U19" s="211"/>
      <c r="V19" s="72"/>
      <c r="W19" s="75"/>
      <c r="X19" s="88">
        <f>SUM(N18:O30)</f>
        <v>0</v>
      </c>
      <c r="Y19" s="77"/>
      <c r="Z19" s="84"/>
      <c r="AA19" s="75"/>
      <c r="AB19" s="88">
        <f>SUMIF(B18:B30,"EC",S18:T30)</f>
        <v>0</v>
      </c>
      <c r="AC19" s="77"/>
      <c r="AD19" s="84"/>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row>
    <row r="20">
      <c r="A20" s="75"/>
      <c r="B20" s="207"/>
      <c r="C20" s="208" t="s">
        <v>487</v>
      </c>
      <c r="D20" s="71"/>
      <c r="E20" s="71"/>
      <c r="F20" s="72"/>
      <c r="G20" s="208" t="str">
        <f>VLOOKUP(C20,System!$B$17:$H$40,3,FALSE)</f>
        <v/>
      </c>
      <c r="H20" s="71"/>
      <c r="I20" s="72"/>
      <c r="J20" s="208"/>
      <c r="K20" s="72"/>
      <c r="L20" s="280"/>
      <c r="M20" s="72"/>
      <c r="N20" s="210"/>
      <c r="O20" s="72"/>
      <c r="P20" s="207">
        <f t="shared" si="1"/>
        <v>0</v>
      </c>
      <c r="Q20" s="210"/>
      <c r="R20" s="72"/>
      <c r="S20" s="210" t="str">
        <f t="array" ref="S20">LET(
  mesTxt,LOWER(TRIM(INDEX($U20:$V20,1,1))),
  meses,{"enero";"febrero";"marzo";"abril";"mayo";"junio";"julio";"agosto";"septiembre";"octubre";"noviembre";"diciembre"},
  mesNum,IFERROR(MATCH(mesTxt,meses,0),0),
  anio,YEAR(DASHBOARD!$AY$2),
  inicio,DATE(anio,mesNum,1),
  fin,EOMONTH(inicio,0),
  disciplina,LOWER(TRIM(INDEX($C20:$D20,1,1))),
  instructor,LOWER(TRIM(INDEX($G20:$I20,1,1))),
  paga,N(INDEX($N20:$O20,1,1)),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0" s="72"/>
      <c r="U20" s="211"/>
      <c r="V20" s="72"/>
      <c r="W20" s="75"/>
      <c r="X20" s="89"/>
      <c r="Y20" s="90"/>
      <c r="Z20" s="91"/>
      <c r="AA20" s="75"/>
      <c r="AB20" s="89"/>
      <c r="AC20" s="90"/>
      <c r="AD20" s="91"/>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row>
    <row r="21">
      <c r="A21" s="75"/>
      <c r="B21" s="207"/>
      <c r="C21" s="208" t="s">
        <v>487</v>
      </c>
      <c r="D21" s="71"/>
      <c r="E21" s="71"/>
      <c r="F21" s="72"/>
      <c r="G21" s="208" t="str">
        <f>VLOOKUP(C21,System!$B$17:$H$40,3,FALSE)</f>
        <v/>
      </c>
      <c r="H21" s="71"/>
      <c r="I21" s="72"/>
      <c r="J21" s="208"/>
      <c r="K21" s="72"/>
      <c r="L21" s="280"/>
      <c r="M21" s="72"/>
      <c r="N21" s="210"/>
      <c r="O21" s="72"/>
      <c r="P21" s="207">
        <f t="shared" si="1"/>
        <v>0</v>
      </c>
      <c r="Q21" s="210"/>
      <c r="R21" s="72"/>
      <c r="S21" s="210" t="str">
        <f t="array" ref="S21">LET(
  mesTxt,LOWER(TRIM(INDEX($U21:$V21,1,1))),
  meses,{"enero";"febrero";"marzo";"abril";"mayo";"junio";"julio";"agosto";"septiembre";"octubre";"noviembre";"diciembre"},
  mesNum,IFERROR(MATCH(mesTxt,meses,0),0),
  anio,YEAR(DASHBOARD!$AY$2),
  inicio,DATE(anio,mesNum,1),
  fin,EOMONTH(inicio,0),
  disciplina,LOWER(TRIM(INDEX($C21:$D21,1,1))),
  instructor,LOWER(TRIM(INDEX($G21:$I21,1,1))),
  paga,N(INDEX($N21:$O21,1,1)),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1" s="72"/>
      <c r="U21" s="211"/>
      <c r="V21" s="72"/>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row>
    <row r="22">
      <c r="A22" s="75"/>
      <c r="B22" s="207"/>
      <c r="C22" s="208" t="s">
        <v>487</v>
      </c>
      <c r="D22" s="71"/>
      <c r="E22" s="71"/>
      <c r="F22" s="72"/>
      <c r="G22" s="208" t="str">
        <f>VLOOKUP(C22,System!$B$17:$H$40,3,FALSE)</f>
        <v/>
      </c>
      <c r="H22" s="71"/>
      <c r="I22" s="72"/>
      <c r="J22" s="208"/>
      <c r="K22" s="72"/>
      <c r="L22" s="280"/>
      <c r="M22" s="72"/>
      <c r="N22" s="210"/>
      <c r="O22" s="72"/>
      <c r="P22" s="207">
        <f t="shared" si="1"/>
        <v>0</v>
      </c>
      <c r="Q22" s="210"/>
      <c r="R22" s="72"/>
      <c r="S22" s="210" t="str">
        <f t="array" ref="S22">LET(
  mesTxt,LOWER(TRIM(INDEX($U22:$V22,1,1))),
  meses,{"enero";"febrero";"marzo";"abril";"mayo";"junio";"julio";"agosto";"septiembre";"octubre";"noviembre";"diciembre"},
  mesNum,IFERROR(MATCH(mesTxt,meses,0),0),
  anio,YEAR(DASHBOARD!$AY$2),
  inicio,DATE(anio,mesNum,1),
  fin,EOMONTH(inicio,0),
  disciplina,LOWER(TRIM(INDEX($C22:$D22,1,1))),
  instructor,LOWER(TRIM(INDEX($G22:$I22,1,1))),
  paga,N(INDEX($N22:$O22,1,1)),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2" s="72"/>
      <c r="U22" s="211"/>
      <c r="V22" s="72"/>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row>
    <row r="23">
      <c r="A23" s="75"/>
      <c r="B23" s="207"/>
      <c r="C23" s="208" t="s">
        <v>487</v>
      </c>
      <c r="D23" s="71"/>
      <c r="E23" s="71"/>
      <c r="F23" s="72"/>
      <c r="G23" s="208" t="str">
        <f>VLOOKUP(C23,System!$B$17:$H$40,3,FALSE)</f>
        <v/>
      </c>
      <c r="H23" s="71"/>
      <c r="I23" s="72"/>
      <c r="J23" s="208"/>
      <c r="K23" s="72"/>
      <c r="L23" s="280"/>
      <c r="M23" s="72"/>
      <c r="N23" s="210"/>
      <c r="O23" s="72"/>
      <c r="P23" s="207">
        <f t="shared" si="1"/>
        <v>0</v>
      </c>
      <c r="Q23" s="210"/>
      <c r="R23" s="72"/>
      <c r="S23" s="210" t="str">
        <f t="array" ref="S23">LET(
  mesTxt,LOWER(TRIM(INDEX($U23:$V23,1,1))),
  meses,{"enero";"febrero";"marzo";"abril";"mayo";"junio";"julio";"agosto";"septiembre";"octubre";"noviembre";"diciembre"},
  mesNum,IFERROR(MATCH(mesTxt,meses,0),0),
  anio,YEAR(DASHBOARD!$AY$2),
  inicio,DATE(anio,mesNum,1),
  fin,EOMONTH(inicio,0),
  disciplina,LOWER(TRIM(INDEX($C23:$D23,1,1))),
  instructor,LOWER(TRIM(INDEX($G23:$I23,1,1))),
  paga,N(INDEX($N23:$O23,1,1)),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3" s="72"/>
      <c r="U23" s="211"/>
      <c r="V23" s="72"/>
      <c r="W23" s="75"/>
      <c r="X23" s="103" t="s">
        <v>7</v>
      </c>
      <c r="Y23" s="71"/>
      <c r="Z23" s="71"/>
      <c r="AA23" s="71"/>
      <c r="AB23" s="71"/>
      <c r="AC23" s="71"/>
      <c r="AD23" s="71"/>
      <c r="AE23" s="72"/>
      <c r="AF23" s="104" t="s">
        <v>9</v>
      </c>
      <c r="AG23" s="71"/>
      <c r="AH23" s="71"/>
      <c r="AI23" s="71"/>
      <c r="AJ23" s="71"/>
      <c r="AK23" s="71"/>
      <c r="AL23" s="71"/>
      <c r="AM23" s="72"/>
      <c r="AN23" s="139" t="s">
        <v>104</v>
      </c>
      <c r="AO23" s="71"/>
      <c r="AP23" s="71"/>
      <c r="AQ23" s="71"/>
      <c r="AR23" s="71"/>
      <c r="AS23" s="71"/>
      <c r="AT23" s="71"/>
      <c r="AU23" s="72"/>
      <c r="AV23" s="75"/>
      <c r="AW23" s="75"/>
      <c r="AX23" s="75"/>
      <c r="AY23" s="75"/>
      <c r="AZ23" s="75"/>
      <c r="BA23" s="75"/>
      <c r="BB23" s="75"/>
    </row>
    <row r="24">
      <c r="A24" s="75"/>
      <c r="B24" s="207"/>
      <c r="C24" s="208" t="s">
        <v>487</v>
      </c>
      <c r="D24" s="71"/>
      <c r="E24" s="71"/>
      <c r="F24" s="72"/>
      <c r="G24" s="208" t="str">
        <f>VLOOKUP(C24,System!$B$17:$H$40,3,FALSE)</f>
        <v/>
      </c>
      <c r="H24" s="71"/>
      <c r="I24" s="72"/>
      <c r="J24" s="208"/>
      <c r="K24" s="72"/>
      <c r="L24" s="280"/>
      <c r="M24" s="72"/>
      <c r="N24" s="210"/>
      <c r="O24" s="72"/>
      <c r="P24" s="207">
        <f t="shared" si="1"/>
        <v>0</v>
      </c>
      <c r="Q24" s="210"/>
      <c r="R24" s="72"/>
      <c r="S24" s="210" t="str">
        <f t="array" ref="S24">LET(
  mesTxt,LOWER(TRIM(INDEX($U24:$V24,1,1))),
  meses,{"enero";"febrero";"marzo";"abril";"mayo";"junio";"julio";"agosto";"septiembre";"octubre";"noviembre";"diciembre"},
  mesNum,IFERROR(MATCH(mesTxt,meses,0),0),
  anio,YEAR(DASHBOARD!$AY$2),
  inicio,DATE(anio,mesNum,1),
  fin,EOMONTH(inicio,0),
  disciplina,LOWER(TRIM(INDEX($C24:$D24,1,1))),
  instructor,LOWER(TRIM(INDEX($G24:$I24,1,1))),
  paga,N(INDEX($N24:$O24,1,1)),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4" s="72"/>
      <c r="U24" s="211"/>
      <c r="V24" s="72"/>
      <c r="W24" s="75"/>
      <c r="X24" s="113" t="s">
        <v>69</v>
      </c>
      <c r="Y24" s="72"/>
      <c r="Z24" s="214">
        <f>SUMIFS($P$34:$P$825,$C$34:$C$825,"&gt;="&amp;DATE(2026,1,1),$C$34:$C$825,"&lt;"&amp;DATE(2026,2,1),$E$34:$E$825,"INGRESOS",$Y$34:$Y$825,"COMPLETADO")</f>
        <v>0</v>
      </c>
      <c r="AA24" s="72"/>
      <c r="AB24" s="113" t="s">
        <v>70</v>
      </c>
      <c r="AC24" s="72"/>
      <c r="AD24" s="114">
        <f>SUMIFS($P$34:$P$825,$C$34:$C$825,"&gt;="&amp;DATE(2026,2,1),$C$34:$C$825,"&lt;"&amp;DATE(2026,3,1),$E$34:$E$825,"INGRESOS",$Y$34:$Y$825,"COMPLETADO")</f>
        <v>0</v>
      </c>
      <c r="AE24" s="72"/>
      <c r="AF24" s="115" t="s">
        <v>69</v>
      </c>
      <c r="AG24" s="72"/>
      <c r="AH24" s="116">
        <f>-SUMIFS($P$34:$P$825,$C$34:$C$825,"&gt;="&amp;DATE(2026,1,1),$C$34:$C$825,"&lt;"&amp;DATE(2026,2,1),$E$34:$E$825,"EGRESOS",$Y$34:$Y$825,"COMPLETADO")</f>
        <v>0</v>
      </c>
      <c r="AI24" s="72"/>
      <c r="AJ24" s="115" t="s">
        <v>70</v>
      </c>
      <c r="AK24" s="72"/>
      <c r="AL24" s="117">
        <f>-SUMIFS($P$34:$P$825,$C$34:$C$825,"&gt;="&amp;DATE(2026,2,1),$C$34:$C$825,"&lt;"&amp;DATE(2026,3,1),$E$34:$E$825,"EGRESOS",$Y$34:$Y$825,"COMPLETADO")</f>
        <v>0</v>
      </c>
      <c r="AM24" s="72"/>
      <c r="AN24" s="141" t="s">
        <v>69</v>
      </c>
      <c r="AO24" s="72"/>
      <c r="AP24" s="142">
        <f t="shared" ref="AP24:AP29" si="2">Z24+AH24</f>
        <v>0</v>
      </c>
      <c r="AQ24" s="72"/>
      <c r="AR24" s="143" t="s">
        <v>70</v>
      </c>
      <c r="AS24" s="72"/>
      <c r="AT24" s="142">
        <f t="shared" ref="AT24:AT29" si="3">AD24+AL24</f>
        <v>0</v>
      </c>
      <c r="AU24" s="72"/>
      <c r="AV24" s="75"/>
      <c r="AW24" s="75"/>
      <c r="AX24" s="75"/>
      <c r="AY24" s="75"/>
      <c r="AZ24" s="75"/>
      <c r="BA24" s="75"/>
      <c r="BB24" s="75"/>
    </row>
    <row r="25">
      <c r="A25" s="75"/>
      <c r="B25" s="207"/>
      <c r="C25" s="208" t="s">
        <v>487</v>
      </c>
      <c r="D25" s="71"/>
      <c r="E25" s="71"/>
      <c r="F25" s="72"/>
      <c r="G25" s="208" t="str">
        <f>VLOOKUP(C25,System!$B$17:$H$40,3,FALSE)</f>
        <v/>
      </c>
      <c r="H25" s="71"/>
      <c r="I25" s="72"/>
      <c r="J25" s="208"/>
      <c r="K25" s="72"/>
      <c r="L25" s="280"/>
      <c r="M25" s="72"/>
      <c r="N25" s="210"/>
      <c r="O25" s="72"/>
      <c r="P25" s="207">
        <f t="shared" si="1"/>
        <v>0</v>
      </c>
      <c r="Q25" s="210"/>
      <c r="R25" s="72"/>
      <c r="S25" s="210" t="str">
        <f t="array" ref="S25">LET(
  mesTxt,LOWER(TRIM(INDEX($U25:$V25,1,1))),
  meses,{"enero";"febrero";"marzo";"abril";"mayo";"junio";"julio";"agosto";"septiembre";"octubre";"noviembre";"diciembre"},
  mesNum,IFERROR(MATCH(mesTxt,meses,0),0),
  anio,YEAR(DASHBOARD!$AY$2),
  inicio,DATE(anio,mesNum,1),
  fin,EOMONTH(inicio,0),
  disciplina,LOWER(TRIM(INDEX($C25:$D25,1,1))),
  instructor,LOWER(TRIM(INDEX($G25:$I25,1,1))),
  paga,N(INDEX($N25:$O25,1,1)),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5" s="72"/>
      <c r="U25" s="211"/>
      <c r="V25" s="72"/>
      <c r="W25" s="75"/>
      <c r="X25" s="113" t="s">
        <v>73</v>
      </c>
      <c r="Y25" s="72"/>
      <c r="Z25" s="214">
        <f>SUMIFS($P$34:$P$825,$C$34:$C$825,"&gt;="&amp;DATE(2026,3,1),$C$34:$C$825,"&lt;"&amp;DATE(2026,4,1),$E$34:$E$825,"INGRESOS",$Y$34:$Y$825,"COMPLETADO")</f>
        <v>0</v>
      </c>
      <c r="AA25" s="72"/>
      <c r="AB25" s="113" t="s">
        <v>74</v>
      </c>
      <c r="AC25" s="72"/>
      <c r="AD25" s="114">
        <f>SUMIFS($P$34:$P$825,$C$34:$C$825,"&gt;="&amp;DATE(2026,4,1),$C$34:$C$825,"&lt;"&amp;DATE(2026,5,1),$E$34:$E$825,"INGRESOS",$Y$34:$Y$825,"COMPLETADO")</f>
        <v>0</v>
      </c>
      <c r="AE25" s="72"/>
      <c r="AF25" s="115" t="s">
        <v>73</v>
      </c>
      <c r="AG25" s="72"/>
      <c r="AH25" s="116">
        <f>-SUMIFS($P$34:$P$825,$C$34:$C$825,"&gt;="&amp;DATE(2026,3,1),$C$34:$C$825,"&lt;"&amp;DATE(2026,4,1),$E$34:$E$825,"EGRESOS",$Y$34:$Y$825,"COMPLETADO")</f>
        <v>0</v>
      </c>
      <c r="AI25" s="72"/>
      <c r="AJ25" s="115" t="s">
        <v>74</v>
      </c>
      <c r="AK25" s="72"/>
      <c r="AL25" s="117">
        <f>-SUMIFS($P$34:$P$825,$C$34:$C$825,"&gt;="&amp;DATE(2026,4,1),$C$34:$C$825,"&lt;"&amp;DATE(2026,5,1),$E$34:$E$825,"EGRESOS",$Y$34:$Y$825,"COMPLETADO")</f>
        <v>0</v>
      </c>
      <c r="AM25" s="72"/>
      <c r="AN25" s="141" t="s">
        <v>73</v>
      </c>
      <c r="AO25" s="72"/>
      <c r="AP25" s="142">
        <f t="shared" si="2"/>
        <v>0</v>
      </c>
      <c r="AQ25" s="72"/>
      <c r="AR25" s="143" t="s">
        <v>74</v>
      </c>
      <c r="AS25" s="72"/>
      <c r="AT25" s="142">
        <f t="shared" si="3"/>
        <v>0</v>
      </c>
      <c r="AU25" s="72"/>
      <c r="AV25" s="75"/>
      <c r="AW25" s="75"/>
      <c r="AX25" s="75"/>
      <c r="AY25" s="75"/>
      <c r="AZ25" s="75"/>
      <c r="BA25" s="75"/>
      <c r="BB25" s="75"/>
    </row>
    <row r="26">
      <c r="A26" s="75"/>
      <c r="B26" s="207"/>
      <c r="C26" s="208" t="s">
        <v>487</v>
      </c>
      <c r="D26" s="71"/>
      <c r="E26" s="71"/>
      <c r="F26" s="72"/>
      <c r="G26" s="208" t="str">
        <f>VLOOKUP(C26,System!$B$17:$H$40,3,FALSE)</f>
        <v/>
      </c>
      <c r="H26" s="71"/>
      <c r="I26" s="72"/>
      <c r="J26" s="208"/>
      <c r="K26" s="72"/>
      <c r="L26" s="280"/>
      <c r="M26" s="72"/>
      <c r="N26" s="210"/>
      <c r="O26" s="72"/>
      <c r="P26" s="207">
        <f t="shared" si="1"/>
        <v>0</v>
      </c>
      <c r="Q26" s="210"/>
      <c r="R26" s="72"/>
      <c r="S26" s="210" t="str">
        <f t="array" ref="S26">LET(
  mesTxt,LOWER(TRIM(INDEX($U26:$V26,1,1))),
  meses,{"enero";"febrero";"marzo";"abril";"mayo";"junio";"julio";"agosto";"septiembre";"octubre";"noviembre";"diciembre"},
  mesNum,IFERROR(MATCH(mesTxt,meses,0),0),
  anio,YEAR(DASHBOARD!$AY$2),
  inicio,DATE(anio,mesNum,1),
  fin,EOMONTH(inicio,0),
  disciplina,LOWER(TRIM(INDEX($C26:$D26,1,1))),
  instructor,LOWER(TRIM(INDEX($G26:$I26,1,1))),
  paga,N(INDEX($N26:$O26,1,1)),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6" s="72"/>
      <c r="U26" s="211"/>
      <c r="V26" s="72"/>
      <c r="W26" s="75"/>
      <c r="X26" s="113" t="s">
        <v>80</v>
      </c>
      <c r="Y26" s="72"/>
      <c r="Z26" s="214">
        <f>SUMIFS($P$34:$P$825,$C$34:$C$825,"&gt;="&amp;DATE(2026,5,1),$C$34:$C$825,"&lt;"&amp;DATE(2026,6,1),$E$34:$E$825,"INGRESOS",$Y$34:$Y$825,"COMPLETADO")</f>
        <v>0</v>
      </c>
      <c r="AA26" s="72"/>
      <c r="AB26" s="113" t="s">
        <v>81</v>
      </c>
      <c r="AC26" s="72"/>
      <c r="AD26" s="114">
        <f>SUMIFS($P$34:$P$825,$C$34:$C$825,"&gt;="&amp;DATE(2026,6,1),$C$34:$C$825,"&lt;"&amp;DATE(2026,7,1),$E$34:$E$825,"INGRESOS",$Y$34:$Y$825,"COMPLETADO")</f>
        <v>0</v>
      </c>
      <c r="AE26" s="72"/>
      <c r="AF26" s="115" t="s">
        <v>80</v>
      </c>
      <c r="AG26" s="72"/>
      <c r="AH26" s="116">
        <f>-SUMIFS($P$34:$P$825,$C$34:$C$825,"&gt;="&amp;DATE(2026,5,1),$C$34:$C$825,"&lt;"&amp;DATE(2026,6,1),$E$34:$E$825,"EGRESOS",$Y$34:$Y$825,"COMPLETADO")</f>
        <v>0</v>
      </c>
      <c r="AI26" s="72"/>
      <c r="AJ26" s="115" t="s">
        <v>81</v>
      </c>
      <c r="AK26" s="72"/>
      <c r="AL26" s="117">
        <f>-SUMIFS($P$34:$P$825,$C$34:$C$825,"&gt;="&amp;DATE(2026,6,1),$C$34:$C$825,"&lt;"&amp;DATE(2026,7,1),$E$34:$E$825,"EGRESOS",$Y$34:$Y$825,"COMPLETADO")</f>
        <v>0</v>
      </c>
      <c r="AM26" s="72"/>
      <c r="AN26" s="141" t="s">
        <v>80</v>
      </c>
      <c r="AO26" s="72"/>
      <c r="AP26" s="142">
        <f t="shared" si="2"/>
        <v>0</v>
      </c>
      <c r="AQ26" s="72"/>
      <c r="AR26" s="143" t="s">
        <v>81</v>
      </c>
      <c r="AS26" s="72"/>
      <c r="AT26" s="142">
        <f t="shared" si="3"/>
        <v>0</v>
      </c>
      <c r="AU26" s="72"/>
      <c r="AV26" s="75"/>
      <c r="AW26" s="75"/>
      <c r="AX26" s="75"/>
      <c r="AY26" s="75"/>
      <c r="AZ26" s="75"/>
      <c r="BA26" s="75"/>
      <c r="BB26" s="75"/>
    </row>
    <row r="27">
      <c r="A27" s="75"/>
      <c r="B27" s="207"/>
      <c r="C27" s="208" t="s">
        <v>487</v>
      </c>
      <c r="D27" s="71"/>
      <c r="E27" s="71"/>
      <c r="F27" s="72"/>
      <c r="G27" s="208" t="str">
        <f>VLOOKUP(C27,System!$B$17:$H$40,3,FALSE)</f>
        <v/>
      </c>
      <c r="H27" s="71"/>
      <c r="I27" s="72"/>
      <c r="J27" s="208"/>
      <c r="K27" s="72"/>
      <c r="L27" s="280"/>
      <c r="M27" s="72"/>
      <c r="N27" s="210"/>
      <c r="O27" s="72"/>
      <c r="P27" s="207">
        <f t="shared" si="1"/>
        <v>0</v>
      </c>
      <c r="Q27" s="210"/>
      <c r="R27" s="72"/>
      <c r="S27" s="210" t="str">
        <f t="array" ref="S27">LET(
  mesTxt,LOWER(TRIM(INDEX($U27:$V27,1,1))),
  meses,{"enero";"febrero";"marzo";"abril";"mayo";"junio";"julio";"agosto";"septiembre";"octubre";"noviembre";"diciembre"},
  mesNum,IFERROR(MATCH(mesTxt,meses,0),0),
  anio,YEAR(DASHBOARD!$AY$2),
  inicio,DATE(anio,mesNum,1),
  fin,EOMONTH(inicio,0),
  disciplina,LOWER(TRIM(INDEX($C27:$D27,1,1))),
  instructor,LOWER(TRIM(INDEX($G27:$I27,1,1))),
  paga,N(INDEX($N27:$O27,1,1)),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7" s="72"/>
      <c r="U27" s="211"/>
      <c r="V27" s="72"/>
      <c r="W27" s="75"/>
      <c r="X27" s="113" t="s">
        <v>84</v>
      </c>
      <c r="Y27" s="72"/>
      <c r="Z27" s="214">
        <f>SUMIFS($P$34:$P$825,$C$34:$C$825,"&gt;="&amp;DATE(2026,7,1),$C$34:$C$825,"&lt;"&amp;DATE(2026,8,1),$E$34:$E$825,"INGRESOS",$Y$34:$Y$825,"COMPLETADO")</f>
        <v>0</v>
      </c>
      <c r="AA27" s="72"/>
      <c r="AB27" s="113" t="s">
        <v>85</v>
      </c>
      <c r="AC27" s="72"/>
      <c r="AD27" s="114">
        <f>SUMIFS($P$34:$P$825,$C$34:$C$825,"&gt;="&amp;DATE(2026,8,1),$C$34:$C$825,"&lt;"&amp;DATE(2026,9,1),$E$34:$E$825,"INGRESOS",$Y$34:$Y$825,"COMPLETADO")</f>
        <v>0</v>
      </c>
      <c r="AE27" s="72"/>
      <c r="AF27" s="115" t="s">
        <v>84</v>
      </c>
      <c r="AG27" s="72"/>
      <c r="AH27" s="116">
        <f>-SUMIFS($P$34:$P$825,$C$34:$C$825,"&gt;="&amp;DATE(2026,7,1),$C$34:$C$825,"&lt;"&amp;DATE(2026,8,1),$E$34:$E$825,"EGRESOS",$Y$34:$Y$825,"COMPLETADO")</f>
        <v>0</v>
      </c>
      <c r="AI27" s="72"/>
      <c r="AJ27" s="115" t="s">
        <v>85</v>
      </c>
      <c r="AK27" s="72"/>
      <c r="AL27" s="117">
        <f>-SUMIFS($P$34:$P$825,$C$34:$C$825,"&gt;="&amp;DATE(2026,8,1),$C$34:$C$825,"&lt;"&amp;DATE(2026,9,1),$E$34:$E$825,"EGRESOS",$Y$34:$Y$825,"COMPLETADO")</f>
        <v>0</v>
      </c>
      <c r="AM27" s="72"/>
      <c r="AN27" s="141" t="s">
        <v>84</v>
      </c>
      <c r="AO27" s="72"/>
      <c r="AP27" s="142">
        <f t="shared" si="2"/>
        <v>0</v>
      </c>
      <c r="AQ27" s="72"/>
      <c r="AR27" s="143" t="s">
        <v>85</v>
      </c>
      <c r="AS27" s="72"/>
      <c r="AT27" s="142">
        <f t="shared" si="3"/>
        <v>0</v>
      </c>
      <c r="AU27" s="72"/>
      <c r="AV27" s="75"/>
      <c r="AW27" s="75"/>
      <c r="AX27" s="75"/>
      <c r="AY27" s="75"/>
      <c r="AZ27" s="75"/>
      <c r="BA27" s="75"/>
      <c r="BB27" s="75"/>
    </row>
    <row r="28">
      <c r="A28" s="75"/>
      <c r="B28" s="207"/>
      <c r="C28" s="208" t="s">
        <v>487</v>
      </c>
      <c r="D28" s="71"/>
      <c r="E28" s="71"/>
      <c r="F28" s="72"/>
      <c r="G28" s="208" t="str">
        <f>VLOOKUP(C28,System!$B$17:$H$40,3,FALSE)</f>
        <v/>
      </c>
      <c r="H28" s="71"/>
      <c r="I28" s="72"/>
      <c r="J28" s="208"/>
      <c r="K28" s="72"/>
      <c r="L28" s="280"/>
      <c r="M28" s="72"/>
      <c r="N28" s="210"/>
      <c r="O28" s="72"/>
      <c r="P28" s="207">
        <f t="shared" si="1"/>
        <v>0</v>
      </c>
      <c r="Q28" s="210"/>
      <c r="R28" s="72"/>
      <c r="S28" s="210" t="str">
        <f t="array" ref="S28">LET(
  mesTxt,LOWER(TRIM(INDEX($U28:$V28,1,1))),
  meses,{"enero";"febrero";"marzo";"abril";"mayo";"junio";"julio";"agosto";"septiembre";"octubre";"noviembre";"diciembre"},
  mesNum,IFERROR(MATCH(mesTxt,meses,0),0),
  anio,YEAR(DASHBOARD!$AY$2),
  inicio,DATE(anio,mesNum,1),
  fin,EOMONTH(inicio,0),
  disciplina,LOWER(TRIM(INDEX($C28:$D28,1,1))),
  instructor,LOWER(TRIM(INDEX($G28:$I28,1,1))),
  paga,N(INDEX($N28:$O28,1,1)),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8" s="72"/>
      <c r="U28" s="211"/>
      <c r="V28" s="72"/>
      <c r="W28" s="75"/>
      <c r="X28" s="113" t="s">
        <v>89</v>
      </c>
      <c r="Y28" s="72"/>
      <c r="Z28" s="214">
        <f>SUMIFS($P$34:$P$825,$C$34:$C$825,"&gt;="&amp;DATE(2026,9,1),$C$34:$C$825,"&lt;"&amp;DATE(2026,10,1),$E$34:$E$825,"INGRESOS",$Y$34:$Y$825,"COMPLETADO")</f>
        <v>0</v>
      </c>
      <c r="AA28" s="72"/>
      <c r="AB28" s="113" t="s">
        <v>90</v>
      </c>
      <c r="AC28" s="72"/>
      <c r="AD28" s="114">
        <f>SUMIFS($P$34:$P$825,$C$34:$C$825,"&gt;="&amp;DATE(2026,10,1),$C$34:$C$825,"&lt;"&amp;DATE(2026,11,1),$E$34:$E$825,"INGRESOS",$Y$34:$Y$825,"COMPLETADO")</f>
        <v>0</v>
      </c>
      <c r="AE28" s="72"/>
      <c r="AF28" s="115" t="s">
        <v>89</v>
      </c>
      <c r="AG28" s="72"/>
      <c r="AH28" s="116">
        <f>SUMIFS($P$34:$P$825,$C$34:$C$825,"&gt;="&amp;DATE(2026,9,1),$C$34:$C$825,"&lt;"&amp;DATE(2026,10,1),$E$34:$E$825,"EGRESOS",$Y$34:$Y$825,"COMPLETADO")</f>
        <v>0</v>
      </c>
      <c r="AI28" s="72"/>
      <c r="AJ28" s="115" t="s">
        <v>90</v>
      </c>
      <c r="AK28" s="72"/>
      <c r="AL28" s="117">
        <f>-SUMIFS($P$34:$P$825,$C$34:$C$825,"&gt;="&amp;DATE(2026,10,1),$C$34:$C$825,"&lt;"&amp;DATE(2026,11,1),$E$34:$E$825,"EGRESOS",$Y$34:$Y$825,"COMPLETADO")</f>
        <v>0</v>
      </c>
      <c r="AM28" s="72"/>
      <c r="AN28" s="141" t="s">
        <v>89</v>
      </c>
      <c r="AO28" s="72"/>
      <c r="AP28" s="142">
        <f t="shared" si="2"/>
        <v>0</v>
      </c>
      <c r="AQ28" s="72"/>
      <c r="AR28" s="143" t="s">
        <v>90</v>
      </c>
      <c r="AS28" s="72"/>
      <c r="AT28" s="142">
        <f t="shared" si="3"/>
        <v>0</v>
      </c>
      <c r="AU28" s="72"/>
      <c r="AV28" s="75"/>
      <c r="AW28" s="75"/>
      <c r="AX28" s="75"/>
      <c r="AY28" s="75"/>
      <c r="AZ28" s="75"/>
      <c r="BA28" s="75"/>
      <c r="BB28" s="75"/>
    </row>
    <row r="29">
      <c r="A29" s="75"/>
      <c r="B29" s="207"/>
      <c r="C29" s="208" t="s">
        <v>487</v>
      </c>
      <c r="D29" s="71"/>
      <c r="E29" s="71"/>
      <c r="F29" s="72"/>
      <c r="G29" s="208" t="str">
        <f>VLOOKUP(C29,System!$B$17:$H$40,3,FALSE)</f>
        <v/>
      </c>
      <c r="H29" s="71"/>
      <c r="I29" s="72"/>
      <c r="J29" s="208"/>
      <c r="K29" s="72"/>
      <c r="L29" s="280"/>
      <c r="M29" s="72"/>
      <c r="N29" s="210"/>
      <c r="O29" s="72"/>
      <c r="P29" s="207">
        <f t="shared" si="1"/>
        <v>0</v>
      </c>
      <c r="Q29" s="210"/>
      <c r="R29" s="72"/>
      <c r="S29" s="210" t="str">
        <f t="array" ref="S29">LET(
  mesTxt,LOWER(TRIM(INDEX($U29:$V29,1,1))),
  meses,{"enero";"febrero";"marzo";"abril";"mayo";"junio";"julio";"agosto";"septiembre";"octubre";"noviembre";"diciembre"},
  mesNum,IFERROR(MATCH(mesTxt,meses,0),0),
  anio,YEAR(DASHBOARD!$AY$2),
  inicio,DATE(anio,mesNum,1),
  fin,EOMONTH(inicio,0),
  disciplina,LOWER(TRIM(INDEX($C29:$D29,1,1))),
  instructor,LOWER(TRIM(INDEX($G29:$I29,1,1))),
  paga,N(INDEX($N29:$O29,1,1)),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29" s="72"/>
      <c r="U29" s="211"/>
      <c r="V29" s="72"/>
      <c r="W29" s="75"/>
      <c r="X29" s="118" t="s">
        <v>93</v>
      </c>
      <c r="Y29" s="84"/>
      <c r="Z29" s="214">
        <f>SUMIFS($P$34:$P$825,$C$34:$C$825,"&gt;="&amp;DATE(2026,11,1),$C$34:$C$825,"&lt;"&amp;DATE(2026,12,1),$E$34:$E$825,"INGRESOS",$Y$34:$Y$825,"COMPLETADO")</f>
        <v>0</v>
      </c>
      <c r="AA29" s="72"/>
      <c r="AB29" s="118" t="s">
        <v>94</v>
      </c>
      <c r="AC29" s="84"/>
      <c r="AD29" s="119">
        <f>SUMIFS($P$34:$P$825,$C$34:$C$825,"&gt;="&amp;DATE(2026,12,1),$C$34:$C$825,"&lt;"&amp;DATE(2027,1,1),$E$34:$E$825,"INGRESOS",$Y$34:$Y$825,"COMPLETADO")</f>
        <v>0</v>
      </c>
      <c r="AE29" s="84"/>
      <c r="AF29" s="120" t="s">
        <v>93</v>
      </c>
      <c r="AG29" s="84"/>
      <c r="AH29" s="116">
        <f>-SUMIFS($P$34:$P$825,$C$34:$C$825,"&gt;="&amp;DATE(2026,11,1),$C$34:$C$825,"&lt;"&amp;DATE(2026,12,1),$E$34:$E$825,"EGRESOS",$Y$34:$Y$825,"COMPLETADO")</f>
        <v>0</v>
      </c>
      <c r="AI29" s="72"/>
      <c r="AJ29" s="120" t="s">
        <v>94</v>
      </c>
      <c r="AK29" s="84"/>
      <c r="AL29" s="121">
        <f>-SUMIFS($P$34:$P$825,$C$34:$C$825,"&gt;="&amp;DATE(2026,12,1),$C$34:$C$825,"&lt;"&amp;DATE(2027,1,1),$E$34:$E$825,"EGRESOS",$Y$34:$Y$825,"COMPLETADO")</f>
        <v>0</v>
      </c>
      <c r="AM29" s="84"/>
      <c r="AN29" s="148" t="s">
        <v>93</v>
      </c>
      <c r="AO29" s="84"/>
      <c r="AP29" s="142">
        <f t="shared" si="2"/>
        <v>0</v>
      </c>
      <c r="AQ29" s="72"/>
      <c r="AR29" s="149" t="s">
        <v>94</v>
      </c>
      <c r="AS29" s="84"/>
      <c r="AT29" s="142">
        <f t="shared" si="3"/>
        <v>0</v>
      </c>
      <c r="AU29" s="72"/>
      <c r="AV29" s="75"/>
      <c r="AW29" s="75"/>
      <c r="AX29" s="75"/>
      <c r="AY29" s="75"/>
      <c r="AZ29" s="75"/>
      <c r="BA29" s="75"/>
      <c r="BB29" s="75"/>
    </row>
    <row r="30">
      <c r="A30" s="75"/>
      <c r="B30" s="207"/>
      <c r="C30" s="208" t="s">
        <v>487</v>
      </c>
      <c r="D30" s="71"/>
      <c r="E30" s="71"/>
      <c r="F30" s="72"/>
      <c r="G30" s="208" t="str">
        <f>VLOOKUP(C30,System!$B$17:$H$40,3,FALSE)</f>
        <v/>
      </c>
      <c r="H30" s="71"/>
      <c r="I30" s="72"/>
      <c r="J30" s="208"/>
      <c r="K30" s="72"/>
      <c r="L30" s="280"/>
      <c r="M30" s="72"/>
      <c r="N30" s="210"/>
      <c r="O30" s="72"/>
      <c r="P30" s="207">
        <f t="shared" si="1"/>
        <v>0</v>
      </c>
      <c r="Q30" s="210"/>
      <c r="R30" s="72"/>
      <c r="S30" s="210" t="str">
        <f t="array" ref="S30">LET(
  mesTxt,LOWER(TRIM(INDEX($U30:$V30,1,1))),
  meses,{"enero";"febrero";"marzo";"abril";"mayo";"junio";"julio";"agosto";"septiembre";"octubre";"noviembre";"diciembre"},
  mesNum,IFERROR(MATCH(mesTxt,meses,0),0),
  anio,YEAR(DASHBOARD!$AY$2),
  inicio,DATE(anio,mesNum,1),
  fin,EOMONTH(inicio,0),
  disciplina,LOWER(TRIM(INDEX($C30:$D30,1,1))),
  instructor,LOWER(TRIM(INDEX($G30:$I30,1,1))),
  paga,N(INDEX($N30:$O30,1,1)),
  fechas,$C$34:$C$820,
  tipos,UPPER(TRIM($E$34:$E$820)),
  categorias,UPPER(TRIM($G$34:$G$820)),
  conceptos,LOWER(TRIM($I$34:$I$820)),
  montos,$P$34:$P$820,
  estados,UPPER(TRIM($Y$34:$Y$820)),
  relacionado,
    IFERROR(ISNUMBER(SEARCH(disciplina,conceptos)),FALSE) *
      IFERROR(ISNUMBER(SEARCH(instructor,conceptos)),FALSE),
  ingresosCuotas,IF(
    mesNum=0,
    0,
    SUMPRODUCT(
      --(fechas&gt;=inicio),
      --(fechas&lt;=fin),
      --(tipos="INGRESOS"),
      --(estados="COMPLETADO"),
      --ISNUMBER(MATCH(categorias,{"CUOTA";"INSCRIPCIÓN";"INSCRIPCION"},0)),
      --(relacionado&gt;0),
      montos
    )
  ),
  ingresosComision,IF(
    mesNum=0,
    0,
    SUMPRODUCT(
      --(fechas&gt;=inicio),
      --(fechas&lt;=fin),
      --(tipos="INGRESOS"),
      --(estados="COMPLETADO"),
      --ISNUMBER(MATCH(categorias,{"COMISIÓN";"COMISION"},0)),
      --(relacionado&gt;0),
      montos
    )
  ),
  egresosComision,IF(
    mesNum=0,
    0,
    SUMPRODUCT(
      --(fechas&gt;=inicio),
      --(fechas&lt;=fin),
      --(tipos="EGRESOS"),
      --(estados="COMPLETADO"),
      --ISNUMBER(MATCH(categorias,{"COMISIÓN";"COMISION"},0)),
      --(relacionado&gt;0),
      montos
    )
  ),
  IF(mesNum=0,"",ingresosCuotas+ingresosComision-egresosComision-paga)
)</f>
        <v/>
      </c>
      <c r="T30" s="72"/>
      <c r="U30" s="211"/>
      <c r="V30" s="72"/>
      <c r="W30" s="75"/>
      <c r="X30" s="122" t="s">
        <v>96</v>
      </c>
      <c r="Y30" s="123"/>
      <c r="Z30" s="123"/>
      <c r="AA30" s="124"/>
      <c r="AB30" s="125">
        <f>SUM(Z24:AA29,AD24:AE29)</f>
        <v>0</v>
      </c>
      <c r="AC30" s="123"/>
      <c r="AD30" s="123"/>
      <c r="AE30" s="126"/>
      <c r="AF30" s="127" t="s">
        <v>96</v>
      </c>
      <c r="AG30" s="128"/>
      <c r="AH30" s="128"/>
      <c r="AI30" s="129"/>
      <c r="AJ30" s="130">
        <f>SUM(AH24:AI29,AL24:AM29)</f>
        <v>0</v>
      </c>
      <c r="AK30" s="128"/>
      <c r="AL30" s="128"/>
      <c r="AM30" s="131"/>
      <c r="AN30" s="150" t="s">
        <v>96</v>
      </c>
      <c r="AO30" s="151"/>
      <c r="AP30" s="151"/>
      <c r="AQ30" s="152"/>
      <c r="AR30" s="153">
        <f>SUM(AP24:AQ29,AT24:AU29)</f>
        <v>0</v>
      </c>
      <c r="AS30" s="151"/>
      <c r="AT30" s="151"/>
      <c r="AU30" s="154"/>
      <c r="AV30" s="75"/>
      <c r="AW30" s="75"/>
      <c r="AX30" s="75"/>
      <c r="AY30" s="75"/>
      <c r="AZ30" s="75"/>
      <c r="BA30" s="75"/>
      <c r="BB30" s="75"/>
    </row>
    <row r="31">
      <c r="A31" s="75"/>
      <c r="B31" s="75"/>
      <c r="C31" s="75"/>
      <c r="D31" s="75"/>
      <c r="E31" s="75"/>
      <c r="F31" s="75"/>
      <c r="G31" s="75"/>
      <c r="H31" s="75"/>
      <c r="I31" s="75"/>
      <c r="J31" s="75"/>
      <c r="K31" s="75"/>
      <c r="L31" s="75"/>
      <c r="M31" s="75"/>
      <c r="N31" s="75"/>
      <c r="P31" s="75"/>
      <c r="Q31" s="75"/>
      <c r="R31" s="75"/>
      <c r="S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row>
    <row r="32" ht="16.5" customHeight="1">
      <c r="A32" s="75"/>
      <c r="B32" s="100" t="s">
        <v>50</v>
      </c>
      <c r="C32" s="71"/>
      <c r="D32" s="71"/>
      <c r="E32" s="71"/>
      <c r="F32" s="71"/>
      <c r="G32" s="71"/>
      <c r="H32" s="71"/>
      <c r="I32" s="71"/>
      <c r="J32" s="71"/>
      <c r="K32" s="71"/>
      <c r="L32" s="71"/>
      <c r="M32" s="71"/>
      <c r="N32" s="71"/>
      <c r="O32" s="71"/>
      <c r="P32" s="71"/>
      <c r="Q32" s="71"/>
      <c r="R32" s="71"/>
      <c r="S32" s="71"/>
      <c r="T32" s="71"/>
      <c r="U32" s="71"/>
      <c r="V32" s="71"/>
      <c r="W32" s="71"/>
      <c r="X32" s="71"/>
      <c r="Y32" s="71"/>
      <c r="Z32" s="72"/>
      <c r="AA32" s="75"/>
      <c r="AB32" s="100" t="s">
        <v>165</v>
      </c>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2"/>
      <c r="BB32" s="75"/>
    </row>
    <row r="33" ht="16.5" customHeight="1" outlineLevel="1">
      <c r="A33" s="75"/>
      <c r="B33" s="101" t="s">
        <v>51</v>
      </c>
      <c r="C33" s="102" t="s">
        <v>52</v>
      </c>
      <c r="D33" s="72"/>
      <c r="E33" s="102" t="s">
        <v>53</v>
      </c>
      <c r="F33" s="71"/>
      <c r="G33" s="102" t="s">
        <v>54</v>
      </c>
      <c r="H33" s="71"/>
      <c r="I33" s="102" t="s">
        <v>55</v>
      </c>
      <c r="J33" s="71"/>
      <c r="K33" s="71"/>
      <c r="L33" s="71"/>
      <c r="M33" s="72"/>
      <c r="N33" s="102" t="s">
        <v>56</v>
      </c>
      <c r="O33" s="72"/>
      <c r="P33" s="102" t="s">
        <v>57</v>
      </c>
      <c r="Q33" s="71"/>
      <c r="R33" s="102" t="s">
        <v>58</v>
      </c>
      <c r="S33" s="72"/>
      <c r="T33" s="102" t="s">
        <v>59</v>
      </c>
      <c r="U33" s="71"/>
      <c r="V33" s="102" t="s">
        <v>60</v>
      </c>
      <c r="W33" s="71"/>
      <c r="X33" s="72"/>
      <c r="Y33" s="102" t="s">
        <v>61</v>
      </c>
      <c r="Z33" s="72"/>
      <c r="AA33" s="75"/>
      <c r="AB33" s="102" t="s">
        <v>51</v>
      </c>
      <c r="AC33" s="72"/>
      <c r="AD33" s="102" t="s">
        <v>52</v>
      </c>
      <c r="AE33" s="72"/>
      <c r="AF33" s="102" t="s">
        <v>127</v>
      </c>
      <c r="AG33" s="71"/>
      <c r="AH33" s="71"/>
      <c r="AI33" s="102" t="s">
        <v>129</v>
      </c>
      <c r="AJ33" s="71"/>
      <c r="AK33" s="71"/>
      <c r="AL33" s="102" t="s">
        <v>130</v>
      </c>
      <c r="AM33" s="72"/>
      <c r="AN33" s="102" t="s">
        <v>131</v>
      </c>
      <c r="AO33" s="72"/>
      <c r="AP33" s="102" t="s">
        <v>132</v>
      </c>
      <c r="AQ33" s="72"/>
      <c r="AR33" s="102" t="s">
        <v>133</v>
      </c>
      <c r="AS33" s="72"/>
      <c r="AT33" s="102" t="s">
        <v>169</v>
      </c>
      <c r="AU33" s="72"/>
      <c r="AV33" s="102" t="s">
        <v>61</v>
      </c>
      <c r="AW33" s="71"/>
      <c r="AX33" s="72"/>
      <c r="AY33" s="102" t="s">
        <v>170</v>
      </c>
      <c r="AZ33" s="71"/>
      <c r="BA33" s="71"/>
      <c r="BB33" s="75"/>
    </row>
    <row r="34" ht="16.5" customHeight="1" outlineLevel="1">
      <c r="A34" s="75"/>
      <c r="B34" s="105"/>
      <c r="C34" s="106"/>
      <c r="D34" s="72"/>
      <c r="E34" s="107"/>
      <c r="F34" s="71"/>
      <c r="G34" s="107"/>
      <c r="H34" s="71"/>
      <c r="I34" s="107"/>
      <c r="J34" s="71"/>
      <c r="K34" s="71"/>
      <c r="L34" s="71"/>
      <c r="M34" s="72"/>
      <c r="N34" s="246"/>
      <c r="O34" s="72"/>
      <c r="P34" s="109"/>
      <c r="Q34" s="71"/>
      <c r="R34" s="110"/>
      <c r="S34" s="72"/>
      <c r="T34" s="111"/>
      <c r="U34" s="72"/>
      <c r="V34" s="112"/>
      <c r="W34" s="71"/>
      <c r="X34" s="72"/>
      <c r="Y34" s="112"/>
      <c r="Z34" s="72"/>
      <c r="AA34" s="75"/>
      <c r="AB34" s="169"/>
      <c r="AC34" s="72"/>
      <c r="AD34" s="170"/>
      <c r="AE34" s="72"/>
      <c r="AF34" s="111"/>
      <c r="AG34" s="71"/>
      <c r="AH34" s="72"/>
      <c r="AI34" s="111"/>
      <c r="AJ34" s="71"/>
      <c r="AK34" s="72"/>
      <c r="AL34" s="111"/>
      <c r="AM34" s="72"/>
      <c r="AN34" s="111"/>
      <c r="AO34" s="72"/>
      <c r="AP34" s="156"/>
      <c r="AQ34" s="72"/>
      <c r="AR34" s="156"/>
      <c r="AS34" s="72"/>
      <c r="AT34" s="160"/>
      <c r="AU34" s="72"/>
      <c r="AV34" s="156"/>
      <c r="AW34" s="71"/>
      <c r="AX34" s="72"/>
      <c r="AY34" s="111"/>
      <c r="AZ34" s="71"/>
      <c r="BA34" s="72"/>
      <c r="BB34" s="75"/>
    </row>
    <row r="35" ht="16.5" customHeight="1" outlineLevel="1">
      <c r="A35" s="75"/>
      <c r="B35" s="105"/>
      <c r="C35" s="106"/>
      <c r="D35" s="72"/>
      <c r="E35" s="107"/>
      <c r="F35" s="71"/>
      <c r="G35" s="107"/>
      <c r="H35" s="71"/>
      <c r="I35" s="107"/>
      <c r="J35" s="71"/>
      <c r="K35" s="71"/>
      <c r="L35" s="71"/>
      <c r="M35" s="72"/>
      <c r="N35" s="246"/>
      <c r="O35" s="72"/>
      <c r="P35" s="109"/>
      <c r="Q35" s="71"/>
      <c r="R35" s="110"/>
      <c r="S35" s="72"/>
      <c r="T35" s="111"/>
      <c r="U35" s="72"/>
      <c r="V35" s="112"/>
      <c r="W35" s="71"/>
      <c r="X35" s="72"/>
      <c r="Y35" s="112"/>
      <c r="Z35" s="72"/>
      <c r="AA35" s="75"/>
      <c r="AB35" s="169"/>
      <c r="AC35" s="72"/>
      <c r="AD35" s="170"/>
      <c r="AE35" s="72"/>
      <c r="AF35" s="111"/>
      <c r="AG35" s="71"/>
      <c r="AH35" s="72"/>
      <c r="AI35" s="111"/>
      <c r="AJ35" s="71"/>
      <c r="AK35" s="72"/>
      <c r="AL35" s="111"/>
      <c r="AM35" s="72"/>
      <c r="AN35" s="111"/>
      <c r="AO35" s="72"/>
      <c r="AP35" s="156"/>
      <c r="AQ35" s="72"/>
      <c r="AR35" s="156"/>
      <c r="AS35" s="72"/>
      <c r="AT35" s="160"/>
      <c r="AU35" s="72"/>
      <c r="AV35" s="156"/>
      <c r="AW35" s="71"/>
      <c r="AX35" s="72"/>
      <c r="AY35" s="111"/>
      <c r="AZ35" s="71"/>
      <c r="BA35" s="72"/>
      <c r="BB35" s="75"/>
    </row>
    <row r="36" ht="16.5" customHeight="1" outlineLevel="1">
      <c r="A36" s="75"/>
      <c r="B36" s="105"/>
      <c r="C36" s="106"/>
      <c r="D36" s="72"/>
      <c r="E36" s="107"/>
      <c r="F36" s="71"/>
      <c r="G36" s="107"/>
      <c r="H36" s="71"/>
      <c r="I36" s="107"/>
      <c r="J36" s="71"/>
      <c r="K36" s="71"/>
      <c r="L36" s="71"/>
      <c r="M36" s="72"/>
      <c r="N36" s="246"/>
      <c r="O36" s="72"/>
      <c r="P36" s="109"/>
      <c r="Q36" s="71"/>
      <c r="R36" s="110"/>
      <c r="S36" s="72"/>
      <c r="T36" s="111"/>
      <c r="U36" s="72"/>
      <c r="V36" s="112"/>
      <c r="W36" s="71"/>
      <c r="X36" s="72"/>
      <c r="Y36" s="112"/>
      <c r="Z36" s="72"/>
      <c r="AA36" s="75"/>
      <c r="AB36" s="169"/>
      <c r="AC36" s="72"/>
      <c r="AD36" s="170"/>
      <c r="AE36" s="72"/>
      <c r="AF36" s="111"/>
      <c r="AG36" s="71"/>
      <c r="AH36" s="72"/>
      <c r="AI36" s="111"/>
      <c r="AJ36" s="71"/>
      <c r="AK36" s="72"/>
      <c r="AL36" s="111"/>
      <c r="AM36" s="72"/>
      <c r="AN36" s="111"/>
      <c r="AO36" s="72"/>
      <c r="AP36" s="156"/>
      <c r="AQ36" s="72"/>
      <c r="AR36" s="156"/>
      <c r="AS36" s="72"/>
      <c r="AT36" s="160"/>
      <c r="AU36" s="72"/>
      <c r="AV36" s="156"/>
      <c r="AW36" s="71"/>
      <c r="AX36" s="72"/>
      <c r="AY36" s="111"/>
      <c r="AZ36" s="71"/>
      <c r="BA36" s="72"/>
      <c r="BB36" s="75"/>
    </row>
    <row r="37" ht="16.5" customHeight="1" outlineLevel="1">
      <c r="A37" s="75"/>
      <c r="B37" s="105"/>
      <c r="C37" s="106"/>
      <c r="D37" s="72"/>
      <c r="E37" s="107"/>
      <c r="F37" s="71"/>
      <c r="G37" s="107"/>
      <c r="H37" s="71"/>
      <c r="I37" s="107"/>
      <c r="J37" s="71"/>
      <c r="K37" s="71"/>
      <c r="L37" s="71"/>
      <c r="M37" s="72"/>
      <c r="N37" s="246"/>
      <c r="O37" s="72"/>
      <c r="P37" s="109"/>
      <c r="Q37" s="71"/>
      <c r="R37" s="110"/>
      <c r="S37" s="72"/>
      <c r="T37" s="111"/>
      <c r="U37" s="72"/>
      <c r="V37" s="112"/>
      <c r="W37" s="71"/>
      <c r="X37" s="72"/>
      <c r="Y37" s="112"/>
      <c r="Z37" s="72"/>
      <c r="AA37" s="75"/>
      <c r="AB37" s="169"/>
      <c r="AC37" s="72"/>
      <c r="AD37" s="170"/>
      <c r="AE37" s="72"/>
      <c r="AF37" s="111"/>
      <c r="AG37" s="71"/>
      <c r="AH37" s="72"/>
      <c r="AI37" s="111"/>
      <c r="AJ37" s="71"/>
      <c r="AK37" s="72"/>
      <c r="AL37" s="111"/>
      <c r="AM37" s="72"/>
      <c r="AN37" s="111"/>
      <c r="AO37" s="72"/>
      <c r="AP37" s="156"/>
      <c r="AQ37" s="72"/>
      <c r="AR37" s="156"/>
      <c r="AS37" s="72"/>
      <c r="AT37" s="160"/>
      <c r="AU37" s="72"/>
      <c r="AV37" s="156"/>
      <c r="AW37" s="71"/>
      <c r="AX37" s="72"/>
      <c r="AY37" s="111"/>
      <c r="AZ37" s="71"/>
      <c r="BA37" s="72"/>
      <c r="BB37" s="75"/>
    </row>
    <row r="38" ht="16.5" customHeight="1" outlineLevel="1">
      <c r="A38" s="75"/>
      <c r="B38" s="105"/>
      <c r="C38" s="106"/>
      <c r="D38" s="72"/>
      <c r="E38" s="107"/>
      <c r="F38" s="71"/>
      <c r="G38" s="107"/>
      <c r="H38" s="71"/>
      <c r="I38" s="107"/>
      <c r="J38" s="71"/>
      <c r="K38" s="71"/>
      <c r="L38" s="71"/>
      <c r="M38" s="72"/>
      <c r="N38" s="246"/>
      <c r="O38" s="72"/>
      <c r="P38" s="109"/>
      <c r="Q38" s="71"/>
      <c r="R38" s="110"/>
      <c r="S38" s="72"/>
      <c r="T38" s="111"/>
      <c r="U38" s="72"/>
      <c r="V38" s="112"/>
      <c r="W38" s="71"/>
      <c r="X38" s="72"/>
      <c r="Y38" s="112"/>
      <c r="Z38" s="72"/>
      <c r="AA38" s="75"/>
      <c r="AB38" s="169"/>
      <c r="AC38" s="72"/>
      <c r="AD38" s="170"/>
      <c r="AE38" s="72"/>
      <c r="AF38" s="111"/>
      <c r="AG38" s="71"/>
      <c r="AH38" s="72"/>
      <c r="AI38" s="111"/>
      <c r="AJ38" s="71"/>
      <c r="AK38" s="72"/>
      <c r="AL38" s="111"/>
      <c r="AM38" s="72"/>
      <c r="AN38" s="111"/>
      <c r="AO38" s="72"/>
      <c r="AP38" s="156"/>
      <c r="AQ38" s="72"/>
      <c r="AR38" s="156"/>
      <c r="AS38" s="72"/>
      <c r="AT38" s="160"/>
      <c r="AU38" s="72"/>
      <c r="AV38" s="156"/>
      <c r="AW38" s="71"/>
      <c r="AX38" s="72"/>
      <c r="AY38" s="111"/>
      <c r="AZ38" s="71"/>
      <c r="BA38" s="72"/>
      <c r="BB38" s="75"/>
    </row>
    <row r="39" ht="16.5" customHeight="1" outlineLevel="1">
      <c r="A39" s="75"/>
      <c r="B39" s="105"/>
      <c r="C39" s="106"/>
      <c r="D39" s="72"/>
      <c r="E39" s="107"/>
      <c r="F39" s="71"/>
      <c r="G39" s="107"/>
      <c r="H39" s="71"/>
      <c r="I39" s="107"/>
      <c r="J39" s="71"/>
      <c r="K39" s="71"/>
      <c r="L39" s="71"/>
      <c r="M39" s="72"/>
      <c r="N39" s="246"/>
      <c r="O39" s="72"/>
      <c r="P39" s="109"/>
      <c r="Q39" s="71"/>
      <c r="R39" s="110"/>
      <c r="S39" s="72"/>
      <c r="T39" s="111"/>
      <c r="U39" s="72"/>
      <c r="V39" s="112"/>
      <c r="W39" s="71"/>
      <c r="X39" s="72"/>
      <c r="Y39" s="112"/>
      <c r="Z39" s="72"/>
      <c r="AA39" s="75"/>
      <c r="AB39" s="169"/>
      <c r="AC39" s="72"/>
      <c r="AD39" s="170"/>
      <c r="AE39" s="72"/>
      <c r="AF39" s="111"/>
      <c r="AG39" s="71"/>
      <c r="AH39" s="72"/>
      <c r="AI39" s="111"/>
      <c r="AJ39" s="71"/>
      <c r="AK39" s="72"/>
      <c r="AL39" s="111"/>
      <c r="AM39" s="72"/>
      <c r="AN39" s="111"/>
      <c r="AO39" s="72"/>
      <c r="AP39" s="156"/>
      <c r="AQ39" s="72"/>
      <c r="AR39" s="156"/>
      <c r="AS39" s="72"/>
      <c r="AT39" s="160"/>
      <c r="AU39" s="72"/>
      <c r="AV39" s="156"/>
      <c r="AW39" s="71"/>
      <c r="AX39" s="72"/>
      <c r="AY39" s="111"/>
      <c r="AZ39" s="71"/>
      <c r="BA39" s="72"/>
      <c r="BB39" s="75"/>
    </row>
    <row r="40" ht="16.5" customHeight="1" outlineLevel="1">
      <c r="A40" s="75"/>
      <c r="B40" s="105"/>
      <c r="C40" s="106"/>
      <c r="D40" s="72"/>
      <c r="E40" s="107"/>
      <c r="F40" s="71"/>
      <c r="G40" s="107"/>
      <c r="H40" s="71"/>
      <c r="I40" s="107"/>
      <c r="J40" s="71"/>
      <c r="K40" s="71"/>
      <c r="L40" s="71"/>
      <c r="M40" s="72"/>
      <c r="N40" s="246"/>
      <c r="O40" s="72"/>
      <c r="P40" s="109"/>
      <c r="Q40" s="71"/>
      <c r="R40" s="110"/>
      <c r="S40" s="72"/>
      <c r="T40" s="111"/>
      <c r="U40" s="72"/>
      <c r="V40" s="112"/>
      <c r="W40" s="71"/>
      <c r="X40" s="72"/>
      <c r="Y40" s="112"/>
      <c r="Z40" s="72"/>
      <c r="AA40" s="75"/>
      <c r="AB40" s="169"/>
      <c r="AC40" s="72"/>
      <c r="AD40" s="170"/>
      <c r="AE40" s="72"/>
      <c r="AF40" s="111"/>
      <c r="AG40" s="71"/>
      <c r="AH40" s="72"/>
      <c r="AI40" s="111"/>
      <c r="AJ40" s="71"/>
      <c r="AK40" s="72"/>
      <c r="AL40" s="111"/>
      <c r="AM40" s="72"/>
      <c r="AN40" s="111"/>
      <c r="AO40" s="72"/>
      <c r="AP40" s="156"/>
      <c r="AQ40" s="72"/>
      <c r="AR40" s="156"/>
      <c r="AS40" s="72"/>
      <c r="AT40" s="160"/>
      <c r="AU40" s="72"/>
      <c r="AV40" s="156"/>
      <c r="AW40" s="71"/>
      <c r="AX40" s="72"/>
      <c r="AY40" s="111"/>
      <c r="AZ40" s="71"/>
      <c r="BA40" s="72"/>
      <c r="BB40" s="75"/>
    </row>
    <row r="41" ht="16.5" customHeight="1" outlineLevel="1">
      <c r="A41" s="75"/>
      <c r="B41" s="105"/>
      <c r="C41" s="106"/>
      <c r="D41" s="72"/>
      <c r="E41" s="107"/>
      <c r="F41" s="71"/>
      <c r="G41" s="107"/>
      <c r="H41" s="71"/>
      <c r="I41" s="107"/>
      <c r="J41" s="71"/>
      <c r="K41" s="71"/>
      <c r="L41" s="71"/>
      <c r="M41" s="72"/>
      <c r="N41" s="246"/>
      <c r="O41" s="72"/>
      <c r="P41" s="109"/>
      <c r="Q41" s="71"/>
      <c r="R41" s="110"/>
      <c r="S41" s="72"/>
      <c r="T41" s="111"/>
      <c r="U41" s="72"/>
      <c r="V41" s="112"/>
      <c r="W41" s="71"/>
      <c r="X41" s="72"/>
      <c r="Y41" s="112"/>
      <c r="Z41" s="72"/>
      <c r="AA41" s="75"/>
      <c r="AB41" s="169"/>
      <c r="AC41" s="72"/>
      <c r="AD41" s="170"/>
      <c r="AE41" s="72"/>
      <c r="AF41" s="111"/>
      <c r="AG41" s="71"/>
      <c r="AH41" s="72"/>
      <c r="AI41" s="111"/>
      <c r="AJ41" s="71"/>
      <c r="AK41" s="72"/>
      <c r="AL41" s="111"/>
      <c r="AM41" s="72"/>
      <c r="AN41" s="111"/>
      <c r="AO41" s="72"/>
      <c r="AP41" s="156"/>
      <c r="AQ41" s="72"/>
      <c r="AR41" s="156"/>
      <c r="AS41" s="72"/>
      <c r="AT41" s="160"/>
      <c r="AU41" s="72"/>
      <c r="AV41" s="156"/>
      <c r="AW41" s="71"/>
      <c r="AX41" s="72"/>
      <c r="AY41" s="111"/>
      <c r="AZ41" s="71"/>
      <c r="BA41" s="72"/>
      <c r="BB41" s="75"/>
    </row>
    <row r="42" ht="16.5" customHeight="1" outlineLevel="1">
      <c r="A42" s="75"/>
      <c r="B42" s="105"/>
      <c r="C42" s="106"/>
      <c r="D42" s="72"/>
      <c r="E42" s="107"/>
      <c r="F42" s="71"/>
      <c r="G42" s="107"/>
      <c r="H42" s="71"/>
      <c r="I42" s="107"/>
      <c r="J42" s="71"/>
      <c r="K42" s="71"/>
      <c r="L42" s="71"/>
      <c r="M42" s="72"/>
      <c r="N42" s="246"/>
      <c r="O42" s="72"/>
      <c r="P42" s="109"/>
      <c r="Q42" s="71"/>
      <c r="R42" s="110"/>
      <c r="S42" s="72"/>
      <c r="T42" s="111"/>
      <c r="U42" s="72"/>
      <c r="V42" s="112"/>
      <c r="W42" s="71"/>
      <c r="X42" s="72"/>
      <c r="Y42" s="112"/>
      <c r="Z42" s="72"/>
      <c r="AA42" s="75"/>
      <c r="AB42" s="169"/>
      <c r="AC42" s="72"/>
      <c r="AD42" s="170"/>
      <c r="AE42" s="72"/>
      <c r="AF42" s="111"/>
      <c r="AG42" s="71"/>
      <c r="AH42" s="72"/>
      <c r="AI42" s="111"/>
      <c r="AJ42" s="71"/>
      <c r="AK42" s="72"/>
      <c r="AL42" s="111"/>
      <c r="AM42" s="72"/>
      <c r="AN42" s="111"/>
      <c r="AO42" s="72"/>
      <c r="AP42" s="156"/>
      <c r="AQ42" s="72"/>
      <c r="AR42" s="156"/>
      <c r="AS42" s="72"/>
      <c r="AT42" s="160"/>
      <c r="AU42" s="72"/>
      <c r="AV42" s="156"/>
      <c r="AW42" s="71"/>
      <c r="AX42" s="72"/>
      <c r="AY42" s="111"/>
      <c r="AZ42" s="71"/>
      <c r="BA42" s="72"/>
      <c r="BB42" s="75"/>
    </row>
    <row r="43" ht="16.5" customHeight="1" outlineLevel="1">
      <c r="A43" s="75"/>
      <c r="B43" s="105"/>
      <c r="C43" s="106"/>
      <c r="D43" s="72"/>
      <c r="E43" s="107"/>
      <c r="F43" s="71"/>
      <c r="G43" s="107"/>
      <c r="H43" s="71"/>
      <c r="I43" s="107"/>
      <c r="J43" s="71"/>
      <c r="K43" s="71"/>
      <c r="L43" s="71"/>
      <c r="M43" s="72"/>
      <c r="N43" s="246"/>
      <c r="O43" s="72"/>
      <c r="P43" s="109"/>
      <c r="Q43" s="71"/>
      <c r="R43" s="110"/>
      <c r="S43" s="72"/>
      <c r="T43" s="111"/>
      <c r="U43" s="72"/>
      <c r="V43" s="112"/>
      <c r="W43" s="71"/>
      <c r="X43" s="72"/>
      <c r="Y43" s="112"/>
      <c r="Z43" s="72"/>
      <c r="AA43" s="75"/>
      <c r="AB43" s="169"/>
      <c r="AC43" s="72"/>
      <c r="AD43" s="170"/>
      <c r="AE43" s="72"/>
      <c r="AF43" s="111"/>
      <c r="AG43" s="71"/>
      <c r="AH43" s="72"/>
      <c r="AI43" s="111"/>
      <c r="AJ43" s="71"/>
      <c r="AK43" s="72"/>
      <c r="AL43" s="111"/>
      <c r="AM43" s="72"/>
      <c r="AN43" s="111"/>
      <c r="AO43" s="72"/>
      <c r="AP43" s="156"/>
      <c r="AQ43" s="72"/>
      <c r="AR43" s="156"/>
      <c r="AS43" s="72"/>
      <c r="AT43" s="160"/>
      <c r="AU43" s="72"/>
      <c r="AV43" s="156"/>
      <c r="AW43" s="71"/>
      <c r="AX43" s="72"/>
      <c r="AY43" s="111"/>
      <c r="AZ43" s="71"/>
      <c r="BA43" s="72"/>
      <c r="BB43" s="75"/>
    </row>
    <row r="44" ht="16.5" customHeight="1" outlineLevel="1">
      <c r="A44" s="75"/>
      <c r="B44" s="105"/>
      <c r="C44" s="106"/>
      <c r="D44" s="72"/>
      <c r="E44" s="107"/>
      <c r="F44" s="71"/>
      <c r="G44" s="107"/>
      <c r="H44" s="71"/>
      <c r="I44" s="107"/>
      <c r="J44" s="71"/>
      <c r="K44" s="71"/>
      <c r="L44" s="71"/>
      <c r="M44" s="72"/>
      <c r="N44" s="246"/>
      <c r="O44" s="72"/>
      <c r="P44" s="109"/>
      <c r="Q44" s="71"/>
      <c r="R44" s="110"/>
      <c r="S44" s="72"/>
      <c r="T44" s="111"/>
      <c r="U44" s="72"/>
      <c r="V44" s="112"/>
      <c r="W44" s="71"/>
      <c r="X44" s="72"/>
      <c r="Y44" s="112"/>
      <c r="Z44" s="72"/>
      <c r="AA44" s="75"/>
      <c r="AB44" s="169"/>
      <c r="AC44" s="72"/>
      <c r="AD44" s="170"/>
      <c r="AE44" s="72"/>
      <c r="AF44" s="111"/>
      <c r="AG44" s="71"/>
      <c r="AH44" s="72"/>
      <c r="AI44" s="111"/>
      <c r="AJ44" s="71"/>
      <c r="AK44" s="72"/>
      <c r="AL44" s="111"/>
      <c r="AM44" s="72"/>
      <c r="AN44" s="111"/>
      <c r="AO44" s="72"/>
      <c r="AP44" s="156"/>
      <c r="AQ44" s="72"/>
      <c r="AR44" s="156"/>
      <c r="AS44" s="72"/>
      <c r="AT44" s="160"/>
      <c r="AU44" s="72"/>
      <c r="AV44" s="156"/>
      <c r="AW44" s="71"/>
      <c r="AX44" s="72"/>
      <c r="AY44" s="111"/>
      <c r="AZ44" s="71"/>
      <c r="BA44" s="72"/>
      <c r="BB44" s="75"/>
    </row>
    <row r="45" ht="16.5" customHeight="1" outlineLevel="1">
      <c r="A45" s="75"/>
      <c r="B45" s="105"/>
      <c r="C45" s="106"/>
      <c r="D45" s="72"/>
      <c r="E45" s="107"/>
      <c r="F45" s="71"/>
      <c r="G45" s="107"/>
      <c r="H45" s="71"/>
      <c r="I45" s="107"/>
      <c r="J45" s="71"/>
      <c r="K45" s="71"/>
      <c r="L45" s="71"/>
      <c r="M45" s="72"/>
      <c r="N45" s="246"/>
      <c r="O45" s="72"/>
      <c r="P45" s="109"/>
      <c r="Q45" s="71"/>
      <c r="R45" s="110"/>
      <c r="S45" s="72"/>
      <c r="T45" s="111"/>
      <c r="U45" s="72"/>
      <c r="V45" s="112"/>
      <c r="W45" s="71"/>
      <c r="X45" s="72"/>
      <c r="Y45" s="112"/>
      <c r="Z45" s="72"/>
      <c r="AA45" s="75"/>
      <c r="AB45" s="169"/>
      <c r="AC45" s="72"/>
      <c r="AD45" s="170"/>
      <c r="AE45" s="72"/>
      <c r="AF45" s="111"/>
      <c r="AG45" s="71"/>
      <c r="AH45" s="72"/>
      <c r="AI45" s="111"/>
      <c r="AJ45" s="71"/>
      <c r="AK45" s="72"/>
      <c r="AL45" s="111"/>
      <c r="AM45" s="72"/>
      <c r="AN45" s="111"/>
      <c r="AO45" s="72"/>
      <c r="AP45" s="156"/>
      <c r="AQ45" s="72"/>
      <c r="AR45" s="156"/>
      <c r="AS45" s="72"/>
      <c r="AT45" s="160"/>
      <c r="AU45" s="72"/>
      <c r="AV45" s="156"/>
      <c r="AW45" s="71"/>
      <c r="AX45" s="72"/>
      <c r="AY45" s="111"/>
      <c r="AZ45" s="71"/>
      <c r="BA45" s="72"/>
      <c r="BB45" s="75"/>
    </row>
    <row r="46" ht="16.5" customHeight="1" outlineLevel="1">
      <c r="A46" s="75"/>
      <c r="B46" s="105"/>
      <c r="C46" s="106"/>
      <c r="D46" s="72"/>
      <c r="E46" s="107"/>
      <c r="F46" s="71"/>
      <c r="G46" s="107"/>
      <c r="H46" s="71"/>
      <c r="I46" s="107"/>
      <c r="J46" s="71"/>
      <c r="K46" s="71"/>
      <c r="L46" s="71"/>
      <c r="M46" s="72"/>
      <c r="N46" s="246"/>
      <c r="O46" s="72"/>
      <c r="P46" s="109"/>
      <c r="Q46" s="71"/>
      <c r="R46" s="110"/>
      <c r="S46" s="72"/>
      <c r="T46" s="111"/>
      <c r="U46" s="72"/>
      <c r="V46" s="112"/>
      <c r="W46" s="71"/>
      <c r="X46" s="72"/>
      <c r="Y46" s="112"/>
      <c r="Z46" s="72"/>
      <c r="AA46" s="75"/>
      <c r="AB46" s="169"/>
      <c r="AC46" s="72"/>
      <c r="AD46" s="170"/>
      <c r="AE46" s="72"/>
      <c r="AF46" s="111"/>
      <c r="AG46" s="71"/>
      <c r="AH46" s="72"/>
      <c r="AI46" s="111"/>
      <c r="AJ46" s="71"/>
      <c r="AK46" s="72"/>
      <c r="AL46" s="111"/>
      <c r="AM46" s="72"/>
      <c r="AN46" s="111"/>
      <c r="AO46" s="72"/>
      <c r="AP46" s="156"/>
      <c r="AQ46" s="72"/>
      <c r="AR46" s="156"/>
      <c r="AS46" s="72"/>
      <c r="AT46" s="160"/>
      <c r="AU46" s="72"/>
      <c r="AV46" s="156"/>
      <c r="AW46" s="71"/>
      <c r="AX46" s="72"/>
      <c r="AY46" s="111"/>
      <c r="AZ46" s="71"/>
      <c r="BA46" s="72"/>
      <c r="BB46" s="75"/>
    </row>
    <row r="47" ht="16.5" customHeight="1" outlineLevel="1">
      <c r="A47" s="75"/>
      <c r="B47" s="105"/>
      <c r="C47" s="106"/>
      <c r="D47" s="72"/>
      <c r="E47" s="107"/>
      <c r="F47" s="71"/>
      <c r="G47" s="107"/>
      <c r="H47" s="71"/>
      <c r="I47" s="107"/>
      <c r="J47" s="71"/>
      <c r="K47" s="71"/>
      <c r="L47" s="71"/>
      <c r="M47" s="72"/>
      <c r="N47" s="246"/>
      <c r="O47" s="72"/>
      <c r="P47" s="109"/>
      <c r="Q47" s="71"/>
      <c r="R47" s="110"/>
      <c r="S47" s="72"/>
      <c r="T47" s="111"/>
      <c r="U47" s="72"/>
      <c r="V47" s="112"/>
      <c r="W47" s="71"/>
      <c r="X47" s="72"/>
      <c r="Y47" s="112"/>
      <c r="Z47" s="72"/>
      <c r="AA47" s="75"/>
      <c r="AB47" s="169"/>
      <c r="AC47" s="72"/>
      <c r="AD47" s="170"/>
      <c r="AE47" s="72"/>
      <c r="AF47" s="111"/>
      <c r="AG47" s="71"/>
      <c r="AH47" s="72"/>
      <c r="AI47" s="111"/>
      <c r="AJ47" s="71"/>
      <c r="AK47" s="72"/>
      <c r="AL47" s="111"/>
      <c r="AM47" s="72"/>
      <c r="AN47" s="111"/>
      <c r="AO47" s="72"/>
      <c r="AP47" s="156"/>
      <c r="AQ47" s="72"/>
      <c r="AR47" s="156"/>
      <c r="AS47" s="72"/>
      <c r="AT47" s="160"/>
      <c r="AU47" s="72"/>
      <c r="AV47" s="156"/>
      <c r="AW47" s="71"/>
      <c r="AX47" s="72"/>
      <c r="AY47" s="111"/>
      <c r="AZ47" s="71"/>
      <c r="BA47" s="72"/>
      <c r="BB47" s="75"/>
    </row>
    <row r="48" ht="16.5" customHeight="1" outlineLevel="1">
      <c r="A48" s="75"/>
      <c r="B48" s="105"/>
      <c r="C48" s="106"/>
      <c r="D48" s="72"/>
      <c r="E48" s="107"/>
      <c r="F48" s="71"/>
      <c r="G48" s="107"/>
      <c r="H48" s="71"/>
      <c r="I48" s="107"/>
      <c r="J48" s="71"/>
      <c r="K48" s="71"/>
      <c r="L48" s="71"/>
      <c r="M48" s="72"/>
      <c r="N48" s="246"/>
      <c r="O48" s="72"/>
      <c r="P48" s="109"/>
      <c r="Q48" s="71"/>
      <c r="R48" s="110"/>
      <c r="S48" s="72"/>
      <c r="T48" s="111"/>
      <c r="U48" s="72"/>
      <c r="V48" s="112"/>
      <c r="W48" s="71"/>
      <c r="X48" s="72"/>
      <c r="Y48" s="112"/>
      <c r="Z48" s="72"/>
      <c r="AA48" s="75"/>
      <c r="AB48" s="169"/>
      <c r="AC48" s="72"/>
      <c r="AD48" s="170"/>
      <c r="AE48" s="72"/>
      <c r="AF48" s="111"/>
      <c r="AG48" s="71"/>
      <c r="AH48" s="72"/>
      <c r="AI48" s="111"/>
      <c r="AJ48" s="71"/>
      <c r="AK48" s="72"/>
      <c r="AL48" s="111"/>
      <c r="AM48" s="72"/>
      <c r="AN48" s="111"/>
      <c r="AO48" s="72"/>
      <c r="AP48" s="156"/>
      <c r="AQ48" s="72"/>
      <c r="AR48" s="156"/>
      <c r="AS48" s="72"/>
      <c r="AT48" s="160"/>
      <c r="AU48" s="72"/>
      <c r="AV48" s="156"/>
      <c r="AW48" s="71"/>
      <c r="AX48" s="72"/>
      <c r="AY48" s="111"/>
      <c r="AZ48" s="71"/>
      <c r="BA48" s="72"/>
      <c r="BB48" s="75"/>
    </row>
    <row r="49" ht="16.5" customHeight="1" outlineLevel="1">
      <c r="A49" s="75"/>
      <c r="B49" s="105"/>
      <c r="C49" s="106"/>
      <c r="D49" s="72"/>
      <c r="E49" s="107"/>
      <c r="F49" s="71"/>
      <c r="G49" s="107"/>
      <c r="H49" s="71"/>
      <c r="I49" s="107"/>
      <c r="J49" s="71"/>
      <c r="K49" s="71"/>
      <c r="L49" s="71"/>
      <c r="M49" s="72"/>
      <c r="N49" s="246"/>
      <c r="O49" s="72"/>
      <c r="P49" s="109"/>
      <c r="Q49" s="71"/>
      <c r="R49" s="110"/>
      <c r="S49" s="72"/>
      <c r="T49" s="111"/>
      <c r="U49" s="72"/>
      <c r="V49" s="112"/>
      <c r="W49" s="71"/>
      <c r="X49" s="72"/>
      <c r="Y49" s="112"/>
      <c r="Z49" s="72"/>
      <c r="AA49" s="75"/>
      <c r="AB49" s="169"/>
      <c r="AC49" s="72"/>
      <c r="AD49" s="170"/>
      <c r="AE49" s="72"/>
      <c r="AF49" s="111"/>
      <c r="AG49" s="71"/>
      <c r="AH49" s="72"/>
      <c r="AI49" s="111"/>
      <c r="AJ49" s="71"/>
      <c r="AK49" s="72"/>
      <c r="AL49" s="111"/>
      <c r="AM49" s="72"/>
      <c r="AN49" s="111"/>
      <c r="AO49" s="72"/>
      <c r="AP49" s="156"/>
      <c r="AQ49" s="72"/>
      <c r="AR49" s="156"/>
      <c r="AS49" s="72"/>
      <c r="AT49" s="160"/>
      <c r="AU49" s="72"/>
      <c r="AV49" s="156"/>
      <c r="AW49" s="71"/>
      <c r="AX49" s="72"/>
      <c r="AY49" s="111"/>
      <c r="AZ49" s="71"/>
      <c r="BA49" s="72"/>
      <c r="BB49" s="75"/>
    </row>
    <row r="50" ht="16.5" customHeight="1" outlineLevel="1">
      <c r="A50" s="75"/>
      <c r="B50" s="105"/>
      <c r="C50" s="106"/>
      <c r="D50" s="72"/>
      <c r="E50" s="107"/>
      <c r="F50" s="71"/>
      <c r="G50" s="107"/>
      <c r="H50" s="71"/>
      <c r="I50" s="107"/>
      <c r="J50" s="71"/>
      <c r="K50" s="71"/>
      <c r="L50" s="71"/>
      <c r="M50" s="72"/>
      <c r="N50" s="246"/>
      <c r="O50" s="72"/>
      <c r="P50" s="109"/>
      <c r="Q50" s="71"/>
      <c r="R50" s="110"/>
      <c r="S50" s="72"/>
      <c r="T50" s="111"/>
      <c r="U50" s="72"/>
      <c r="V50" s="112"/>
      <c r="W50" s="71"/>
      <c r="X50" s="72"/>
      <c r="Y50" s="112"/>
      <c r="Z50" s="72"/>
      <c r="AA50" s="75"/>
      <c r="AB50" s="169"/>
      <c r="AC50" s="72"/>
      <c r="AD50" s="170"/>
      <c r="AE50" s="72"/>
      <c r="AF50" s="111"/>
      <c r="AG50" s="71"/>
      <c r="AH50" s="72"/>
      <c r="AI50" s="111"/>
      <c r="AJ50" s="71"/>
      <c r="AK50" s="72"/>
      <c r="AL50" s="111"/>
      <c r="AM50" s="72"/>
      <c r="AN50" s="111"/>
      <c r="AO50" s="72"/>
      <c r="AP50" s="156"/>
      <c r="AQ50" s="72"/>
      <c r="AR50" s="156"/>
      <c r="AS50" s="72"/>
      <c r="AT50" s="160"/>
      <c r="AU50" s="72"/>
      <c r="AV50" s="156"/>
      <c r="AW50" s="71"/>
      <c r="AX50" s="72"/>
      <c r="AY50" s="111"/>
      <c r="AZ50" s="71"/>
      <c r="BA50" s="72"/>
      <c r="BB50" s="75"/>
    </row>
    <row r="51" ht="16.5" customHeight="1" outlineLevel="1">
      <c r="A51" s="75"/>
      <c r="B51" s="105"/>
      <c r="C51" s="106"/>
      <c r="D51" s="72"/>
      <c r="E51" s="107"/>
      <c r="F51" s="71"/>
      <c r="G51" s="107"/>
      <c r="H51" s="71"/>
      <c r="I51" s="107"/>
      <c r="J51" s="71"/>
      <c r="K51" s="71"/>
      <c r="L51" s="71"/>
      <c r="M51" s="72"/>
      <c r="N51" s="246"/>
      <c r="O51" s="72"/>
      <c r="P51" s="109"/>
      <c r="Q51" s="71"/>
      <c r="R51" s="110"/>
      <c r="S51" s="72"/>
      <c r="T51" s="111"/>
      <c r="U51" s="72"/>
      <c r="V51" s="112"/>
      <c r="W51" s="71"/>
      <c r="X51" s="72"/>
      <c r="Y51" s="112"/>
      <c r="Z51" s="72"/>
      <c r="AA51" s="75"/>
      <c r="AB51" s="169"/>
      <c r="AC51" s="72"/>
      <c r="AD51" s="170"/>
      <c r="AE51" s="72"/>
      <c r="AF51" s="111"/>
      <c r="AG51" s="71"/>
      <c r="AH51" s="72"/>
      <c r="AI51" s="111"/>
      <c r="AJ51" s="71"/>
      <c r="AK51" s="72"/>
      <c r="AL51" s="111"/>
      <c r="AM51" s="72"/>
      <c r="AN51" s="111"/>
      <c r="AO51" s="72"/>
      <c r="AP51" s="156"/>
      <c r="AQ51" s="72"/>
      <c r="AR51" s="156"/>
      <c r="AS51" s="72"/>
      <c r="AT51" s="160"/>
      <c r="AU51" s="72"/>
      <c r="AV51" s="156"/>
      <c r="AW51" s="71"/>
      <c r="AX51" s="72"/>
      <c r="AY51" s="111"/>
      <c r="AZ51" s="71"/>
      <c r="BA51" s="72"/>
      <c r="BB51" s="75"/>
    </row>
    <row r="52" ht="16.5" customHeight="1" outlineLevel="1">
      <c r="A52" s="75"/>
      <c r="B52" s="105"/>
      <c r="C52" s="106"/>
      <c r="D52" s="72"/>
      <c r="E52" s="107"/>
      <c r="F52" s="71"/>
      <c r="G52" s="107"/>
      <c r="H52" s="71"/>
      <c r="I52" s="107"/>
      <c r="J52" s="71"/>
      <c r="K52" s="71"/>
      <c r="L52" s="71"/>
      <c r="M52" s="72"/>
      <c r="N52" s="246"/>
      <c r="O52" s="72"/>
      <c r="P52" s="109"/>
      <c r="Q52" s="71"/>
      <c r="R52" s="110"/>
      <c r="S52" s="72"/>
      <c r="T52" s="111"/>
      <c r="U52" s="72"/>
      <c r="V52" s="112"/>
      <c r="W52" s="71"/>
      <c r="X52" s="72"/>
      <c r="Y52" s="112"/>
      <c r="Z52" s="72"/>
      <c r="AA52" s="75"/>
      <c r="AB52" s="169"/>
      <c r="AC52" s="72"/>
      <c r="AD52" s="170"/>
      <c r="AE52" s="72"/>
      <c r="AF52" s="111"/>
      <c r="AG52" s="71"/>
      <c r="AH52" s="72"/>
      <c r="AI52" s="111"/>
      <c r="AJ52" s="71"/>
      <c r="AK52" s="72"/>
      <c r="AL52" s="111"/>
      <c r="AM52" s="72"/>
      <c r="AN52" s="111"/>
      <c r="AO52" s="72"/>
      <c r="AP52" s="156"/>
      <c r="AQ52" s="72"/>
      <c r="AR52" s="156"/>
      <c r="AS52" s="72"/>
      <c r="AT52" s="160"/>
      <c r="AU52" s="72"/>
      <c r="AV52" s="156"/>
      <c r="AW52" s="71"/>
      <c r="AX52" s="72"/>
      <c r="AY52" s="111"/>
      <c r="AZ52" s="71"/>
      <c r="BA52" s="72"/>
      <c r="BB52" s="75"/>
    </row>
    <row r="53" ht="16.5" customHeight="1" outlineLevel="1">
      <c r="A53" s="75"/>
      <c r="B53" s="105"/>
      <c r="C53" s="106"/>
      <c r="D53" s="72"/>
      <c r="E53" s="107"/>
      <c r="F53" s="71"/>
      <c r="G53" s="107"/>
      <c r="H53" s="71"/>
      <c r="I53" s="107"/>
      <c r="J53" s="71"/>
      <c r="K53" s="71"/>
      <c r="L53" s="71"/>
      <c r="M53" s="72"/>
      <c r="N53" s="246"/>
      <c r="O53" s="72"/>
      <c r="P53" s="109"/>
      <c r="Q53" s="71"/>
      <c r="R53" s="110"/>
      <c r="S53" s="72"/>
      <c r="T53" s="111"/>
      <c r="U53" s="72"/>
      <c r="V53" s="112"/>
      <c r="W53" s="71"/>
      <c r="X53" s="72"/>
      <c r="Y53" s="112"/>
      <c r="Z53" s="72"/>
      <c r="AA53" s="75"/>
      <c r="AB53" s="169"/>
      <c r="AC53" s="72"/>
      <c r="AD53" s="170"/>
      <c r="AE53" s="72"/>
      <c r="AF53" s="111"/>
      <c r="AG53" s="71"/>
      <c r="AH53" s="72"/>
      <c r="AI53" s="111"/>
      <c r="AJ53" s="71"/>
      <c r="AK53" s="72"/>
      <c r="AL53" s="111"/>
      <c r="AM53" s="72"/>
      <c r="AN53" s="111"/>
      <c r="AO53" s="72"/>
      <c r="AP53" s="156"/>
      <c r="AQ53" s="72"/>
      <c r="AR53" s="156"/>
      <c r="AS53" s="72"/>
      <c r="AT53" s="160"/>
      <c r="AU53" s="72"/>
      <c r="AV53" s="156"/>
      <c r="AW53" s="71"/>
      <c r="AX53" s="72"/>
      <c r="AY53" s="111"/>
      <c r="AZ53" s="71"/>
      <c r="BA53" s="72"/>
      <c r="BB53" s="75"/>
    </row>
    <row r="54" ht="16.5" customHeight="1" outlineLevel="1">
      <c r="A54" s="75"/>
      <c r="B54" s="105"/>
      <c r="C54" s="106"/>
      <c r="D54" s="72"/>
      <c r="E54" s="107"/>
      <c r="F54" s="71"/>
      <c r="G54" s="107"/>
      <c r="H54" s="71"/>
      <c r="I54" s="107"/>
      <c r="J54" s="71"/>
      <c r="K54" s="71"/>
      <c r="L54" s="71"/>
      <c r="M54" s="72"/>
      <c r="N54" s="246"/>
      <c r="O54" s="72"/>
      <c r="P54" s="109"/>
      <c r="Q54" s="71"/>
      <c r="R54" s="110"/>
      <c r="S54" s="72"/>
      <c r="T54" s="111"/>
      <c r="U54" s="72"/>
      <c r="V54" s="112"/>
      <c r="W54" s="71"/>
      <c r="X54" s="72"/>
      <c r="Y54" s="112"/>
      <c r="Z54" s="72"/>
      <c r="AA54" s="75"/>
      <c r="AB54" s="169"/>
      <c r="AC54" s="72"/>
      <c r="AD54" s="170"/>
      <c r="AE54" s="72"/>
      <c r="AF54" s="111"/>
      <c r="AG54" s="71"/>
      <c r="AH54" s="72"/>
      <c r="AI54" s="111"/>
      <c r="AJ54" s="71"/>
      <c r="AK54" s="72"/>
      <c r="AL54" s="111"/>
      <c r="AM54" s="72"/>
      <c r="AN54" s="111"/>
      <c r="AO54" s="72"/>
      <c r="AP54" s="156"/>
      <c r="AQ54" s="72"/>
      <c r="AR54" s="156"/>
      <c r="AS54" s="72"/>
      <c r="AT54" s="160"/>
      <c r="AU54" s="72"/>
      <c r="AV54" s="156"/>
      <c r="AW54" s="71"/>
      <c r="AX54" s="72"/>
      <c r="AY54" s="111"/>
      <c r="AZ54" s="71"/>
      <c r="BA54" s="72"/>
      <c r="BB54" s="75"/>
    </row>
    <row r="55" ht="16.5" customHeight="1" outlineLevel="1">
      <c r="A55" s="75"/>
      <c r="B55" s="105"/>
      <c r="C55" s="106"/>
      <c r="D55" s="72"/>
      <c r="E55" s="107"/>
      <c r="F55" s="71"/>
      <c r="G55" s="107"/>
      <c r="H55" s="71"/>
      <c r="I55" s="107"/>
      <c r="J55" s="71"/>
      <c r="K55" s="71"/>
      <c r="L55" s="71"/>
      <c r="M55" s="72"/>
      <c r="N55" s="246"/>
      <c r="O55" s="72"/>
      <c r="P55" s="109"/>
      <c r="Q55" s="71"/>
      <c r="R55" s="110"/>
      <c r="S55" s="72"/>
      <c r="T55" s="111"/>
      <c r="U55" s="72"/>
      <c r="V55" s="112"/>
      <c r="W55" s="71"/>
      <c r="X55" s="72"/>
      <c r="Y55" s="112"/>
      <c r="Z55" s="72"/>
      <c r="AA55" s="75"/>
      <c r="AB55" s="169"/>
      <c r="AC55" s="72"/>
      <c r="AD55" s="170"/>
      <c r="AE55" s="72"/>
      <c r="AF55" s="111"/>
      <c r="AG55" s="71"/>
      <c r="AH55" s="72"/>
      <c r="AI55" s="111"/>
      <c r="AJ55" s="71"/>
      <c r="AK55" s="72"/>
      <c r="AL55" s="111"/>
      <c r="AM55" s="72"/>
      <c r="AN55" s="111"/>
      <c r="AO55" s="72"/>
      <c r="AP55" s="156"/>
      <c r="AQ55" s="72"/>
      <c r="AR55" s="156"/>
      <c r="AS55" s="72"/>
      <c r="AT55" s="160"/>
      <c r="AU55" s="72"/>
      <c r="AV55" s="156"/>
      <c r="AW55" s="71"/>
      <c r="AX55" s="72"/>
      <c r="AY55" s="111"/>
      <c r="AZ55" s="71"/>
      <c r="BA55" s="72"/>
      <c r="BB55" s="75"/>
    </row>
    <row r="56" ht="16.5" customHeight="1" outlineLevel="1">
      <c r="A56" s="75"/>
      <c r="B56" s="105"/>
      <c r="C56" s="106"/>
      <c r="D56" s="72"/>
      <c r="E56" s="107"/>
      <c r="F56" s="71"/>
      <c r="G56" s="107"/>
      <c r="H56" s="71"/>
      <c r="I56" s="107"/>
      <c r="J56" s="71"/>
      <c r="K56" s="71"/>
      <c r="L56" s="71"/>
      <c r="M56" s="72"/>
      <c r="N56" s="246"/>
      <c r="O56" s="72"/>
      <c r="P56" s="109"/>
      <c r="Q56" s="71"/>
      <c r="R56" s="110"/>
      <c r="S56" s="72"/>
      <c r="T56" s="111"/>
      <c r="U56" s="72"/>
      <c r="V56" s="112"/>
      <c r="W56" s="71"/>
      <c r="X56" s="72"/>
      <c r="Y56" s="112"/>
      <c r="Z56" s="72"/>
      <c r="AA56" s="75"/>
      <c r="AB56" s="169"/>
      <c r="AC56" s="72"/>
      <c r="AD56" s="170"/>
      <c r="AE56" s="72"/>
      <c r="AF56" s="111"/>
      <c r="AG56" s="71"/>
      <c r="AH56" s="72"/>
      <c r="AI56" s="111"/>
      <c r="AJ56" s="71"/>
      <c r="AK56" s="72"/>
      <c r="AL56" s="111"/>
      <c r="AM56" s="72"/>
      <c r="AN56" s="111"/>
      <c r="AO56" s="72"/>
      <c r="AP56" s="156"/>
      <c r="AQ56" s="72"/>
      <c r="AR56" s="156"/>
      <c r="AS56" s="72"/>
      <c r="AT56" s="160"/>
      <c r="AU56" s="72"/>
      <c r="AV56" s="156"/>
      <c r="AW56" s="71"/>
      <c r="AX56" s="72"/>
      <c r="AY56" s="111"/>
      <c r="AZ56" s="71"/>
      <c r="BA56" s="72"/>
      <c r="BB56" s="75"/>
    </row>
    <row r="57" ht="16.5" customHeight="1" outlineLevel="1">
      <c r="A57" s="75"/>
      <c r="B57" s="105"/>
      <c r="C57" s="106"/>
      <c r="D57" s="72"/>
      <c r="E57" s="107"/>
      <c r="F57" s="71"/>
      <c r="G57" s="107"/>
      <c r="H57" s="71"/>
      <c r="I57" s="107"/>
      <c r="J57" s="71"/>
      <c r="K57" s="71"/>
      <c r="L57" s="71"/>
      <c r="M57" s="72"/>
      <c r="N57" s="246"/>
      <c r="O57" s="72"/>
      <c r="P57" s="109"/>
      <c r="Q57" s="71"/>
      <c r="R57" s="110"/>
      <c r="S57" s="72"/>
      <c r="T57" s="111"/>
      <c r="U57" s="72"/>
      <c r="V57" s="112"/>
      <c r="W57" s="71"/>
      <c r="X57" s="72"/>
      <c r="Y57" s="112"/>
      <c r="Z57" s="72"/>
      <c r="AA57" s="75"/>
      <c r="AB57" s="169"/>
      <c r="AC57" s="72"/>
      <c r="AD57" s="170"/>
      <c r="AE57" s="72"/>
      <c r="AF57" s="111"/>
      <c r="AG57" s="71"/>
      <c r="AH57" s="72"/>
      <c r="AI57" s="111"/>
      <c r="AJ57" s="71"/>
      <c r="AK57" s="72"/>
      <c r="AL57" s="111"/>
      <c r="AM57" s="72"/>
      <c r="AN57" s="111"/>
      <c r="AO57" s="72"/>
      <c r="AP57" s="156"/>
      <c r="AQ57" s="72"/>
      <c r="AR57" s="156"/>
      <c r="AS57" s="72"/>
      <c r="AT57" s="160"/>
      <c r="AU57" s="72"/>
      <c r="AV57" s="156"/>
      <c r="AW57" s="71"/>
      <c r="AX57" s="72"/>
      <c r="AY57" s="111"/>
      <c r="AZ57" s="71"/>
      <c r="BA57" s="72"/>
      <c r="BB57" s="75"/>
    </row>
    <row r="58" ht="16.5" customHeight="1" outlineLevel="1">
      <c r="A58" s="75"/>
      <c r="B58" s="105"/>
      <c r="C58" s="106"/>
      <c r="D58" s="72"/>
      <c r="E58" s="107"/>
      <c r="F58" s="71"/>
      <c r="G58" s="107"/>
      <c r="H58" s="71"/>
      <c r="I58" s="107"/>
      <c r="J58" s="71"/>
      <c r="K58" s="71"/>
      <c r="L58" s="71"/>
      <c r="M58" s="72"/>
      <c r="N58" s="246"/>
      <c r="O58" s="72"/>
      <c r="P58" s="109"/>
      <c r="Q58" s="71"/>
      <c r="R58" s="110"/>
      <c r="S58" s="72"/>
      <c r="T58" s="111"/>
      <c r="U58" s="72"/>
      <c r="V58" s="112"/>
      <c r="W58" s="71"/>
      <c r="X58" s="72"/>
      <c r="Y58" s="112"/>
      <c r="Z58" s="72"/>
      <c r="AA58" s="75"/>
      <c r="AB58" s="169"/>
      <c r="AC58" s="72"/>
      <c r="AD58" s="170"/>
      <c r="AE58" s="72"/>
      <c r="AF58" s="111"/>
      <c r="AG58" s="71"/>
      <c r="AH58" s="72"/>
      <c r="AI58" s="111"/>
      <c r="AJ58" s="71"/>
      <c r="AK58" s="72"/>
      <c r="AL58" s="111"/>
      <c r="AM58" s="72"/>
      <c r="AN58" s="111"/>
      <c r="AO58" s="72"/>
      <c r="AP58" s="156"/>
      <c r="AQ58" s="72"/>
      <c r="AR58" s="156"/>
      <c r="AS58" s="72"/>
      <c r="AT58" s="160"/>
      <c r="AU58" s="72"/>
      <c r="AV58" s="156"/>
      <c r="AW58" s="71"/>
      <c r="AX58" s="72"/>
      <c r="AY58" s="111"/>
      <c r="AZ58" s="71"/>
      <c r="BA58" s="72"/>
      <c r="BB58" s="75"/>
    </row>
    <row r="59" ht="16.5" customHeight="1" outlineLevel="1">
      <c r="A59" s="75"/>
      <c r="B59" s="105"/>
      <c r="C59" s="106"/>
      <c r="D59" s="72"/>
      <c r="E59" s="107"/>
      <c r="F59" s="71"/>
      <c r="G59" s="107"/>
      <c r="H59" s="71"/>
      <c r="I59" s="107"/>
      <c r="J59" s="71"/>
      <c r="K59" s="71"/>
      <c r="L59" s="71"/>
      <c r="M59" s="72"/>
      <c r="N59" s="246"/>
      <c r="O59" s="72"/>
      <c r="P59" s="109"/>
      <c r="Q59" s="71"/>
      <c r="R59" s="110"/>
      <c r="S59" s="72"/>
      <c r="T59" s="111"/>
      <c r="U59" s="72"/>
      <c r="V59" s="112"/>
      <c r="W59" s="71"/>
      <c r="X59" s="72"/>
      <c r="Y59" s="112"/>
      <c r="Z59" s="72"/>
      <c r="AA59" s="75"/>
      <c r="AB59" s="169"/>
      <c r="AC59" s="72"/>
      <c r="AD59" s="170"/>
      <c r="AE59" s="72"/>
      <c r="AF59" s="111"/>
      <c r="AG59" s="71"/>
      <c r="AH59" s="72"/>
      <c r="AI59" s="111"/>
      <c r="AJ59" s="71"/>
      <c r="AK59" s="72"/>
      <c r="AL59" s="111"/>
      <c r="AM59" s="72"/>
      <c r="AN59" s="111"/>
      <c r="AO59" s="72"/>
      <c r="AP59" s="156"/>
      <c r="AQ59" s="72"/>
      <c r="AR59" s="156"/>
      <c r="AS59" s="72"/>
      <c r="AT59" s="160"/>
      <c r="AU59" s="72"/>
      <c r="AV59" s="156"/>
      <c r="AW59" s="71"/>
      <c r="AX59" s="72"/>
      <c r="AY59" s="111"/>
      <c r="AZ59" s="71"/>
      <c r="BA59" s="72"/>
      <c r="BB59" s="75"/>
    </row>
    <row r="60" ht="16.5" customHeight="1" outlineLevel="1">
      <c r="A60" s="75"/>
      <c r="B60" s="105"/>
      <c r="C60" s="106"/>
      <c r="D60" s="72"/>
      <c r="E60" s="107"/>
      <c r="F60" s="71"/>
      <c r="G60" s="107"/>
      <c r="H60" s="71"/>
      <c r="I60" s="107"/>
      <c r="J60" s="71"/>
      <c r="K60" s="71"/>
      <c r="L60" s="71"/>
      <c r="M60" s="72"/>
      <c r="N60" s="246"/>
      <c r="O60" s="72"/>
      <c r="P60" s="109"/>
      <c r="Q60" s="71"/>
      <c r="R60" s="110"/>
      <c r="S60" s="72"/>
      <c r="T60" s="111"/>
      <c r="U60" s="72"/>
      <c r="V60" s="112"/>
      <c r="W60" s="71"/>
      <c r="X60" s="72"/>
      <c r="Y60" s="112"/>
      <c r="Z60" s="72"/>
      <c r="AA60" s="75"/>
      <c r="AB60" s="169"/>
      <c r="AC60" s="72"/>
      <c r="AD60" s="170"/>
      <c r="AE60" s="72"/>
      <c r="AF60" s="111"/>
      <c r="AG60" s="71"/>
      <c r="AH60" s="72"/>
      <c r="AI60" s="111"/>
      <c r="AJ60" s="71"/>
      <c r="AK60" s="72"/>
      <c r="AL60" s="111"/>
      <c r="AM60" s="72"/>
      <c r="AN60" s="111"/>
      <c r="AO60" s="72"/>
      <c r="AP60" s="156"/>
      <c r="AQ60" s="72"/>
      <c r="AR60" s="156"/>
      <c r="AS60" s="72"/>
      <c r="AT60" s="160"/>
      <c r="AU60" s="72"/>
      <c r="AV60" s="156"/>
      <c r="AW60" s="71"/>
      <c r="AX60" s="72"/>
      <c r="AY60" s="111"/>
      <c r="AZ60" s="71"/>
      <c r="BA60" s="72"/>
      <c r="BB60" s="75"/>
    </row>
    <row r="61" ht="16.5" customHeight="1" outlineLevel="1">
      <c r="A61" s="75"/>
      <c r="B61" s="105"/>
      <c r="C61" s="106"/>
      <c r="D61" s="72"/>
      <c r="E61" s="107"/>
      <c r="F61" s="71"/>
      <c r="G61" s="107"/>
      <c r="H61" s="71"/>
      <c r="I61" s="107"/>
      <c r="J61" s="71"/>
      <c r="K61" s="71"/>
      <c r="L61" s="71"/>
      <c r="M61" s="72"/>
      <c r="N61" s="246"/>
      <c r="O61" s="72"/>
      <c r="P61" s="109"/>
      <c r="Q61" s="71"/>
      <c r="R61" s="110"/>
      <c r="S61" s="72"/>
      <c r="T61" s="111"/>
      <c r="U61" s="72"/>
      <c r="V61" s="112"/>
      <c r="W61" s="71"/>
      <c r="X61" s="72"/>
      <c r="Y61" s="112"/>
      <c r="Z61" s="72"/>
      <c r="AA61" s="75"/>
      <c r="AB61" s="169"/>
      <c r="AC61" s="72"/>
      <c r="AD61" s="170"/>
      <c r="AE61" s="72"/>
      <c r="AF61" s="111"/>
      <c r="AG61" s="71"/>
      <c r="AH61" s="72"/>
      <c r="AI61" s="111"/>
      <c r="AJ61" s="71"/>
      <c r="AK61" s="72"/>
      <c r="AL61" s="111"/>
      <c r="AM61" s="72"/>
      <c r="AN61" s="111"/>
      <c r="AO61" s="72"/>
      <c r="AP61" s="156"/>
      <c r="AQ61" s="72"/>
      <c r="AR61" s="156"/>
      <c r="AS61" s="72"/>
      <c r="AT61" s="160"/>
      <c r="AU61" s="72"/>
      <c r="AV61" s="156"/>
      <c r="AW61" s="71"/>
      <c r="AX61" s="72"/>
      <c r="AY61" s="111"/>
      <c r="AZ61" s="71"/>
      <c r="BA61" s="72"/>
      <c r="BB61" s="75"/>
    </row>
    <row r="62" ht="16.5" customHeight="1" outlineLevel="1">
      <c r="A62" s="75"/>
      <c r="B62" s="105"/>
      <c r="C62" s="106"/>
      <c r="D62" s="72"/>
      <c r="E62" s="107"/>
      <c r="F62" s="71"/>
      <c r="G62" s="107"/>
      <c r="H62" s="71"/>
      <c r="I62" s="107"/>
      <c r="J62" s="71"/>
      <c r="K62" s="71"/>
      <c r="L62" s="71"/>
      <c r="M62" s="72"/>
      <c r="N62" s="246"/>
      <c r="O62" s="72"/>
      <c r="P62" s="109"/>
      <c r="Q62" s="71"/>
      <c r="R62" s="110"/>
      <c r="S62" s="72"/>
      <c r="T62" s="111"/>
      <c r="U62" s="72"/>
      <c r="V62" s="112"/>
      <c r="W62" s="71"/>
      <c r="X62" s="72"/>
      <c r="Y62" s="112"/>
      <c r="Z62" s="72"/>
      <c r="AA62" s="75"/>
      <c r="AB62" s="169"/>
      <c r="AC62" s="72"/>
      <c r="AD62" s="170"/>
      <c r="AE62" s="72"/>
      <c r="AF62" s="111"/>
      <c r="AG62" s="71"/>
      <c r="AH62" s="72"/>
      <c r="AI62" s="111"/>
      <c r="AJ62" s="71"/>
      <c r="AK62" s="72"/>
      <c r="AL62" s="111"/>
      <c r="AM62" s="72"/>
      <c r="AN62" s="111"/>
      <c r="AO62" s="72"/>
      <c r="AP62" s="156"/>
      <c r="AQ62" s="72"/>
      <c r="AR62" s="156"/>
      <c r="AS62" s="72"/>
      <c r="AT62" s="160"/>
      <c r="AU62" s="72"/>
      <c r="AV62" s="156"/>
      <c r="AW62" s="71"/>
      <c r="AX62" s="72"/>
      <c r="AY62" s="111"/>
      <c r="AZ62" s="71"/>
      <c r="BA62" s="72"/>
      <c r="BB62" s="75"/>
    </row>
    <row r="63" ht="16.5" customHeight="1" outlineLevel="1">
      <c r="A63" s="75"/>
      <c r="B63" s="105"/>
      <c r="C63" s="106"/>
      <c r="D63" s="72"/>
      <c r="E63" s="107"/>
      <c r="F63" s="71"/>
      <c r="G63" s="107"/>
      <c r="H63" s="71"/>
      <c r="I63" s="107"/>
      <c r="J63" s="71"/>
      <c r="K63" s="71"/>
      <c r="L63" s="71"/>
      <c r="M63" s="72"/>
      <c r="N63" s="246"/>
      <c r="O63" s="72"/>
      <c r="P63" s="109"/>
      <c r="Q63" s="71"/>
      <c r="R63" s="110"/>
      <c r="S63" s="72"/>
      <c r="T63" s="111"/>
      <c r="U63" s="72"/>
      <c r="V63" s="112"/>
      <c r="W63" s="71"/>
      <c r="X63" s="72"/>
      <c r="Y63" s="112"/>
      <c r="Z63" s="72"/>
      <c r="AA63" s="75"/>
      <c r="AB63" s="169"/>
      <c r="AC63" s="72"/>
      <c r="AD63" s="170"/>
      <c r="AE63" s="72"/>
      <c r="AF63" s="111"/>
      <c r="AG63" s="71"/>
      <c r="AH63" s="72"/>
      <c r="AI63" s="111"/>
      <c r="AJ63" s="71"/>
      <c r="AK63" s="72"/>
      <c r="AL63" s="111"/>
      <c r="AM63" s="72"/>
      <c r="AN63" s="111"/>
      <c r="AO63" s="72"/>
      <c r="AP63" s="156"/>
      <c r="AQ63" s="72"/>
      <c r="AR63" s="156"/>
      <c r="AS63" s="72"/>
      <c r="AT63" s="160"/>
      <c r="AU63" s="72"/>
      <c r="AV63" s="156"/>
      <c r="AW63" s="71"/>
      <c r="AX63" s="72"/>
      <c r="AY63" s="111"/>
      <c r="AZ63" s="71"/>
      <c r="BA63" s="72"/>
      <c r="BB63" s="75"/>
    </row>
    <row r="64" ht="16.5" customHeight="1" outlineLevel="1">
      <c r="A64" s="75"/>
      <c r="B64" s="105"/>
      <c r="C64" s="106"/>
      <c r="D64" s="72"/>
      <c r="E64" s="107"/>
      <c r="F64" s="71"/>
      <c r="G64" s="107"/>
      <c r="H64" s="71"/>
      <c r="I64" s="107"/>
      <c r="J64" s="71"/>
      <c r="K64" s="71"/>
      <c r="L64" s="71"/>
      <c r="M64" s="72"/>
      <c r="N64" s="246"/>
      <c r="O64" s="72"/>
      <c r="P64" s="109"/>
      <c r="Q64" s="71"/>
      <c r="R64" s="110"/>
      <c r="S64" s="72"/>
      <c r="T64" s="111"/>
      <c r="U64" s="72"/>
      <c r="V64" s="112"/>
      <c r="W64" s="71"/>
      <c r="X64" s="72"/>
      <c r="Y64" s="112"/>
      <c r="Z64" s="72"/>
      <c r="AA64" s="75"/>
      <c r="AB64" s="169"/>
      <c r="AC64" s="72"/>
      <c r="AD64" s="170"/>
      <c r="AE64" s="72"/>
      <c r="AF64" s="111"/>
      <c r="AG64" s="71"/>
      <c r="AH64" s="72"/>
      <c r="AI64" s="111"/>
      <c r="AJ64" s="71"/>
      <c r="AK64" s="72"/>
      <c r="AL64" s="111"/>
      <c r="AM64" s="72"/>
      <c r="AN64" s="111"/>
      <c r="AO64" s="72"/>
      <c r="AP64" s="156"/>
      <c r="AQ64" s="72"/>
      <c r="AR64" s="156"/>
      <c r="AS64" s="72"/>
      <c r="AT64" s="160"/>
      <c r="AU64" s="72"/>
      <c r="AV64" s="156"/>
      <c r="AW64" s="71"/>
      <c r="AX64" s="72"/>
      <c r="AY64" s="111"/>
      <c r="AZ64" s="71"/>
      <c r="BA64" s="72"/>
      <c r="BB64" s="75"/>
    </row>
    <row r="65" ht="16.5" customHeight="1" outlineLevel="1">
      <c r="A65" s="75"/>
      <c r="B65" s="105"/>
      <c r="C65" s="106"/>
      <c r="D65" s="72"/>
      <c r="E65" s="107"/>
      <c r="F65" s="71"/>
      <c r="G65" s="107"/>
      <c r="H65" s="71"/>
      <c r="I65" s="107"/>
      <c r="J65" s="71"/>
      <c r="K65" s="71"/>
      <c r="L65" s="71"/>
      <c r="M65" s="72"/>
      <c r="N65" s="246"/>
      <c r="O65" s="72"/>
      <c r="P65" s="109"/>
      <c r="Q65" s="71"/>
      <c r="R65" s="110"/>
      <c r="S65" s="72"/>
      <c r="T65" s="111"/>
      <c r="U65" s="72"/>
      <c r="V65" s="112"/>
      <c r="W65" s="71"/>
      <c r="X65" s="72"/>
      <c r="Y65" s="112"/>
      <c r="Z65" s="72"/>
      <c r="AA65" s="75"/>
      <c r="AB65" s="169"/>
      <c r="AC65" s="72"/>
      <c r="AD65" s="170"/>
      <c r="AE65" s="72"/>
      <c r="AF65" s="111"/>
      <c r="AG65" s="71"/>
      <c r="AH65" s="72"/>
      <c r="AI65" s="111"/>
      <c r="AJ65" s="71"/>
      <c r="AK65" s="72"/>
      <c r="AL65" s="111"/>
      <c r="AM65" s="72"/>
      <c r="AN65" s="111"/>
      <c r="AO65" s="72"/>
      <c r="AP65" s="156"/>
      <c r="AQ65" s="72"/>
      <c r="AR65" s="156"/>
      <c r="AS65" s="72"/>
      <c r="AT65" s="160"/>
      <c r="AU65" s="72"/>
      <c r="AV65" s="156"/>
      <c r="AW65" s="71"/>
      <c r="AX65" s="72"/>
      <c r="AY65" s="111"/>
      <c r="AZ65" s="71"/>
      <c r="BA65" s="72"/>
      <c r="BB65" s="75"/>
    </row>
    <row r="66" ht="16.5" customHeight="1" outlineLevel="1">
      <c r="A66" s="75"/>
      <c r="B66" s="105"/>
      <c r="C66" s="106"/>
      <c r="D66" s="72"/>
      <c r="E66" s="107"/>
      <c r="F66" s="71"/>
      <c r="G66" s="107"/>
      <c r="H66" s="71"/>
      <c r="I66" s="107"/>
      <c r="J66" s="71"/>
      <c r="K66" s="71"/>
      <c r="L66" s="71"/>
      <c r="M66" s="72"/>
      <c r="N66" s="246"/>
      <c r="O66" s="72"/>
      <c r="P66" s="109"/>
      <c r="Q66" s="71"/>
      <c r="R66" s="110"/>
      <c r="S66" s="72"/>
      <c r="T66" s="111"/>
      <c r="U66" s="72"/>
      <c r="V66" s="112"/>
      <c r="W66" s="71"/>
      <c r="X66" s="72"/>
      <c r="Y66" s="112"/>
      <c r="Z66" s="72"/>
      <c r="AA66" s="75"/>
      <c r="AB66" s="169"/>
      <c r="AC66" s="72"/>
      <c r="AD66" s="170"/>
      <c r="AE66" s="72"/>
      <c r="AF66" s="111"/>
      <c r="AG66" s="71"/>
      <c r="AH66" s="72"/>
      <c r="AI66" s="111"/>
      <c r="AJ66" s="71"/>
      <c r="AK66" s="72"/>
      <c r="AL66" s="111"/>
      <c r="AM66" s="72"/>
      <c r="AN66" s="111"/>
      <c r="AO66" s="72"/>
      <c r="AP66" s="156"/>
      <c r="AQ66" s="72"/>
      <c r="AR66" s="156"/>
      <c r="AS66" s="72"/>
      <c r="AT66" s="160"/>
      <c r="AU66" s="72"/>
      <c r="AV66" s="156"/>
      <c r="AW66" s="71"/>
      <c r="AX66" s="72"/>
      <c r="AY66" s="111"/>
      <c r="AZ66" s="71"/>
      <c r="BA66" s="72"/>
      <c r="BB66" s="75"/>
    </row>
    <row r="67" ht="16.5" customHeight="1" outlineLevel="1">
      <c r="A67" s="75"/>
      <c r="B67" s="105"/>
      <c r="C67" s="106"/>
      <c r="D67" s="72"/>
      <c r="E67" s="107"/>
      <c r="F67" s="71"/>
      <c r="G67" s="107"/>
      <c r="H67" s="71"/>
      <c r="I67" s="107"/>
      <c r="J67" s="71"/>
      <c r="K67" s="71"/>
      <c r="L67" s="71"/>
      <c r="M67" s="72"/>
      <c r="N67" s="246"/>
      <c r="O67" s="72"/>
      <c r="P67" s="109"/>
      <c r="Q67" s="71"/>
      <c r="R67" s="110"/>
      <c r="S67" s="72"/>
      <c r="T67" s="111"/>
      <c r="U67" s="72"/>
      <c r="V67" s="112"/>
      <c r="W67" s="71"/>
      <c r="X67" s="72"/>
      <c r="Y67" s="112"/>
      <c r="Z67" s="72"/>
      <c r="AA67" s="75"/>
      <c r="AB67" s="169"/>
      <c r="AC67" s="72"/>
      <c r="AD67" s="170"/>
      <c r="AE67" s="72"/>
      <c r="AF67" s="111"/>
      <c r="AG67" s="71"/>
      <c r="AH67" s="72"/>
      <c r="AI67" s="111"/>
      <c r="AJ67" s="71"/>
      <c r="AK67" s="72"/>
      <c r="AL67" s="111"/>
      <c r="AM67" s="72"/>
      <c r="AN67" s="111"/>
      <c r="AO67" s="72"/>
      <c r="AP67" s="156"/>
      <c r="AQ67" s="72"/>
      <c r="AR67" s="156"/>
      <c r="AS67" s="72"/>
      <c r="AT67" s="160"/>
      <c r="AU67" s="72"/>
      <c r="AV67" s="156"/>
      <c r="AW67" s="71"/>
      <c r="AX67" s="72"/>
      <c r="AY67" s="111"/>
      <c r="AZ67" s="71"/>
      <c r="BA67" s="72"/>
      <c r="BB67" s="75"/>
    </row>
    <row r="68" ht="16.5" customHeight="1" outlineLevel="1">
      <c r="A68" s="75"/>
      <c r="B68" s="105"/>
      <c r="C68" s="106"/>
      <c r="D68" s="72"/>
      <c r="E68" s="107"/>
      <c r="F68" s="71"/>
      <c r="G68" s="107"/>
      <c r="H68" s="71"/>
      <c r="I68" s="107"/>
      <c r="J68" s="71"/>
      <c r="K68" s="71"/>
      <c r="L68" s="71"/>
      <c r="M68" s="72"/>
      <c r="N68" s="246"/>
      <c r="O68" s="72"/>
      <c r="P68" s="109"/>
      <c r="Q68" s="71"/>
      <c r="R68" s="110"/>
      <c r="S68" s="72"/>
      <c r="T68" s="111"/>
      <c r="U68" s="72"/>
      <c r="V68" s="112"/>
      <c r="W68" s="71"/>
      <c r="X68" s="72"/>
      <c r="Y68" s="112"/>
      <c r="Z68" s="72"/>
      <c r="AA68" s="75"/>
      <c r="AB68" s="169"/>
      <c r="AC68" s="72"/>
      <c r="AD68" s="170"/>
      <c r="AE68" s="72"/>
      <c r="AF68" s="111"/>
      <c r="AG68" s="71"/>
      <c r="AH68" s="72"/>
      <c r="AI68" s="111"/>
      <c r="AJ68" s="71"/>
      <c r="AK68" s="72"/>
      <c r="AL68" s="111"/>
      <c r="AM68" s="72"/>
      <c r="AN68" s="111"/>
      <c r="AO68" s="72"/>
      <c r="AP68" s="156"/>
      <c r="AQ68" s="72"/>
      <c r="AR68" s="156"/>
      <c r="AS68" s="72"/>
      <c r="AT68" s="160"/>
      <c r="AU68" s="72"/>
      <c r="AV68" s="156"/>
      <c r="AW68" s="71"/>
      <c r="AX68" s="72"/>
      <c r="AY68" s="111"/>
      <c r="AZ68" s="71"/>
      <c r="BA68" s="72"/>
      <c r="BB68" s="75"/>
    </row>
    <row r="69" ht="16.5" customHeight="1" outlineLevel="1">
      <c r="A69" s="75"/>
      <c r="B69" s="105"/>
      <c r="C69" s="106"/>
      <c r="D69" s="72"/>
      <c r="E69" s="107"/>
      <c r="F69" s="71"/>
      <c r="G69" s="107"/>
      <c r="H69" s="71"/>
      <c r="I69" s="107"/>
      <c r="J69" s="71"/>
      <c r="K69" s="71"/>
      <c r="L69" s="71"/>
      <c r="M69" s="72"/>
      <c r="N69" s="246"/>
      <c r="O69" s="72"/>
      <c r="P69" s="109"/>
      <c r="Q69" s="71"/>
      <c r="R69" s="110"/>
      <c r="S69" s="72"/>
      <c r="T69" s="111"/>
      <c r="U69" s="72"/>
      <c r="V69" s="112"/>
      <c r="W69" s="71"/>
      <c r="X69" s="72"/>
      <c r="Y69" s="112"/>
      <c r="Z69" s="72"/>
      <c r="AA69" s="75"/>
      <c r="AB69" s="169"/>
      <c r="AC69" s="72"/>
      <c r="AD69" s="170"/>
      <c r="AE69" s="72"/>
      <c r="AF69" s="111"/>
      <c r="AG69" s="71"/>
      <c r="AH69" s="72"/>
      <c r="AI69" s="111"/>
      <c r="AJ69" s="71"/>
      <c r="AK69" s="72"/>
      <c r="AL69" s="111"/>
      <c r="AM69" s="72"/>
      <c r="AN69" s="111"/>
      <c r="AO69" s="72"/>
      <c r="AP69" s="156"/>
      <c r="AQ69" s="72"/>
      <c r="AR69" s="156"/>
      <c r="AS69" s="72"/>
      <c r="AT69" s="160"/>
      <c r="AU69" s="72"/>
      <c r="AV69" s="156"/>
      <c r="AW69" s="71"/>
      <c r="AX69" s="72"/>
      <c r="AY69" s="111"/>
      <c r="AZ69" s="71"/>
      <c r="BA69" s="72"/>
      <c r="BB69" s="75"/>
    </row>
    <row r="70" ht="16.5" customHeight="1" outlineLevel="1">
      <c r="A70" s="75"/>
      <c r="B70" s="105"/>
      <c r="C70" s="106"/>
      <c r="D70" s="72"/>
      <c r="E70" s="107"/>
      <c r="F70" s="71"/>
      <c r="G70" s="107"/>
      <c r="H70" s="71"/>
      <c r="I70" s="107"/>
      <c r="J70" s="71"/>
      <c r="K70" s="71"/>
      <c r="L70" s="71"/>
      <c r="M70" s="72"/>
      <c r="N70" s="246"/>
      <c r="O70" s="72"/>
      <c r="P70" s="109"/>
      <c r="Q70" s="71"/>
      <c r="R70" s="110"/>
      <c r="S70" s="72"/>
      <c r="T70" s="111"/>
      <c r="U70" s="72"/>
      <c r="V70" s="112"/>
      <c r="W70" s="71"/>
      <c r="X70" s="72"/>
      <c r="Y70" s="112"/>
      <c r="Z70" s="72"/>
      <c r="AA70" s="75"/>
      <c r="AB70" s="169"/>
      <c r="AC70" s="72"/>
      <c r="AD70" s="170"/>
      <c r="AE70" s="72"/>
      <c r="AF70" s="111"/>
      <c r="AG70" s="71"/>
      <c r="AH70" s="72"/>
      <c r="AI70" s="111"/>
      <c r="AJ70" s="71"/>
      <c r="AK70" s="72"/>
      <c r="AL70" s="111"/>
      <c r="AM70" s="72"/>
      <c r="AN70" s="111"/>
      <c r="AO70" s="72"/>
      <c r="AP70" s="156"/>
      <c r="AQ70" s="72"/>
      <c r="AR70" s="156"/>
      <c r="AS70" s="72"/>
      <c r="AT70" s="160"/>
      <c r="AU70" s="72"/>
      <c r="AV70" s="156"/>
      <c r="AW70" s="71"/>
      <c r="AX70" s="72"/>
      <c r="AY70" s="111"/>
      <c r="AZ70" s="71"/>
      <c r="BA70" s="72"/>
      <c r="BB70" s="75"/>
    </row>
    <row r="71" ht="16.5" customHeight="1" outlineLevel="1">
      <c r="A71" s="75"/>
      <c r="B71" s="105"/>
      <c r="C71" s="106"/>
      <c r="D71" s="72"/>
      <c r="E71" s="107"/>
      <c r="F71" s="71"/>
      <c r="G71" s="107"/>
      <c r="H71" s="71"/>
      <c r="I71" s="107"/>
      <c r="J71" s="71"/>
      <c r="K71" s="71"/>
      <c r="L71" s="71"/>
      <c r="M71" s="72"/>
      <c r="N71" s="246"/>
      <c r="O71" s="72"/>
      <c r="P71" s="109"/>
      <c r="Q71" s="71"/>
      <c r="R71" s="110"/>
      <c r="S71" s="72"/>
      <c r="T71" s="111"/>
      <c r="U71" s="72"/>
      <c r="V71" s="112"/>
      <c r="W71" s="71"/>
      <c r="X71" s="72"/>
      <c r="Y71" s="112"/>
      <c r="Z71" s="72"/>
      <c r="AA71" s="75"/>
      <c r="AB71" s="169"/>
      <c r="AC71" s="72"/>
      <c r="AD71" s="170"/>
      <c r="AE71" s="72"/>
      <c r="AF71" s="111"/>
      <c r="AG71" s="71"/>
      <c r="AH71" s="72"/>
      <c r="AI71" s="111"/>
      <c r="AJ71" s="71"/>
      <c r="AK71" s="72"/>
      <c r="AL71" s="111"/>
      <c r="AM71" s="72"/>
      <c r="AN71" s="111"/>
      <c r="AO71" s="72"/>
      <c r="AP71" s="156"/>
      <c r="AQ71" s="72"/>
      <c r="AR71" s="156"/>
      <c r="AS71" s="72"/>
      <c r="AT71" s="160"/>
      <c r="AU71" s="72"/>
      <c r="AV71" s="156"/>
      <c r="AW71" s="71"/>
      <c r="AX71" s="72"/>
      <c r="AY71" s="111"/>
      <c r="AZ71" s="71"/>
      <c r="BA71" s="72"/>
      <c r="BB71" s="75"/>
    </row>
    <row r="72" ht="16.5" customHeight="1" outlineLevel="1">
      <c r="A72" s="75"/>
      <c r="B72" s="105"/>
      <c r="C72" s="106"/>
      <c r="D72" s="72"/>
      <c r="E72" s="107"/>
      <c r="F72" s="71"/>
      <c r="G72" s="107"/>
      <c r="H72" s="71"/>
      <c r="I72" s="107"/>
      <c r="J72" s="71"/>
      <c r="K72" s="71"/>
      <c r="L72" s="71"/>
      <c r="M72" s="72"/>
      <c r="N72" s="246"/>
      <c r="O72" s="72"/>
      <c r="P72" s="109"/>
      <c r="Q72" s="71"/>
      <c r="R72" s="110"/>
      <c r="S72" s="72"/>
      <c r="T72" s="111"/>
      <c r="U72" s="72"/>
      <c r="V72" s="112"/>
      <c r="W72" s="71"/>
      <c r="X72" s="72"/>
      <c r="Y72" s="112"/>
      <c r="Z72" s="72"/>
      <c r="AA72" s="75"/>
      <c r="AB72" s="169"/>
      <c r="AC72" s="72"/>
      <c r="AD72" s="170"/>
      <c r="AE72" s="72"/>
      <c r="AF72" s="111"/>
      <c r="AG72" s="71"/>
      <c r="AH72" s="72"/>
      <c r="AI72" s="111"/>
      <c r="AJ72" s="71"/>
      <c r="AK72" s="72"/>
      <c r="AL72" s="111"/>
      <c r="AM72" s="72"/>
      <c r="AN72" s="111"/>
      <c r="AO72" s="72"/>
      <c r="AP72" s="156"/>
      <c r="AQ72" s="72"/>
      <c r="AR72" s="156"/>
      <c r="AS72" s="72"/>
      <c r="AT72" s="160"/>
      <c r="AU72" s="72"/>
      <c r="AV72" s="156"/>
      <c r="AW72" s="71"/>
      <c r="AX72" s="72"/>
      <c r="AY72" s="111"/>
      <c r="AZ72" s="71"/>
      <c r="BA72" s="72"/>
      <c r="BB72" s="75"/>
    </row>
    <row r="73" ht="16.5" customHeight="1" outlineLevel="1">
      <c r="A73" s="75"/>
      <c r="B73" s="105"/>
      <c r="C73" s="106"/>
      <c r="D73" s="72"/>
      <c r="E73" s="107"/>
      <c r="F73" s="71"/>
      <c r="G73" s="107"/>
      <c r="H73" s="71"/>
      <c r="I73" s="107"/>
      <c r="J73" s="71"/>
      <c r="K73" s="71"/>
      <c r="L73" s="71"/>
      <c r="M73" s="72"/>
      <c r="N73" s="246"/>
      <c r="O73" s="72"/>
      <c r="P73" s="109"/>
      <c r="Q73" s="71"/>
      <c r="R73" s="110"/>
      <c r="S73" s="72"/>
      <c r="T73" s="111"/>
      <c r="U73" s="72"/>
      <c r="V73" s="112"/>
      <c r="W73" s="71"/>
      <c r="X73" s="72"/>
      <c r="Y73" s="112"/>
      <c r="Z73" s="72"/>
      <c r="AA73" s="75"/>
      <c r="AB73" s="169"/>
      <c r="AC73" s="72"/>
      <c r="AD73" s="170"/>
      <c r="AE73" s="72"/>
      <c r="AF73" s="170"/>
      <c r="AG73" s="71"/>
      <c r="AH73" s="72"/>
      <c r="AI73" s="170"/>
      <c r="AJ73" s="71"/>
      <c r="AK73" s="72"/>
      <c r="AL73" s="170"/>
      <c r="AM73" s="72"/>
      <c r="AN73" s="111"/>
      <c r="AO73" s="72"/>
      <c r="AP73" s="156"/>
      <c r="AQ73" s="72"/>
      <c r="AR73" s="156"/>
      <c r="AS73" s="72"/>
      <c r="AT73" s="160"/>
      <c r="AU73" s="72"/>
      <c r="AV73" s="156"/>
      <c r="AW73" s="71"/>
      <c r="AX73" s="72"/>
      <c r="AY73" s="111"/>
      <c r="AZ73" s="71"/>
      <c r="BA73" s="72"/>
      <c r="BB73" s="75"/>
    </row>
    <row r="74" ht="16.5" customHeight="1" outlineLevel="1">
      <c r="A74" s="75"/>
      <c r="B74" s="105"/>
      <c r="C74" s="106"/>
      <c r="D74" s="72"/>
      <c r="E74" s="107"/>
      <c r="F74" s="71"/>
      <c r="G74" s="107"/>
      <c r="H74" s="71"/>
      <c r="I74" s="107"/>
      <c r="J74" s="71"/>
      <c r="K74" s="71"/>
      <c r="L74" s="71"/>
      <c r="M74" s="72"/>
      <c r="N74" s="246"/>
      <c r="O74" s="72"/>
      <c r="P74" s="109"/>
      <c r="Q74" s="71"/>
      <c r="R74" s="110"/>
      <c r="S74" s="72"/>
      <c r="T74" s="111"/>
      <c r="U74" s="72"/>
      <c r="V74" s="112"/>
      <c r="W74" s="71"/>
      <c r="X74" s="72"/>
      <c r="Y74" s="112"/>
      <c r="Z74" s="72"/>
      <c r="AA74" s="75"/>
      <c r="AB74" s="169"/>
      <c r="AC74" s="72"/>
      <c r="AD74" s="170"/>
      <c r="AE74" s="72"/>
      <c r="AF74" s="170"/>
      <c r="AG74" s="71"/>
      <c r="AH74" s="72"/>
      <c r="AI74" s="170"/>
      <c r="AJ74" s="71"/>
      <c r="AK74" s="72"/>
      <c r="AL74" s="170"/>
      <c r="AM74" s="72"/>
      <c r="AN74" s="111"/>
      <c r="AO74" s="72"/>
      <c r="AP74" s="156"/>
      <c r="AQ74" s="72"/>
      <c r="AR74" s="156"/>
      <c r="AS74" s="72"/>
      <c r="AT74" s="160"/>
      <c r="AU74" s="72"/>
      <c r="AV74" s="156"/>
      <c r="AW74" s="71"/>
      <c r="AX74" s="72"/>
      <c r="AY74" s="111"/>
      <c r="AZ74" s="71"/>
      <c r="BA74" s="72"/>
      <c r="BB74" s="75"/>
    </row>
    <row r="75" ht="16.5" customHeight="1" outlineLevel="1">
      <c r="A75" s="75"/>
      <c r="B75" s="105"/>
      <c r="C75" s="106"/>
      <c r="D75" s="72"/>
      <c r="E75" s="107"/>
      <c r="F75" s="71"/>
      <c r="G75" s="107"/>
      <c r="H75" s="71"/>
      <c r="I75" s="107"/>
      <c r="J75" s="71"/>
      <c r="K75" s="71"/>
      <c r="L75" s="71"/>
      <c r="M75" s="72"/>
      <c r="N75" s="246"/>
      <c r="O75" s="72"/>
      <c r="P75" s="109"/>
      <c r="Q75" s="71"/>
      <c r="R75" s="110"/>
      <c r="S75" s="72"/>
      <c r="T75" s="111"/>
      <c r="U75" s="72"/>
      <c r="V75" s="112"/>
      <c r="W75" s="71"/>
      <c r="X75" s="72"/>
      <c r="Y75" s="112"/>
      <c r="Z75" s="72"/>
      <c r="AA75" s="75"/>
      <c r="AB75" s="169"/>
      <c r="AC75" s="72"/>
      <c r="AD75" s="170"/>
      <c r="AE75" s="72"/>
      <c r="AF75" s="170"/>
      <c r="AG75" s="71"/>
      <c r="AH75" s="72"/>
      <c r="AI75" s="170"/>
      <c r="AJ75" s="71"/>
      <c r="AK75" s="72"/>
      <c r="AL75" s="170"/>
      <c r="AM75" s="72"/>
      <c r="AN75" s="111"/>
      <c r="AO75" s="72"/>
      <c r="AP75" s="156"/>
      <c r="AQ75" s="72"/>
      <c r="AR75" s="156"/>
      <c r="AS75" s="72"/>
      <c r="AT75" s="160"/>
      <c r="AU75" s="72"/>
      <c r="AV75" s="156"/>
      <c r="AW75" s="71"/>
      <c r="AX75" s="72"/>
      <c r="AY75" s="111"/>
      <c r="AZ75" s="71"/>
      <c r="BA75" s="72"/>
      <c r="BB75" s="75"/>
    </row>
    <row r="76" ht="16.5" customHeight="1" outlineLevel="1">
      <c r="A76" s="75"/>
      <c r="B76" s="105"/>
      <c r="C76" s="106"/>
      <c r="D76" s="72"/>
      <c r="E76" s="107"/>
      <c r="F76" s="71"/>
      <c r="G76" s="107"/>
      <c r="H76" s="71"/>
      <c r="I76" s="107"/>
      <c r="J76" s="71"/>
      <c r="K76" s="71"/>
      <c r="L76" s="71"/>
      <c r="M76" s="72"/>
      <c r="N76" s="246"/>
      <c r="O76" s="72"/>
      <c r="P76" s="109"/>
      <c r="Q76" s="71"/>
      <c r="R76" s="110"/>
      <c r="S76" s="72"/>
      <c r="T76" s="111"/>
      <c r="U76" s="72"/>
      <c r="V76" s="112"/>
      <c r="W76" s="71"/>
      <c r="X76" s="72"/>
      <c r="Y76" s="112"/>
      <c r="Z76" s="72"/>
      <c r="AA76" s="75"/>
      <c r="AB76" s="169"/>
      <c r="AC76" s="72"/>
      <c r="AD76" s="170"/>
      <c r="AE76" s="72"/>
      <c r="AF76" s="170"/>
      <c r="AG76" s="71"/>
      <c r="AH76" s="72"/>
      <c r="AI76" s="170"/>
      <c r="AJ76" s="71"/>
      <c r="AK76" s="72"/>
      <c r="AL76" s="170"/>
      <c r="AM76" s="72"/>
      <c r="AN76" s="111"/>
      <c r="AO76" s="72"/>
      <c r="AP76" s="156"/>
      <c r="AQ76" s="72"/>
      <c r="AR76" s="156"/>
      <c r="AS76" s="72"/>
      <c r="AT76" s="160"/>
      <c r="AU76" s="72"/>
      <c r="AV76" s="156"/>
      <c r="AW76" s="71"/>
      <c r="AX76" s="72"/>
      <c r="AY76" s="111"/>
      <c r="AZ76" s="71"/>
      <c r="BA76" s="72"/>
      <c r="BB76" s="75"/>
    </row>
    <row r="77" ht="16.5" customHeight="1" outlineLevel="1">
      <c r="A77" s="75"/>
      <c r="B77" s="105"/>
      <c r="C77" s="106"/>
      <c r="D77" s="72"/>
      <c r="E77" s="107"/>
      <c r="F77" s="71"/>
      <c r="G77" s="107"/>
      <c r="H77" s="71"/>
      <c r="I77" s="107"/>
      <c r="J77" s="71"/>
      <c r="K77" s="71"/>
      <c r="L77" s="71"/>
      <c r="M77" s="72"/>
      <c r="N77" s="246"/>
      <c r="O77" s="72"/>
      <c r="P77" s="109"/>
      <c r="Q77" s="71"/>
      <c r="R77" s="110"/>
      <c r="S77" s="72"/>
      <c r="T77" s="111"/>
      <c r="U77" s="72"/>
      <c r="V77" s="112"/>
      <c r="W77" s="71"/>
      <c r="X77" s="72"/>
      <c r="Y77" s="112"/>
      <c r="Z77" s="72"/>
      <c r="AA77" s="75"/>
      <c r="AB77" s="169"/>
      <c r="AC77" s="72"/>
      <c r="AD77" s="170"/>
      <c r="AE77" s="72"/>
      <c r="AF77" s="170"/>
      <c r="AG77" s="71"/>
      <c r="AH77" s="72"/>
      <c r="AI77" s="170"/>
      <c r="AJ77" s="71"/>
      <c r="AK77" s="72"/>
      <c r="AL77" s="170"/>
      <c r="AM77" s="72"/>
      <c r="AN77" s="111"/>
      <c r="AO77" s="72"/>
      <c r="AP77" s="156"/>
      <c r="AQ77" s="72"/>
      <c r="AR77" s="156"/>
      <c r="AS77" s="72"/>
      <c r="AT77" s="160"/>
      <c r="AU77" s="72"/>
      <c r="AV77" s="156"/>
      <c r="AW77" s="71"/>
      <c r="AX77" s="72"/>
      <c r="AY77" s="111"/>
      <c r="AZ77" s="71"/>
      <c r="BA77" s="72"/>
      <c r="BB77" s="75"/>
    </row>
    <row r="78" ht="16.5" customHeight="1" outlineLevel="1">
      <c r="A78" s="75"/>
      <c r="B78" s="105"/>
      <c r="C78" s="106"/>
      <c r="D78" s="72"/>
      <c r="E78" s="107"/>
      <c r="F78" s="71"/>
      <c r="G78" s="107"/>
      <c r="H78" s="71"/>
      <c r="I78" s="107"/>
      <c r="J78" s="71"/>
      <c r="K78" s="71"/>
      <c r="L78" s="71"/>
      <c r="M78" s="72"/>
      <c r="N78" s="246"/>
      <c r="O78" s="72"/>
      <c r="P78" s="109"/>
      <c r="Q78" s="71"/>
      <c r="R78" s="110"/>
      <c r="S78" s="72"/>
      <c r="T78" s="111"/>
      <c r="U78" s="72"/>
      <c r="V78" s="112"/>
      <c r="W78" s="71"/>
      <c r="X78" s="72"/>
      <c r="Y78" s="112"/>
      <c r="Z78" s="72"/>
      <c r="AA78" s="75"/>
      <c r="AB78" s="169"/>
      <c r="AC78" s="72"/>
      <c r="AD78" s="170"/>
      <c r="AE78" s="72"/>
      <c r="AF78" s="170"/>
      <c r="AG78" s="71"/>
      <c r="AH78" s="72"/>
      <c r="AI78" s="170"/>
      <c r="AJ78" s="71"/>
      <c r="AK78" s="72"/>
      <c r="AL78" s="170"/>
      <c r="AM78" s="72"/>
      <c r="AN78" s="111"/>
      <c r="AO78" s="72"/>
      <c r="AP78" s="156"/>
      <c r="AQ78" s="72"/>
      <c r="AR78" s="156"/>
      <c r="AS78" s="72"/>
      <c r="AT78" s="160"/>
      <c r="AU78" s="72"/>
      <c r="AV78" s="156"/>
      <c r="AW78" s="71"/>
      <c r="AX78" s="72"/>
      <c r="AY78" s="111"/>
      <c r="AZ78" s="71"/>
      <c r="BA78" s="72"/>
      <c r="BB78" s="75"/>
    </row>
    <row r="79" ht="16.5" customHeight="1" outlineLevel="1">
      <c r="A79" s="75"/>
      <c r="B79" s="105"/>
      <c r="C79" s="106"/>
      <c r="D79" s="72"/>
      <c r="E79" s="107"/>
      <c r="F79" s="71"/>
      <c r="G79" s="107"/>
      <c r="H79" s="71"/>
      <c r="I79" s="107"/>
      <c r="J79" s="71"/>
      <c r="K79" s="71"/>
      <c r="L79" s="71"/>
      <c r="M79" s="72"/>
      <c r="N79" s="246"/>
      <c r="O79" s="72"/>
      <c r="P79" s="109"/>
      <c r="Q79" s="71"/>
      <c r="R79" s="110"/>
      <c r="S79" s="72"/>
      <c r="T79" s="111"/>
      <c r="U79" s="72"/>
      <c r="V79" s="112"/>
      <c r="W79" s="71"/>
      <c r="X79" s="72"/>
      <c r="Y79" s="112"/>
      <c r="Z79" s="72"/>
      <c r="AA79" s="75"/>
      <c r="AB79" s="169"/>
      <c r="AC79" s="72"/>
      <c r="AD79" s="170"/>
      <c r="AE79" s="72"/>
      <c r="AF79" s="170"/>
      <c r="AG79" s="71"/>
      <c r="AH79" s="72"/>
      <c r="AI79" s="170"/>
      <c r="AJ79" s="71"/>
      <c r="AK79" s="72"/>
      <c r="AL79" s="170"/>
      <c r="AM79" s="72"/>
      <c r="AN79" s="111"/>
      <c r="AO79" s="72"/>
      <c r="AP79" s="156"/>
      <c r="AQ79" s="72"/>
      <c r="AR79" s="156"/>
      <c r="AS79" s="72"/>
      <c r="AT79" s="160"/>
      <c r="AU79" s="72"/>
      <c r="AV79" s="156"/>
      <c r="AW79" s="71"/>
      <c r="AX79" s="72"/>
      <c r="AY79" s="111"/>
      <c r="AZ79" s="71"/>
      <c r="BA79" s="72"/>
      <c r="BB79" s="75"/>
    </row>
    <row r="80" ht="16.5" customHeight="1" outlineLevel="1">
      <c r="A80" s="75"/>
      <c r="B80" s="105"/>
      <c r="C80" s="106"/>
      <c r="D80" s="72"/>
      <c r="E80" s="107"/>
      <c r="F80" s="71"/>
      <c r="G80" s="107"/>
      <c r="H80" s="71"/>
      <c r="I80" s="107"/>
      <c r="J80" s="71"/>
      <c r="K80" s="71"/>
      <c r="L80" s="71"/>
      <c r="M80" s="72"/>
      <c r="N80" s="246"/>
      <c r="O80" s="72"/>
      <c r="P80" s="109"/>
      <c r="Q80" s="71"/>
      <c r="R80" s="110"/>
      <c r="S80" s="72"/>
      <c r="T80" s="111"/>
      <c r="U80" s="72"/>
      <c r="V80" s="112"/>
      <c r="W80" s="71"/>
      <c r="X80" s="72"/>
      <c r="Y80" s="112"/>
      <c r="Z80" s="72"/>
      <c r="AA80" s="75"/>
      <c r="AB80" s="169"/>
      <c r="AC80" s="72"/>
      <c r="AD80" s="170"/>
      <c r="AE80" s="72"/>
      <c r="AF80" s="170"/>
      <c r="AG80" s="71"/>
      <c r="AH80" s="72"/>
      <c r="AI80" s="170"/>
      <c r="AJ80" s="71"/>
      <c r="AK80" s="72"/>
      <c r="AL80" s="170"/>
      <c r="AM80" s="72"/>
      <c r="AN80" s="111"/>
      <c r="AO80" s="72"/>
      <c r="AP80" s="156"/>
      <c r="AQ80" s="72"/>
      <c r="AR80" s="156"/>
      <c r="AS80" s="72"/>
      <c r="AT80" s="160"/>
      <c r="AU80" s="72"/>
      <c r="AV80" s="156"/>
      <c r="AW80" s="71"/>
      <c r="AX80" s="72"/>
      <c r="AY80" s="111"/>
      <c r="AZ80" s="71"/>
      <c r="BA80" s="72"/>
      <c r="BB80" s="75"/>
    </row>
    <row r="81" ht="16.5" customHeight="1" outlineLevel="1">
      <c r="A81" s="75"/>
      <c r="B81" s="105"/>
      <c r="C81" s="106"/>
      <c r="D81" s="72"/>
      <c r="E81" s="107"/>
      <c r="F81" s="71"/>
      <c r="G81" s="107"/>
      <c r="H81" s="71"/>
      <c r="I81" s="107"/>
      <c r="J81" s="71"/>
      <c r="K81" s="71"/>
      <c r="L81" s="71"/>
      <c r="M81" s="72"/>
      <c r="N81" s="246"/>
      <c r="O81" s="72"/>
      <c r="P81" s="109"/>
      <c r="Q81" s="71"/>
      <c r="R81" s="110"/>
      <c r="S81" s="72"/>
      <c r="T81" s="111"/>
      <c r="U81" s="72"/>
      <c r="V81" s="112"/>
      <c r="W81" s="71"/>
      <c r="X81" s="72"/>
      <c r="Y81" s="112"/>
      <c r="Z81" s="72"/>
      <c r="AA81" s="75"/>
      <c r="AB81" s="169"/>
      <c r="AC81" s="72"/>
      <c r="AD81" s="170"/>
      <c r="AE81" s="72"/>
      <c r="AF81" s="170"/>
      <c r="AG81" s="71"/>
      <c r="AH81" s="72"/>
      <c r="AI81" s="170"/>
      <c r="AJ81" s="71"/>
      <c r="AK81" s="72"/>
      <c r="AL81" s="170"/>
      <c r="AM81" s="72"/>
      <c r="AN81" s="111"/>
      <c r="AO81" s="72"/>
      <c r="AP81" s="156"/>
      <c r="AQ81" s="72"/>
      <c r="AR81" s="156"/>
      <c r="AS81" s="72"/>
      <c r="AT81" s="160"/>
      <c r="AU81" s="72"/>
      <c r="AV81" s="156"/>
      <c r="AW81" s="71"/>
      <c r="AX81" s="72"/>
      <c r="AY81" s="111"/>
      <c r="AZ81" s="71"/>
      <c r="BA81" s="72"/>
      <c r="BB81" s="75"/>
    </row>
    <row r="82" ht="16.5" customHeight="1" outlineLevel="1">
      <c r="A82" s="75"/>
      <c r="B82" s="105"/>
      <c r="C82" s="106"/>
      <c r="D82" s="72"/>
      <c r="E82" s="107"/>
      <c r="F82" s="71"/>
      <c r="G82" s="107"/>
      <c r="H82" s="71"/>
      <c r="I82" s="107"/>
      <c r="J82" s="71"/>
      <c r="K82" s="71"/>
      <c r="L82" s="71"/>
      <c r="M82" s="72"/>
      <c r="N82" s="246"/>
      <c r="O82" s="72"/>
      <c r="P82" s="109"/>
      <c r="Q82" s="71"/>
      <c r="R82" s="110"/>
      <c r="S82" s="72"/>
      <c r="T82" s="111"/>
      <c r="U82" s="72"/>
      <c r="V82" s="112"/>
      <c r="W82" s="71"/>
      <c r="X82" s="72"/>
      <c r="Y82" s="112"/>
      <c r="Z82" s="72"/>
      <c r="AA82" s="75"/>
      <c r="AB82" s="169"/>
      <c r="AC82" s="72"/>
      <c r="AD82" s="170"/>
      <c r="AE82" s="72"/>
      <c r="AF82" s="170"/>
      <c r="AG82" s="71"/>
      <c r="AH82" s="72"/>
      <c r="AI82" s="170"/>
      <c r="AJ82" s="71"/>
      <c r="AK82" s="72"/>
      <c r="AL82" s="170"/>
      <c r="AM82" s="72"/>
      <c r="AN82" s="111"/>
      <c r="AO82" s="72"/>
      <c r="AP82" s="156"/>
      <c r="AQ82" s="72"/>
      <c r="AR82" s="156"/>
      <c r="AS82" s="72"/>
      <c r="AT82" s="160"/>
      <c r="AU82" s="72"/>
      <c r="AV82" s="156"/>
      <c r="AW82" s="71"/>
      <c r="AX82" s="72"/>
      <c r="AY82" s="111"/>
      <c r="AZ82" s="71"/>
      <c r="BA82" s="72"/>
      <c r="BB82" s="75"/>
    </row>
    <row r="83" ht="16.5" customHeight="1" outlineLevel="1">
      <c r="A83" s="75"/>
      <c r="B83" s="105"/>
      <c r="C83" s="106"/>
      <c r="D83" s="72"/>
      <c r="E83" s="107"/>
      <c r="F83" s="71"/>
      <c r="G83" s="107"/>
      <c r="H83" s="71"/>
      <c r="I83" s="107"/>
      <c r="J83" s="71"/>
      <c r="K83" s="71"/>
      <c r="L83" s="71"/>
      <c r="M83" s="72"/>
      <c r="N83" s="246"/>
      <c r="O83" s="72"/>
      <c r="P83" s="109"/>
      <c r="Q83" s="71"/>
      <c r="R83" s="110"/>
      <c r="S83" s="72"/>
      <c r="T83" s="111"/>
      <c r="U83" s="72"/>
      <c r="V83" s="112"/>
      <c r="W83" s="71"/>
      <c r="X83" s="72"/>
      <c r="Y83" s="112"/>
      <c r="Z83" s="72"/>
      <c r="AA83" s="75"/>
      <c r="AB83" s="169"/>
      <c r="AC83" s="72"/>
      <c r="AD83" s="170"/>
      <c r="AE83" s="72"/>
      <c r="AF83" s="170"/>
      <c r="AG83" s="71"/>
      <c r="AH83" s="72"/>
      <c r="AI83" s="170"/>
      <c r="AJ83" s="71"/>
      <c r="AK83" s="72"/>
      <c r="AL83" s="170"/>
      <c r="AM83" s="72"/>
      <c r="AN83" s="111"/>
      <c r="AO83" s="72"/>
      <c r="AP83" s="156"/>
      <c r="AQ83" s="72"/>
      <c r="AR83" s="156"/>
      <c r="AS83" s="72"/>
      <c r="AT83" s="160"/>
      <c r="AU83" s="72"/>
      <c r="AV83" s="156"/>
      <c r="AW83" s="71"/>
      <c r="AX83" s="72"/>
      <c r="AY83" s="111"/>
      <c r="AZ83" s="71"/>
      <c r="BA83" s="72"/>
      <c r="BB83" s="75"/>
    </row>
    <row r="84" ht="16.5" customHeight="1" outlineLevel="1">
      <c r="A84" s="75"/>
      <c r="B84" s="105"/>
      <c r="C84" s="106"/>
      <c r="D84" s="72"/>
      <c r="E84" s="107"/>
      <c r="F84" s="71"/>
      <c r="G84" s="107"/>
      <c r="H84" s="71"/>
      <c r="I84" s="107"/>
      <c r="J84" s="71"/>
      <c r="K84" s="71"/>
      <c r="L84" s="71"/>
      <c r="M84" s="72"/>
      <c r="N84" s="246"/>
      <c r="O84" s="72"/>
      <c r="P84" s="109"/>
      <c r="Q84" s="71"/>
      <c r="R84" s="110"/>
      <c r="S84" s="72"/>
      <c r="T84" s="111"/>
      <c r="U84" s="72"/>
      <c r="V84" s="112"/>
      <c r="W84" s="71"/>
      <c r="X84" s="72"/>
      <c r="Y84" s="112"/>
      <c r="Z84" s="72"/>
      <c r="AA84" s="75"/>
      <c r="AB84" s="169"/>
      <c r="AC84" s="72"/>
      <c r="AD84" s="170"/>
      <c r="AE84" s="72"/>
      <c r="AF84" s="170"/>
      <c r="AG84" s="71"/>
      <c r="AH84" s="72"/>
      <c r="AI84" s="170"/>
      <c r="AJ84" s="71"/>
      <c r="AK84" s="72"/>
      <c r="AL84" s="170"/>
      <c r="AM84" s="72"/>
      <c r="AN84" s="111"/>
      <c r="AO84" s="72"/>
      <c r="AP84" s="156"/>
      <c r="AQ84" s="72"/>
      <c r="AR84" s="156"/>
      <c r="AS84" s="72"/>
      <c r="AT84" s="160"/>
      <c r="AU84" s="72"/>
      <c r="AV84" s="156"/>
      <c r="AW84" s="71"/>
      <c r="AX84" s="72"/>
      <c r="AY84" s="111"/>
      <c r="AZ84" s="71"/>
      <c r="BA84" s="72"/>
      <c r="BB84" s="75"/>
    </row>
    <row r="85" ht="16.5" customHeight="1" outlineLevel="1">
      <c r="A85" s="75"/>
      <c r="B85" s="105"/>
      <c r="C85" s="106"/>
      <c r="D85" s="72"/>
      <c r="E85" s="107"/>
      <c r="F85" s="71"/>
      <c r="G85" s="107"/>
      <c r="H85" s="71"/>
      <c r="I85" s="107"/>
      <c r="J85" s="71"/>
      <c r="K85" s="71"/>
      <c r="L85" s="71"/>
      <c r="M85" s="72"/>
      <c r="N85" s="246"/>
      <c r="O85" s="72"/>
      <c r="P85" s="109"/>
      <c r="Q85" s="71"/>
      <c r="R85" s="110"/>
      <c r="S85" s="72"/>
      <c r="T85" s="111"/>
      <c r="U85" s="72"/>
      <c r="V85" s="112"/>
      <c r="W85" s="71"/>
      <c r="X85" s="72"/>
      <c r="Y85" s="112"/>
      <c r="Z85" s="72"/>
      <c r="AA85" s="75"/>
      <c r="AB85" s="169"/>
      <c r="AC85" s="72"/>
      <c r="AD85" s="170"/>
      <c r="AE85" s="72"/>
      <c r="AF85" s="170"/>
      <c r="AG85" s="71"/>
      <c r="AH85" s="72"/>
      <c r="AI85" s="170"/>
      <c r="AJ85" s="71"/>
      <c r="AK85" s="72"/>
      <c r="AL85" s="170"/>
      <c r="AM85" s="72"/>
      <c r="AN85" s="111"/>
      <c r="AO85" s="72"/>
      <c r="AP85" s="156"/>
      <c r="AQ85" s="72"/>
      <c r="AR85" s="156"/>
      <c r="AS85" s="72"/>
      <c r="AT85" s="160"/>
      <c r="AU85" s="72"/>
      <c r="AV85" s="156"/>
      <c r="AW85" s="71"/>
      <c r="AX85" s="72"/>
      <c r="AY85" s="111"/>
      <c r="AZ85" s="71"/>
      <c r="BA85" s="72"/>
      <c r="BB85" s="75"/>
    </row>
    <row r="86" ht="16.5" customHeight="1" outlineLevel="1">
      <c r="A86" s="75"/>
      <c r="B86" s="105"/>
      <c r="C86" s="106"/>
      <c r="D86" s="72"/>
      <c r="E86" s="107"/>
      <c r="F86" s="71"/>
      <c r="G86" s="107"/>
      <c r="H86" s="71"/>
      <c r="I86" s="107"/>
      <c r="J86" s="71"/>
      <c r="K86" s="71"/>
      <c r="L86" s="71"/>
      <c r="M86" s="72"/>
      <c r="N86" s="246"/>
      <c r="O86" s="72"/>
      <c r="P86" s="109"/>
      <c r="Q86" s="71"/>
      <c r="R86" s="110"/>
      <c r="S86" s="72"/>
      <c r="T86" s="111"/>
      <c r="U86" s="72"/>
      <c r="V86" s="112"/>
      <c r="W86" s="71"/>
      <c r="X86" s="72"/>
      <c r="Y86" s="112"/>
      <c r="Z86" s="72"/>
      <c r="AA86" s="75"/>
      <c r="AB86" s="169"/>
      <c r="AC86" s="72"/>
      <c r="AD86" s="170"/>
      <c r="AE86" s="72"/>
      <c r="AF86" s="170"/>
      <c r="AG86" s="71"/>
      <c r="AH86" s="72"/>
      <c r="AI86" s="170"/>
      <c r="AJ86" s="71"/>
      <c r="AK86" s="72"/>
      <c r="AL86" s="170"/>
      <c r="AM86" s="72"/>
      <c r="AN86" s="111"/>
      <c r="AO86" s="72"/>
      <c r="AP86" s="156"/>
      <c r="AQ86" s="72"/>
      <c r="AR86" s="156"/>
      <c r="AS86" s="72"/>
      <c r="AT86" s="160"/>
      <c r="AU86" s="72"/>
      <c r="AV86" s="156"/>
      <c r="AW86" s="71"/>
      <c r="AX86" s="72"/>
      <c r="AY86" s="111"/>
      <c r="AZ86" s="71"/>
      <c r="BA86" s="72"/>
      <c r="BB86" s="75"/>
    </row>
    <row r="87" ht="16.5" customHeight="1" outlineLevel="1">
      <c r="A87" s="75"/>
      <c r="B87" s="105"/>
      <c r="C87" s="106"/>
      <c r="D87" s="72"/>
      <c r="E87" s="107"/>
      <c r="F87" s="71"/>
      <c r="G87" s="107"/>
      <c r="H87" s="71"/>
      <c r="I87" s="107"/>
      <c r="J87" s="71"/>
      <c r="K87" s="71"/>
      <c r="L87" s="71"/>
      <c r="M87" s="72"/>
      <c r="N87" s="246"/>
      <c r="O87" s="72"/>
      <c r="P87" s="109"/>
      <c r="Q87" s="71"/>
      <c r="R87" s="110"/>
      <c r="S87" s="72"/>
      <c r="T87" s="111"/>
      <c r="U87" s="72"/>
      <c r="V87" s="112"/>
      <c r="W87" s="71"/>
      <c r="X87" s="72"/>
      <c r="Y87" s="112"/>
      <c r="Z87" s="72"/>
      <c r="AA87" s="75"/>
      <c r="AB87" s="169"/>
      <c r="AC87" s="72"/>
      <c r="AD87" s="170"/>
      <c r="AE87" s="72"/>
      <c r="AF87" s="170"/>
      <c r="AG87" s="71"/>
      <c r="AH87" s="72"/>
      <c r="AI87" s="170"/>
      <c r="AJ87" s="71"/>
      <c r="AK87" s="72"/>
      <c r="AL87" s="170"/>
      <c r="AM87" s="72"/>
      <c r="AN87" s="111"/>
      <c r="AO87" s="72"/>
      <c r="AP87" s="156"/>
      <c r="AQ87" s="72"/>
      <c r="AR87" s="156"/>
      <c r="AS87" s="72"/>
      <c r="AT87" s="160"/>
      <c r="AU87" s="72"/>
      <c r="AV87" s="156"/>
      <c r="AW87" s="71"/>
      <c r="AX87" s="72"/>
      <c r="AY87" s="111"/>
      <c r="AZ87" s="71"/>
      <c r="BA87" s="72"/>
      <c r="BB87" s="75"/>
    </row>
    <row r="88" ht="16.5" customHeight="1" outlineLevel="1">
      <c r="A88" s="75"/>
      <c r="B88" s="105"/>
      <c r="C88" s="106"/>
      <c r="D88" s="72"/>
      <c r="E88" s="107"/>
      <c r="F88" s="71"/>
      <c r="G88" s="107"/>
      <c r="H88" s="71"/>
      <c r="I88" s="107"/>
      <c r="J88" s="71"/>
      <c r="K88" s="71"/>
      <c r="L88" s="71"/>
      <c r="M88" s="72"/>
      <c r="N88" s="246"/>
      <c r="O88" s="72"/>
      <c r="P88" s="109"/>
      <c r="Q88" s="71"/>
      <c r="R88" s="110"/>
      <c r="S88" s="72"/>
      <c r="T88" s="111"/>
      <c r="U88" s="72"/>
      <c r="V88" s="112"/>
      <c r="W88" s="71"/>
      <c r="X88" s="72"/>
      <c r="Y88" s="112"/>
      <c r="Z88" s="72"/>
      <c r="AA88" s="75"/>
      <c r="AB88" s="169"/>
      <c r="AC88" s="72"/>
      <c r="AD88" s="170"/>
      <c r="AE88" s="72"/>
      <c r="AF88" s="170"/>
      <c r="AG88" s="71"/>
      <c r="AH88" s="72"/>
      <c r="AI88" s="170"/>
      <c r="AJ88" s="71"/>
      <c r="AK88" s="72"/>
      <c r="AL88" s="170"/>
      <c r="AM88" s="72"/>
      <c r="AN88" s="111"/>
      <c r="AO88" s="72"/>
      <c r="AP88" s="156"/>
      <c r="AQ88" s="72"/>
      <c r="AR88" s="156"/>
      <c r="AS88" s="72"/>
      <c r="AT88" s="160"/>
      <c r="AU88" s="72"/>
      <c r="AV88" s="156"/>
      <c r="AW88" s="71"/>
      <c r="AX88" s="72"/>
      <c r="AY88" s="111"/>
      <c r="AZ88" s="71"/>
      <c r="BA88" s="72"/>
      <c r="BB88" s="75"/>
    </row>
    <row r="89" ht="16.5" customHeight="1" outlineLevel="1">
      <c r="A89" s="75"/>
      <c r="B89" s="105"/>
      <c r="C89" s="106"/>
      <c r="D89" s="72"/>
      <c r="E89" s="107"/>
      <c r="F89" s="71"/>
      <c r="G89" s="107"/>
      <c r="H89" s="71"/>
      <c r="I89" s="107"/>
      <c r="J89" s="71"/>
      <c r="K89" s="71"/>
      <c r="L89" s="71"/>
      <c r="M89" s="72"/>
      <c r="N89" s="246"/>
      <c r="O89" s="72"/>
      <c r="P89" s="109"/>
      <c r="Q89" s="71"/>
      <c r="R89" s="110"/>
      <c r="S89" s="72"/>
      <c r="T89" s="111"/>
      <c r="U89" s="72"/>
      <c r="V89" s="112"/>
      <c r="W89" s="71"/>
      <c r="X89" s="72"/>
      <c r="Y89" s="112"/>
      <c r="Z89" s="72"/>
      <c r="AA89" s="75"/>
      <c r="AB89" s="169"/>
      <c r="AC89" s="72"/>
      <c r="AD89" s="170"/>
      <c r="AE89" s="72"/>
      <c r="AF89" s="170"/>
      <c r="AG89" s="71"/>
      <c r="AH89" s="72"/>
      <c r="AI89" s="170"/>
      <c r="AJ89" s="71"/>
      <c r="AK89" s="72"/>
      <c r="AL89" s="170"/>
      <c r="AM89" s="72"/>
      <c r="AN89" s="111"/>
      <c r="AO89" s="72"/>
      <c r="AP89" s="156"/>
      <c r="AQ89" s="72"/>
      <c r="AR89" s="156"/>
      <c r="AS89" s="72"/>
      <c r="AT89" s="160"/>
      <c r="AU89" s="72"/>
      <c r="AV89" s="156"/>
      <c r="AW89" s="71"/>
      <c r="AX89" s="72"/>
      <c r="AY89" s="111"/>
      <c r="AZ89" s="71"/>
      <c r="BA89" s="72"/>
      <c r="BB89" s="75"/>
    </row>
    <row r="90" ht="16.5" customHeight="1" outlineLevel="1">
      <c r="A90" s="75"/>
      <c r="B90" s="105"/>
      <c r="C90" s="106"/>
      <c r="D90" s="72"/>
      <c r="E90" s="107"/>
      <c r="F90" s="71"/>
      <c r="G90" s="107"/>
      <c r="H90" s="71"/>
      <c r="I90" s="107"/>
      <c r="J90" s="71"/>
      <c r="K90" s="71"/>
      <c r="L90" s="71"/>
      <c r="M90" s="72"/>
      <c r="N90" s="246"/>
      <c r="O90" s="72"/>
      <c r="P90" s="109"/>
      <c r="Q90" s="71"/>
      <c r="R90" s="110"/>
      <c r="S90" s="72"/>
      <c r="T90" s="111"/>
      <c r="U90" s="72"/>
      <c r="V90" s="112"/>
      <c r="W90" s="71"/>
      <c r="X90" s="72"/>
      <c r="Y90" s="112"/>
      <c r="Z90" s="72"/>
      <c r="AA90" s="75"/>
      <c r="AB90" s="169"/>
      <c r="AC90" s="72"/>
      <c r="AD90" s="170"/>
      <c r="AE90" s="72"/>
      <c r="AF90" s="170"/>
      <c r="AG90" s="71"/>
      <c r="AH90" s="72"/>
      <c r="AI90" s="170"/>
      <c r="AJ90" s="71"/>
      <c r="AK90" s="72"/>
      <c r="AL90" s="170"/>
      <c r="AM90" s="72"/>
      <c r="AN90" s="111"/>
      <c r="AO90" s="72"/>
      <c r="AP90" s="156"/>
      <c r="AQ90" s="72"/>
      <c r="AR90" s="156"/>
      <c r="AS90" s="72"/>
      <c r="AT90" s="160"/>
      <c r="AU90" s="72"/>
      <c r="AV90" s="156"/>
      <c r="AW90" s="71"/>
      <c r="AX90" s="72"/>
      <c r="AY90" s="111"/>
      <c r="AZ90" s="71"/>
      <c r="BA90" s="72"/>
      <c r="BB90" s="75"/>
    </row>
    <row r="91" ht="16.5" customHeight="1" outlineLevel="1">
      <c r="A91" s="75"/>
      <c r="B91" s="105"/>
      <c r="C91" s="106"/>
      <c r="D91" s="72"/>
      <c r="E91" s="107"/>
      <c r="F91" s="71"/>
      <c r="G91" s="107"/>
      <c r="H91" s="71"/>
      <c r="I91" s="107"/>
      <c r="J91" s="71"/>
      <c r="K91" s="71"/>
      <c r="L91" s="71"/>
      <c r="M91" s="72"/>
      <c r="N91" s="246"/>
      <c r="O91" s="72"/>
      <c r="P91" s="109"/>
      <c r="Q91" s="71"/>
      <c r="R91" s="110"/>
      <c r="S91" s="72"/>
      <c r="T91" s="111"/>
      <c r="U91" s="72"/>
      <c r="V91" s="112"/>
      <c r="W91" s="71"/>
      <c r="X91" s="72"/>
      <c r="Y91" s="112"/>
      <c r="Z91" s="72"/>
      <c r="AA91" s="75"/>
      <c r="AB91" s="169"/>
      <c r="AC91" s="72"/>
      <c r="AD91" s="170"/>
      <c r="AE91" s="72"/>
      <c r="AF91" s="170"/>
      <c r="AG91" s="71"/>
      <c r="AH91" s="72"/>
      <c r="AI91" s="170"/>
      <c r="AJ91" s="71"/>
      <c r="AK91" s="72"/>
      <c r="AL91" s="170"/>
      <c r="AM91" s="72"/>
      <c r="AN91" s="111"/>
      <c r="AO91" s="72"/>
      <c r="AP91" s="156"/>
      <c r="AQ91" s="72"/>
      <c r="AR91" s="156"/>
      <c r="AS91" s="72"/>
      <c r="AT91" s="160"/>
      <c r="AU91" s="72"/>
      <c r="AV91" s="156"/>
      <c r="AW91" s="71"/>
      <c r="AX91" s="72"/>
      <c r="AY91" s="111"/>
      <c r="AZ91" s="71"/>
      <c r="BA91" s="72"/>
      <c r="BB91" s="75"/>
    </row>
    <row r="92" ht="16.5" customHeight="1" outlineLevel="1">
      <c r="A92" s="75"/>
      <c r="B92" s="105"/>
      <c r="C92" s="106"/>
      <c r="D92" s="72"/>
      <c r="E92" s="107"/>
      <c r="F92" s="71"/>
      <c r="G92" s="107"/>
      <c r="H92" s="71"/>
      <c r="I92" s="107"/>
      <c r="J92" s="71"/>
      <c r="K92" s="71"/>
      <c r="L92" s="71"/>
      <c r="M92" s="72"/>
      <c r="N92" s="246"/>
      <c r="O92" s="72"/>
      <c r="P92" s="109"/>
      <c r="Q92" s="71"/>
      <c r="R92" s="110"/>
      <c r="S92" s="72"/>
      <c r="T92" s="111"/>
      <c r="U92" s="72"/>
      <c r="V92" s="112"/>
      <c r="W92" s="71"/>
      <c r="X92" s="72"/>
      <c r="Y92" s="112"/>
      <c r="Z92" s="72"/>
      <c r="AA92" s="75"/>
      <c r="AB92" s="169"/>
      <c r="AC92" s="72"/>
      <c r="AD92" s="170"/>
      <c r="AE92" s="72"/>
      <c r="AF92" s="170"/>
      <c r="AG92" s="71"/>
      <c r="AH92" s="72"/>
      <c r="AI92" s="170"/>
      <c r="AJ92" s="71"/>
      <c r="AK92" s="72"/>
      <c r="AL92" s="170"/>
      <c r="AM92" s="72"/>
      <c r="AN92" s="111"/>
      <c r="AO92" s="72"/>
      <c r="AP92" s="156"/>
      <c r="AQ92" s="72"/>
      <c r="AR92" s="156"/>
      <c r="AS92" s="72"/>
      <c r="AT92" s="160"/>
      <c r="AU92" s="72"/>
      <c r="AV92" s="156"/>
      <c r="AW92" s="71"/>
      <c r="AX92" s="72"/>
      <c r="AY92" s="111"/>
      <c r="AZ92" s="71"/>
      <c r="BA92" s="72"/>
      <c r="BB92" s="75"/>
    </row>
    <row r="93" ht="16.5" customHeight="1" outlineLevel="1">
      <c r="A93" s="75"/>
      <c r="B93" s="105"/>
      <c r="C93" s="106"/>
      <c r="D93" s="72"/>
      <c r="E93" s="107"/>
      <c r="F93" s="71"/>
      <c r="G93" s="107"/>
      <c r="H93" s="71"/>
      <c r="I93" s="107"/>
      <c r="J93" s="71"/>
      <c r="K93" s="71"/>
      <c r="L93" s="71"/>
      <c r="M93" s="72"/>
      <c r="N93" s="246"/>
      <c r="O93" s="72"/>
      <c r="P93" s="109"/>
      <c r="Q93" s="71"/>
      <c r="R93" s="110"/>
      <c r="S93" s="72"/>
      <c r="T93" s="111"/>
      <c r="U93" s="72"/>
      <c r="V93" s="112"/>
      <c r="W93" s="71"/>
      <c r="X93" s="72"/>
      <c r="Y93" s="112"/>
      <c r="Z93" s="72"/>
      <c r="AA93" s="75"/>
      <c r="AB93" s="169"/>
      <c r="AC93" s="72"/>
      <c r="AD93" s="170"/>
      <c r="AE93" s="72"/>
      <c r="AF93" s="170"/>
      <c r="AG93" s="71"/>
      <c r="AH93" s="72"/>
      <c r="AI93" s="170"/>
      <c r="AJ93" s="71"/>
      <c r="AK93" s="72"/>
      <c r="AL93" s="170"/>
      <c r="AM93" s="72"/>
      <c r="AN93" s="111"/>
      <c r="AO93" s="72"/>
      <c r="AP93" s="156"/>
      <c r="AQ93" s="72"/>
      <c r="AR93" s="156"/>
      <c r="AS93" s="72"/>
      <c r="AT93" s="160"/>
      <c r="AU93" s="72"/>
      <c r="AV93" s="156"/>
      <c r="AW93" s="71"/>
      <c r="AX93" s="72"/>
      <c r="AY93" s="111"/>
      <c r="AZ93" s="71"/>
      <c r="BA93" s="72"/>
      <c r="BB93" s="75"/>
    </row>
    <row r="94" ht="16.5" customHeight="1" outlineLevel="1">
      <c r="A94" s="75"/>
      <c r="B94" s="105"/>
      <c r="C94" s="106"/>
      <c r="D94" s="72"/>
      <c r="E94" s="107"/>
      <c r="F94" s="71"/>
      <c r="G94" s="107"/>
      <c r="H94" s="71"/>
      <c r="I94" s="107"/>
      <c r="J94" s="71"/>
      <c r="K94" s="71"/>
      <c r="L94" s="71"/>
      <c r="M94" s="72"/>
      <c r="N94" s="246"/>
      <c r="O94" s="72"/>
      <c r="P94" s="109"/>
      <c r="Q94" s="71"/>
      <c r="R94" s="110"/>
      <c r="S94" s="72"/>
      <c r="T94" s="111"/>
      <c r="U94" s="72"/>
      <c r="V94" s="112"/>
      <c r="W94" s="71"/>
      <c r="X94" s="72"/>
      <c r="Y94" s="112"/>
      <c r="Z94" s="72"/>
      <c r="AA94" s="75"/>
      <c r="AB94" s="169"/>
      <c r="AC94" s="72"/>
      <c r="AD94" s="170"/>
      <c r="AE94" s="72"/>
      <c r="AF94" s="170"/>
      <c r="AG94" s="71"/>
      <c r="AH94" s="72"/>
      <c r="AI94" s="170"/>
      <c r="AJ94" s="71"/>
      <c r="AK94" s="72"/>
      <c r="AL94" s="170"/>
      <c r="AM94" s="72"/>
      <c r="AN94" s="111"/>
      <c r="AO94" s="72"/>
      <c r="AP94" s="156"/>
      <c r="AQ94" s="72"/>
      <c r="AR94" s="156"/>
      <c r="AS94" s="72"/>
      <c r="AT94" s="160"/>
      <c r="AU94" s="72"/>
      <c r="AV94" s="156"/>
      <c r="AW94" s="71"/>
      <c r="AX94" s="72"/>
      <c r="AY94" s="111"/>
      <c r="AZ94" s="71"/>
      <c r="BA94" s="72"/>
      <c r="BB94" s="75"/>
    </row>
    <row r="95" ht="16.5" customHeight="1" outlineLevel="1">
      <c r="A95" s="75"/>
      <c r="B95" s="105"/>
      <c r="C95" s="106"/>
      <c r="D95" s="72"/>
      <c r="E95" s="107"/>
      <c r="F95" s="71"/>
      <c r="G95" s="107"/>
      <c r="H95" s="71"/>
      <c r="I95" s="107"/>
      <c r="J95" s="71"/>
      <c r="K95" s="71"/>
      <c r="L95" s="71"/>
      <c r="M95" s="72"/>
      <c r="N95" s="246"/>
      <c r="O95" s="72"/>
      <c r="P95" s="109"/>
      <c r="Q95" s="71"/>
      <c r="R95" s="110"/>
      <c r="S95" s="72"/>
      <c r="T95" s="111"/>
      <c r="U95" s="72"/>
      <c r="V95" s="112"/>
      <c r="W95" s="71"/>
      <c r="X95" s="72"/>
      <c r="Y95" s="112"/>
      <c r="Z95" s="72"/>
      <c r="AA95" s="75"/>
      <c r="AB95" s="169"/>
      <c r="AC95" s="72"/>
      <c r="AD95" s="170"/>
      <c r="AE95" s="72"/>
      <c r="AF95" s="170"/>
      <c r="AG95" s="71"/>
      <c r="AH95" s="72"/>
      <c r="AI95" s="170"/>
      <c r="AJ95" s="71"/>
      <c r="AK95" s="72"/>
      <c r="AL95" s="170"/>
      <c r="AM95" s="72"/>
      <c r="AN95" s="111"/>
      <c r="AO95" s="72"/>
      <c r="AP95" s="156"/>
      <c r="AQ95" s="72"/>
      <c r="AR95" s="156"/>
      <c r="AS95" s="72"/>
      <c r="AT95" s="160"/>
      <c r="AU95" s="72"/>
      <c r="AV95" s="156"/>
      <c r="AW95" s="71"/>
      <c r="AX95" s="72"/>
      <c r="AY95" s="111"/>
      <c r="AZ95" s="71"/>
      <c r="BA95" s="72"/>
      <c r="BB95" s="75"/>
    </row>
    <row r="96" ht="16.5" customHeight="1" outlineLevel="1">
      <c r="A96" s="75"/>
      <c r="B96" s="105"/>
      <c r="C96" s="106"/>
      <c r="D96" s="72"/>
      <c r="E96" s="107"/>
      <c r="F96" s="71"/>
      <c r="G96" s="107"/>
      <c r="H96" s="71"/>
      <c r="I96" s="107"/>
      <c r="J96" s="71"/>
      <c r="K96" s="71"/>
      <c r="L96" s="71"/>
      <c r="M96" s="72"/>
      <c r="N96" s="246"/>
      <c r="O96" s="72"/>
      <c r="P96" s="109"/>
      <c r="Q96" s="71"/>
      <c r="R96" s="110"/>
      <c r="S96" s="72"/>
      <c r="T96" s="111"/>
      <c r="U96" s="72"/>
      <c r="V96" s="112"/>
      <c r="W96" s="71"/>
      <c r="X96" s="72"/>
      <c r="Y96" s="112"/>
      <c r="Z96" s="72"/>
      <c r="AA96" s="75"/>
      <c r="AB96" s="169"/>
      <c r="AC96" s="72"/>
      <c r="AD96" s="170"/>
      <c r="AE96" s="72"/>
      <c r="AF96" s="170"/>
      <c r="AG96" s="71"/>
      <c r="AH96" s="72"/>
      <c r="AI96" s="170"/>
      <c r="AJ96" s="71"/>
      <c r="AK96" s="72"/>
      <c r="AL96" s="170"/>
      <c r="AM96" s="72"/>
      <c r="AN96" s="111"/>
      <c r="AO96" s="72"/>
      <c r="AP96" s="156"/>
      <c r="AQ96" s="72"/>
      <c r="AR96" s="156"/>
      <c r="AS96" s="72"/>
      <c r="AT96" s="160"/>
      <c r="AU96" s="72"/>
      <c r="AV96" s="156"/>
      <c r="AW96" s="71"/>
      <c r="AX96" s="72"/>
      <c r="AY96" s="111"/>
      <c r="AZ96" s="71"/>
      <c r="BA96" s="72"/>
      <c r="BB96" s="75"/>
    </row>
    <row r="97" ht="16.5" customHeight="1" outlineLevel="1">
      <c r="A97" s="75"/>
      <c r="B97" s="105"/>
      <c r="C97" s="106"/>
      <c r="D97" s="72"/>
      <c r="E97" s="107"/>
      <c r="F97" s="71"/>
      <c r="G97" s="107"/>
      <c r="H97" s="71"/>
      <c r="I97" s="107"/>
      <c r="J97" s="71"/>
      <c r="K97" s="71"/>
      <c r="L97" s="71"/>
      <c r="M97" s="72"/>
      <c r="N97" s="246"/>
      <c r="O97" s="72"/>
      <c r="P97" s="109"/>
      <c r="Q97" s="71"/>
      <c r="R97" s="110"/>
      <c r="S97" s="72"/>
      <c r="T97" s="111"/>
      <c r="U97" s="72"/>
      <c r="V97" s="112"/>
      <c r="W97" s="71"/>
      <c r="X97" s="72"/>
      <c r="Y97" s="112"/>
      <c r="Z97" s="72"/>
      <c r="AA97" s="75"/>
      <c r="AB97" s="169"/>
      <c r="AC97" s="72"/>
      <c r="AD97" s="170"/>
      <c r="AE97" s="72"/>
      <c r="AF97" s="170"/>
      <c r="AG97" s="71"/>
      <c r="AH97" s="72"/>
      <c r="AI97" s="170"/>
      <c r="AJ97" s="71"/>
      <c r="AK97" s="72"/>
      <c r="AL97" s="170"/>
      <c r="AM97" s="72"/>
      <c r="AN97" s="111"/>
      <c r="AO97" s="72"/>
      <c r="AP97" s="156"/>
      <c r="AQ97" s="72"/>
      <c r="AR97" s="156"/>
      <c r="AS97" s="72"/>
      <c r="AT97" s="160"/>
      <c r="AU97" s="72"/>
      <c r="AV97" s="156"/>
      <c r="AW97" s="71"/>
      <c r="AX97" s="72"/>
      <c r="AY97" s="111"/>
      <c r="AZ97" s="71"/>
      <c r="BA97" s="72"/>
      <c r="BB97" s="75"/>
    </row>
    <row r="98" ht="16.5" customHeight="1" outlineLevel="1">
      <c r="A98" s="75"/>
      <c r="B98" s="105"/>
      <c r="C98" s="106"/>
      <c r="D98" s="72"/>
      <c r="E98" s="107"/>
      <c r="F98" s="71"/>
      <c r="G98" s="107"/>
      <c r="H98" s="71"/>
      <c r="I98" s="107"/>
      <c r="J98" s="71"/>
      <c r="K98" s="71"/>
      <c r="L98" s="71"/>
      <c r="M98" s="72"/>
      <c r="N98" s="246"/>
      <c r="O98" s="72"/>
      <c r="P98" s="109"/>
      <c r="Q98" s="71"/>
      <c r="R98" s="110"/>
      <c r="S98" s="72"/>
      <c r="T98" s="111"/>
      <c r="U98" s="72"/>
      <c r="V98" s="112"/>
      <c r="W98" s="71"/>
      <c r="X98" s="72"/>
      <c r="Y98" s="112"/>
      <c r="Z98" s="72"/>
      <c r="AA98" s="75"/>
      <c r="AB98" s="169"/>
      <c r="AC98" s="72"/>
      <c r="AD98" s="170"/>
      <c r="AE98" s="72"/>
      <c r="AF98" s="170"/>
      <c r="AG98" s="71"/>
      <c r="AH98" s="72"/>
      <c r="AI98" s="170"/>
      <c r="AJ98" s="71"/>
      <c r="AK98" s="72"/>
      <c r="AL98" s="170"/>
      <c r="AM98" s="72"/>
      <c r="AN98" s="111"/>
      <c r="AO98" s="72"/>
      <c r="AP98" s="156"/>
      <c r="AQ98" s="72"/>
      <c r="AR98" s="156"/>
      <c r="AS98" s="72"/>
      <c r="AT98" s="160"/>
      <c r="AU98" s="72"/>
      <c r="AV98" s="156"/>
      <c r="AW98" s="71"/>
      <c r="AX98" s="72"/>
      <c r="AY98" s="111"/>
      <c r="AZ98" s="71"/>
      <c r="BA98" s="72"/>
      <c r="BB98" s="75"/>
    </row>
    <row r="99" ht="16.5" customHeight="1" outlineLevel="1">
      <c r="A99" s="75"/>
      <c r="B99" s="105"/>
      <c r="C99" s="106"/>
      <c r="D99" s="72"/>
      <c r="E99" s="107"/>
      <c r="F99" s="71"/>
      <c r="G99" s="107"/>
      <c r="H99" s="71"/>
      <c r="I99" s="107"/>
      <c r="J99" s="71"/>
      <c r="K99" s="71"/>
      <c r="L99" s="71"/>
      <c r="M99" s="72"/>
      <c r="N99" s="246"/>
      <c r="O99" s="72"/>
      <c r="P99" s="109"/>
      <c r="Q99" s="71"/>
      <c r="R99" s="110"/>
      <c r="S99" s="72"/>
      <c r="T99" s="111"/>
      <c r="U99" s="72"/>
      <c r="V99" s="112"/>
      <c r="W99" s="71"/>
      <c r="X99" s="72"/>
      <c r="Y99" s="112"/>
      <c r="Z99" s="72"/>
      <c r="AA99" s="75"/>
      <c r="AB99" s="169"/>
      <c r="AC99" s="72"/>
      <c r="AD99" s="170"/>
      <c r="AE99" s="72"/>
      <c r="AF99" s="170"/>
      <c r="AG99" s="71"/>
      <c r="AH99" s="72"/>
      <c r="AI99" s="170"/>
      <c r="AJ99" s="71"/>
      <c r="AK99" s="72"/>
      <c r="AL99" s="170"/>
      <c r="AM99" s="72"/>
      <c r="AN99" s="111"/>
      <c r="AO99" s="72"/>
      <c r="AP99" s="156"/>
      <c r="AQ99" s="72"/>
      <c r="AR99" s="156"/>
      <c r="AS99" s="72"/>
      <c r="AT99" s="160"/>
      <c r="AU99" s="72"/>
      <c r="AV99" s="156"/>
      <c r="AW99" s="71"/>
      <c r="AX99" s="72"/>
      <c r="AY99" s="111"/>
      <c r="AZ99" s="71"/>
      <c r="BA99" s="72"/>
      <c r="BB99" s="75"/>
    </row>
    <row r="100" ht="16.5" customHeight="1" outlineLevel="1">
      <c r="A100" s="75"/>
      <c r="B100" s="105"/>
      <c r="C100" s="106"/>
      <c r="D100" s="72"/>
      <c r="E100" s="107"/>
      <c r="F100" s="71"/>
      <c r="G100" s="107"/>
      <c r="H100" s="71"/>
      <c r="I100" s="107"/>
      <c r="J100" s="71"/>
      <c r="K100" s="71"/>
      <c r="L100" s="71"/>
      <c r="M100" s="72"/>
      <c r="N100" s="246"/>
      <c r="O100" s="72"/>
      <c r="P100" s="109"/>
      <c r="Q100" s="71"/>
      <c r="R100" s="110"/>
      <c r="S100" s="72"/>
      <c r="T100" s="111"/>
      <c r="U100" s="72"/>
      <c r="V100" s="112"/>
      <c r="W100" s="71"/>
      <c r="X100" s="72"/>
      <c r="Y100" s="112"/>
      <c r="Z100" s="72"/>
      <c r="AA100" s="75"/>
      <c r="AB100" s="169"/>
      <c r="AC100" s="72"/>
      <c r="AD100" s="170"/>
      <c r="AE100" s="72"/>
      <c r="AF100" s="170"/>
      <c r="AG100" s="71"/>
      <c r="AH100" s="72"/>
      <c r="AI100" s="170"/>
      <c r="AJ100" s="71"/>
      <c r="AK100" s="72"/>
      <c r="AL100" s="170"/>
      <c r="AM100" s="72"/>
      <c r="AN100" s="111"/>
      <c r="AO100" s="72"/>
      <c r="AP100" s="156"/>
      <c r="AQ100" s="72"/>
      <c r="AR100" s="156"/>
      <c r="AS100" s="72"/>
      <c r="AT100" s="160"/>
      <c r="AU100" s="72"/>
      <c r="AV100" s="156"/>
      <c r="AW100" s="71"/>
      <c r="AX100" s="72"/>
      <c r="AY100" s="111"/>
      <c r="AZ100" s="71"/>
      <c r="BA100" s="72"/>
      <c r="BB100" s="75"/>
    </row>
    <row r="101" ht="16.5" customHeight="1" outlineLevel="1">
      <c r="A101" s="75"/>
      <c r="B101" s="105"/>
      <c r="C101" s="106"/>
      <c r="D101" s="72"/>
      <c r="E101" s="107"/>
      <c r="F101" s="71"/>
      <c r="G101" s="107"/>
      <c r="H101" s="71"/>
      <c r="I101" s="107"/>
      <c r="J101" s="71"/>
      <c r="K101" s="71"/>
      <c r="L101" s="71"/>
      <c r="M101" s="72"/>
      <c r="N101" s="246"/>
      <c r="O101" s="72"/>
      <c r="P101" s="109"/>
      <c r="Q101" s="71"/>
      <c r="R101" s="110"/>
      <c r="S101" s="72"/>
      <c r="T101" s="111"/>
      <c r="U101" s="72"/>
      <c r="V101" s="112"/>
      <c r="W101" s="71"/>
      <c r="X101" s="72"/>
      <c r="Y101" s="112"/>
      <c r="Z101" s="72"/>
      <c r="AA101" s="75"/>
      <c r="AB101" s="169"/>
      <c r="AC101" s="72"/>
      <c r="AD101" s="170"/>
      <c r="AE101" s="72"/>
      <c r="AF101" s="170"/>
      <c r="AG101" s="71"/>
      <c r="AH101" s="72"/>
      <c r="AI101" s="170"/>
      <c r="AJ101" s="71"/>
      <c r="AK101" s="72"/>
      <c r="AL101" s="170"/>
      <c r="AM101" s="72"/>
      <c r="AN101" s="111"/>
      <c r="AO101" s="72"/>
      <c r="AP101" s="156"/>
      <c r="AQ101" s="72"/>
      <c r="AR101" s="156"/>
      <c r="AS101" s="72"/>
      <c r="AT101" s="160"/>
      <c r="AU101" s="72"/>
      <c r="AV101" s="156"/>
      <c r="AW101" s="71"/>
      <c r="AX101" s="72"/>
      <c r="AY101" s="111"/>
      <c r="AZ101" s="71"/>
      <c r="BA101" s="72"/>
      <c r="BB101" s="75"/>
    </row>
    <row r="102" ht="16.5" customHeight="1" outlineLevel="1">
      <c r="A102" s="75"/>
      <c r="B102" s="105"/>
      <c r="C102" s="106"/>
      <c r="D102" s="72"/>
      <c r="E102" s="107"/>
      <c r="F102" s="71"/>
      <c r="G102" s="107"/>
      <c r="H102" s="71"/>
      <c r="I102" s="107"/>
      <c r="J102" s="71"/>
      <c r="K102" s="71"/>
      <c r="L102" s="71"/>
      <c r="M102" s="72"/>
      <c r="N102" s="246"/>
      <c r="O102" s="72"/>
      <c r="P102" s="109"/>
      <c r="Q102" s="71"/>
      <c r="R102" s="110"/>
      <c r="S102" s="72"/>
      <c r="T102" s="111"/>
      <c r="U102" s="72"/>
      <c r="V102" s="112"/>
      <c r="W102" s="71"/>
      <c r="X102" s="72"/>
      <c r="Y102" s="112"/>
      <c r="Z102" s="72"/>
      <c r="AA102" s="75"/>
      <c r="AB102" s="169"/>
      <c r="AC102" s="72"/>
      <c r="AD102" s="170"/>
      <c r="AE102" s="72"/>
      <c r="AF102" s="170"/>
      <c r="AG102" s="71"/>
      <c r="AH102" s="72"/>
      <c r="AI102" s="170"/>
      <c r="AJ102" s="71"/>
      <c r="AK102" s="72"/>
      <c r="AL102" s="170"/>
      <c r="AM102" s="72"/>
      <c r="AN102" s="111"/>
      <c r="AO102" s="72"/>
      <c r="AP102" s="156"/>
      <c r="AQ102" s="72"/>
      <c r="AR102" s="156"/>
      <c r="AS102" s="72"/>
      <c r="AT102" s="160"/>
      <c r="AU102" s="72"/>
      <c r="AV102" s="156"/>
      <c r="AW102" s="71"/>
      <c r="AX102" s="72"/>
      <c r="AY102" s="111"/>
      <c r="AZ102" s="71"/>
      <c r="BA102" s="72"/>
      <c r="BB102" s="75"/>
    </row>
    <row r="103" ht="16.5" customHeight="1" outlineLevel="1">
      <c r="A103" s="75"/>
      <c r="B103" s="105"/>
      <c r="C103" s="106"/>
      <c r="D103" s="72"/>
      <c r="E103" s="107"/>
      <c r="F103" s="71"/>
      <c r="G103" s="107"/>
      <c r="H103" s="71"/>
      <c r="I103" s="107"/>
      <c r="J103" s="71"/>
      <c r="K103" s="71"/>
      <c r="L103" s="71"/>
      <c r="M103" s="72"/>
      <c r="N103" s="246"/>
      <c r="O103" s="72"/>
      <c r="P103" s="109"/>
      <c r="Q103" s="71"/>
      <c r="R103" s="110"/>
      <c r="S103" s="72"/>
      <c r="T103" s="111"/>
      <c r="U103" s="72"/>
      <c r="V103" s="112"/>
      <c r="W103" s="71"/>
      <c r="X103" s="72"/>
      <c r="Y103" s="112"/>
      <c r="Z103" s="72"/>
      <c r="AA103" s="75"/>
      <c r="AB103" s="169"/>
      <c r="AC103" s="72"/>
      <c r="AD103" s="170"/>
      <c r="AE103" s="72"/>
      <c r="AF103" s="170"/>
      <c r="AG103" s="71"/>
      <c r="AH103" s="72"/>
      <c r="AI103" s="170"/>
      <c r="AJ103" s="71"/>
      <c r="AK103" s="72"/>
      <c r="AL103" s="170"/>
      <c r="AM103" s="72"/>
      <c r="AN103" s="111"/>
      <c r="AO103" s="72"/>
      <c r="AP103" s="156"/>
      <c r="AQ103" s="72"/>
      <c r="AR103" s="156"/>
      <c r="AS103" s="72"/>
      <c r="AT103" s="160"/>
      <c r="AU103" s="72"/>
      <c r="AV103" s="156"/>
      <c r="AW103" s="71"/>
      <c r="AX103" s="72"/>
      <c r="AY103" s="111"/>
      <c r="AZ103" s="71"/>
      <c r="BA103" s="72"/>
      <c r="BB103" s="75"/>
    </row>
    <row r="104" ht="16.5" customHeight="1" outlineLevel="1">
      <c r="A104" s="75"/>
      <c r="B104" s="105"/>
      <c r="C104" s="106"/>
      <c r="D104" s="72"/>
      <c r="E104" s="107"/>
      <c r="F104" s="71"/>
      <c r="G104" s="107"/>
      <c r="H104" s="71"/>
      <c r="I104" s="107"/>
      <c r="J104" s="71"/>
      <c r="K104" s="71"/>
      <c r="L104" s="71"/>
      <c r="M104" s="72"/>
      <c r="N104" s="246"/>
      <c r="O104" s="72"/>
      <c r="P104" s="109"/>
      <c r="Q104" s="71"/>
      <c r="R104" s="110"/>
      <c r="S104" s="72"/>
      <c r="T104" s="111"/>
      <c r="U104" s="72"/>
      <c r="V104" s="112"/>
      <c r="W104" s="71"/>
      <c r="X104" s="72"/>
      <c r="Y104" s="112"/>
      <c r="Z104" s="72"/>
      <c r="AA104" s="75"/>
      <c r="AB104" s="169"/>
      <c r="AC104" s="72"/>
      <c r="AD104" s="170"/>
      <c r="AE104" s="72"/>
      <c r="AF104" s="170"/>
      <c r="AG104" s="71"/>
      <c r="AH104" s="72"/>
      <c r="AI104" s="170"/>
      <c r="AJ104" s="71"/>
      <c r="AK104" s="72"/>
      <c r="AL104" s="170"/>
      <c r="AM104" s="72"/>
      <c r="AN104" s="111"/>
      <c r="AO104" s="72"/>
      <c r="AP104" s="156"/>
      <c r="AQ104" s="72"/>
      <c r="AR104" s="156"/>
      <c r="AS104" s="72"/>
      <c r="AT104" s="160"/>
      <c r="AU104" s="72"/>
      <c r="AV104" s="156"/>
      <c r="AW104" s="71"/>
      <c r="AX104" s="72"/>
      <c r="AY104" s="111"/>
      <c r="AZ104" s="71"/>
      <c r="BA104" s="72"/>
      <c r="BB104" s="75"/>
    </row>
    <row r="105" ht="16.5" customHeight="1" outlineLevel="1">
      <c r="A105" s="75"/>
      <c r="B105" s="105"/>
      <c r="C105" s="106"/>
      <c r="D105" s="72"/>
      <c r="E105" s="107"/>
      <c r="F105" s="71"/>
      <c r="G105" s="107"/>
      <c r="H105" s="71"/>
      <c r="I105" s="107"/>
      <c r="J105" s="71"/>
      <c r="K105" s="71"/>
      <c r="L105" s="71"/>
      <c r="M105" s="72"/>
      <c r="N105" s="246"/>
      <c r="O105" s="72"/>
      <c r="P105" s="109"/>
      <c r="Q105" s="71"/>
      <c r="R105" s="110"/>
      <c r="S105" s="72"/>
      <c r="T105" s="111"/>
      <c r="U105" s="72"/>
      <c r="V105" s="112"/>
      <c r="W105" s="71"/>
      <c r="X105" s="72"/>
      <c r="Y105" s="112"/>
      <c r="Z105" s="72"/>
      <c r="AA105" s="75"/>
      <c r="AB105" s="169"/>
      <c r="AC105" s="72"/>
      <c r="AD105" s="170"/>
      <c r="AE105" s="72"/>
      <c r="AF105" s="170"/>
      <c r="AG105" s="71"/>
      <c r="AH105" s="72"/>
      <c r="AI105" s="170"/>
      <c r="AJ105" s="71"/>
      <c r="AK105" s="72"/>
      <c r="AL105" s="170"/>
      <c r="AM105" s="72"/>
      <c r="AN105" s="111"/>
      <c r="AO105" s="72"/>
      <c r="AP105" s="156"/>
      <c r="AQ105" s="72"/>
      <c r="AR105" s="156"/>
      <c r="AS105" s="72"/>
      <c r="AT105" s="160"/>
      <c r="AU105" s="72"/>
      <c r="AV105" s="156"/>
      <c r="AW105" s="71"/>
      <c r="AX105" s="72"/>
      <c r="AY105" s="111"/>
      <c r="AZ105" s="71"/>
      <c r="BA105" s="72"/>
      <c r="BB105" s="75"/>
    </row>
    <row r="106" ht="16.5" customHeight="1" outlineLevel="1">
      <c r="A106" s="75"/>
      <c r="B106" s="105"/>
      <c r="C106" s="106"/>
      <c r="D106" s="72"/>
      <c r="E106" s="107"/>
      <c r="F106" s="71"/>
      <c r="G106" s="107"/>
      <c r="H106" s="71"/>
      <c r="I106" s="107"/>
      <c r="J106" s="71"/>
      <c r="K106" s="71"/>
      <c r="L106" s="71"/>
      <c r="M106" s="72"/>
      <c r="N106" s="246"/>
      <c r="O106" s="72"/>
      <c r="P106" s="109"/>
      <c r="Q106" s="71"/>
      <c r="R106" s="110"/>
      <c r="S106" s="72"/>
      <c r="T106" s="111"/>
      <c r="U106" s="72"/>
      <c r="V106" s="112"/>
      <c r="W106" s="71"/>
      <c r="X106" s="72"/>
      <c r="Y106" s="112"/>
      <c r="Z106" s="72"/>
      <c r="AA106" s="75"/>
      <c r="AB106" s="169"/>
      <c r="AC106" s="72"/>
      <c r="AD106" s="170"/>
      <c r="AE106" s="72"/>
      <c r="AF106" s="170"/>
      <c r="AG106" s="71"/>
      <c r="AH106" s="72"/>
      <c r="AI106" s="170"/>
      <c r="AJ106" s="71"/>
      <c r="AK106" s="72"/>
      <c r="AL106" s="170"/>
      <c r="AM106" s="72"/>
      <c r="AN106" s="111"/>
      <c r="AO106" s="72"/>
      <c r="AP106" s="156"/>
      <c r="AQ106" s="72"/>
      <c r="AR106" s="156"/>
      <c r="AS106" s="72"/>
      <c r="AT106" s="160"/>
      <c r="AU106" s="72"/>
      <c r="AV106" s="156"/>
      <c r="AW106" s="71"/>
      <c r="AX106" s="72"/>
      <c r="AY106" s="111"/>
      <c r="AZ106" s="71"/>
      <c r="BA106" s="72"/>
      <c r="BB106" s="75"/>
    </row>
    <row r="107" ht="16.5" customHeight="1" outlineLevel="1">
      <c r="A107" s="75"/>
      <c r="B107" s="105"/>
      <c r="C107" s="106"/>
      <c r="D107" s="72"/>
      <c r="E107" s="107"/>
      <c r="F107" s="71"/>
      <c r="G107" s="107"/>
      <c r="H107" s="71"/>
      <c r="I107" s="107"/>
      <c r="J107" s="71"/>
      <c r="K107" s="71"/>
      <c r="L107" s="71"/>
      <c r="M107" s="72"/>
      <c r="N107" s="246"/>
      <c r="O107" s="72"/>
      <c r="P107" s="109"/>
      <c r="Q107" s="71"/>
      <c r="R107" s="110"/>
      <c r="S107" s="72"/>
      <c r="T107" s="111"/>
      <c r="U107" s="72"/>
      <c r="V107" s="112"/>
      <c r="W107" s="71"/>
      <c r="X107" s="72"/>
      <c r="Y107" s="112"/>
      <c r="Z107" s="72"/>
      <c r="AA107" s="75"/>
      <c r="AB107" s="169"/>
      <c r="AC107" s="72"/>
      <c r="AD107" s="170"/>
      <c r="AE107" s="72"/>
      <c r="AF107" s="170"/>
      <c r="AG107" s="71"/>
      <c r="AH107" s="72"/>
      <c r="AI107" s="170"/>
      <c r="AJ107" s="71"/>
      <c r="AK107" s="72"/>
      <c r="AL107" s="170"/>
      <c r="AM107" s="72"/>
      <c r="AN107" s="111"/>
      <c r="AO107" s="72"/>
      <c r="AP107" s="156"/>
      <c r="AQ107" s="72"/>
      <c r="AR107" s="156"/>
      <c r="AS107" s="72"/>
      <c r="AT107" s="160"/>
      <c r="AU107" s="72"/>
      <c r="AV107" s="156"/>
      <c r="AW107" s="71"/>
      <c r="AX107" s="72"/>
      <c r="AY107" s="111"/>
      <c r="AZ107" s="71"/>
      <c r="BA107" s="72"/>
      <c r="BB107" s="75"/>
    </row>
    <row r="108" ht="16.5" customHeight="1" outlineLevel="1">
      <c r="A108" s="75"/>
      <c r="B108" s="105"/>
      <c r="C108" s="106"/>
      <c r="D108" s="72"/>
      <c r="E108" s="107"/>
      <c r="F108" s="71"/>
      <c r="G108" s="107"/>
      <c r="H108" s="71"/>
      <c r="I108" s="107"/>
      <c r="J108" s="71"/>
      <c r="K108" s="71"/>
      <c r="L108" s="71"/>
      <c r="M108" s="72"/>
      <c r="N108" s="246"/>
      <c r="O108" s="72"/>
      <c r="P108" s="109"/>
      <c r="Q108" s="71"/>
      <c r="R108" s="110"/>
      <c r="S108" s="72"/>
      <c r="T108" s="111"/>
      <c r="U108" s="72"/>
      <c r="V108" s="112"/>
      <c r="W108" s="71"/>
      <c r="X108" s="72"/>
      <c r="Y108" s="112"/>
      <c r="Z108" s="72"/>
      <c r="AA108" s="75"/>
      <c r="AB108" s="169"/>
      <c r="AC108" s="72"/>
      <c r="AD108" s="170"/>
      <c r="AE108" s="72"/>
      <c r="AF108" s="170"/>
      <c r="AG108" s="71"/>
      <c r="AH108" s="72"/>
      <c r="AI108" s="170"/>
      <c r="AJ108" s="71"/>
      <c r="AK108" s="72"/>
      <c r="AL108" s="170"/>
      <c r="AM108" s="72"/>
      <c r="AN108" s="111"/>
      <c r="AO108" s="72"/>
      <c r="AP108" s="156"/>
      <c r="AQ108" s="72"/>
      <c r="AR108" s="156"/>
      <c r="AS108" s="72"/>
      <c r="AT108" s="160"/>
      <c r="AU108" s="72"/>
      <c r="AV108" s="156"/>
      <c r="AW108" s="71"/>
      <c r="AX108" s="72"/>
      <c r="AY108" s="111"/>
      <c r="AZ108" s="71"/>
      <c r="BA108" s="72"/>
      <c r="BB108" s="75"/>
    </row>
    <row r="109" ht="16.5" customHeight="1" outlineLevel="1">
      <c r="A109" s="75"/>
      <c r="B109" s="105"/>
      <c r="C109" s="106"/>
      <c r="D109" s="72"/>
      <c r="E109" s="107"/>
      <c r="F109" s="71"/>
      <c r="G109" s="107"/>
      <c r="H109" s="71"/>
      <c r="I109" s="107"/>
      <c r="J109" s="71"/>
      <c r="K109" s="71"/>
      <c r="L109" s="71"/>
      <c r="M109" s="72"/>
      <c r="N109" s="246"/>
      <c r="O109" s="72"/>
      <c r="P109" s="109"/>
      <c r="Q109" s="71"/>
      <c r="R109" s="110"/>
      <c r="S109" s="72"/>
      <c r="T109" s="111"/>
      <c r="U109" s="72"/>
      <c r="V109" s="112"/>
      <c r="W109" s="71"/>
      <c r="X109" s="72"/>
      <c r="Y109" s="112"/>
      <c r="Z109" s="72"/>
      <c r="AA109" s="75"/>
      <c r="AB109" s="169"/>
      <c r="AC109" s="72"/>
      <c r="AD109" s="170"/>
      <c r="AE109" s="72"/>
      <c r="AF109" s="170"/>
      <c r="AG109" s="71"/>
      <c r="AH109" s="72"/>
      <c r="AI109" s="170"/>
      <c r="AJ109" s="71"/>
      <c r="AK109" s="72"/>
      <c r="AL109" s="170"/>
      <c r="AM109" s="72"/>
      <c r="AN109" s="111"/>
      <c r="AO109" s="72"/>
      <c r="AP109" s="156"/>
      <c r="AQ109" s="72"/>
      <c r="AR109" s="156"/>
      <c r="AS109" s="72"/>
      <c r="AT109" s="160"/>
      <c r="AU109" s="72"/>
      <c r="AV109" s="156"/>
      <c r="AW109" s="71"/>
      <c r="AX109" s="72"/>
      <c r="AY109" s="111"/>
      <c r="AZ109" s="71"/>
      <c r="BA109" s="72"/>
      <c r="BB109" s="75"/>
    </row>
    <row r="110" ht="16.5" customHeight="1" outlineLevel="1">
      <c r="A110" s="75"/>
      <c r="B110" s="105"/>
      <c r="C110" s="106"/>
      <c r="D110" s="72"/>
      <c r="E110" s="107"/>
      <c r="F110" s="71"/>
      <c r="G110" s="107"/>
      <c r="H110" s="71"/>
      <c r="I110" s="107"/>
      <c r="J110" s="71"/>
      <c r="K110" s="71"/>
      <c r="L110" s="71"/>
      <c r="M110" s="72"/>
      <c r="N110" s="246"/>
      <c r="O110" s="72"/>
      <c r="P110" s="109"/>
      <c r="Q110" s="71"/>
      <c r="R110" s="110"/>
      <c r="S110" s="72"/>
      <c r="T110" s="111"/>
      <c r="U110" s="72"/>
      <c r="V110" s="112"/>
      <c r="W110" s="71"/>
      <c r="X110" s="72"/>
      <c r="Y110" s="112"/>
      <c r="Z110" s="72"/>
      <c r="AA110" s="75"/>
      <c r="AB110" s="169"/>
      <c r="AC110" s="72"/>
      <c r="AD110" s="170"/>
      <c r="AE110" s="72"/>
      <c r="AF110" s="170"/>
      <c r="AG110" s="71"/>
      <c r="AH110" s="72"/>
      <c r="AI110" s="170"/>
      <c r="AJ110" s="71"/>
      <c r="AK110" s="72"/>
      <c r="AL110" s="170"/>
      <c r="AM110" s="72"/>
      <c r="AN110" s="111"/>
      <c r="AO110" s="72"/>
      <c r="AP110" s="156"/>
      <c r="AQ110" s="72"/>
      <c r="AR110" s="156"/>
      <c r="AS110" s="72"/>
      <c r="AT110" s="160"/>
      <c r="AU110" s="72"/>
      <c r="AV110" s="156"/>
      <c r="AW110" s="71"/>
      <c r="AX110" s="72"/>
      <c r="AY110" s="111"/>
      <c r="AZ110" s="71"/>
      <c r="BA110" s="72"/>
      <c r="BB110" s="75"/>
    </row>
    <row r="111" ht="16.5" customHeight="1" outlineLevel="1">
      <c r="A111" s="75"/>
      <c r="B111" s="105"/>
      <c r="C111" s="106"/>
      <c r="D111" s="72"/>
      <c r="E111" s="107"/>
      <c r="F111" s="71"/>
      <c r="G111" s="107"/>
      <c r="H111" s="71"/>
      <c r="I111" s="107"/>
      <c r="J111" s="71"/>
      <c r="K111" s="71"/>
      <c r="L111" s="71"/>
      <c r="M111" s="72"/>
      <c r="N111" s="246"/>
      <c r="O111" s="72"/>
      <c r="P111" s="109"/>
      <c r="Q111" s="71"/>
      <c r="R111" s="110"/>
      <c r="S111" s="72"/>
      <c r="T111" s="111"/>
      <c r="U111" s="72"/>
      <c r="V111" s="112"/>
      <c r="W111" s="71"/>
      <c r="X111" s="72"/>
      <c r="Y111" s="112"/>
      <c r="Z111" s="72"/>
      <c r="AA111" s="75"/>
      <c r="AB111" s="169"/>
      <c r="AC111" s="72"/>
      <c r="AD111" s="170"/>
      <c r="AE111" s="72"/>
      <c r="AF111" s="170"/>
      <c r="AG111" s="71"/>
      <c r="AH111" s="72"/>
      <c r="AI111" s="170"/>
      <c r="AJ111" s="71"/>
      <c r="AK111" s="72"/>
      <c r="AL111" s="170"/>
      <c r="AM111" s="72"/>
      <c r="AN111" s="111"/>
      <c r="AO111" s="72"/>
      <c r="AP111" s="156"/>
      <c r="AQ111" s="72"/>
      <c r="AR111" s="156"/>
      <c r="AS111" s="72"/>
      <c r="AT111" s="160"/>
      <c r="AU111" s="72"/>
      <c r="AV111" s="156"/>
      <c r="AW111" s="71"/>
      <c r="AX111" s="72"/>
      <c r="AY111" s="111"/>
      <c r="AZ111" s="71"/>
      <c r="BA111" s="72"/>
      <c r="BB111" s="75"/>
    </row>
    <row r="112" ht="16.5" customHeight="1" outlineLevel="1">
      <c r="A112" s="75"/>
      <c r="B112" s="105"/>
      <c r="C112" s="106"/>
      <c r="D112" s="72"/>
      <c r="E112" s="107"/>
      <c r="F112" s="71"/>
      <c r="G112" s="107"/>
      <c r="H112" s="71"/>
      <c r="I112" s="107"/>
      <c r="J112" s="71"/>
      <c r="K112" s="71"/>
      <c r="L112" s="71"/>
      <c r="M112" s="72"/>
      <c r="N112" s="246"/>
      <c r="O112" s="72"/>
      <c r="P112" s="109"/>
      <c r="Q112" s="71"/>
      <c r="R112" s="110"/>
      <c r="S112" s="72"/>
      <c r="T112" s="111"/>
      <c r="U112" s="72"/>
      <c r="V112" s="112"/>
      <c r="W112" s="71"/>
      <c r="X112" s="72"/>
      <c r="Y112" s="112"/>
      <c r="Z112" s="72"/>
      <c r="AA112" s="75"/>
      <c r="AB112" s="169"/>
      <c r="AC112" s="72"/>
      <c r="AD112" s="170"/>
      <c r="AE112" s="72"/>
      <c r="AF112" s="170"/>
      <c r="AG112" s="71"/>
      <c r="AH112" s="72"/>
      <c r="AI112" s="170"/>
      <c r="AJ112" s="71"/>
      <c r="AK112" s="72"/>
      <c r="AL112" s="170"/>
      <c r="AM112" s="72"/>
      <c r="AN112" s="111"/>
      <c r="AO112" s="72"/>
      <c r="AP112" s="156"/>
      <c r="AQ112" s="72"/>
      <c r="AR112" s="156"/>
      <c r="AS112" s="72"/>
      <c r="AT112" s="160"/>
      <c r="AU112" s="72"/>
      <c r="AV112" s="156"/>
      <c r="AW112" s="71"/>
      <c r="AX112" s="72"/>
      <c r="AY112" s="111"/>
      <c r="AZ112" s="71"/>
      <c r="BA112" s="72"/>
      <c r="BB112" s="75"/>
    </row>
    <row r="113" ht="16.5" customHeight="1" outlineLevel="1">
      <c r="A113" s="75"/>
      <c r="B113" s="105"/>
      <c r="C113" s="106"/>
      <c r="D113" s="72"/>
      <c r="E113" s="107"/>
      <c r="F113" s="71"/>
      <c r="G113" s="107"/>
      <c r="H113" s="71"/>
      <c r="I113" s="107"/>
      <c r="J113" s="71"/>
      <c r="K113" s="71"/>
      <c r="L113" s="71"/>
      <c r="M113" s="72"/>
      <c r="N113" s="246"/>
      <c r="O113" s="72"/>
      <c r="P113" s="109"/>
      <c r="Q113" s="71"/>
      <c r="R113" s="110"/>
      <c r="S113" s="72"/>
      <c r="T113" s="111"/>
      <c r="U113" s="72"/>
      <c r="V113" s="112"/>
      <c r="W113" s="71"/>
      <c r="X113" s="72"/>
      <c r="Y113" s="112"/>
      <c r="Z113" s="72"/>
      <c r="AA113" s="75"/>
      <c r="AB113" s="169"/>
      <c r="AC113" s="72"/>
      <c r="AD113" s="170"/>
      <c r="AE113" s="72"/>
      <c r="AF113" s="170"/>
      <c r="AG113" s="71"/>
      <c r="AH113" s="72"/>
      <c r="AI113" s="170"/>
      <c r="AJ113" s="71"/>
      <c r="AK113" s="72"/>
      <c r="AL113" s="170"/>
      <c r="AM113" s="72"/>
      <c r="AN113" s="111"/>
      <c r="AO113" s="72"/>
      <c r="AP113" s="156"/>
      <c r="AQ113" s="72"/>
      <c r="AR113" s="156"/>
      <c r="AS113" s="72"/>
      <c r="AT113" s="160"/>
      <c r="AU113" s="72"/>
      <c r="AV113" s="156"/>
      <c r="AW113" s="71"/>
      <c r="AX113" s="72"/>
      <c r="AY113" s="111"/>
      <c r="AZ113" s="71"/>
      <c r="BA113" s="72"/>
      <c r="BB113" s="75"/>
    </row>
    <row r="114" ht="16.5" customHeight="1" outlineLevel="1">
      <c r="A114" s="75"/>
      <c r="B114" s="105"/>
      <c r="C114" s="106"/>
      <c r="D114" s="72"/>
      <c r="E114" s="107"/>
      <c r="F114" s="71"/>
      <c r="G114" s="107"/>
      <c r="H114" s="71"/>
      <c r="I114" s="107"/>
      <c r="J114" s="71"/>
      <c r="K114" s="71"/>
      <c r="L114" s="71"/>
      <c r="M114" s="72"/>
      <c r="N114" s="246"/>
      <c r="O114" s="72"/>
      <c r="P114" s="109"/>
      <c r="Q114" s="71"/>
      <c r="R114" s="110"/>
      <c r="S114" s="72"/>
      <c r="T114" s="111"/>
      <c r="U114" s="72"/>
      <c r="V114" s="112"/>
      <c r="W114" s="71"/>
      <c r="X114" s="72"/>
      <c r="Y114" s="112"/>
      <c r="Z114" s="72"/>
      <c r="AA114" s="75"/>
      <c r="AB114" s="169"/>
      <c r="AC114" s="72"/>
      <c r="AD114" s="170"/>
      <c r="AE114" s="72"/>
      <c r="AF114" s="170"/>
      <c r="AG114" s="71"/>
      <c r="AH114" s="72"/>
      <c r="AI114" s="170"/>
      <c r="AJ114" s="71"/>
      <c r="AK114" s="72"/>
      <c r="AL114" s="170"/>
      <c r="AM114" s="72"/>
      <c r="AN114" s="111"/>
      <c r="AO114" s="72"/>
      <c r="AP114" s="156"/>
      <c r="AQ114" s="72"/>
      <c r="AR114" s="156"/>
      <c r="AS114" s="72"/>
      <c r="AT114" s="160"/>
      <c r="AU114" s="72"/>
      <c r="AV114" s="156"/>
      <c r="AW114" s="71"/>
      <c r="AX114" s="72"/>
      <c r="AY114" s="111"/>
      <c r="AZ114" s="71"/>
      <c r="BA114" s="72"/>
      <c r="BB114" s="75"/>
    </row>
    <row r="115" ht="16.5" customHeight="1" outlineLevel="1">
      <c r="A115" s="75"/>
      <c r="B115" s="105"/>
      <c r="C115" s="106"/>
      <c r="D115" s="72"/>
      <c r="E115" s="107"/>
      <c r="F115" s="71"/>
      <c r="G115" s="107"/>
      <c r="H115" s="71"/>
      <c r="I115" s="107"/>
      <c r="J115" s="71"/>
      <c r="K115" s="71"/>
      <c r="L115" s="71"/>
      <c r="M115" s="72"/>
      <c r="N115" s="246"/>
      <c r="O115" s="72"/>
      <c r="P115" s="109"/>
      <c r="Q115" s="71"/>
      <c r="R115" s="110"/>
      <c r="S115" s="72"/>
      <c r="T115" s="111"/>
      <c r="U115" s="72"/>
      <c r="V115" s="112"/>
      <c r="W115" s="71"/>
      <c r="X115" s="72"/>
      <c r="Y115" s="112"/>
      <c r="Z115" s="72"/>
      <c r="AA115" s="75"/>
      <c r="AB115" s="169"/>
      <c r="AC115" s="72"/>
      <c r="AD115" s="170"/>
      <c r="AE115" s="72"/>
      <c r="AF115" s="170"/>
      <c r="AG115" s="71"/>
      <c r="AH115" s="72"/>
      <c r="AI115" s="170"/>
      <c r="AJ115" s="71"/>
      <c r="AK115" s="72"/>
      <c r="AL115" s="170"/>
      <c r="AM115" s="72"/>
      <c r="AN115" s="111"/>
      <c r="AO115" s="72"/>
      <c r="AP115" s="156"/>
      <c r="AQ115" s="72"/>
      <c r="AR115" s="156"/>
      <c r="AS115" s="72"/>
      <c r="AT115" s="160"/>
      <c r="AU115" s="72"/>
      <c r="AV115" s="156"/>
      <c r="AW115" s="71"/>
      <c r="AX115" s="72"/>
      <c r="AY115" s="111"/>
      <c r="AZ115" s="71"/>
      <c r="BA115" s="72"/>
      <c r="BB115" s="75"/>
    </row>
    <row r="116" ht="16.5" customHeight="1" outlineLevel="1">
      <c r="A116" s="75"/>
      <c r="B116" s="105"/>
      <c r="C116" s="106"/>
      <c r="D116" s="72"/>
      <c r="E116" s="107"/>
      <c r="F116" s="71"/>
      <c r="G116" s="107"/>
      <c r="H116" s="71"/>
      <c r="I116" s="107"/>
      <c r="J116" s="71"/>
      <c r="K116" s="71"/>
      <c r="L116" s="71"/>
      <c r="M116" s="72"/>
      <c r="N116" s="246"/>
      <c r="O116" s="72"/>
      <c r="P116" s="109"/>
      <c r="Q116" s="71"/>
      <c r="R116" s="110"/>
      <c r="S116" s="72"/>
      <c r="T116" s="111"/>
      <c r="U116" s="72"/>
      <c r="V116" s="112"/>
      <c r="W116" s="71"/>
      <c r="X116" s="72"/>
      <c r="Y116" s="112"/>
      <c r="Z116" s="72"/>
      <c r="AA116" s="75"/>
      <c r="AB116" s="169"/>
      <c r="AC116" s="72"/>
      <c r="AD116" s="170"/>
      <c r="AE116" s="72"/>
      <c r="AF116" s="170"/>
      <c r="AG116" s="71"/>
      <c r="AH116" s="72"/>
      <c r="AI116" s="170"/>
      <c r="AJ116" s="71"/>
      <c r="AK116" s="72"/>
      <c r="AL116" s="170"/>
      <c r="AM116" s="72"/>
      <c r="AN116" s="111"/>
      <c r="AO116" s="72"/>
      <c r="AP116" s="156"/>
      <c r="AQ116" s="72"/>
      <c r="AR116" s="156"/>
      <c r="AS116" s="72"/>
      <c r="AT116" s="160"/>
      <c r="AU116" s="72"/>
      <c r="AV116" s="156"/>
      <c r="AW116" s="71"/>
      <c r="AX116" s="72"/>
      <c r="AY116" s="111"/>
      <c r="AZ116" s="71"/>
      <c r="BA116" s="72"/>
      <c r="BB116" s="75"/>
    </row>
    <row r="117" ht="16.5" customHeight="1" outlineLevel="1">
      <c r="A117" s="75"/>
      <c r="B117" s="105"/>
      <c r="C117" s="106"/>
      <c r="D117" s="72"/>
      <c r="E117" s="107"/>
      <c r="F117" s="71"/>
      <c r="G117" s="107"/>
      <c r="H117" s="71"/>
      <c r="I117" s="107"/>
      <c r="J117" s="71"/>
      <c r="K117" s="71"/>
      <c r="L117" s="71"/>
      <c r="M117" s="72"/>
      <c r="N117" s="246"/>
      <c r="O117" s="72"/>
      <c r="P117" s="109"/>
      <c r="Q117" s="71"/>
      <c r="R117" s="110"/>
      <c r="S117" s="72"/>
      <c r="T117" s="111"/>
      <c r="U117" s="72"/>
      <c r="V117" s="112"/>
      <c r="W117" s="71"/>
      <c r="X117" s="72"/>
      <c r="Y117" s="112"/>
      <c r="Z117" s="72"/>
      <c r="AA117" s="75"/>
      <c r="AB117" s="169"/>
      <c r="AC117" s="72"/>
      <c r="AD117" s="170"/>
      <c r="AE117" s="72"/>
      <c r="AF117" s="170"/>
      <c r="AG117" s="71"/>
      <c r="AH117" s="72"/>
      <c r="AI117" s="170"/>
      <c r="AJ117" s="71"/>
      <c r="AK117" s="72"/>
      <c r="AL117" s="170"/>
      <c r="AM117" s="72"/>
      <c r="AN117" s="111"/>
      <c r="AO117" s="72"/>
      <c r="AP117" s="156"/>
      <c r="AQ117" s="72"/>
      <c r="AR117" s="156"/>
      <c r="AS117" s="72"/>
      <c r="AT117" s="160"/>
      <c r="AU117" s="72"/>
      <c r="AV117" s="156"/>
      <c r="AW117" s="71"/>
      <c r="AX117" s="72"/>
      <c r="AY117" s="111"/>
      <c r="AZ117" s="71"/>
      <c r="BA117" s="72"/>
      <c r="BB117" s="75"/>
    </row>
    <row r="118" ht="16.5" customHeight="1" outlineLevel="1">
      <c r="A118" s="75"/>
      <c r="B118" s="105"/>
      <c r="C118" s="106"/>
      <c r="D118" s="72"/>
      <c r="E118" s="107"/>
      <c r="F118" s="71"/>
      <c r="G118" s="107"/>
      <c r="H118" s="71"/>
      <c r="I118" s="107"/>
      <c r="J118" s="71"/>
      <c r="K118" s="71"/>
      <c r="L118" s="71"/>
      <c r="M118" s="72"/>
      <c r="N118" s="246"/>
      <c r="O118" s="72"/>
      <c r="P118" s="109"/>
      <c r="Q118" s="71"/>
      <c r="R118" s="110"/>
      <c r="S118" s="72"/>
      <c r="T118" s="111"/>
      <c r="U118" s="72"/>
      <c r="V118" s="112"/>
      <c r="W118" s="71"/>
      <c r="X118" s="72"/>
      <c r="Y118" s="112"/>
      <c r="Z118" s="72"/>
      <c r="AA118" s="75"/>
      <c r="AB118" s="169"/>
      <c r="AC118" s="72"/>
      <c r="AD118" s="170"/>
      <c r="AE118" s="72"/>
      <c r="AF118" s="170"/>
      <c r="AG118" s="71"/>
      <c r="AH118" s="72"/>
      <c r="AI118" s="170"/>
      <c r="AJ118" s="71"/>
      <c r="AK118" s="72"/>
      <c r="AL118" s="170"/>
      <c r="AM118" s="72"/>
      <c r="AN118" s="111"/>
      <c r="AO118" s="72"/>
      <c r="AP118" s="156"/>
      <c r="AQ118" s="72"/>
      <c r="AR118" s="156"/>
      <c r="AS118" s="72"/>
      <c r="AT118" s="160"/>
      <c r="AU118" s="72"/>
      <c r="AV118" s="156"/>
      <c r="AW118" s="71"/>
      <c r="AX118" s="72"/>
      <c r="AY118" s="111"/>
      <c r="AZ118" s="71"/>
      <c r="BA118" s="72"/>
      <c r="BB118" s="75"/>
    </row>
    <row r="119" ht="16.5" customHeight="1" outlineLevel="1">
      <c r="A119" s="75"/>
      <c r="B119" s="105"/>
      <c r="C119" s="106"/>
      <c r="D119" s="72"/>
      <c r="E119" s="107"/>
      <c r="F119" s="71"/>
      <c r="G119" s="107"/>
      <c r="H119" s="71"/>
      <c r="I119" s="107"/>
      <c r="J119" s="71"/>
      <c r="K119" s="71"/>
      <c r="L119" s="71"/>
      <c r="M119" s="72"/>
      <c r="N119" s="246"/>
      <c r="O119" s="72"/>
      <c r="P119" s="109"/>
      <c r="Q119" s="71"/>
      <c r="R119" s="110"/>
      <c r="S119" s="72"/>
      <c r="T119" s="111"/>
      <c r="U119" s="72"/>
      <c r="V119" s="112"/>
      <c r="W119" s="71"/>
      <c r="X119" s="72"/>
      <c r="Y119" s="112"/>
      <c r="Z119" s="72"/>
      <c r="AA119" s="75"/>
      <c r="AB119" s="169"/>
      <c r="AC119" s="72"/>
      <c r="AD119" s="170"/>
      <c r="AE119" s="72"/>
      <c r="AF119" s="170"/>
      <c r="AG119" s="71"/>
      <c r="AH119" s="72"/>
      <c r="AI119" s="170"/>
      <c r="AJ119" s="71"/>
      <c r="AK119" s="72"/>
      <c r="AL119" s="170"/>
      <c r="AM119" s="72"/>
      <c r="AN119" s="111"/>
      <c r="AO119" s="72"/>
      <c r="AP119" s="156"/>
      <c r="AQ119" s="72"/>
      <c r="AR119" s="156"/>
      <c r="AS119" s="72"/>
      <c r="AT119" s="160"/>
      <c r="AU119" s="72"/>
      <c r="AV119" s="156"/>
      <c r="AW119" s="71"/>
      <c r="AX119" s="72"/>
      <c r="AY119" s="111"/>
      <c r="AZ119" s="71"/>
      <c r="BA119" s="72"/>
      <c r="BB119" s="75"/>
    </row>
    <row r="120" ht="16.5" customHeight="1" outlineLevel="1">
      <c r="A120" s="75"/>
      <c r="B120" s="105"/>
      <c r="C120" s="106"/>
      <c r="D120" s="72"/>
      <c r="E120" s="107"/>
      <c r="F120" s="71"/>
      <c r="G120" s="107"/>
      <c r="H120" s="71"/>
      <c r="I120" s="107"/>
      <c r="J120" s="71"/>
      <c r="K120" s="71"/>
      <c r="L120" s="71"/>
      <c r="M120" s="72"/>
      <c r="N120" s="246"/>
      <c r="O120" s="72"/>
      <c r="P120" s="109"/>
      <c r="Q120" s="71"/>
      <c r="R120" s="110"/>
      <c r="S120" s="72"/>
      <c r="T120" s="111"/>
      <c r="U120" s="72"/>
      <c r="V120" s="112"/>
      <c r="W120" s="71"/>
      <c r="X120" s="72"/>
      <c r="Y120" s="112"/>
      <c r="Z120" s="72"/>
      <c r="AA120" s="75"/>
      <c r="AB120" s="169"/>
      <c r="AC120" s="72"/>
      <c r="AD120" s="170"/>
      <c r="AE120" s="72"/>
      <c r="AF120" s="170"/>
      <c r="AG120" s="71"/>
      <c r="AH120" s="72"/>
      <c r="AI120" s="170"/>
      <c r="AJ120" s="71"/>
      <c r="AK120" s="72"/>
      <c r="AL120" s="170"/>
      <c r="AM120" s="72"/>
      <c r="AN120" s="111"/>
      <c r="AO120" s="72"/>
      <c r="AP120" s="156"/>
      <c r="AQ120" s="72"/>
      <c r="AR120" s="156"/>
      <c r="AS120" s="72"/>
      <c r="AT120" s="160"/>
      <c r="AU120" s="72"/>
      <c r="AV120" s="156"/>
      <c r="AW120" s="71"/>
      <c r="AX120" s="72"/>
      <c r="AY120" s="111"/>
      <c r="AZ120" s="71"/>
      <c r="BA120" s="72"/>
      <c r="BB120" s="75"/>
    </row>
    <row r="121" ht="16.5" customHeight="1" outlineLevel="1">
      <c r="A121" s="75"/>
      <c r="B121" s="105"/>
      <c r="C121" s="106"/>
      <c r="D121" s="72"/>
      <c r="E121" s="107"/>
      <c r="F121" s="71"/>
      <c r="G121" s="107"/>
      <c r="H121" s="71"/>
      <c r="I121" s="107"/>
      <c r="J121" s="71"/>
      <c r="K121" s="71"/>
      <c r="L121" s="71"/>
      <c r="M121" s="72"/>
      <c r="N121" s="246"/>
      <c r="O121" s="72"/>
      <c r="P121" s="109"/>
      <c r="Q121" s="71"/>
      <c r="R121" s="110"/>
      <c r="S121" s="72"/>
      <c r="T121" s="111"/>
      <c r="U121" s="72"/>
      <c r="V121" s="112"/>
      <c r="W121" s="71"/>
      <c r="X121" s="72"/>
      <c r="Y121" s="112"/>
      <c r="Z121" s="72"/>
      <c r="AA121" s="75"/>
      <c r="AB121" s="169"/>
      <c r="AC121" s="72"/>
      <c r="AD121" s="170"/>
      <c r="AE121" s="72"/>
      <c r="AF121" s="170"/>
      <c r="AG121" s="71"/>
      <c r="AH121" s="72"/>
      <c r="AI121" s="170"/>
      <c r="AJ121" s="71"/>
      <c r="AK121" s="72"/>
      <c r="AL121" s="170"/>
      <c r="AM121" s="72"/>
      <c r="AN121" s="111"/>
      <c r="AO121" s="72"/>
      <c r="AP121" s="156"/>
      <c r="AQ121" s="72"/>
      <c r="AR121" s="156"/>
      <c r="AS121" s="72"/>
      <c r="AT121" s="160"/>
      <c r="AU121" s="72"/>
      <c r="AV121" s="156"/>
      <c r="AW121" s="71"/>
      <c r="AX121" s="72"/>
      <c r="AY121" s="111"/>
      <c r="AZ121" s="71"/>
      <c r="BA121" s="72"/>
      <c r="BB121" s="75"/>
    </row>
    <row r="122" ht="16.5" customHeight="1" outlineLevel="1">
      <c r="A122" s="75"/>
      <c r="B122" s="105"/>
      <c r="C122" s="106"/>
      <c r="D122" s="72"/>
      <c r="E122" s="107"/>
      <c r="F122" s="71"/>
      <c r="G122" s="107"/>
      <c r="H122" s="71"/>
      <c r="I122" s="107"/>
      <c r="J122" s="71"/>
      <c r="K122" s="71"/>
      <c r="L122" s="71"/>
      <c r="M122" s="72"/>
      <c r="N122" s="246"/>
      <c r="O122" s="72"/>
      <c r="P122" s="109"/>
      <c r="Q122" s="71"/>
      <c r="R122" s="110"/>
      <c r="S122" s="72"/>
      <c r="T122" s="111"/>
      <c r="U122" s="72"/>
      <c r="V122" s="112"/>
      <c r="W122" s="71"/>
      <c r="X122" s="72"/>
      <c r="Y122" s="112"/>
      <c r="Z122" s="72"/>
      <c r="AA122" s="75"/>
      <c r="AB122" s="169"/>
      <c r="AC122" s="72"/>
      <c r="AD122" s="170"/>
      <c r="AE122" s="72"/>
      <c r="AF122" s="170"/>
      <c r="AG122" s="71"/>
      <c r="AH122" s="72"/>
      <c r="AI122" s="170"/>
      <c r="AJ122" s="71"/>
      <c r="AK122" s="72"/>
      <c r="AL122" s="170"/>
      <c r="AM122" s="72"/>
      <c r="AN122" s="111"/>
      <c r="AO122" s="72"/>
      <c r="AP122" s="156"/>
      <c r="AQ122" s="72"/>
      <c r="AR122" s="156"/>
      <c r="AS122" s="72"/>
      <c r="AT122" s="160"/>
      <c r="AU122" s="72"/>
      <c r="AV122" s="156"/>
      <c r="AW122" s="71"/>
      <c r="AX122" s="72"/>
      <c r="AY122" s="111"/>
      <c r="AZ122" s="71"/>
      <c r="BA122" s="72"/>
      <c r="BB122" s="75"/>
    </row>
    <row r="123" ht="16.5" customHeight="1" outlineLevel="1">
      <c r="A123" s="75"/>
      <c r="B123" s="105"/>
      <c r="C123" s="106"/>
      <c r="D123" s="72"/>
      <c r="E123" s="107"/>
      <c r="F123" s="71"/>
      <c r="G123" s="107"/>
      <c r="H123" s="71"/>
      <c r="I123" s="107"/>
      <c r="J123" s="71"/>
      <c r="K123" s="71"/>
      <c r="L123" s="71"/>
      <c r="M123" s="72"/>
      <c r="N123" s="246"/>
      <c r="O123" s="72"/>
      <c r="P123" s="109"/>
      <c r="Q123" s="71"/>
      <c r="R123" s="110"/>
      <c r="S123" s="72"/>
      <c r="T123" s="111"/>
      <c r="U123" s="72"/>
      <c r="V123" s="112"/>
      <c r="W123" s="71"/>
      <c r="X123" s="72"/>
      <c r="Y123" s="112"/>
      <c r="Z123" s="72"/>
      <c r="AA123" s="75"/>
      <c r="AB123" s="169"/>
      <c r="AC123" s="72"/>
      <c r="AD123" s="170"/>
      <c r="AE123" s="72"/>
      <c r="AF123" s="170"/>
      <c r="AG123" s="71"/>
      <c r="AH123" s="72"/>
      <c r="AI123" s="170"/>
      <c r="AJ123" s="71"/>
      <c r="AK123" s="72"/>
      <c r="AL123" s="170"/>
      <c r="AM123" s="72"/>
      <c r="AN123" s="111"/>
      <c r="AO123" s="72"/>
      <c r="AP123" s="156"/>
      <c r="AQ123" s="72"/>
      <c r="AR123" s="156"/>
      <c r="AS123" s="72"/>
      <c r="AT123" s="160"/>
      <c r="AU123" s="72"/>
      <c r="AV123" s="156"/>
      <c r="AW123" s="71"/>
      <c r="AX123" s="72"/>
      <c r="AY123" s="111"/>
      <c r="AZ123" s="71"/>
      <c r="BA123" s="72"/>
      <c r="BB123" s="75"/>
    </row>
    <row r="124" ht="16.5" customHeight="1" outlineLevel="1">
      <c r="A124" s="75"/>
      <c r="B124" s="105"/>
      <c r="C124" s="106"/>
      <c r="D124" s="72"/>
      <c r="E124" s="107"/>
      <c r="F124" s="71"/>
      <c r="G124" s="107"/>
      <c r="H124" s="71"/>
      <c r="I124" s="107"/>
      <c r="J124" s="71"/>
      <c r="K124" s="71"/>
      <c r="L124" s="71"/>
      <c r="M124" s="72"/>
      <c r="N124" s="246"/>
      <c r="O124" s="72"/>
      <c r="P124" s="109"/>
      <c r="Q124" s="71"/>
      <c r="R124" s="110"/>
      <c r="S124" s="72"/>
      <c r="T124" s="111"/>
      <c r="U124" s="72"/>
      <c r="V124" s="112"/>
      <c r="W124" s="71"/>
      <c r="X124" s="72"/>
      <c r="Y124" s="112"/>
      <c r="Z124" s="72"/>
      <c r="AA124" s="75"/>
      <c r="AB124" s="169"/>
      <c r="AC124" s="72"/>
      <c r="AD124" s="170"/>
      <c r="AE124" s="72"/>
      <c r="AF124" s="170"/>
      <c r="AG124" s="71"/>
      <c r="AH124" s="72"/>
      <c r="AI124" s="170"/>
      <c r="AJ124" s="71"/>
      <c r="AK124" s="72"/>
      <c r="AL124" s="170"/>
      <c r="AM124" s="72"/>
      <c r="AN124" s="111"/>
      <c r="AO124" s="72"/>
      <c r="AP124" s="156"/>
      <c r="AQ124" s="72"/>
      <c r="AR124" s="156"/>
      <c r="AS124" s="72"/>
      <c r="AT124" s="160"/>
      <c r="AU124" s="72"/>
      <c r="AV124" s="156"/>
      <c r="AW124" s="71"/>
      <c r="AX124" s="72"/>
      <c r="AY124" s="111"/>
      <c r="AZ124" s="71"/>
      <c r="BA124" s="72"/>
      <c r="BB124" s="75"/>
    </row>
    <row r="125" ht="16.5" customHeight="1" outlineLevel="1">
      <c r="A125" s="75"/>
      <c r="B125" s="105"/>
      <c r="C125" s="106"/>
      <c r="D125" s="72"/>
      <c r="E125" s="107"/>
      <c r="F125" s="71"/>
      <c r="G125" s="107"/>
      <c r="H125" s="71"/>
      <c r="I125" s="107"/>
      <c r="J125" s="71"/>
      <c r="K125" s="71"/>
      <c r="L125" s="71"/>
      <c r="M125" s="72"/>
      <c r="N125" s="246"/>
      <c r="O125" s="72"/>
      <c r="P125" s="109"/>
      <c r="Q125" s="71"/>
      <c r="R125" s="110"/>
      <c r="S125" s="72"/>
      <c r="T125" s="111"/>
      <c r="U125" s="72"/>
      <c r="V125" s="112"/>
      <c r="W125" s="71"/>
      <c r="X125" s="72"/>
      <c r="Y125" s="112"/>
      <c r="Z125" s="72"/>
      <c r="AA125" s="75"/>
      <c r="AB125" s="169"/>
      <c r="AC125" s="72"/>
      <c r="AD125" s="170"/>
      <c r="AE125" s="72"/>
      <c r="AF125" s="170"/>
      <c r="AG125" s="71"/>
      <c r="AH125" s="72"/>
      <c r="AI125" s="170"/>
      <c r="AJ125" s="71"/>
      <c r="AK125" s="72"/>
      <c r="AL125" s="170"/>
      <c r="AM125" s="72"/>
      <c r="AN125" s="111"/>
      <c r="AO125" s="72"/>
      <c r="AP125" s="156"/>
      <c r="AQ125" s="72"/>
      <c r="AR125" s="156"/>
      <c r="AS125" s="72"/>
      <c r="AT125" s="160"/>
      <c r="AU125" s="72"/>
      <c r="AV125" s="156"/>
      <c r="AW125" s="71"/>
      <c r="AX125" s="72"/>
      <c r="AY125" s="111"/>
      <c r="AZ125" s="71"/>
      <c r="BA125" s="72"/>
      <c r="BB125" s="75"/>
    </row>
    <row r="126" ht="16.5" customHeight="1" outlineLevel="1">
      <c r="A126" s="75"/>
      <c r="B126" s="105"/>
      <c r="C126" s="106"/>
      <c r="D126" s="72"/>
      <c r="E126" s="107"/>
      <c r="F126" s="71"/>
      <c r="G126" s="107"/>
      <c r="H126" s="71"/>
      <c r="I126" s="107"/>
      <c r="J126" s="71"/>
      <c r="K126" s="71"/>
      <c r="L126" s="71"/>
      <c r="M126" s="72"/>
      <c r="N126" s="246"/>
      <c r="O126" s="72"/>
      <c r="P126" s="109"/>
      <c r="Q126" s="71"/>
      <c r="R126" s="110"/>
      <c r="S126" s="72"/>
      <c r="T126" s="111"/>
      <c r="U126" s="72"/>
      <c r="V126" s="112"/>
      <c r="W126" s="71"/>
      <c r="X126" s="72"/>
      <c r="Y126" s="112"/>
      <c r="Z126" s="72"/>
      <c r="AA126" s="75"/>
      <c r="AB126" s="169"/>
      <c r="AC126" s="72"/>
      <c r="AD126" s="170"/>
      <c r="AE126" s="72"/>
      <c r="AF126" s="170"/>
      <c r="AG126" s="71"/>
      <c r="AH126" s="72"/>
      <c r="AI126" s="170"/>
      <c r="AJ126" s="71"/>
      <c r="AK126" s="72"/>
      <c r="AL126" s="170"/>
      <c r="AM126" s="72"/>
      <c r="AN126" s="111"/>
      <c r="AO126" s="72"/>
      <c r="AP126" s="156"/>
      <c r="AQ126" s="72"/>
      <c r="AR126" s="156"/>
      <c r="AS126" s="72"/>
      <c r="AT126" s="160"/>
      <c r="AU126" s="72"/>
      <c r="AV126" s="156"/>
      <c r="AW126" s="71"/>
      <c r="AX126" s="72"/>
      <c r="AY126" s="111"/>
      <c r="AZ126" s="71"/>
      <c r="BA126" s="72"/>
      <c r="BB126" s="75"/>
    </row>
    <row r="127" ht="16.5" customHeight="1" outlineLevel="1">
      <c r="A127" s="75"/>
      <c r="B127" s="105"/>
      <c r="C127" s="106"/>
      <c r="D127" s="72"/>
      <c r="E127" s="107"/>
      <c r="F127" s="71"/>
      <c r="G127" s="107"/>
      <c r="H127" s="71"/>
      <c r="I127" s="107"/>
      <c r="J127" s="71"/>
      <c r="K127" s="71"/>
      <c r="L127" s="71"/>
      <c r="M127" s="72"/>
      <c r="N127" s="246"/>
      <c r="O127" s="72"/>
      <c r="P127" s="109"/>
      <c r="Q127" s="71"/>
      <c r="R127" s="110"/>
      <c r="S127" s="72"/>
      <c r="T127" s="111"/>
      <c r="U127" s="72"/>
      <c r="V127" s="112"/>
      <c r="W127" s="71"/>
      <c r="X127" s="72"/>
      <c r="Y127" s="112"/>
      <c r="Z127" s="72"/>
      <c r="AA127" s="75"/>
      <c r="AB127" s="169"/>
      <c r="AC127" s="72"/>
      <c r="AD127" s="170"/>
      <c r="AE127" s="72"/>
      <c r="AF127" s="170"/>
      <c r="AG127" s="71"/>
      <c r="AH127" s="72"/>
      <c r="AI127" s="170"/>
      <c r="AJ127" s="71"/>
      <c r="AK127" s="72"/>
      <c r="AL127" s="170"/>
      <c r="AM127" s="72"/>
      <c r="AN127" s="111"/>
      <c r="AO127" s="72"/>
      <c r="AP127" s="156"/>
      <c r="AQ127" s="72"/>
      <c r="AR127" s="156"/>
      <c r="AS127" s="72"/>
      <c r="AT127" s="160"/>
      <c r="AU127" s="72"/>
      <c r="AV127" s="156"/>
      <c r="AW127" s="71"/>
      <c r="AX127" s="72"/>
      <c r="AY127" s="111"/>
      <c r="AZ127" s="71"/>
      <c r="BA127" s="72"/>
      <c r="BB127" s="75"/>
    </row>
    <row r="128" ht="16.5" customHeight="1" outlineLevel="1">
      <c r="A128" s="75"/>
      <c r="B128" s="105"/>
      <c r="C128" s="106"/>
      <c r="D128" s="72"/>
      <c r="E128" s="107"/>
      <c r="F128" s="71"/>
      <c r="G128" s="107"/>
      <c r="H128" s="71"/>
      <c r="I128" s="107"/>
      <c r="J128" s="71"/>
      <c r="K128" s="71"/>
      <c r="L128" s="71"/>
      <c r="M128" s="72"/>
      <c r="N128" s="246"/>
      <c r="O128" s="72"/>
      <c r="P128" s="109"/>
      <c r="Q128" s="71"/>
      <c r="R128" s="110"/>
      <c r="S128" s="72"/>
      <c r="T128" s="111"/>
      <c r="U128" s="72"/>
      <c r="V128" s="112"/>
      <c r="W128" s="71"/>
      <c r="X128" s="72"/>
      <c r="Y128" s="112"/>
      <c r="Z128" s="72"/>
      <c r="AA128" s="75"/>
      <c r="AB128" s="169"/>
      <c r="AC128" s="72"/>
      <c r="AD128" s="170"/>
      <c r="AE128" s="72"/>
      <c r="AF128" s="170"/>
      <c r="AG128" s="71"/>
      <c r="AH128" s="72"/>
      <c r="AI128" s="170"/>
      <c r="AJ128" s="71"/>
      <c r="AK128" s="72"/>
      <c r="AL128" s="170"/>
      <c r="AM128" s="72"/>
      <c r="AN128" s="111"/>
      <c r="AO128" s="72"/>
      <c r="AP128" s="156"/>
      <c r="AQ128" s="72"/>
      <c r="AR128" s="156"/>
      <c r="AS128" s="72"/>
      <c r="AT128" s="160"/>
      <c r="AU128" s="72"/>
      <c r="AV128" s="156"/>
      <c r="AW128" s="71"/>
      <c r="AX128" s="72"/>
      <c r="AY128" s="111"/>
      <c r="AZ128" s="71"/>
      <c r="BA128" s="72"/>
      <c r="BB128" s="75"/>
    </row>
    <row r="129" ht="16.5" customHeight="1" outlineLevel="1">
      <c r="A129" s="75"/>
      <c r="B129" s="105"/>
      <c r="C129" s="106"/>
      <c r="D129" s="72"/>
      <c r="E129" s="107"/>
      <c r="F129" s="71"/>
      <c r="G129" s="107"/>
      <c r="H129" s="71"/>
      <c r="I129" s="107"/>
      <c r="J129" s="71"/>
      <c r="K129" s="71"/>
      <c r="L129" s="71"/>
      <c r="M129" s="72"/>
      <c r="N129" s="246"/>
      <c r="O129" s="72"/>
      <c r="P129" s="109"/>
      <c r="Q129" s="71"/>
      <c r="R129" s="110"/>
      <c r="S129" s="72"/>
      <c r="T129" s="111"/>
      <c r="U129" s="72"/>
      <c r="V129" s="112"/>
      <c r="W129" s="71"/>
      <c r="X129" s="72"/>
      <c r="Y129" s="112"/>
      <c r="Z129" s="72"/>
      <c r="AA129" s="75"/>
      <c r="AB129" s="169"/>
      <c r="AC129" s="72"/>
      <c r="AD129" s="170"/>
      <c r="AE129" s="72"/>
      <c r="AF129" s="170"/>
      <c r="AG129" s="71"/>
      <c r="AH129" s="72"/>
      <c r="AI129" s="170"/>
      <c r="AJ129" s="71"/>
      <c r="AK129" s="72"/>
      <c r="AL129" s="170"/>
      <c r="AM129" s="72"/>
      <c r="AN129" s="111"/>
      <c r="AO129" s="72"/>
      <c r="AP129" s="156"/>
      <c r="AQ129" s="72"/>
      <c r="AR129" s="156"/>
      <c r="AS129" s="72"/>
      <c r="AT129" s="160"/>
      <c r="AU129" s="72"/>
      <c r="AV129" s="156"/>
      <c r="AW129" s="71"/>
      <c r="AX129" s="72"/>
      <c r="AY129" s="111"/>
      <c r="AZ129" s="71"/>
      <c r="BA129" s="72"/>
      <c r="BB129" s="75"/>
    </row>
    <row r="130" ht="16.5" customHeight="1" outlineLevel="1">
      <c r="A130" s="75"/>
      <c r="B130" s="105"/>
      <c r="C130" s="106"/>
      <c r="D130" s="72"/>
      <c r="E130" s="107"/>
      <c r="F130" s="71"/>
      <c r="G130" s="107"/>
      <c r="H130" s="71"/>
      <c r="I130" s="107"/>
      <c r="J130" s="71"/>
      <c r="K130" s="71"/>
      <c r="L130" s="71"/>
      <c r="M130" s="72"/>
      <c r="N130" s="246"/>
      <c r="O130" s="72"/>
      <c r="P130" s="109"/>
      <c r="Q130" s="71"/>
      <c r="R130" s="110"/>
      <c r="S130" s="72"/>
      <c r="T130" s="111"/>
      <c r="U130" s="72"/>
      <c r="V130" s="112"/>
      <c r="W130" s="71"/>
      <c r="X130" s="72"/>
      <c r="Y130" s="112"/>
      <c r="Z130" s="72"/>
      <c r="AA130" s="75"/>
      <c r="AB130" s="169"/>
      <c r="AC130" s="72"/>
      <c r="AD130" s="170"/>
      <c r="AE130" s="72"/>
      <c r="AF130" s="170"/>
      <c r="AG130" s="71"/>
      <c r="AH130" s="72"/>
      <c r="AI130" s="170"/>
      <c r="AJ130" s="71"/>
      <c r="AK130" s="72"/>
      <c r="AL130" s="170"/>
      <c r="AM130" s="72"/>
      <c r="AN130" s="111"/>
      <c r="AO130" s="72"/>
      <c r="AP130" s="156"/>
      <c r="AQ130" s="72"/>
      <c r="AR130" s="156"/>
      <c r="AS130" s="72"/>
      <c r="AT130" s="160"/>
      <c r="AU130" s="72"/>
      <c r="AV130" s="156"/>
      <c r="AW130" s="71"/>
      <c r="AX130" s="72"/>
      <c r="AY130" s="111"/>
      <c r="AZ130" s="71"/>
      <c r="BA130" s="72"/>
      <c r="BB130" s="75"/>
    </row>
    <row r="131" ht="16.5" customHeight="1" outlineLevel="1">
      <c r="A131" s="75"/>
      <c r="B131" s="105"/>
      <c r="C131" s="106"/>
      <c r="D131" s="72"/>
      <c r="E131" s="107"/>
      <c r="F131" s="71"/>
      <c r="G131" s="107"/>
      <c r="H131" s="71"/>
      <c r="I131" s="107"/>
      <c r="J131" s="71"/>
      <c r="K131" s="71"/>
      <c r="L131" s="71"/>
      <c r="M131" s="72"/>
      <c r="N131" s="246"/>
      <c r="O131" s="72"/>
      <c r="P131" s="109"/>
      <c r="Q131" s="71"/>
      <c r="R131" s="110"/>
      <c r="S131" s="72"/>
      <c r="T131" s="111"/>
      <c r="U131" s="72"/>
      <c r="V131" s="112"/>
      <c r="W131" s="71"/>
      <c r="X131" s="72"/>
      <c r="Y131" s="112"/>
      <c r="Z131" s="72"/>
      <c r="AA131" s="75"/>
      <c r="AB131" s="169"/>
      <c r="AC131" s="72"/>
      <c r="AD131" s="170"/>
      <c r="AE131" s="72"/>
      <c r="AF131" s="170"/>
      <c r="AG131" s="71"/>
      <c r="AH131" s="72"/>
      <c r="AI131" s="170"/>
      <c r="AJ131" s="71"/>
      <c r="AK131" s="72"/>
      <c r="AL131" s="170"/>
      <c r="AM131" s="72"/>
      <c r="AN131" s="111"/>
      <c r="AO131" s="72"/>
      <c r="AP131" s="156"/>
      <c r="AQ131" s="72"/>
      <c r="AR131" s="156"/>
      <c r="AS131" s="72"/>
      <c r="AT131" s="160"/>
      <c r="AU131" s="72"/>
      <c r="AV131" s="156"/>
      <c r="AW131" s="71"/>
      <c r="AX131" s="72"/>
      <c r="AY131" s="111"/>
      <c r="AZ131" s="71"/>
      <c r="BA131" s="72"/>
      <c r="BB131" s="75"/>
    </row>
    <row r="132" ht="16.5" customHeight="1" outlineLevel="1">
      <c r="A132" s="75"/>
      <c r="B132" s="105"/>
      <c r="C132" s="106"/>
      <c r="D132" s="72"/>
      <c r="E132" s="107"/>
      <c r="F132" s="71"/>
      <c r="G132" s="107"/>
      <c r="H132" s="71"/>
      <c r="I132" s="107"/>
      <c r="J132" s="71"/>
      <c r="K132" s="71"/>
      <c r="L132" s="71"/>
      <c r="M132" s="72"/>
      <c r="N132" s="246"/>
      <c r="O132" s="72"/>
      <c r="P132" s="109"/>
      <c r="Q132" s="71"/>
      <c r="R132" s="110"/>
      <c r="S132" s="72"/>
      <c r="T132" s="111"/>
      <c r="U132" s="72"/>
      <c r="V132" s="112"/>
      <c r="W132" s="71"/>
      <c r="X132" s="72"/>
      <c r="Y132" s="112"/>
      <c r="Z132" s="72"/>
      <c r="AA132" s="75"/>
      <c r="AB132" s="169"/>
      <c r="AC132" s="72"/>
      <c r="AD132" s="170"/>
      <c r="AE132" s="72"/>
      <c r="AF132" s="170"/>
      <c r="AG132" s="71"/>
      <c r="AH132" s="72"/>
      <c r="AI132" s="170"/>
      <c r="AJ132" s="71"/>
      <c r="AK132" s="72"/>
      <c r="AL132" s="170"/>
      <c r="AM132" s="72"/>
      <c r="AN132" s="111"/>
      <c r="AO132" s="72"/>
      <c r="AP132" s="156"/>
      <c r="AQ132" s="72"/>
      <c r="AR132" s="156"/>
      <c r="AS132" s="72"/>
      <c r="AT132" s="160"/>
      <c r="AU132" s="72"/>
      <c r="AV132" s="156"/>
      <c r="AW132" s="71"/>
      <c r="AX132" s="72"/>
      <c r="AY132" s="111"/>
      <c r="AZ132" s="71"/>
      <c r="BA132" s="72"/>
      <c r="BB132" s="75"/>
    </row>
    <row r="133" ht="16.5" customHeight="1" outlineLevel="1">
      <c r="A133" s="75"/>
      <c r="B133" s="105"/>
      <c r="C133" s="106"/>
      <c r="D133" s="72"/>
      <c r="E133" s="107"/>
      <c r="F133" s="71"/>
      <c r="G133" s="107"/>
      <c r="H133" s="71"/>
      <c r="I133" s="107"/>
      <c r="J133" s="71"/>
      <c r="K133" s="71"/>
      <c r="L133" s="71"/>
      <c r="M133" s="72"/>
      <c r="N133" s="246"/>
      <c r="O133" s="72"/>
      <c r="P133" s="109"/>
      <c r="Q133" s="71"/>
      <c r="R133" s="110"/>
      <c r="S133" s="72"/>
      <c r="T133" s="111"/>
      <c r="U133" s="72"/>
      <c r="V133" s="112"/>
      <c r="W133" s="71"/>
      <c r="X133" s="72"/>
      <c r="Y133" s="112"/>
      <c r="Z133" s="72"/>
      <c r="AA133" s="75"/>
      <c r="AB133" s="169"/>
      <c r="AC133" s="72"/>
      <c r="AD133" s="170"/>
      <c r="AE133" s="72"/>
      <c r="AF133" s="170"/>
      <c r="AG133" s="71"/>
      <c r="AH133" s="72"/>
      <c r="AI133" s="170"/>
      <c r="AJ133" s="71"/>
      <c r="AK133" s="72"/>
      <c r="AL133" s="170"/>
      <c r="AM133" s="72"/>
      <c r="AN133" s="111"/>
      <c r="AO133" s="72"/>
      <c r="AP133" s="156"/>
      <c r="AQ133" s="72"/>
      <c r="AR133" s="156"/>
      <c r="AS133" s="72"/>
      <c r="AT133" s="160"/>
      <c r="AU133" s="72"/>
      <c r="AV133" s="156"/>
      <c r="AW133" s="71"/>
      <c r="AX133" s="72"/>
      <c r="AY133" s="111"/>
      <c r="AZ133" s="71"/>
      <c r="BA133" s="72"/>
      <c r="BB133" s="75"/>
    </row>
    <row r="134" ht="16.5" customHeight="1" outlineLevel="1">
      <c r="A134" s="75"/>
      <c r="B134" s="105"/>
      <c r="C134" s="106"/>
      <c r="D134" s="72"/>
      <c r="E134" s="107"/>
      <c r="F134" s="71"/>
      <c r="G134" s="107"/>
      <c r="H134" s="71"/>
      <c r="I134" s="107"/>
      <c r="J134" s="71"/>
      <c r="K134" s="71"/>
      <c r="L134" s="71"/>
      <c r="M134" s="72"/>
      <c r="N134" s="246"/>
      <c r="O134" s="72"/>
      <c r="P134" s="109"/>
      <c r="Q134" s="71"/>
      <c r="R134" s="110"/>
      <c r="S134" s="72"/>
      <c r="T134" s="111"/>
      <c r="U134" s="72"/>
      <c r="V134" s="112"/>
      <c r="W134" s="71"/>
      <c r="X134" s="72"/>
      <c r="Y134" s="112"/>
      <c r="Z134" s="72"/>
      <c r="AA134" s="75"/>
      <c r="AB134" s="169"/>
      <c r="AC134" s="72"/>
      <c r="AD134" s="170"/>
      <c r="AE134" s="72"/>
      <c r="AF134" s="170"/>
      <c r="AG134" s="71"/>
      <c r="AH134" s="72"/>
      <c r="AI134" s="170"/>
      <c r="AJ134" s="71"/>
      <c r="AK134" s="72"/>
      <c r="AL134" s="170"/>
      <c r="AM134" s="72"/>
      <c r="AN134" s="111"/>
      <c r="AO134" s="72"/>
      <c r="AP134" s="156"/>
      <c r="AQ134" s="72"/>
      <c r="AR134" s="156"/>
      <c r="AS134" s="72"/>
      <c r="AT134" s="160"/>
      <c r="AU134" s="72"/>
      <c r="AV134" s="156"/>
      <c r="AW134" s="71"/>
      <c r="AX134" s="72"/>
      <c r="AY134" s="111"/>
      <c r="AZ134" s="71"/>
      <c r="BA134" s="72"/>
      <c r="BB134" s="75"/>
    </row>
    <row r="135" ht="16.5" customHeight="1" outlineLevel="1">
      <c r="A135" s="75"/>
      <c r="B135" s="105"/>
      <c r="C135" s="106"/>
      <c r="D135" s="72"/>
      <c r="E135" s="107"/>
      <c r="F135" s="71"/>
      <c r="G135" s="107"/>
      <c r="H135" s="71"/>
      <c r="I135" s="107"/>
      <c r="J135" s="71"/>
      <c r="K135" s="71"/>
      <c r="L135" s="71"/>
      <c r="M135" s="72"/>
      <c r="N135" s="246"/>
      <c r="O135" s="72"/>
      <c r="P135" s="109"/>
      <c r="Q135" s="71"/>
      <c r="R135" s="110"/>
      <c r="S135" s="72"/>
      <c r="T135" s="111"/>
      <c r="U135" s="72"/>
      <c r="V135" s="112"/>
      <c r="W135" s="71"/>
      <c r="X135" s="72"/>
      <c r="Y135" s="112"/>
      <c r="Z135" s="72"/>
      <c r="AA135" s="75"/>
      <c r="AB135" s="169"/>
      <c r="AC135" s="72"/>
      <c r="AD135" s="170"/>
      <c r="AE135" s="72"/>
      <c r="AF135" s="170"/>
      <c r="AG135" s="71"/>
      <c r="AH135" s="72"/>
      <c r="AI135" s="170"/>
      <c r="AJ135" s="71"/>
      <c r="AK135" s="72"/>
      <c r="AL135" s="170"/>
      <c r="AM135" s="72"/>
      <c r="AN135" s="111"/>
      <c r="AO135" s="72"/>
      <c r="AP135" s="156"/>
      <c r="AQ135" s="72"/>
      <c r="AR135" s="156"/>
      <c r="AS135" s="72"/>
      <c r="AT135" s="160"/>
      <c r="AU135" s="72"/>
      <c r="AV135" s="156"/>
      <c r="AW135" s="71"/>
      <c r="AX135" s="72"/>
      <c r="AY135" s="111"/>
      <c r="AZ135" s="71"/>
      <c r="BA135" s="72"/>
      <c r="BB135" s="75"/>
    </row>
    <row r="136" ht="16.5" customHeight="1" outlineLevel="1">
      <c r="A136" s="75"/>
      <c r="B136" s="105"/>
      <c r="C136" s="106"/>
      <c r="D136" s="72"/>
      <c r="E136" s="107"/>
      <c r="F136" s="71"/>
      <c r="G136" s="107"/>
      <c r="H136" s="71"/>
      <c r="I136" s="107"/>
      <c r="J136" s="71"/>
      <c r="K136" s="71"/>
      <c r="L136" s="71"/>
      <c r="M136" s="72"/>
      <c r="N136" s="246"/>
      <c r="O136" s="72"/>
      <c r="P136" s="109"/>
      <c r="Q136" s="71"/>
      <c r="R136" s="110"/>
      <c r="S136" s="72"/>
      <c r="T136" s="111"/>
      <c r="U136" s="72"/>
      <c r="V136" s="112"/>
      <c r="W136" s="71"/>
      <c r="X136" s="72"/>
      <c r="Y136" s="112"/>
      <c r="Z136" s="72"/>
      <c r="AA136" s="75"/>
      <c r="AB136" s="169"/>
      <c r="AC136" s="72"/>
      <c r="AD136" s="170"/>
      <c r="AE136" s="72"/>
      <c r="AF136" s="170"/>
      <c r="AG136" s="71"/>
      <c r="AH136" s="72"/>
      <c r="AI136" s="170"/>
      <c r="AJ136" s="71"/>
      <c r="AK136" s="72"/>
      <c r="AL136" s="170"/>
      <c r="AM136" s="72"/>
      <c r="AN136" s="111"/>
      <c r="AO136" s="72"/>
      <c r="AP136" s="156"/>
      <c r="AQ136" s="72"/>
      <c r="AR136" s="156"/>
      <c r="AS136" s="72"/>
      <c r="AT136" s="160"/>
      <c r="AU136" s="72"/>
      <c r="AV136" s="156"/>
      <c r="AW136" s="71"/>
      <c r="AX136" s="72"/>
      <c r="AY136" s="111"/>
      <c r="AZ136" s="71"/>
      <c r="BA136" s="72"/>
      <c r="BB136" s="75"/>
    </row>
    <row r="137" ht="16.5" customHeight="1" outlineLevel="1">
      <c r="A137" s="75"/>
      <c r="B137" s="105"/>
      <c r="C137" s="106"/>
      <c r="D137" s="72"/>
      <c r="E137" s="107"/>
      <c r="F137" s="71"/>
      <c r="G137" s="107"/>
      <c r="H137" s="71"/>
      <c r="I137" s="107"/>
      <c r="J137" s="71"/>
      <c r="K137" s="71"/>
      <c r="L137" s="71"/>
      <c r="M137" s="72"/>
      <c r="N137" s="246"/>
      <c r="O137" s="72"/>
      <c r="P137" s="109"/>
      <c r="Q137" s="71"/>
      <c r="R137" s="110"/>
      <c r="S137" s="72"/>
      <c r="T137" s="111"/>
      <c r="U137" s="72"/>
      <c r="V137" s="112"/>
      <c r="W137" s="71"/>
      <c r="X137" s="72"/>
      <c r="Y137" s="112"/>
      <c r="Z137" s="72"/>
      <c r="AA137" s="75"/>
      <c r="AB137" s="169"/>
      <c r="AC137" s="72"/>
      <c r="AD137" s="170"/>
      <c r="AE137" s="72"/>
      <c r="AF137" s="170"/>
      <c r="AG137" s="71"/>
      <c r="AH137" s="72"/>
      <c r="AI137" s="170"/>
      <c r="AJ137" s="71"/>
      <c r="AK137" s="72"/>
      <c r="AL137" s="170"/>
      <c r="AM137" s="72"/>
      <c r="AN137" s="111"/>
      <c r="AO137" s="72"/>
      <c r="AP137" s="156"/>
      <c r="AQ137" s="72"/>
      <c r="AR137" s="156"/>
      <c r="AS137" s="72"/>
      <c r="AT137" s="160"/>
      <c r="AU137" s="72"/>
      <c r="AV137" s="156"/>
      <c r="AW137" s="71"/>
      <c r="AX137" s="72"/>
      <c r="AY137" s="111"/>
      <c r="AZ137" s="71"/>
      <c r="BA137" s="72"/>
      <c r="BB137" s="75"/>
    </row>
    <row r="138" ht="16.5" customHeight="1" outlineLevel="1">
      <c r="A138" s="75"/>
      <c r="B138" s="105"/>
      <c r="C138" s="106"/>
      <c r="D138" s="72"/>
      <c r="E138" s="107"/>
      <c r="F138" s="71"/>
      <c r="G138" s="107"/>
      <c r="H138" s="71"/>
      <c r="I138" s="107"/>
      <c r="J138" s="71"/>
      <c r="K138" s="71"/>
      <c r="L138" s="71"/>
      <c r="M138" s="72"/>
      <c r="N138" s="246"/>
      <c r="O138" s="72"/>
      <c r="P138" s="109"/>
      <c r="Q138" s="71"/>
      <c r="R138" s="110"/>
      <c r="S138" s="72"/>
      <c r="T138" s="111"/>
      <c r="U138" s="72"/>
      <c r="V138" s="112"/>
      <c r="W138" s="71"/>
      <c r="X138" s="72"/>
      <c r="Y138" s="112"/>
      <c r="Z138" s="72"/>
      <c r="AA138" s="75"/>
      <c r="AB138" s="169"/>
      <c r="AC138" s="72"/>
      <c r="AD138" s="170"/>
      <c r="AE138" s="72"/>
      <c r="AF138" s="170"/>
      <c r="AG138" s="71"/>
      <c r="AH138" s="72"/>
      <c r="AI138" s="170"/>
      <c r="AJ138" s="71"/>
      <c r="AK138" s="72"/>
      <c r="AL138" s="170"/>
      <c r="AM138" s="72"/>
      <c r="AN138" s="111"/>
      <c r="AO138" s="72"/>
      <c r="AP138" s="156"/>
      <c r="AQ138" s="72"/>
      <c r="AR138" s="156"/>
      <c r="AS138" s="72"/>
      <c r="AT138" s="160"/>
      <c r="AU138" s="72"/>
      <c r="AV138" s="156"/>
      <c r="AW138" s="71"/>
      <c r="AX138" s="72"/>
      <c r="AY138" s="111"/>
      <c r="AZ138" s="71"/>
      <c r="BA138" s="72"/>
      <c r="BB138" s="75"/>
    </row>
    <row r="139" ht="16.5" customHeight="1" outlineLevel="1">
      <c r="A139" s="75"/>
      <c r="B139" s="105"/>
      <c r="C139" s="106"/>
      <c r="D139" s="72"/>
      <c r="E139" s="107"/>
      <c r="F139" s="71"/>
      <c r="G139" s="107"/>
      <c r="H139" s="71"/>
      <c r="I139" s="107"/>
      <c r="J139" s="71"/>
      <c r="K139" s="71"/>
      <c r="L139" s="71"/>
      <c r="M139" s="72"/>
      <c r="N139" s="246"/>
      <c r="O139" s="72"/>
      <c r="P139" s="109"/>
      <c r="Q139" s="71"/>
      <c r="R139" s="110"/>
      <c r="S139" s="72"/>
      <c r="T139" s="111"/>
      <c r="U139" s="72"/>
      <c r="V139" s="112"/>
      <c r="W139" s="71"/>
      <c r="X139" s="72"/>
      <c r="Y139" s="112"/>
      <c r="Z139" s="72"/>
      <c r="AA139" s="75"/>
      <c r="AB139" s="169"/>
      <c r="AC139" s="72"/>
      <c r="AD139" s="170"/>
      <c r="AE139" s="72"/>
      <c r="AF139" s="170"/>
      <c r="AG139" s="71"/>
      <c r="AH139" s="72"/>
      <c r="AI139" s="170"/>
      <c r="AJ139" s="71"/>
      <c r="AK139" s="72"/>
      <c r="AL139" s="170"/>
      <c r="AM139" s="72"/>
      <c r="AN139" s="111"/>
      <c r="AO139" s="72"/>
      <c r="AP139" s="156"/>
      <c r="AQ139" s="72"/>
      <c r="AR139" s="156"/>
      <c r="AS139" s="72"/>
      <c r="AT139" s="160"/>
      <c r="AU139" s="72"/>
      <c r="AV139" s="156"/>
      <c r="AW139" s="71"/>
      <c r="AX139" s="72"/>
      <c r="AY139" s="111"/>
      <c r="AZ139" s="71"/>
      <c r="BA139" s="72"/>
      <c r="BB139" s="75"/>
    </row>
    <row r="140" ht="16.5" customHeight="1" outlineLevel="1">
      <c r="A140" s="75"/>
      <c r="B140" s="105"/>
      <c r="C140" s="106"/>
      <c r="D140" s="72"/>
      <c r="E140" s="107"/>
      <c r="F140" s="71"/>
      <c r="G140" s="107"/>
      <c r="H140" s="71"/>
      <c r="I140" s="107"/>
      <c r="J140" s="71"/>
      <c r="K140" s="71"/>
      <c r="L140" s="71"/>
      <c r="M140" s="72"/>
      <c r="N140" s="246"/>
      <c r="O140" s="72"/>
      <c r="P140" s="109"/>
      <c r="Q140" s="71"/>
      <c r="R140" s="110"/>
      <c r="S140" s="72"/>
      <c r="T140" s="111"/>
      <c r="U140" s="72"/>
      <c r="V140" s="112"/>
      <c r="W140" s="71"/>
      <c r="X140" s="72"/>
      <c r="Y140" s="112"/>
      <c r="Z140" s="72"/>
      <c r="AA140" s="75"/>
      <c r="AB140" s="169"/>
      <c r="AC140" s="72"/>
      <c r="AD140" s="170"/>
      <c r="AE140" s="72"/>
      <c r="AF140" s="170"/>
      <c r="AG140" s="71"/>
      <c r="AH140" s="72"/>
      <c r="AI140" s="170"/>
      <c r="AJ140" s="71"/>
      <c r="AK140" s="72"/>
      <c r="AL140" s="170"/>
      <c r="AM140" s="72"/>
      <c r="AN140" s="111"/>
      <c r="AO140" s="72"/>
      <c r="AP140" s="156"/>
      <c r="AQ140" s="72"/>
      <c r="AR140" s="156"/>
      <c r="AS140" s="72"/>
      <c r="AT140" s="160"/>
      <c r="AU140" s="72"/>
      <c r="AV140" s="156"/>
      <c r="AW140" s="71"/>
      <c r="AX140" s="72"/>
      <c r="AY140" s="111"/>
      <c r="AZ140" s="71"/>
      <c r="BA140" s="72"/>
      <c r="BB140" s="75"/>
    </row>
    <row r="141" ht="16.5" customHeight="1" outlineLevel="1">
      <c r="A141" s="75"/>
      <c r="B141" s="105"/>
      <c r="C141" s="106"/>
      <c r="D141" s="72"/>
      <c r="E141" s="107"/>
      <c r="F141" s="71"/>
      <c r="G141" s="107"/>
      <c r="H141" s="71"/>
      <c r="I141" s="107"/>
      <c r="J141" s="71"/>
      <c r="K141" s="71"/>
      <c r="L141" s="71"/>
      <c r="M141" s="72"/>
      <c r="N141" s="246"/>
      <c r="O141" s="72"/>
      <c r="P141" s="109"/>
      <c r="Q141" s="71"/>
      <c r="R141" s="110"/>
      <c r="S141" s="72"/>
      <c r="T141" s="111"/>
      <c r="U141" s="72"/>
      <c r="V141" s="112"/>
      <c r="W141" s="71"/>
      <c r="X141" s="72"/>
      <c r="Y141" s="112"/>
      <c r="Z141" s="72"/>
      <c r="AA141" s="75"/>
      <c r="AB141" s="169"/>
      <c r="AC141" s="72"/>
      <c r="AD141" s="170"/>
      <c r="AE141" s="72"/>
      <c r="AF141" s="170"/>
      <c r="AG141" s="71"/>
      <c r="AH141" s="72"/>
      <c r="AI141" s="170"/>
      <c r="AJ141" s="71"/>
      <c r="AK141" s="72"/>
      <c r="AL141" s="170"/>
      <c r="AM141" s="72"/>
      <c r="AN141" s="111"/>
      <c r="AO141" s="72"/>
      <c r="AP141" s="156"/>
      <c r="AQ141" s="72"/>
      <c r="AR141" s="156"/>
      <c r="AS141" s="72"/>
      <c r="AT141" s="160"/>
      <c r="AU141" s="72"/>
      <c r="AV141" s="156"/>
      <c r="AW141" s="71"/>
      <c r="AX141" s="72"/>
      <c r="AY141" s="111"/>
      <c r="AZ141" s="71"/>
      <c r="BA141" s="72"/>
      <c r="BB141" s="75"/>
    </row>
    <row r="142" ht="16.5" customHeight="1" outlineLevel="1">
      <c r="A142" s="75"/>
      <c r="B142" s="105"/>
      <c r="C142" s="106"/>
      <c r="D142" s="72"/>
      <c r="E142" s="107"/>
      <c r="F142" s="71"/>
      <c r="G142" s="107"/>
      <c r="H142" s="71"/>
      <c r="I142" s="107"/>
      <c r="J142" s="71"/>
      <c r="K142" s="71"/>
      <c r="L142" s="71"/>
      <c r="M142" s="72"/>
      <c r="N142" s="246"/>
      <c r="O142" s="72"/>
      <c r="P142" s="109"/>
      <c r="Q142" s="71"/>
      <c r="R142" s="110"/>
      <c r="S142" s="72"/>
      <c r="T142" s="111"/>
      <c r="U142" s="72"/>
      <c r="V142" s="112"/>
      <c r="W142" s="71"/>
      <c r="X142" s="72"/>
      <c r="Y142" s="112"/>
      <c r="Z142" s="72"/>
      <c r="AA142" s="75"/>
      <c r="AB142" s="169"/>
      <c r="AC142" s="72"/>
      <c r="AD142" s="170"/>
      <c r="AE142" s="72"/>
      <c r="AF142" s="170"/>
      <c r="AG142" s="71"/>
      <c r="AH142" s="72"/>
      <c r="AI142" s="170"/>
      <c r="AJ142" s="71"/>
      <c r="AK142" s="72"/>
      <c r="AL142" s="170"/>
      <c r="AM142" s="72"/>
      <c r="AN142" s="111"/>
      <c r="AO142" s="72"/>
      <c r="AP142" s="156"/>
      <c r="AQ142" s="72"/>
      <c r="AR142" s="156"/>
      <c r="AS142" s="72"/>
      <c r="AT142" s="160"/>
      <c r="AU142" s="72"/>
      <c r="AV142" s="156"/>
      <c r="AW142" s="71"/>
      <c r="AX142" s="72"/>
      <c r="AY142" s="111"/>
      <c r="AZ142" s="71"/>
      <c r="BA142" s="72"/>
      <c r="BB142" s="75"/>
    </row>
    <row r="143" ht="16.5" customHeight="1" outlineLevel="1">
      <c r="A143" s="75"/>
      <c r="B143" s="105"/>
      <c r="C143" s="106"/>
      <c r="D143" s="72"/>
      <c r="E143" s="107"/>
      <c r="F143" s="71"/>
      <c r="G143" s="107"/>
      <c r="H143" s="71"/>
      <c r="I143" s="107"/>
      <c r="J143" s="71"/>
      <c r="K143" s="71"/>
      <c r="L143" s="71"/>
      <c r="M143" s="72"/>
      <c r="N143" s="246"/>
      <c r="O143" s="72"/>
      <c r="P143" s="109"/>
      <c r="Q143" s="71"/>
      <c r="R143" s="110"/>
      <c r="S143" s="72"/>
      <c r="T143" s="111"/>
      <c r="U143" s="72"/>
      <c r="V143" s="112"/>
      <c r="W143" s="71"/>
      <c r="X143" s="72"/>
      <c r="Y143" s="112"/>
      <c r="Z143" s="72"/>
      <c r="AA143" s="75"/>
      <c r="AB143" s="169"/>
      <c r="AC143" s="72"/>
      <c r="AD143" s="170"/>
      <c r="AE143" s="72"/>
      <c r="AF143" s="170"/>
      <c r="AG143" s="71"/>
      <c r="AH143" s="72"/>
      <c r="AI143" s="170"/>
      <c r="AJ143" s="71"/>
      <c r="AK143" s="72"/>
      <c r="AL143" s="170"/>
      <c r="AM143" s="72"/>
      <c r="AN143" s="111"/>
      <c r="AO143" s="72"/>
      <c r="AP143" s="156"/>
      <c r="AQ143" s="72"/>
      <c r="AR143" s="156"/>
      <c r="AS143" s="72"/>
      <c r="AT143" s="160"/>
      <c r="AU143" s="72"/>
      <c r="AV143" s="156"/>
      <c r="AW143" s="71"/>
      <c r="AX143" s="72"/>
      <c r="AY143" s="111"/>
      <c r="AZ143" s="71"/>
      <c r="BA143" s="72"/>
      <c r="BB143" s="75"/>
    </row>
    <row r="144" ht="16.5" customHeight="1" outlineLevel="1">
      <c r="A144" s="75"/>
      <c r="B144" s="105"/>
      <c r="C144" s="106"/>
      <c r="D144" s="72"/>
      <c r="E144" s="107"/>
      <c r="F144" s="71"/>
      <c r="G144" s="107"/>
      <c r="H144" s="71"/>
      <c r="I144" s="107"/>
      <c r="J144" s="71"/>
      <c r="K144" s="71"/>
      <c r="L144" s="71"/>
      <c r="M144" s="72"/>
      <c r="N144" s="246"/>
      <c r="O144" s="72"/>
      <c r="P144" s="109"/>
      <c r="Q144" s="71"/>
      <c r="R144" s="110"/>
      <c r="S144" s="72"/>
      <c r="T144" s="111"/>
      <c r="U144" s="72"/>
      <c r="V144" s="112"/>
      <c r="W144" s="71"/>
      <c r="X144" s="72"/>
      <c r="Y144" s="112"/>
      <c r="Z144" s="72"/>
      <c r="AA144" s="75"/>
      <c r="AB144" s="169"/>
      <c r="AC144" s="72"/>
      <c r="AD144" s="170"/>
      <c r="AE144" s="72"/>
      <c r="AF144" s="170"/>
      <c r="AG144" s="71"/>
      <c r="AH144" s="72"/>
      <c r="AI144" s="170"/>
      <c r="AJ144" s="71"/>
      <c r="AK144" s="72"/>
      <c r="AL144" s="170"/>
      <c r="AM144" s="72"/>
      <c r="AN144" s="111"/>
      <c r="AO144" s="72"/>
      <c r="AP144" s="156"/>
      <c r="AQ144" s="72"/>
      <c r="AR144" s="156"/>
      <c r="AS144" s="72"/>
      <c r="AT144" s="160"/>
      <c r="AU144" s="72"/>
      <c r="AV144" s="156"/>
      <c r="AW144" s="71"/>
      <c r="AX144" s="72"/>
      <c r="AY144" s="111"/>
      <c r="AZ144" s="71"/>
      <c r="BA144" s="72"/>
      <c r="BB144" s="75"/>
    </row>
    <row r="145" ht="16.5" customHeight="1" outlineLevel="1">
      <c r="A145" s="75"/>
      <c r="B145" s="105"/>
      <c r="C145" s="106"/>
      <c r="D145" s="72"/>
      <c r="E145" s="107"/>
      <c r="F145" s="71"/>
      <c r="G145" s="107"/>
      <c r="H145" s="71"/>
      <c r="I145" s="107"/>
      <c r="J145" s="71"/>
      <c r="K145" s="71"/>
      <c r="L145" s="71"/>
      <c r="M145" s="72"/>
      <c r="N145" s="246"/>
      <c r="O145" s="72"/>
      <c r="P145" s="109"/>
      <c r="Q145" s="71"/>
      <c r="R145" s="110"/>
      <c r="S145" s="72"/>
      <c r="T145" s="111"/>
      <c r="U145" s="72"/>
      <c r="V145" s="112"/>
      <c r="W145" s="71"/>
      <c r="X145" s="72"/>
      <c r="Y145" s="112"/>
      <c r="Z145" s="72"/>
      <c r="AA145" s="75"/>
      <c r="AB145" s="169"/>
      <c r="AC145" s="72"/>
      <c r="AD145" s="170"/>
      <c r="AE145" s="72"/>
      <c r="AF145" s="170"/>
      <c r="AG145" s="71"/>
      <c r="AH145" s="72"/>
      <c r="AI145" s="170"/>
      <c r="AJ145" s="71"/>
      <c r="AK145" s="72"/>
      <c r="AL145" s="170"/>
      <c r="AM145" s="72"/>
      <c r="AN145" s="111"/>
      <c r="AO145" s="72"/>
      <c r="AP145" s="156"/>
      <c r="AQ145" s="72"/>
      <c r="AR145" s="156"/>
      <c r="AS145" s="72"/>
      <c r="AT145" s="160"/>
      <c r="AU145" s="72"/>
      <c r="AV145" s="156"/>
      <c r="AW145" s="71"/>
      <c r="AX145" s="72"/>
      <c r="AY145" s="111"/>
      <c r="AZ145" s="71"/>
      <c r="BA145" s="72"/>
      <c r="BB145" s="75"/>
    </row>
    <row r="146" ht="16.5" customHeight="1" outlineLevel="1">
      <c r="A146" s="75"/>
      <c r="B146" s="105"/>
      <c r="C146" s="106"/>
      <c r="D146" s="72"/>
      <c r="E146" s="107"/>
      <c r="F146" s="71"/>
      <c r="G146" s="107"/>
      <c r="H146" s="71"/>
      <c r="I146" s="107"/>
      <c r="J146" s="71"/>
      <c r="K146" s="71"/>
      <c r="L146" s="71"/>
      <c r="M146" s="72"/>
      <c r="N146" s="246"/>
      <c r="O146" s="72"/>
      <c r="P146" s="109"/>
      <c r="Q146" s="71"/>
      <c r="R146" s="110"/>
      <c r="S146" s="72"/>
      <c r="T146" s="111"/>
      <c r="U146" s="72"/>
      <c r="V146" s="112"/>
      <c r="W146" s="71"/>
      <c r="X146" s="72"/>
      <c r="Y146" s="112"/>
      <c r="Z146" s="72"/>
      <c r="AA146" s="75"/>
      <c r="AB146" s="169"/>
      <c r="AC146" s="72"/>
      <c r="AD146" s="170"/>
      <c r="AE146" s="72"/>
      <c r="AF146" s="170"/>
      <c r="AG146" s="71"/>
      <c r="AH146" s="72"/>
      <c r="AI146" s="170"/>
      <c r="AJ146" s="71"/>
      <c r="AK146" s="72"/>
      <c r="AL146" s="170"/>
      <c r="AM146" s="72"/>
      <c r="AN146" s="111"/>
      <c r="AO146" s="72"/>
      <c r="AP146" s="156"/>
      <c r="AQ146" s="72"/>
      <c r="AR146" s="156"/>
      <c r="AS146" s="72"/>
      <c r="AT146" s="160"/>
      <c r="AU146" s="72"/>
      <c r="AV146" s="156"/>
      <c r="AW146" s="71"/>
      <c r="AX146" s="72"/>
      <c r="AY146" s="111"/>
      <c r="AZ146" s="71"/>
      <c r="BA146" s="72"/>
      <c r="BB146" s="75"/>
    </row>
    <row r="147" ht="16.5" customHeight="1" outlineLevel="1">
      <c r="A147" s="75"/>
      <c r="B147" s="105"/>
      <c r="C147" s="106"/>
      <c r="D147" s="72"/>
      <c r="E147" s="107"/>
      <c r="F147" s="71"/>
      <c r="G147" s="107"/>
      <c r="H147" s="71"/>
      <c r="I147" s="107"/>
      <c r="J147" s="71"/>
      <c r="K147" s="71"/>
      <c r="L147" s="71"/>
      <c r="M147" s="72"/>
      <c r="N147" s="246"/>
      <c r="O147" s="72"/>
      <c r="P147" s="109"/>
      <c r="Q147" s="71"/>
      <c r="R147" s="110"/>
      <c r="S147" s="72"/>
      <c r="T147" s="111"/>
      <c r="U147" s="72"/>
      <c r="V147" s="112"/>
      <c r="W147" s="71"/>
      <c r="X147" s="72"/>
      <c r="Y147" s="112"/>
      <c r="Z147" s="72"/>
      <c r="AA147" s="75"/>
      <c r="AB147" s="169"/>
      <c r="AC147" s="72"/>
      <c r="AD147" s="170"/>
      <c r="AE147" s="72"/>
      <c r="AF147" s="170"/>
      <c r="AG147" s="71"/>
      <c r="AH147" s="72"/>
      <c r="AI147" s="170"/>
      <c r="AJ147" s="71"/>
      <c r="AK147" s="72"/>
      <c r="AL147" s="170"/>
      <c r="AM147" s="72"/>
      <c r="AN147" s="111"/>
      <c r="AO147" s="72"/>
      <c r="AP147" s="156"/>
      <c r="AQ147" s="72"/>
      <c r="AR147" s="156"/>
      <c r="AS147" s="72"/>
      <c r="AT147" s="160"/>
      <c r="AU147" s="72"/>
      <c r="AV147" s="156"/>
      <c r="AW147" s="71"/>
      <c r="AX147" s="72"/>
      <c r="AY147" s="111"/>
      <c r="AZ147" s="71"/>
      <c r="BA147" s="72"/>
      <c r="BB147" s="75"/>
    </row>
    <row r="148" ht="16.5" customHeight="1" outlineLevel="1">
      <c r="A148" s="75"/>
      <c r="B148" s="105"/>
      <c r="C148" s="106"/>
      <c r="D148" s="72"/>
      <c r="E148" s="107"/>
      <c r="F148" s="71"/>
      <c r="G148" s="107"/>
      <c r="H148" s="71"/>
      <c r="I148" s="107"/>
      <c r="J148" s="71"/>
      <c r="K148" s="71"/>
      <c r="L148" s="71"/>
      <c r="M148" s="72"/>
      <c r="N148" s="246"/>
      <c r="O148" s="72"/>
      <c r="P148" s="109"/>
      <c r="Q148" s="71"/>
      <c r="R148" s="110"/>
      <c r="S148" s="72"/>
      <c r="T148" s="111"/>
      <c r="U148" s="72"/>
      <c r="V148" s="112"/>
      <c r="W148" s="71"/>
      <c r="X148" s="72"/>
      <c r="Y148" s="112"/>
      <c r="Z148" s="72"/>
      <c r="AA148" s="75"/>
      <c r="AB148" s="169"/>
      <c r="AC148" s="72"/>
      <c r="AD148" s="170"/>
      <c r="AE148" s="72"/>
      <c r="AF148" s="170"/>
      <c r="AG148" s="71"/>
      <c r="AH148" s="72"/>
      <c r="AI148" s="170"/>
      <c r="AJ148" s="71"/>
      <c r="AK148" s="72"/>
      <c r="AL148" s="170"/>
      <c r="AM148" s="72"/>
      <c r="AN148" s="111"/>
      <c r="AO148" s="72"/>
      <c r="AP148" s="156"/>
      <c r="AQ148" s="72"/>
      <c r="AR148" s="156"/>
      <c r="AS148" s="72"/>
      <c r="AT148" s="160"/>
      <c r="AU148" s="72"/>
      <c r="AV148" s="156"/>
      <c r="AW148" s="71"/>
      <c r="AX148" s="72"/>
      <c r="AY148" s="111"/>
      <c r="AZ148" s="71"/>
      <c r="BA148" s="72"/>
      <c r="BB148" s="75"/>
    </row>
    <row r="149" ht="16.5" customHeight="1" outlineLevel="1">
      <c r="A149" s="75"/>
      <c r="B149" s="105"/>
      <c r="C149" s="106"/>
      <c r="D149" s="72"/>
      <c r="E149" s="107"/>
      <c r="F149" s="71"/>
      <c r="G149" s="107"/>
      <c r="H149" s="71"/>
      <c r="I149" s="107"/>
      <c r="J149" s="71"/>
      <c r="K149" s="71"/>
      <c r="L149" s="71"/>
      <c r="M149" s="72"/>
      <c r="N149" s="246"/>
      <c r="O149" s="72"/>
      <c r="P149" s="109"/>
      <c r="Q149" s="71"/>
      <c r="R149" s="110"/>
      <c r="S149" s="72"/>
      <c r="T149" s="111"/>
      <c r="U149" s="72"/>
      <c r="V149" s="112"/>
      <c r="W149" s="71"/>
      <c r="X149" s="72"/>
      <c r="Y149" s="112"/>
      <c r="Z149" s="72"/>
      <c r="AA149" s="75"/>
      <c r="AB149" s="169"/>
      <c r="AC149" s="72"/>
      <c r="AD149" s="170"/>
      <c r="AE149" s="72"/>
      <c r="AF149" s="170"/>
      <c r="AG149" s="71"/>
      <c r="AH149" s="72"/>
      <c r="AI149" s="170"/>
      <c r="AJ149" s="71"/>
      <c r="AK149" s="72"/>
      <c r="AL149" s="170"/>
      <c r="AM149" s="72"/>
      <c r="AN149" s="111"/>
      <c r="AO149" s="72"/>
      <c r="AP149" s="156"/>
      <c r="AQ149" s="72"/>
      <c r="AR149" s="156"/>
      <c r="AS149" s="72"/>
      <c r="AT149" s="160"/>
      <c r="AU149" s="72"/>
      <c r="AV149" s="156"/>
      <c r="AW149" s="71"/>
      <c r="AX149" s="72"/>
      <c r="AY149" s="111"/>
      <c r="AZ149" s="71"/>
      <c r="BA149" s="72"/>
      <c r="BB149" s="75"/>
    </row>
    <row r="150" ht="16.5" customHeight="1" outlineLevel="1">
      <c r="A150" s="75"/>
      <c r="B150" s="105"/>
      <c r="C150" s="106"/>
      <c r="D150" s="72"/>
      <c r="E150" s="107"/>
      <c r="F150" s="71"/>
      <c r="G150" s="107"/>
      <c r="H150" s="71"/>
      <c r="I150" s="107"/>
      <c r="J150" s="71"/>
      <c r="K150" s="71"/>
      <c r="L150" s="71"/>
      <c r="M150" s="72"/>
      <c r="N150" s="246"/>
      <c r="O150" s="72"/>
      <c r="P150" s="109"/>
      <c r="Q150" s="71"/>
      <c r="R150" s="110"/>
      <c r="S150" s="72"/>
      <c r="T150" s="111"/>
      <c r="U150" s="72"/>
      <c r="V150" s="112"/>
      <c r="W150" s="71"/>
      <c r="X150" s="72"/>
      <c r="Y150" s="112"/>
      <c r="Z150" s="72"/>
      <c r="AA150" s="75"/>
      <c r="AB150" s="169"/>
      <c r="AC150" s="72"/>
      <c r="AD150" s="170"/>
      <c r="AE150" s="72"/>
      <c r="AF150" s="170"/>
      <c r="AG150" s="71"/>
      <c r="AH150" s="72"/>
      <c r="AI150" s="170"/>
      <c r="AJ150" s="71"/>
      <c r="AK150" s="72"/>
      <c r="AL150" s="170"/>
      <c r="AM150" s="72"/>
      <c r="AN150" s="111"/>
      <c r="AO150" s="72"/>
      <c r="AP150" s="156"/>
      <c r="AQ150" s="72"/>
      <c r="AR150" s="156"/>
      <c r="AS150" s="72"/>
      <c r="AT150" s="160"/>
      <c r="AU150" s="72"/>
      <c r="AV150" s="156"/>
      <c r="AW150" s="71"/>
      <c r="AX150" s="72"/>
      <c r="AY150" s="111"/>
      <c r="AZ150" s="71"/>
      <c r="BA150" s="72"/>
      <c r="BB150" s="75"/>
    </row>
    <row r="151" ht="16.5" customHeight="1" outlineLevel="1">
      <c r="A151" s="75"/>
      <c r="B151" s="105"/>
      <c r="C151" s="106"/>
      <c r="D151" s="72"/>
      <c r="E151" s="107"/>
      <c r="F151" s="71"/>
      <c r="G151" s="107"/>
      <c r="H151" s="71"/>
      <c r="I151" s="107"/>
      <c r="J151" s="71"/>
      <c r="K151" s="71"/>
      <c r="L151" s="71"/>
      <c r="M151" s="72"/>
      <c r="N151" s="246"/>
      <c r="O151" s="72"/>
      <c r="P151" s="109"/>
      <c r="Q151" s="71"/>
      <c r="R151" s="110"/>
      <c r="S151" s="72"/>
      <c r="T151" s="111"/>
      <c r="U151" s="72"/>
      <c r="V151" s="112"/>
      <c r="W151" s="71"/>
      <c r="X151" s="72"/>
      <c r="Y151" s="112"/>
      <c r="Z151" s="72"/>
      <c r="AA151" s="75"/>
      <c r="AB151" s="169"/>
      <c r="AC151" s="72"/>
      <c r="AD151" s="170"/>
      <c r="AE151" s="72"/>
      <c r="AF151" s="170"/>
      <c r="AG151" s="71"/>
      <c r="AH151" s="72"/>
      <c r="AI151" s="170"/>
      <c r="AJ151" s="71"/>
      <c r="AK151" s="72"/>
      <c r="AL151" s="170"/>
      <c r="AM151" s="72"/>
      <c r="AN151" s="111"/>
      <c r="AO151" s="72"/>
      <c r="AP151" s="156"/>
      <c r="AQ151" s="72"/>
      <c r="AR151" s="156"/>
      <c r="AS151" s="72"/>
      <c r="AT151" s="160"/>
      <c r="AU151" s="72"/>
      <c r="AV151" s="156"/>
      <c r="AW151" s="71"/>
      <c r="AX151" s="72"/>
      <c r="AY151" s="111"/>
      <c r="AZ151" s="71"/>
      <c r="BA151" s="72"/>
      <c r="BB151" s="75"/>
    </row>
    <row r="152" ht="16.5" customHeight="1" outlineLevel="1">
      <c r="A152" s="75"/>
      <c r="B152" s="105"/>
      <c r="C152" s="106"/>
      <c r="D152" s="72"/>
      <c r="E152" s="107"/>
      <c r="F152" s="71"/>
      <c r="G152" s="107"/>
      <c r="H152" s="71"/>
      <c r="I152" s="107"/>
      <c r="J152" s="71"/>
      <c r="K152" s="71"/>
      <c r="L152" s="71"/>
      <c r="M152" s="72"/>
      <c r="N152" s="246"/>
      <c r="O152" s="72"/>
      <c r="P152" s="109"/>
      <c r="Q152" s="71"/>
      <c r="R152" s="110"/>
      <c r="S152" s="72"/>
      <c r="T152" s="111"/>
      <c r="U152" s="72"/>
      <c r="V152" s="112"/>
      <c r="W152" s="71"/>
      <c r="X152" s="72"/>
      <c r="Y152" s="112"/>
      <c r="Z152" s="72"/>
      <c r="AA152" s="75"/>
      <c r="AB152" s="169"/>
      <c r="AC152" s="72"/>
      <c r="AD152" s="170"/>
      <c r="AE152" s="72"/>
      <c r="AF152" s="170"/>
      <c r="AG152" s="71"/>
      <c r="AH152" s="72"/>
      <c r="AI152" s="170"/>
      <c r="AJ152" s="71"/>
      <c r="AK152" s="72"/>
      <c r="AL152" s="170"/>
      <c r="AM152" s="72"/>
      <c r="AN152" s="111"/>
      <c r="AO152" s="72"/>
      <c r="AP152" s="156"/>
      <c r="AQ152" s="72"/>
      <c r="AR152" s="156"/>
      <c r="AS152" s="72"/>
      <c r="AT152" s="160"/>
      <c r="AU152" s="72"/>
      <c r="AV152" s="156"/>
      <c r="AW152" s="71"/>
      <c r="AX152" s="72"/>
      <c r="AY152" s="111"/>
      <c r="AZ152" s="71"/>
      <c r="BA152" s="72"/>
      <c r="BB152" s="75"/>
    </row>
    <row r="153" ht="16.5" customHeight="1" outlineLevel="1">
      <c r="A153" s="75"/>
      <c r="B153" s="105"/>
      <c r="C153" s="106"/>
      <c r="D153" s="72"/>
      <c r="E153" s="107"/>
      <c r="F153" s="71"/>
      <c r="G153" s="107"/>
      <c r="H153" s="71"/>
      <c r="I153" s="107"/>
      <c r="J153" s="71"/>
      <c r="K153" s="71"/>
      <c r="L153" s="71"/>
      <c r="M153" s="72"/>
      <c r="N153" s="246"/>
      <c r="O153" s="72"/>
      <c r="P153" s="109"/>
      <c r="Q153" s="71"/>
      <c r="R153" s="110"/>
      <c r="S153" s="72"/>
      <c r="T153" s="111"/>
      <c r="U153" s="72"/>
      <c r="V153" s="112"/>
      <c r="W153" s="71"/>
      <c r="X153" s="72"/>
      <c r="Y153" s="112"/>
      <c r="Z153" s="72"/>
      <c r="AA153" s="75"/>
      <c r="AB153" s="169"/>
      <c r="AC153" s="72"/>
      <c r="AD153" s="170"/>
      <c r="AE153" s="72"/>
      <c r="AF153" s="170"/>
      <c r="AG153" s="71"/>
      <c r="AH153" s="72"/>
      <c r="AI153" s="170"/>
      <c r="AJ153" s="71"/>
      <c r="AK153" s="72"/>
      <c r="AL153" s="170"/>
      <c r="AM153" s="72"/>
      <c r="AN153" s="111"/>
      <c r="AO153" s="72"/>
      <c r="AP153" s="156"/>
      <c r="AQ153" s="72"/>
      <c r="AR153" s="156"/>
      <c r="AS153" s="72"/>
      <c r="AT153" s="160"/>
      <c r="AU153" s="72"/>
      <c r="AV153" s="156"/>
      <c r="AW153" s="71"/>
      <c r="AX153" s="72"/>
      <c r="AY153" s="111"/>
      <c r="AZ153" s="71"/>
      <c r="BA153" s="72"/>
      <c r="BB153" s="75"/>
    </row>
    <row r="154" ht="16.5" customHeight="1" outlineLevel="1">
      <c r="A154" s="75"/>
      <c r="B154" s="105"/>
      <c r="C154" s="106"/>
      <c r="D154" s="72"/>
      <c r="E154" s="107"/>
      <c r="F154" s="71"/>
      <c r="G154" s="107"/>
      <c r="H154" s="71"/>
      <c r="I154" s="107"/>
      <c r="J154" s="71"/>
      <c r="K154" s="71"/>
      <c r="L154" s="71"/>
      <c r="M154" s="72"/>
      <c r="N154" s="246"/>
      <c r="O154" s="72"/>
      <c r="P154" s="109"/>
      <c r="Q154" s="71"/>
      <c r="R154" s="110"/>
      <c r="S154" s="72"/>
      <c r="T154" s="111"/>
      <c r="U154" s="72"/>
      <c r="V154" s="112"/>
      <c r="W154" s="71"/>
      <c r="X154" s="72"/>
      <c r="Y154" s="112"/>
      <c r="Z154" s="72"/>
      <c r="AA154" s="75"/>
      <c r="AB154" s="169"/>
      <c r="AC154" s="72"/>
      <c r="AD154" s="170"/>
      <c r="AE154" s="72"/>
      <c r="AF154" s="170"/>
      <c r="AG154" s="71"/>
      <c r="AH154" s="72"/>
      <c r="AI154" s="170"/>
      <c r="AJ154" s="71"/>
      <c r="AK154" s="72"/>
      <c r="AL154" s="170"/>
      <c r="AM154" s="72"/>
      <c r="AN154" s="111"/>
      <c r="AO154" s="72"/>
      <c r="AP154" s="156"/>
      <c r="AQ154" s="72"/>
      <c r="AR154" s="156"/>
      <c r="AS154" s="72"/>
      <c r="AT154" s="160"/>
      <c r="AU154" s="72"/>
      <c r="AV154" s="156"/>
      <c r="AW154" s="71"/>
      <c r="AX154" s="72"/>
      <c r="AY154" s="111"/>
      <c r="AZ154" s="71"/>
      <c r="BA154" s="72"/>
      <c r="BB154" s="75"/>
    </row>
    <row r="155" ht="16.5" customHeight="1" outlineLevel="1">
      <c r="A155" s="75"/>
      <c r="B155" s="105"/>
      <c r="C155" s="106"/>
      <c r="D155" s="72"/>
      <c r="E155" s="107"/>
      <c r="F155" s="71"/>
      <c r="G155" s="107"/>
      <c r="H155" s="71"/>
      <c r="I155" s="107"/>
      <c r="J155" s="71"/>
      <c r="K155" s="71"/>
      <c r="L155" s="71"/>
      <c r="M155" s="72"/>
      <c r="N155" s="246"/>
      <c r="O155" s="72"/>
      <c r="P155" s="109"/>
      <c r="Q155" s="71"/>
      <c r="R155" s="110"/>
      <c r="S155" s="72"/>
      <c r="T155" s="111"/>
      <c r="U155" s="72"/>
      <c r="V155" s="112"/>
      <c r="W155" s="71"/>
      <c r="X155" s="72"/>
      <c r="Y155" s="112"/>
      <c r="Z155" s="72"/>
      <c r="AA155" s="75"/>
      <c r="AB155" s="169"/>
      <c r="AC155" s="72"/>
      <c r="AD155" s="170"/>
      <c r="AE155" s="72"/>
      <c r="AF155" s="170"/>
      <c r="AG155" s="71"/>
      <c r="AH155" s="72"/>
      <c r="AI155" s="170"/>
      <c r="AJ155" s="71"/>
      <c r="AK155" s="72"/>
      <c r="AL155" s="170"/>
      <c r="AM155" s="72"/>
      <c r="AN155" s="111"/>
      <c r="AO155" s="72"/>
      <c r="AP155" s="156"/>
      <c r="AQ155" s="72"/>
      <c r="AR155" s="156"/>
      <c r="AS155" s="72"/>
      <c r="AT155" s="160"/>
      <c r="AU155" s="72"/>
      <c r="AV155" s="156"/>
      <c r="AW155" s="71"/>
      <c r="AX155" s="72"/>
      <c r="AY155" s="111"/>
      <c r="AZ155" s="71"/>
      <c r="BA155" s="72"/>
      <c r="BB155" s="75"/>
    </row>
    <row r="156" ht="16.5" customHeight="1" outlineLevel="1">
      <c r="A156" s="75"/>
      <c r="B156" s="105"/>
      <c r="C156" s="106"/>
      <c r="D156" s="72"/>
      <c r="E156" s="107"/>
      <c r="F156" s="71"/>
      <c r="G156" s="107"/>
      <c r="H156" s="71"/>
      <c r="I156" s="107"/>
      <c r="J156" s="71"/>
      <c r="K156" s="71"/>
      <c r="L156" s="71"/>
      <c r="M156" s="72"/>
      <c r="N156" s="246"/>
      <c r="O156" s="72"/>
      <c r="P156" s="109"/>
      <c r="Q156" s="71"/>
      <c r="R156" s="110"/>
      <c r="S156" s="72"/>
      <c r="T156" s="111"/>
      <c r="U156" s="72"/>
      <c r="V156" s="112"/>
      <c r="W156" s="71"/>
      <c r="X156" s="72"/>
      <c r="Y156" s="112"/>
      <c r="Z156" s="72"/>
      <c r="AA156" s="75"/>
      <c r="AB156" s="169"/>
      <c r="AC156" s="72"/>
      <c r="AD156" s="170"/>
      <c r="AE156" s="72"/>
      <c r="AF156" s="170"/>
      <c r="AG156" s="71"/>
      <c r="AH156" s="72"/>
      <c r="AI156" s="170"/>
      <c r="AJ156" s="71"/>
      <c r="AK156" s="72"/>
      <c r="AL156" s="170"/>
      <c r="AM156" s="72"/>
      <c r="AN156" s="111"/>
      <c r="AO156" s="72"/>
      <c r="AP156" s="156"/>
      <c r="AQ156" s="72"/>
      <c r="AR156" s="156"/>
      <c r="AS156" s="72"/>
      <c r="AT156" s="160"/>
      <c r="AU156" s="72"/>
      <c r="AV156" s="156"/>
      <c r="AW156" s="71"/>
      <c r="AX156" s="72"/>
      <c r="AY156" s="111"/>
      <c r="AZ156" s="71"/>
      <c r="BA156" s="72"/>
      <c r="BB156" s="75"/>
    </row>
    <row r="157" ht="16.5" customHeight="1" outlineLevel="1">
      <c r="A157" s="75"/>
      <c r="B157" s="105"/>
      <c r="C157" s="106"/>
      <c r="D157" s="72"/>
      <c r="E157" s="107"/>
      <c r="F157" s="71"/>
      <c r="G157" s="107"/>
      <c r="H157" s="71"/>
      <c r="I157" s="107"/>
      <c r="J157" s="71"/>
      <c r="K157" s="71"/>
      <c r="L157" s="71"/>
      <c r="M157" s="72"/>
      <c r="N157" s="246"/>
      <c r="O157" s="72"/>
      <c r="P157" s="109"/>
      <c r="Q157" s="71"/>
      <c r="R157" s="110"/>
      <c r="S157" s="72"/>
      <c r="T157" s="111"/>
      <c r="U157" s="72"/>
      <c r="V157" s="112"/>
      <c r="W157" s="71"/>
      <c r="X157" s="72"/>
      <c r="Y157" s="112"/>
      <c r="Z157" s="72"/>
      <c r="AA157" s="75"/>
      <c r="AB157" s="169"/>
      <c r="AC157" s="72"/>
      <c r="AD157" s="170"/>
      <c r="AE157" s="72"/>
      <c r="AF157" s="170"/>
      <c r="AG157" s="71"/>
      <c r="AH157" s="72"/>
      <c r="AI157" s="170"/>
      <c r="AJ157" s="71"/>
      <c r="AK157" s="72"/>
      <c r="AL157" s="170"/>
      <c r="AM157" s="72"/>
      <c r="AN157" s="111"/>
      <c r="AO157" s="72"/>
      <c r="AP157" s="156"/>
      <c r="AQ157" s="72"/>
      <c r="AR157" s="156"/>
      <c r="AS157" s="72"/>
      <c r="AT157" s="160"/>
      <c r="AU157" s="72"/>
      <c r="AV157" s="156"/>
      <c r="AW157" s="71"/>
      <c r="AX157" s="72"/>
      <c r="AY157" s="111"/>
      <c r="AZ157" s="71"/>
      <c r="BA157" s="72"/>
      <c r="BB157" s="75"/>
    </row>
    <row r="158" ht="16.5" customHeight="1" outlineLevel="1">
      <c r="A158" s="75"/>
      <c r="B158" s="105"/>
      <c r="C158" s="106"/>
      <c r="D158" s="72"/>
      <c r="E158" s="107"/>
      <c r="F158" s="71"/>
      <c r="G158" s="107"/>
      <c r="H158" s="71"/>
      <c r="I158" s="107"/>
      <c r="J158" s="71"/>
      <c r="K158" s="71"/>
      <c r="L158" s="71"/>
      <c r="M158" s="72"/>
      <c r="N158" s="246"/>
      <c r="O158" s="72"/>
      <c r="P158" s="109"/>
      <c r="Q158" s="71"/>
      <c r="R158" s="110"/>
      <c r="S158" s="72"/>
      <c r="T158" s="111"/>
      <c r="U158" s="72"/>
      <c r="V158" s="112"/>
      <c r="W158" s="71"/>
      <c r="X158" s="72"/>
      <c r="Y158" s="112"/>
      <c r="Z158" s="72"/>
      <c r="AA158" s="75"/>
      <c r="AB158" s="169"/>
      <c r="AC158" s="72"/>
      <c r="AD158" s="170"/>
      <c r="AE158" s="72"/>
      <c r="AF158" s="170"/>
      <c r="AG158" s="71"/>
      <c r="AH158" s="72"/>
      <c r="AI158" s="170"/>
      <c r="AJ158" s="71"/>
      <c r="AK158" s="72"/>
      <c r="AL158" s="170"/>
      <c r="AM158" s="72"/>
      <c r="AN158" s="111"/>
      <c r="AO158" s="72"/>
      <c r="AP158" s="156"/>
      <c r="AQ158" s="72"/>
      <c r="AR158" s="156"/>
      <c r="AS158" s="72"/>
      <c r="AT158" s="160"/>
      <c r="AU158" s="72"/>
      <c r="AV158" s="156"/>
      <c r="AW158" s="71"/>
      <c r="AX158" s="72"/>
      <c r="AY158" s="111"/>
      <c r="AZ158" s="71"/>
      <c r="BA158" s="72"/>
      <c r="BB158" s="75"/>
    </row>
    <row r="159" ht="16.5" customHeight="1" outlineLevel="1">
      <c r="A159" s="75"/>
      <c r="B159" s="105"/>
      <c r="C159" s="106"/>
      <c r="D159" s="72"/>
      <c r="E159" s="107"/>
      <c r="F159" s="71"/>
      <c r="G159" s="107"/>
      <c r="H159" s="71"/>
      <c r="I159" s="107"/>
      <c r="J159" s="71"/>
      <c r="K159" s="71"/>
      <c r="L159" s="71"/>
      <c r="M159" s="72"/>
      <c r="N159" s="246"/>
      <c r="O159" s="72"/>
      <c r="P159" s="109"/>
      <c r="Q159" s="71"/>
      <c r="R159" s="110"/>
      <c r="S159" s="72"/>
      <c r="T159" s="111"/>
      <c r="U159" s="72"/>
      <c r="V159" s="112"/>
      <c r="W159" s="71"/>
      <c r="X159" s="72"/>
      <c r="Y159" s="112"/>
      <c r="Z159" s="72"/>
      <c r="AA159" s="75"/>
      <c r="AB159" s="169"/>
      <c r="AC159" s="72"/>
      <c r="AD159" s="170"/>
      <c r="AE159" s="72"/>
      <c r="AF159" s="170"/>
      <c r="AG159" s="71"/>
      <c r="AH159" s="72"/>
      <c r="AI159" s="170"/>
      <c r="AJ159" s="71"/>
      <c r="AK159" s="72"/>
      <c r="AL159" s="170"/>
      <c r="AM159" s="72"/>
      <c r="AN159" s="111"/>
      <c r="AO159" s="72"/>
      <c r="AP159" s="156"/>
      <c r="AQ159" s="72"/>
      <c r="AR159" s="156"/>
      <c r="AS159" s="72"/>
      <c r="AT159" s="160"/>
      <c r="AU159" s="72"/>
      <c r="AV159" s="156"/>
      <c r="AW159" s="71"/>
      <c r="AX159" s="72"/>
      <c r="AY159" s="111"/>
      <c r="AZ159" s="71"/>
      <c r="BA159" s="72"/>
      <c r="BB159" s="75"/>
    </row>
    <row r="160" ht="16.5" customHeight="1" outlineLevel="1">
      <c r="A160" s="75"/>
      <c r="B160" s="105"/>
      <c r="C160" s="106"/>
      <c r="D160" s="72"/>
      <c r="E160" s="107"/>
      <c r="F160" s="71"/>
      <c r="G160" s="107"/>
      <c r="H160" s="71"/>
      <c r="I160" s="107"/>
      <c r="J160" s="71"/>
      <c r="K160" s="71"/>
      <c r="L160" s="71"/>
      <c r="M160" s="72"/>
      <c r="N160" s="246"/>
      <c r="O160" s="72"/>
      <c r="P160" s="109"/>
      <c r="Q160" s="71"/>
      <c r="R160" s="110"/>
      <c r="S160" s="72"/>
      <c r="T160" s="111"/>
      <c r="U160" s="72"/>
      <c r="V160" s="112"/>
      <c r="W160" s="71"/>
      <c r="X160" s="72"/>
      <c r="Y160" s="112"/>
      <c r="Z160" s="72"/>
      <c r="AA160" s="75"/>
      <c r="AB160" s="169"/>
      <c r="AC160" s="72"/>
      <c r="AD160" s="170"/>
      <c r="AE160" s="72"/>
      <c r="AF160" s="170"/>
      <c r="AG160" s="71"/>
      <c r="AH160" s="72"/>
      <c r="AI160" s="170"/>
      <c r="AJ160" s="71"/>
      <c r="AK160" s="72"/>
      <c r="AL160" s="170"/>
      <c r="AM160" s="72"/>
      <c r="AN160" s="111"/>
      <c r="AO160" s="72"/>
      <c r="AP160" s="156"/>
      <c r="AQ160" s="72"/>
      <c r="AR160" s="156"/>
      <c r="AS160" s="72"/>
      <c r="AT160" s="160"/>
      <c r="AU160" s="72"/>
      <c r="AV160" s="156"/>
      <c r="AW160" s="71"/>
      <c r="AX160" s="72"/>
      <c r="AY160" s="111"/>
      <c r="AZ160" s="71"/>
      <c r="BA160" s="72"/>
      <c r="BB160" s="75"/>
    </row>
    <row r="161" ht="16.5" customHeight="1" outlineLevel="1">
      <c r="A161" s="75"/>
      <c r="B161" s="105"/>
      <c r="C161" s="106"/>
      <c r="D161" s="72"/>
      <c r="E161" s="107"/>
      <c r="F161" s="71"/>
      <c r="G161" s="107"/>
      <c r="H161" s="71"/>
      <c r="I161" s="107"/>
      <c r="J161" s="71"/>
      <c r="K161" s="71"/>
      <c r="L161" s="71"/>
      <c r="M161" s="72"/>
      <c r="N161" s="246"/>
      <c r="O161" s="72"/>
      <c r="P161" s="109"/>
      <c r="Q161" s="71"/>
      <c r="R161" s="110"/>
      <c r="S161" s="72"/>
      <c r="T161" s="111"/>
      <c r="U161" s="72"/>
      <c r="V161" s="112"/>
      <c r="W161" s="71"/>
      <c r="X161" s="72"/>
      <c r="Y161" s="112"/>
      <c r="Z161" s="72"/>
      <c r="AA161" s="75"/>
      <c r="AB161" s="169"/>
      <c r="AC161" s="72"/>
      <c r="AD161" s="170"/>
      <c r="AE161" s="72"/>
      <c r="AF161" s="170"/>
      <c r="AG161" s="71"/>
      <c r="AH161" s="72"/>
      <c r="AI161" s="170"/>
      <c r="AJ161" s="71"/>
      <c r="AK161" s="72"/>
      <c r="AL161" s="170"/>
      <c r="AM161" s="72"/>
      <c r="AN161" s="111"/>
      <c r="AO161" s="72"/>
      <c r="AP161" s="156"/>
      <c r="AQ161" s="72"/>
      <c r="AR161" s="156"/>
      <c r="AS161" s="72"/>
      <c r="AT161" s="160"/>
      <c r="AU161" s="72"/>
      <c r="AV161" s="156"/>
      <c r="AW161" s="71"/>
      <c r="AX161" s="72"/>
      <c r="AY161" s="111"/>
      <c r="AZ161" s="71"/>
      <c r="BA161" s="72"/>
      <c r="BB161" s="75"/>
    </row>
    <row r="162" ht="16.5" customHeight="1" outlineLevel="1">
      <c r="A162" s="75"/>
      <c r="B162" s="105"/>
      <c r="C162" s="106"/>
      <c r="D162" s="72"/>
      <c r="E162" s="107"/>
      <c r="F162" s="71"/>
      <c r="G162" s="107"/>
      <c r="H162" s="71"/>
      <c r="I162" s="107"/>
      <c r="J162" s="71"/>
      <c r="K162" s="71"/>
      <c r="L162" s="71"/>
      <c r="M162" s="72"/>
      <c r="N162" s="246"/>
      <c r="O162" s="72"/>
      <c r="P162" s="109"/>
      <c r="Q162" s="71"/>
      <c r="R162" s="110"/>
      <c r="S162" s="72"/>
      <c r="T162" s="111"/>
      <c r="U162" s="72"/>
      <c r="V162" s="112"/>
      <c r="W162" s="71"/>
      <c r="X162" s="72"/>
      <c r="Y162" s="112"/>
      <c r="Z162" s="72"/>
      <c r="AA162" s="75"/>
      <c r="AB162" s="169"/>
      <c r="AC162" s="72"/>
      <c r="AD162" s="170"/>
      <c r="AE162" s="72"/>
      <c r="AF162" s="170"/>
      <c r="AG162" s="71"/>
      <c r="AH162" s="72"/>
      <c r="AI162" s="170"/>
      <c r="AJ162" s="71"/>
      <c r="AK162" s="72"/>
      <c r="AL162" s="170"/>
      <c r="AM162" s="72"/>
      <c r="AN162" s="111"/>
      <c r="AO162" s="72"/>
      <c r="AP162" s="156"/>
      <c r="AQ162" s="72"/>
      <c r="AR162" s="156"/>
      <c r="AS162" s="72"/>
      <c r="AT162" s="160"/>
      <c r="AU162" s="72"/>
      <c r="AV162" s="156"/>
      <c r="AW162" s="71"/>
      <c r="AX162" s="72"/>
      <c r="AY162" s="111"/>
      <c r="AZ162" s="71"/>
      <c r="BA162" s="72"/>
      <c r="BB162" s="75"/>
    </row>
    <row r="163" ht="16.5" customHeight="1" outlineLevel="1">
      <c r="A163" s="75"/>
      <c r="B163" s="105"/>
      <c r="C163" s="106"/>
      <c r="D163" s="72"/>
      <c r="E163" s="107"/>
      <c r="F163" s="71"/>
      <c r="G163" s="107"/>
      <c r="H163" s="71"/>
      <c r="I163" s="107"/>
      <c r="J163" s="71"/>
      <c r="K163" s="71"/>
      <c r="L163" s="71"/>
      <c r="M163" s="72"/>
      <c r="N163" s="246"/>
      <c r="O163" s="72"/>
      <c r="P163" s="109"/>
      <c r="Q163" s="71"/>
      <c r="R163" s="110"/>
      <c r="S163" s="72"/>
      <c r="T163" s="111"/>
      <c r="U163" s="72"/>
      <c r="V163" s="112"/>
      <c r="W163" s="71"/>
      <c r="X163" s="72"/>
      <c r="Y163" s="112"/>
      <c r="Z163" s="72"/>
      <c r="AA163" s="75"/>
      <c r="AB163" s="169"/>
      <c r="AC163" s="72"/>
      <c r="AD163" s="170"/>
      <c r="AE163" s="72"/>
      <c r="AF163" s="170"/>
      <c r="AG163" s="71"/>
      <c r="AH163" s="72"/>
      <c r="AI163" s="170"/>
      <c r="AJ163" s="71"/>
      <c r="AK163" s="72"/>
      <c r="AL163" s="170"/>
      <c r="AM163" s="72"/>
      <c r="AN163" s="111"/>
      <c r="AO163" s="72"/>
      <c r="AP163" s="156"/>
      <c r="AQ163" s="72"/>
      <c r="AR163" s="156"/>
      <c r="AS163" s="72"/>
      <c r="AT163" s="160"/>
      <c r="AU163" s="72"/>
      <c r="AV163" s="156"/>
      <c r="AW163" s="71"/>
      <c r="AX163" s="72"/>
      <c r="AY163" s="111"/>
      <c r="AZ163" s="71"/>
      <c r="BA163" s="72"/>
      <c r="BB163" s="75"/>
    </row>
    <row r="164" ht="16.5" customHeight="1" outlineLevel="1">
      <c r="A164" s="75"/>
      <c r="B164" s="105"/>
      <c r="C164" s="106"/>
      <c r="D164" s="72"/>
      <c r="E164" s="107"/>
      <c r="F164" s="71"/>
      <c r="G164" s="107"/>
      <c r="H164" s="71"/>
      <c r="I164" s="107"/>
      <c r="J164" s="71"/>
      <c r="K164" s="71"/>
      <c r="L164" s="71"/>
      <c r="M164" s="72"/>
      <c r="N164" s="246"/>
      <c r="O164" s="72"/>
      <c r="P164" s="109"/>
      <c r="Q164" s="71"/>
      <c r="R164" s="110"/>
      <c r="S164" s="72"/>
      <c r="T164" s="111"/>
      <c r="U164" s="72"/>
      <c r="V164" s="112"/>
      <c r="W164" s="71"/>
      <c r="X164" s="72"/>
      <c r="Y164" s="112"/>
      <c r="Z164" s="72"/>
      <c r="AA164" s="75"/>
      <c r="AB164" s="169"/>
      <c r="AC164" s="72"/>
      <c r="AD164" s="170"/>
      <c r="AE164" s="72"/>
      <c r="AF164" s="170"/>
      <c r="AG164" s="71"/>
      <c r="AH164" s="72"/>
      <c r="AI164" s="170"/>
      <c r="AJ164" s="71"/>
      <c r="AK164" s="72"/>
      <c r="AL164" s="170"/>
      <c r="AM164" s="72"/>
      <c r="AN164" s="111"/>
      <c r="AO164" s="72"/>
      <c r="AP164" s="156"/>
      <c r="AQ164" s="72"/>
      <c r="AR164" s="156"/>
      <c r="AS164" s="72"/>
      <c r="AT164" s="160"/>
      <c r="AU164" s="72"/>
      <c r="AV164" s="156"/>
      <c r="AW164" s="71"/>
      <c r="AX164" s="72"/>
      <c r="AY164" s="111"/>
      <c r="AZ164" s="71"/>
      <c r="BA164" s="72"/>
      <c r="BB164" s="75"/>
    </row>
    <row r="165" ht="16.5" customHeight="1" outlineLevel="1">
      <c r="A165" s="75"/>
      <c r="B165" s="105"/>
      <c r="C165" s="106"/>
      <c r="D165" s="72"/>
      <c r="E165" s="107"/>
      <c r="F165" s="71"/>
      <c r="G165" s="107"/>
      <c r="H165" s="71"/>
      <c r="I165" s="107"/>
      <c r="J165" s="71"/>
      <c r="K165" s="71"/>
      <c r="L165" s="71"/>
      <c r="M165" s="72"/>
      <c r="N165" s="246"/>
      <c r="O165" s="72"/>
      <c r="P165" s="109"/>
      <c r="Q165" s="71"/>
      <c r="R165" s="110"/>
      <c r="S165" s="72"/>
      <c r="T165" s="111"/>
      <c r="U165" s="72"/>
      <c r="V165" s="112"/>
      <c r="W165" s="71"/>
      <c r="X165" s="72"/>
      <c r="Y165" s="112"/>
      <c r="Z165" s="72"/>
      <c r="AA165" s="75"/>
      <c r="AB165" s="169"/>
      <c r="AC165" s="72"/>
      <c r="AD165" s="170"/>
      <c r="AE165" s="72"/>
      <c r="AF165" s="170"/>
      <c r="AG165" s="71"/>
      <c r="AH165" s="72"/>
      <c r="AI165" s="170"/>
      <c r="AJ165" s="71"/>
      <c r="AK165" s="72"/>
      <c r="AL165" s="170"/>
      <c r="AM165" s="72"/>
      <c r="AN165" s="111"/>
      <c r="AO165" s="72"/>
      <c r="AP165" s="156"/>
      <c r="AQ165" s="72"/>
      <c r="AR165" s="156"/>
      <c r="AS165" s="72"/>
      <c r="AT165" s="160"/>
      <c r="AU165" s="72"/>
      <c r="AV165" s="156"/>
      <c r="AW165" s="71"/>
      <c r="AX165" s="72"/>
      <c r="AY165" s="111"/>
      <c r="AZ165" s="71"/>
      <c r="BA165" s="72"/>
      <c r="BB165" s="75"/>
    </row>
    <row r="166" ht="16.5" customHeight="1" outlineLevel="1">
      <c r="A166" s="75"/>
      <c r="B166" s="105"/>
      <c r="C166" s="106"/>
      <c r="D166" s="72"/>
      <c r="E166" s="107"/>
      <c r="F166" s="71"/>
      <c r="G166" s="107"/>
      <c r="H166" s="71"/>
      <c r="I166" s="107"/>
      <c r="J166" s="71"/>
      <c r="K166" s="71"/>
      <c r="L166" s="71"/>
      <c r="M166" s="72"/>
      <c r="N166" s="246"/>
      <c r="O166" s="72"/>
      <c r="P166" s="109"/>
      <c r="Q166" s="71"/>
      <c r="R166" s="110"/>
      <c r="S166" s="72"/>
      <c r="T166" s="111"/>
      <c r="U166" s="72"/>
      <c r="V166" s="112"/>
      <c r="W166" s="71"/>
      <c r="X166" s="72"/>
      <c r="Y166" s="112"/>
      <c r="Z166" s="72"/>
      <c r="AA166" s="75"/>
      <c r="AB166" s="169"/>
      <c r="AC166" s="72"/>
      <c r="AD166" s="170"/>
      <c r="AE166" s="72"/>
      <c r="AF166" s="170"/>
      <c r="AG166" s="71"/>
      <c r="AH166" s="72"/>
      <c r="AI166" s="170"/>
      <c r="AJ166" s="71"/>
      <c r="AK166" s="72"/>
      <c r="AL166" s="170"/>
      <c r="AM166" s="72"/>
      <c r="AN166" s="111"/>
      <c r="AO166" s="72"/>
      <c r="AP166" s="156"/>
      <c r="AQ166" s="72"/>
      <c r="AR166" s="156"/>
      <c r="AS166" s="72"/>
      <c r="AT166" s="160"/>
      <c r="AU166" s="72"/>
      <c r="AV166" s="156"/>
      <c r="AW166" s="71"/>
      <c r="AX166" s="72"/>
      <c r="AY166" s="111"/>
      <c r="AZ166" s="71"/>
      <c r="BA166" s="72"/>
      <c r="BB166" s="75"/>
    </row>
    <row r="167" ht="16.5" customHeight="1" outlineLevel="1">
      <c r="A167" s="75"/>
      <c r="B167" s="105"/>
      <c r="C167" s="106"/>
      <c r="D167" s="72"/>
      <c r="E167" s="107"/>
      <c r="F167" s="71"/>
      <c r="G167" s="107"/>
      <c r="H167" s="71"/>
      <c r="I167" s="107"/>
      <c r="J167" s="71"/>
      <c r="K167" s="71"/>
      <c r="L167" s="71"/>
      <c r="M167" s="72"/>
      <c r="N167" s="246"/>
      <c r="O167" s="72"/>
      <c r="P167" s="109"/>
      <c r="Q167" s="71"/>
      <c r="R167" s="110"/>
      <c r="S167" s="72"/>
      <c r="T167" s="111"/>
      <c r="U167" s="72"/>
      <c r="V167" s="112"/>
      <c r="W167" s="71"/>
      <c r="X167" s="72"/>
      <c r="Y167" s="112"/>
      <c r="Z167" s="72"/>
      <c r="AA167" s="75"/>
      <c r="AB167" s="169"/>
      <c r="AC167" s="72"/>
      <c r="AD167" s="170"/>
      <c r="AE167" s="72"/>
      <c r="AF167" s="170"/>
      <c r="AG167" s="71"/>
      <c r="AH167" s="72"/>
      <c r="AI167" s="170"/>
      <c r="AJ167" s="71"/>
      <c r="AK167" s="72"/>
      <c r="AL167" s="170"/>
      <c r="AM167" s="72"/>
      <c r="AN167" s="111"/>
      <c r="AO167" s="72"/>
      <c r="AP167" s="156"/>
      <c r="AQ167" s="72"/>
      <c r="AR167" s="156"/>
      <c r="AS167" s="72"/>
      <c r="AT167" s="160"/>
      <c r="AU167" s="72"/>
      <c r="AV167" s="156"/>
      <c r="AW167" s="71"/>
      <c r="AX167" s="72"/>
      <c r="AY167" s="111"/>
      <c r="AZ167" s="71"/>
      <c r="BA167" s="72"/>
      <c r="BB167" s="75"/>
    </row>
    <row r="168" ht="16.5" customHeight="1" outlineLevel="1">
      <c r="A168" s="75"/>
      <c r="B168" s="105"/>
      <c r="C168" s="106"/>
      <c r="D168" s="72"/>
      <c r="E168" s="107"/>
      <c r="F168" s="71"/>
      <c r="G168" s="107"/>
      <c r="H168" s="71"/>
      <c r="I168" s="107"/>
      <c r="J168" s="71"/>
      <c r="K168" s="71"/>
      <c r="L168" s="71"/>
      <c r="M168" s="72"/>
      <c r="N168" s="246"/>
      <c r="O168" s="72"/>
      <c r="P168" s="109"/>
      <c r="Q168" s="71"/>
      <c r="R168" s="110"/>
      <c r="S168" s="72"/>
      <c r="T168" s="111"/>
      <c r="U168" s="72"/>
      <c r="V168" s="112"/>
      <c r="W168" s="71"/>
      <c r="X168" s="72"/>
      <c r="Y168" s="112"/>
      <c r="Z168" s="72"/>
      <c r="AA168" s="75"/>
      <c r="AB168" s="169"/>
      <c r="AC168" s="72"/>
      <c r="AD168" s="170"/>
      <c r="AE168" s="72"/>
      <c r="AF168" s="170"/>
      <c r="AG168" s="71"/>
      <c r="AH168" s="72"/>
      <c r="AI168" s="170"/>
      <c r="AJ168" s="71"/>
      <c r="AK168" s="72"/>
      <c r="AL168" s="170"/>
      <c r="AM168" s="72"/>
      <c r="AN168" s="111"/>
      <c r="AO168" s="72"/>
      <c r="AP168" s="156"/>
      <c r="AQ168" s="72"/>
      <c r="AR168" s="156"/>
      <c r="AS168" s="72"/>
      <c r="AT168" s="160"/>
      <c r="AU168" s="72"/>
      <c r="AV168" s="156"/>
      <c r="AW168" s="71"/>
      <c r="AX168" s="72"/>
      <c r="AY168" s="111"/>
      <c r="AZ168" s="71"/>
      <c r="BA168" s="72"/>
      <c r="BB168" s="75"/>
    </row>
    <row r="169" ht="16.5" customHeight="1" outlineLevel="1">
      <c r="A169" s="75"/>
      <c r="B169" s="105"/>
      <c r="C169" s="106"/>
      <c r="D169" s="72"/>
      <c r="E169" s="107"/>
      <c r="F169" s="71"/>
      <c r="G169" s="107"/>
      <c r="H169" s="71"/>
      <c r="I169" s="107"/>
      <c r="J169" s="71"/>
      <c r="K169" s="71"/>
      <c r="L169" s="71"/>
      <c r="M169" s="72"/>
      <c r="N169" s="246"/>
      <c r="O169" s="72"/>
      <c r="P169" s="109"/>
      <c r="Q169" s="71"/>
      <c r="R169" s="110"/>
      <c r="S169" s="72"/>
      <c r="T169" s="111"/>
      <c r="U169" s="72"/>
      <c r="V169" s="112"/>
      <c r="W169" s="71"/>
      <c r="X169" s="72"/>
      <c r="Y169" s="112"/>
      <c r="Z169" s="72"/>
      <c r="AA169" s="75"/>
      <c r="AB169" s="169"/>
      <c r="AC169" s="72"/>
      <c r="AD169" s="170"/>
      <c r="AE169" s="72"/>
      <c r="AF169" s="170"/>
      <c r="AG169" s="71"/>
      <c r="AH169" s="72"/>
      <c r="AI169" s="170"/>
      <c r="AJ169" s="71"/>
      <c r="AK169" s="72"/>
      <c r="AL169" s="170"/>
      <c r="AM169" s="72"/>
      <c r="AN169" s="111"/>
      <c r="AO169" s="72"/>
      <c r="AP169" s="156"/>
      <c r="AQ169" s="72"/>
      <c r="AR169" s="156"/>
      <c r="AS169" s="72"/>
      <c r="AT169" s="160"/>
      <c r="AU169" s="72"/>
      <c r="AV169" s="156"/>
      <c r="AW169" s="71"/>
      <c r="AX169" s="72"/>
      <c r="AY169" s="111"/>
      <c r="AZ169" s="71"/>
      <c r="BA169" s="72"/>
      <c r="BB169" s="75"/>
    </row>
    <row r="170" ht="16.5" customHeight="1" outlineLevel="1">
      <c r="A170" s="75"/>
      <c r="B170" s="105"/>
      <c r="C170" s="106"/>
      <c r="D170" s="72"/>
      <c r="E170" s="107"/>
      <c r="F170" s="71"/>
      <c r="G170" s="107"/>
      <c r="H170" s="71"/>
      <c r="I170" s="107"/>
      <c r="J170" s="71"/>
      <c r="K170" s="71"/>
      <c r="L170" s="71"/>
      <c r="M170" s="72"/>
      <c r="N170" s="246"/>
      <c r="O170" s="72"/>
      <c r="P170" s="109"/>
      <c r="Q170" s="71"/>
      <c r="R170" s="110"/>
      <c r="S170" s="72"/>
      <c r="T170" s="111"/>
      <c r="U170" s="72"/>
      <c r="V170" s="112"/>
      <c r="W170" s="71"/>
      <c r="X170" s="72"/>
      <c r="Y170" s="112"/>
      <c r="Z170" s="72"/>
      <c r="AA170" s="75"/>
      <c r="AB170" s="169"/>
      <c r="AC170" s="72"/>
      <c r="AD170" s="170"/>
      <c r="AE170" s="72"/>
      <c r="AF170" s="170"/>
      <c r="AG170" s="71"/>
      <c r="AH170" s="72"/>
      <c r="AI170" s="170"/>
      <c r="AJ170" s="71"/>
      <c r="AK170" s="72"/>
      <c r="AL170" s="170"/>
      <c r="AM170" s="72"/>
      <c r="AN170" s="111"/>
      <c r="AO170" s="72"/>
      <c r="AP170" s="156"/>
      <c r="AQ170" s="72"/>
      <c r="AR170" s="156"/>
      <c r="AS170" s="72"/>
      <c r="AT170" s="160"/>
      <c r="AU170" s="72"/>
      <c r="AV170" s="156"/>
      <c r="AW170" s="71"/>
      <c r="AX170" s="72"/>
      <c r="AY170" s="111"/>
      <c r="AZ170" s="71"/>
      <c r="BA170" s="72"/>
      <c r="BB170" s="75"/>
    </row>
    <row r="171" ht="16.5" customHeight="1" outlineLevel="1">
      <c r="A171" s="75"/>
      <c r="B171" s="105"/>
      <c r="C171" s="106"/>
      <c r="D171" s="72"/>
      <c r="E171" s="107"/>
      <c r="F171" s="71"/>
      <c r="G171" s="107"/>
      <c r="H171" s="71"/>
      <c r="I171" s="107"/>
      <c r="J171" s="71"/>
      <c r="K171" s="71"/>
      <c r="L171" s="71"/>
      <c r="M171" s="72"/>
      <c r="N171" s="246"/>
      <c r="O171" s="72"/>
      <c r="P171" s="109"/>
      <c r="Q171" s="71"/>
      <c r="R171" s="110"/>
      <c r="S171" s="72"/>
      <c r="T171" s="111"/>
      <c r="U171" s="72"/>
      <c r="V171" s="112"/>
      <c r="W171" s="71"/>
      <c r="X171" s="72"/>
      <c r="Y171" s="112"/>
      <c r="Z171" s="72"/>
      <c r="AA171" s="75"/>
      <c r="AB171" s="169"/>
      <c r="AC171" s="72"/>
      <c r="AD171" s="170"/>
      <c r="AE171" s="72"/>
      <c r="AF171" s="170"/>
      <c r="AG171" s="71"/>
      <c r="AH171" s="72"/>
      <c r="AI171" s="170"/>
      <c r="AJ171" s="71"/>
      <c r="AK171" s="72"/>
      <c r="AL171" s="170"/>
      <c r="AM171" s="72"/>
      <c r="AN171" s="111"/>
      <c r="AO171" s="72"/>
      <c r="AP171" s="156"/>
      <c r="AQ171" s="72"/>
      <c r="AR171" s="156"/>
      <c r="AS171" s="72"/>
      <c r="AT171" s="160"/>
      <c r="AU171" s="72"/>
      <c r="AV171" s="156"/>
      <c r="AW171" s="71"/>
      <c r="AX171" s="72"/>
      <c r="AY171" s="111"/>
      <c r="AZ171" s="71"/>
      <c r="BA171" s="72"/>
      <c r="BB171" s="75"/>
    </row>
    <row r="172" ht="16.5" customHeight="1" outlineLevel="1">
      <c r="A172" s="75"/>
      <c r="B172" s="105"/>
      <c r="C172" s="106"/>
      <c r="D172" s="72"/>
      <c r="E172" s="107"/>
      <c r="F172" s="71"/>
      <c r="G172" s="107"/>
      <c r="H172" s="71"/>
      <c r="I172" s="107"/>
      <c r="J172" s="71"/>
      <c r="K172" s="71"/>
      <c r="L172" s="71"/>
      <c r="M172" s="72"/>
      <c r="N172" s="246"/>
      <c r="O172" s="72"/>
      <c r="P172" s="109"/>
      <c r="Q172" s="71"/>
      <c r="R172" s="110"/>
      <c r="S172" s="72"/>
      <c r="T172" s="111"/>
      <c r="U172" s="72"/>
      <c r="V172" s="112"/>
      <c r="W172" s="71"/>
      <c r="X172" s="72"/>
      <c r="Y172" s="112"/>
      <c r="Z172" s="72"/>
      <c r="AA172" s="75"/>
      <c r="AB172" s="169"/>
      <c r="AC172" s="72"/>
      <c r="AD172" s="170"/>
      <c r="AE172" s="72"/>
      <c r="AF172" s="170"/>
      <c r="AG172" s="71"/>
      <c r="AH172" s="72"/>
      <c r="AI172" s="170"/>
      <c r="AJ172" s="71"/>
      <c r="AK172" s="72"/>
      <c r="AL172" s="170"/>
      <c r="AM172" s="72"/>
      <c r="AN172" s="111"/>
      <c r="AO172" s="72"/>
      <c r="AP172" s="156"/>
      <c r="AQ172" s="72"/>
      <c r="AR172" s="156"/>
      <c r="AS172" s="72"/>
      <c r="AT172" s="160"/>
      <c r="AU172" s="72"/>
      <c r="AV172" s="156"/>
      <c r="AW172" s="71"/>
      <c r="AX172" s="72"/>
      <c r="AY172" s="111"/>
      <c r="AZ172" s="71"/>
      <c r="BA172" s="72"/>
      <c r="BB172" s="75"/>
    </row>
    <row r="173" ht="16.5" customHeight="1" outlineLevel="1">
      <c r="A173" s="75"/>
      <c r="B173" s="105"/>
      <c r="C173" s="106"/>
      <c r="D173" s="72"/>
      <c r="E173" s="107"/>
      <c r="F173" s="71"/>
      <c r="G173" s="107"/>
      <c r="H173" s="71"/>
      <c r="I173" s="107"/>
      <c r="J173" s="71"/>
      <c r="K173" s="71"/>
      <c r="L173" s="71"/>
      <c r="M173" s="72"/>
      <c r="N173" s="246"/>
      <c r="O173" s="72"/>
      <c r="P173" s="109"/>
      <c r="Q173" s="71"/>
      <c r="R173" s="110"/>
      <c r="S173" s="72"/>
      <c r="T173" s="111"/>
      <c r="U173" s="72"/>
      <c r="V173" s="112"/>
      <c r="W173" s="71"/>
      <c r="X173" s="72"/>
      <c r="Y173" s="112"/>
      <c r="Z173" s="72"/>
      <c r="AA173" s="75"/>
      <c r="AB173" s="169"/>
      <c r="AC173" s="72"/>
      <c r="AD173" s="170"/>
      <c r="AE173" s="72"/>
      <c r="AF173" s="170"/>
      <c r="AG173" s="71"/>
      <c r="AH173" s="72"/>
      <c r="AI173" s="170"/>
      <c r="AJ173" s="71"/>
      <c r="AK173" s="72"/>
      <c r="AL173" s="170"/>
      <c r="AM173" s="72"/>
      <c r="AN173" s="111"/>
      <c r="AO173" s="72"/>
      <c r="AP173" s="156"/>
      <c r="AQ173" s="72"/>
      <c r="AR173" s="156"/>
      <c r="AS173" s="72"/>
      <c r="AT173" s="160"/>
      <c r="AU173" s="72"/>
      <c r="AV173" s="156"/>
      <c r="AW173" s="71"/>
      <c r="AX173" s="72"/>
      <c r="AY173" s="111"/>
      <c r="AZ173" s="71"/>
      <c r="BA173" s="72"/>
      <c r="BB173" s="75"/>
    </row>
    <row r="174" ht="16.5" customHeight="1" outlineLevel="1">
      <c r="A174" s="75"/>
      <c r="B174" s="105"/>
      <c r="C174" s="106"/>
      <c r="D174" s="72"/>
      <c r="E174" s="107"/>
      <c r="F174" s="71"/>
      <c r="G174" s="107"/>
      <c r="H174" s="71"/>
      <c r="I174" s="107"/>
      <c r="J174" s="71"/>
      <c r="K174" s="71"/>
      <c r="L174" s="71"/>
      <c r="M174" s="72"/>
      <c r="N174" s="246"/>
      <c r="O174" s="72"/>
      <c r="P174" s="109"/>
      <c r="Q174" s="71"/>
      <c r="R174" s="110"/>
      <c r="S174" s="72"/>
      <c r="T174" s="111"/>
      <c r="U174" s="72"/>
      <c r="V174" s="112"/>
      <c r="W174" s="71"/>
      <c r="X174" s="72"/>
      <c r="Y174" s="112"/>
      <c r="Z174" s="72"/>
      <c r="AA174" s="75"/>
      <c r="AB174" s="169"/>
      <c r="AC174" s="72"/>
      <c r="AD174" s="170"/>
      <c r="AE174" s="72"/>
      <c r="AF174" s="170"/>
      <c r="AG174" s="71"/>
      <c r="AH174" s="72"/>
      <c r="AI174" s="170"/>
      <c r="AJ174" s="71"/>
      <c r="AK174" s="72"/>
      <c r="AL174" s="170"/>
      <c r="AM174" s="72"/>
      <c r="AN174" s="111"/>
      <c r="AO174" s="72"/>
      <c r="AP174" s="156"/>
      <c r="AQ174" s="72"/>
      <c r="AR174" s="156"/>
      <c r="AS174" s="72"/>
      <c r="AT174" s="160"/>
      <c r="AU174" s="72"/>
      <c r="AV174" s="156"/>
      <c r="AW174" s="71"/>
      <c r="AX174" s="72"/>
      <c r="AY174" s="111"/>
      <c r="AZ174" s="71"/>
      <c r="BA174" s="72"/>
      <c r="BB174" s="75"/>
    </row>
    <row r="175" ht="16.5" customHeight="1" outlineLevel="1">
      <c r="A175" s="75"/>
      <c r="B175" s="105"/>
      <c r="C175" s="106"/>
      <c r="D175" s="72"/>
      <c r="E175" s="107"/>
      <c r="F175" s="71"/>
      <c r="G175" s="107"/>
      <c r="H175" s="71"/>
      <c r="I175" s="107"/>
      <c r="J175" s="71"/>
      <c r="K175" s="71"/>
      <c r="L175" s="71"/>
      <c r="M175" s="72"/>
      <c r="N175" s="246"/>
      <c r="O175" s="72"/>
      <c r="P175" s="109"/>
      <c r="Q175" s="71"/>
      <c r="R175" s="110"/>
      <c r="S175" s="72"/>
      <c r="T175" s="111"/>
      <c r="U175" s="72"/>
      <c r="V175" s="112"/>
      <c r="W175" s="71"/>
      <c r="X175" s="72"/>
      <c r="Y175" s="112"/>
      <c r="Z175" s="72"/>
      <c r="AA175" s="75"/>
      <c r="AB175" s="169"/>
      <c r="AC175" s="72"/>
      <c r="AD175" s="170"/>
      <c r="AE175" s="72"/>
      <c r="AF175" s="170"/>
      <c r="AG175" s="71"/>
      <c r="AH175" s="72"/>
      <c r="AI175" s="170"/>
      <c r="AJ175" s="71"/>
      <c r="AK175" s="72"/>
      <c r="AL175" s="170"/>
      <c r="AM175" s="72"/>
      <c r="AN175" s="111"/>
      <c r="AO175" s="72"/>
      <c r="AP175" s="156"/>
      <c r="AQ175" s="72"/>
      <c r="AR175" s="156"/>
      <c r="AS175" s="72"/>
      <c r="AT175" s="160"/>
      <c r="AU175" s="72"/>
      <c r="AV175" s="156"/>
      <c r="AW175" s="71"/>
      <c r="AX175" s="72"/>
      <c r="AY175" s="111"/>
      <c r="AZ175" s="71"/>
      <c r="BA175" s="72"/>
      <c r="BB175" s="75"/>
    </row>
    <row r="176" ht="16.5" customHeight="1" outlineLevel="1">
      <c r="A176" s="75"/>
      <c r="B176" s="105"/>
      <c r="C176" s="106"/>
      <c r="D176" s="72"/>
      <c r="E176" s="107"/>
      <c r="F176" s="71"/>
      <c r="G176" s="107"/>
      <c r="H176" s="71"/>
      <c r="I176" s="107"/>
      <c r="J176" s="71"/>
      <c r="K176" s="71"/>
      <c r="L176" s="71"/>
      <c r="M176" s="72"/>
      <c r="N176" s="246"/>
      <c r="O176" s="72"/>
      <c r="P176" s="109"/>
      <c r="Q176" s="71"/>
      <c r="R176" s="110"/>
      <c r="S176" s="72"/>
      <c r="T176" s="111"/>
      <c r="U176" s="72"/>
      <c r="V176" s="112"/>
      <c r="W176" s="71"/>
      <c r="X176" s="72"/>
      <c r="Y176" s="112"/>
      <c r="Z176" s="72"/>
      <c r="AA176" s="75"/>
      <c r="AB176" s="169"/>
      <c r="AC176" s="72"/>
      <c r="AD176" s="170"/>
      <c r="AE176" s="72"/>
      <c r="AF176" s="170"/>
      <c r="AG176" s="71"/>
      <c r="AH176" s="72"/>
      <c r="AI176" s="170"/>
      <c r="AJ176" s="71"/>
      <c r="AK176" s="72"/>
      <c r="AL176" s="170"/>
      <c r="AM176" s="72"/>
      <c r="AN176" s="111"/>
      <c r="AO176" s="72"/>
      <c r="AP176" s="156"/>
      <c r="AQ176" s="72"/>
      <c r="AR176" s="156"/>
      <c r="AS176" s="72"/>
      <c r="AT176" s="160"/>
      <c r="AU176" s="72"/>
      <c r="AV176" s="156"/>
      <c r="AW176" s="71"/>
      <c r="AX176" s="72"/>
      <c r="AY176" s="111"/>
      <c r="AZ176" s="71"/>
      <c r="BA176" s="72"/>
      <c r="BB176" s="75"/>
    </row>
    <row r="177" ht="16.5" customHeight="1" outlineLevel="1">
      <c r="A177" s="75"/>
      <c r="B177" s="105"/>
      <c r="C177" s="106"/>
      <c r="D177" s="72"/>
      <c r="E177" s="107"/>
      <c r="F177" s="71"/>
      <c r="G177" s="107"/>
      <c r="H177" s="71"/>
      <c r="I177" s="107"/>
      <c r="J177" s="71"/>
      <c r="K177" s="71"/>
      <c r="L177" s="71"/>
      <c r="M177" s="72"/>
      <c r="N177" s="246"/>
      <c r="O177" s="72"/>
      <c r="P177" s="109"/>
      <c r="Q177" s="71"/>
      <c r="R177" s="110"/>
      <c r="S177" s="72"/>
      <c r="T177" s="111"/>
      <c r="U177" s="72"/>
      <c r="V177" s="112"/>
      <c r="W177" s="71"/>
      <c r="X177" s="72"/>
      <c r="Y177" s="112"/>
      <c r="Z177" s="72"/>
      <c r="AA177" s="75"/>
      <c r="AB177" s="169"/>
      <c r="AC177" s="72"/>
      <c r="AD177" s="170"/>
      <c r="AE177" s="72"/>
      <c r="AF177" s="170"/>
      <c r="AG177" s="71"/>
      <c r="AH177" s="72"/>
      <c r="AI177" s="170"/>
      <c r="AJ177" s="71"/>
      <c r="AK177" s="72"/>
      <c r="AL177" s="170"/>
      <c r="AM177" s="72"/>
      <c r="AN177" s="111"/>
      <c r="AO177" s="72"/>
      <c r="AP177" s="156"/>
      <c r="AQ177" s="72"/>
      <c r="AR177" s="156"/>
      <c r="AS177" s="72"/>
      <c r="AT177" s="160"/>
      <c r="AU177" s="72"/>
      <c r="AV177" s="156"/>
      <c r="AW177" s="71"/>
      <c r="AX177" s="72"/>
      <c r="AY177" s="111"/>
      <c r="AZ177" s="71"/>
      <c r="BA177" s="72"/>
      <c r="BB177" s="75"/>
    </row>
    <row r="178" ht="16.5" customHeight="1" outlineLevel="1">
      <c r="A178" s="75"/>
      <c r="B178" s="105"/>
      <c r="C178" s="106"/>
      <c r="D178" s="72"/>
      <c r="E178" s="107"/>
      <c r="F178" s="71"/>
      <c r="G178" s="107"/>
      <c r="H178" s="71"/>
      <c r="I178" s="107"/>
      <c r="J178" s="71"/>
      <c r="K178" s="71"/>
      <c r="L178" s="71"/>
      <c r="M178" s="72"/>
      <c r="N178" s="246"/>
      <c r="O178" s="72"/>
      <c r="P178" s="109"/>
      <c r="Q178" s="71"/>
      <c r="R178" s="110"/>
      <c r="S178" s="72"/>
      <c r="T178" s="111"/>
      <c r="U178" s="72"/>
      <c r="V178" s="112"/>
      <c r="W178" s="71"/>
      <c r="X178" s="72"/>
      <c r="Y178" s="112"/>
      <c r="Z178" s="72"/>
      <c r="AA178" s="75"/>
      <c r="AB178" s="169"/>
      <c r="AC178" s="72"/>
      <c r="AD178" s="170"/>
      <c r="AE178" s="72"/>
      <c r="AF178" s="170"/>
      <c r="AG178" s="71"/>
      <c r="AH178" s="72"/>
      <c r="AI178" s="170"/>
      <c r="AJ178" s="71"/>
      <c r="AK178" s="72"/>
      <c r="AL178" s="170"/>
      <c r="AM178" s="72"/>
      <c r="AN178" s="111"/>
      <c r="AO178" s="72"/>
      <c r="AP178" s="156"/>
      <c r="AQ178" s="72"/>
      <c r="AR178" s="156"/>
      <c r="AS178" s="72"/>
      <c r="AT178" s="160"/>
      <c r="AU178" s="72"/>
      <c r="AV178" s="156"/>
      <c r="AW178" s="71"/>
      <c r="AX178" s="72"/>
      <c r="AY178" s="111"/>
      <c r="AZ178" s="71"/>
      <c r="BA178" s="72"/>
      <c r="BB178" s="75"/>
    </row>
    <row r="179" ht="16.5" customHeight="1" outlineLevel="1">
      <c r="A179" s="75"/>
      <c r="B179" s="105"/>
      <c r="C179" s="106"/>
      <c r="D179" s="72"/>
      <c r="E179" s="107"/>
      <c r="F179" s="71"/>
      <c r="G179" s="107"/>
      <c r="H179" s="71"/>
      <c r="I179" s="107"/>
      <c r="J179" s="71"/>
      <c r="K179" s="71"/>
      <c r="L179" s="71"/>
      <c r="M179" s="72"/>
      <c r="N179" s="246"/>
      <c r="O179" s="72"/>
      <c r="P179" s="109"/>
      <c r="Q179" s="71"/>
      <c r="R179" s="110"/>
      <c r="S179" s="72"/>
      <c r="T179" s="111"/>
      <c r="U179" s="72"/>
      <c r="V179" s="112"/>
      <c r="W179" s="71"/>
      <c r="X179" s="72"/>
      <c r="Y179" s="112"/>
      <c r="Z179" s="72"/>
      <c r="AA179" s="75"/>
      <c r="AB179" s="169"/>
      <c r="AC179" s="72"/>
      <c r="AD179" s="170"/>
      <c r="AE179" s="72"/>
      <c r="AF179" s="170"/>
      <c r="AG179" s="71"/>
      <c r="AH179" s="72"/>
      <c r="AI179" s="170"/>
      <c r="AJ179" s="71"/>
      <c r="AK179" s="72"/>
      <c r="AL179" s="170"/>
      <c r="AM179" s="72"/>
      <c r="AN179" s="111"/>
      <c r="AO179" s="72"/>
      <c r="AP179" s="156"/>
      <c r="AQ179" s="72"/>
      <c r="AR179" s="156"/>
      <c r="AS179" s="72"/>
      <c r="AT179" s="160"/>
      <c r="AU179" s="72"/>
      <c r="AV179" s="156"/>
      <c r="AW179" s="71"/>
      <c r="AX179" s="72"/>
      <c r="AY179" s="111"/>
      <c r="AZ179" s="71"/>
      <c r="BA179" s="72"/>
      <c r="BB179" s="75"/>
    </row>
    <row r="180" ht="16.5" customHeight="1" outlineLevel="1">
      <c r="A180" s="75"/>
      <c r="B180" s="105"/>
      <c r="C180" s="106"/>
      <c r="D180" s="72"/>
      <c r="E180" s="107"/>
      <c r="F180" s="71"/>
      <c r="G180" s="107"/>
      <c r="H180" s="71"/>
      <c r="I180" s="107"/>
      <c r="J180" s="71"/>
      <c r="K180" s="71"/>
      <c r="L180" s="71"/>
      <c r="M180" s="72"/>
      <c r="N180" s="246"/>
      <c r="O180" s="72"/>
      <c r="P180" s="109"/>
      <c r="Q180" s="71"/>
      <c r="R180" s="110"/>
      <c r="S180" s="72"/>
      <c r="T180" s="111"/>
      <c r="U180" s="72"/>
      <c r="V180" s="112"/>
      <c r="W180" s="71"/>
      <c r="X180" s="72"/>
      <c r="Y180" s="112"/>
      <c r="Z180" s="72"/>
      <c r="AA180" s="75"/>
      <c r="AB180" s="169"/>
      <c r="AC180" s="72"/>
      <c r="AD180" s="170"/>
      <c r="AE180" s="72"/>
      <c r="AF180" s="170"/>
      <c r="AG180" s="71"/>
      <c r="AH180" s="72"/>
      <c r="AI180" s="170"/>
      <c r="AJ180" s="71"/>
      <c r="AK180" s="72"/>
      <c r="AL180" s="170"/>
      <c r="AM180" s="72"/>
      <c r="AN180" s="111"/>
      <c r="AO180" s="72"/>
      <c r="AP180" s="156"/>
      <c r="AQ180" s="72"/>
      <c r="AR180" s="156"/>
      <c r="AS180" s="72"/>
      <c r="AT180" s="160"/>
      <c r="AU180" s="72"/>
      <c r="AV180" s="156"/>
      <c r="AW180" s="71"/>
      <c r="AX180" s="72"/>
      <c r="AY180" s="111"/>
      <c r="AZ180" s="71"/>
      <c r="BA180" s="72"/>
      <c r="BB180" s="75"/>
    </row>
    <row r="181" ht="16.5" customHeight="1" outlineLevel="1">
      <c r="A181" s="75"/>
      <c r="B181" s="105"/>
      <c r="C181" s="106"/>
      <c r="D181" s="72"/>
      <c r="E181" s="107"/>
      <c r="F181" s="71"/>
      <c r="G181" s="107"/>
      <c r="H181" s="71"/>
      <c r="I181" s="107"/>
      <c r="J181" s="71"/>
      <c r="K181" s="71"/>
      <c r="L181" s="71"/>
      <c r="M181" s="72"/>
      <c r="N181" s="246"/>
      <c r="O181" s="72"/>
      <c r="P181" s="109"/>
      <c r="Q181" s="71"/>
      <c r="R181" s="110"/>
      <c r="S181" s="72"/>
      <c r="T181" s="111"/>
      <c r="U181" s="72"/>
      <c r="V181" s="112"/>
      <c r="W181" s="71"/>
      <c r="X181" s="72"/>
      <c r="Y181" s="112"/>
      <c r="Z181" s="72"/>
      <c r="AA181" s="75"/>
      <c r="AB181" s="169"/>
      <c r="AC181" s="72"/>
      <c r="AD181" s="170"/>
      <c r="AE181" s="72"/>
      <c r="AF181" s="170"/>
      <c r="AG181" s="71"/>
      <c r="AH181" s="72"/>
      <c r="AI181" s="170"/>
      <c r="AJ181" s="71"/>
      <c r="AK181" s="72"/>
      <c r="AL181" s="170"/>
      <c r="AM181" s="72"/>
      <c r="AN181" s="111"/>
      <c r="AO181" s="72"/>
      <c r="AP181" s="156"/>
      <c r="AQ181" s="72"/>
      <c r="AR181" s="156"/>
      <c r="AS181" s="72"/>
      <c r="AT181" s="160"/>
      <c r="AU181" s="72"/>
      <c r="AV181" s="156"/>
      <c r="AW181" s="71"/>
      <c r="AX181" s="72"/>
      <c r="AY181" s="111"/>
      <c r="AZ181" s="71"/>
      <c r="BA181" s="72"/>
      <c r="BB181" s="75"/>
    </row>
    <row r="182" ht="16.5" customHeight="1" outlineLevel="1">
      <c r="A182" s="75"/>
      <c r="B182" s="105"/>
      <c r="C182" s="106"/>
      <c r="D182" s="72"/>
      <c r="E182" s="107"/>
      <c r="F182" s="71"/>
      <c r="G182" s="107"/>
      <c r="H182" s="71"/>
      <c r="I182" s="107"/>
      <c r="J182" s="71"/>
      <c r="K182" s="71"/>
      <c r="L182" s="71"/>
      <c r="M182" s="72"/>
      <c r="N182" s="246"/>
      <c r="O182" s="72"/>
      <c r="P182" s="109"/>
      <c r="Q182" s="71"/>
      <c r="R182" s="110"/>
      <c r="S182" s="72"/>
      <c r="T182" s="111"/>
      <c r="U182" s="72"/>
      <c r="V182" s="112"/>
      <c r="W182" s="71"/>
      <c r="X182" s="72"/>
      <c r="Y182" s="112"/>
      <c r="Z182" s="72"/>
      <c r="AA182" s="75"/>
      <c r="AB182" s="169"/>
      <c r="AC182" s="72"/>
      <c r="AD182" s="170"/>
      <c r="AE182" s="72"/>
      <c r="AF182" s="170"/>
      <c r="AG182" s="71"/>
      <c r="AH182" s="72"/>
      <c r="AI182" s="170"/>
      <c r="AJ182" s="71"/>
      <c r="AK182" s="72"/>
      <c r="AL182" s="170"/>
      <c r="AM182" s="72"/>
      <c r="AN182" s="111"/>
      <c r="AO182" s="72"/>
      <c r="AP182" s="156"/>
      <c r="AQ182" s="72"/>
      <c r="AR182" s="156"/>
      <c r="AS182" s="72"/>
      <c r="AT182" s="160"/>
      <c r="AU182" s="72"/>
      <c r="AV182" s="156"/>
      <c r="AW182" s="71"/>
      <c r="AX182" s="72"/>
      <c r="AY182" s="111"/>
      <c r="AZ182" s="71"/>
      <c r="BA182" s="72"/>
      <c r="BB182" s="75"/>
    </row>
    <row r="183" ht="16.5" customHeight="1" outlineLevel="1">
      <c r="A183" s="75"/>
      <c r="B183" s="105"/>
      <c r="C183" s="106"/>
      <c r="D183" s="72"/>
      <c r="E183" s="107"/>
      <c r="F183" s="71"/>
      <c r="G183" s="107"/>
      <c r="H183" s="71"/>
      <c r="I183" s="107"/>
      <c r="J183" s="71"/>
      <c r="K183" s="71"/>
      <c r="L183" s="71"/>
      <c r="M183" s="72"/>
      <c r="N183" s="246"/>
      <c r="O183" s="72"/>
      <c r="P183" s="109"/>
      <c r="Q183" s="71"/>
      <c r="R183" s="110"/>
      <c r="S183" s="72"/>
      <c r="T183" s="111"/>
      <c r="U183" s="72"/>
      <c r="V183" s="112"/>
      <c r="W183" s="71"/>
      <c r="X183" s="72"/>
      <c r="Y183" s="112"/>
      <c r="Z183" s="72"/>
      <c r="AA183" s="75"/>
      <c r="AB183" s="169"/>
      <c r="AC183" s="72"/>
      <c r="AD183" s="170"/>
      <c r="AE183" s="72"/>
      <c r="AF183" s="170"/>
      <c r="AG183" s="71"/>
      <c r="AH183" s="72"/>
      <c r="AI183" s="170"/>
      <c r="AJ183" s="71"/>
      <c r="AK183" s="72"/>
      <c r="AL183" s="170"/>
      <c r="AM183" s="72"/>
      <c r="AN183" s="111"/>
      <c r="AO183" s="72"/>
      <c r="AP183" s="156"/>
      <c r="AQ183" s="72"/>
      <c r="AR183" s="156"/>
      <c r="AS183" s="72"/>
      <c r="AT183" s="160"/>
      <c r="AU183" s="72"/>
      <c r="AV183" s="156"/>
      <c r="AW183" s="71"/>
      <c r="AX183" s="72"/>
      <c r="AY183" s="111"/>
      <c r="AZ183" s="71"/>
      <c r="BA183" s="72"/>
      <c r="BB183" s="75"/>
    </row>
    <row r="184" ht="16.5" customHeight="1" outlineLevel="1">
      <c r="A184" s="75"/>
      <c r="B184" s="105"/>
      <c r="C184" s="106"/>
      <c r="D184" s="72"/>
      <c r="E184" s="107"/>
      <c r="F184" s="71"/>
      <c r="G184" s="107"/>
      <c r="H184" s="71"/>
      <c r="I184" s="107"/>
      <c r="J184" s="71"/>
      <c r="K184" s="71"/>
      <c r="L184" s="71"/>
      <c r="M184" s="72"/>
      <c r="N184" s="246"/>
      <c r="O184" s="72"/>
      <c r="P184" s="109"/>
      <c r="Q184" s="71"/>
      <c r="R184" s="110"/>
      <c r="S184" s="72"/>
      <c r="T184" s="111"/>
      <c r="U184" s="72"/>
      <c r="V184" s="112"/>
      <c r="W184" s="71"/>
      <c r="X184" s="72"/>
      <c r="Y184" s="112"/>
      <c r="Z184" s="72"/>
      <c r="AA184" s="75"/>
      <c r="AB184" s="169"/>
      <c r="AC184" s="72"/>
      <c r="AD184" s="170"/>
      <c r="AE184" s="72"/>
      <c r="AF184" s="170"/>
      <c r="AG184" s="71"/>
      <c r="AH184" s="72"/>
      <c r="AI184" s="170"/>
      <c r="AJ184" s="71"/>
      <c r="AK184" s="72"/>
      <c r="AL184" s="170"/>
      <c r="AM184" s="72"/>
      <c r="AN184" s="111"/>
      <c r="AO184" s="72"/>
      <c r="AP184" s="156"/>
      <c r="AQ184" s="72"/>
      <c r="AR184" s="156"/>
      <c r="AS184" s="72"/>
      <c r="AT184" s="160"/>
      <c r="AU184" s="72"/>
      <c r="AV184" s="156"/>
      <c r="AW184" s="71"/>
      <c r="AX184" s="72"/>
      <c r="AY184" s="111"/>
      <c r="AZ184" s="71"/>
      <c r="BA184" s="72"/>
      <c r="BB184" s="75"/>
    </row>
    <row r="185" ht="16.5" customHeight="1" outlineLevel="1">
      <c r="A185" s="75"/>
      <c r="B185" s="105"/>
      <c r="C185" s="106"/>
      <c r="D185" s="72"/>
      <c r="E185" s="107"/>
      <c r="F185" s="71"/>
      <c r="G185" s="107"/>
      <c r="H185" s="71"/>
      <c r="I185" s="107"/>
      <c r="J185" s="71"/>
      <c r="K185" s="71"/>
      <c r="L185" s="71"/>
      <c r="M185" s="72"/>
      <c r="N185" s="246"/>
      <c r="O185" s="72"/>
      <c r="P185" s="109"/>
      <c r="Q185" s="71"/>
      <c r="R185" s="110"/>
      <c r="S185" s="72"/>
      <c r="T185" s="111"/>
      <c r="U185" s="72"/>
      <c r="V185" s="112"/>
      <c r="W185" s="71"/>
      <c r="X185" s="72"/>
      <c r="Y185" s="112"/>
      <c r="Z185" s="72"/>
      <c r="AA185" s="75"/>
      <c r="AB185" s="169"/>
      <c r="AC185" s="72"/>
      <c r="AD185" s="170"/>
      <c r="AE185" s="72"/>
      <c r="AF185" s="170"/>
      <c r="AG185" s="71"/>
      <c r="AH185" s="72"/>
      <c r="AI185" s="170"/>
      <c r="AJ185" s="71"/>
      <c r="AK185" s="72"/>
      <c r="AL185" s="170"/>
      <c r="AM185" s="72"/>
      <c r="AN185" s="111"/>
      <c r="AO185" s="72"/>
      <c r="AP185" s="156"/>
      <c r="AQ185" s="72"/>
      <c r="AR185" s="156"/>
      <c r="AS185" s="72"/>
      <c r="AT185" s="160"/>
      <c r="AU185" s="72"/>
      <c r="AV185" s="156"/>
      <c r="AW185" s="71"/>
      <c r="AX185" s="72"/>
      <c r="AY185" s="111"/>
      <c r="AZ185" s="71"/>
      <c r="BA185" s="72"/>
      <c r="BB185" s="75"/>
    </row>
    <row r="186" ht="16.5" customHeight="1" outlineLevel="1">
      <c r="A186" s="75"/>
      <c r="B186" s="105"/>
      <c r="C186" s="106"/>
      <c r="D186" s="72"/>
      <c r="E186" s="107"/>
      <c r="F186" s="71"/>
      <c r="G186" s="107"/>
      <c r="H186" s="71"/>
      <c r="I186" s="107"/>
      <c r="J186" s="71"/>
      <c r="K186" s="71"/>
      <c r="L186" s="71"/>
      <c r="M186" s="72"/>
      <c r="N186" s="246"/>
      <c r="O186" s="72"/>
      <c r="P186" s="109"/>
      <c r="Q186" s="71"/>
      <c r="R186" s="110"/>
      <c r="S186" s="72"/>
      <c r="T186" s="111"/>
      <c r="U186" s="72"/>
      <c r="V186" s="112"/>
      <c r="W186" s="71"/>
      <c r="X186" s="72"/>
      <c r="Y186" s="112"/>
      <c r="Z186" s="72"/>
      <c r="AA186" s="75"/>
      <c r="AB186" s="169"/>
      <c r="AC186" s="72"/>
      <c r="AD186" s="170"/>
      <c r="AE186" s="72"/>
      <c r="AF186" s="170"/>
      <c r="AG186" s="71"/>
      <c r="AH186" s="72"/>
      <c r="AI186" s="170"/>
      <c r="AJ186" s="71"/>
      <c r="AK186" s="72"/>
      <c r="AL186" s="170"/>
      <c r="AM186" s="72"/>
      <c r="AN186" s="111"/>
      <c r="AO186" s="72"/>
      <c r="AP186" s="156"/>
      <c r="AQ186" s="72"/>
      <c r="AR186" s="156"/>
      <c r="AS186" s="72"/>
      <c r="AT186" s="160"/>
      <c r="AU186" s="72"/>
      <c r="AV186" s="156"/>
      <c r="AW186" s="71"/>
      <c r="AX186" s="72"/>
      <c r="AY186" s="111"/>
      <c r="AZ186" s="71"/>
      <c r="BA186" s="72"/>
      <c r="BB186" s="75"/>
    </row>
    <row r="187" ht="16.5" customHeight="1" outlineLevel="1">
      <c r="A187" s="75"/>
      <c r="B187" s="105"/>
      <c r="C187" s="106"/>
      <c r="D187" s="72"/>
      <c r="E187" s="107"/>
      <c r="F187" s="71"/>
      <c r="G187" s="107"/>
      <c r="H187" s="71"/>
      <c r="I187" s="107"/>
      <c r="J187" s="71"/>
      <c r="K187" s="71"/>
      <c r="L187" s="71"/>
      <c r="M187" s="72"/>
      <c r="N187" s="246"/>
      <c r="O187" s="72"/>
      <c r="P187" s="109"/>
      <c r="Q187" s="71"/>
      <c r="R187" s="110"/>
      <c r="S187" s="72"/>
      <c r="T187" s="111"/>
      <c r="U187" s="72"/>
      <c r="V187" s="112"/>
      <c r="W187" s="71"/>
      <c r="X187" s="72"/>
      <c r="Y187" s="112"/>
      <c r="Z187" s="72"/>
      <c r="AA187" s="75"/>
      <c r="AB187" s="169"/>
      <c r="AC187" s="72"/>
      <c r="AD187" s="170"/>
      <c r="AE187" s="72"/>
      <c r="AF187" s="170"/>
      <c r="AG187" s="71"/>
      <c r="AH187" s="72"/>
      <c r="AI187" s="170"/>
      <c r="AJ187" s="71"/>
      <c r="AK187" s="72"/>
      <c r="AL187" s="170"/>
      <c r="AM187" s="72"/>
      <c r="AN187" s="111"/>
      <c r="AO187" s="72"/>
      <c r="AP187" s="156"/>
      <c r="AQ187" s="72"/>
      <c r="AR187" s="156"/>
      <c r="AS187" s="72"/>
      <c r="AT187" s="160"/>
      <c r="AU187" s="72"/>
      <c r="AV187" s="156"/>
      <c r="AW187" s="71"/>
      <c r="AX187" s="72"/>
      <c r="AY187" s="111"/>
      <c r="AZ187" s="71"/>
      <c r="BA187" s="72"/>
      <c r="BB187" s="75"/>
    </row>
    <row r="188" ht="16.5" customHeight="1" outlineLevel="1">
      <c r="A188" s="75"/>
      <c r="B188" s="105"/>
      <c r="C188" s="106"/>
      <c r="D188" s="72"/>
      <c r="E188" s="107"/>
      <c r="F188" s="71"/>
      <c r="G188" s="107"/>
      <c r="H188" s="71"/>
      <c r="I188" s="107"/>
      <c r="J188" s="71"/>
      <c r="K188" s="71"/>
      <c r="L188" s="71"/>
      <c r="M188" s="72"/>
      <c r="N188" s="246"/>
      <c r="O188" s="72"/>
      <c r="P188" s="109"/>
      <c r="Q188" s="71"/>
      <c r="R188" s="110"/>
      <c r="S188" s="72"/>
      <c r="T188" s="111"/>
      <c r="U188" s="72"/>
      <c r="V188" s="112"/>
      <c r="W188" s="71"/>
      <c r="X188" s="72"/>
      <c r="Y188" s="112"/>
      <c r="Z188" s="72"/>
      <c r="AA188" s="75"/>
      <c r="AB188" s="169"/>
      <c r="AC188" s="72"/>
      <c r="AD188" s="170"/>
      <c r="AE188" s="72"/>
      <c r="AF188" s="170"/>
      <c r="AG188" s="71"/>
      <c r="AH188" s="72"/>
      <c r="AI188" s="170"/>
      <c r="AJ188" s="71"/>
      <c r="AK188" s="72"/>
      <c r="AL188" s="170"/>
      <c r="AM188" s="72"/>
      <c r="AN188" s="111"/>
      <c r="AO188" s="72"/>
      <c r="AP188" s="156"/>
      <c r="AQ188" s="72"/>
      <c r="AR188" s="156"/>
      <c r="AS188" s="72"/>
      <c r="AT188" s="160"/>
      <c r="AU188" s="72"/>
      <c r="AV188" s="156"/>
      <c r="AW188" s="71"/>
      <c r="AX188" s="72"/>
      <c r="AY188" s="111"/>
      <c r="AZ188" s="71"/>
      <c r="BA188" s="72"/>
      <c r="BB188" s="75"/>
    </row>
    <row r="189" ht="16.5" customHeight="1" outlineLevel="1">
      <c r="A189" s="75"/>
      <c r="B189" s="105"/>
      <c r="C189" s="106"/>
      <c r="D189" s="72"/>
      <c r="E189" s="107"/>
      <c r="F189" s="71"/>
      <c r="G189" s="107"/>
      <c r="H189" s="71"/>
      <c r="I189" s="107"/>
      <c r="J189" s="71"/>
      <c r="K189" s="71"/>
      <c r="L189" s="71"/>
      <c r="M189" s="72"/>
      <c r="N189" s="246"/>
      <c r="O189" s="72"/>
      <c r="P189" s="109"/>
      <c r="Q189" s="71"/>
      <c r="R189" s="110"/>
      <c r="S189" s="72"/>
      <c r="T189" s="111"/>
      <c r="U189" s="72"/>
      <c r="V189" s="112"/>
      <c r="W189" s="71"/>
      <c r="X189" s="72"/>
      <c r="Y189" s="112"/>
      <c r="Z189" s="72"/>
      <c r="AA189" s="75"/>
      <c r="AB189" s="169"/>
      <c r="AC189" s="72"/>
      <c r="AD189" s="170"/>
      <c r="AE189" s="72"/>
      <c r="AF189" s="170"/>
      <c r="AG189" s="71"/>
      <c r="AH189" s="72"/>
      <c r="AI189" s="170"/>
      <c r="AJ189" s="71"/>
      <c r="AK189" s="72"/>
      <c r="AL189" s="170"/>
      <c r="AM189" s="72"/>
      <c r="AN189" s="111"/>
      <c r="AO189" s="72"/>
      <c r="AP189" s="156"/>
      <c r="AQ189" s="72"/>
      <c r="AR189" s="156"/>
      <c r="AS189" s="72"/>
      <c r="AT189" s="160"/>
      <c r="AU189" s="72"/>
      <c r="AV189" s="156"/>
      <c r="AW189" s="71"/>
      <c r="AX189" s="72"/>
      <c r="AY189" s="111"/>
      <c r="AZ189" s="71"/>
      <c r="BA189" s="72"/>
      <c r="BB189" s="75"/>
    </row>
    <row r="190" ht="16.5" customHeight="1" outlineLevel="1">
      <c r="A190" s="75"/>
      <c r="B190" s="105"/>
      <c r="C190" s="106"/>
      <c r="D190" s="72"/>
      <c r="E190" s="107"/>
      <c r="F190" s="71"/>
      <c r="G190" s="107"/>
      <c r="H190" s="71"/>
      <c r="I190" s="107"/>
      <c r="J190" s="71"/>
      <c r="K190" s="71"/>
      <c r="L190" s="71"/>
      <c r="M190" s="72"/>
      <c r="N190" s="246"/>
      <c r="O190" s="72"/>
      <c r="P190" s="109"/>
      <c r="Q190" s="71"/>
      <c r="R190" s="110"/>
      <c r="S190" s="72"/>
      <c r="T190" s="111"/>
      <c r="U190" s="72"/>
      <c r="V190" s="112"/>
      <c r="W190" s="71"/>
      <c r="X190" s="72"/>
      <c r="Y190" s="112"/>
      <c r="Z190" s="72"/>
      <c r="AA190" s="75"/>
      <c r="AB190" s="169"/>
      <c r="AC190" s="72"/>
      <c r="AD190" s="170"/>
      <c r="AE190" s="72"/>
      <c r="AF190" s="170"/>
      <c r="AG190" s="71"/>
      <c r="AH190" s="72"/>
      <c r="AI190" s="170"/>
      <c r="AJ190" s="71"/>
      <c r="AK190" s="72"/>
      <c r="AL190" s="170"/>
      <c r="AM190" s="72"/>
      <c r="AN190" s="111"/>
      <c r="AO190" s="72"/>
      <c r="AP190" s="156"/>
      <c r="AQ190" s="72"/>
      <c r="AR190" s="156"/>
      <c r="AS190" s="72"/>
      <c r="AT190" s="160"/>
      <c r="AU190" s="72"/>
      <c r="AV190" s="156"/>
      <c r="AW190" s="71"/>
      <c r="AX190" s="72"/>
      <c r="AY190" s="111"/>
      <c r="AZ190" s="71"/>
      <c r="BA190" s="72"/>
      <c r="BB190" s="75"/>
    </row>
    <row r="191" ht="16.5" customHeight="1" outlineLevel="1">
      <c r="A191" s="75"/>
      <c r="B191" s="105"/>
      <c r="C191" s="106"/>
      <c r="D191" s="72"/>
      <c r="E191" s="107"/>
      <c r="F191" s="71"/>
      <c r="G191" s="107"/>
      <c r="H191" s="71"/>
      <c r="I191" s="107"/>
      <c r="J191" s="71"/>
      <c r="K191" s="71"/>
      <c r="L191" s="71"/>
      <c r="M191" s="72"/>
      <c r="N191" s="246"/>
      <c r="O191" s="72"/>
      <c r="P191" s="109"/>
      <c r="Q191" s="71"/>
      <c r="R191" s="110"/>
      <c r="S191" s="72"/>
      <c r="T191" s="111"/>
      <c r="U191" s="72"/>
      <c r="V191" s="112"/>
      <c r="W191" s="71"/>
      <c r="X191" s="72"/>
      <c r="Y191" s="112"/>
      <c r="Z191" s="72"/>
      <c r="AA191" s="75"/>
      <c r="AB191" s="169"/>
      <c r="AC191" s="72"/>
      <c r="AD191" s="170"/>
      <c r="AE191" s="72"/>
      <c r="AF191" s="170"/>
      <c r="AG191" s="71"/>
      <c r="AH191" s="72"/>
      <c r="AI191" s="170"/>
      <c r="AJ191" s="71"/>
      <c r="AK191" s="72"/>
      <c r="AL191" s="170"/>
      <c r="AM191" s="72"/>
      <c r="AN191" s="111"/>
      <c r="AO191" s="72"/>
      <c r="AP191" s="156"/>
      <c r="AQ191" s="72"/>
      <c r="AR191" s="156"/>
      <c r="AS191" s="72"/>
      <c r="AT191" s="160"/>
      <c r="AU191" s="72"/>
      <c r="AV191" s="156"/>
      <c r="AW191" s="71"/>
      <c r="AX191" s="72"/>
      <c r="AY191" s="111"/>
      <c r="AZ191" s="71"/>
      <c r="BA191" s="72"/>
      <c r="BB191" s="75"/>
    </row>
    <row r="192" ht="16.5" customHeight="1" outlineLevel="1">
      <c r="A192" s="75"/>
      <c r="B192" s="105"/>
      <c r="C192" s="106"/>
      <c r="D192" s="72"/>
      <c r="E192" s="107"/>
      <c r="F192" s="71"/>
      <c r="G192" s="107"/>
      <c r="H192" s="71"/>
      <c r="I192" s="107"/>
      <c r="J192" s="71"/>
      <c r="K192" s="71"/>
      <c r="L192" s="71"/>
      <c r="M192" s="72"/>
      <c r="N192" s="246"/>
      <c r="O192" s="72"/>
      <c r="P192" s="109"/>
      <c r="Q192" s="71"/>
      <c r="R192" s="110"/>
      <c r="S192" s="72"/>
      <c r="T192" s="111"/>
      <c r="U192" s="72"/>
      <c r="V192" s="112"/>
      <c r="W192" s="71"/>
      <c r="X192" s="72"/>
      <c r="Y192" s="112"/>
      <c r="Z192" s="72"/>
      <c r="AA192" s="75"/>
      <c r="AB192" s="169"/>
      <c r="AC192" s="72"/>
      <c r="AD192" s="170"/>
      <c r="AE192" s="72"/>
      <c r="AF192" s="170"/>
      <c r="AG192" s="71"/>
      <c r="AH192" s="72"/>
      <c r="AI192" s="170"/>
      <c r="AJ192" s="71"/>
      <c r="AK192" s="72"/>
      <c r="AL192" s="170"/>
      <c r="AM192" s="72"/>
      <c r="AN192" s="111"/>
      <c r="AO192" s="72"/>
      <c r="AP192" s="156"/>
      <c r="AQ192" s="72"/>
      <c r="AR192" s="156"/>
      <c r="AS192" s="72"/>
      <c r="AT192" s="160"/>
      <c r="AU192" s="72"/>
      <c r="AV192" s="156"/>
      <c r="AW192" s="71"/>
      <c r="AX192" s="72"/>
      <c r="AY192" s="111"/>
      <c r="AZ192" s="71"/>
      <c r="BA192" s="72"/>
      <c r="BB192" s="75"/>
    </row>
    <row r="193" ht="16.5" customHeight="1" outlineLevel="1">
      <c r="A193" s="75"/>
      <c r="B193" s="105"/>
      <c r="C193" s="106"/>
      <c r="D193" s="72"/>
      <c r="E193" s="107"/>
      <c r="F193" s="71"/>
      <c r="G193" s="107"/>
      <c r="H193" s="71"/>
      <c r="I193" s="107"/>
      <c r="J193" s="71"/>
      <c r="K193" s="71"/>
      <c r="L193" s="71"/>
      <c r="M193" s="72"/>
      <c r="N193" s="246"/>
      <c r="O193" s="72"/>
      <c r="P193" s="109"/>
      <c r="Q193" s="71"/>
      <c r="R193" s="110"/>
      <c r="S193" s="72"/>
      <c r="T193" s="111"/>
      <c r="U193" s="72"/>
      <c r="V193" s="112"/>
      <c r="W193" s="71"/>
      <c r="X193" s="72"/>
      <c r="Y193" s="112"/>
      <c r="Z193" s="72"/>
      <c r="AA193" s="75"/>
      <c r="AB193" s="169"/>
      <c r="AC193" s="72"/>
      <c r="AD193" s="170"/>
      <c r="AE193" s="72"/>
      <c r="AF193" s="170"/>
      <c r="AG193" s="71"/>
      <c r="AH193" s="72"/>
      <c r="AI193" s="170"/>
      <c r="AJ193" s="71"/>
      <c r="AK193" s="72"/>
      <c r="AL193" s="170"/>
      <c r="AM193" s="72"/>
      <c r="AN193" s="111"/>
      <c r="AO193" s="72"/>
      <c r="AP193" s="156"/>
      <c r="AQ193" s="72"/>
      <c r="AR193" s="156"/>
      <c r="AS193" s="72"/>
      <c r="AT193" s="160"/>
      <c r="AU193" s="72"/>
      <c r="AV193" s="156"/>
      <c r="AW193" s="71"/>
      <c r="AX193" s="72"/>
      <c r="AY193" s="111"/>
      <c r="AZ193" s="71"/>
      <c r="BA193" s="72"/>
      <c r="BB193" s="75"/>
    </row>
    <row r="194" ht="16.5" customHeight="1" outlineLevel="1">
      <c r="A194" s="75"/>
      <c r="B194" s="105"/>
      <c r="C194" s="106"/>
      <c r="D194" s="72"/>
      <c r="E194" s="107"/>
      <c r="F194" s="71"/>
      <c r="G194" s="107"/>
      <c r="H194" s="71"/>
      <c r="I194" s="107"/>
      <c r="J194" s="71"/>
      <c r="K194" s="71"/>
      <c r="L194" s="71"/>
      <c r="M194" s="72"/>
      <c r="N194" s="246"/>
      <c r="O194" s="72"/>
      <c r="P194" s="109"/>
      <c r="Q194" s="71"/>
      <c r="R194" s="110"/>
      <c r="S194" s="72"/>
      <c r="T194" s="111"/>
      <c r="U194" s="72"/>
      <c r="V194" s="112"/>
      <c r="W194" s="71"/>
      <c r="X194" s="72"/>
      <c r="Y194" s="112"/>
      <c r="Z194" s="72"/>
      <c r="AA194" s="75"/>
      <c r="AB194" s="169"/>
      <c r="AC194" s="72"/>
      <c r="AD194" s="170"/>
      <c r="AE194" s="72"/>
      <c r="AF194" s="170"/>
      <c r="AG194" s="71"/>
      <c r="AH194" s="72"/>
      <c r="AI194" s="170"/>
      <c r="AJ194" s="71"/>
      <c r="AK194" s="72"/>
      <c r="AL194" s="170"/>
      <c r="AM194" s="72"/>
      <c r="AN194" s="111"/>
      <c r="AO194" s="72"/>
      <c r="AP194" s="156"/>
      <c r="AQ194" s="72"/>
      <c r="AR194" s="156"/>
      <c r="AS194" s="72"/>
      <c r="AT194" s="160"/>
      <c r="AU194" s="72"/>
      <c r="AV194" s="156"/>
      <c r="AW194" s="71"/>
      <c r="AX194" s="72"/>
      <c r="AY194" s="111"/>
      <c r="AZ194" s="71"/>
      <c r="BA194" s="72"/>
      <c r="BB194" s="75"/>
    </row>
    <row r="195" ht="16.5" customHeight="1" outlineLevel="1">
      <c r="A195" s="75"/>
      <c r="B195" s="105"/>
      <c r="C195" s="106"/>
      <c r="D195" s="72"/>
      <c r="E195" s="107"/>
      <c r="F195" s="71"/>
      <c r="G195" s="107"/>
      <c r="H195" s="71"/>
      <c r="I195" s="107"/>
      <c r="J195" s="71"/>
      <c r="K195" s="71"/>
      <c r="L195" s="71"/>
      <c r="M195" s="72"/>
      <c r="N195" s="246"/>
      <c r="O195" s="72"/>
      <c r="P195" s="109"/>
      <c r="Q195" s="71"/>
      <c r="R195" s="110"/>
      <c r="S195" s="72"/>
      <c r="T195" s="111"/>
      <c r="U195" s="72"/>
      <c r="V195" s="112"/>
      <c r="W195" s="71"/>
      <c r="X195" s="72"/>
      <c r="Y195" s="112"/>
      <c r="Z195" s="72"/>
      <c r="AA195" s="75"/>
      <c r="AB195" s="169"/>
      <c r="AC195" s="72"/>
      <c r="AD195" s="170"/>
      <c r="AE195" s="72"/>
      <c r="AF195" s="170"/>
      <c r="AG195" s="71"/>
      <c r="AH195" s="72"/>
      <c r="AI195" s="170"/>
      <c r="AJ195" s="71"/>
      <c r="AK195" s="72"/>
      <c r="AL195" s="170"/>
      <c r="AM195" s="72"/>
      <c r="AN195" s="111"/>
      <c r="AO195" s="72"/>
      <c r="AP195" s="156"/>
      <c r="AQ195" s="72"/>
      <c r="AR195" s="156"/>
      <c r="AS195" s="72"/>
      <c r="AT195" s="160"/>
      <c r="AU195" s="72"/>
      <c r="AV195" s="156"/>
      <c r="AW195" s="71"/>
      <c r="AX195" s="72"/>
      <c r="AY195" s="111"/>
      <c r="AZ195" s="71"/>
      <c r="BA195" s="72"/>
      <c r="BB195" s="75"/>
    </row>
    <row r="196" ht="16.5" customHeight="1" outlineLevel="1">
      <c r="A196" s="75"/>
      <c r="B196" s="105"/>
      <c r="C196" s="106"/>
      <c r="D196" s="72"/>
      <c r="E196" s="107"/>
      <c r="F196" s="71"/>
      <c r="G196" s="107"/>
      <c r="H196" s="71"/>
      <c r="I196" s="107"/>
      <c r="J196" s="71"/>
      <c r="K196" s="71"/>
      <c r="L196" s="71"/>
      <c r="M196" s="72"/>
      <c r="N196" s="246"/>
      <c r="O196" s="72"/>
      <c r="P196" s="109"/>
      <c r="Q196" s="71"/>
      <c r="R196" s="110"/>
      <c r="S196" s="72"/>
      <c r="T196" s="111"/>
      <c r="U196" s="72"/>
      <c r="V196" s="112"/>
      <c r="W196" s="71"/>
      <c r="X196" s="72"/>
      <c r="Y196" s="112"/>
      <c r="Z196" s="72"/>
      <c r="AA196" s="75"/>
      <c r="AB196" s="169"/>
      <c r="AC196" s="72"/>
      <c r="AD196" s="170"/>
      <c r="AE196" s="72"/>
      <c r="AF196" s="170"/>
      <c r="AG196" s="71"/>
      <c r="AH196" s="72"/>
      <c r="AI196" s="170"/>
      <c r="AJ196" s="71"/>
      <c r="AK196" s="72"/>
      <c r="AL196" s="170"/>
      <c r="AM196" s="72"/>
      <c r="AN196" s="111"/>
      <c r="AO196" s="72"/>
      <c r="AP196" s="156"/>
      <c r="AQ196" s="72"/>
      <c r="AR196" s="156"/>
      <c r="AS196" s="72"/>
      <c r="AT196" s="160"/>
      <c r="AU196" s="72"/>
      <c r="AV196" s="156"/>
      <c r="AW196" s="71"/>
      <c r="AX196" s="72"/>
      <c r="AY196" s="111"/>
      <c r="AZ196" s="71"/>
      <c r="BA196" s="72"/>
      <c r="BB196" s="75"/>
    </row>
    <row r="197" ht="16.5" customHeight="1" outlineLevel="1">
      <c r="A197" s="75"/>
      <c r="B197" s="105"/>
      <c r="C197" s="106"/>
      <c r="D197" s="72"/>
      <c r="E197" s="107"/>
      <c r="F197" s="71"/>
      <c r="G197" s="107"/>
      <c r="H197" s="71"/>
      <c r="I197" s="107"/>
      <c r="J197" s="71"/>
      <c r="K197" s="71"/>
      <c r="L197" s="71"/>
      <c r="M197" s="72"/>
      <c r="N197" s="246"/>
      <c r="O197" s="72"/>
      <c r="P197" s="109"/>
      <c r="Q197" s="71"/>
      <c r="R197" s="110"/>
      <c r="S197" s="72"/>
      <c r="T197" s="111"/>
      <c r="U197" s="72"/>
      <c r="V197" s="112"/>
      <c r="W197" s="71"/>
      <c r="X197" s="72"/>
      <c r="Y197" s="112"/>
      <c r="Z197" s="72"/>
      <c r="AA197" s="75"/>
      <c r="AB197" s="169"/>
      <c r="AC197" s="72"/>
      <c r="AD197" s="170"/>
      <c r="AE197" s="72"/>
      <c r="AF197" s="170"/>
      <c r="AG197" s="71"/>
      <c r="AH197" s="72"/>
      <c r="AI197" s="170"/>
      <c r="AJ197" s="71"/>
      <c r="AK197" s="72"/>
      <c r="AL197" s="170"/>
      <c r="AM197" s="72"/>
      <c r="AN197" s="111"/>
      <c r="AO197" s="72"/>
      <c r="AP197" s="156"/>
      <c r="AQ197" s="72"/>
      <c r="AR197" s="156"/>
      <c r="AS197" s="72"/>
      <c r="AT197" s="160"/>
      <c r="AU197" s="72"/>
      <c r="AV197" s="156"/>
      <c r="AW197" s="71"/>
      <c r="AX197" s="72"/>
      <c r="AY197" s="111"/>
      <c r="AZ197" s="71"/>
      <c r="BA197" s="72"/>
      <c r="BB197" s="75"/>
    </row>
    <row r="198" ht="16.5" customHeight="1" outlineLevel="1">
      <c r="A198" s="75"/>
      <c r="B198" s="105"/>
      <c r="C198" s="106"/>
      <c r="D198" s="72"/>
      <c r="E198" s="107"/>
      <c r="F198" s="71"/>
      <c r="G198" s="107"/>
      <c r="H198" s="71"/>
      <c r="I198" s="107"/>
      <c r="J198" s="71"/>
      <c r="K198" s="71"/>
      <c r="L198" s="71"/>
      <c r="M198" s="72"/>
      <c r="N198" s="246"/>
      <c r="O198" s="72"/>
      <c r="P198" s="109"/>
      <c r="Q198" s="71"/>
      <c r="R198" s="110"/>
      <c r="S198" s="72"/>
      <c r="T198" s="111"/>
      <c r="U198" s="72"/>
      <c r="V198" s="112"/>
      <c r="W198" s="71"/>
      <c r="X198" s="72"/>
      <c r="Y198" s="112"/>
      <c r="Z198" s="72"/>
      <c r="AA198" s="75"/>
      <c r="AB198" s="169"/>
      <c r="AC198" s="72"/>
      <c r="AD198" s="170"/>
      <c r="AE198" s="72"/>
      <c r="AF198" s="170"/>
      <c r="AG198" s="71"/>
      <c r="AH198" s="72"/>
      <c r="AI198" s="170"/>
      <c r="AJ198" s="71"/>
      <c r="AK198" s="72"/>
      <c r="AL198" s="170"/>
      <c r="AM198" s="72"/>
      <c r="AN198" s="111"/>
      <c r="AO198" s="72"/>
      <c r="AP198" s="156"/>
      <c r="AQ198" s="72"/>
      <c r="AR198" s="156"/>
      <c r="AS198" s="72"/>
      <c r="AT198" s="160"/>
      <c r="AU198" s="72"/>
      <c r="AV198" s="156"/>
      <c r="AW198" s="71"/>
      <c r="AX198" s="72"/>
      <c r="AY198" s="111"/>
      <c r="AZ198" s="71"/>
      <c r="BA198" s="72"/>
      <c r="BB198" s="75"/>
    </row>
    <row r="199" ht="16.5" customHeight="1" outlineLevel="1">
      <c r="A199" s="75"/>
      <c r="B199" s="105"/>
      <c r="C199" s="106"/>
      <c r="D199" s="72"/>
      <c r="E199" s="107"/>
      <c r="F199" s="71"/>
      <c r="G199" s="107"/>
      <c r="H199" s="71"/>
      <c r="I199" s="107"/>
      <c r="J199" s="71"/>
      <c r="K199" s="71"/>
      <c r="L199" s="71"/>
      <c r="M199" s="72"/>
      <c r="N199" s="246"/>
      <c r="O199" s="72"/>
      <c r="P199" s="109"/>
      <c r="Q199" s="71"/>
      <c r="R199" s="110"/>
      <c r="S199" s="72"/>
      <c r="T199" s="111"/>
      <c r="U199" s="72"/>
      <c r="V199" s="112"/>
      <c r="W199" s="71"/>
      <c r="X199" s="72"/>
      <c r="Y199" s="112"/>
      <c r="Z199" s="72"/>
      <c r="AA199" s="75"/>
      <c r="AB199" s="169"/>
      <c r="AC199" s="72"/>
      <c r="AD199" s="170"/>
      <c r="AE199" s="72"/>
      <c r="AF199" s="170"/>
      <c r="AG199" s="71"/>
      <c r="AH199" s="72"/>
      <c r="AI199" s="170"/>
      <c r="AJ199" s="71"/>
      <c r="AK199" s="72"/>
      <c r="AL199" s="170"/>
      <c r="AM199" s="72"/>
      <c r="AN199" s="111"/>
      <c r="AO199" s="72"/>
      <c r="AP199" s="156"/>
      <c r="AQ199" s="72"/>
      <c r="AR199" s="156"/>
      <c r="AS199" s="72"/>
      <c r="AT199" s="160"/>
      <c r="AU199" s="72"/>
      <c r="AV199" s="156"/>
      <c r="AW199" s="71"/>
      <c r="AX199" s="72"/>
      <c r="AY199" s="111"/>
      <c r="AZ199" s="71"/>
      <c r="BA199" s="72"/>
      <c r="BB199" s="75"/>
    </row>
    <row r="200" ht="16.5" customHeight="1" outlineLevel="1">
      <c r="A200" s="75"/>
      <c r="B200" s="105"/>
      <c r="C200" s="106"/>
      <c r="D200" s="72"/>
      <c r="E200" s="107"/>
      <c r="F200" s="71"/>
      <c r="G200" s="107"/>
      <c r="H200" s="71"/>
      <c r="I200" s="107"/>
      <c r="J200" s="71"/>
      <c r="K200" s="71"/>
      <c r="L200" s="71"/>
      <c r="M200" s="72"/>
      <c r="N200" s="246"/>
      <c r="O200" s="72"/>
      <c r="P200" s="109"/>
      <c r="Q200" s="71"/>
      <c r="R200" s="110"/>
      <c r="S200" s="72"/>
      <c r="T200" s="111"/>
      <c r="U200" s="72"/>
      <c r="V200" s="112"/>
      <c r="W200" s="71"/>
      <c r="X200" s="72"/>
      <c r="Y200" s="112"/>
      <c r="Z200" s="72"/>
      <c r="AA200" s="75"/>
      <c r="AB200" s="169"/>
      <c r="AC200" s="72"/>
      <c r="AD200" s="170"/>
      <c r="AE200" s="72"/>
      <c r="AF200" s="170"/>
      <c r="AG200" s="71"/>
      <c r="AH200" s="72"/>
      <c r="AI200" s="170"/>
      <c r="AJ200" s="71"/>
      <c r="AK200" s="72"/>
      <c r="AL200" s="170"/>
      <c r="AM200" s="72"/>
      <c r="AN200" s="111"/>
      <c r="AO200" s="72"/>
      <c r="AP200" s="156"/>
      <c r="AQ200" s="72"/>
      <c r="AR200" s="156"/>
      <c r="AS200" s="72"/>
      <c r="AT200" s="160"/>
      <c r="AU200" s="72"/>
      <c r="AV200" s="156"/>
      <c r="AW200" s="71"/>
      <c r="AX200" s="72"/>
      <c r="AY200" s="111"/>
      <c r="AZ200" s="71"/>
      <c r="BA200" s="72"/>
      <c r="BB200" s="75"/>
    </row>
    <row r="201" ht="16.5" customHeight="1" outlineLevel="1">
      <c r="A201" s="75"/>
      <c r="B201" s="105"/>
      <c r="C201" s="106"/>
      <c r="D201" s="72"/>
      <c r="E201" s="107"/>
      <c r="F201" s="71"/>
      <c r="G201" s="107"/>
      <c r="H201" s="71"/>
      <c r="I201" s="107"/>
      <c r="J201" s="71"/>
      <c r="K201" s="71"/>
      <c r="L201" s="71"/>
      <c r="M201" s="72"/>
      <c r="N201" s="246"/>
      <c r="O201" s="72"/>
      <c r="P201" s="109"/>
      <c r="Q201" s="71"/>
      <c r="R201" s="110"/>
      <c r="S201" s="72"/>
      <c r="T201" s="111"/>
      <c r="U201" s="72"/>
      <c r="V201" s="112"/>
      <c r="W201" s="71"/>
      <c r="X201" s="72"/>
      <c r="Y201" s="112"/>
      <c r="Z201" s="72"/>
      <c r="AA201" s="75"/>
      <c r="AB201" s="169"/>
      <c r="AC201" s="72"/>
      <c r="AD201" s="170"/>
      <c r="AE201" s="72"/>
      <c r="AF201" s="170"/>
      <c r="AG201" s="71"/>
      <c r="AH201" s="72"/>
      <c r="AI201" s="170"/>
      <c r="AJ201" s="71"/>
      <c r="AK201" s="72"/>
      <c r="AL201" s="170"/>
      <c r="AM201" s="72"/>
      <c r="AN201" s="111"/>
      <c r="AO201" s="72"/>
      <c r="AP201" s="156"/>
      <c r="AQ201" s="72"/>
      <c r="AR201" s="156"/>
      <c r="AS201" s="72"/>
      <c r="AT201" s="160"/>
      <c r="AU201" s="72"/>
      <c r="AV201" s="156"/>
      <c r="AW201" s="71"/>
      <c r="AX201" s="72"/>
      <c r="AY201" s="111"/>
      <c r="AZ201" s="71"/>
      <c r="BA201" s="72"/>
      <c r="BB201" s="75"/>
    </row>
    <row r="202" ht="16.5" customHeight="1" outlineLevel="1">
      <c r="A202" s="75"/>
      <c r="B202" s="105"/>
      <c r="C202" s="106"/>
      <c r="D202" s="72"/>
      <c r="E202" s="107"/>
      <c r="F202" s="71"/>
      <c r="G202" s="107"/>
      <c r="H202" s="71"/>
      <c r="I202" s="107"/>
      <c r="J202" s="71"/>
      <c r="K202" s="71"/>
      <c r="L202" s="71"/>
      <c r="M202" s="72"/>
      <c r="N202" s="246"/>
      <c r="O202" s="72"/>
      <c r="P202" s="109"/>
      <c r="Q202" s="71"/>
      <c r="R202" s="110"/>
      <c r="S202" s="72"/>
      <c r="T202" s="111"/>
      <c r="U202" s="72"/>
      <c r="V202" s="112"/>
      <c r="W202" s="71"/>
      <c r="X202" s="72"/>
      <c r="Y202" s="112"/>
      <c r="Z202" s="72"/>
      <c r="AA202" s="75"/>
      <c r="AB202" s="169"/>
      <c r="AC202" s="72"/>
      <c r="AD202" s="170"/>
      <c r="AE202" s="72"/>
      <c r="AF202" s="170"/>
      <c r="AG202" s="71"/>
      <c r="AH202" s="72"/>
      <c r="AI202" s="170"/>
      <c r="AJ202" s="71"/>
      <c r="AK202" s="72"/>
      <c r="AL202" s="170"/>
      <c r="AM202" s="72"/>
      <c r="AN202" s="111"/>
      <c r="AO202" s="72"/>
      <c r="AP202" s="156"/>
      <c r="AQ202" s="72"/>
      <c r="AR202" s="156"/>
      <c r="AS202" s="72"/>
      <c r="AT202" s="160"/>
      <c r="AU202" s="72"/>
      <c r="AV202" s="156"/>
      <c r="AW202" s="71"/>
      <c r="AX202" s="72"/>
      <c r="AY202" s="111"/>
      <c r="AZ202" s="71"/>
      <c r="BA202" s="72"/>
      <c r="BB202" s="75"/>
    </row>
    <row r="203" ht="16.5" customHeight="1" outlineLevel="1">
      <c r="A203" s="75"/>
      <c r="B203" s="105"/>
      <c r="C203" s="106"/>
      <c r="D203" s="72"/>
      <c r="E203" s="107"/>
      <c r="F203" s="71"/>
      <c r="G203" s="107"/>
      <c r="H203" s="71"/>
      <c r="I203" s="107"/>
      <c r="J203" s="71"/>
      <c r="K203" s="71"/>
      <c r="L203" s="71"/>
      <c r="M203" s="72"/>
      <c r="N203" s="246"/>
      <c r="O203" s="72"/>
      <c r="P203" s="109"/>
      <c r="Q203" s="71"/>
      <c r="R203" s="110"/>
      <c r="S203" s="72"/>
      <c r="T203" s="111"/>
      <c r="U203" s="72"/>
      <c r="V203" s="112"/>
      <c r="W203" s="71"/>
      <c r="X203" s="72"/>
      <c r="Y203" s="112"/>
      <c r="Z203" s="72"/>
      <c r="AA203" s="75"/>
      <c r="AB203" s="169"/>
      <c r="AC203" s="72"/>
      <c r="AD203" s="170"/>
      <c r="AE203" s="72"/>
      <c r="AF203" s="170"/>
      <c r="AG203" s="71"/>
      <c r="AH203" s="72"/>
      <c r="AI203" s="170"/>
      <c r="AJ203" s="71"/>
      <c r="AK203" s="72"/>
      <c r="AL203" s="170"/>
      <c r="AM203" s="72"/>
      <c r="AN203" s="111"/>
      <c r="AO203" s="72"/>
      <c r="AP203" s="156"/>
      <c r="AQ203" s="72"/>
      <c r="AR203" s="156"/>
      <c r="AS203" s="72"/>
      <c r="AT203" s="160"/>
      <c r="AU203" s="72"/>
      <c r="AV203" s="156"/>
      <c r="AW203" s="71"/>
      <c r="AX203" s="72"/>
      <c r="AY203" s="111"/>
      <c r="AZ203" s="71"/>
      <c r="BA203" s="72"/>
      <c r="BB203" s="75"/>
    </row>
    <row r="204" ht="16.5" customHeight="1" outlineLevel="1">
      <c r="A204" s="75"/>
      <c r="B204" s="105"/>
      <c r="C204" s="106"/>
      <c r="D204" s="72"/>
      <c r="E204" s="107"/>
      <c r="F204" s="71"/>
      <c r="G204" s="107"/>
      <c r="H204" s="71"/>
      <c r="I204" s="107"/>
      <c r="J204" s="71"/>
      <c r="K204" s="71"/>
      <c r="L204" s="71"/>
      <c r="M204" s="72"/>
      <c r="N204" s="246"/>
      <c r="O204" s="72"/>
      <c r="P204" s="109"/>
      <c r="Q204" s="71"/>
      <c r="R204" s="110"/>
      <c r="S204" s="72"/>
      <c r="T204" s="111"/>
      <c r="U204" s="72"/>
      <c r="V204" s="112"/>
      <c r="W204" s="71"/>
      <c r="X204" s="72"/>
      <c r="Y204" s="112"/>
      <c r="Z204" s="72"/>
      <c r="AA204" s="75"/>
      <c r="AB204" s="169"/>
      <c r="AC204" s="72"/>
      <c r="AD204" s="170"/>
      <c r="AE204" s="72"/>
      <c r="AF204" s="170"/>
      <c r="AG204" s="71"/>
      <c r="AH204" s="72"/>
      <c r="AI204" s="170"/>
      <c r="AJ204" s="71"/>
      <c r="AK204" s="72"/>
      <c r="AL204" s="170"/>
      <c r="AM204" s="72"/>
      <c r="AN204" s="111"/>
      <c r="AO204" s="72"/>
      <c r="AP204" s="156"/>
      <c r="AQ204" s="72"/>
      <c r="AR204" s="156"/>
      <c r="AS204" s="72"/>
      <c r="AT204" s="160"/>
      <c r="AU204" s="72"/>
      <c r="AV204" s="156"/>
      <c r="AW204" s="71"/>
      <c r="AX204" s="72"/>
      <c r="AY204" s="111"/>
      <c r="AZ204" s="71"/>
      <c r="BA204" s="72"/>
      <c r="BB204" s="75"/>
    </row>
    <row r="205" ht="16.5" customHeight="1" outlineLevel="1">
      <c r="A205" s="75"/>
      <c r="B205" s="105"/>
      <c r="C205" s="106"/>
      <c r="D205" s="72"/>
      <c r="E205" s="107"/>
      <c r="F205" s="71"/>
      <c r="G205" s="107"/>
      <c r="H205" s="71"/>
      <c r="I205" s="107"/>
      <c r="J205" s="71"/>
      <c r="K205" s="71"/>
      <c r="L205" s="71"/>
      <c r="M205" s="72"/>
      <c r="N205" s="246"/>
      <c r="O205" s="72"/>
      <c r="P205" s="109"/>
      <c r="Q205" s="71"/>
      <c r="R205" s="110"/>
      <c r="S205" s="72"/>
      <c r="T205" s="111"/>
      <c r="U205" s="72"/>
      <c r="V205" s="112"/>
      <c r="W205" s="71"/>
      <c r="X205" s="72"/>
      <c r="Y205" s="112"/>
      <c r="Z205" s="72"/>
      <c r="AA205" s="75"/>
      <c r="AB205" s="169"/>
      <c r="AC205" s="72"/>
      <c r="AD205" s="170"/>
      <c r="AE205" s="72"/>
      <c r="AF205" s="170"/>
      <c r="AG205" s="71"/>
      <c r="AH205" s="72"/>
      <c r="AI205" s="170"/>
      <c r="AJ205" s="71"/>
      <c r="AK205" s="72"/>
      <c r="AL205" s="170"/>
      <c r="AM205" s="72"/>
      <c r="AN205" s="111"/>
      <c r="AO205" s="72"/>
      <c r="AP205" s="156"/>
      <c r="AQ205" s="72"/>
      <c r="AR205" s="156"/>
      <c r="AS205" s="72"/>
      <c r="AT205" s="160"/>
      <c r="AU205" s="72"/>
      <c r="AV205" s="156"/>
      <c r="AW205" s="71"/>
      <c r="AX205" s="72"/>
      <c r="AY205" s="111"/>
      <c r="AZ205" s="71"/>
      <c r="BA205" s="72"/>
      <c r="BB205" s="75"/>
    </row>
    <row r="206" ht="16.5" customHeight="1" outlineLevel="1">
      <c r="A206" s="75"/>
      <c r="B206" s="105"/>
      <c r="C206" s="106"/>
      <c r="D206" s="72"/>
      <c r="E206" s="107"/>
      <c r="F206" s="71"/>
      <c r="G206" s="107"/>
      <c r="H206" s="71"/>
      <c r="I206" s="107"/>
      <c r="J206" s="71"/>
      <c r="K206" s="71"/>
      <c r="L206" s="71"/>
      <c r="M206" s="72"/>
      <c r="N206" s="246"/>
      <c r="O206" s="72"/>
      <c r="P206" s="109"/>
      <c r="Q206" s="71"/>
      <c r="R206" s="110"/>
      <c r="S206" s="72"/>
      <c r="T206" s="111"/>
      <c r="U206" s="72"/>
      <c r="V206" s="112"/>
      <c r="W206" s="71"/>
      <c r="X206" s="72"/>
      <c r="Y206" s="112"/>
      <c r="Z206" s="72"/>
      <c r="AA206" s="75"/>
      <c r="AB206" s="169"/>
      <c r="AC206" s="72"/>
      <c r="AD206" s="170"/>
      <c r="AE206" s="72"/>
      <c r="AF206" s="170"/>
      <c r="AG206" s="71"/>
      <c r="AH206" s="72"/>
      <c r="AI206" s="170"/>
      <c r="AJ206" s="71"/>
      <c r="AK206" s="72"/>
      <c r="AL206" s="170"/>
      <c r="AM206" s="72"/>
      <c r="AN206" s="111"/>
      <c r="AO206" s="72"/>
      <c r="AP206" s="156"/>
      <c r="AQ206" s="72"/>
      <c r="AR206" s="156"/>
      <c r="AS206" s="72"/>
      <c r="AT206" s="160"/>
      <c r="AU206" s="72"/>
      <c r="AV206" s="156"/>
      <c r="AW206" s="71"/>
      <c r="AX206" s="72"/>
      <c r="AY206" s="111"/>
      <c r="AZ206" s="71"/>
      <c r="BA206" s="72"/>
      <c r="BB206" s="75"/>
    </row>
    <row r="207" ht="16.5" customHeight="1" outlineLevel="1">
      <c r="A207" s="75"/>
      <c r="B207" s="105"/>
      <c r="C207" s="106"/>
      <c r="D207" s="72"/>
      <c r="E207" s="107"/>
      <c r="F207" s="71"/>
      <c r="G207" s="107"/>
      <c r="H207" s="71"/>
      <c r="I207" s="107"/>
      <c r="J207" s="71"/>
      <c r="K207" s="71"/>
      <c r="L207" s="71"/>
      <c r="M207" s="72"/>
      <c r="N207" s="246"/>
      <c r="O207" s="72"/>
      <c r="P207" s="109"/>
      <c r="Q207" s="71"/>
      <c r="R207" s="110"/>
      <c r="S207" s="72"/>
      <c r="T207" s="111"/>
      <c r="U207" s="72"/>
      <c r="V207" s="112"/>
      <c r="W207" s="71"/>
      <c r="X207" s="72"/>
      <c r="Y207" s="112"/>
      <c r="Z207" s="72"/>
      <c r="AA207" s="75"/>
      <c r="AB207" s="169"/>
      <c r="AC207" s="72"/>
      <c r="AD207" s="170"/>
      <c r="AE207" s="72"/>
      <c r="AF207" s="170"/>
      <c r="AG207" s="71"/>
      <c r="AH207" s="72"/>
      <c r="AI207" s="170"/>
      <c r="AJ207" s="71"/>
      <c r="AK207" s="72"/>
      <c r="AL207" s="170"/>
      <c r="AM207" s="72"/>
      <c r="AN207" s="111"/>
      <c r="AO207" s="72"/>
      <c r="AP207" s="156"/>
      <c r="AQ207" s="72"/>
      <c r="AR207" s="156"/>
      <c r="AS207" s="72"/>
      <c r="AT207" s="160"/>
      <c r="AU207" s="72"/>
      <c r="AV207" s="156"/>
      <c r="AW207" s="71"/>
      <c r="AX207" s="72"/>
      <c r="AY207" s="111"/>
      <c r="AZ207" s="71"/>
      <c r="BA207" s="72"/>
      <c r="BB207" s="75"/>
    </row>
    <row r="208" ht="16.5" customHeight="1" outlineLevel="1">
      <c r="A208" s="75"/>
      <c r="B208" s="105"/>
      <c r="C208" s="106"/>
      <c r="D208" s="72"/>
      <c r="E208" s="107"/>
      <c r="F208" s="71"/>
      <c r="G208" s="107"/>
      <c r="H208" s="71"/>
      <c r="I208" s="107"/>
      <c r="J208" s="71"/>
      <c r="K208" s="71"/>
      <c r="L208" s="71"/>
      <c r="M208" s="72"/>
      <c r="N208" s="246"/>
      <c r="O208" s="72"/>
      <c r="P208" s="109"/>
      <c r="Q208" s="71"/>
      <c r="R208" s="110"/>
      <c r="S208" s="72"/>
      <c r="T208" s="111"/>
      <c r="U208" s="72"/>
      <c r="V208" s="112"/>
      <c r="W208" s="71"/>
      <c r="X208" s="72"/>
      <c r="Y208" s="112"/>
      <c r="Z208" s="72"/>
      <c r="AA208" s="75"/>
      <c r="AB208" s="169"/>
      <c r="AC208" s="72"/>
      <c r="AD208" s="170"/>
      <c r="AE208" s="72"/>
      <c r="AF208" s="170"/>
      <c r="AG208" s="71"/>
      <c r="AH208" s="72"/>
      <c r="AI208" s="170"/>
      <c r="AJ208" s="71"/>
      <c r="AK208" s="72"/>
      <c r="AL208" s="170"/>
      <c r="AM208" s="72"/>
      <c r="AN208" s="111"/>
      <c r="AO208" s="72"/>
      <c r="AP208" s="156"/>
      <c r="AQ208" s="72"/>
      <c r="AR208" s="156"/>
      <c r="AS208" s="72"/>
      <c r="AT208" s="160"/>
      <c r="AU208" s="72"/>
      <c r="AV208" s="156"/>
      <c r="AW208" s="71"/>
      <c r="AX208" s="72"/>
      <c r="AY208" s="111"/>
      <c r="AZ208" s="71"/>
      <c r="BA208" s="72"/>
      <c r="BB208" s="75"/>
    </row>
    <row r="209" ht="16.5" customHeight="1" outlineLevel="1">
      <c r="A209" s="75"/>
      <c r="B209" s="105"/>
      <c r="C209" s="106"/>
      <c r="D209" s="72"/>
      <c r="E209" s="107"/>
      <c r="F209" s="71"/>
      <c r="G209" s="107"/>
      <c r="H209" s="71"/>
      <c r="I209" s="107"/>
      <c r="J209" s="71"/>
      <c r="K209" s="71"/>
      <c r="L209" s="71"/>
      <c r="M209" s="72"/>
      <c r="N209" s="246"/>
      <c r="O209" s="72"/>
      <c r="P209" s="109"/>
      <c r="Q209" s="71"/>
      <c r="R209" s="110"/>
      <c r="S209" s="72"/>
      <c r="T209" s="111"/>
      <c r="U209" s="72"/>
      <c r="V209" s="112"/>
      <c r="W209" s="71"/>
      <c r="X209" s="72"/>
      <c r="Y209" s="112"/>
      <c r="Z209" s="72"/>
      <c r="AA209" s="75"/>
      <c r="AB209" s="169"/>
      <c r="AC209" s="72"/>
      <c r="AD209" s="170"/>
      <c r="AE209" s="72"/>
      <c r="AF209" s="170"/>
      <c r="AG209" s="71"/>
      <c r="AH209" s="72"/>
      <c r="AI209" s="170"/>
      <c r="AJ209" s="71"/>
      <c r="AK209" s="72"/>
      <c r="AL209" s="170"/>
      <c r="AM209" s="72"/>
      <c r="AN209" s="111"/>
      <c r="AO209" s="72"/>
      <c r="AP209" s="156"/>
      <c r="AQ209" s="72"/>
      <c r="AR209" s="156"/>
      <c r="AS209" s="72"/>
      <c r="AT209" s="160"/>
      <c r="AU209" s="72"/>
      <c r="AV209" s="156"/>
      <c r="AW209" s="71"/>
      <c r="AX209" s="72"/>
      <c r="AY209" s="111"/>
      <c r="AZ209" s="71"/>
      <c r="BA209" s="72"/>
      <c r="BB209" s="75"/>
    </row>
    <row r="210" ht="16.5" customHeight="1" outlineLevel="1">
      <c r="A210" s="75"/>
      <c r="B210" s="105"/>
      <c r="C210" s="106"/>
      <c r="D210" s="72"/>
      <c r="E210" s="107"/>
      <c r="F210" s="71"/>
      <c r="G210" s="107"/>
      <c r="H210" s="71"/>
      <c r="I210" s="107"/>
      <c r="J210" s="71"/>
      <c r="K210" s="71"/>
      <c r="L210" s="71"/>
      <c r="M210" s="72"/>
      <c r="N210" s="246"/>
      <c r="O210" s="72"/>
      <c r="P210" s="109"/>
      <c r="Q210" s="71"/>
      <c r="R210" s="110"/>
      <c r="S210" s="72"/>
      <c r="T210" s="111"/>
      <c r="U210" s="72"/>
      <c r="V210" s="112"/>
      <c r="W210" s="71"/>
      <c r="X210" s="72"/>
      <c r="Y210" s="112"/>
      <c r="Z210" s="72"/>
      <c r="AA210" s="75"/>
      <c r="AB210" s="169"/>
      <c r="AC210" s="72"/>
      <c r="AD210" s="170"/>
      <c r="AE210" s="72"/>
      <c r="AF210" s="170"/>
      <c r="AG210" s="71"/>
      <c r="AH210" s="72"/>
      <c r="AI210" s="170"/>
      <c r="AJ210" s="71"/>
      <c r="AK210" s="72"/>
      <c r="AL210" s="170"/>
      <c r="AM210" s="72"/>
      <c r="AN210" s="111"/>
      <c r="AO210" s="72"/>
      <c r="AP210" s="156"/>
      <c r="AQ210" s="72"/>
      <c r="AR210" s="156"/>
      <c r="AS210" s="72"/>
      <c r="AT210" s="160"/>
      <c r="AU210" s="72"/>
      <c r="AV210" s="156"/>
      <c r="AW210" s="71"/>
      <c r="AX210" s="72"/>
      <c r="AY210" s="111"/>
      <c r="AZ210" s="71"/>
      <c r="BA210" s="72"/>
      <c r="BB210" s="75"/>
    </row>
    <row r="211" ht="16.5" customHeight="1" outlineLevel="1">
      <c r="A211" s="75"/>
      <c r="B211" s="105"/>
      <c r="C211" s="106"/>
      <c r="D211" s="72"/>
      <c r="E211" s="107"/>
      <c r="F211" s="71"/>
      <c r="G211" s="107"/>
      <c r="H211" s="71"/>
      <c r="I211" s="107"/>
      <c r="J211" s="71"/>
      <c r="K211" s="71"/>
      <c r="L211" s="71"/>
      <c r="M211" s="72"/>
      <c r="N211" s="246"/>
      <c r="O211" s="72"/>
      <c r="P211" s="109"/>
      <c r="Q211" s="71"/>
      <c r="R211" s="110"/>
      <c r="S211" s="72"/>
      <c r="T211" s="111"/>
      <c r="U211" s="72"/>
      <c r="V211" s="112"/>
      <c r="W211" s="71"/>
      <c r="X211" s="72"/>
      <c r="Y211" s="112"/>
      <c r="Z211" s="72"/>
      <c r="AA211" s="75"/>
      <c r="AB211" s="169"/>
      <c r="AC211" s="72"/>
      <c r="AD211" s="170"/>
      <c r="AE211" s="72"/>
      <c r="AF211" s="170"/>
      <c r="AG211" s="71"/>
      <c r="AH211" s="72"/>
      <c r="AI211" s="170"/>
      <c r="AJ211" s="71"/>
      <c r="AK211" s="72"/>
      <c r="AL211" s="170"/>
      <c r="AM211" s="72"/>
      <c r="AN211" s="111"/>
      <c r="AO211" s="72"/>
      <c r="AP211" s="156"/>
      <c r="AQ211" s="72"/>
      <c r="AR211" s="156"/>
      <c r="AS211" s="72"/>
      <c r="AT211" s="160"/>
      <c r="AU211" s="72"/>
      <c r="AV211" s="156"/>
      <c r="AW211" s="71"/>
      <c r="AX211" s="72"/>
      <c r="AY211" s="111"/>
      <c r="AZ211" s="71"/>
      <c r="BA211" s="72"/>
      <c r="BB211" s="75"/>
    </row>
    <row r="212" ht="16.5" customHeight="1" outlineLevel="1">
      <c r="A212" s="75"/>
      <c r="B212" s="105"/>
      <c r="C212" s="106"/>
      <c r="D212" s="72"/>
      <c r="E212" s="107"/>
      <c r="F212" s="71"/>
      <c r="G212" s="107"/>
      <c r="H212" s="71"/>
      <c r="I212" s="107"/>
      <c r="J212" s="71"/>
      <c r="K212" s="71"/>
      <c r="L212" s="71"/>
      <c r="M212" s="72"/>
      <c r="N212" s="246"/>
      <c r="O212" s="72"/>
      <c r="P212" s="109"/>
      <c r="Q212" s="71"/>
      <c r="R212" s="110"/>
      <c r="S212" s="72"/>
      <c r="T212" s="111"/>
      <c r="U212" s="72"/>
      <c r="V212" s="112"/>
      <c r="W212" s="71"/>
      <c r="X212" s="72"/>
      <c r="Y212" s="112"/>
      <c r="Z212" s="72"/>
      <c r="AA212" s="75"/>
      <c r="AB212" s="169"/>
      <c r="AC212" s="72"/>
      <c r="AD212" s="170"/>
      <c r="AE212" s="72"/>
      <c r="AF212" s="170"/>
      <c r="AG212" s="71"/>
      <c r="AH212" s="72"/>
      <c r="AI212" s="170"/>
      <c r="AJ212" s="71"/>
      <c r="AK212" s="72"/>
      <c r="AL212" s="170"/>
      <c r="AM212" s="72"/>
      <c r="AN212" s="111"/>
      <c r="AO212" s="72"/>
      <c r="AP212" s="156"/>
      <c r="AQ212" s="72"/>
      <c r="AR212" s="156"/>
      <c r="AS212" s="72"/>
      <c r="AT212" s="160"/>
      <c r="AU212" s="72"/>
      <c r="AV212" s="156"/>
      <c r="AW212" s="71"/>
      <c r="AX212" s="72"/>
      <c r="AY212" s="111"/>
      <c r="AZ212" s="71"/>
      <c r="BA212" s="72"/>
      <c r="BB212" s="75"/>
    </row>
    <row r="213" ht="16.5" customHeight="1" outlineLevel="1">
      <c r="A213" s="75"/>
      <c r="B213" s="105"/>
      <c r="C213" s="106"/>
      <c r="D213" s="72"/>
      <c r="E213" s="107"/>
      <c r="F213" s="71"/>
      <c r="G213" s="107"/>
      <c r="H213" s="71"/>
      <c r="I213" s="107"/>
      <c r="J213" s="71"/>
      <c r="K213" s="71"/>
      <c r="L213" s="71"/>
      <c r="M213" s="72"/>
      <c r="N213" s="246"/>
      <c r="O213" s="72"/>
      <c r="P213" s="109"/>
      <c r="Q213" s="71"/>
      <c r="R213" s="110"/>
      <c r="S213" s="72"/>
      <c r="T213" s="111"/>
      <c r="U213" s="72"/>
      <c r="V213" s="112"/>
      <c r="W213" s="71"/>
      <c r="X213" s="72"/>
      <c r="Y213" s="112"/>
      <c r="Z213" s="72"/>
      <c r="AA213" s="75"/>
      <c r="AB213" s="169"/>
      <c r="AC213" s="72"/>
      <c r="AD213" s="170"/>
      <c r="AE213" s="72"/>
      <c r="AF213" s="170"/>
      <c r="AG213" s="71"/>
      <c r="AH213" s="72"/>
      <c r="AI213" s="170"/>
      <c r="AJ213" s="71"/>
      <c r="AK213" s="72"/>
      <c r="AL213" s="170"/>
      <c r="AM213" s="72"/>
      <c r="AN213" s="111"/>
      <c r="AO213" s="72"/>
      <c r="AP213" s="156"/>
      <c r="AQ213" s="72"/>
      <c r="AR213" s="156"/>
      <c r="AS213" s="72"/>
      <c r="AT213" s="160"/>
      <c r="AU213" s="72"/>
      <c r="AV213" s="156"/>
      <c r="AW213" s="71"/>
      <c r="AX213" s="72"/>
      <c r="AY213" s="111"/>
      <c r="AZ213" s="71"/>
      <c r="BA213" s="72"/>
      <c r="BB213" s="75"/>
    </row>
    <row r="214" ht="16.5" customHeight="1" outlineLevel="1">
      <c r="A214" s="75"/>
      <c r="B214" s="105"/>
      <c r="C214" s="106"/>
      <c r="D214" s="72"/>
      <c r="E214" s="107"/>
      <c r="F214" s="71"/>
      <c r="G214" s="107"/>
      <c r="H214" s="71"/>
      <c r="I214" s="107"/>
      <c r="J214" s="71"/>
      <c r="K214" s="71"/>
      <c r="L214" s="71"/>
      <c r="M214" s="72"/>
      <c r="N214" s="246"/>
      <c r="O214" s="72"/>
      <c r="P214" s="109"/>
      <c r="Q214" s="71"/>
      <c r="R214" s="110"/>
      <c r="S214" s="72"/>
      <c r="T214" s="111"/>
      <c r="U214" s="72"/>
      <c r="V214" s="112"/>
      <c r="W214" s="71"/>
      <c r="X214" s="72"/>
      <c r="Y214" s="112"/>
      <c r="Z214" s="72"/>
      <c r="AA214" s="75"/>
      <c r="AB214" s="169"/>
      <c r="AC214" s="72"/>
      <c r="AD214" s="170"/>
      <c r="AE214" s="72"/>
      <c r="AF214" s="170"/>
      <c r="AG214" s="71"/>
      <c r="AH214" s="72"/>
      <c r="AI214" s="170"/>
      <c r="AJ214" s="71"/>
      <c r="AK214" s="72"/>
      <c r="AL214" s="170"/>
      <c r="AM214" s="72"/>
      <c r="AN214" s="111"/>
      <c r="AO214" s="72"/>
      <c r="AP214" s="156"/>
      <c r="AQ214" s="72"/>
      <c r="AR214" s="156"/>
      <c r="AS214" s="72"/>
      <c r="AT214" s="160"/>
      <c r="AU214" s="72"/>
      <c r="AV214" s="156"/>
      <c r="AW214" s="71"/>
      <c r="AX214" s="72"/>
      <c r="AY214" s="111"/>
      <c r="AZ214" s="71"/>
      <c r="BA214" s="72"/>
      <c r="BB214" s="75"/>
    </row>
    <row r="215" ht="16.5" customHeight="1" outlineLevel="1">
      <c r="A215" s="75"/>
      <c r="B215" s="105"/>
      <c r="C215" s="106"/>
      <c r="D215" s="72"/>
      <c r="E215" s="107"/>
      <c r="F215" s="71"/>
      <c r="G215" s="107"/>
      <c r="H215" s="71"/>
      <c r="I215" s="107"/>
      <c r="J215" s="71"/>
      <c r="K215" s="71"/>
      <c r="L215" s="71"/>
      <c r="M215" s="72"/>
      <c r="N215" s="246"/>
      <c r="O215" s="72"/>
      <c r="P215" s="109"/>
      <c r="Q215" s="71"/>
      <c r="R215" s="110"/>
      <c r="S215" s="72"/>
      <c r="T215" s="111"/>
      <c r="U215" s="72"/>
      <c r="V215" s="112"/>
      <c r="W215" s="71"/>
      <c r="X215" s="72"/>
      <c r="Y215" s="112"/>
      <c r="Z215" s="72"/>
      <c r="AA215" s="75"/>
      <c r="AB215" s="169"/>
      <c r="AC215" s="72"/>
      <c r="AD215" s="170"/>
      <c r="AE215" s="72"/>
      <c r="AF215" s="170"/>
      <c r="AG215" s="71"/>
      <c r="AH215" s="72"/>
      <c r="AI215" s="170"/>
      <c r="AJ215" s="71"/>
      <c r="AK215" s="72"/>
      <c r="AL215" s="170"/>
      <c r="AM215" s="72"/>
      <c r="AN215" s="111"/>
      <c r="AO215" s="72"/>
      <c r="AP215" s="156"/>
      <c r="AQ215" s="72"/>
      <c r="AR215" s="156"/>
      <c r="AS215" s="72"/>
      <c r="AT215" s="160"/>
      <c r="AU215" s="72"/>
      <c r="AV215" s="156"/>
      <c r="AW215" s="71"/>
      <c r="AX215" s="72"/>
      <c r="AY215" s="111"/>
      <c r="AZ215" s="71"/>
      <c r="BA215" s="72"/>
      <c r="BB215" s="75"/>
    </row>
    <row r="216" ht="16.5" customHeight="1" outlineLevel="1">
      <c r="A216" s="75"/>
      <c r="B216" s="105"/>
      <c r="C216" s="106"/>
      <c r="D216" s="72"/>
      <c r="E216" s="107"/>
      <c r="F216" s="71"/>
      <c r="G216" s="107"/>
      <c r="H216" s="71"/>
      <c r="I216" s="107"/>
      <c r="J216" s="71"/>
      <c r="K216" s="71"/>
      <c r="L216" s="71"/>
      <c r="M216" s="72"/>
      <c r="N216" s="246"/>
      <c r="O216" s="72"/>
      <c r="P216" s="109"/>
      <c r="Q216" s="71"/>
      <c r="R216" s="110"/>
      <c r="S216" s="72"/>
      <c r="T216" s="111"/>
      <c r="U216" s="72"/>
      <c r="V216" s="112"/>
      <c r="W216" s="71"/>
      <c r="X216" s="72"/>
      <c r="Y216" s="112"/>
      <c r="Z216" s="72"/>
      <c r="AA216" s="75"/>
      <c r="AB216" s="169"/>
      <c r="AC216" s="72"/>
      <c r="AD216" s="170"/>
      <c r="AE216" s="72"/>
      <c r="AF216" s="170"/>
      <c r="AG216" s="71"/>
      <c r="AH216" s="72"/>
      <c r="AI216" s="170"/>
      <c r="AJ216" s="71"/>
      <c r="AK216" s="72"/>
      <c r="AL216" s="170"/>
      <c r="AM216" s="72"/>
      <c r="AN216" s="111"/>
      <c r="AO216" s="72"/>
      <c r="AP216" s="156"/>
      <c r="AQ216" s="72"/>
      <c r="AR216" s="156"/>
      <c r="AS216" s="72"/>
      <c r="AT216" s="160"/>
      <c r="AU216" s="72"/>
      <c r="AV216" s="156"/>
      <c r="AW216" s="71"/>
      <c r="AX216" s="72"/>
      <c r="AY216" s="111"/>
      <c r="AZ216" s="71"/>
      <c r="BA216" s="72"/>
      <c r="BB216" s="75"/>
    </row>
    <row r="217" ht="16.5" customHeight="1" outlineLevel="1">
      <c r="A217" s="75"/>
      <c r="B217" s="105"/>
      <c r="C217" s="106"/>
      <c r="D217" s="72"/>
      <c r="E217" s="107"/>
      <c r="F217" s="71"/>
      <c r="G217" s="107"/>
      <c r="H217" s="71"/>
      <c r="I217" s="107"/>
      <c r="J217" s="71"/>
      <c r="K217" s="71"/>
      <c r="L217" s="71"/>
      <c r="M217" s="72"/>
      <c r="N217" s="246"/>
      <c r="O217" s="72"/>
      <c r="P217" s="109"/>
      <c r="Q217" s="71"/>
      <c r="R217" s="110"/>
      <c r="S217" s="72"/>
      <c r="T217" s="111"/>
      <c r="U217" s="72"/>
      <c r="V217" s="112"/>
      <c r="W217" s="71"/>
      <c r="X217" s="72"/>
      <c r="Y217" s="112"/>
      <c r="Z217" s="72"/>
      <c r="AA217" s="75"/>
      <c r="AB217" s="169"/>
      <c r="AC217" s="72"/>
      <c r="AD217" s="170"/>
      <c r="AE217" s="72"/>
      <c r="AF217" s="170"/>
      <c r="AG217" s="71"/>
      <c r="AH217" s="72"/>
      <c r="AI217" s="170"/>
      <c r="AJ217" s="71"/>
      <c r="AK217" s="72"/>
      <c r="AL217" s="170"/>
      <c r="AM217" s="72"/>
      <c r="AN217" s="111"/>
      <c r="AO217" s="72"/>
      <c r="AP217" s="156"/>
      <c r="AQ217" s="72"/>
      <c r="AR217" s="156"/>
      <c r="AS217" s="72"/>
      <c r="AT217" s="160"/>
      <c r="AU217" s="72"/>
      <c r="AV217" s="156"/>
      <c r="AW217" s="71"/>
      <c r="AX217" s="72"/>
      <c r="AY217" s="111"/>
      <c r="AZ217" s="71"/>
      <c r="BA217" s="72"/>
      <c r="BB217" s="75"/>
    </row>
    <row r="218" ht="16.5" customHeight="1" outlineLevel="1">
      <c r="A218" s="75"/>
      <c r="B218" s="105"/>
      <c r="C218" s="106"/>
      <c r="D218" s="72"/>
      <c r="E218" s="107"/>
      <c r="F218" s="71"/>
      <c r="G218" s="107"/>
      <c r="H218" s="71"/>
      <c r="I218" s="107"/>
      <c r="J218" s="71"/>
      <c r="K218" s="71"/>
      <c r="L218" s="71"/>
      <c r="M218" s="72"/>
      <c r="N218" s="246"/>
      <c r="O218" s="72"/>
      <c r="P218" s="109"/>
      <c r="Q218" s="71"/>
      <c r="R218" s="110"/>
      <c r="S218" s="72"/>
      <c r="T218" s="111"/>
      <c r="U218" s="72"/>
      <c r="V218" s="112"/>
      <c r="W218" s="71"/>
      <c r="X218" s="72"/>
      <c r="Y218" s="112"/>
      <c r="Z218" s="72"/>
      <c r="AA218" s="75"/>
      <c r="AB218" s="169"/>
      <c r="AC218" s="72"/>
      <c r="AD218" s="170"/>
      <c r="AE218" s="72"/>
      <c r="AF218" s="170"/>
      <c r="AG218" s="71"/>
      <c r="AH218" s="72"/>
      <c r="AI218" s="170"/>
      <c r="AJ218" s="71"/>
      <c r="AK218" s="72"/>
      <c r="AL218" s="170"/>
      <c r="AM218" s="72"/>
      <c r="AN218" s="111"/>
      <c r="AO218" s="72"/>
      <c r="AP218" s="156"/>
      <c r="AQ218" s="72"/>
      <c r="AR218" s="156"/>
      <c r="AS218" s="72"/>
      <c r="AT218" s="160"/>
      <c r="AU218" s="72"/>
      <c r="AV218" s="156"/>
      <c r="AW218" s="71"/>
      <c r="AX218" s="72"/>
      <c r="AY218" s="111"/>
      <c r="AZ218" s="71"/>
      <c r="BA218" s="72"/>
      <c r="BB218" s="75"/>
    </row>
    <row r="219" ht="16.5" customHeight="1" outlineLevel="1">
      <c r="A219" s="75"/>
      <c r="B219" s="105"/>
      <c r="C219" s="106"/>
      <c r="D219" s="72"/>
      <c r="E219" s="107"/>
      <c r="F219" s="71"/>
      <c r="G219" s="107"/>
      <c r="H219" s="71"/>
      <c r="I219" s="107"/>
      <c r="J219" s="71"/>
      <c r="K219" s="71"/>
      <c r="L219" s="71"/>
      <c r="M219" s="72"/>
      <c r="N219" s="246"/>
      <c r="O219" s="72"/>
      <c r="P219" s="109"/>
      <c r="Q219" s="71"/>
      <c r="R219" s="110"/>
      <c r="S219" s="72"/>
      <c r="T219" s="111"/>
      <c r="U219" s="72"/>
      <c r="V219" s="112"/>
      <c r="W219" s="71"/>
      <c r="X219" s="72"/>
      <c r="Y219" s="112"/>
      <c r="Z219" s="72"/>
      <c r="AA219" s="75"/>
      <c r="AB219" s="169"/>
      <c r="AC219" s="72"/>
      <c r="AD219" s="170"/>
      <c r="AE219" s="72"/>
      <c r="AF219" s="170"/>
      <c r="AG219" s="71"/>
      <c r="AH219" s="72"/>
      <c r="AI219" s="170"/>
      <c r="AJ219" s="71"/>
      <c r="AK219" s="72"/>
      <c r="AL219" s="170"/>
      <c r="AM219" s="72"/>
      <c r="AN219" s="111"/>
      <c r="AO219" s="72"/>
      <c r="AP219" s="156"/>
      <c r="AQ219" s="72"/>
      <c r="AR219" s="156"/>
      <c r="AS219" s="72"/>
      <c r="AT219" s="160"/>
      <c r="AU219" s="72"/>
      <c r="AV219" s="156"/>
      <c r="AW219" s="71"/>
      <c r="AX219" s="72"/>
      <c r="AY219" s="111"/>
      <c r="AZ219" s="71"/>
      <c r="BA219" s="72"/>
      <c r="BB219" s="75"/>
    </row>
    <row r="220" ht="16.5" customHeight="1" outlineLevel="1">
      <c r="A220" s="75"/>
      <c r="B220" s="105"/>
      <c r="C220" s="106"/>
      <c r="D220" s="72"/>
      <c r="E220" s="107"/>
      <c r="F220" s="71"/>
      <c r="G220" s="107"/>
      <c r="H220" s="71"/>
      <c r="I220" s="107"/>
      <c r="J220" s="71"/>
      <c r="K220" s="71"/>
      <c r="L220" s="71"/>
      <c r="M220" s="72"/>
      <c r="N220" s="246"/>
      <c r="O220" s="72"/>
      <c r="P220" s="109"/>
      <c r="Q220" s="71"/>
      <c r="R220" s="110"/>
      <c r="S220" s="72"/>
      <c r="T220" s="111"/>
      <c r="U220" s="72"/>
      <c r="V220" s="112"/>
      <c r="W220" s="71"/>
      <c r="X220" s="72"/>
      <c r="Y220" s="112"/>
      <c r="Z220" s="72"/>
      <c r="AA220" s="75"/>
      <c r="AB220" s="169"/>
      <c r="AC220" s="72"/>
      <c r="AD220" s="170"/>
      <c r="AE220" s="72"/>
      <c r="AF220" s="170"/>
      <c r="AG220" s="71"/>
      <c r="AH220" s="72"/>
      <c r="AI220" s="170"/>
      <c r="AJ220" s="71"/>
      <c r="AK220" s="72"/>
      <c r="AL220" s="170"/>
      <c r="AM220" s="72"/>
      <c r="AN220" s="111"/>
      <c r="AO220" s="72"/>
      <c r="AP220" s="156"/>
      <c r="AQ220" s="72"/>
      <c r="AR220" s="156"/>
      <c r="AS220" s="72"/>
      <c r="AT220" s="160"/>
      <c r="AU220" s="72"/>
      <c r="AV220" s="156"/>
      <c r="AW220" s="71"/>
      <c r="AX220" s="72"/>
      <c r="AY220" s="111"/>
      <c r="AZ220" s="71"/>
      <c r="BA220" s="72"/>
      <c r="BB220" s="75"/>
    </row>
    <row r="221" ht="16.5" customHeight="1" outlineLevel="1">
      <c r="A221" s="75"/>
      <c r="B221" s="105"/>
      <c r="C221" s="106"/>
      <c r="D221" s="72"/>
      <c r="E221" s="107"/>
      <c r="F221" s="71"/>
      <c r="G221" s="107"/>
      <c r="H221" s="71"/>
      <c r="I221" s="107"/>
      <c r="J221" s="71"/>
      <c r="K221" s="71"/>
      <c r="L221" s="71"/>
      <c r="M221" s="72"/>
      <c r="N221" s="246"/>
      <c r="O221" s="72"/>
      <c r="P221" s="109"/>
      <c r="Q221" s="71"/>
      <c r="R221" s="110"/>
      <c r="S221" s="72"/>
      <c r="T221" s="111"/>
      <c r="U221" s="72"/>
      <c r="V221" s="112"/>
      <c r="W221" s="71"/>
      <c r="X221" s="72"/>
      <c r="Y221" s="112"/>
      <c r="Z221" s="72"/>
      <c r="AA221" s="75"/>
      <c r="AB221" s="169"/>
      <c r="AC221" s="72"/>
      <c r="AD221" s="170"/>
      <c r="AE221" s="72"/>
      <c r="AF221" s="170"/>
      <c r="AG221" s="71"/>
      <c r="AH221" s="72"/>
      <c r="AI221" s="170"/>
      <c r="AJ221" s="71"/>
      <c r="AK221" s="72"/>
      <c r="AL221" s="170"/>
      <c r="AM221" s="72"/>
      <c r="AN221" s="111"/>
      <c r="AO221" s="72"/>
      <c r="AP221" s="156"/>
      <c r="AQ221" s="72"/>
      <c r="AR221" s="156"/>
      <c r="AS221" s="72"/>
      <c r="AT221" s="160"/>
      <c r="AU221" s="72"/>
      <c r="AV221" s="156"/>
      <c r="AW221" s="71"/>
      <c r="AX221" s="72"/>
      <c r="AY221" s="111"/>
      <c r="AZ221" s="71"/>
      <c r="BA221" s="72"/>
      <c r="BB221" s="75"/>
    </row>
    <row r="222" ht="16.5" customHeight="1" outlineLevel="1">
      <c r="A222" s="75"/>
      <c r="B222" s="105"/>
      <c r="C222" s="106"/>
      <c r="D222" s="72"/>
      <c r="E222" s="107"/>
      <c r="F222" s="71"/>
      <c r="G222" s="107"/>
      <c r="H222" s="71"/>
      <c r="I222" s="107"/>
      <c r="J222" s="71"/>
      <c r="K222" s="71"/>
      <c r="L222" s="71"/>
      <c r="M222" s="72"/>
      <c r="N222" s="246"/>
      <c r="O222" s="72"/>
      <c r="P222" s="109"/>
      <c r="Q222" s="71"/>
      <c r="R222" s="110"/>
      <c r="S222" s="72"/>
      <c r="T222" s="111"/>
      <c r="U222" s="72"/>
      <c r="V222" s="112"/>
      <c r="W222" s="71"/>
      <c r="X222" s="72"/>
      <c r="Y222" s="112"/>
      <c r="Z222" s="72"/>
      <c r="AA222" s="75"/>
      <c r="AB222" s="169"/>
      <c r="AC222" s="72"/>
      <c r="AD222" s="170"/>
      <c r="AE222" s="72"/>
      <c r="AF222" s="170"/>
      <c r="AG222" s="71"/>
      <c r="AH222" s="72"/>
      <c r="AI222" s="170"/>
      <c r="AJ222" s="71"/>
      <c r="AK222" s="72"/>
      <c r="AL222" s="170"/>
      <c r="AM222" s="72"/>
      <c r="AN222" s="111"/>
      <c r="AO222" s="72"/>
      <c r="AP222" s="156"/>
      <c r="AQ222" s="72"/>
      <c r="AR222" s="156"/>
      <c r="AS222" s="72"/>
      <c r="AT222" s="160"/>
      <c r="AU222" s="72"/>
      <c r="AV222" s="156"/>
      <c r="AW222" s="71"/>
      <c r="AX222" s="72"/>
      <c r="AY222" s="111"/>
      <c r="AZ222" s="71"/>
      <c r="BA222" s="72"/>
      <c r="BB222" s="75"/>
    </row>
    <row r="223" ht="16.5" customHeight="1" outlineLevel="1">
      <c r="A223" s="75"/>
      <c r="B223" s="105"/>
      <c r="C223" s="106"/>
      <c r="D223" s="72"/>
      <c r="E223" s="107"/>
      <c r="F223" s="71"/>
      <c r="G223" s="107"/>
      <c r="H223" s="71"/>
      <c r="I223" s="107"/>
      <c r="J223" s="71"/>
      <c r="K223" s="71"/>
      <c r="L223" s="71"/>
      <c r="M223" s="72"/>
      <c r="N223" s="246"/>
      <c r="O223" s="72"/>
      <c r="P223" s="109"/>
      <c r="Q223" s="71"/>
      <c r="R223" s="110"/>
      <c r="S223" s="72"/>
      <c r="T223" s="111"/>
      <c r="U223" s="72"/>
      <c r="V223" s="112"/>
      <c r="W223" s="71"/>
      <c r="X223" s="72"/>
      <c r="Y223" s="112"/>
      <c r="Z223" s="72"/>
      <c r="AA223" s="75"/>
      <c r="AB223" s="169"/>
      <c r="AC223" s="72"/>
      <c r="AD223" s="170"/>
      <c r="AE223" s="72"/>
      <c r="AF223" s="170"/>
      <c r="AG223" s="71"/>
      <c r="AH223" s="72"/>
      <c r="AI223" s="170"/>
      <c r="AJ223" s="71"/>
      <c r="AK223" s="72"/>
      <c r="AL223" s="170"/>
      <c r="AM223" s="72"/>
      <c r="AN223" s="111"/>
      <c r="AO223" s="72"/>
      <c r="AP223" s="156"/>
      <c r="AQ223" s="72"/>
      <c r="AR223" s="156"/>
      <c r="AS223" s="72"/>
      <c r="AT223" s="160"/>
      <c r="AU223" s="72"/>
      <c r="AV223" s="156"/>
      <c r="AW223" s="71"/>
      <c r="AX223" s="72"/>
      <c r="AY223" s="111"/>
      <c r="AZ223" s="71"/>
      <c r="BA223" s="72"/>
      <c r="BB223" s="75"/>
    </row>
    <row r="224" ht="16.5" customHeight="1" outlineLevel="1">
      <c r="A224" s="75"/>
      <c r="B224" s="105"/>
      <c r="C224" s="106"/>
      <c r="D224" s="72"/>
      <c r="E224" s="107"/>
      <c r="F224" s="71"/>
      <c r="G224" s="107"/>
      <c r="H224" s="71"/>
      <c r="I224" s="107"/>
      <c r="J224" s="71"/>
      <c r="K224" s="71"/>
      <c r="L224" s="71"/>
      <c r="M224" s="72"/>
      <c r="N224" s="246"/>
      <c r="O224" s="72"/>
      <c r="P224" s="109"/>
      <c r="Q224" s="71"/>
      <c r="R224" s="110"/>
      <c r="S224" s="72"/>
      <c r="T224" s="111"/>
      <c r="U224" s="72"/>
      <c r="V224" s="112"/>
      <c r="W224" s="71"/>
      <c r="X224" s="72"/>
      <c r="Y224" s="112"/>
      <c r="Z224" s="72"/>
      <c r="AA224" s="75"/>
      <c r="AB224" s="169"/>
      <c r="AC224" s="72"/>
      <c r="AD224" s="170"/>
      <c r="AE224" s="72"/>
      <c r="AF224" s="170"/>
      <c r="AG224" s="71"/>
      <c r="AH224" s="72"/>
      <c r="AI224" s="170"/>
      <c r="AJ224" s="71"/>
      <c r="AK224" s="72"/>
      <c r="AL224" s="170"/>
      <c r="AM224" s="72"/>
      <c r="AN224" s="111"/>
      <c r="AO224" s="72"/>
      <c r="AP224" s="156"/>
      <c r="AQ224" s="72"/>
      <c r="AR224" s="156"/>
      <c r="AS224" s="72"/>
      <c r="AT224" s="160"/>
      <c r="AU224" s="72"/>
      <c r="AV224" s="156"/>
      <c r="AW224" s="71"/>
      <c r="AX224" s="72"/>
      <c r="AY224" s="111"/>
      <c r="AZ224" s="71"/>
      <c r="BA224" s="72"/>
      <c r="BB224" s="75"/>
    </row>
    <row r="225" ht="16.5" customHeight="1" outlineLevel="1">
      <c r="A225" s="75"/>
      <c r="B225" s="105"/>
      <c r="C225" s="106"/>
      <c r="D225" s="72"/>
      <c r="E225" s="107"/>
      <c r="F225" s="71"/>
      <c r="G225" s="107"/>
      <c r="H225" s="71"/>
      <c r="I225" s="107"/>
      <c r="J225" s="71"/>
      <c r="K225" s="71"/>
      <c r="L225" s="71"/>
      <c r="M225" s="72"/>
      <c r="N225" s="246"/>
      <c r="O225" s="72"/>
      <c r="P225" s="109"/>
      <c r="Q225" s="71"/>
      <c r="R225" s="110"/>
      <c r="S225" s="72"/>
      <c r="T225" s="111"/>
      <c r="U225" s="72"/>
      <c r="V225" s="112"/>
      <c r="W225" s="71"/>
      <c r="X225" s="72"/>
      <c r="Y225" s="112"/>
      <c r="Z225" s="72"/>
      <c r="AA225" s="75"/>
      <c r="AB225" s="169"/>
      <c r="AC225" s="72"/>
      <c r="AD225" s="170"/>
      <c r="AE225" s="72"/>
      <c r="AF225" s="170"/>
      <c r="AG225" s="71"/>
      <c r="AH225" s="72"/>
      <c r="AI225" s="170"/>
      <c r="AJ225" s="71"/>
      <c r="AK225" s="72"/>
      <c r="AL225" s="170"/>
      <c r="AM225" s="72"/>
      <c r="AN225" s="111"/>
      <c r="AO225" s="72"/>
      <c r="AP225" s="156"/>
      <c r="AQ225" s="72"/>
      <c r="AR225" s="156"/>
      <c r="AS225" s="72"/>
      <c r="AT225" s="160"/>
      <c r="AU225" s="72"/>
      <c r="AV225" s="156"/>
      <c r="AW225" s="71"/>
      <c r="AX225" s="72"/>
      <c r="AY225" s="111"/>
      <c r="AZ225" s="71"/>
      <c r="BA225" s="72"/>
      <c r="BB225" s="75"/>
    </row>
    <row r="226" ht="16.5" customHeight="1" outlineLevel="1">
      <c r="A226" s="75"/>
      <c r="B226" s="105"/>
      <c r="C226" s="106"/>
      <c r="D226" s="72"/>
      <c r="E226" s="107"/>
      <c r="F226" s="71"/>
      <c r="G226" s="107"/>
      <c r="H226" s="71"/>
      <c r="I226" s="107"/>
      <c r="J226" s="71"/>
      <c r="K226" s="71"/>
      <c r="L226" s="71"/>
      <c r="M226" s="72"/>
      <c r="N226" s="246"/>
      <c r="O226" s="72"/>
      <c r="P226" s="109"/>
      <c r="Q226" s="71"/>
      <c r="R226" s="110"/>
      <c r="S226" s="72"/>
      <c r="T226" s="111"/>
      <c r="U226" s="72"/>
      <c r="V226" s="112"/>
      <c r="W226" s="71"/>
      <c r="X226" s="72"/>
      <c r="Y226" s="112"/>
      <c r="Z226" s="72"/>
      <c r="AA226" s="75"/>
      <c r="AB226" s="169"/>
      <c r="AC226" s="72"/>
      <c r="AD226" s="170"/>
      <c r="AE226" s="72"/>
      <c r="AF226" s="170"/>
      <c r="AG226" s="71"/>
      <c r="AH226" s="72"/>
      <c r="AI226" s="170"/>
      <c r="AJ226" s="71"/>
      <c r="AK226" s="72"/>
      <c r="AL226" s="170"/>
      <c r="AM226" s="72"/>
      <c r="AN226" s="111"/>
      <c r="AO226" s="72"/>
      <c r="AP226" s="156"/>
      <c r="AQ226" s="72"/>
      <c r="AR226" s="156"/>
      <c r="AS226" s="72"/>
      <c r="AT226" s="160"/>
      <c r="AU226" s="72"/>
      <c r="AV226" s="156"/>
      <c r="AW226" s="71"/>
      <c r="AX226" s="72"/>
      <c r="AY226" s="111"/>
      <c r="AZ226" s="71"/>
      <c r="BA226" s="72"/>
      <c r="BB226" s="75"/>
    </row>
    <row r="227" ht="16.5" customHeight="1" outlineLevel="1">
      <c r="A227" s="75"/>
      <c r="B227" s="105"/>
      <c r="C227" s="106"/>
      <c r="D227" s="72"/>
      <c r="E227" s="107"/>
      <c r="F227" s="71"/>
      <c r="G227" s="107"/>
      <c r="H227" s="71"/>
      <c r="I227" s="107"/>
      <c r="J227" s="71"/>
      <c r="K227" s="71"/>
      <c r="L227" s="71"/>
      <c r="M227" s="72"/>
      <c r="N227" s="246"/>
      <c r="O227" s="72"/>
      <c r="P227" s="109"/>
      <c r="Q227" s="71"/>
      <c r="R227" s="110"/>
      <c r="S227" s="72"/>
      <c r="T227" s="111"/>
      <c r="U227" s="72"/>
      <c r="V227" s="112"/>
      <c r="W227" s="71"/>
      <c r="X227" s="72"/>
      <c r="Y227" s="112"/>
      <c r="Z227" s="72"/>
      <c r="AA227" s="75"/>
      <c r="AB227" s="169"/>
      <c r="AC227" s="72"/>
      <c r="AD227" s="170"/>
      <c r="AE227" s="72"/>
      <c r="AF227" s="170"/>
      <c r="AG227" s="71"/>
      <c r="AH227" s="72"/>
      <c r="AI227" s="170"/>
      <c r="AJ227" s="71"/>
      <c r="AK227" s="72"/>
      <c r="AL227" s="170"/>
      <c r="AM227" s="72"/>
      <c r="AN227" s="111"/>
      <c r="AO227" s="72"/>
      <c r="AP227" s="156"/>
      <c r="AQ227" s="72"/>
      <c r="AR227" s="156"/>
      <c r="AS227" s="72"/>
      <c r="AT227" s="160"/>
      <c r="AU227" s="72"/>
      <c r="AV227" s="156"/>
      <c r="AW227" s="71"/>
      <c r="AX227" s="72"/>
      <c r="AY227" s="111"/>
      <c r="AZ227" s="71"/>
      <c r="BA227" s="72"/>
      <c r="BB227" s="75"/>
    </row>
    <row r="228" ht="16.5" customHeight="1" outlineLevel="1">
      <c r="A228" s="75"/>
      <c r="B228" s="105"/>
      <c r="C228" s="106"/>
      <c r="D228" s="72"/>
      <c r="E228" s="107"/>
      <c r="F228" s="71"/>
      <c r="G228" s="107"/>
      <c r="H228" s="71"/>
      <c r="I228" s="107"/>
      <c r="J228" s="71"/>
      <c r="K228" s="71"/>
      <c r="L228" s="71"/>
      <c r="M228" s="72"/>
      <c r="N228" s="246"/>
      <c r="O228" s="72"/>
      <c r="P228" s="109"/>
      <c r="Q228" s="71"/>
      <c r="R228" s="110"/>
      <c r="S228" s="72"/>
      <c r="T228" s="111"/>
      <c r="U228" s="72"/>
      <c r="V228" s="112"/>
      <c r="W228" s="71"/>
      <c r="X228" s="72"/>
      <c r="Y228" s="112"/>
      <c r="Z228" s="72"/>
      <c r="AA228" s="75"/>
      <c r="AB228" s="169"/>
      <c r="AC228" s="72"/>
      <c r="AD228" s="170"/>
      <c r="AE228" s="72"/>
      <c r="AF228" s="170"/>
      <c r="AG228" s="71"/>
      <c r="AH228" s="72"/>
      <c r="AI228" s="170"/>
      <c r="AJ228" s="71"/>
      <c r="AK228" s="72"/>
      <c r="AL228" s="170"/>
      <c r="AM228" s="72"/>
      <c r="AN228" s="111"/>
      <c r="AO228" s="72"/>
      <c r="AP228" s="156"/>
      <c r="AQ228" s="72"/>
      <c r="AR228" s="156"/>
      <c r="AS228" s="72"/>
      <c r="AT228" s="160"/>
      <c r="AU228" s="72"/>
      <c r="AV228" s="156"/>
      <c r="AW228" s="71"/>
      <c r="AX228" s="72"/>
      <c r="AY228" s="111"/>
      <c r="AZ228" s="71"/>
      <c r="BA228" s="72"/>
      <c r="BB228" s="75"/>
    </row>
    <row r="229" ht="16.5" customHeight="1" outlineLevel="1">
      <c r="A229" s="75"/>
      <c r="B229" s="105"/>
      <c r="C229" s="106"/>
      <c r="D229" s="72"/>
      <c r="E229" s="107"/>
      <c r="F229" s="71"/>
      <c r="G229" s="107"/>
      <c r="H229" s="71"/>
      <c r="I229" s="107"/>
      <c r="J229" s="71"/>
      <c r="K229" s="71"/>
      <c r="L229" s="71"/>
      <c r="M229" s="72"/>
      <c r="N229" s="246"/>
      <c r="O229" s="72"/>
      <c r="P229" s="109"/>
      <c r="Q229" s="71"/>
      <c r="R229" s="110"/>
      <c r="S229" s="72"/>
      <c r="T229" s="111"/>
      <c r="U229" s="72"/>
      <c r="V229" s="112"/>
      <c r="W229" s="71"/>
      <c r="X229" s="72"/>
      <c r="Y229" s="112"/>
      <c r="Z229" s="72"/>
      <c r="AA229" s="75"/>
      <c r="AB229" s="169"/>
      <c r="AC229" s="72"/>
      <c r="AD229" s="170"/>
      <c r="AE229" s="72"/>
      <c r="AF229" s="170"/>
      <c r="AG229" s="71"/>
      <c r="AH229" s="72"/>
      <c r="AI229" s="170"/>
      <c r="AJ229" s="71"/>
      <c r="AK229" s="72"/>
      <c r="AL229" s="170"/>
      <c r="AM229" s="72"/>
      <c r="AN229" s="111"/>
      <c r="AO229" s="72"/>
      <c r="AP229" s="156"/>
      <c r="AQ229" s="72"/>
      <c r="AR229" s="156"/>
      <c r="AS229" s="72"/>
      <c r="AT229" s="160"/>
      <c r="AU229" s="72"/>
      <c r="AV229" s="156"/>
      <c r="AW229" s="71"/>
      <c r="AX229" s="72"/>
      <c r="AY229" s="111"/>
      <c r="AZ229" s="71"/>
      <c r="BA229" s="72"/>
      <c r="BB229" s="75"/>
    </row>
    <row r="230" ht="16.5" customHeight="1" outlineLevel="1">
      <c r="A230" s="75"/>
      <c r="B230" s="105"/>
      <c r="C230" s="106"/>
      <c r="D230" s="72"/>
      <c r="E230" s="107"/>
      <c r="F230" s="71"/>
      <c r="G230" s="107"/>
      <c r="H230" s="71"/>
      <c r="I230" s="107"/>
      <c r="J230" s="71"/>
      <c r="K230" s="71"/>
      <c r="L230" s="71"/>
      <c r="M230" s="72"/>
      <c r="N230" s="246"/>
      <c r="O230" s="72"/>
      <c r="P230" s="109"/>
      <c r="Q230" s="71"/>
      <c r="R230" s="110"/>
      <c r="S230" s="72"/>
      <c r="T230" s="111"/>
      <c r="U230" s="72"/>
      <c r="V230" s="112"/>
      <c r="W230" s="71"/>
      <c r="X230" s="72"/>
      <c r="Y230" s="112"/>
      <c r="Z230" s="72"/>
      <c r="AA230" s="75"/>
      <c r="AB230" s="169"/>
      <c r="AC230" s="72"/>
      <c r="AD230" s="170"/>
      <c r="AE230" s="72"/>
      <c r="AF230" s="170"/>
      <c r="AG230" s="71"/>
      <c r="AH230" s="72"/>
      <c r="AI230" s="170"/>
      <c r="AJ230" s="71"/>
      <c r="AK230" s="72"/>
      <c r="AL230" s="170"/>
      <c r="AM230" s="72"/>
      <c r="AN230" s="111"/>
      <c r="AO230" s="72"/>
      <c r="AP230" s="156"/>
      <c r="AQ230" s="72"/>
      <c r="AR230" s="156"/>
      <c r="AS230" s="72"/>
      <c r="AT230" s="160"/>
      <c r="AU230" s="72"/>
      <c r="AV230" s="156"/>
      <c r="AW230" s="71"/>
      <c r="AX230" s="72"/>
      <c r="AY230" s="111"/>
      <c r="AZ230" s="71"/>
      <c r="BA230" s="72"/>
      <c r="BB230" s="75"/>
    </row>
    <row r="231" ht="16.5" customHeight="1" outlineLevel="1">
      <c r="A231" s="75"/>
      <c r="B231" s="105"/>
      <c r="C231" s="106"/>
      <c r="D231" s="72"/>
      <c r="E231" s="107"/>
      <c r="F231" s="71"/>
      <c r="G231" s="107"/>
      <c r="H231" s="71"/>
      <c r="I231" s="107"/>
      <c r="J231" s="71"/>
      <c r="K231" s="71"/>
      <c r="L231" s="71"/>
      <c r="M231" s="72"/>
      <c r="N231" s="246"/>
      <c r="O231" s="72"/>
      <c r="P231" s="109"/>
      <c r="Q231" s="71"/>
      <c r="R231" s="110"/>
      <c r="S231" s="72"/>
      <c r="T231" s="111"/>
      <c r="U231" s="72"/>
      <c r="V231" s="112"/>
      <c r="W231" s="71"/>
      <c r="X231" s="72"/>
      <c r="Y231" s="112"/>
      <c r="Z231" s="72"/>
      <c r="AA231" s="75"/>
      <c r="AB231" s="169"/>
      <c r="AC231" s="72"/>
      <c r="AD231" s="170"/>
      <c r="AE231" s="72"/>
      <c r="AF231" s="170"/>
      <c r="AG231" s="71"/>
      <c r="AH231" s="72"/>
      <c r="AI231" s="170"/>
      <c r="AJ231" s="71"/>
      <c r="AK231" s="72"/>
      <c r="AL231" s="170"/>
      <c r="AM231" s="72"/>
      <c r="AN231" s="111"/>
      <c r="AO231" s="72"/>
      <c r="AP231" s="156"/>
      <c r="AQ231" s="72"/>
      <c r="AR231" s="156"/>
      <c r="AS231" s="72"/>
      <c r="AT231" s="160"/>
      <c r="AU231" s="72"/>
      <c r="AV231" s="156"/>
      <c r="AW231" s="71"/>
      <c r="AX231" s="72"/>
      <c r="AY231" s="111"/>
      <c r="AZ231" s="71"/>
      <c r="BA231" s="72"/>
      <c r="BB231" s="75"/>
    </row>
    <row r="232" ht="16.5" customHeight="1" outlineLevel="1">
      <c r="A232" s="75"/>
      <c r="B232" s="105"/>
      <c r="C232" s="106"/>
      <c r="D232" s="72"/>
      <c r="E232" s="107"/>
      <c r="F232" s="71"/>
      <c r="G232" s="107"/>
      <c r="H232" s="71"/>
      <c r="I232" s="107"/>
      <c r="J232" s="71"/>
      <c r="K232" s="71"/>
      <c r="L232" s="71"/>
      <c r="M232" s="72"/>
      <c r="N232" s="246"/>
      <c r="O232" s="72"/>
      <c r="P232" s="109"/>
      <c r="Q232" s="71"/>
      <c r="R232" s="110"/>
      <c r="S232" s="72"/>
      <c r="T232" s="111"/>
      <c r="U232" s="72"/>
      <c r="V232" s="112"/>
      <c r="W232" s="71"/>
      <c r="X232" s="72"/>
      <c r="Y232" s="112"/>
      <c r="Z232" s="72"/>
      <c r="AA232" s="75"/>
      <c r="AB232" s="169"/>
      <c r="AC232" s="72"/>
      <c r="AD232" s="170"/>
      <c r="AE232" s="72"/>
      <c r="AF232" s="170"/>
      <c r="AG232" s="71"/>
      <c r="AH232" s="72"/>
      <c r="AI232" s="170"/>
      <c r="AJ232" s="71"/>
      <c r="AK232" s="72"/>
      <c r="AL232" s="170"/>
      <c r="AM232" s="72"/>
      <c r="AN232" s="111"/>
      <c r="AO232" s="72"/>
      <c r="AP232" s="156"/>
      <c r="AQ232" s="72"/>
      <c r="AR232" s="156"/>
      <c r="AS232" s="72"/>
      <c r="AT232" s="160"/>
      <c r="AU232" s="72"/>
      <c r="AV232" s="156"/>
      <c r="AW232" s="71"/>
      <c r="AX232" s="72"/>
      <c r="AY232" s="111"/>
      <c r="AZ232" s="71"/>
      <c r="BA232" s="72"/>
      <c r="BB232" s="75"/>
    </row>
    <row r="233" ht="16.5" customHeight="1" outlineLevel="1">
      <c r="A233" s="75"/>
      <c r="B233" s="105"/>
      <c r="C233" s="106"/>
      <c r="D233" s="72"/>
      <c r="E233" s="107"/>
      <c r="F233" s="71"/>
      <c r="G233" s="107"/>
      <c r="H233" s="71"/>
      <c r="I233" s="107"/>
      <c r="J233" s="71"/>
      <c r="K233" s="71"/>
      <c r="L233" s="71"/>
      <c r="M233" s="72"/>
      <c r="N233" s="246"/>
      <c r="O233" s="72"/>
      <c r="P233" s="109"/>
      <c r="Q233" s="71"/>
      <c r="R233" s="110"/>
      <c r="S233" s="72"/>
      <c r="T233" s="111"/>
      <c r="U233" s="72"/>
      <c r="V233" s="112"/>
      <c r="W233" s="71"/>
      <c r="X233" s="72"/>
      <c r="Y233" s="112"/>
      <c r="Z233" s="72"/>
      <c r="AA233" s="75"/>
      <c r="AB233" s="169"/>
      <c r="AC233" s="72"/>
      <c r="AD233" s="170"/>
      <c r="AE233" s="72"/>
      <c r="AF233" s="170"/>
      <c r="AG233" s="71"/>
      <c r="AH233" s="72"/>
      <c r="AI233" s="170"/>
      <c r="AJ233" s="71"/>
      <c r="AK233" s="72"/>
      <c r="AL233" s="170"/>
      <c r="AM233" s="72"/>
      <c r="AN233" s="111"/>
      <c r="AO233" s="72"/>
      <c r="AP233" s="156"/>
      <c r="AQ233" s="72"/>
      <c r="AR233" s="156"/>
      <c r="AS233" s="72"/>
      <c r="AT233" s="160"/>
      <c r="AU233" s="72"/>
      <c r="AV233" s="156"/>
      <c r="AW233" s="71"/>
      <c r="AX233" s="72"/>
      <c r="AY233" s="111"/>
      <c r="AZ233" s="71"/>
      <c r="BA233" s="72"/>
      <c r="BB233" s="75"/>
    </row>
    <row r="234" ht="16.5" customHeight="1" outlineLevel="1">
      <c r="A234" s="75"/>
      <c r="B234" s="105"/>
      <c r="C234" s="106"/>
      <c r="D234" s="72"/>
      <c r="E234" s="107"/>
      <c r="F234" s="71"/>
      <c r="G234" s="107"/>
      <c r="H234" s="71"/>
      <c r="I234" s="107"/>
      <c r="J234" s="71"/>
      <c r="K234" s="71"/>
      <c r="L234" s="71"/>
      <c r="M234" s="72"/>
      <c r="N234" s="246"/>
      <c r="O234" s="72"/>
      <c r="P234" s="109"/>
      <c r="Q234" s="71"/>
      <c r="R234" s="110"/>
      <c r="S234" s="72"/>
      <c r="T234" s="111"/>
      <c r="U234" s="72"/>
      <c r="V234" s="112"/>
      <c r="W234" s="71"/>
      <c r="X234" s="72"/>
      <c r="Y234" s="112"/>
      <c r="Z234" s="72"/>
      <c r="AA234" s="75"/>
      <c r="AB234" s="169"/>
      <c r="AC234" s="72"/>
      <c r="AD234" s="170"/>
      <c r="AE234" s="72"/>
      <c r="AF234" s="170"/>
      <c r="AG234" s="71"/>
      <c r="AH234" s="72"/>
      <c r="AI234" s="170"/>
      <c r="AJ234" s="71"/>
      <c r="AK234" s="72"/>
      <c r="AL234" s="170"/>
      <c r="AM234" s="72"/>
      <c r="AN234" s="111"/>
      <c r="AO234" s="72"/>
      <c r="AP234" s="156"/>
      <c r="AQ234" s="72"/>
      <c r="AR234" s="156"/>
      <c r="AS234" s="72"/>
      <c r="AT234" s="160"/>
      <c r="AU234" s="72"/>
      <c r="AV234" s="156"/>
      <c r="AW234" s="71"/>
      <c r="AX234" s="72"/>
      <c r="AY234" s="111"/>
      <c r="AZ234" s="71"/>
      <c r="BA234" s="72"/>
      <c r="BB234" s="75"/>
    </row>
    <row r="235" ht="16.5" customHeight="1" outlineLevel="1">
      <c r="A235" s="75"/>
      <c r="B235" s="105"/>
      <c r="C235" s="106"/>
      <c r="D235" s="72"/>
      <c r="E235" s="107"/>
      <c r="F235" s="71"/>
      <c r="G235" s="107"/>
      <c r="H235" s="71"/>
      <c r="I235" s="107"/>
      <c r="J235" s="71"/>
      <c r="K235" s="71"/>
      <c r="L235" s="71"/>
      <c r="M235" s="72"/>
      <c r="N235" s="246"/>
      <c r="O235" s="72"/>
      <c r="P235" s="109"/>
      <c r="Q235" s="71"/>
      <c r="R235" s="110"/>
      <c r="S235" s="72"/>
      <c r="T235" s="111"/>
      <c r="U235" s="72"/>
      <c r="V235" s="112"/>
      <c r="W235" s="71"/>
      <c r="X235" s="72"/>
      <c r="Y235" s="112"/>
      <c r="Z235" s="72"/>
      <c r="AA235" s="75"/>
      <c r="AB235" s="169"/>
      <c r="AC235" s="72"/>
      <c r="AD235" s="170"/>
      <c r="AE235" s="72"/>
      <c r="AF235" s="170"/>
      <c r="AG235" s="71"/>
      <c r="AH235" s="72"/>
      <c r="AI235" s="170"/>
      <c r="AJ235" s="71"/>
      <c r="AK235" s="72"/>
      <c r="AL235" s="170"/>
      <c r="AM235" s="72"/>
      <c r="AN235" s="111"/>
      <c r="AO235" s="72"/>
      <c r="AP235" s="156"/>
      <c r="AQ235" s="72"/>
      <c r="AR235" s="156"/>
      <c r="AS235" s="72"/>
      <c r="AT235" s="160"/>
      <c r="AU235" s="72"/>
      <c r="AV235" s="156"/>
      <c r="AW235" s="71"/>
      <c r="AX235" s="72"/>
      <c r="AY235" s="111"/>
      <c r="AZ235" s="71"/>
      <c r="BA235" s="72"/>
      <c r="BB235" s="75"/>
    </row>
    <row r="236" ht="16.5" customHeight="1" outlineLevel="1">
      <c r="A236" s="75"/>
      <c r="B236" s="105"/>
      <c r="C236" s="106"/>
      <c r="D236" s="72"/>
      <c r="E236" s="107"/>
      <c r="F236" s="71"/>
      <c r="G236" s="107"/>
      <c r="H236" s="71"/>
      <c r="I236" s="107"/>
      <c r="J236" s="71"/>
      <c r="K236" s="71"/>
      <c r="L236" s="71"/>
      <c r="M236" s="72"/>
      <c r="N236" s="246"/>
      <c r="O236" s="72"/>
      <c r="P236" s="109"/>
      <c r="Q236" s="71"/>
      <c r="R236" s="110"/>
      <c r="S236" s="72"/>
      <c r="T236" s="111"/>
      <c r="U236" s="72"/>
      <c r="V236" s="112"/>
      <c r="W236" s="71"/>
      <c r="X236" s="72"/>
      <c r="Y236" s="112"/>
      <c r="Z236" s="72"/>
      <c r="AA236" s="75"/>
      <c r="AB236" s="169"/>
      <c r="AC236" s="72"/>
      <c r="AD236" s="170"/>
      <c r="AE236" s="72"/>
      <c r="AF236" s="170"/>
      <c r="AG236" s="71"/>
      <c r="AH236" s="72"/>
      <c r="AI236" s="170"/>
      <c r="AJ236" s="71"/>
      <c r="AK236" s="72"/>
      <c r="AL236" s="170"/>
      <c r="AM236" s="72"/>
      <c r="AN236" s="111"/>
      <c r="AO236" s="72"/>
      <c r="AP236" s="156"/>
      <c r="AQ236" s="72"/>
      <c r="AR236" s="156"/>
      <c r="AS236" s="72"/>
      <c r="AT236" s="160"/>
      <c r="AU236" s="72"/>
      <c r="AV236" s="156"/>
      <c r="AW236" s="71"/>
      <c r="AX236" s="72"/>
      <c r="AY236" s="111"/>
      <c r="AZ236" s="71"/>
      <c r="BA236" s="72"/>
      <c r="BB236" s="75"/>
    </row>
    <row r="237" ht="16.5" customHeight="1" outlineLevel="1">
      <c r="A237" s="75"/>
      <c r="B237" s="105"/>
      <c r="C237" s="106"/>
      <c r="D237" s="72"/>
      <c r="E237" s="107"/>
      <c r="F237" s="71"/>
      <c r="G237" s="107"/>
      <c r="H237" s="71"/>
      <c r="I237" s="107"/>
      <c r="J237" s="71"/>
      <c r="K237" s="71"/>
      <c r="L237" s="71"/>
      <c r="M237" s="72"/>
      <c r="N237" s="246"/>
      <c r="O237" s="72"/>
      <c r="P237" s="109"/>
      <c r="Q237" s="71"/>
      <c r="R237" s="110"/>
      <c r="S237" s="72"/>
      <c r="T237" s="111"/>
      <c r="U237" s="72"/>
      <c r="V237" s="112"/>
      <c r="W237" s="71"/>
      <c r="X237" s="72"/>
      <c r="Y237" s="112"/>
      <c r="Z237" s="72"/>
      <c r="AA237" s="75"/>
      <c r="AB237" s="169"/>
      <c r="AC237" s="72"/>
      <c r="AD237" s="170"/>
      <c r="AE237" s="72"/>
      <c r="AF237" s="170"/>
      <c r="AG237" s="71"/>
      <c r="AH237" s="72"/>
      <c r="AI237" s="170"/>
      <c r="AJ237" s="71"/>
      <c r="AK237" s="72"/>
      <c r="AL237" s="170"/>
      <c r="AM237" s="72"/>
      <c r="AN237" s="111"/>
      <c r="AO237" s="72"/>
      <c r="AP237" s="156"/>
      <c r="AQ237" s="72"/>
      <c r="AR237" s="156"/>
      <c r="AS237" s="72"/>
      <c r="AT237" s="160"/>
      <c r="AU237" s="72"/>
      <c r="AV237" s="156"/>
      <c r="AW237" s="71"/>
      <c r="AX237" s="72"/>
      <c r="AY237" s="111"/>
      <c r="AZ237" s="71"/>
      <c r="BA237" s="72"/>
      <c r="BB237" s="75"/>
    </row>
    <row r="238" ht="16.5" customHeight="1" outlineLevel="1">
      <c r="A238" s="75"/>
      <c r="B238" s="105"/>
      <c r="C238" s="106"/>
      <c r="D238" s="72"/>
      <c r="E238" s="107"/>
      <c r="F238" s="71"/>
      <c r="G238" s="107"/>
      <c r="H238" s="71"/>
      <c r="I238" s="107"/>
      <c r="J238" s="71"/>
      <c r="K238" s="71"/>
      <c r="L238" s="71"/>
      <c r="M238" s="72"/>
      <c r="N238" s="246"/>
      <c r="O238" s="72"/>
      <c r="P238" s="109"/>
      <c r="Q238" s="71"/>
      <c r="R238" s="110"/>
      <c r="S238" s="72"/>
      <c r="T238" s="111"/>
      <c r="U238" s="72"/>
      <c r="V238" s="112"/>
      <c r="W238" s="71"/>
      <c r="X238" s="72"/>
      <c r="Y238" s="112"/>
      <c r="Z238" s="72"/>
      <c r="AA238" s="75"/>
      <c r="AB238" s="169"/>
      <c r="AC238" s="72"/>
      <c r="AD238" s="170"/>
      <c r="AE238" s="72"/>
      <c r="AF238" s="170"/>
      <c r="AG238" s="71"/>
      <c r="AH238" s="72"/>
      <c r="AI238" s="170"/>
      <c r="AJ238" s="71"/>
      <c r="AK238" s="72"/>
      <c r="AL238" s="170"/>
      <c r="AM238" s="72"/>
      <c r="AN238" s="111"/>
      <c r="AO238" s="72"/>
      <c r="AP238" s="156"/>
      <c r="AQ238" s="72"/>
      <c r="AR238" s="156"/>
      <c r="AS238" s="72"/>
      <c r="AT238" s="160"/>
      <c r="AU238" s="72"/>
      <c r="AV238" s="156"/>
      <c r="AW238" s="71"/>
      <c r="AX238" s="72"/>
      <c r="AY238" s="111"/>
      <c r="AZ238" s="71"/>
      <c r="BA238" s="72"/>
      <c r="BB238" s="75"/>
    </row>
    <row r="239" ht="16.5" customHeight="1" outlineLevel="1">
      <c r="A239" s="75"/>
      <c r="B239" s="105"/>
      <c r="C239" s="106"/>
      <c r="D239" s="72"/>
      <c r="E239" s="107"/>
      <c r="F239" s="71"/>
      <c r="G239" s="107"/>
      <c r="H239" s="71"/>
      <c r="I239" s="107"/>
      <c r="J239" s="71"/>
      <c r="K239" s="71"/>
      <c r="L239" s="71"/>
      <c r="M239" s="72"/>
      <c r="N239" s="246"/>
      <c r="O239" s="72"/>
      <c r="P239" s="109"/>
      <c r="Q239" s="71"/>
      <c r="R239" s="110"/>
      <c r="S239" s="72"/>
      <c r="T239" s="111"/>
      <c r="U239" s="72"/>
      <c r="V239" s="112"/>
      <c r="W239" s="71"/>
      <c r="X239" s="72"/>
      <c r="Y239" s="112"/>
      <c r="Z239" s="72"/>
      <c r="AA239" s="75"/>
      <c r="AB239" s="169"/>
      <c r="AC239" s="72"/>
      <c r="AD239" s="170"/>
      <c r="AE239" s="72"/>
      <c r="AF239" s="170"/>
      <c r="AG239" s="71"/>
      <c r="AH239" s="72"/>
      <c r="AI239" s="170"/>
      <c r="AJ239" s="71"/>
      <c r="AK239" s="72"/>
      <c r="AL239" s="170"/>
      <c r="AM239" s="72"/>
      <c r="AN239" s="111"/>
      <c r="AO239" s="72"/>
      <c r="AP239" s="156"/>
      <c r="AQ239" s="72"/>
      <c r="AR239" s="156"/>
      <c r="AS239" s="72"/>
      <c r="AT239" s="160"/>
      <c r="AU239" s="72"/>
      <c r="AV239" s="156"/>
      <c r="AW239" s="71"/>
      <c r="AX239" s="72"/>
      <c r="AY239" s="111"/>
      <c r="AZ239" s="71"/>
      <c r="BA239" s="72"/>
      <c r="BB239" s="75"/>
    </row>
    <row r="240" ht="16.5" customHeight="1" outlineLevel="1">
      <c r="A240" s="75"/>
      <c r="B240" s="105"/>
      <c r="C240" s="106"/>
      <c r="D240" s="72"/>
      <c r="E240" s="107"/>
      <c r="F240" s="71"/>
      <c r="G240" s="107"/>
      <c r="H240" s="71"/>
      <c r="I240" s="107"/>
      <c r="J240" s="71"/>
      <c r="K240" s="71"/>
      <c r="L240" s="71"/>
      <c r="M240" s="72"/>
      <c r="N240" s="246"/>
      <c r="O240" s="72"/>
      <c r="P240" s="109"/>
      <c r="Q240" s="71"/>
      <c r="R240" s="110"/>
      <c r="S240" s="72"/>
      <c r="T240" s="111"/>
      <c r="U240" s="72"/>
      <c r="V240" s="112"/>
      <c r="W240" s="71"/>
      <c r="X240" s="72"/>
      <c r="Y240" s="112"/>
      <c r="Z240" s="72"/>
      <c r="AA240" s="75"/>
      <c r="AB240" s="169"/>
      <c r="AC240" s="72"/>
      <c r="AD240" s="170"/>
      <c r="AE240" s="72"/>
      <c r="AF240" s="170"/>
      <c r="AG240" s="71"/>
      <c r="AH240" s="72"/>
      <c r="AI240" s="170"/>
      <c r="AJ240" s="71"/>
      <c r="AK240" s="72"/>
      <c r="AL240" s="170"/>
      <c r="AM240" s="72"/>
      <c r="AN240" s="111"/>
      <c r="AO240" s="72"/>
      <c r="AP240" s="156"/>
      <c r="AQ240" s="72"/>
      <c r="AR240" s="156"/>
      <c r="AS240" s="72"/>
      <c r="AT240" s="160"/>
      <c r="AU240" s="72"/>
      <c r="AV240" s="156"/>
      <c r="AW240" s="71"/>
      <c r="AX240" s="72"/>
      <c r="AY240" s="111"/>
      <c r="AZ240" s="71"/>
      <c r="BA240" s="72"/>
      <c r="BB240" s="75"/>
    </row>
    <row r="241" ht="16.5" customHeight="1" outlineLevel="1">
      <c r="A241" s="75"/>
      <c r="B241" s="105"/>
      <c r="C241" s="106"/>
      <c r="D241" s="72"/>
      <c r="E241" s="107"/>
      <c r="F241" s="71"/>
      <c r="G241" s="107"/>
      <c r="H241" s="71"/>
      <c r="I241" s="107"/>
      <c r="J241" s="71"/>
      <c r="K241" s="71"/>
      <c r="L241" s="71"/>
      <c r="M241" s="72"/>
      <c r="N241" s="246"/>
      <c r="O241" s="72"/>
      <c r="P241" s="109"/>
      <c r="Q241" s="71"/>
      <c r="R241" s="110"/>
      <c r="S241" s="72"/>
      <c r="T241" s="111"/>
      <c r="U241" s="72"/>
      <c r="V241" s="112"/>
      <c r="W241" s="71"/>
      <c r="X241" s="72"/>
      <c r="Y241" s="112"/>
      <c r="Z241" s="72"/>
      <c r="AA241" s="75"/>
      <c r="AB241" s="169"/>
      <c r="AC241" s="72"/>
      <c r="AD241" s="170"/>
      <c r="AE241" s="72"/>
      <c r="AF241" s="170"/>
      <c r="AG241" s="71"/>
      <c r="AH241" s="72"/>
      <c r="AI241" s="170"/>
      <c r="AJ241" s="71"/>
      <c r="AK241" s="72"/>
      <c r="AL241" s="170"/>
      <c r="AM241" s="72"/>
      <c r="AN241" s="111"/>
      <c r="AO241" s="72"/>
      <c r="AP241" s="156"/>
      <c r="AQ241" s="72"/>
      <c r="AR241" s="156"/>
      <c r="AS241" s="72"/>
      <c r="AT241" s="160"/>
      <c r="AU241" s="72"/>
      <c r="AV241" s="156"/>
      <c r="AW241" s="71"/>
      <c r="AX241" s="72"/>
      <c r="AY241" s="111"/>
      <c r="AZ241" s="71"/>
      <c r="BA241" s="72"/>
      <c r="BB241" s="75"/>
    </row>
    <row r="242" ht="16.5" customHeight="1" outlineLevel="1">
      <c r="A242" s="75"/>
      <c r="B242" s="105"/>
      <c r="C242" s="106"/>
      <c r="D242" s="72"/>
      <c r="E242" s="107"/>
      <c r="F242" s="71"/>
      <c r="G242" s="107"/>
      <c r="H242" s="71"/>
      <c r="I242" s="107"/>
      <c r="J242" s="71"/>
      <c r="K242" s="71"/>
      <c r="L242" s="71"/>
      <c r="M242" s="72"/>
      <c r="N242" s="246"/>
      <c r="O242" s="72"/>
      <c r="P242" s="109"/>
      <c r="Q242" s="71"/>
      <c r="R242" s="110"/>
      <c r="S242" s="72"/>
      <c r="T242" s="111"/>
      <c r="U242" s="72"/>
      <c r="V242" s="112"/>
      <c r="W242" s="71"/>
      <c r="X242" s="72"/>
      <c r="Y242" s="112"/>
      <c r="Z242" s="72"/>
      <c r="AA242" s="75"/>
      <c r="AB242" s="169"/>
      <c r="AC242" s="72"/>
      <c r="AD242" s="170"/>
      <c r="AE242" s="72"/>
      <c r="AF242" s="170"/>
      <c r="AG242" s="71"/>
      <c r="AH242" s="72"/>
      <c r="AI242" s="170"/>
      <c r="AJ242" s="71"/>
      <c r="AK242" s="72"/>
      <c r="AL242" s="170"/>
      <c r="AM242" s="72"/>
      <c r="AN242" s="111"/>
      <c r="AO242" s="72"/>
      <c r="AP242" s="156"/>
      <c r="AQ242" s="72"/>
      <c r="AR242" s="156"/>
      <c r="AS242" s="72"/>
      <c r="AT242" s="160"/>
      <c r="AU242" s="72"/>
      <c r="AV242" s="156"/>
      <c r="AW242" s="71"/>
      <c r="AX242" s="72"/>
      <c r="AY242" s="111"/>
      <c r="AZ242" s="71"/>
      <c r="BA242" s="72"/>
      <c r="BB242" s="75"/>
    </row>
    <row r="243" ht="16.5" customHeight="1" outlineLevel="1">
      <c r="A243" s="75"/>
      <c r="B243" s="105"/>
      <c r="C243" s="106"/>
      <c r="D243" s="72"/>
      <c r="E243" s="107"/>
      <c r="F243" s="71"/>
      <c r="G243" s="107"/>
      <c r="H243" s="71"/>
      <c r="I243" s="107"/>
      <c r="J243" s="71"/>
      <c r="K243" s="71"/>
      <c r="L243" s="71"/>
      <c r="M243" s="72"/>
      <c r="N243" s="246"/>
      <c r="O243" s="72"/>
      <c r="P243" s="109"/>
      <c r="Q243" s="71"/>
      <c r="R243" s="110"/>
      <c r="S243" s="72"/>
      <c r="T243" s="111"/>
      <c r="U243" s="72"/>
      <c r="V243" s="112"/>
      <c r="W243" s="71"/>
      <c r="X243" s="72"/>
      <c r="Y243" s="112"/>
      <c r="Z243" s="72"/>
      <c r="AA243" s="75"/>
      <c r="AB243" s="169"/>
      <c r="AC243" s="72"/>
      <c r="AD243" s="170"/>
      <c r="AE243" s="72"/>
      <c r="AF243" s="170"/>
      <c r="AG243" s="71"/>
      <c r="AH243" s="72"/>
      <c r="AI243" s="170"/>
      <c r="AJ243" s="71"/>
      <c r="AK243" s="72"/>
      <c r="AL243" s="170"/>
      <c r="AM243" s="72"/>
      <c r="AN243" s="111"/>
      <c r="AO243" s="72"/>
      <c r="AP243" s="156"/>
      <c r="AQ243" s="72"/>
      <c r="AR243" s="156"/>
      <c r="AS243" s="72"/>
      <c r="AT243" s="160"/>
      <c r="AU243" s="72"/>
      <c r="AV243" s="156"/>
      <c r="AW243" s="71"/>
      <c r="AX243" s="72"/>
      <c r="AY243" s="111"/>
      <c r="AZ243" s="71"/>
      <c r="BA243" s="72"/>
      <c r="BB243" s="75"/>
    </row>
    <row r="244" ht="16.5" customHeight="1" outlineLevel="1">
      <c r="A244" s="75"/>
      <c r="B244" s="105"/>
      <c r="C244" s="106"/>
      <c r="D244" s="72"/>
      <c r="E244" s="107"/>
      <c r="F244" s="71"/>
      <c r="G244" s="107"/>
      <c r="H244" s="71"/>
      <c r="I244" s="107"/>
      <c r="J244" s="71"/>
      <c r="K244" s="71"/>
      <c r="L244" s="71"/>
      <c r="M244" s="72"/>
      <c r="N244" s="246"/>
      <c r="O244" s="72"/>
      <c r="P244" s="109"/>
      <c r="Q244" s="71"/>
      <c r="R244" s="110"/>
      <c r="S244" s="72"/>
      <c r="T244" s="111"/>
      <c r="U244" s="72"/>
      <c r="V244" s="112"/>
      <c r="W244" s="71"/>
      <c r="X244" s="72"/>
      <c r="Y244" s="112"/>
      <c r="Z244" s="72"/>
      <c r="AA244" s="75"/>
      <c r="AB244" s="169"/>
      <c r="AC244" s="72"/>
      <c r="AD244" s="170"/>
      <c r="AE244" s="72"/>
      <c r="AF244" s="170"/>
      <c r="AG244" s="71"/>
      <c r="AH244" s="72"/>
      <c r="AI244" s="170"/>
      <c r="AJ244" s="71"/>
      <c r="AK244" s="72"/>
      <c r="AL244" s="170"/>
      <c r="AM244" s="72"/>
      <c r="AN244" s="111"/>
      <c r="AO244" s="72"/>
      <c r="AP244" s="156"/>
      <c r="AQ244" s="72"/>
      <c r="AR244" s="156"/>
      <c r="AS244" s="72"/>
      <c r="AT244" s="160"/>
      <c r="AU244" s="72"/>
      <c r="AV244" s="156"/>
      <c r="AW244" s="71"/>
      <c r="AX244" s="72"/>
      <c r="AY244" s="111"/>
      <c r="AZ244" s="71"/>
      <c r="BA244" s="72"/>
      <c r="BB244" s="75"/>
    </row>
    <row r="245" ht="16.5" customHeight="1" outlineLevel="1">
      <c r="A245" s="75"/>
      <c r="B245" s="105"/>
      <c r="C245" s="106"/>
      <c r="D245" s="72"/>
      <c r="E245" s="107"/>
      <c r="F245" s="71"/>
      <c r="G245" s="107"/>
      <c r="H245" s="71"/>
      <c r="I245" s="107"/>
      <c r="J245" s="71"/>
      <c r="K245" s="71"/>
      <c r="L245" s="71"/>
      <c r="M245" s="72"/>
      <c r="N245" s="246"/>
      <c r="O245" s="72"/>
      <c r="P245" s="109"/>
      <c r="Q245" s="71"/>
      <c r="R245" s="110"/>
      <c r="S245" s="72"/>
      <c r="T245" s="111"/>
      <c r="U245" s="72"/>
      <c r="V245" s="112"/>
      <c r="W245" s="71"/>
      <c r="X245" s="72"/>
      <c r="Y245" s="112"/>
      <c r="Z245" s="72"/>
      <c r="AA245" s="75"/>
      <c r="AB245" s="169"/>
      <c r="AC245" s="72"/>
      <c r="AD245" s="170"/>
      <c r="AE245" s="72"/>
      <c r="AF245" s="170"/>
      <c r="AG245" s="71"/>
      <c r="AH245" s="72"/>
      <c r="AI245" s="170"/>
      <c r="AJ245" s="71"/>
      <c r="AK245" s="72"/>
      <c r="AL245" s="170"/>
      <c r="AM245" s="72"/>
      <c r="AN245" s="111"/>
      <c r="AO245" s="72"/>
      <c r="AP245" s="156"/>
      <c r="AQ245" s="72"/>
      <c r="AR245" s="156"/>
      <c r="AS245" s="72"/>
      <c r="AT245" s="160"/>
      <c r="AU245" s="72"/>
      <c r="AV245" s="156"/>
      <c r="AW245" s="71"/>
      <c r="AX245" s="72"/>
      <c r="AY245" s="111"/>
      <c r="AZ245" s="71"/>
      <c r="BA245" s="72"/>
      <c r="BB245" s="75"/>
    </row>
    <row r="246" ht="16.5" customHeight="1" outlineLevel="1">
      <c r="A246" s="75"/>
      <c r="B246" s="105"/>
      <c r="C246" s="106"/>
      <c r="D246" s="72"/>
      <c r="E246" s="107"/>
      <c r="F246" s="71"/>
      <c r="G246" s="107"/>
      <c r="H246" s="71"/>
      <c r="I246" s="107"/>
      <c r="J246" s="71"/>
      <c r="K246" s="71"/>
      <c r="L246" s="71"/>
      <c r="M246" s="72"/>
      <c r="N246" s="246"/>
      <c r="O246" s="72"/>
      <c r="P246" s="109"/>
      <c r="Q246" s="71"/>
      <c r="R246" s="110"/>
      <c r="S246" s="72"/>
      <c r="T246" s="111"/>
      <c r="U246" s="72"/>
      <c r="V246" s="112"/>
      <c r="W246" s="71"/>
      <c r="X246" s="72"/>
      <c r="Y246" s="112"/>
      <c r="Z246" s="72"/>
      <c r="AA246" s="75"/>
      <c r="AB246" s="169"/>
      <c r="AC246" s="72"/>
      <c r="AD246" s="170"/>
      <c r="AE246" s="72"/>
      <c r="AF246" s="170"/>
      <c r="AG246" s="71"/>
      <c r="AH246" s="72"/>
      <c r="AI246" s="170"/>
      <c r="AJ246" s="71"/>
      <c r="AK246" s="72"/>
      <c r="AL246" s="170"/>
      <c r="AM246" s="72"/>
      <c r="AN246" s="111"/>
      <c r="AO246" s="72"/>
      <c r="AP246" s="156"/>
      <c r="AQ246" s="72"/>
      <c r="AR246" s="156"/>
      <c r="AS246" s="72"/>
      <c r="AT246" s="160"/>
      <c r="AU246" s="72"/>
      <c r="AV246" s="156"/>
      <c r="AW246" s="71"/>
      <c r="AX246" s="72"/>
      <c r="AY246" s="111"/>
      <c r="AZ246" s="71"/>
      <c r="BA246" s="72"/>
      <c r="BB246" s="75"/>
    </row>
    <row r="247" ht="16.5" customHeight="1" outlineLevel="1">
      <c r="A247" s="75"/>
      <c r="B247" s="105"/>
      <c r="C247" s="106"/>
      <c r="D247" s="72"/>
      <c r="E247" s="107"/>
      <c r="F247" s="71"/>
      <c r="G247" s="107"/>
      <c r="H247" s="71"/>
      <c r="I247" s="107"/>
      <c r="J247" s="71"/>
      <c r="K247" s="71"/>
      <c r="L247" s="71"/>
      <c r="M247" s="72"/>
      <c r="N247" s="246"/>
      <c r="O247" s="72"/>
      <c r="P247" s="109"/>
      <c r="Q247" s="71"/>
      <c r="R247" s="110"/>
      <c r="S247" s="72"/>
      <c r="T247" s="111"/>
      <c r="U247" s="72"/>
      <c r="V247" s="112"/>
      <c r="W247" s="71"/>
      <c r="X247" s="72"/>
      <c r="Y247" s="112"/>
      <c r="Z247" s="72"/>
      <c r="AA247" s="75"/>
      <c r="AB247" s="169"/>
      <c r="AC247" s="72"/>
      <c r="AD247" s="170"/>
      <c r="AE247" s="72"/>
      <c r="AF247" s="170"/>
      <c r="AG247" s="71"/>
      <c r="AH247" s="72"/>
      <c r="AI247" s="170"/>
      <c r="AJ247" s="71"/>
      <c r="AK247" s="72"/>
      <c r="AL247" s="170"/>
      <c r="AM247" s="72"/>
      <c r="AN247" s="111"/>
      <c r="AO247" s="72"/>
      <c r="AP247" s="156"/>
      <c r="AQ247" s="72"/>
      <c r="AR247" s="156"/>
      <c r="AS247" s="72"/>
      <c r="AT247" s="160"/>
      <c r="AU247" s="72"/>
      <c r="AV247" s="156"/>
      <c r="AW247" s="71"/>
      <c r="AX247" s="72"/>
      <c r="AY247" s="111"/>
      <c r="AZ247" s="71"/>
      <c r="BA247" s="72"/>
      <c r="BB247" s="75"/>
    </row>
    <row r="248" ht="16.5" customHeight="1" outlineLevel="1">
      <c r="A248" s="75"/>
      <c r="B248" s="105"/>
      <c r="C248" s="106"/>
      <c r="D248" s="72"/>
      <c r="E248" s="107"/>
      <c r="F248" s="71"/>
      <c r="G248" s="107"/>
      <c r="H248" s="71"/>
      <c r="I248" s="107"/>
      <c r="J248" s="71"/>
      <c r="K248" s="71"/>
      <c r="L248" s="71"/>
      <c r="M248" s="72"/>
      <c r="N248" s="246"/>
      <c r="O248" s="72"/>
      <c r="P248" s="109"/>
      <c r="Q248" s="71"/>
      <c r="R248" s="110"/>
      <c r="S248" s="72"/>
      <c r="T248" s="111"/>
      <c r="U248" s="72"/>
      <c r="V248" s="112"/>
      <c r="W248" s="71"/>
      <c r="X248" s="72"/>
      <c r="Y248" s="112"/>
      <c r="Z248" s="72"/>
      <c r="AA248" s="75"/>
      <c r="AB248" s="169"/>
      <c r="AC248" s="72"/>
      <c r="AD248" s="170"/>
      <c r="AE248" s="72"/>
      <c r="AF248" s="170"/>
      <c r="AG248" s="71"/>
      <c r="AH248" s="72"/>
      <c r="AI248" s="170"/>
      <c r="AJ248" s="71"/>
      <c r="AK248" s="72"/>
      <c r="AL248" s="170"/>
      <c r="AM248" s="72"/>
      <c r="AN248" s="111"/>
      <c r="AO248" s="72"/>
      <c r="AP248" s="156"/>
      <c r="AQ248" s="72"/>
      <c r="AR248" s="156"/>
      <c r="AS248" s="72"/>
      <c r="AT248" s="160"/>
      <c r="AU248" s="72"/>
      <c r="AV248" s="156"/>
      <c r="AW248" s="71"/>
      <c r="AX248" s="72"/>
      <c r="AY248" s="111"/>
      <c r="AZ248" s="71"/>
      <c r="BA248" s="72"/>
      <c r="BB248" s="75"/>
    </row>
    <row r="249" ht="16.5" customHeight="1" outlineLevel="1">
      <c r="A249" s="75"/>
      <c r="B249" s="105"/>
      <c r="C249" s="106"/>
      <c r="D249" s="72"/>
      <c r="E249" s="107"/>
      <c r="F249" s="71"/>
      <c r="G249" s="107"/>
      <c r="H249" s="71"/>
      <c r="I249" s="107"/>
      <c r="J249" s="71"/>
      <c r="K249" s="71"/>
      <c r="L249" s="71"/>
      <c r="M249" s="72"/>
      <c r="N249" s="246"/>
      <c r="O249" s="72"/>
      <c r="P249" s="109"/>
      <c r="Q249" s="71"/>
      <c r="R249" s="110"/>
      <c r="S249" s="72"/>
      <c r="T249" s="111"/>
      <c r="U249" s="72"/>
      <c r="V249" s="112"/>
      <c r="W249" s="71"/>
      <c r="X249" s="72"/>
      <c r="Y249" s="112"/>
      <c r="Z249" s="72"/>
      <c r="AA249" s="75"/>
      <c r="AB249" s="169"/>
      <c r="AC249" s="72"/>
      <c r="AD249" s="170"/>
      <c r="AE249" s="72"/>
      <c r="AF249" s="170"/>
      <c r="AG249" s="71"/>
      <c r="AH249" s="72"/>
      <c r="AI249" s="170"/>
      <c r="AJ249" s="71"/>
      <c r="AK249" s="72"/>
      <c r="AL249" s="170"/>
      <c r="AM249" s="72"/>
      <c r="AN249" s="111"/>
      <c r="AO249" s="72"/>
      <c r="AP249" s="156"/>
      <c r="AQ249" s="72"/>
      <c r="AR249" s="156"/>
      <c r="AS249" s="72"/>
      <c r="AT249" s="160"/>
      <c r="AU249" s="72"/>
      <c r="AV249" s="156"/>
      <c r="AW249" s="71"/>
      <c r="AX249" s="72"/>
      <c r="AY249" s="111"/>
      <c r="AZ249" s="71"/>
      <c r="BA249" s="72"/>
      <c r="BB249" s="75"/>
    </row>
    <row r="250" ht="16.5" customHeight="1" outlineLevel="1">
      <c r="A250" s="75"/>
      <c r="B250" s="105"/>
      <c r="C250" s="106"/>
      <c r="D250" s="72"/>
      <c r="E250" s="107"/>
      <c r="F250" s="71"/>
      <c r="G250" s="107"/>
      <c r="H250" s="71"/>
      <c r="I250" s="107"/>
      <c r="J250" s="71"/>
      <c r="K250" s="71"/>
      <c r="L250" s="71"/>
      <c r="M250" s="72"/>
      <c r="N250" s="246"/>
      <c r="O250" s="72"/>
      <c r="P250" s="109"/>
      <c r="Q250" s="71"/>
      <c r="R250" s="110"/>
      <c r="S250" s="72"/>
      <c r="T250" s="111"/>
      <c r="U250" s="72"/>
      <c r="V250" s="112"/>
      <c r="W250" s="71"/>
      <c r="X250" s="72"/>
      <c r="Y250" s="112"/>
      <c r="Z250" s="72"/>
      <c r="AA250" s="75"/>
      <c r="AB250" s="169"/>
      <c r="AC250" s="72"/>
      <c r="AD250" s="170"/>
      <c r="AE250" s="72"/>
      <c r="AF250" s="170"/>
      <c r="AG250" s="71"/>
      <c r="AH250" s="72"/>
      <c r="AI250" s="170"/>
      <c r="AJ250" s="71"/>
      <c r="AK250" s="72"/>
      <c r="AL250" s="170"/>
      <c r="AM250" s="72"/>
      <c r="AN250" s="111"/>
      <c r="AO250" s="72"/>
      <c r="AP250" s="156"/>
      <c r="AQ250" s="72"/>
      <c r="AR250" s="156"/>
      <c r="AS250" s="72"/>
      <c r="AT250" s="160"/>
      <c r="AU250" s="72"/>
      <c r="AV250" s="156"/>
      <c r="AW250" s="71"/>
      <c r="AX250" s="72"/>
      <c r="AY250" s="111"/>
      <c r="AZ250" s="71"/>
      <c r="BA250" s="72"/>
      <c r="BB250" s="75"/>
    </row>
    <row r="251" ht="16.5" customHeight="1" outlineLevel="1">
      <c r="A251" s="75"/>
      <c r="B251" s="105"/>
      <c r="C251" s="106"/>
      <c r="D251" s="72"/>
      <c r="E251" s="107"/>
      <c r="F251" s="71"/>
      <c r="G251" s="107"/>
      <c r="H251" s="71"/>
      <c r="I251" s="107"/>
      <c r="J251" s="71"/>
      <c r="K251" s="71"/>
      <c r="L251" s="71"/>
      <c r="M251" s="72"/>
      <c r="N251" s="246"/>
      <c r="O251" s="72"/>
      <c r="P251" s="109"/>
      <c r="Q251" s="71"/>
      <c r="R251" s="110"/>
      <c r="S251" s="72"/>
      <c r="T251" s="111"/>
      <c r="U251" s="72"/>
      <c r="V251" s="112"/>
      <c r="W251" s="71"/>
      <c r="X251" s="72"/>
      <c r="Y251" s="112"/>
      <c r="Z251" s="72"/>
      <c r="AA251" s="75"/>
      <c r="AB251" s="169"/>
      <c r="AC251" s="72"/>
      <c r="AD251" s="170"/>
      <c r="AE251" s="72"/>
      <c r="AF251" s="170"/>
      <c r="AG251" s="71"/>
      <c r="AH251" s="72"/>
      <c r="AI251" s="170"/>
      <c r="AJ251" s="71"/>
      <c r="AK251" s="72"/>
      <c r="AL251" s="170"/>
      <c r="AM251" s="72"/>
      <c r="AN251" s="111"/>
      <c r="AO251" s="72"/>
      <c r="AP251" s="156"/>
      <c r="AQ251" s="72"/>
      <c r="AR251" s="156"/>
      <c r="AS251" s="72"/>
      <c r="AT251" s="160"/>
      <c r="AU251" s="72"/>
      <c r="AV251" s="156"/>
      <c r="AW251" s="71"/>
      <c r="AX251" s="72"/>
      <c r="AY251" s="111"/>
      <c r="AZ251" s="71"/>
      <c r="BA251" s="72"/>
      <c r="BB251" s="75"/>
    </row>
    <row r="252" ht="16.5" customHeight="1" outlineLevel="1">
      <c r="A252" s="75"/>
      <c r="B252" s="105"/>
      <c r="C252" s="106"/>
      <c r="D252" s="72"/>
      <c r="E252" s="107"/>
      <c r="F252" s="71"/>
      <c r="G252" s="107"/>
      <c r="H252" s="71"/>
      <c r="I252" s="107"/>
      <c r="J252" s="71"/>
      <c r="K252" s="71"/>
      <c r="L252" s="71"/>
      <c r="M252" s="72"/>
      <c r="N252" s="246"/>
      <c r="O252" s="72"/>
      <c r="P252" s="109"/>
      <c r="Q252" s="71"/>
      <c r="R252" s="110"/>
      <c r="S252" s="72"/>
      <c r="T252" s="111"/>
      <c r="U252" s="72"/>
      <c r="V252" s="112"/>
      <c r="W252" s="71"/>
      <c r="X252" s="72"/>
      <c r="Y252" s="112"/>
      <c r="Z252" s="72"/>
      <c r="AA252" s="75"/>
      <c r="AB252" s="169"/>
      <c r="AC252" s="72"/>
      <c r="AD252" s="170"/>
      <c r="AE252" s="72"/>
      <c r="AF252" s="170"/>
      <c r="AG252" s="71"/>
      <c r="AH252" s="72"/>
      <c r="AI252" s="170"/>
      <c r="AJ252" s="71"/>
      <c r="AK252" s="72"/>
      <c r="AL252" s="170"/>
      <c r="AM252" s="72"/>
      <c r="AN252" s="111"/>
      <c r="AO252" s="72"/>
      <c r="AP252" s="156"/>
      <c r="AQ252" s="72"/>
      <c r="AR252" s="156"/>
      <c r="AS252" s="72"/>
      <c r="AT252" s="160"/>
      <c r="AU252" s="72"/>
      <c r="AV252" s="156"/>
      <c r="AW252" s="71"/>
      <c r="AX252" s="72"/>
      <c r="AY252" s="111"/>
      <c r="AZ252" s="71"/>
      <c r="BA252" s="72"/>
      <c r="BB252" s="75"/>
    </row>
    <row r="253" ht="16.5" customHeight="1" outlineLevel="1">
      <c r="A253" s="75"/>
      <c r="B253" s="105"/>
      <c r="C253" s="106"/>
      <c r="D253" s="72"/>
      <c r="E253" s="107"/>
      <c r="F253" s="71"/>
      <c r="G253" s="107"/>
      <c r="H253" s="71"/>
      <c r="I253" s="107"/>
      <c r="J253" s="71"/>
      <c r="K253" s="71"/>
      <c r="L253" s="71"/>
      <c r="M253" s="72"/>
      <c r="N253" s="246"/>
      <c r="O253" s="72"/>
      <c r="P253" s="109"/>
      <c r="Q253" s="71"/>
      <c r="R253" s="110"/>
      <c r="S253" s="72"/>
      <c r="T253" s="111"/>
      <c r="U253" s="72"/>
      <c r="V253" s="112"/>
      <c r="W253" s="71"/>
      <c r="X253" s="72"/>
      <c r="Y253" s="112"/>
      <c r="Z253" s="72"/>
      <c r="AA253" s="75"/>
      <c r="AB253" s="169"/>
      <c r="AC253" s="72"/>
      <c r="AD253" s="170"/>
      <c r="AE253" s="72"/>
      <c r="AF253" s="170"/>
      <c r="AG253" s="71"/>
      <c r="AH253" s="72"/>
      <c r="AI253" s="170"/>
      <c r="AJ253" s="71"/>
      <c r="AK253" s="72"/>
      <c r="AL253" s="170"/>
      <c r="AM253" s="72"/>
      <c r="AN253" s="111"/>
      <c r="AO253" s="72"/>
      <c r="AP253" s="156"/>
      <c r="AQ253" s="72"/>
      <c r="AR253" s="156"/>
      <c r="AS253" s="72"/>
      <c r="AT253" s="160"/>
      <c r="AU253" s="72"/>
      <c r="AV253" s="156"/>
      <c r="AW253" s="71"/>
      <c r="AX253" s="72"/>
      <c r="AY253" s="111"/>
      <c r="AZ253" s="71"/>
      <c r="BA253" s="72"/>
      <c r="BB253" s="75"/>
    </row>
    <row r="254" ht="16.5" customHeight="1" outlineLevel="1">
      <c r="A254" s="75"/>
      <c r="B254" s="105"/>
      <c r="C254" s="106"/>
      <c r="D254" s="72"/>
      <c r="E254" s="107"/>
      <c r="F254" s="71"/>
      <c r="G254" s="107"/>
      <c r="H254" s="71"/>
      <c r="I254" s="107"/>
      <c r="J254" s="71"/>
      <c r="K254" s="71"/>
      <c r="L254" s="71"/>
      <c r="M254" s="72"/>
      <c r="N254" s="246"/>
      <c r="O254" s="72"/>
      <c r="P254" s="109"/>
      <c r="Q254" s="71"/>
      <c r="R254" s="110"/>
      <c r="S254" s="72"/>
      <c r="T254" s="111"/>
      <c r="U254" s="72"/>
      <c r="V254" s="112"/>
      <c r="W254" s="71"/>
      <c r="X254" s="72"/>
      <c r="Y254" s="112"/>
      <c r="Z254" s="72"/>
      <c r="AA254" s="75"/>
      <c r="AB254" s="169"/>
      <c r="AC254" s="72"/>
      <c r="AD254" s="170"/>
      <c r="AE254" s="72"/>
      <c r="AF254" s="170"/>
      <c r="AG254" s="71"/>
      <c r="AH254" s="72"/>
      <c r="AI254" s="170"/>
      <c r="AJ254" s="71"/>
      <c r="AK254" s="72"/>
      <c r="AL254" s="170"/>
      <c r="AM254" s="72"/>
      <c r="AN254" s="111"/>
      <c r="AO254" s="72"/>
      <c r="AP254" s="156"/>
      <c r="AQ254" s="72"/>
      <c r="AR254" s="156"/>
      <c r="AS254" s="72"/>
      <c r="AT254" s="160"/>
      <c r="AU254" s="72"/>
      <c r="AV254" s="156"/>
      <c r="AW254" s="71"/>
      <c r="AX254" s="72"/>
      <c r="AY254" s="111"/>
      <c r="AZ254" s="71"/>
      <c r="BA254" s="72"/>
      <c r="BB254" s="75"/>
    </row>
    <row r="255" ht="16.5" customHeight="1" outlineLevel="1">
      <c r="A255" s="75"/>
      <c r="B255" s="105"/>
      <c r="C255" s="106"/>
      <c r="D255" s="72"/>
      <c r="E255" s="107"/>
      <c r="F255" s="71"/>
      <c r="G255" s="107"/>
      <c r="H255" s="71"/>
      <c r="I255" s="107"/>
      <c r="J255" s="71"/>
      <c r="K255" s="71"/>
      <c r="L255" s="71"/>
      <c r="M255" s="72"/>
      <c r="N255" s="246"/>
      <c r="O255" s="72"/>
      <c r="P255" s="109"/>
      <c r="Q255" s="71"/>
      <c r="R255" s="110"/>
      <c r="S255" s="72"/>
      <c r="T255" s="111"/>
      <c r="U255" s="72"/>
      <c r="V255" s="112"/>
      <c r="W255" s="71"/>
      <c r="X255" s="72"/>
      <c r="Y255" s="112"/>
      <c r="Z255" s="72"/>
      <c r="AA255" s="75"/>
      <c r="AB255" s="169"/>
      <c r="AC255" s="72"/>
      <c r="AD255" s="170"/>
      <c r="AE255" s="72"/>
      <c r="AF255" s="170"/>
      <c r="AG255" s="71"/>
      <c r="AH255" s="72"/>
      <c r="AI255" s="170"/>
      <c r="AJ255" s="71"/>
      <c r="AK255" s="72"/>
      <c r="AL255" s="170"/>
      <c r="AM255" s="72"/>
      <c r="AN255" s="111"/>
      <c r="AO255" s="72"/>
      <c r="AP255" s="156"/>
      <c r="AQ255" s="72"/>
      <c r="AR255" s="156"/>
      <c r="AS255" s="72"/>
      <c r="AT255" s="160"/>
      <c r="AU255" s="72"/>
      <c r="AV255" s="156"/>
      <c r="AW255" s="71"/>
      <c r="AX255" s="72"/>
      <c r="AY255" s="111"/>
      <c r="AZ255" s="71"/>
      <c r="BA255" s="72"/>
      <c r="BB255" s="75"/>
    </row>
    <row r="256" ht="16.5" customHeight="1" outlineLevel="1">
      <c r="A256" s="75"/>
      <c r="B256" s="105"/>
      <c r="C256" s="106"/>
      <c r="D256" s="72"/>
      <c r="E256" s="107"/>
      <c r="F256" s="71"/>
      <c r="G256" s="107"/>
      <c r="H256" s="71"/>
      <c r="I256" s="107"/>
      <c r="J256" s="71"/>
      <c r="K256" s="71"/>
      <c r="L256" s="71"/>
      <c r="M256" s="72"/>
      <c r="N256" s="246"/>
      <c r="O256" s="72"/>
      <c r="P256" s="109"/>
      <c r="Q256" s="71"/>
      <c r="R256" s="110"/>
      <c r="S256" s="72"/>
      <c r="T256" s="111"/>
      <c r="U256" s="72"/>
      <c r="V256" s="112"/>
      <c r="W256" s="71"/>
      <c r="X256" s="72"/>
      <c r="Y256" s="112"/>
      <c r="Z256" s="72"/>
      <c r="AA256" s="75"/>
      <c r="AB256" s="169"/>
      <c r="AC256" s="72"/>
      <c r="AD256" s="170"/>
      <c r="AE256" s="72"/>
      <c r="AF256" s="170"/>
      <c r="AG256" s="71"/>
      <c r="AH256" s="72"/>
      <c r="AI256" s="170"/>
      <c r="AJ256" s="71"/>
      <c r="AK256" s="72"/>
      <c r="AL256" s="170"/>
      <c r="AM256" s="72"/>
      <c r="AN256" s="111"/>
      <c r="AO256" s="72"/>
      <c r="AP256" s="156"/>
      <c r="AQ256" s="72"/>
      <c r="AR256" s="156"/>
      <c r="AS256" s="72"/>
      <c r="AT256" s="160"/>
      <c r="AU256" s="72"/>
      <c r="AV256" s="156"/>
      <c r="AW256" s="71"/>
      <c r="AX256" s="72"/>
      <c r="AY256" s="111"/>
      <c r="AZ256" s="71"/>
      <c r="BA256" s="72"/>
      <c r="BB256" s="75"/>
    </row>
    <row r="257" ht="16.5" customHeight="1" outlineLevel="1">
      <c r="A257" s="75"/>
      <c r="B257" s="105"/>
      <c r="C257" s="106"/>
      <c r="D257" s="72"/>
      <c r="E257" s="107"/>
      <c r="F257" s="71"/>
      <c r="G257" s="107"/>
      <c r="H257" s="71"/>
      <c r="I257" s="107"/>
      <c r="J257" s="71"/>
      <c r="K257" s="71"/>
      <c r="L257" s="71"/>
      <c r="M257" s="72"/>
      <c r="N257" s="246"/>
      <c r="O257" s="72"/>
      <c r="P257" s="109"/>
      <c r="Q257" s="71"/>
      <c r="R257" s="110"/>
      <c r="S257" s="72"/>
      <c r="T257" s="111"/>
      <c r="U257" s="72"/>
      <c r="V257" s="112"/>
      <c r="W257" s="71"/>
      <c r="X257" s="72"/>
      <c r="Y257" s="112"/>
      <c r="Z257" s="72"/>
      <c r="AA257" s="75"/>
      <c r="AB257" s="169"/>
      <c r="AC257" s="72"/>
      <c r="AD257" s="170"/>
      <c r="AE257" s="72"/>
      <c r="AF257" s="170"/>
      <c r="AG257" s="71"/>
      <c r="AH257" s="72"/>
      <c r="AI257" s="170"/>
      <c r="AJ257" s="71"/>
      <c r="AK257" s="72"/>
      <c r="AL257" s="170"/>
      <c r="AM257" s="72"/>
      <c r="AN257" s="111"/>
      <c r="AO257" s="72"/>
      <c r="AP257" s="156"/>
      <c r="AQ257" s="72"/>
      <c r="AR257" s="156"/>
      <c r="AS257" s="72"/>
      <c r="AT257" s="160"/>
      <c r="AU257" s="72"/>
      <c r="AV257" s="156"/>
      <c r="AW257" s="71"/>
      <c r="AX257" s="72"/>
      <c r="AY257" s="111"/>
      <c r="AZ257" s="71"/>
      <c r="BA257" s="72"/>
      <c r="BB257" s="75"/>
    </row>
    <row r="258" ht="16.5" customHeight="1" outlineLevel="1">
      <c r="A258" s="75"/>
      <c r="B258" s="105"/>
      <c r="C258" s="106"/>
      <c r="D258" s="72"/>
      <c r="E258" s="107"/>
      <c r="F258" s="71"/>
      <c r="G258" s="107"/>
      <c r="H258" s="71"/>
      <c r="I258" s="107"/>
      <c r="J258" s="71"/>
      <c r="K258" s="71"/>
      <c r="L258" s="71"/>
      <c r="M258" s="72"/>
      <c r="N258" s="246"/>
      <c r="O258" s="72"/>
      <c r="P258" s="109"/>
      <c r="Q258" s="71"/>
      <c r="R258" s="110"/>
      <c r="S258" s="72"/>
      <c r="T258" s="111"/>
      <c r="U258" s="72"/>
      <c r="V258" s="112"/>
      <c r="W258" s="71"/>
      <c r="X258" s="72"/>
      <c r="Y258" s="112"/>
      <c r="Z258" s="72"/>
      <c r="AA258" s="75"/>
      <c r="AB258" s="169"/>
      <c r="AC258" s="72"/>
      <c r="AD258" s="170"/>
      <c r="AE258" s="72"/>
      <c r="AF258" s="170"/>
      <c r="AG258" s="71"/>
      <c r="AH258" s="72"/>
      <c r="AI258" s="170"/>
      <c r="AJ258" s="71"/>
      <c r="AK258" s="72"/>
      <c r="AL258" s="170"/>
      <c r="AM258" s="72"/>
      <c r="AN258" s="111"/>
      <c r="AO258" s="72"/>
      <c r="AP258" s="156"/>
      <c r="AQ258" s="72"/>
      <c r="AR258" s="156"/>
      <c r="AS258" s="72"/>
      <c r="AT258" s="160"/>
      <c r="AU258" s="72"/>
      <c r="AV258" s="156"/>
      <c r="AW258" s="71"/>
      <c r="AX258" s="72"/>
      <c r="AY258" s="111"/>
      <c r="AZ258" s="71"/>
      <c r="BA258" s="72"/>
      <c r="BB258" s="75"/>
    </row>
    <row r="259" ht="16.5" customHeight="1" outlineLevel="1">
      <c r="A259" s="75"/>
      <c r="B259" s="105"/>
      <c r="C259" s="106"/>
      <c r="D259" s="72"/>
      <c r="E259" s="107"/>
      <c r="F259" s="71"/>
      <c r="G259" s="107"/>
      <c r="H259" s="71"/>
      <c r="I259" s="107"/>
      <c r="J259" s="71"/>
      <c r="K259" s="71"/>
      <c r="L259" s="71"/>
      <c r="M259" s="72"/>
      <c r="N259" s="246"/>
      <c r="O259" s="72"/>
      <c r="P259" s="109"/>
      <c r="Q259" s="71"/>
      <c r="R259" s="110"/>
      <c r="S259" s="72"/>
      <c r="T259" s="111"/>
      <c r="U259" s="72"/>
      <c r="V259" s="112"/>
      <c r="W259" s="71"/>
      <c r="X259" s="72"/>
      <c r="Y259" s="112"/>
      <c r="Z259" s="72"/>
      <c r="AA259" s="75"/>
      <c r="AB259" s="169"/>
      <c r="AC259" s="72"/>
      <c r="AD259" s="170"/>
      <c r="AE259" s="72"/>
      <c r="AF259" s="170"/>
      <c r="AG259" s="71"/>
      <c r="AH259" s="72"/>
      <c r="AI259" s="170"/>
      <c r="AJ259" s="71"/>
      <c r="AK259" s="72"/>
      <c r="AL259" s="170"/>
      <c r="AM259" s="72"/>
      <c r="AN259" s="111"/>
      <c r="AO259" s="72"/>
      <c r="AP259" s="156"/>
      <c r="AQ259" s="72"/>
      <c r="AR259" s="156"/>
      <c r="AS259" s="72"/>
      <c r="AT259" s="160"/>
      <c r="AU259" s="72"/>
      <c r="AV259" s="156"/>
      <c r="AW259" s="71"/>
      <c r="AX259" s="72"/>
      <c r="AY259" s="111"/>
      <c r="AZ259" s="71"/>
      <c r="BA259" s="72"/>
      <c r="BB259" s="75"/>
    </row>
    <row r="260" ht="16.5" customHeight="1" outlineLevel="1">
      <c r="A260" s="75"/>
      <c r="B260" s="105"/>
      <c r="C260" s="106"/>
      <c r="D260" s="72"/>
      <c r="E260" s="107"/>
      <c r="F260" s="71"/>
      <c r="G260" s="107"/>
      <c r="H260" s="71"/>
      <c r="I260" s="107"/>
      <c r="J260" s="71"/>
      <c r="K260" s="71"/>
      <c r="L260" s="71"/>
      <c r="M260" s="72"/>
      <c r="N260" s="246"/>
      <c r="O260" s="72"/>
      <c r="P260" s="109"/>
      <c r="Q260" s="71"/>
      <c r="R260" s="110"/>
      <c r="S260" s="72"/>
      <c r="T260" s="111"/>
      <c r="U260" s="72"/>
      <c r="V260" s="112"/>
      <c r="W260" s="71"/>
      <c r="X260" s="72"/>
      <c r="Y260" s="112"/>
      <c r="Z260" s="72"/>
      <c r="AA260" s="75"/>
      <c r="AB260" s="169"/>
      <c r="AC260" s="72"/>
      <c r="AD260" s="170"/>
      <c r="AE260" s="72"/>
      <c r="AF260" s="170"/>
      <c r="AG260" s="71"/>
      <c r="AH260" s="72"/>
      <c r="AI260" s="170"/>
      <c r="AJ260" s="71"/>
      <c r="AK260" s="72"/>
      <c r="AL260" s="170"/>
      <c r="AM260" s="72"/>
      <c r="AN260" s="111"/>
      <c r="AO260" s="72"/>
      <c r="AP260" s="156"/>
      <c r="AQ260" s="72"/>
      <c r="AR260" s="156"/>
      <c r="AS260" s="72"/>
      <c r="AT260" s="160"/>
      <c r="AU260" s="72"/>
      <c r="AV260" s="156"/>
      <c r="AW260" s="71"/>
      <c r="AX260" s="72"/>
      <c r="AY260" s="111"/>
      <c r="AZ260" s="71"/>
      <c r="BA260" s="72"/>
      <c r="BB260" s="75"/>
    </row>
    <row r="261" ht="16.5" customHeight="1" outlineLevel="1">
      <c r="A261" s="75"/>
      <c r="B261" s="105"/>
      <c r="C261" s="106"/>
      <c r="D261" s="72"/>
      <c r="E261" s="107"/>
      <c r="F261" s="71"/>
      <c r="G261" s="107"/>
      <c r="H261" s="71"/>
      <c r="I261" s="107"/>
      <c r="J261" s="71"/>
      <c r="K261" s="71"/>
      <c r="L261" s="71"/>
      <c r="M261" s="72"/>
      <c r="N261" s="246"/>
      <c r="O261" s="72"/>
      <c r="P261" s="109"/>
      <c r="Q261" s="71"/>
      <c r="R261" s="110"/>
      <c r="S261" s="72"/>
      <c r="T261" s="111"/>
      <c r="U261" s="72"/>
      <c r="V261" s="112"/>
      <c r="W261" s="71"/>
      <c r="X261" s="72"/>
      <c r="Y261" s="112"/>
      <c r="Z261" s="72"/>
      <c r="AA261" s="75"/>
      <c r="AB261" s="169"/>
      <c r="AC261" s="72"/>
      <c r="AD261" s="170"/>
      <c r="AE261" s="72"/>
      <c r="AF261" s="170"/>
      <c r="AG261" s="71"/>
      <c r="AH261" s="72"/>
      <c r="AI261" s="170"/>
      <c r="AJ261" s="71"/>
      <c r="AK261" s="72"/>
      <c r="AL261" s="170"/>
      <c r="AM261" s="72"/>
      <c r="AN261" s="111"/>
      <c r="AO261" s="72"/>
      <c r="AP261" s="156"/>
      <c r="AQ261" s="72"/>
      <c r="AR261" s="156"/>
      <c r="AS261" s="72"/>
      <c r="AT261" s="160"/>
      <c r="AU261" s="72"/>
      <c r="AV261" s="156"/>
      <c r="AW261" s="71"/>
      <c r="AX261" s="72"/>
      <c r="AY261" s="111"/>
      <c r="AZ261" s="71"/>
      <c r="BA261" s="72"/>
      <c r="BB261" s="75"/>
    </row>
    <row r="262" ht="16.5" customHeight="1" outlineLevel="1">
      <c r="A262" s="75"/>
      <c r="B262" s="105"/>
      <c r="C262" s="106"/>
      <c r="D262" s="72"/>
      <c r="E262" s="107"/>
      <c r="F262" s="71"/>
      <c r="G262" s="107"/>
      <c r="H262" s="71"/>
      <c r="I262" s="107"/>
      <c r="J262" s="71"/>
      <c r="K262" s="71"/>
      <c r="L262" s="71"/>
      <c r="M262" s="72"/>
      <c r="N262" s="246"/>
      <c r="O262" s="72"/>
      <c r="P262" s="109"/>
      <c r="Q262" s="71"/>
      <c r="R262" s="110"/>
      <c r="S262" s="72"/>
      <c r="T262" s="111"/>
      <c r="U262" s="72"/>
      <c r="V262" s="112"/>
      <c r="W262" s="71"/>
      <c r="X262" s="72"/>
      <c r="Y262" s="112"/>
      <c r="Z262" s="72"/>
      <c r="AA262" s="75"/>
      <c r="AB262" s="169"/>
      <c r="AC262" s="72"/>
      <c r="AD262" s="170"/>
      <c r="AE262" s="72"/>
      <c r="AF262" s="170"/>
      <c r="AG262" s="71"/>
      <c r="AH262" s="72"/>
      <c r="AI262" s="170"/>
      <c r="AJ262" s="71"/>
      <c r="AK262" s="72"/>
      <c r="AL262" s="170"/>
      <c r="AM262" s="72"/>
      <c r="AN262" s="111"/>
      <c r="AO262" s="72"/>
      <c r="AP262" s="156"/>
      <c r="AQ262" s="72"/>
      <c r="AR262" s="156"/>
      <c r="AS262" s="72"/>
      <c r="AT262" s="160"/>
      <c r="AU262" s="72"/>
      <c r="AV262" s="156"/>
      <c r="AW262" s="71"/>
      <c r="AX262" s="72"/>
      <c r="AY262" s="111"/>
      <c r="AZ262" s="71"/>
      <c r="BA262" s="72"/>
      <c r="BB262" s="75"/>
    </row>
    <row r="263" ht="16.5" customHeight="1" outlineLevel="1">
      <c r="A263" s="75"/>
      <c r="B263" s="105"/>
      <c r="C263" s="106"/>
      <c r="D263" s="72"/>
      <c r="E263" s="107"/>
      <c r="F263" s="71"/>
      <c r="G263" s="107"/>
      <c r="H263" s="71"/>
      <c r="I263" s="107"/>
      <c r="J263" s="71"/>
      <c r="K263" s="71"/>
      <c r="L263" s="71"/>
      <c r="M263" s="72"/>
      <c r="N263" s="246"/>
      <c r="O263" s="72"/>
      <c r="P263" s="109"/>
      <c r="Q263" s="71"/>
      <c r="R263" s="110"/>
      <c r="S263" s="72"/>
      <c r="T263" s="111"/>
      <c r="U263" s="72"/>
      <c r="V263" s="112"/>
      <c r="W263" s="71"/>
      <c r="X263" s="72"/>
      <c r="Y263" s="112"/>
      <c r="Z263" s="72"/>
      <c r="AA263" s="75"/>
      <c r="AB263" s="169"/>
      <c r="AC263" s="72"/>
      <c r="AD263" s="170"/>
      <c r="AE263" s="72"/>
      <c r="AF263" s="170"/>
      <c r="AG263" s="71"/>
      <c r="AH263" s="72"/>
      <c r="AI263" s="170"/>
      <c r="AJ263" s="71"/>
      <c r="AK263" s="72"/>
      <c r="AL263" s="170"/>
      <c r="AM263" s="72"/>
      <c r="AN263" s="111"/>
      <c r="AO263" s="72"/>
      <c r="AP263" s="156"/>
      <c r="AQ263" s="72"/>
      <c r="AR263" s="156"/>
      <c r="AS263" s="72"/>
      <c r="AT263" s="160"/>
      <c r="AU263" s="72"/>
      <c r="AV263" s="156"/>
      <c r="AW263" s="71"/>
      <c r="AX263" s="72"/>
      <c r="AY263" s="111"/>
      <c r="AZ263" s="71"/>
      <c r="BA263" s="72"/>
      <c r="BB263" s="75"/>
    </row>
    <row r="264" ht="16.5" customHeight="1" outlineLevel="1">
      <c r="A264" s="75"/>
      <c r="B264" s="105"/>
      <c r="C264" s="106"/>
      <c r="D264" s="72"/>
      <c r="E264" s="107"/>
      <c r="F264" s="71"/>
      <c r="G264" s="107"/>
      <c r="H264" s="71"/>
      <c r="I264" s="107"/>
      <c r="J264" s="71"/>
      <c r="K264" s="71"/>
      <c r="L264" s="71"/>
      <c r="M264" s="72"/>
      <c r="N264" s="246"/>
      <c r="O264" s="72"/>
      <c r="P264" s="109"/>
      <c r="Q264" s="71"/>
      <c r="R264" s="110"/>
      <c r="S264" s="72"/>
      <c r="T264" s="111"/>
      <c r="U264" s="72"/>
      <c r="V264" s="112"/>
      <c r="W264" s="71"/>
      <c r="X264" s="72"/>
      <c r="Y264" s="112"/>
      <c r="Z264" s="72"/>
      <c r="AA264" s="75"/>
      <c r="AB264" s="169"/>
      <c r="AC264" s="72"/>
      <c r="AD264" s="170"/>
      <c r="AE264" s="72"/>
      <c r="AF264" s="170"/>
      <c r="AG264" s="71"/>
      <c r="AH264" s="72"/>
      <c r="AI264" s="170"/>
      <c r="AJ264" s="71"/>
      <c r="AK264" s="72"/>
      <c r="AL264" s="170"/>
      <c r="AM264" s="72"/>
      <c r="AN264" s="111"/>
      <c r="AO264" s="72"/>
      <c r="AP264" s="156"/>
      <c r="AQ264" s="72"/>
      <c r="AR264" s="156"/>
      <c r="AS264" s="72"/>
      <c r="AT264" s="160"/>
      <c r="AU264" s="72"/>
      <c r="AV264" s="156"/>
      <c r="AW264" s="71"/>
      <c r="AX264" s="72"/>
      <c r="AY264" s="111"/>
      <c r="AZ264" s="71"/>
      <c r="BA264" s="72"/>
      <c r="BB264" s="75"/>
    </row>
    <row r="265" ht="16.5" customHeight="1" outlineLevel="1">
      <c r="A265" s="75"/>
      <c r="B265" s="105"/>
      <c r="C265" s="106"/>
      <c r="D265" s="72"/>
      <c r="E265" s="107"/>
      <c r="F265" s="71"/>
      <c r="G265" s="107"/>
      <c r="H265" s="71"/>
      <c r="I265" s="107"/>
      <c r="J265" s="71"/>
      <c r="K265" s="71"/>
      <c r="L265" s="71"/>
      <c r="M265" s="72"/>
      <c r="N265" s="246"/>
      <c r="O265" s="72"/>
      <c r="P265" s="109"/>
      <c r="Q265" s="71"/>
      <c r="R265" s="110"/>
      <c r="S265" s="72"/>
      <c r="T265" s="111"/>
      <c r="U265" s="72"/>
      <c r="V265" s="112"/>
      <c r="W265" s="71"/>
      <c r="X265" s="72"/>
      <c r="Y265" s="112"/>
      <c r="Z265" s="72"/>
      <c r="AA265" s="75"/>
      <c r="AB265" s="169"/>
      <c r="AC265" s="72"/>
      <c r="AD265" s="170"/>
      <c r="AE265" s="72"/>
      <c r="AF265" s="170"/>
      <c r="AG265" s="71"/>
      <c r="AH265" s="72"/>
      <c r="AI265" s="170"/>
      <c r="AJ265" s="71"/>
      <c r="AK265" s="72"/>
      <c r="AL265" s="170"/>
      <c r="AM265" s="72"/>
      <c r="AN265" s="111"/>
      <c r="AO265" s="72"/>
      <c r="AP265" s="156"/>
      <c r="AQ265" s="72"/>
      <c r="AR265" s="156"/>
      <c r="AS265" s="72"/>
      <c r="AT265" s="160"/>
      <c r="AU265" s="72"/>
      <c r="AV265" s="156"/>
      <c r="AW265" s="71"/>
      <c r="AX265" s="72"/>
      <c r="AY265" s="111"/>
      <c r="AZ265" s="71"/>
      <c r="BA265" s="72"/>
      <c r="BB265" s="75"/>
    </row>
    <row r="266" ht="16.5" customHeight="1" outlineLevel="1">
      <c r="A266" s="75"/>
      <c r="B266" s="105"/>
      <c r="C266" s="106"/>
      <c r="D266" s="72"/>
      <c r="E266" s="107"/>
      <c r="F266" s="71"/>
      <c r="G266" s="107"/>
      <c r="H266" s="71"/>
      <c r="I266" s="107"/>
      <c r="J266" s="71"/>
      <c r="K266" s="71"/>
      <c r="L266" s="71"/>
      <c r="M266" s="72"/>
      <c r="N266" s="246"/>
      <c r="O266" s="72"/>
      <c r="P266" s="109"/>
      <c r="Q266" s="71"/>
      <c r="R266" s="110"/>
      <c r="S266" s="72"/>
      <c r="T266" s="111"/>
      <c r="U266" s="72"/>
      <c r="V266" s="112"/>
      <c r="W266" s="71"/>
      <c r="X266" s="72"/>
      <c r="Y266" s="112"/>
      <c r="Z266" s="72"/>
      <c r="AA266" s="75"/>
      <c r="AB266" s="169"/>
      <c r="AC266" s="72"/>
      <c r="AD266" s="170"/>
      <c r="AE266" s="72"/>
      <c r="AF266" s="170"/>
      <c r="AG266" s="71"/>
      <c r="AH266" s="72"/>
      <c r="AI266" s="170"/>
      <c r="AJ266" s="71"/>
      <c r="AK266" s="72"/>
      <c r="AL266" s="170"/>
      <c r="AM266" s="72"/>
      <c r="AN266" s="111"/>
      <c r="AO266" s="72"/>
      <c r="AP266" s="156"/>
      <c r="AQ266" s="72"/>
      <c r="AR266" s="156"/>
      <c r="AS266" s="72"/>
      <c r="AT266" s="160"/>
      <c r="AU266" s="72"/>
      <c r="AV266" s="156"/>
      <c r="AW266" s="71"/>
      <c r="AX266" s="72"/>
      <c r="AY266" s="111"/>
      <c r="AZ266" s="71"/>
      <c r="BA266" s="72"/>
      <c r="BB266" s="75"/>
    </row>
    <row r="267" ht="16.5" customHeight="1" outlineLevel="1">
      <c r="A267" s="75"/>
      <c r="B267" s="105"/>
      <c r="C267" s="106"/>
      <c r="D267" s="72"/>
      <c r="E267" s="107"/>
      <c r="F267" s="71"/>
      <c r="G267" s="107"/>
      <c r="H267" s="71"/>
      <c r="I267" s="107"/>
      <c r="J267" s="71"/>
      <c r="K267" s="71"/>
      <c r="L267" s="71"/>
      <c r="M267" s="72"/>
      <c r="N267" s="246"/>
      <c r="O267" s="72"/>
      <c r="P267" s="109"/>
      <c r="Q267" s="71"/>
      <c r="R267" s="110"/>
      <c r="S267" s="72"/>
      <c r="T267" s="111"/>
      <c r="U267" s="72"/>
      <c r="V267" s="112"/>
      <c r="W267" s="71"/>
      <c r="X267" s="72"/>
      <c r="Y267" s="112"/>
      <c r="Z267" s="72"/>
      <c r="AA267" s="75"/>
      <c r="AB267" s="169"/>
      <c r="AC267" s="72"/>
      <c r="AD267" s="170"/>
      <c r="AE267" s="72"/>
      <c r="AF267" s="170"/>
      <c r="AG267" s="71"/>
      <c r="AH267" s="72"/>
      <c r="AI267" s="170"/>
      <c r="AJ267" s="71"/>
      <c r="AK267" s="72"/>
      <c r="AL267" s="170"/>
      <c r="AM267" s="72"/>
      <c r="AN267" s="111"/>
      <c r="AO267" s="72"/>
      <c r="AP267" s="156"/>
      <c r="AQ267" s="72"/>
      <c r="AR267" s="156"/>
      <c r="AS267" s="72"/>
      <c r="AT267" s="160"/>
      <c r="AU267" s="72"/>
      <c r="AV267" s="156"/>
      <c r="AW267" s="71"/>
      <c r="AX267" s="72"/>
      <c r="AY267" s="111"/>
      <c r="AZ267" s="71"/>
      <c r="BA267" s="72"/>
      <c r="BB267" s="75"/>
    </row>
    <row r="268" ht="16.5" customHeight="1" outlineLevel="1">
      <c r="A268" s="75"/>
      <c r="B268" s="105"/>
      <c r="C268" s="106"/>
      <c r="D268" s="72"/>
      <c r="E268" s="107"/>
      <c r="F268" s="71"/>
      <c r="G268" s="107"/>
      <c r="H268" s="71"/>
      <c r="I268" s="107"/>
      <c r="J268" s="71"/>
      <c r="K268" s="71"/>
      <c r="L268" s="71"/>
      <c r="M268" s="72"/>
      <c r="N268" s="246"/>
      <c r="O268" s="72"/>
      <c r="P268" s="109"/>
      <c r="Q268" s="71"/>
      <c r="R268" s="110"/>
      <c r="S268" s="72"/>
      <c r="T268" s="111"/>
      <c r="U268" s="72"/>
      <c r="V268" s="112"/>
      <c r="W268" s="71"/>
      <c r="X268" s="72"/>
      <c r="Y268" s="112"/>
      <c r="Z268" s="72"/>
      <c r="AA268" s="75"/>
      <c r="AB268" s="169"/>
      <c r="AC268" s="72"/>
      <c r="AD268" s="170"/>
      <c r="AE268" s="72"/>
      <c r="AF268" s="170"/>
      <c r="AG268" s="71"/>
      <c r="AH268" s="72"/>
      <c r="AI268" s="170"/>
      <c r="AJ268" s="71"/>
      <c r="AK268" s="72"/>
      <c r="AL268" s="170"/>
      <c r="AM268" s="72"/>
      <c r="AN268" s="111"/>
      <c r="AO268" s="72"/>
      <c r="AP268" s="156"/>
      <c r="AQ268" s="72"/>
      <c r="AR268" s="156"/>
      <c r="AS268" s="72"/>
      <c r="AT268" s="160"/>
      <c r="AU268" s="72"/>
      <c r="AV268" s="156"/>
      <c r="AW268" s="71"/>
      <c r="AX268" s="72"/>
      <c r="AY268" s="111"/>
      <c r="AZ268" s="71"/>
      <c r="BA268" s="72"/>
      <c r="BB268" s="75"/>
    </row>
    <row r="269" ht="16.5" customHeight="1" outlineLevel="1">
      <c r="A269" s="75"/>
      <c r="B269" s="105"/>
      <c r="C269" s="106"/>
      <c r="D269" s="72"/>
      <c r="E269" s="107"/>
      <c r="F269" s="71"/>
      <c r="G269" s="107"/>
      <c r="H269" s="71"/>
      <c r="I269" s="107"/>
      <c r="J269" s="71"/>
      <c r="K269" s="71"/>
      <c r="L269" s="71"/>
      <c r="M269" s="72"/>
      <c r="N269" s="246"/>
      <c r="O269" s="72"/>
      <c r="P269" s="109"/>
      <c r="Q269" s="71"/>
      <c r="R269" s="110"/>
      <c r="S269" s="72"/>
      <c r="T269" s="111"/>
      <c r="U269" s="72"/>
      <c r="V269" s="112"/>
      <c r="W269" s="71"/>
      <c r="X269" s="72"/>
      <c r="Y269" s="112"/>
      <c r="Z269" s="72"/>
      <c r="AA269" s="75"/>
      <c r="AB269" s="169"/>
      <c r="AC269" s="72"/>
      <c r="AD269" s="170"/>
      <c r="AE269" s="72"/>
      <c r="AF269" s="170"/>
      <c r="AG269" s="71"/>
      <c r="AH269" s="72"/>
      <c r="AI269" s="170"/>
      <c r="AJ269" s="71"/>
      <c r="AK269" s="72"/>
      <c r="AL269" s="170"/>
      <c r="AM269" s="72"/>
      <c r="AN269" s="111"/>
      <c r="AO269" s="72"/>
      <c r="AP269" s="156"/>
      <c r="AQ269" s="72"/>
      <c r="AR269" s="156"/>
      <c r="AS269" s="72"/>
      <c r="AT269" s="160"/>
      <c r="AU269" s="72"/>
      <c r="AV269" s="156"/>
      <c r="AW269" s="71"/>
      <c r="AX269" s="72"/>
      <c r="AY269" s="111"/>
      <c r="AZ269" s="71"/>
      <c r="BA269" s="72"/>
      <c r="BB269" s="75"/>
    </row>
    <row r="270" ht="16.5" customHeight="1" outlineLevel="1">
      <c r="A270" s="75"/>
      <c r="B270" s="105"/>
      <c r="C270" s="106"/>
      <c r="D270" s="72"/>
      <c r="E270" s="107"/>
      <c r="F270" s="71"/>
      <c r="G270" s="107"/>
      <c r="H270" s="71"/>
      <c r="I270" s="107"/>
      <c r="J270" s="71"/>
      <c r="K270" s="71"/>
      <c r="L270" s="71"/>
      <c r="M270" s="72"/>
      <c r="N270" s="246"/>
      <c r="O270" s="72"/>
      <c r="P270" s="109"/>
      <c r="Q270" s="71"/>
      <c r="R270" s="110"/>
      <c r="S270" s="72"/>
      <c r="T270" s="111"/>
      <c r="U270" s="72"/>
      <c r="V270" s="112"/>
      <c r="W270" s="71"/>
      <c r="X270" s="72"/>
      <c r="Y270" s="112"/>
      <c r="Z270" s="72"/>
      <c r="AA270" s="75"/>
      <c r="AB270" s="169"/>
      <c r="AC270" s="72"/>
      <c r="AD270" s="170"/>
      <c r="AE270" s="72"/>
      <c r="AF270" s="170"/>
      <c r="AG270" s="71"/>
      <c r="AH270" s="72"/>
      <c r="AI270" s="170"/>
      <c r="AJ270" s="71"/>
      <c r="AK270" s="72"/>
      <c r="AL270" s="170"/>
      <c r="AM270" s="72"/>
      <c r="AN270" s="111"/>
      <c r="AO270" s="72"/>
      <c r="AP270" s="156"/>
      <c r="AQ270" s="72"/>
      <c r="AR270" s="156"/>
      <c r="AS270" s="72"/>
      <c r="AT270" s="160"/>
      <c r="AU270" s="72"/>
      <c r="AV270" s="156"/>
      <c r="AW270" s="71"/>
      <c r="AX270" s="72"/>
      <c r="AY270" s="111"/>
      <c r="AZ270" s="71"/>
      <c r="BA270" s="72"/>
      <c r="BB270" s="75"/>
    </row>
    <row r="271" ht="16.5" customHeight="1" outlineLevel="1">
      <c r="A271" s="75"/>
      <c r="B271" s="105"/>
      <c r="C271" s="106"/>
      <c r="D271" s="72"/>
      <c r="E271" s="107"/>
      <c r="F271" s="71"/>
      <c r="G271" s="107"/>
      <c r="H271" s="71"/>
      <c r="I271" s="107"/>
      <c r="J271" s="71"/>
      <c r="K271" s="71"/>
      <c r="L271" s="71"/>
      <c r="M271" s="72"/>
      <c r="N271" s="246"/>
      <c r="O271" s="72"/>
      <c r="P271" s="109"/>
      <c r="Q271" s="71"/>
      <c r="R271" s="110"/>
      <c r="S271" s="72"/>
      <c r="T271" s="111"/>
      <c r="U271" s="72"/>
      <c r="V271" s="112"/>
      <c r="W271" s="71"/>
      <c r="X271" s="72"/>
      <c r="Y271" s="112"/>
      <c r="Z271" s="72"/>
      <c r="AA271" s="75"/>
      <c r="AB271" s="169"/>
      <c r="AC271" s="72"/>
      <c r="AD271" s="170"/>
      <c r="AE271" s="72"/>
      <c r="AF271" s="170"/>
      <c r="AG271" s="71"/>
      <c r="AH271" s="72"/>
      <c r="AI271" s="170"/>
      <c r="AJ271" s="71"/>
      <c r="AK271" s="72"/>
      <c r="AL271" s="170"/>
      <c r="AM271" s="72"/>
      <c r="AN271" s="111"/>
      <c r="AO271" s="72"/>
      <c r="AP271" s="156"/>
      <c r="AQ271" s="72"/>
      <c r="AR271" s="156"/>
      <c r="AS271" s="72"/>
      <c r="AT271" s="160"/>
      <c r="AU271" s="72"/>
      <c r="AV271" s="156"/>
      <c r="AW271" s="71"/>
      <c r="AX271" s="72"/>
      <c r="AY271" s="111"/>
      <c r="AZ271" s="71"/>
      <c r="BA271" s="72"/>
      <c r="BB271" s="75"/>
    </row>
    <row r="272" ht="16.5" customHeight="1" outlineLevel="1">
      <c r="A272" s="75"/>
      <c r="B272" s="105"/>
      <c r="C272" s="106"/>
      <c r="D272" s="72"/>
      <c r="E272" s="107"/>
      <c r="F272" s="71"/>
      <c r="G272" s="107"/>
      <c r="H272" s="71"/>
      <c r="I272" s="107"/>
      <c r="J272" s="71"/>
      <c r="K272" s="71"/>
      <c r="L272" s="71"/>
      <c r="M272" s="72"/>
      <c r="N272" s="246"/>
      <c r="O272" s="72"/>
      <c r="P272" s="109"/>
      <c r="Q272" s="71"/>
      <c r="R272" s="110"/>
      <c r="S272" s="72"/>
      <c r="T272" s="111"/>
      <c r="U272" s="72"/>
      <c r="V272" s="112"/>
      <c r="W272" s="71"/>
      <c r="X272" s="72"/>
      <c r="Y272" s="112"/>
      <c r="Z272" s="72"/>
      <c r="AA272" s="75"/>
      <c r="AB272" s="169"/>
      <c r="AC272" s="72"/>
      <c r="AD272" s="170"/>
      <c r="AE272" s="72"/>
      <c r="AF272" s="170"/>
      <c r="AG272" s="71"/>
      <c r="AH272" s="72"/>
      <c r="AI272" s="170"/>
      <c r="AJ272" s="71"/>
      <c r="AK272" s="72"/>
      <c r="AL272" s="170"/>
      <c r="AM272" s="72"/>
      <c r="AN272" s="111"/>
      <c r="AO272" s="72"/>
      <c r="AP272" s="156"/>
      <c r="AQ272" s="72"/>
      <c r="AR272" s="156"/>
      <c r="AS272" s="72"/>
      <c r="AT272" s="160"/>
      <c r="AU272" s="72"/>
      <c r="AV272" s="156"/>
      <c r="AW272" s="71"/>
      <c r="AX272" s="72"/>
      <c r="AY272" s="111"/>
      <c r="AZ272" s="71"/>
      <c r="BA272" s="72"/>
      <c r="BB272" s="75"/>
    </row>
    <row r="273" ht="16.5" customHeight="1" outlineLevel="1">
      <c r="A273" s="75"/>
      <c r="B273" s="105"/>
      <c r="C273" s="106"/>
      <c r="D273" s="72"/>
      <c r="E273" s="107"/>
      <c r="F273" s="71"/>
      <c r="G273" s="107"/>
      <c r="H273" s="71"/>
      <c r="I273" s="107"/>
      <c r="J273" s="71"/>
      <c r="K273" s="71"/>
      <c r="L273" s="71"/>
      <c r="M273" s="72"/>
      <c r="N273" s="246"/>
      <c r="O273" s="72"/>
      <c r="P273" s="109"/>
      <c r="Q273" s="71"/>
      <c r="R273" s="110"/>
      <c r="S273" s="72"/>
      <c r="T273" s="111"/>
      <c r="U273" s="72"/>
      <c r="V273" s="112"/>
      <c r="W273" s="71"/>
      <c r="X273" s="72"/>
      <c r="Y273" s="112"/>
      <c r="Z273" s="72"/>
      <c r="AA273" s="75"/>
      <c r="AB273" s="169"/>
      <c r="AC273" s="72"/>
      <c r="AD273" s="170"/>
      <c r="AE273" s="72"/>
      <c r="AF273" s="170"/>
      <c r="AG273" s="71"/>
      <c r="AH273" s="72"/>
      <c r="AI273" s="170"/>
      <c r="AJ273" s="71"/>
      <c r="AK273" s="72"/>
      <c r="AL273" s="170"/>
      <c r="AM273" s="72"/>
      <c r="AN273" s="111"/>
      <c r="AO273" s="72"/>
      <c r="AP273" s="156"/>
      <c r="AQ273" s="72"/>
      <c r="AR273" s="156"/>
      <c r="AS273" s="72"/>
      <c r="AT273" s="160"/>
      <c r="AU273" s="72"/>
      <c r="AV273" s="156"/>
      <c r="AW273" s="71"/>
      <c r="AX273" s="72"/>
      <c r="AY273" s="111"/>
      <c r="AZ273" s="71"/>
      <c r="BA273" s="72"/>
      <c r="BB273" s="75"/>
    </row>
    <row r="274" ht="16.5" customHeight="1" outlineLevel="1">
      <c r="A274" s="75"/>
      <c r="B274" s="105"/>
      <c r="C274" s="106"/>
      <c r="D274" s="72"/>
      <c r="E274" s="107"/>
      <c r="F274" s="71"/>
      <c r="G274" s="107"/>
      <c r="H274" s="71"/>
      <c r="I274" s="107"/>
      <c r="J274" s="71"/>
      <c r="K274" s="71"/>
      <c r="L274" s="71"/>
      <c r="M274" s="72"/>
      <c r="N274" s="246"/>
      <c r="O274" s="72"/>
      <c r="P274" s="109"/>
      <c r="Q274" s="71"/>
      <c r="R274" s="110"/>
      <c r="S274" s="72"/>
      <c r="T274" s="111"/>
      <c r="U274" s="72"/>
      <c r="V274" s="112"/>
      <c r="W274" s="71"/>
      <c r="X274" s="72"/>
      <c r="Y274" s="112"/>
      <c r="Z274" s="72"/>
      <c r="AA274" s="75"/>
      <c r="AB274" s="169"/>
      <c r="AC274" s="72"/>
      <c r="AD274" s="170"/>
      <c r="AE274" s="72"/>
      <c r="AF274" s="170"/>
      <c r="AG274" s="71"/>
      <c r="AH274" s="72"/>
      <c r="AI274" s="170"/>
      <c r="AJ274" s="71"/>
      <c r="AK274" s="72"/>
      <c r="AL274" s="170"/>
      <c r="AM274" s="72"/>
      <c r="AN274" s="111"/>
      <c r="AO274" s="72"/>
      <c r="AP274" s="156"/>
      <c r="AQ274" s="72"/>
      <c r="AR274" s="156"/>
      <c r="AS274" s="72"/>
      <c r="AT274" s="160"/>
      <c r="AU274" s="72"/>
      <c r="AV274" s="156"/>
      <c r="AW274" s="71"/>
      <c r="AX274" s="72"/>
      <c r="AY274" s="111"/>
      <c r="AZ274" s="71"/>
      <c r="BA274" s="72"/>
      <c r="BB274" s="75"/>
    </row>
    <row r="275" ht="16.5" customHeight="1" outlineLevel="1">
      <c r="A275" s="75"/>
      <c r="B275" s="105"/>
      <c r="C275" s="106"/>
      <c r="D275" s="72"/>
      <c r="E275" s="107"/>
      <c r="F275" s="71"/>
      <c r="G275" s="107"/>
      <c r="H275" s="71"/>
      <c r="I275" s="107"/>
      <c r="J275" s="71"/>
      <c r="K275" s="71"/>
      <c r="L275" s="71"/>
      <c r="M275" s="72"/>
      <c r="N275" s="246"/>
      <c r="O275" s="72"/>
      <c r="P275" s="109"/>
      <c r="Q275" s="71"/>
      <c r="R275" s="110"/>
      <c r="S275" s="72"/>
      <c r="T275" s="111"/>
      <c r="U275" s="72"/>
      <c r="V275" s="112"/>
      <c r="W275" s="71"/>
      <c r="X275" s="72"/>
      <c r="Y275" s="112"/>
      <c r="Z275" s="72"/>
      <c r="AA275" s="75"/>
      <c r="AB275" s="169"/>
      <c r="AC275" s="72"/>
      <c r="AD275" s="170"/>
      <c r="AE275" s="72"/>
      <c r="AF275" s="170"/>
      <c r="AG275" s="71"/>
      <c r="AH275" s="72"/>
      <c r="AI275" s="170"/>
      <c r="AJ275" s="71"/>
      <c r="AK275" s="72"/>
      <c r="AL275" s="170"/>
      <c r="AM275" s="72"/>
      <c r="AN275" s="111"/>
      <c r="AO275" s="72"/>
      <c r="AP275" s="156"/>
      <c r="AQ275" s="72"/>
      <c r="AR275" s="156"/>
      <c r="AS275" s="72"/>
      <c r="AT275" s="160"/>
      <c r="AU275" s="72"/>
      <c r="AV275" s="156"/>
      <c r="AW275" s="71"/>
      <c r="AX275" s="72"/>
      <c r="AY275" s="111"/>
      <c r="AZ275" s="71"/>
      <c r="BA275" s="72"/>
      <c r="BB275" s="75"/>
    </row>
    <row r="276" ht="16.5" customHeight="1" outlineLevel="1">
      <c r="A276" s="75"/>
      <c r="B276" s="105"/>
      <c r="C276" s="106"/>
      <c r="D276" s="72"/>
      <c r="E276" s="107"/>
      <c r="F276" s="71"/>
      <c r="G276" s="107"/>
      <c r="H276" s="71"/>
      <c r="I276" s="107"/>
      <c r="J276" s="71"/>
      <c r="K276" s="71"/>
      <c r="L276" s="71"/>
      <c r="M276" s="72"/>
      <c r="N276" s="246"/>
      <c r="O276" s="72"/>
      <c r="P276" s="109"/>
      <c r="Q276" s="71"/>
      <c r="R276" s="110"/>
      <c r="S276" s="72"/>
      <c r="T276" s="111"/>
      <c r="U276" s="72"/>
      <c r="V276" s="112"/>
      <c r="W276" s="71"/>
      <c r="X276" s="72"/>
      <c r="Y276" s="112"/>
      <c r="Z276" s="72"/>
      <c r="AA276" s="75"/>
      <c r="AB276" s="169"/>
      <c r="AC276" s="72"/>
      <c r="AD276" s="170"/>
      <c r="AE276" s="72"/>
      <c r="AF276" s="170"/>
      <c r="AG276" s="71"/>
      <c r="AH276" s="72"/>
      <c r="AI276" s="170"/>
      <c r="AJ276" s="71"/>
      <c r="AK276" s="72"/>
      <c r="AL276" s="170"/>
      <c r="AM276" s="72"/>
      <c r="AN276" s="111"/>
      <c r="AO276" s="72"/>
      <c r="AP276" s="156"/>
      <c r="AQ276" s="72"/>
      <c r="AR276" s="156"/>
      <c r="AS276" s="72"/>
      <c r="AT276" s="160"/>
      <c r="AU276" s="72"/>
      <c r="AV276" s="156"/>
      <c r="AW276" s="71"/>
      <c r="AX276" s="72"/>
      <c r="AY276" s="111"/>
      <c r="AZ276" s="71"/>
      <c r="BA276" s="72"/>
      <c r="BB276" s="75"/>
    </row>
    <row r="277" ht="16.5" customHeight="1" outlineLevel="1">
      <c r="A277" s="75"/>
      <c r="B277" s="105"/>
      <c r="C277" s="106"/>
      <c r="D277" s="72"/>
      <c r="E277" s="107"/>
      <c r="F277" s="71"/>
      <c r="G277" s="107"/>
      <c r="H277" s="71"/>
      <c r="I277" s="107"/>
      <c r="J277" s="71"/>
      <c r="K277" s="71"/>
      <c r="L277" s="71"/>
      <c r="M277" s="72"/>
      <c r="N277" s="246"/>
      <c r="O277" s="72"/>
      <c r="P277" s="109"/>
      <c r="Q277" s="71"/>
      <c r="R277" s="110"/>
      <c r="S277" s="72"/>
      <c r="T277" s="111"/>
      <c r="U277" s="72"/>
      <c r="V277" s="112"/>
      <c r="W277" s="71"/>
      <c r="X277" s="72"/>
      <c r="Y277" s="112"/>
      <c r="Z277" s="72"/>
      <c r="AA277" s="75"/>
      <c r="AB277" s="169"/>
      <c r="AC277" s="72"/>
      <c r="AD277" s="170"/>
      <c r="AE277" s="72"/>
      <c r="AF277" s="170"/>
      <c r="AG277" s="71"/>
      <c r="AH277" s="72"/>
      <c r="AI277" s="170"/>
      <c r="AJ277" s="71"/>
      <c r="AK277" s="72"/>
      <c r="AL277" s="170"/>
      <c r="AM277" s="72"/>
      <c r="AN277" s="111"/>
      <c r="AO277" s="72"/>
      <c r="AP277" s="156"/>
      <c r="AQ277" s="72"/>
      <c r="AR277" s="156"/>
      <c r="AS277" s="72"/>
      <c r="AT277" s="160"/>
      <c r="AU277" s="72"/>
      <c r="AV277" s="156"/>
      <c r="AW277" s="71"/>
      <c r="AX277" s="72"/>
      <c r="AY277" s="111"/>
      <c r="AZ277" s="71"/>
      <c r="BA277" s="72"/>
      <c r="BB277" s="75"/>
    </row>
    <row r="278" ht="16.5" customHeight="1" outlineLevel="1">
      <c r="A278" s="75"/>
      <c r="B278" s="105"/>
      <c r="C278" s="106"/>
      <c r="D278" s="72"/>
      <c r="E278" s="107"/>
      <c r="F278" s="71"/>
      <c r="G278" s="107"/>
      <c r="H278" s="71"/>
      <c r="I278" s="107"/>
      <c r="J278" s="71"/>
      <c r="K278" s="71"/>
      <c r="L278" s="71"/>
      <c r="M278" s="72"/>
      <c r="N278" s="246"/>
      <c r="O278" s="72"/>
      <c r="P278" s="109"/>
      <c r="Q278" s="71"/>
      <c r="R278" s="110"/>
      <c r="S278" s="72"/>
      <c r="T278" s="111"/>
      <c r="U278" s="72"/>
      <c r="V278" s="112"/>
      <c r="W278" s="71"/>
      <c r="X278" s="72"/>
      <c r="Y278" s="112"/>
      <c r="Z278" s="72"/>
      <c r="AA278" s="75"/>
      <c r="AB278" s="169"/>
      <c r="AC278" s="72"/>
      <c r="AD278" s="170"/>
      <c r="AE278" s="72"/>
      <c r="AF278" s="170"/>
      <c r="AG278" s="71"/>
      <c r="AH278" s="72"/>
      <c r="AI278" s="170"/>
      <c r="AJ278" s="71"/>
      <c r="AK278" s="72"/>
      <c r="AL278" s="170"/>
      <c r="AM278" s="72"/>
      <c r="AN278" s="111"/>
      <c r="AO278" s="72"/>
      <c r="AP278" s="156"/>
      <c r="AQ278" s="72"/>
      <c r="AR278" s="156"/>
      <c r="AS278" s="72"/>
      <c r="AT278" s="160"/>
      <c r="AU278" s="72"/>
      <c r="AV278" s="156"/>
      <c r="AW278" s="71"/>
      <c r="AX278" s="72"/>
      <c r="AY278" s="111"/>
      <c r="AZ278" s="71"/>
      <c r="BA278" s="72"/>
      <c r="BB278" s="75"/>
    </row>
    <row r="279" ht="16.5" customHeight="1" outlineLevel="1">
      <c r="A279" s="75"/>
      <c r="B279" s="105"/>
      <c r="C279" s="106"/>
      <c r="D279" s="72"/>
      <c r="E279" s="107"/>
      <c r="F279" s="71"/>
      <c r="G279" s="107"/>
      <c r="H279" s="71"/>
      <c r="I279" s="107"/>
      <c r="J279" s="71"/>
      <c r="K279" s="71"/>
      <c r="L279" s="71"/>
      <c r="M279" s="72"/>
      <c r="N279" s="246"/>
      <c r="O279" s="72"/>
      <c r="P279" s="109"/>
      <c r="Q279" s="71"/>
      <c r="R279" s="110"/>
      <c r="S279" s="72"/>
      <c r="T279" s="111"/>
      <c r="U279" s="72"/>
      <c r="V279" s="112"/>
      <c r="W279" s="71"/>
      <c r="X279" s="72"/>
      <c r="Y279" s="112"/>
      <c r="Z279" s="72"/>
      <c r="AA279" s="75"/>
      <c r="AB279" s="169"/>
      <c r="AC279" s="72"/>
      <c r="AD279" s="170"/>
      <c r="AE279" s="72"/>
      <c r="AF279" s="170"/>
      <c r="AG279" s="71"/>
      <c r="AH279" s="72"/>
      <c r="AI279" s="170"/>
      <c r="AJ279" s="71"/>
      <c r="AK279" s="72"/>
      <c r="AL279" s="170"/>
      <c r="AM279" s="72"/>
      <c r="AN279" s="111"/>
      <c r="AO279" s="72"/>
      <c r="AP279" s="156"/>
      <c r="AQ279" s="72"/>
      <c r="AR279" s="156"/>
      <c r="AS279" s="72"/>
      <c r="AT279" s="160"/>
      <c r="AU279" s="72"/>
      <c r="AV279" s="156"/>
      <c r="AW279" s="71"/>
      <c r="AX279" s="72"/>
      <c r="AY279" s="111"/>
      <c r="AZ279" s="71"/>
      <c r="BA279" s="72"/>
      <c r="BB279" s="75"/>
    </row>
    <row r="280" ht="16.5" customHeight="1" outlineLevel="1">
      <c r="A280" s="75"/>
      <c r="B280" s="105"/>
      <c r="C280" s="106"/>
      <c r="D280" s="72"/>
      <c r="E280" s="107"/>
      <c r="F280" s="71"/>
      <c r="G280" s="107"/>
      <c r="H280" s="71"/>
      <c r="I280" s="107"/>
      <c r="J280" s="71"/>
      <c r="K280" s="71"/>
      <c r="L280" s="71"/>
      <c r="M280" s="72"/>
      <c r="N280" s="246"/>
      <c r="O280" s="72"/>
      <c r="P280" s="109"/>
      <c r="Q280" s="71"/>
      <c r="R280" s="110"/>
      <c r="S280" s="72"/>
      <c r="T280" s="111"/>
      <c r="U280" s="72"/>
      <c r="V280" s="112"/>
      <c r="W280" s="71"/>
      <c r="X280" s="72"/>
      <c r="Y280" s="112"/>
      <c r="Z280" s="72"/>
      <c r="AA280" s="75"/>
      <c r="AB280" s="169"/>
      <c r="AC280" s="72"/>
      <c r="AD280" s="170"/>
      <c r="AE280" s="72"/>
      <c r="AF280" s="170"/>
      <c r="AG280" s="71"/>
      <c r="AH280" s="72"/>
      <c r="AI280" s="170"/>
      <c r="AJ280" s="71"/>
      <c r="AK280" s="72"/>
      <c r="AL280" s="170"/>
      <c r="AM280" s="72"/>
      <c r="AN280" s="111"/>
      <c r="AO280" s="72"/>
      <c r="AP280" s="156"/>
      <c r="AQ280" s="72"/>
      <c r="AR280" s="156"/>
      <c r="AS280" s="72"/>
      <c r="AT280" s="160"/>
      <c r="AU280" s="72"/>
      <c r="AV280" s="156"/>
      <c r="AW280" s="71"/>
      <c r="AX280" s="72"/>
      <c r="AY280" s="111"/>
      <c r="AZ280" s="71"/>
      <c r="BA280" s="72"/>
      <c r="BB280" s="75"/>
    </row>
    <row r="281" ht="16.5" customHeight="1" outlineLevel="1">
      <c r="A281" s="75"/>
      <c r="B281" s="105"/>
      <c r="C281" s="106"/>
      <c r="D281" s="72"/>
      <c r="E281" s="107"/>
      <c r="F281" s="71"/>
      <c r="G281" s="107"/>
      <c r="H281" s="71"/>
      <c r="I281" s="107"/>
      <c r="J281" s="71"/>
      <c r="K281" s="71"/>
      <c r="L281" s="71"/>
      <c r="M281" s="72"/>
      <c r="N281" s="246"/>
      <c r="O281" s="72"/>
      <c r="P281" s="109"/>
      <c r="Q281" s="71"/>
      <c r="R281" s="110"/>
      <c r="S281" s="72"/>
      <c r="T281" s="111"/>
      <c r="U281" s="72"/>
      <c r="V281" s="112"/>
      <c r="W281" s="71"/>
      <c r="X281" s="72"/>
      <c r="Y281" s="112"/>
      <c r="Z281" s="72"/>
      <c r="AA281" s="75"/>
      <c r="AB281" s="169"/>
      <c r="AC281" s="72"/>
      <c r="AD281" s="170"/>
      <c r="AE281" s="72"/>
      <c r="AF281" s="170"/>
      <c r="AG281" s="71"/>
      <c r="AH281" s="72"/>
      <c r="AI281" s="170"/>
      <c r="AJ281" s="71"/>
      <c r="AK281" s="72"/>
      <c r="AL281" s="170"/>
      <c r="AM281" s="72"/>
      <c r="AN281" s="111"/>
      <c r="AO281" s="72"/>
      <c r="AP281" s="156"/>
      <c r="AQ281" s="72"/>
      <c r="AR281" s="156"/>
      <c r="AS281" s="72"/>
      <c r="AT281" s="160"/>
      <c r="AU281" s="72"/>
      <c r="AV281" s="156"/>
      <c r="AW281" s="71"/>
      <c r="AX281" s="72"/>
      <c r="AY281" s="111"/>
      <c r="AZ281" s="71"/>
      <c r="BA281" s="72"/>
      <c r="BB281" s="75"/>
    </row>
    <row r="282" ht="16.5" customHeight="1" outlineLevel="1">
      <c r="A282" s="75"/>
      <c r="B282" s="105"/>
      <c r="C282" s="106"/>
      <c r="D282" s="72"/>
      <c r="E282" s="107"/>
      <c r="F282" s="71"/>
      <c r="G282" s="107"/>
      <c r="H282" s="71"/>
      <c r="I282" s="107"/>
      <c r="J282" s="71"/>
      <c r="K282" s="71"/>
      <c r="L282" s="71"/>
      <c r="M282" s="72"/>
      <c r="N282" s="246"/>
      <c r="O282" s="72"/>
      <c r="P282" s="109"/>
      <c r="Q282" s="71"/>
      <c r="R282" s="110"/>
      <c r="S282" s="72"/>
      <c r="T282" s="111"/>
      <c r="U282" s="72"/>
      <c r="V282" s="112"/>
      <c r="W282" s="71"/>
      <c r="X282" s="72"/>
      <c r="Y282" s="112"/>
      <c r="Z282" s="72"/>
      <c r="AA282" s="75"/>
      <c r="AB282" s="169"/>
      <c r="AC282" s="72"/>
      <c r="AD282" s="170"/>
      <c r="AE282" s="72"/>
      <c r="AF282" s="170"/>
      <c r="AG282" s="71"/>
      <c r="AH282" s="72"/>
      <c r="AI282" s="170"/>
      <c r="AJ282" s="71"/>
      <c r="AK282" s="72"/>
      <c r="AL282" s="170"/>
      <c r="AM282" s="72"/>
      <c r="AN282" s="111"/>
      <c r="AO282" s="72"/>
      <c r="AP282" s="156"/>
      <c r="AQ282" s="72"/>
      <c r="AR282" s="156"/>
      <c r="AS282" s="72"/>
      <c r="AT282" s="160"/>
      <c r="AU282" s="72"/>
      <c r="AV282" s="156"/>
      <c r="AW282" s="71"/>
      <c r="AX282" s="72"/>
      <c r="AY282" s="111"/>
      <c r="AZ282" s="71"/>
      <c r="BA282" s="72"/>
      <c r="BB282" s="75"/>
    </row>
    <row r="283" ht="16.5" customHeight="1" outlineLevel="1">
      <c r="A283" s="75"/>
      <c r="B283" s="105"/>
      <c r="C283" s="106"/>
      <c r="D283" s="72"/>
      <c r="E283" s="107"/>
      <c r="F283" s="71"/>
      <c r="G283" s="107"/>
      <c r="H283" s="71"/>
      <c r="I283" s="107"/>
      <c r="J283" s="71"/>
      <c r="K283" s="71"/>
      <c r="L283" s="71"/>
      <c r="M283" s="72"/>
      <c r="N283" s="246"/>
      <c r="O283" s="72"/>
      <c r="P283" s="109"/>
      <c r="Q283" s="71"/>
      <c r="R283" s="110"/>
      <c r="S283" s="72"/>
      <c r="T283" s="111"/>
      <c r="U283" s="72"/>
      <c r="V283" s="112"/>
      <c r="W283" s="71"/>
      <c r="X283" s="72"/>
      <c r="Y283" s="112"/>
      <c r="Z283" s="72"/>
      <c r="AA283" s="75"/>
      <c r="AB283" s="169"/>
      <c r="AC283" s="72"/>
      <c r="AD283" s="170"/>
      <c r="AE283" s="72"/>
      <c r="AF283" s="170"/>
      <c r="AG283" s="71"/>
      <c r="AH283" s="72"/>
      <c r="AI283" s="170"/>
      <c r="AJ283" s="71"/>
      <c r="AK283" s="72"/>
      <c r="AL283" s="170"/>
      <c r="AM283" s="72"/>
      <c r="AN283" s="111"/>
      <c r="AO283" s="72"/>
      <c r="AP283" s="156"/>
      <c r="AQ283" s="72"/>
      <c r="AR283" s="156"/>
      <c r="AS283" s="72"/>
      <c r="AT283" s="160"/>
      <c r="AU283" s="72"/>
      <c r="AV283" s="156"/>
      <c r="AW283" s="71"/>
      <c r="AX283" s="72"/>
      <c r="AY283" s="111"/>
      <c r="AZ283" s="71"/>
      <c r="BA283" s="72"/>
      <c r="BB283" s="75"/>
    </row>
    <row r="284" ht="16.5" customHeight="1" outlineLevel="1">
      <c r="A284" s="75"/>
      <c r="B284" s="105"/>
      <c r="C284" s="106"/>
      <c r="D284" s="72"/>
      <c r="E284" s="107"/>
      <c r="F284" s="71"/>
      <c r="G284" s="107"/>
      <c r="H284" s="71"/>
      <c r="I284" s="107"/>
      <c r="J284" s="71"/>
      <c r="K284" s="71"/>
      <c r="L284" s="71"/>
      <c r="M284" s="72"/>
      <c r="N284" s="246"/>
      <c r="O284" s="72"/>
      <c r="P284" s="109"/>
      <c r="Q284" s="71"/>
      <c r="R284" s="110"/>
      <c r="S284" s="72"/>
      <c r="T284" s="111"/>
      <c r="U284" s="72"/>
      <c r="V284" s="112"/>
      <c r="W284" s="71"/>
      <c r="X284" s="72"/>
      <c r="Y284" s="112"/>
      <c r="Z284" s="72"/>
      <c r="AA284" s="75"/>
      <c r="AB284" s="169"/>
      <c r="AC284" s="72"/>
      <c r="AD284" s="170"/>
      <c r="AE284" s="72"/>
      <c r="AF284" s="170"/>
      <c r="AG284" s="71"/>
      <c r="AH284" s="72"/>
      <c r="AI284" s="170"/>
      <c r="AJ284" s="71"/>
      <c r="AK284" s="72"/>
      <c r="AL284" s="170"/>
      <c r="AM284" s="72"/>
      <c r="AN284" s="111"/>
      <c r="AO284" s="72"/>
      <c r="AP284" s="156"/>
      <c r="AQ284" s="72"/>
      <c r="AR284" s="156"/>
      <c r="AS284" s="72"/>
      <c r="AT284" s="160"/>
      <c r="AU284" s="72"/>
      <c r="AV284" s="156"/>
      <c r="AW284" s="71"/>
      <c r="AX284" s="72"/>
      <c r="AY284" s="111"/>
      <c r="AZ284" s="71"/>
      <c r="BA284" s="72"/>
      <c r="BB284" s="75"/>
    </row>
    <row r="285" ht="16.5" customHeight="1" outlineLevel="1">
      <c r="A285" s="75"/>
      <c r="B285" s="105"/>
      <c r="C285" s="106"/>
      <c r="D285" s="72"/>
      <c r="E285" s="107"/>
      <c r="F285" s="71"/>
      <c r="G285" s="107"/>
      <c r="H285" s="71"/>
      <c r="I285" s="107"/>
      <c r="J285" s="71"/>
      <c r="K285" s="71"/>
      <c r="L285" s="71"/>
      <c r="M285" s="72"/>
      <c r="N285" s="246"/>
      <c r="O285" s="72"/>
      <c r="P285" s="109"/>
      <c r="Q285" s="71"/>
      <c r="R285" s="110"/>
      <c r="S285" s="72"/>
      <c r="T285" s="111"/>
      <c r="U285" s="72"/>
      <c r="V285" s="112"/>
      <c r="W285" s="71"/>
      <c r="X285" s="72"/>
      <c r="Y285" s="112"/>
      <c r="Z285" s="72"/>
      <c r="AA285" s="75"/>
      <c r="AB285" s="169"/>
      <c r="AC285" s="72"/>
      <c r="AD285" s="170"/>
      <c r="AE285" s="72"/>
      <c r="AF285" s="170"/>
      <c r="AG285" s="71"/>
      <c r="AH285" s="72"/>
      <c r="AI285" s="170"/>
      <c r="AJ285" s="71"/>
      <c r="AK285" s="72"/>
      <c r="AL285" s="170"/>
      <c r="AM285" s="72"/>
      <c r="AN285" s="111"/>
      <c r="AO285" s="72"/>
      <c r="AP285" s="156"/>
      <c r="AQ285" s="72"/>
      <c r="AR285" s="156"/>
      <c r="AS285" s="72"/>
      <c r="AT285" s="160"/>
      <c r="AU285" s="72"/>
      <c r="AV285" s="156"/>
      <c r="AW285" s="71"/>
      <c r="AX285" s="72"/>
      <c r="AY285" s="111"/>
      <c r="AZ285" s="71"/>
      <c r="BA285" s="72"/>
      <c r="BB285" s="75"/>
    </row>
    <row r="286" ht="16.5" customHeight="1" outlineLevel="1">
      <c r="A286" s="75"/>
      <c r="B286" s="105"/>
      <c r="C286" s="106"/>
      <c r="D286" s="72"/>
      <c r="E286" s="107"/>
      <c r="F286" s="71"/>
      <c r="G286" s="107"/>
      <c r="H286" s="71"/>
      <c r="I286" s="107"/>
      <c r="J286" s="71"/>
      <c r="K286" s="71"/>
      <c r="L286" s="71"/>
      <c r="M286" s="72"/>
      <c r="N286" s="246"/>
      <c r="O286" s="72"/>
      <c r="P286" s="109"/>
      <c r="Q286" s="71"/>
      <c r="R286" s="110"/>
      <c r="S286" s="72"/>
      <c r="T286" s="111"/>
      <c r="U286" s="72"/>
      <c r="V286" s="112"/>
      <c r="W286" s="71"/>
      <c r="X286" s="72"/>
      <c r="Y286" s="112"/>
      <c r="Z286" s="72"/>
      <c r="AA286" s="75"/>
      <c r="AB286" s="169"/>
      <c r="AC286" s="72"/>
      <c r="AD286" s="170"/>
      <c r="AE286" s="72"/>
      <c r="AF286" s="170"/>
      <c r="AG286" s="71"/>
      <c r="AH286" s="72"/>
      <c r="AI286" s="170"/>
      <c r="AJ286" s="71"/>
      <c r="AK286" s="72"/>
      <c r="AL286" s="170"/>
      <c r="AM286" s="72"/>
      <c r="AN286" s="111"/>
      <c r="AO286" s="72"/>
      <c r="AP286" s="156"/>
      <c r="AQ286" s="72"/>
      <c r="AR286" s="156"/>
      <c r="AS286" s="72"/>
      <c r="AT286" s="160"/>
      <c r="AU286" s="72"/>
      <c r="AV286" s="156"/>
      <c r="AW286" s="71"/>
      <c r="AX286" s="72"/>
      <c r="AY286" s="111"/>
      <c r="AZ286" s="71"/>
      <c r="BA286" s="72"/>
      <c r="BB286" s="75"/>
    </row>
    <row r="287" ht="16.5" customHeight="1" outlineLevel="1">
      <c r="A287" s="75"/>
      <c r="B287" s="105"/>
      <c r="C287" s="106"/>
      <c r="D287" s="72"/>
      <c r="E287" s="107"/>
      <c r="F287" s="71"/>
      <c r="G287" s="107"/>
      <c r="H287" s="71"/>
      <c r="I287" s="107"/>
      <c r="J287" s="71"/>
      <c r="K287" s="71"/>
      <c r="L287" s="71"/>
      <c r="M287" s="72"/>
      <c r="N287" s="246"/>
      <c r="O287" s="72"/>
      <c r="P287" s="109"/>
      <c r="Q287" s="71"/>
      <c r="R287" s="110"/>
      <c r="S287" s="72"/>
      <c r="T287" s="111"/>
      <c r="U287" s="72"/>
      <c r="V287" s="112"/>
      <c r="W287" s="71"/>
      <c r="X287" s="72"/>
      <c r="Y287" s="112"/>
      <c r="Z287" s="72"/>
      <c r="AA287" s="75"/>
      <c r="AB287" s="169"/>
      <c r="AC287" s="72"/>
      <c r="AD287" s="170"/>
      <c r="AE287" s="72"/>
      <c r="AF287" s="170"/>
      <c r="AG287" s="71"/>
      <c r="AH287" s="72"/>
      <c r="AI287" s="170"/>
      <c r="AJ287" s="71"/>
      <c r="AK287" s="72"/>
      <c r="AL287" s="170"/>
      <c r="AM287" s="72"/>
      <c r="AN287" s="111"/>
      <c r="AO287" s="72"/>
      <c r="AP287" s="156"/>
      <c r="AQ287" s="72"/>
      <c r="AR287" s="156"/>
      <c r="AS287" s="72"/>
      <c r="AT287" s="160"/>
      <c r="AU287" s="72"/>
      <c r="AV287" s="156"/>
      <c r="AW287" s="71"/>
      <c r="AX287" s="72"/>
      <c r="AY287" s="111"/>
      <c r="AZ287" s="71"/>
      <c r="BA287" s="72"/>
      <c r="BB287" s="75"/>
    </row>
    <row r="288" ht="16.5" customHeight="1" outlineLevel="1">
      <c r="A288" s="75"/>
      <c r="B288" s="105"/>
      <c r="C288" s="106"/>
      <c r="D288" s="72"/>
      <c r="E288" s="107"/>
      <c r="F288" s="71"/>
      <c r="G288" s="107"/>
      <c r="H288" s="71"/>
      <c r="I288" s="107"/>
      <c r="J288" s="71"/>
      <c r="K288" s="71"/>
      <c r="L288" s="71"/>
      <c r="M288" s="72"/>
      <c r="N288" s="246"/>
      <c r="O288" s="72"/>
      <c r="P288" s="109"/>
      <c r="Q288" s="71"/>
      <c r="R288" s="110"/>
      <c r="S288" s="72"/>
      <c r="T288" s="111"/>
      <c r="U288" s="72"/>
      <c r="V288" s="112"/>
      <c r="W288" s="71"/>
      <c r="X288" s="72"/>
      <c r="Y288" s="112"/>
      <c r="Z288" s="72"/>
      <c r="AA288" s="75"/>
      <c r="AB288" s="169"/>
      <c r="AC288" s="72"/>
      <c r="AD288" s="170"/>
      <c r="AE288" s="72"/>
      <c r="AF288" s="170"/>
      <c r="AG288" s="71"/>
      <c r="AH288" s="72"/>
      <c r="AI288" s="170"/>
      <c r="AJ288" s="71"/>
      <c r="AK288" s="72"/>
      <c r="AL288" s="170"/>
      <c r="AM288" s="72"/>
      <c r="AN288" s="111"/>
      <c r="AO288" s="72"/>
      <c r="AP288" s="156"/>
      <c r="AQ288" s="72"/>
      <c r="AR288" s="156"/>
      <c r="AS288" s="72"/>
      <c r="AT288" s="160"/>
      <c r="AU288" s="72"/>
      <c r="AV288" s="156"/>
      <c r="AW288" s="71"/>
      <c r="AX288" s="72"/>
      <c r="AY288" s="111"/>
      <c r="AZ288" s="71"/>
      <c r="BA288" s="72"/>
      <c r="BB288" s="75"/>
    </row>
    <row r="289" ht="16.5" customHeight="1" outlineLevel="1">
      <c r="A289" s="75"/>
      <c r="B289" s="105"/>
      <c r="C289" s="106"/>
      <c r="D289" s="72"/>
      <c r="E289" s="107"/>
      <c r="F289" s="71"/>
      <c r="G289" s="107"/>
      <c r="H289" s="71"/>
      <c r="I289" s="107"/>
      <c r="J289" s="71"/>
      <c r="K289" s="71"/>
      <c r="L289" s="71"/>
      <c r="M289" s="72"/>
      <c r="N289" s="246"/>
      <c r="O289" s="72"/>
      <c r="P289" s="109"/>
      <c r="Q289" s="71"/>
      <c r="R289" s="110"/>
      <c r="S289" s="72"/>
      <c r="T289" s="111"/>
      <c r="U289" s="72"/>
      <c r="V289" s="112"/>
      <c r="W289" s="71"/>
      <c r="X289" s="72"/>
      <c r="Y289" s="112"/>
      <c r="Z289" s="72"/>
      <c r="AA289" s="75"/>
      <c r="AB289" s="169"/>
      <c r="AC289" s="72"/>
      <c r="AD289" s="170"/>
      <c r="AE289" s="72"/>
      <c r="AF289" s="170"/>
      <c r="AG289" s="71"/>
      <c r="AH289" s="72"/>
      <c r="AI289" s="170"/>
      <c r="AJ289" s="71"/>
      <c r="AK289" s="72"/>
      <c r="AL289" s="170"/>
      <c r="AM289" s="72"/>
      <c r="AN289" s="111"/>
      <c r="AO289" s="72"/>
      <c r="AP289" s="156"/>
      <c r="AQ289" s="72"/>
      <c r="AR289" s="156"/>
      <c r="AS289" s="72"/>
      <c r="AT289" s="160"/>
      <c r="AU289" s="72"/>
      <c r="AV289" s="156"/>
      <c r="AW289" s="71"/>
      <c r="AX289" s="72"/>
      <c r="AY289" s="111"/>
      <c r="AZ289" s="71"/>
      <c r="BA289" s="72"/>
      <c r="BB289" s="75"/>
    </row>
    <row r="290" ht="16.5" customHeight="1" outlineLevel="1">
      <c r="A290" s="75"/>
      <c r="B290" s="105"/>
      <c r="C290" s="106"/>
      <c r="D290" s="72"/>
      <c r="E290" s="107"/>
      <c r="F290" s="71"/>
      <c r="G290" s="107"/>
      <c r="H290" s="71"/>
      <c r="I290" s="107"/>
      <c r="J290" s="71"/>
      <c r="K290" s="71"/>
      <c r="L290" s="71"/>
      <c r="M290" s="72"/>
      <c r="N290" s="246"/>
      <c r="O290" s="72"/>
      <c r="P290" s="109"/>
      <c r="Q290" s="71"/>
      <c r="R290" s="110"/>
      <c r="S290" s="72"/>
      <c r="T290" s="111"/>
      <c r="U290" s="72"/>
      <c r="V290" s="112"/>
      <c r="W290" s="71"/>
      <c r="X290" s="72"/>
      <c r="Y290" s="112"/>
      <c r="Z290" s="72"/>
      <c r="AA290" s="75"/>
      <c r="AB290" s="169"/>
      <c r="AC290" s="72"/>
      <c r="AD290" s="170"/>
      <c r="AE290" s="72"/>
      <c r="AF290" s="170"/>
      <c r="AG290" s="71"/>
      <c r="AH290" s="72"/>
      <c r="AI290" s="170"/>
      <c r="AJ290" s="71"/>
      <c r="AK290" s="72"/>
      <c r="AL290" s="170"/>
      <c r="AM290" s="72"/>
      <c r="AN290" s="111"/>
      <c r="AO290" s="72"/>
      <c r="AP290" s="156"/>
      <c r="AQ290" s="72"/>
      <c r="AR290" s="156"/>
      <c r="AS290" s="72"/>
      <c r="AT290" s="160"/>
      <c r="AU290" s="72"/>
      <c r="AV290" s="156"/>
      <c r="AW290" s="71"/>
      <c r="AX290" s="72"/>
      <c r="AY290" s="111"/>
      <c r="AZ290" s="71"/>
      <c r="BA290" s="72"/>
      <c r="BB290" s="75"/>
    </row>
    <row r="291" ht="16.5" customHeight="1" outlineLevel="1">
      <c r="A291" s="75"/>
      <c r="B291" s="105"/>
      <c r="C291" s="106"/>
      <c r="D291" s="72"/>
      <c r="E291" s="107"/>
      <c r="F291" s="71"/>
      <c r="G291" s="107"/>
      <c r="H291" s="71"/>
      <c r="I291" s="107"/>
      <c r="J291" s="71"/>
      <c r="K291" s="71"/>
      <c r="L291" s="71"/>
      <c r="M291" s="72"/>
      <c r="N291" s="246"/>
      <c r="O291" s="72"/>
      <c r="P291" s="109"/>
      <c r="Q291" s="71"/>
      <c r="R291" s="110"/>
      <c r="S291" s="72"/>
      <c r="T291" s="111"/>
      <c r="U291" s="72"/>
      <c r="V291" s="112"/>
      <c r="W291" s="71"/>
      <c r="X291" s="72"/>
      <c r="Y291" s="112"/>
      <c r="Z291" s="72"/>
      <c r="AA291" s="75"/>
      <c r="AB291" s="169"/>
      <c r="AC291" s="72"/>
      <c r="AD291" s="170"/>
      <c r="AE291" s="72"/>
      <c r="AF291" s="170"/>
      <c r="AG291" s="71"/>
      <c r="AH291" s="72"/>
      <c r="AI291" s="170"/>
      <c r="AJ291" s="71"/>
      <c r="AK291" s="72"/>
      <c r="AL291" s="170"/>
      <c r="AM291" s="72"/>
      <c r="AN291" s="111"/>
      <c r="AO291" s="72"/>
      <c r="AP291" s="156"/>
      <c r="AQ291" s="72"/>
      <c r="AR291" s="156"/>
      <c r="AS291" s="72"/>
      <c r="AT291" s="160"/>
      <c r="AU291" s="72"/>
      <c r="AV291" s="156"/>
      <c r="AW291" s="71"/>
      <c r="AX291" s="72"/>
      <c r="AY291" s="111"/>
      <c r="AZ291" s="71"/>
      <c r="BA291" s="72"/>
      <c r="BB291" s="75"/>
    </row>
    <row r="292" ht="16.5" customHeight="1" outlineLevel="1">
      <c r="A292" s="75"/>
      <c r="B292" s="105"/>
      <c r="C292" s="106"/>
      <c r="D292" s="72"/>
      <c r="E292" s="107"/>
      <c r="F292" s="71"/>
      <c r="G292" s="107"/>
      <c r="H292" s="71"/>
      <c r="I292" s="107"/>
      <c r="J292" s="71"/>
      <c r="K292" s="71"/>
      <c r="L292" s="71"/>
      <c r="M292" s="72"/>
      <c r="N292" s="246"/>
      <c r="O292" s="72"/>
      <c r="P292" s="109"/>
      <c r="Q292" s="71"/>
      <c r="R292" s="110"/>
      <c r="S292" s="72"/>
      <c r="T292" s="111"/>
      <c r="U292" s="72"/>
      <c r="V292" s="112"/>
      <c r="W292" s="71"/>
      <c r="X292" s="72"/>
      <c r="Y292" s="112"/>
      <c r="Z292" s="72"/>
      <c r="AA292" s="75"/>
      <c r="AB292" s="169"/>
      <c r="AC292" s="72"/>
      <c r="AD292" s="170"/>
      <c r="AE292" s="72"/>
      <c r="AF292" s="170"/>
      <c r="AG292" s="71"/>
      <c r="AH292" s="72"/>
      <c r="AI292" s="170"/>
      <c r="AJ292" s="71"/>
      <c r="AK292" s="72"/>
      <c r="AL292" s="170"/>
      <c r="AM292" s="72"/>
      <c r="AN292" s="111"/>
      <c r="AO292" s="72"/>
      <c r="AP292" s="156"/>
      <c r="AQ292" s="72"/>
      <c r="AR292" s="156"/>
      <c r="AS292" s="72"/>
      <c r="AT292" s="160"/>
      <c r="AU292" s="72"/>
      <c r="AV292" s="156"/>
      <c r="AW292" s="71"/>
      <c r="AX292" s="72"/>
      <c r="AY292" s="111"/>
      <c r="AZ292" s="71"/>
      <c r="BA292" s="72"/>
      <c r="BB292" s="75"/>
    </row>
    <row r="293" ht="16.5" customHeight="1" outlineLevel="1">
      <c r="A293" s="75"/>
      <c r="B293" s="105"/>
      <c r="C293" s="106"/>
      <c r="D293" s="72"/>
      <c r="E293" s="107"/>
      <c r="F293" s="71"/>
      <c r="G293" s="107"/>
      <c r="H293" s="71"/>
      <c r="I293" s="107"/>
      <c r="J293" s="71"/>
      <c r="K293" s="71"/>
      <c r="L293" s="71"/>
      <c r="M293" s="72"/>
      <c r="N293" s="246"/>
      <c r="O293" s="72"/>
      <c r="P293" s="109"/>
      <c r="Q293" s="71"/>
      <c r="R293" s="110"/>
      <c r="S293" s="72"/>
      <c r="T293" s="111"/>
      <c r="U293" s="72"/>
      <c r="V293" s="112"/>
      <c r="W293" s="71"/>
      <c r="X293" s="72"/>
      <c r="Y293" s="112"/>
      <c r="Z293" s="72"/>
      <c r="AA293" s="75"/>
      <c r="AB293" s="169"/>
      <c r="AC293" s="72"/>
      <c r="AD293" s="170"/>
      <c r="AE293" s="72"/>
      <c r="AF293" s="170"/>
      <c r="AG293" s="71"/>
      <c r="AH293" s="72"/>
      <c r="AI293" s="170"/>
      <c r="AJ293" s="71"/>
      <c r="AK293" s="72"/>
      <c r="AL293" s="170"/>
      <c r="AM293" s="72"/>
      <c r="AN293" s="111"/>
      <c r="AO293" s="72"/>
      <c r="AP293" s="156"/>
      <c r="AQ293" s="72"/>
      <c r="AR293" s="156"/>
      <c r="AS293" s="72"/>
      <c r="AT293" s="160"/>
      <c r="AU293" s="72"/>
      <c r="AV293" s="156"/>
      <c r="AW293" s="71"/>
      <c r="AX293" s="72"/>
      <c r="AY293" s="111"/>
      <c r="AZ293" s="71"/>
      <c r="BA293" s="72"/>
      <c r="BB293" s="75"/>
    </row>
    <row r="294" ht="16.5" customHeight="1" outlineLevel="1">
      <c r="A294" s="75"/>
      <c r="B294" s="105"/>
      <c r="C294" s="106"/>
      <c r="D294" s="72"/>
      <c r="E294" s="107"/>
      <c r="F294" s="71"/>
      <c r="G294" s="107"/>
      <c r="H294" s="71"/>
      <c r="I294" s="107"/>
      <c r="J294" s="71"/>
      <c r="K294" s="71"/>
      <c r="L294" s="71"/>
      <c r="M294" s="72"/>
      <c r="N294" s="246"/>
      <c r="O294" s="72"/>
      <c r="P294" s="109"/>
      <c r="Q294" s="71"/>
      <c r="R294" s="110"/>
      <c r="S294" s="72"/>
      <c r="T294" s="111"/>
      <c r="U294" s="72"/>
      <c r="V294" s="112"/>
      <c r="W294" s="71"/>
      <c r="X294" s="72"/>
      <c r="Y294" s="112"/>
      <c r="Z294" s="72"/>
      <c r="AA294" s="75"/>
      <c r="AB294" s="169"/>
      <c r="AC294" s="72"/>
      <c r="AD294" s="170"/>
      <c r="AE294" s="72"/>
      <c r="AF294" s="170"/>
      <c r="AG294" s="71"/>
      <c r="AH294" s="72"/>
      <c r="AI294" s="170"/>
      <c r="AJ294" s="71"/>
      <c r="AK294" s="72"/>
      <c r="AL294" s="170"/>
      <c r="AM294" s="72"/>
      <c r="AN294" s="111"/>
      <c r="AO294" s="72"/>
      <c r="AP294" s="156"/>
      <c r="AQ294" s="72"/>
      <c r="AR294" s="156"/>
      <c r="AS294" s="72"/>
      <c r="AT294" s="160"/>
      <c r="AU294" s="72"/>
      <c r="AV294" s="156"/>
      <c r="AW294" s="71"/>
      <c r="AX294" s="72"/>
      <c r="AY294" s="111"/>
      <c r="AZ294" s="71"/>
      <c r="BA294" s="72"/>
      <c r="BB294" s="75"/>
    </row>
    <row r="295" ht="16.5" customHeight="1" outlineLevel="1">
      <c r="A295" s="75"/>
      <c r="B295" s="105"/>
      <c r="C295" s="106"/>
      <c r="D295" s="72"/>
      <c r="E295" s="107"/>
      <c r="F295" s="71"/>
      <c r="G295" s="107"/>
      <c r="H295" s="71"/>
      <c r="I295" s="107"/>
      <c r="J295" s="71"/>
      <c r="K295" s="71"/>
      <c r="L295" s="71"/>
      <c r="M295" s="72"/>
      <c r="N295" s="246"/>
      <c r="O295" s="72"/>
      <c r="P295" s="109"/>
      <c r="Q295" s="71"/>
      <c r="R295" s="110"/>
      <c r="S295" s="72"/>
      <c r="T295" s="111"/>
      <c r="U295" s="72"/>
      <c r="V295" s="112"/>
      <c r="W295" s="71"/>
      <c r="X295" s="72"/>
      <c r="Y295" s="112"/>
      <c r="Z295" s="72"/>
      <c r="AA295" s="75"/>
      <c r="AB295" s="169"/>
      <c r="AC295" s="72"/>
      <c r="AD295" s="170"/>
      <c r="AE295" s="72"/>
      <c r="AF295" s="170"/>
      <c r="AG295" s="71"/>
      <c r="AH295" s="72"/>
      <c r="AI295" s="170"/>
      <c r="AJ295" s="71"/>
      <c r="AK295" s="72"/>
      <c r="AL295" s="170"/>
      <c r="AM295" s="72"/>
      <c r="AN295" s="111"/>
      <c r="AO295" s="72"/>
      <c r="AP295" s="156"/>
      <c r="AQ295" s="72"/>
      <c r="AR295" s="156"/>
      <c r="AS295" s="72"/>
      <c r="AT295" s="160"/>
      <c r="AU295" s="72"/>
      <c r="AV295" s="156"/>
      <c r="AW295" s="71"/>
      <c r="AX295" s="72"/>
      <c r="AY295" s="111"/>
      <c r="AZ295" s="71"/>
      <c r="BA295" s="72"/>
      <c r="BB295" s="75"/>
    </row>
    <row r="296" ht="16.5" customHeight="1" outlineLevel="1">
      <c r="A296" s="75"/>
      <c r="B296" s="105"/>
      <c r="C296" s="106"/>
      <c r="D296" s="72"/>
      <c r="E296" s="107"/>
      <c r="F296" s="71"/>
      <c r="G296" s="107"/>
      <c r="H296" s="71"/>
      <c r="I296" s="107"/>
      <c r="J296" s="71"/>
      <c r="K296" s="71"/>
      <c r="L296" s="71"/>
      <c r="M296" s="72"/>
      <c r="N296" s="246"/>
      <c r="O296" s="72"/>
      <c r="P296" s="109"/>
      <c r="Q296" s="71"/>
      <c r="R296" s="110"/>
      <c r="S296" s="72"/>
      <c r="T296" s="111"/>
      <c r="U296" s="72"/>
      <c r="V296" s="112"/>
      <c r="W296" s="71"/>
      <c r="X296" s="72"/>
      <c r="Y296" s="112"/>
      <c r="Z296" s="72"/>
      <c r="AA296" s="75"/>
      <c r="AB296" s="169"/>
      <c r="AC296" s="72"/>
      <c r="AD296" s="170"/>
      <c r="AE296" s="72"/>
      <c r="AF296" s="170"/>
      <c r="AG296" s="71"/>
      <c r="AH296" s="72"/>
      <c r="AI296" s="170"/>
      <c r="AJ296" s="71"/>
      <c r="AK296" s="72"/>
      <c r="AL296" s="170"/>
      <c r="AM296" s="72"/>
      <c r="AN296" s="111"/>
      <c r="AO296" s="72"/>
      <c r="AP296" s="156"/>
      <c r="AQ296" s="72"/>
      <c r="AR296" s="156"/>
      <c r="AS296" s="72"/>
      <c r="AT296" s="160"/>
      <c r="AU296" s="72"/>
      <c r="AV296" s="156"/>
      <c r="AW296" s="71"/>
      <c r="AX296" s="72"/>
      <c r="AY296" s="111"/>
      <c r="AZ296" s="71"/>
      <c r="BA296" s="72"/>
      <c r="BB296" s="75"/>
    </row>
    <row r="297" ht="16.5" customHeight="1" outlineLevel="1">
      <c r="A297" s="75"/>
      <c r="B297" s="105"/>
      <c r="C297" s="106"/>
      <c r="D297" s="72"/>
      <c r="E297" s="107"/>
      <c r="F297" s="71"/>
      <c r="G297" s="107"/>
      <c r="H297" s="71"/>
      <c r="I297" s="107"/>
      <c r="J297" s="71"/>
      <c r="K297" s="71"/>
      <c r="L297" s="71"/>
      <c r="M297" s="72"/>
      <c r="N297" s="246"/>
      <c r="O297" s="72"/>
      <c r="P297" s="109"/>
      <c r="Q297" s="71"/>
      <c r="R297" s="110"/>
      <c r="S297" s="72"/>
      <c r="T297" s="111"/>
      <c r="U297" s="72"/>
      <c r="V297" s="112"/>
      <c r="W297" s="71"/>
      <c r="X297" s="72"/>
      <c r="Y297" s="112"/>
      <c r="Z297" s="72"/>
      <c r="AA297" s="75"/>
      <c r="AB297" s="169"/>
      <c r="AC297" s="72"/>
      <c r="AD297" s="170"/>
      <c r="AE297" s="72"/>
      <c r="AF297" s="170"/>
      <c r="AG297" s="71"/>
      <c r="AH297" s="72"/>
      <c r="AI297" s="170"/>
      <c r="AJ297" s="71"/>
      <c r="AK297" s="72"/>
      <c r="AL297" s="170"/>
      <c r="AM297" s="72"/>
      <c r="AN297" s="111"/>
      <c r="AO297" s="72"/>
      <c r="AP297" s="156"/>
      <c r="AQ297" s="72"/>
      <c r="AR297" s="156"/>
      <c r="AS297" s="72"/>
      <c r="AT297" s="160"/>
      <c r="AU297" s="72"/>
      <c r="AV297" s="156"/>
      <c r="AW297" s="71"/>
      <c r="AX297" s="72"/>
      <c r="AY297" s="111"/>
      <c r="AZ297" s="71"/>
      <c r="BA297" s="72"/>
      <c r="BB297" s="75"/>
    </row>
    <row r="298" ht="16.5" customHeight="1" outlineLevel="1">
      <c r="A298" s="75"/>
      <c r="B298" s="105"/>
      <c r="C298" s="106"/>
      <c r="D298" s="72"/>
      <c r="E298" s="107"/>
      <c r="F298" s="71"/>
      <c r="G298" s="107"/>
      <c r="H298" s="71"/>
      <c r="I298" s="107"/>
      <c r="J298" s="71"/>
      <c r="K298" s="71"/>
      <c r="L298" s="71"/>
      <c r="M298" s="72"/>
      <c r="N298" s="246"/>
      <c r="O298" s="72"/>
      <c r="P298" s="109"/>
      <c r="Q298" s="71"/>
      <c r="R298" s="110"/>
      <c r="S298" s="72"/>
      <c r="T298" s="111"/>
      <c r="U298" s="72"/>
      <c r="V298" s="112"/>
      <c r="W298" s="71"/>
      <c r="X298" s="72"/>
      <c r="Y298" s="112"/>
      <c r="Z298" s="72"/>
      <c r="AA298" s="75"/>
      <c r="AB298" s="169"/>
      <c r="AC298" s="72"/>
      <c r="AD298" s="170"/>
      <c r="AE298" s="72"/>
      <c r="AF298" s="170"/>
      <c r="AG298" s="71"/>
      <c r="AH298" s="72"/>
      <c r="AI298" s="170"/>
      <c r="AJ298" s="71"/>
      <c r="AK298" s="72"/>
      <c r="AL298" s="170"/>
      <c r="AM298" s="72"/>
      <c r="AN298" s="111"/>
      <c r="AO298" s="72"/>
      <c r="AP298" s="156"/>
      <c r="AQ298" s="72"/>
      <c r="AR298" s="156"/>
      <c r="AS298" s="72"/>
      <c r="AT298" s="160"/>
      <c r="AU298" s="72"/>
      <c r="AV298" s="156"/>
      <c r="AW298" s="71"/>
      <c r="AX298" s="72"/>
      <c r="AY298" s="111"/>
      <c r="AZ298" s="71"/>
      <c r="BA298" s="72"/>
      <c r="BB298" s="75"/>
    </row>
    <row r="299" ht="16.5" customHeight="1" outlineLevel="1">
      <c r="A299" s="75"/>
      <c r="B299" s="105"/>
      <c r="C299" s="106"/>
      <c r="D299" s="72"/>
      <c r="E299" s="107"/>
      <c r="F299" s="71"/>
      <c r="G299" s="107"/>
      <c r="H299" s="71"/>
      <c r="I299" s="107"/>
      <c r="J299" s="71"/>
      <c r="K299" s="71"/>
      <c r="L299" s="71"/>
      <c r="M299" s="72"/>
      <c r="N299" s="246"/>
      <c r="O299" s="72"/>
      <c r="P299" s="109"/>
      <c r="Q299" s="71"/>
      <c r="R299" s="110"/>
      <c r="S299" s="72"/>
      <c r="T299" s="111"/>
      <c r="U299" s="72"/>
      <c r="V299" s="112"/>
      <c r="W299" s="71"/>
      <c r="X299" s="72"/>
      <c r="Y299" s="112"/>
      <c r="Z299" s="72"/>
      <c r="AA299" s="75"/>
      <c r="AB299" s="169"/>
      <c r="AC299" s="72"/>
      <c r="AD299" s="170"/>
      <c r="AE299" s="72"/>
      <c r="AF299" s="170"/>
      <c r="AG299" s="71"/>
      <c r="AH299" s="72"/>
      <c r="AI299" s="170"/>
      <c r="AJ299" s="71"/>
      <c r="AK299" s="72"/>
      <c r="AL299" s="170"/>
      <c r="AM299" s="72"/>
      <c r="AN299" s="111"/>
      <c r="AO299" s="72"/>
      <c r="AP299" s="156"/>
      <c r="AQ299" s="72"/>
      <c r="AR299" s="156"/>
      <c r="AS299" s="72"/>
      <c r="AT299" s="160"/>
      <c r="AU299" s="72"/>
      <c r="AV299" s="156"/>
      <c r="AW299" s="71"/>
      <c r="AX299" s="72"/>
      <c r="AY299" s="111"/>
      <c r="AZ299" s="71"/>
      <c r="BA299" s="72"/>
      <c r="BB299" s="75"/>
    </row>
    <row r="300" ht="16.5" customHeight="1" outlineLevel="1">
      <c r="A300" s="75"/>
      <c r="B300" s="105"/>
      <c r="C300" s="106"/>
      <c r="D300" s="72"/>
      <c r="E300" s="107"/>
      <c r="F300" s="71"/>
      <c r="G300" s="107"/>
      <c r="H300" s="71"/>
      <c r="I300" s="107"/>
      <c r="J300" s="71"/>
      <c r="K300" s="71"/>
      <c r="L300" s="71"/>
      <c r="M300" s="72"/>
      <c r="N300" s="246"/>
      <c r="O300" s="72"/>
      <c r="P300" s="109"/>
      <c r="Q300" s="71"/>
      <c r="R300" s="110"/>
      <c r="S300" s="72"/>
      <c r="T300" s="111"/>
      <c r="U300" s="72"/>
      <c r="V300" s="112"/>
      <c r="W300" s="71"/>
      <c r="X300" s="72"/>
      <c r="Y300" s="112"/>
      <c r="Z300" s="72"/>
      <c r="AA300" s="75"/>
      <c r="AB300" s="169"/>
      <c r="AC300" s="72"/>
      <c r="AD300" s="170"/>
      <c r="AE300" s="72"/>
      <c r="AF300" s="170"/>
      <c r="AG300" s="71"/>
      <c r="AH300" s="72"/>
      <c r="AI300" s="170"/>
      <c r="AJ300" s="71"/>
      <c r="AK300" s="72"/>
      <c r="AL300" s="170"/>
      <c r="AM300" s="72"/>
      <c r="AN300" s="111"/>
      <c r="AO300" s="72"/>
      <c r="AP300" s="156"/>
      <c r="AQ300" s="72"/>
      <c r="AR300" s="156"/>
      <c r="AS300" s="72"/>
      <c r="AT300" s="160"/>
      <c r="AU300" s="72"/>
      <c r="AV300" s="156"/>
      <c r="AW300" s="71"/>
      <c r="AX300" s="72"/>
      <c r="AY300" s="111"/>
      <c r="AZ300" s="71"/>
      <c r="BA300" s="72"/>
      <c r="BB300" s="75"/>
    </row>
    <row r="301" ht="16.5" customHeight="1" outlineLevel="1">
      <c r="A301" s="75"/>
      <c r="B301" s="105"/>
      <c r="C301" s="106"/>
      <c r="D301" s="72"/>
      <c r="E301" s="107"/>
      <c r="F301" s="71"/>
      <c r="G301" s="107"/>
      <c r="H301" s="71"/>
      <c r="I301" s="107"/>
      <c r="J301" s="71"/>
      <c r="K301" s="71"/>
      <c r="L301" s="71"/>
      <c r="M301" s="72"/>
      <c r="N301" s="246"/>
      <c r="O301" s="72"/>
      <c r="P301" s="109"/>
      <c r="Q301" s="71"/>
      <c r="R301" s="110"/>
      <c r="S301" s="72"/>
      <c r="T301" s="111"/>
      <c r="U301" s="72"/>
      <c r="V301" s="112"/>
      <c r="W301" s="71"/>
      <c r="X301" s="72"/>
      <c r="Y301" s="112"/>
      <c r="Z301" s="72"/>
      <c r="AA301" s="75"/>
      <c r="AB301" s="169"/>
      <c r="AC301" s="72"/>
      <c r="AD301" s="170"/>
      <c r="AE301" s="72"/>
      <c r="AF301" s="170"/>
      <c r="AG301" s="71"/>
      <c r="AH301" s="72"/>
      <c r="AI301" s="170"/>
      <c r="AJ301" s="71"/>
      <c r="AK301" s="72"/>
      <c r="AL301" s="170"/>
      <c r="AM301" s="72"/>
      <c r="AN301" s="111"/>
      <c r="AO301" s="72"/>
      <c r="AP301" s="156"/>
      <c r="AQ301" s="72"/>
      <c r="AR301" s="156"/>
      <c r="AS301" s="72"/>
      <c r="AT301" s="160"/>
      <c r="AU301" s="72"/>
      <c r="AV301" s="156"/>
      <c r="AW301" s="71"/>
      <c r="AX301" s="72"/>
      <c r="AY301" s="111"/>
      <c r="AZ301" s="71"/>
      <c r="BA301" s="72"/>
      <c r="BB301" s="75"/>
    </row>
    <row r="302" ht="16.5" customHeight="1" outlineLevel="1">
      <c r="A302" s="75"/>
      <c r="B302" s="105"/>
      <c r="C302" s="106"/>
      <c r="D302" s="72"/>
      <c r="E302" s="107"/>
      <c r="F302" s="71"/>
      <c r="G302" s="107"/>
      <c r="H302" s="71"/>
      <c r="I302" s="107"/>
      <c r="J302" s="71"/>
      <c r="K302" s="71"/>
      <c r="L302" s="71"/>
      <c r="M302" s="72"/>
      <c r="N302" s="246"/>
      <c r="O302" s="72"/>
      <c r="P302" s="109"/>
      <c r="Q302" s="71"/>
      <c r="R302" s="110"/>
      <c r="S302" s="72"/>
      <c r="T302" s="111"/>
      <c r="U302" s="72"/>
      <c r="V302" s="112"/>
      <c r="W302" s="71"/>
      <c r="X302" s="72"/>
      <c r="Y302" s="112"/>
      <c r="Z302" s="72"/>
      <c r="AA302" s="75"/>
      <c r="AB302" s="169"/>
      <c r="AC302" s="72"/>
      <c r="AD302" s="170"/>
      <c r="AE302" s="72"/>
      <c r="AF302" s="170"/>
      <c r="AG302" s="71"/>
      <c r="AH302" s="72"/>
      <c r="AI302" s="170"/>
      <c r="AJ302" s="71"/>
      <c r="AK302" s="72"/>
      <c r="AL302" s="170"/>
      <c r="AM302" s="72"/>
      <c r="AN302" s="111"/>
      <c r="AO302" s="72"/>
      <c r="AP302" s="156"/>
      <c r="AQ302" s="72"/>
      <c r="AR302" s="156"/>
      <c r="AS302" s="72"/>
      <c r="AT302" s="160"/>
      <c r="AU302" s="72"/>
      <c r="AV302" s="156"/>
      <c r="AW302" s="71"/>
      <c r="AX302" s="72"/>
      <c r="AY302" s="111"/>
      <c r="AZ302" s="71"/>
      <c r="BA302" s="72"/>
      <c r="BB302" s="75"/>
    </row>
    <row r="303" ht="16.5" customHeight="1" outlineLevel="1">
      <c r="A303" s="75"/>
      <c r="B303" s="105"/>
      <c r="C303" s="106"/>
      <c r="D303" s="72"/>
      <c r="E303" s="107"/>
      <c r="F303" s="71"/>
      <c r="G303" s="107"/>
      <c r="H303" s="71"/>
      <c r="I303" s="107"/>
      <c r="J303" s="71"/>
      <c r="K303" s="71"/>
      <c r="L303" s="71"/>
      <c r="M303" s="72"/>
      <c r="N303" s="246"/>
      <c r="O303" s="72"/>
      <c r="P303" s="109"/>
      <c r="Q303" s="71"/>
      <c r="R303" s="110"/>
      <c r="S303" s="72"/>
      <c r="T303" s="111"/>
      <c r="U303" s="72"/>
      <c r="V303" s="112"/>
      <c r="W303" s="71"/>
      <c r="X303" s="72"/>
      <c r="Y303" s="112"/>
      <c r="Z303" s="72"/>
      <c r="AA303" s="75"/>
      <c r="AB303" s="169"/>
      <c r="AC303" s="72"/>
      <c r="AD303" s="170"/>
      <c r="AE303" s="72"/>
      <c r="AF303" s="170"/>
      <c r="AG303" s="71"/>
      <c r="AH303" s="72"/>
      <c r="AI303" s="170"/>
      <c r="AJ303" s="71"/>
      <c r="AK303" s="72"/>
      <c r="AL303" s="170"/>
      <c r="AM303" s="72"/>
      <c r="AN303" s="111"/>
      <c r="AO303" s="72"/>
      <c r="AP303" s="156"/>
      <c r="AQ303" s="72"/>
      <c r="AR303" s="156"/>
      <c r="AS303" s="72"/>
      <c r="AT303" s="160"/>
      <c r="AU303" s="72"/>
      <c r="AV303" s="156"/>
      <c r="AW303" s="71"/>
      <c r="AX303" s="72"/>
      <c r="AY303" s="111"/>
      <c r="AZ303" s="71"/>
      <c r="BA303" s="72"/>
      <c r="BB303" s="75"/>
    </row>
    <row r="304" ht="16.5" customHeight="1" outlineLevel="1">
      <c r="A304" s="75"/>
      <c r="B304" s="105"/>
      <c r="C304" s="106"/>
      <c r="D304" s="72"/>
      <c r="E304" s="107"/>
      <c r="F304" s="71"/>
      <c r="G304" s="107"/>
      <c r="H304" s="71"/>
      <c r="I304" s="107"/>
      <c r="J304" s="71"/>
      <c r="K304" s="71"/>
      <c r="L304" s="71"/>
      <c r="M304" s="72"/>
      <c r="N304" s="246"/>
      <c r="O304" s="72"/>
      <c r="P304" s="109"/>
      <c r="Q304" s="71"/>
      <c r="R304" s="110"/>
      <c r="S304" s="72"/>
      <c r="T304" s="111"/>
      <c r="U304" s="72"/>
      <c r="V304" s="112"/>
      <c r="W304" s="71"/>
      <c r="X304" s="72"/>
      <c r="Y304" s="112"/>
      <c r="Z304" s="72"/>
      <c r="AA304" s="75"/>
      <c r="AB304" s="169"/>
      <c r="AC304" s="72"/>
      <c r="AD304" s="170"/>
      <c r="AE304" s="72"/>
      <c r="AF304" s="170"/>
      <c r="AG304" s="71"/>
      <c r="AH304" s="72"/>
      <c r="AI304" s="170"/>
      <c r="AJ304" s="71"/>
      <c r="AK304" s="72"/>
      <c r="AL304" s="170"/>
      <c r="AM304" s="72"/>
      <c r="AN304" s="111"/>
      <c r="AO304" s="72"/>
      <c r="AP304" s="156"/>
      <c r="AQ304" s="72"/>
      <c r="AR304" s="156"/>
      <c r="AS304" s="72"/>
      <c r="AT304" s="160"/>
      <c r="AU304" s="72"/>
      <c r="AV304" s="156"/>
      <c r="AW304" s="71"/>
      <c r="AX304" s="72"/>
      <c r="AY304" s="111"/>
      <c r="AZ304" s="71"/>
      <c r="BA304" s="72"/>
      <c r="BB304" s="75"/>
    </row>
    <row r="305" ht="16.5" customHeight="1" outlineLevel="1">
      <c r="A305" s="75"/>
      <c r="B305" s="105"/>
      <c r="C305" s="106"/>
      <c r="D305" s="72"/>
      <c r="E305" s="107"/>
      <c r="F305" s="71"/>
      <c r="G305" s="107"/>
      <c r="H305" s="71"/>
      <c r="I305" s="107"/>
      <c r="J305" s="71"/>
      <c r="K305" s="71"/>
      <c r="L305" s="71"/>
      <c r="M305" s="72"/>
      <c r="N305" s="246"/>
      <c r="O305" s="72"/>
      <c r="P305" s="109"/>
      <c r="Q305" s="71"/>
      <c r="R305" s="110"/>
      <c r="S305" s="72"/>
      <c r="T305" s="111"/>
      <c r="U305" s="72"/>
      <c r="V305" s="112"/>
      <c r="W305" s="71"/>
      <c r="X305" s="72"/>
      <c r="Y305" s="112"/>
      <c r="Z305" s="72"/>
      <c r="AA305" s="75"/>
      <c r="AB305" s="169"/>
      <c r="AC305" s="72"/>
      <c r="AD305" s="170"/>
      <c r="AE305" s="72"/>
      <c r="AF305" s="170"/>
      <c r="AG305" s="71"/>
      <c r="AH305" s="72"/>
      <c r="AI305" s="170"/>
      <c r="AJ305" s="71"/>
      <c r="AK305" s="72"/>
      <c r="AL305" s="170"/>
      <c r="AM305" s="72"/>
      <c r="AN305" s="111"/>
      <c r="AO305" s="72"/>
      <c r="AP305" s="156"/>
      <c r="AQ305" s="72"/>
      <c r="AR305" s="156"/>
      <c r="AS305" s="72"/>
      <c r="AT305" s="160"/>
      <c r="AU305" s="72"/>
      <c r="AV305" s="156"/>
      <c r="AW305" s="71"/>
      <c r="AX305" s="72"/>
      <c r="AY305" s="111"/>
      <c r="AZ305" s="71"/>
      <c r="BA305" s="72"/>
      <c r="BB305" s="75"/>
    </row>
    <row r="306" ht="16.5" customHeight="1" outlineLevel="1">
      <c r="A306" s="75"/>
      <c r="B306" s="105"/>
      <c r="C306" s="106"/>
      <c r="D306" s="72"/>
      <c r="E306" s="107"/>
      <c r="F306" s="71"/>
      <c r="G306" s="107"/>
      <c r="H306" s="71"/>
      <c r="I306" s="107"/>
      <c r="J306" s="71"/>
      <c r="K306" s="71"/>
      <c r="L306" s="71"/>
      <c r="M306" s="72"/>
      <c r="N306" s="246"/>
      <c r="O306" s="72"/>
      <c r="P306" s="109"/>
      <c r="Q306" s="71"/>
      <c r="R306" s="110"/>
      <c r="S306" s="72"/>
      <c r="T306" s="111"/>
      <c r="U306" s="72"/>
      <c r="V306" s="112"/>
      <c r="W306" s="71"/>
      <c r="X306" s="72"/>
      <c r="Y306" s="112"/>
      <c r="Z306" s="72"/>
      <c r="AA306" s="75"/>
      <c r="AB306" s="169"/>
      <c r="AC306" s="72"/>
      <c r="AD306" s="170"/>
      <c r="AE306" s="72"/>
      <c r="AF306" s="170"/>
      <c r="AG306" s="71"/>
      <c r="AH306" s="72"/>
      <c r="AI306" s="170"/>
      <c r="AJ306" s="71"/>
      <c r="AK306" s="72"/>
      <c r="AL306" s="170"/>
      <c r="AM306" s="72"/>
      <c r="AN306" s="111"/>
      <c r="AO306" s="72"/>
      <c r="AP306" s="156"/>
      <c r="AQ306" s="72"/>
      <c r="AR306" s="156"/>
      <c r="AS306" s="72"/>
      <c r="AT306" s="160"/>
      <c r="AU306" s="72"/>
      <c r="AV306" s="156"/>
      <c r="AW306" s="71"/>
      <c r="AX306" s="72"/>
      <c r="AY306" s="111"/>
      <c r="AZ306" s="71"/>
      <c r="BA306" s="72"/>
      <c r="BB306" s="75"/>
    </row>
    <row r="307" ht="16.5" customHeight="1" outlineLevel="1">
      <c r="A307" s="75"/>
      <c r="B307" s="105"/>
      <c r="C307" s="106"/>
      <c r="D307" s="72"/>
      <c r="E307" s="107"/>
      <c r="F307" s="71"/>
      <c r="G307" s="107"/>
      <c r="H307" s="71"/>
      <c r="I307" s="107"/>
      <c r="J307" s="71"/>
      <c r="K307" s="71"/>
      <c r="L307" s="71"/>
      <c r="M307" s="72"/>
      <c r="N307" s="246"/>
      <c r="O307" s="72"/>
      <c r="P307" s="109"/>
      <c r="Q307" s="71"/>
      <c r="R307" s="110"/>
      <c r="S307" s="72"/>
      <c r="T307" s="111"/>
      <c r="U307" s="72"/>
      <c r="V307" s="112"/>
      <c r="W307" s="71"/>
      <c r="X307" s="72"/>
      <c r="Y307" s="112"/>
      <c r="Z307" s="72"/>
      <c r="AA307" s="75"/>
      <c r="AB307" s="169"/>
      <c r="AC307" s="72"/>
      <c r="AD307" s="170"/>
      <c r="AE307" s="72"/>
      <c r="AF307" s="170"/>
      <c r="AG307" s="71"/>
      <c r="AH307" s="72"/>
      <c r="AI307" s="170"/>
      <c r="AJ307" s="71"/>
      <c r="AK307" s="72"/>
      <c r="AL307" s="170"/>
      <c r="AM307" s="72"/>
      <c r="AN307" s="111"/>
      <c r="AO307" s="72"/>
      <c r="AP307" s="156"/>
      <c r="AQ307" s="72"/>
      <c r="AR307" s="156"/>
      <c r="AS307" s="72"/>
      <c r="AT307" s="160"/>
      <c r="AU307" s="72"/>
      <c r="AV307" s="156"/>
      <c r="AW307" s="71"/>
      <c r="AX307" s="72"/>
      <c r="AY307" s="111"/>
      <c r="AZ307" s="71"/>
      <c r="BA307" s="72"/>
      <c r="BB307" s="75"/>
    </row>
    <row r="308" ht="16.5" customHeight="1" outlineLevel="1">
      <c r="A308" s="75"/>
      <c r="B308" s="105"/>
      <c r="C308" s="106"/>
      <c r="D308" s="72"/>
      <c r="E308" s="107"/>
      <c r="F308" s="71"/>
      <c r="G308" s="107"/>
      <c r="H308" s="71"/>
      <c r="I308" s="107"/>
      <c r="J308" s="71"/>
      <c r="K308" s="71"/>
      <c r="L308" s="71"/>
      <c r="M308" s="72"/>
      <c r="N308" s="246"/>
      <c r="O308" s="72"/>
      <c r="P308" s="109"/>
      <c r="Q308" s="71"/>
      <c r="R308" s="110"/>
      <c r="S308" s="72"/>
      <c r="T308" s="111"/>
      <c r="U308" s="72"/>
      <c r="V308" s="112"/>
      <c r="W308" s="71"/>
      <c r="X308" s="72"/>
      <c r="Y308" s="112"/>
      <c r="Z308" s="72"/>
      <c r="AA308" s="75"/>
      <c r="AB308" s="169"/>
      <c r="AC308" s="72"/>
      <c r="AD308" s="170"/>
      <c r="AE308" s="72"/>
      <c r="AF308" s="170"/>
      <c r="AG308" s="71"/>
      <c r="AH308" s="72"/>
      <c r="AI308" s="170"/>
      <c r="AJ308" s="71"/>
      <c r="AK308" s="72"/>
      <c r="AL308" s="170"/>
      <c r="AM308" s="72"/>
      <c r="AN308" s="111"/>
      <c r="AO308" s="72"/>
      <c r="AP308" s="156"/>
      <c r="AQ308" s="72"/>
      <c r="AR308" s="156"/>
      <c r="AS308" s="72"/>
      <c r="AT308" s="160"/>
      <c r="AU308" s="72"/>
      <c r="AV308" s="156"/>
      <c r="AW308" s="71"/>
      <c r="AX308" s="72"/>
      <c r="AY308" s="111"/>
      <c r="AZ308" s="71"/>
      <c r="BA308" s="72"/>
      <c r="BB308" s="75"/>
    </row>
    <row r="309" ht="16.5" customHeight="1" outlineLevel="1">
      <c r="A309" s="75"/>
      <c r="B309" s="105"/>
      <c r="C309" s="106"/>
      <c r="D309" s="72"/>
      <c r="E309" s="107"/>
      <c r="F309" s="71"/>
      <c r="G309" s="107"/>
      <c r="H309" s="71"/>
      <c r="I309" s="107"/>
      <c r="J309" s="71"/>
      <c r="K309" s="71"/>
      <c r="L309" s="71"/>
      <c r="M309" s="72"/>
      <c r="N309" s="246"/>
      <c r="O309" s="72"/>
      <c r="P309" s="109"/>
      <c r="Q309" s="71"/>
      <c r="R309" s="110"/>
      <c r="S309" s="72"/>
      <c r="T309" s="111"/>
      <c r="U309" s="72"/>
      <c r="V309" s="112"/>
      <c r="W309" s="71"/>
      <c r="X309" s="72"/>
      <c r="Y309" s="112"/>
      <c r="Z309" s="72"/>
      <c r="AA309" s="75"/>
      <c r="AB309" s="169"/>
      <c r="AC309" s="72"/>
      <c r="AD309" s="170"/>
      <c r="AE309" s="72"/>
      <c r="AF309" s="170"/>
      <c r="AG309" s="71"/>
      <c r="AH309" s="72"/>
      <c r="AI309" s="170"/>
      <c r="AJ309" s="71"/>
      <c r="AK309" s="72"/>
      <c r="AL309" s="170"/>
      <c r="AM309" s="72"/>
      <c r="AN309" s="111"/>
      <c r="AO309" s="72"/>
      <c r="AP309" s="156"/>
      <c r="AQ309" s="72"/>
      <c r="AR309" s="156"/>
      <c r="AS309" s="72"/>
      <c r="AT309" s="160"/>
      <c r="AU309" s="72"/>
      <c r="AV309" s="156"/>
      <c r="AW309" s="71"/>
      <c r="AX309" s="72"/>
      <c r="AY309" s="111"/>
      <c r="AZ309" s="71"/>
      <c r="BA309" s="72"/>
      <c r="BB309" s="75"/>
    </row>
    <row r="310" ht="16.5" customHeight="1" outlineLevel="1">
      <c r="A310" s="75"/>
      <c r="B310" s="105"/>
      <c r="C310" s="106"/>
      <c r="D310" s="72"/>
      <c r="E310" s="107"/>
      <c r="F310" s="71"/>
      <c r="G310" s="107"/>
      <c r="H310" s="71"/>
      <c r="I310" s="107"/>
      <c r="J310" s="71"/>
      <c r="K310" s="71"/>
      <c r="L310" s="71"/>
      <c r="M310" s="72"/>
      <c r="N310" s="246"/>
      <c r="O310" s="72"/>
      <c r="P310" s="109"/>
      <c r="Q310" s="71"/>
      <c r="R310" s="110"/>
      <c r="S310" s="72"/>
      <c r="T310" s="111"/>
      <c r="U310" s="72"/>
      <c r="V310" s="112"/>
      <c r="W310" s="71"/>
      <c r="X310" s="72"/>
      <c r="Y310" s="112"/>
      <c r="Z310" s="72"/>
      <c r="AA310" s="75"/>
      <c r="AB310" s="169"/>
      <c r="AC310" s="72"/>
      <c r="AD310" s="170"/>
      <c r="AE310" s="72"/>
      <c r="AF310" s="170"/>
      <c r="AG310" s="71"/>
      <c r="AH310" s="72"/>
      <c r="AI310" s="170"/>
      <c r="AJ310" s="71"/>
      <c r="AK310" s="72"/>
      <c r="AL310" s="170"/>
      <c r="AM310" s="72"/>
      <c r="AN310" s="111"/>
      <c r="AO310" s="72"/>
      <c r="AP310" s="156"/>
      <c r="AQ310" s="72"/>
      <c r="AR310" s="156"/>
      <c r="AS310" s="72"/>
      <c r="AT310" s="160"/>
      <c r="AU310" s="72"/>
      <c r="AV310" s="156"/>
      <c r="AW310" s="71"/>
      <c r="AX310" s="72"/>
      <c r="AY310" s="111"/>
      <c r="AZ310" s="71"/>
      <c r="BA310" s="72"/>
      <c r="BB310" s="75"/>
    </row>
    <row r="311" ht="16.5" customHeight="1" outlineLevel="1">
      <c r="A311" s="75"/>
      <c r="B311" s="105"/>
      <c r="C311" s="106"/>
      <c r="D311" s="72"/>
      <c r="E311" s="107"/>
      <c r="F311" s="71"/>
      <c r="G311" s="107"/>
      <c r="H311" s="71"/>
      <c r="I311" s="107"/>
      <c r="J311" s="71"/>
      <c r="K311" s="71"/>
      <c r="L311" s="71"/>
      <c r="M311" s="72"/>
      <c r="N311" s="246"/>
      <c r="O311" s="72"/>
      <c r="P311" s="109"/>
      <c r="Q311" s="71"/>
      <c r="R311" s="110"/>
      <c r="S311" s="72"/>
      <c r="T311" s="111"/>
      <c r="U311" s="72"/>
      <c r="V311" s="112"/>
      <c r="W311" s="71"/>
      <c r="X311" s="72"/>
      <c r="Y311" s="112"/>
      <c r="Z311" s="72"/>
      <c r="AA311" s="75"/>
      <c r="AB311" s="169"/>
      <c r="AC311" s="72"/>
      <c r="AD311" s="170"/>
      <c r="AE311" s="72"/>
      <c r="AF311" s="170"/>
      <c r="AG311" s="71"/>
      <c r="AH311" s="72"/>
      <c r="AI311" s="170"/>
      <c r="AJ311" s="71"/>
      <c r="AK311" s="72"/>
      <c r="AL311" s="170"/>
      <c r="AM311" s="72"/>
      <c r="AN311" s="111"/>
      <c r="AO311" s="72"/>
      <c r="AP311" s="156"/>
      <c r="AQ311" s="72"/>
      <c r="AR311" s="156"/>
      <c r="AS311" s="72"/>
      <c r="AT311" s="160"/>
      <c r="AU311" s="72"/>
      <c r="AV311" s="156"/>
      <c r="AW311" s="71"/>
      <c r="AX311" s="72"/>
      <c r="AY311" s="111"/>
      <c r="AZ311" s="71"/>
      <c r="BA311" s="72"/>
      <c r="BB311" s="75"/>
    </row>
    <row r="312" ht="16.5" customHeight="1" outlineLevel="1">
      <c r="A312" s="75"/>
      <c r="B312" s="105"/>
      <c r="C312" s="106"/>
      <c r="D312" s="72"/>
      <c r="E312" s="107"/>
      <c r="F312" s="71"/>
      <c r="G312" s="107"/>
      <c r="H312" s="71"/>
      <c r="I312" s="107"/>
      <c r="J312" s="71"/>
      <c r="K312" s="71"/>
      <c r="L312" s="71"/>
      <c r="M312" s="72"/>
      <c r="N312" s="246"/>
      <c r="O312" s="72"/>
      <c r="P312" s="109"/>
      <c r="Q312" s="71"/>
      <c r="R312" s="110"/>
      <c r="S312" s="72"/>
      <c r="T312" s="111"/>
      <c r="U312" s="72"/>
      <c r="V312" s="112"/>
      <c r="W312" s="71"/>
      <c r="X312" s="72"/>
      <c r="Y312" s="112"/>
      <c r="Z312" s="72"/>
      <c r="AA312" s="75"/>
      <c r="AB312" s="169"/>
      <c r="AC312" s="72"/>
      <c r="AD312" s="170"/>
      <c r="AE312" s="72"/>
      <c r="AF312" s="170"/>
      <c r="AG312" s="71"/>
      <c r="AH312" s="72"/>
      <c r="AI312" s="170"/>
      <c r="AJ312" s="71"/>
      <c r="AK312" s="72"/>
      <c r="AL312" s="170"/>
      <c r="AM312" s="72"/>
      <c r="AN312" s="111"/>
      <c r="AO312" s="72"/>
      <c r="AP312" s="156"/>
      <c r="AQ312" s="72"/>
      <c r="AR312" s="156"/>
      <c r="AS312" s="72"/>
      <c r="AT312" s="160"/>
      <c r="AU312" s="72"/>
      <c r="AV312" s="156"/>
      <c r="AW312" s="71"/>
      <c r="AX312" s="72"/>
      <c r="AY312" s="111"/>
      <c r="AZ312" s="71"/>
      <c r="BA312" s="72"/>
      <c r="BB312" s="75"/>
    </row>
    <row r="313" ht="16.5" customHeight="1" outlineLevel="1">
      <c r="A313" s="75"/>
      <c r="B313" s="105"/>
      <c r="C313" s="106"/>
      <c r="D313" s="72"/>
      <c r="E313" s="107"/>
      <c r="F313" s="71"/>
      <c r="G313" s="107"/>
      <c r="H313" s="71"/>
      <c r="I313" s="107"/>
      <c r="J313" s="71"/>
      <c r="K313" s="71"/>
      <c r="L313" s="71"/>
      <c r="M313" s="72"/>
      <c r="N313" s="246"/>
      <c r="O313" s="72"/>
      <c r="P313" s="109"/>
      <c r="Q313" s="71"/>
      <c r="R313" s="110"/>
      <c r="S313" s="72"/>
      <c r="T313" s="111"/>
      <c r="U313" s="72"/>
      <c r="V313" s="112"/>
      <c r="W313" s="71"/>
      <c r="X313" s="72"/>
      <c r="Y313" s="112"/>
      <c r="Z313" s="72"/>
      <c r="AA313" s="75"/>
      <c r="AB313" s="169"/>
      <c r="AC313" s="72"/>
      <c r="AD313" s="170"/>
      <c r="AE313" s="72"/>
      <c r="AF313" s="170"/>
      <c r="AG313" s="71"/>
      <c r="AH313" s="72"/>
      <c r="AI313" s="170"/>
      <c r="AJ313" s="71"/>
      <c r="AK313" s="72"/>
      <c r="AL313" s="170"/>
      <c r="AM313" s="72"/>
      <c r="AN313" s="111"/>
      <c r="AO313" s="72"/>
      <c r="AP313" s="156"/>
      <c r="AQ313" s="72"/>
      <c r="AR313" s="156"/>
      <c r="AS313" s="72"/>
      <c r="AT313" s="160"/>
      <c r="AU313" s="72"/>
      <c r="AV313" s="156"/>
      <c r="AW313" s="71"/>
      <c r="AX313" s="72"/>
      <c r="AY313" s="111"/>
      <c r="AZ313" s="71"/>
      <c r="BA313" s="72"/>
      <c r="BB313" s="75"/>
    </row>
    <row r="314" ht="16.5" customHeight="1" outlineLevel="1">
      <c r="A314" s="75"/>
      <c r="B314" s="105"/>
      <c r="C314" s="106"/>
      <c r="D314" s="72"/>
      <c r="E314" s="107"/>
      <c r="F314" s="71"/>
      <c r="G314" s="107"/>
      <c r="H314" s="71"/>
      <c r="I314" s="107"/>
      <c r="J314" s="71"/>
      <c r="K314" s="71"/>
      <c r="L314" s="71"/>
      <c r="M314" s="72"/>
      <c r="N314" s="246"/>
      <c r="O314" s="72"/>
      <c r="P314" s="109"/>
      <c r="Q314" s="71"/>
      <c r="R314" s="110"/>
      <c r="S314" s="72"/>
      <c r="T314" s="111"/>
      <c r="U314" s="72"/>
      <c r="V314" s="112"/>
      <c r="W314" s="71"/>
      <c r="X314" s="72"/>
      <c r="Y314" s="112"/>
      <c r="Z314" s="72"/>
      <c r="AA314" s="75"/>
      <c r="AB314" s="169"/>
      <c r="AC314" s="72"/>
      <c r="AD314" s="170"/>
      <c r="AE314" s="72"/>
      <c r="AF314" s="170"/>
      <c r="AG314" s="71"/>
      <c r="AH314" s="72"/>
      <c r="AI314" s="170"/>
      <c r="AJ314" s="71"/>
      <c r="AK314" s="72"/>
      <c r="AL314" s="170"/>
      <c r="AM314" s="72"/>
      <c r="AN314" s="111"/>
      <c r="AO314" s="72"/>
      <c r="AP314" s="156"/>
      <c r="AQ314" s="72"/>
      <c r="AR314" s="156"/>
      <c r="AS314" s="72"/>
      <c r="AT314" s="160"/>
      <c r="AU314" s="72"/>
      <c r="AV314" s="156"/>
      <c r="AW314" s="71"/>
      <c r="AX314" s="72"/>
      <c r="AY314" s="111"/>
      <c r="AZ314" s="71"/>
      <c r="BA314" s="72"/>
      <c r="BB314" s="75"/>
    </row>
    <row r="315" ht="16.5" customHeight="1" outlineLevel="1">
      <c r="A315" s="75"/>
      <c r="B315" s="105"/>
      <c r="C315" s="106"/>
      <c r="D315" s="72"/>
      <c r="E315" s="107"/>
      <c r="F315" s="71"/>
      <c r="G315" s="107"/>
      <c r="H315" s="71"/>
      <c r="I315" s="107"/>
      <c r="J315" s="71"/>
      <c r="K315" s="71"/>
      <c r="L315" s="71"/>
      <c r="M315" s="72"/>
      <c r="N315" s="246"/>
      <c r="O315" s="72"/>
      <c r="P315" s="109"/>
      <c r="Q315" s="71"/>
      <c r="R315" s="110"/>
      <c r="S315" s="72"/>
      <c r="T315" s="111"/>
      <c r="U315" s="72"/>
      <c r="V315" s="112"/>
      <c r="W315" s="71"/>
      <c r="X315" s="72"/>
      <c r="Y315" s="112"/>
      <c r="Z315" s="72"/>
      <c r="AA315" s="75"/>
      <c r="AB315" s="169"/>
      <c r="AC315" s="72"/>
      <c r="AD315" s="170"/>
      <c r="AE315" s="72"/>
      <c r="AF315" s="170"/>
      <c r="AG315" s="71"/>
      <c r="AH315" s="72"/>
      <c r="AI315" s="170"/>
      <c r="AJ315" s="71"/>
      <c r="AK315" s="72"/>
      <c r="AL315" s="170"/>
      <c r="AM315" s="72"/>
      <c r="AN315" s="111"/>
      <c r="AO315" s="72"/>
      <c r="AP315" s="156"/>
      <c r="AQ315" s="72"/>
      <c r="AR315" s="156"/>
      <c r="AS315" s="72"/>
      <c r="AT315" s="160"/>
      <c r="AU315" s="72"/>
      <c r="AV315" s="156"/>
      <c r="AW315" s="71"/>
      <c r="AX315" s="72"/>
      <c r="AY315" s="111"/>
      <c r="AZ315" s="71"/>
      <c r="BA315" s="72"/>
      <c r="BB315" s="75"/>
    </row>
    <row r="316" ht="16.5" customHeight="1" outlineLevel="1">
      <c r="A316" s="75"/>
      <c r="B316" s="105"/>
      <c r="C316" s="106"/>
      <c r="D316" s="72"/>
      <c r="E316" s="107"/>
      <c r="F316" s="71"/>
      <c r="G316" s="107"/>
      <c r="H316" s="71"/>
      <c r="I316" s="107"/>
      <c r="J316" s="71"/>
      <c r="K316" s="71"/>
      <c r="L316" s="71"/>
      <c r="M316" s="72"/>
      <c r="N316" s="246"/>
      <c r="O316" s="72"/>
      <c r="P316" s="109"/>
      <c r="Q316" s="71"/>
      <c r="R316" s="110"/>
      <c r="S316" s="72"/>
      <c r="T316" s="111"/>
      <c r="U316" s="72"/>
      <c r="V316" s="112"/>
      <c r="W316" s="71"/>
      <c r="X316" s="72"/>
      <c r="Y316" s="112"/>
      <c r="Z316" s="72"/>
      <c r="AA316" s="75"/>
      <c r="AB316" s="169"/>
      <c r="AC316" s="72"/>
      <c r="AD316" s="170"/>
      <c r="AE316" s="72"/>
      <c r="AF316" s="170"/>
      <c r="AG316" s="71"/>
      <c r="AH316" s="72"/>
      <c r="AI316" s="170"/>
      <c r="AJ316" s="71"/>
      <c r="AK316" s="72"/>
      <c r="AL316" s="170"/>
      <c r="AM316" s="72"/>
      <c r="AN316" s="111"/>
      <c r="AO316" s="72"/>
      <c r="AP316" s="156"/>
      <c r="AQ316" s="72"/>
      <c r="AR316" s="156"/>
      <c r="AS316" s="72"/>
      <c r="AT316" s="160"/>
      <c r="AU316" s="72"/>
      <c r="AV316" s="156"/>
      <c r="AW316" s="71"/>
      <c r="AX316" s="72"/>
      <c r="AY316" s="111"/>
      <c r="AZ316" s="71"/>
      <c r="BA316" s="72"/>
      <c r="BB316" s="75"/>
    </row>
    <row r="317" ht="16.5" customHeight="1" outlineLevel="1">
      <c r="A317" s="75"/>
      <c r="B317" s="105"/>
      <c r="C317" s="106"/>
      <c r="D317" s="72"/>
      <c r="E317" s="107"/>
      <c r="F317" s="71"/>
      <c r="G317" s="107"/>
      <c r="H317" s="71"/>
      <c r="I317" s="107"/>
      <c r="J317" s="71"/>
      <c r="K317" s="71"/>
      <c r="L317" s="71"/>
      <c r="M317" s="72"/>
      <c r="N317" s="246"/>
      <c r="O317" s="72"/>
      <c r="P317" s="109"/>
      <c r="Q317" s="71"/>
      <c r="R317" s="110"/>
      <c r="S317" s="72"/>
      <c r="T317" s="111"/>
      <c r="U317" s="72"/>
      <c r="V317" s="112"/>
      <c r="W317" s="71"/>
      <c r="X317" s="72"/>
      <c r="Y317" s="112"/>
      <c r="Z317" s="72"/>
      <c r="AA317" s="75"/>
      <c r="AB317" s="169"/>
      <c r="AC317" s="72"/>
      <c r="AD317" s="170"/>
      <c r="AE317" s="72"/>
      <c r="AF317" s="170"/>
      <c r="AG317" s="71"/>
      <c r="AH317" s="72"/>
      <c r="AI317" s="170"/>
      <c r="AJ317" s="71"/>
      <c r="AK317" s="72"/>
      <c r="AL317" s="170"/>
      <c r="AM317" s="72"/>
      <c r="AN317" s="111"/>
      <c r="AO317" s="72"/>
      <c r="AP317" s="156"/>
      <c r="AQ317" s="72"/>
      <c r="AR317" s="156"/>
      <c r="AS317" s="72"/>
      <c r="AT317" s="160"/>
      <c r="AU317" s="72"/>
      <c r="AV317" s="156"/>
      <c r="AW317" s="71"/>
      <c r="AX317" s="72"/>
      <c r="AY317" s="111"/>
      <c r="AZ317" s="71"/>
      <c r="BA317" s="72"/>
      <c r="BB317" s="75"/>
    </row>
    <row r="318" ht="16.5" customHeight="1" outlineLevel="1">
      <c r="A318" s="75"/>
      <c r="B318" s="105"/>
      <c r="C318" s="106"/>
      <c r="D318" s="72"/>
      <c r="E318" s="107"/>
      <c r="F318" s="71"/>
      <c r="G318" s="107"/>
      <c r="H318" s="71"/>
      <c r="I318" s="107"/>
      <c r="J318" s="71"/>
      <c r="K318" s="71"/>
      <c r="L318" s="71"/>
      <c r="M318" s="72"/>
      <c r="N318" s="246"/>
      <c r="O318" s="72"/>
      <c r="P318" s="109"/>
      <c r="Q318" s="71"/>
      <c r="R318" s="110"/>
      <c r="S318" s="72"/>
      <c r="T318" s="111"/>
      <c r="U318" s="72"/>
      <c r="V318" s="112"/>
      <c r="W318" s="71"/>
      <c r="X318" s="72"/>
      <c r="Y318" s="112"/>
      <c r="Z318" s="72"/>
      <c r="AA318" s="75"/>
      <c r="AB318" s="169"/>
      <c r="AC318" s="72"/>
      <c r="AD318" s="170"/>
      <c r="AE318" s="72"/>
      <c r="AF318" s="170"/>
      <c r="AG318" s="71"/>
      <c r="AH318" s="72"/>
      <c r="AI318" s="170"/>
      <c r="AJ318" s="71"/>
      <c r="AK318" s="72"/>
      <c r="AL318" s="170"/>
      <c r="AM318" s="72"/>
      <c r="AN318" s="111"/>
      <c r="AO318" s="72"/>
      <c r="AP318" s="156"/>
      <c r="AQ318" s="72"/>
      <c r="AR318" s="156"/>
      <c r="AS318" s="72"/>
      <c r="AT318" s="160"/>
      <c r="AU318" s="72"/>
      <c r="AV318" s="156"/>
      <c r="AW318" s="71"/>
      <c r="AX318" s="72"/>
      <c r="AY318" s="111"/>
      <c r="AZ318" s="71"/>
      <c r="BA318" s="72"/>
      <c r="BB318" s="75"/>
    </row>
    <row r="319" ht="16.5" customHeight="1" outlineLevel="1">
      <c r="A319" s="75"/>
      <c r="B319" s="105"/>
      <c r="C319" s="106"/>
      <c r="D319" s="72"/>
      <c r="E319" s="107"/>
      <c r="F319" s="71"/>
      <c r="G319" s="107"/>
      <c r="H319" s="71"/>
      <c r="I319" s="107"/>
      <c r="J319" s="71"/>
      <c r="K319" s="71"/>
      <c r="L319" s="71"/>
      <c r="M319" s="72"/>
      <c r="N319" s="246"/>
      <c r="O319" s="72"/>
      <c r="P319" s="109"/>
      <c r="Q319" s="71"/>
      <c r="R319" s="110"/>
      <c r="S319" s="72"/>
      <c r="T319" s="111"/>
      <c r="U319" s="72"/>
      <c r="V319" s="112"/>
      <c r="W319" s="71"/>
      <c r="X319" s="72"/>
      <c r="Y319" s="112"/>
      <c r="Z319" s="72"/>
      <c r="AA319" s="75"/>
      <c r="AB319" s="169"/>
      <c r="AC319" s="72"/>
      <c r="AD319" s="170"/>
      <c r="AE319" s="72"/>
      <c r="AF319" s="170"/>
      <c r="AG319" s="71"/>
      <c r="AH319" s="72"/>
      <c r="AI319" s="170"/>
      <c r="AJ319" s="71"/>
      <c r="AK319" s="72"/>
      <c r="AL319" s="170"/>
      <c r="AM319" s="72"/>
      <c r="AN319" s="111"/>
      <c r="AO319" s="72"/>
      <c r="AP319" s="156"/>
      <c r="AQ319" s="72"/>
      <c r="AR319" s="156"/>
      <c r="AS319" s="72"/>
      <c r="AT319" s="160"/>
      <c r="AU319" s="72"/>
      <c r="AV319" s="156"/>
      <c r="AW319" s="71"/>
      <c r="AX319" s="72"/>
      <c r="AY319" s="111"/>
      <c r="AZ319" s="71"/>
      <c r="BA319" s="72"/>
      <c r="BB319" s="75"/>
    </row>
    <row r="320" ht="16.5" customHeight="1" outlineLevel="1">
      <c r="A320" s="75"/>
      <c r="B320" s="105"/>
      <c r="C320" s="106"/>
      <c r="D320" s="72"/>
      <c r="E320" s="107"/>
      <c r="F320" s="71"/>
      <c r="G320" s="107"/>
      <c r="H320" s="71"/>
      <c r="I320" s="107"/>
      <c r="J320" s="71"/>
      <c r="K320" s="71"/>
      <c r="L320" s="71"/>
      <c r="M320" s="72"/>
      <c r="N320" s="246"/>
      <c r="O320" s="72"/>
      <c r="P320" s="109"/>
      <c r="Q320" s="71"/>
      <c r="R320" s="110"/>
      <c r="S320" s="72"/>
      <c r="T320" s="111"/>
      <c r="U320" s="72"/>
      <c r="V320" s="112"/>
      <c r="W320" s="71"/>
      <c r="X320" s="72"/>
      <c r="Y320" s="112"/>
      <c r="Z320" s="72"/>
      <c r="AA320" s="75"/>
      <c r="AB320" s="169"/>
      <c r="AC320" s="72"/>
      <c r="AD320" s="170"/>
      <c r="AE320" s="72"/>
      <c r="AF320" s="170"/>
      <c r="AG320" s="71"/>
      <c r="AH320" s="72"/>
      <c r="AI320" s="170"/>
      <c r="AJ320" s="71"/>
      <c r="AK320" s="72"/>
      <c r="AL320" s="170"/>
      <c r="AM320" s="72"/>
      <c r="AN320" s="111"/>
      <c r="AO320" s="72"/>
      <c r="AP320" s="156"/>
      <c r="AQ320" s="72"/>
      <c r="AR320" s="156"/>
      <c r="AS320" s="72"/>
      <c r="AT320" s="160"/>
      <c r="AU320" s="72"/>
      <c r="AV320" s="156"/>
      <c r="AW320" s="71"/>
      <c r="AX320" s="72"/>
      <c r="AY320" s="111"/>
      <c r="AZ320" s="71"/>
      <c r="BA320" s="72"/>
      <c r="BB320" s="75"/>
    </row>
    <row r="321" ht="16.5" customHeight="1" outlineLevel="1">
      <c r="A321" s="75"/>
      <c r="B321" s="105"/>
      <c r="C321" s="106"/>
      <c r="D321" s="72"/>
      <c r="E321" s="107"/>
      <c r="F321" s="71"/>
      <c r="G321" s="107"/>
      <c r="H321" s="71"/>
      <c r="I321" s="107"/>
      <c r="J321" s="71"/>
      <c r="K321" s="71"/>
      <c r="L321" s="71"/>
      <c r="M321" s="72"/>
      <c r="N321" s="246"/>
      <c r="O321" s="72"/>
      <c r="P321" s="109"/>
      <c r="Q321" s="71"/>
      <c r="R321" s="110"/>
      <c r="S321" s="72"/>
      <c r="T321" s="111"/>
      <c r="U321" s="72"/>
      <c r="V321" s="112"/>
      <c r="W321" s="71"/>
      <c r="X321" s="72"/>
      <c r="Y321" s="112"/>
      <c r="Z321" s="72"/>
      <c r="AA321" s="75"/>
      <c r="AB321" s="169"/>
      <c r="AC321" s="72"/>
      <c r="AD321" s="170"/>
      <c r="AE321" s="72"/>
      <c r="AF321" s="170"/>
      <c r="AG321" s="71"/>
      <c r="AH321" s="72"/>
      <c r="AI321" s="170"/>
      <c r="AJ321" s="71"/>
      <c r="AK321" s="72"/>
      <c r="AL321" s="170"/>
      <c r="AM321" s="72"/>
      <c r="AN321" s="111"/>
      <c r="AO321" s="72"/>
      <c r="AP321" s="156"/>
      <c r="AQ321" s="72"/>
      <c r="AR321" s="156"/>
      <c r="AS321" s="72"/>
      <c r="AT321" s="160"/>
      <c r="AU321" s="72"/>
      <c r="AV321" s="156"/>
      <c r="AW321" s="71"/>
      <c r="AX321" s="72"/>
      <c r="AY321" s="111"/>
      <c r="AZ321" s="71"/>
      <c r="BA321" s="72"/>
      <c r="BB321" s="75"/>
    </row>
    <row r="322" ht="16.5" customHeight="1" outlineLevel="1">
      <c r="A322" s="75"/>
      <c r="B322" s="105"/>
      <c r="C322" s="106"/>
      <c r="D322" s="72"/>
      <c r="E322" s="107"/>
      <c r="F322" s="71"/>
      <c r="G322" s="107"/>
      <c r="H322" s="71"/>
      <c r="I322" s="107"/>
      <c r="J322" s="71"/>
      <c r="K322" s="71"/>
      <c r="L322" s="71"/>
      <c r="M322" s="72"/>
      <c r="N322" s="246"/>
      <c r="O322" s="72"/>
      <c r="P322" s="109"/>
      <c r="Q322" s="71"/>
      <c r="R322" s="110"/>
      <c r="S322" s="72"/>
      <c r="T322" s="111"/>
      <c r="U322" s="72"/>
      <c r="V322" s="112"/>
      <c r="W322" s="71"/>
      <c r="X322" s="72"/>
      <c r="Y322" s="112"/>
      <c r="Z322" s="72"/>
      <c r="AA322" s="75"/>
      <c r="AB322" s="169"/>
      <c r="AC322" s="72"/>
      <c r="AD322" s="170"/>
      <c r="AE322" s="72"/>
      <c r="AF322" s="170"/>
      <c r="AG322" s="71"/>
      <c r="AH322" s="72"/>
      <c r="AI322" s="170"/>
      <c r="AJ322" s="71"/>
      <c r="AK322" s="72"/>
      <c r="AL322" s="170"/>
      <c r="AM322" s="72"/>
      <c r="AN322" s="111"/>
      <c r="AO322" s="72"/>
      <c r="AP322" s="156"/>
      <c r="AQ322" s="72"/>
      <c r="AR322" s="156"/>
      <c r="AS322" s="72"/>
      <c r="AT322" s="160"/>
      <c r="AU322" s="72"/>
      <c r="AV322" s="156"/>
      <c r="AW322" s="71"/>
      <c r="AX322" s="72"/>
      <c r="AY322" s="111"/>
      <c r="AZ322" s="71"/>
      <c r="BA322" s="72"/>
      <c r="BB322" s="75"/>
    </row>
    <row r="323" ht="16.5" customHeight="1" outlineLevel="1">
      <c r="A323" s="75"/>
      <c r="B323" s="105"/>
      <c r="C323" s="106"/>
      <c r="D323" s="72"/>
      <c r="E323" s="107"/>
      <c r="F323" s="71"/>
      <c r="G323" s="107"/>
      <c r="H323" s="71"/>
      <c r="I323" s="107"/>
      <c r="J323" s="71"/>
      <c r="K323" s="71"/>
      <c r="L323" s="71"/>
      <c r="M323" s="72"/>
      <c r="N323" s="246"/>
      <c r="O323" s="72"/>
      <c r="P323" s="109"/>
      <c r="Q323" s="71"/>
      <c r="R323" s="110"/>
      <c r="S323" s="72"/>
      <c r="T323" s="111"/>
      <c r="U323" s="72"/>
      <c r="V323" s="112"/>
      <c r="W323" s="71"/>
      <c r="X323" s="72"/>
      <c r="Y323" s="112"/>
      <c r="Z323" s="72"/>
      <c r="AA323" s="75"/>
      <c r="AB323" s="169"/>
      <c r="AC323" s="72"/>
      <c r="AD323" s="170"/>
      <c r="AE323" s="72"/>
      <c r="AF323" s="170"/>
      <c r="AG323" s="71"/>
      <c r="AH323" s="72"/>
      <c r="AI323" s="170"/>
      <c r="AJ323" s="71"/>
      <c r="AK323" s="72"/>
      <c r="AL323" s="170"/>
      <c r="AM323" s="72"/>
      <c r="AN323" s="111"/>
      <c r="AO323" s="72"/>
      <c r="AP323" s="156"/>
      <c r="AQ323" s="72"/>
      <c r="AR323" s="156"/>
      <c r="AS323" s="72"/>
      <c r="AT323" s="160"/>
      <c r="AU323" s="72"/>
      <c r="AV323" s="156"/>
      <c r="AW323" s="71"/>
      <c r="AX323" s="72"/>
      <c r="AY323" s="111"/>
      <c r="AZ323" s="71"/>
      <c r="BA323" s="72"/>
      <c r="BB323" s="75"/>
    </row>
    <row r="324" ht="16.5" customHeight="1" outlineLevel="1">
      <c r="A324" s="75"/>
      <c r="B324" s="105"/>
      <c r="C324" s="106"/>
      <c r="D324" s="72"/>
      <c r="E324" s="107"/>
      <c r="F324" s="71"/>
      <c r="G324" s="107"/>
      <c r="H324" s="71"/>
      <c r="I324" s="107"/>
      <c r="J324" s="71"/>
      <c r="K324" s="71"/>
      <c r="L324" s="71"/>
      <c r="M324" s="72"/>
      <c r="N324" s="246"/>
      <c r="O324" s="72"/>
      <c r="P324" s="109"/>
      <c r="Q324" s="71"/>
      <c r="R324" s="110"/>
      <c r="S324" s="72"/>
      <c r="T324" s="111"/>
      <c r="U324" s="72"/>
      <c r="V324" s="112"/>
      <c r="W324" s="71"/>
      <c r="X324" s="72"/>
      <c r="Y324" s="112"/>
      <c r="Z324" s="72"/>
      <c r="AA324" s="75"/>
      <c r="AB324" s="169"/>
      <c r="AC324" s="72"/>
      <c r="AD324" s="170"/>
      <c r="AE324" s="72"/>
      <c r="AF324" s="170"/>
      <c r="AG324" s="71"/>
      <c r="AH324" s="72"/>
      <c r="AI324" s="170"/>
      <c r="AJ324" s="71"/>
      <c r="AK324" s="72"/>
      <c r="AL324" s="170"/>
      <c r="AM324" s="72"/>
      <c r="AN324" s="111"/>
      <c r="AO324" s="72"/>
      <c r="AP324" s="156"/>
      <c r="AQ324" s="72"/>
      <c r="AR324" s="156"/>
      <c r="AS324" s="72"/>
      <c r="AT324" s="160"/>
      <c r="AU324" s="72"/>
      <c r="AV324" s="156"/>
      <c r="AW324" s="71"/>
      <c r="AX324" s="72"/>
      <c r="AY324" s="111"/>
      <c r="AZ324" s="71"/>
      <c r="BA324" s="72"/>
      <c r="BB324" s="75"/>
    </row>
    <row r="325" ht="16.5" customHeight="1" outlineLevel="1">
      <c r="A325" s="75"/>
      <c r="B325" s="105"/>
      <c r="C325" s="106"/>
      <c r="D325" s="72"/>
      <c r="E325" s="107"/>
      <c r="F325" s="71"/>
      <c r="G325" s="107"/>
      <c r="H325" s="71"/>
      <c r="I325" s="107"/>
      <c r="J325" s="71"/>
      <c r="K325" s="71"/>
      <c r="L325" s="71"/>
      <c r="M325" s="72"/>
      <c r="N325" s="246"/>
      <c r="O325" s="72"/>
      <c r="P325" s="109"/>
      <c r="Q325" s="71"/>
      <c r="R325" s="110"/>
      <c r="S325" s="72"/>
      <c r="T325" s="111"/>
      <c r="U325" s="72"/>
      <c r="V325" s="112"/>
      <c r="W325" s="71"/>
      <c r="X325" s="72"/>
      <c r="Y325" s="112"/>
      <c r="Z325" s="72"/>
      <c r="AA325" s="75"/>
      <c r="AB325" s="169"/>
      <c r="AC325" s="72"/>
      <c r="AD325" s="170"/>
      <c r="AE325" s="72"/>
      <c r="AF325" s="170"/>
      <c r="AG325" s="71"/>
      <c r="AH325" s="72"/>
      <c r="AI325" s="170"/>
      <c r="AJ325" s="71"/>
      <c r="AK325" s="72"/>
      <c r="AL325" s="170"/>
      <c r="AM325" s="72"/>
      <c r="AN325" s="111"/>
      <c r="AO325" s="72"/>
      <c r="AP325" s="156"/>
      <c r="AQ325" s="72"/>
      <c r="AR325" s="156"/>
      <c r="AS325" s="72"/>
      <c r="AT325" s="160"/>
      <c r="AU325" s="72"/>
      <c r="AV325" s="156"/>
      <c r="AW325" s="71"/>
      <c r="AX325" s="72"/>
      <c r="AY325" s="111"/>
      <c r="AZ325" s="71"/>
      <c r="BA325" s="72"/>
      <c r="BB325" s="75"/>
    </row>
    <row r="326" ht="16.5" customHeight="1" outlineLevel="1">
      <c r="A326" s="75"/>
      <c r="B326" s="105"/>
      <c r="C326" s="106"/>
      <c r="D326" s="72"/>
      <c r="E326" s="107"/>
      <c r="F326" s="71"/>
      <c r="G326" s="107"/>
      <c r="H326" s="71"/>
      <c r="I326" s="107"/>
      <c r="J326" s="71"/>
      <c r="K326" s="71"/>
      <c r="L326" s="71"/>
      <c r="M326" s="72"/>
      <c r="N326" s="246"/>
      <c r="O326" s="72"/>
      <c r="P326" s="109"/>
      <c r="Q326" s="71"/>
      <c r="R326" s="110"/>
      <c r="S326" s="72"/>
      <c r="T326" s="111"/>
      <c r="U326" s="72"/>
      <c r="V326" s="112"/>
      <c r="W326" s="71"/>
      <c r="X326" s="72"/>
      <c r="Y326" s="112"/>
      <c r="Z326" s="72"/>
      <c r="AA326" s="75"/>
      <c r="AB326" s="169"/>
      <c r="AC326" s="72"/>
      <c r="AD326" s="170"/>
      <c r="AE326" s="72"/>
      <c r="AF326" s="170"/>
      <c r="AG326" s="71"/>
      <c r="AH326" s="72"/>
      <c r="AI326" s="170"/>
      <c r="AJ326" s="71"/>
      <c r="AK326" s="72"/>
      <c r="AL326" s="170"/>
      <c r="AM326" s="72"/>
      <c r="AN326" s="111"/>
      <c r="AO326" s="72"/>
      <c r="AP326" s="156"/>
      <c r="AQ326" s="72"/>
      <c r="AR326" s="156"/>
      <c r="AS326" s="72"/>
      <c r="AT326" s="160"/>
      <c r="AU326" s="72"/>
      <c r="AV326" s="156"/>
      <c r="AW326" s="71"/>
      <c r="AX326" s="72"/>
      <c r="AY326" s="111"/>
      <c r="AZ326" s="71"/>
      <c r="BA326" s="72"/>
      <c r="BB326" s="75"/>
    </row>
    <row r="327" ht="16.5" customHeight="1" outlineLevel="1">
      <c r="A327" s="75"/>
      <c r="B327" s="105"/>
      <c r="C327" s="106"/>
      <c r="D327" s="72"/>
      <c r="E327" s="107"/>
      <c r="F327" s="71"/>
      <c r="G327" s="107"/>
      <c r="H327" s="71"/>
      <c r="I327" s="107"/>
      <c r="J327" s="71"/>
      <c r="K327" s="71"/>
      <c r="L327" s="71"/>
      <c r="M327" s="72"/>
      <c r="N327" s="246"/>
      <c r="O327" s="72"/>
      <c r="P327" s="109"/>
      <c r="Q327" s="71"/>
      <c r="R327" s="110"/>
      <c r="S327" s="72"/>
      <c r="T327" s="111"/>
      <c r="U327" s="72"/>
      <c r="V327" s="112"/>
      <c r="W327" s="71"/>
      <c r="X327" s="72"/>
      <c r="Y327" s="112"/>
      <c r="Z327" s="72"/>
      <c r="AA327" s="75"/>
      <c r="AB327" s="169"/>
      <c r="AC327" s="72"/>
      <c r="AD327" s="170"/>
      <c r="AE327" s="72"/>
      <c r="AF327" s="170"/>
      <c r="AG327" s="71"/>
      <c r="AH327" s="72"/>
      <c r="AI327" s="170"/>
      <c r="AJ327" s="71"/>
      <c r="AK327" s="72"/>
      <c r="AL327" s="170"/>
      <c r="AM327" s="72"/>
      <c r="AN327" s="111"/>
      <c r="AO327" s="72"/>
      <c r="AP327" s="156"/>
      <c r="AQ327" s="72"/>
      <c r="AR327" s="156"/>
      <c r="AS327" s="72"/>
      <c r="AT327" s="160"/>
      <c r="AU327" s="72"/>
      <c r="AV327" s="156"/>
      <c r="AW327" s="71"/>
      <c r="AX327" s="72"/>
      <c r="AY327" s="111"/>
      <c r="AZ327" s="71"/>
      <c r="BA327" s="72"/>
      <c r="BB327" s="75"/>
    </row>
    <row r="328" ht="16.5" customHeight="1" outlineLevel="1">
      <c r="A328" s="75"/>
      <c r="B328" s="105"/>
      <c r="C328" s="106"/>
      <c r="D328" s="72"/>
      <c r="E328" s="107"/>
      <c r="F328" s="71"/>
      <c r="G328" s="107"/>
      <c r="H328" s="71"/>
      <c r="I328" s="107"/>
      <c r="J328" s="71"/>
      <c r="K328" s="71"/>
      <c r="L328" s="71"/>
      <c r="M328" s="72"/>
      <c r="N328" s="246"/>
      <c r="O328" s="72"/>
      <c r="P328" s="109"/>
      <c r="Q328" s="71"/>
      <c r="R328" s="110"/>
      <c r="S328" s="72"/>
      <c r="T328" s="111"/>
      <c r="U328" s="72"/>
      <c r="V328" s="112"/>
      <c r="W328" s="71"/>
      <c r="X328" s="72"/>
      <c r="Y328" s="112"/>
      <c r="Z328" s="72"/>
      <c r="AA328" s="75"/>
      <c r="AB328" s="169"/>
      <c r="AC328" s="72"/>
      <c r="AD328" s="170"/>
      <c r="AE328" s="72"/>
      <c r="AF328" s="170"/>
      <c r="AG328" s="71"/>
      <c r="AH328" s="72"/>
      <c r="AI328" s="170"/>
      <c r="AJ328" s="71"/>
      <c r="AK328" s="72"/>
      <c r="AL328" s="170"/>
      <c r="AM328" s="72"/>
      <c r="AN328" s="111"/>
      <c r="AO328" s="72"/>
      <c r="AP328" s="156"/>
      <c r="AQ328" s="72"/>
      <c r="AR328" s="156"/>
      <c r="AS328" s="72"/>
      <c r="AT328" s="160"/>
      <c r="AU328" s="72"/>
      <c r="AV328" s="156"/>
      <c r="AW328" s="71"/>
      <c r="AX328" s="72"/>
      <c r="AY328" s="111"/>
      <c r="AZ328" s="71"/>
      <c r="BA328" s="72"/>
      <c r="BB328" s="75"/>
    </row>
    <row r="329" ht="16.5" customHeight="1" outlineLevel="1">
      <c r="A329" s="75"/>
      <c r="B329" s="105"/>
      <c r="C329" s="106"/>
      <c r="D329" s="72"/>
      <c r="E329" s="107"/>
      <c r="F329" s="71"/>
      <c r="G329" s="107"/>
      <c r="H329" s="71"/>
      <c r="I329" s="107"/>
      <c r="J329" s="71"/>
      <c r="K329" s="71"/>
      <c r="L329" s="71"/>
      <c r="M329" s="72"/>
      <c r="N329" s="246"/>
      <c r="O329" s="72"/>
      <c r="P329" s="109"/>
      <c r="Q329" s="71"/>
      <c r="R329" s="110"/>
      <c r="S329" s="72"/>
      <c r="T329" s="111"/>
      <c r="U329" s="72"/>
      <c r="V329" s="112"/>
      <c r="W329" s="71"/>
      <c r="X329" s="72"/>
      <c r="Y329" s="112"/>
      <c r="Z329" s="72"/>
      <c r="AA329" s="75"/>
      <c r="AB329" s="169"/>
      <c r="AC329" s="72"/>
      <c r="AD329" s="170"/>
      <c r="AE329" s="72"/>
      <c r="AF329" s="170"/>
      <c r="AG329" s="71"/>
      <c r="AH329" s="72"/>
      <c r="AI329" s="170"/>
      <c r="AJ329" s="71"/>
      <c r="AK329" s="72"/>
      <c r="AL329" s="170"/>
      <c r="AM329" s="72"/>
      <c r="AN329" s="111"/>
      <c r="AO329" s="72"/>
      <c r="AP329" s="156"/>
      <c r="AQ329" s="72"/>
      <c r="AR329" s="156"/>
      <c r="AS329" s="72"/>
      <c r="AT329" s="160"/>
      <c r="AU329" s="72"/>
      <c r="AV329" s="156"/>
      <c r="AW329" s="71"/>
      <c r="AX329" s="72"/>
      <c r="AY329" s="111"/>
      <c r="AZ329" s="71"/>
      <c r="BA329" s="72"/>
      <c r="BB329" s="75"/>
    </row>
    <row r="330" ht="16.5" customHeight="1" outlineLevel="1">
      <c r="A330" s="75"/>
      <c r="B330" s="105"/>
      <c r="C330" s="106"/>
      <c r="D330" s="72"/>
      <c r="E330" s="107"/>
      <c r="F330" s="71"/>
      <c r="G330" s="107"/>
      <c r="H330" s="71"/>
      <c r="I330" s="107"/>
      <c r="J330" s="71"/>
      <c r="K330" s="71"/>
      <c r="L330" s="71"/>
      <c r="M330" s="72"/>
      <c r="N330" s="246"/>
      <c r="O330" s="72"/>
      <c r="P330" s="109"/>
      <c r="Q330" s="71"/>
      <c r="R330" s="110"/>
      <c r="S330" s="72"/>
      <c r="T330" s="111"/>
      <c r="U330" s="72"/>
      <c r="V330" s="112"/>
      <c r="W330" s="71"/>
      <c r="X330" s="72"/>
      <c r="Y330" s="112"/>
      <c r="Z330" s="72"/>
      <c r="AA330" s="75"/>
      <c r="AB330" s="169"/>
      <c r="AC330" s="72"/>
      <c r="AD330" s="170"/>
      <c r="AE330" s="72"/>
      <c r="AF330" s="170"/>
      <c r="AG330" s="71"/>
      <c r="AH330" s="72"/>
      <c r="AI330" s="170"/>
      <c r="AJ330" s="71"/>
      <c r="AK330" s="72"/>
      <c r="AL330" s="170"/>
      <c r="AM330" s="72"/>
      <c r="AN330" s="111"/>
      <c r="AO330" s="72"/>
      <c r="AP330" s="156"/>
      <c r="AQ330" s="72"/>
      <c r="AR330" s="156"/>
      <c r="AS330" s="72"/>
      <c r="AT330" s="160"/>
      <c r="AU330" s="72"/>
      <c r="AV330" s="156"/>
      <c r="AW330" s="71"/>
      <c r="AX330" s="72"/>
      <c r="AY330" s="111"/>
      <c r="AZ330" s="71"/>
      <c r="BA330" s="72"/>
      <c r="BB330" s="75"/>
    </row>
    <row r="331" ht="16.5" customHeight="1" outlineLevel="1">
      <c r="A331" s="75"/>
      <c r="B331" s="105"/>
      <c r="C331" s="106"/>
      <c r="D331" s="72"/>
      <c r="E331" s="107"/>
      <c r="F331" s="71"/>
      <c r="G331" s="107"/>
      <c r="H331" s="71"/>
      <c r="I331" s="107"/>
      <c r="J331" s="71"/>
      <c r="K331" s="71"/>
      <c r="L331" s="71"/>
      <c r="M331" s="72"/>
      <c r="N331" s="246"/>
      <c r="O331" s="72"/>
      <c r="P331" s="109"/>
      <c r="Q331" s="71"/>
      <c r="R331" s="110"/>
      <c r="S331" s="72"/>
      <c r="T331" s="111"/>
      <c r="U331" s="72"/>
      <c r="V331" s="112"/>
      <c r="W331" s="71"/>
      <c r="X331" s="72"/>
      <c r="Y331" s="112"/>
      <c r="Z331" s="72"/>
      <c r="AA331" s="75"/>
      <c r="AB331" s="169"/>
      <c r="AC331" s="72"/>
      <c r="AD331" s="170"/>
      <c r="AE331" s="72"/>
      <c r="AF331" s="170"/>
      <c r="AG331" s="71"/>
      <c r="AH331" s="72"/>
      <c r="AI331" s="170"/>
      <c r="AJ331" s="71"/>
      <c r="AK331" s="72"/>
      <c r="AL331" s="170"/>
      <c r="AM331" s="72"/>
      <c r="AN331" s="111"/>
      <c r="AO331" s="72"/>
      <c r="AP331" s="156"/>
      <c r="AQ331" s="72"/>
      <c r="AR331" s="156"/>
      <c r="AS331" s="72"/>
      <c r="AT331" s="160"/>
      <c r="AU331" s="72"/>
      <c r="AV331" s="156"/>
      <c r="AW331" s="71"/>
      <c r="AX331" s="72"/>
      <c r="AY331" s="111"/>
      <c r="AZ331" s="71"/>
      <c r="BA331" s="72"/>
      <c r="BB331" s="75"/>
    </row>
    <row r="332" ht="16.5" customHeight="1" outlineLevel="1">
      <c r="A332" s="75"/>
      <c r="B332" s="105"/>
      <c r="C332" s="106"/>
      <c r="D332" s="72"/>
      <c r="E332" s="107"/>
      <c r="F332" s="71"/>
      <c r="G332" s="107"/>
      <c r="H332" s="71"/>
      <c r="I332" s="107"/>
      <c r="J332" s="71"/>
      <c r="K332" s="71"/>
      <c r="L332" s="71"/>
      <c r="M332" s="72"/>
      <c r="N332" s="246"/>
      <c r="O332" s="72"/>
      <c r="P332" s="109"/>
      <c r="Q332" s="71"/>
      <c r="R332" s="110"/>
      <c r="S332" s="72"/>
      <c r="T332" s="111"/>
      <c r="U332" s="72"/>
      <c r="V332" s="112"/>
      <c r="W332" s="71"/>
      <c r="X332" s="72"/>
      <c r="Y332" s="112"/>
      <c r="Z332" s="72"/>
      <c r="AA332" s="75"/>
      <c r="AB332" s="169"/>
      <c r="AC332" s="72"/>
      <c r="AD332" s="170"/>
      <c r="AE332" s="72"/>
      <c r="AF332" s="170"/>
      <c r="AG332" s="71"/>
      <c r="AH332" s="72"/>
      <c r="AI332" s="170"/>
      <c r="AJ332" s="71"/>
      <c r="AK332" s="72"/>
      <c r="AL332" s="170"/>
      <c r="AM332" s="72"/>
      <c r="AN332" s="111"/>
      <c r="AO332" s="72"/>
      <c r="AP332" s="156"/>
      <c r="AQ332" s="72"/>
      <c r="AR332" s="156"/>
      <c r="AS332" s="72"/>
      <c r="AT332" s="160"/>
      <c r="AU332" s="72"/>
      <c r="AV332" s="156"/>
      <c r="AW332" s="71"/>
      <c r="AX332" s="72"/>
      <c r="AY332" s="111"/>
      <c r="AZ332" s="71"/>
      <c r="BA332" s="72"/>
      <c r="BB332" s="75"/>
    </row>
    <row r="333" ht="16.5" customHeight="1" outlineLevel="1">
      <c r="A333" s="75"/>
      <c r="B333" s="105"/>
      <c r="C333" s="106"/>
      <c r="D333" s="72"/>
      <c r="E333" s="107"/>
      <c r="F333" s="71"/>
      <c r="G333" s="107"/>
      <c r="H333" s="71"/>
      <c r="I333" s="107"/>
      <c r="J333" s="71"/>
      <c r="K333" s="71"/>
      <c r="L333" s="71"/>
      <c r="M333" s="72"/>
      <c r="N333" s="246"/>
      <c r="O333" s="72"/>
      <c r="P333" s="109"/>
      <c r="Q333" s="71"/>
      <c r="R333" s="110"/>
      <c r="S333" s="72"/>
      <c r="T333" s="111"/>
      <c r="U333" s="72"/>
      <c r="V333" s="112"/>
      <c r="W333" s="71"/>
      <c r="X333" s="72"/>
      <c r="Y333" s="112"/>
      <c r="Z333" s="72"/>
      <c r="AA333" s="75"/>
      <c r="AB333" s="169"/>
      <c r="AC333" s="72"/>
      <c r="AD333" s="170"/>
      <c r="AE333" s="72"/>
      <c r="AF333" s="170"/>
      <c r="AG333" s="71"/>
      <c r="AH333" s="72"/>
      <c r="AI333" s="170"/>
      <c r="AJ333" s="71"/>
      <c r="AK333" s="72"/>
      <c r="AL333" s="170"/>
      <c r="AM333" s="72"/>
      <c r="AN333" s="111"/>
      <c r="AO333" s="72"/>
      <c r="AP333" s="156"/>
      <c r="AQ333" s="72"/>
      <c r="AR333" s="156"/>
      <c r="AS333" s="72"/>
      <c r="AT333" s="160"/>
      <c r="AU333" s="72"/>
      <c r="AV333" s="156"/>
      <c r="AW333" s="71"/>
      <c r="AX333" s="72"/>
      <c r="AY333" s="111"/>
      <c r="AZ333" s="71"/>
      <c r="BA333" s="72"/>
      <c r="BB333" s="75"/>
    </row>
    <row r="334" ht="16.5" customHeight="1" outlineLevel="1">
      <c r="A334" s="75"/>
      <c r="B334" s="105"/>
      <c r="C334" s="106"/>
      <c r="D334" s="72"/>
      <c r="E334" s="107"/>
      <c r="F334" s="71"/>
      <c r="G334" s="107"/>
      <c r="H334" s="71"/>
      <c r="I334" s="107"/>
      <c r="J334" s="71"/>
      <c r="K334" s="71"/>
      <c r="L334" s="71"/>
      <c r="M334" s="72"/>
      <c r="N334" s="246"/>
      <c r="O334" s="72"/>
      <c r="P334" s="109"/>
      <c r="Q334" s="71"/>
      <c r="R334" s="110"/>
      <c r="S334" s="72"/>
      <c r="T334" s="111"/>
      <c r="U334" s="72"/>
      <c r="V334" s="112"/>
      <c r="W334" s="71"/>
      <c r="X334" s="72"/>
      <c r="Y334" s="112"/>
      <c r="Z334" s="72"/>
      <c r="AA334" s="75"/>
      <c r="AB334" s="169"/>
      <c r="AC334" s="72"/>
      <c r="AD334" s="170"/>
      <c r="AE334" s="72"/>
      <c r="AF334" s="170"/>
      <c r="AG334" s="71"/>
      <c r="AH334" s="72"/>
      <c r="AI334" s="170"/>
      <c r="AJ334" s="71"/>
      <c r="AK334" s="72"/>
      <c r="AL334" s="170"/>
      <c r="AM334" s="72"/>
      <c r="AN334" s="111"/>
      <c r="AO334" s="72"/>
      <c r="AP334" s="156"/>
      <c r="AQ334" s="72"/>
      <c r="AR334" s="156"/>
      <c r="AS334" s="72"/>
      <c r="AT334" s="160"/>
      <c r="AU334" s="72"/>
      <c r="AV334" s="156"/>
      <c r="AW334" s="71"/>
      <c r="AX334" s="72"/>
      <c r="AY334" s="111"/>
      <c r="AZ334" s="71"/>
      <c r="BA334" s="72"/>
      <c r="BB334" s="75"/>
    </row>
    <row r="335" ht="16.5" customHeight="1" outlineLevel="1">
      <c r="A335" s="75"/>
      <c r="B335" s="105"/>
      <c r="C335" s="106"/>
      <c r="D335" s="72"/>
      <c r="E335" s="107"/>
      <c r="F335" s="71"/>
      <c r="G335" s="107"/>
      <c r="H335" s="71"/>
      <c r="I335" s="107"/>
      <c r="J335" s="71"/>
      <c r="K335" s="71"/>
      <c r="L335" s="71"/>
      <c r="M335" s="72"/>
      <c r="N335" s="246"/>
      <c r="O335" s="72"/>
      <c r="P335" s="109"/>
      <c r="Q335" s="71"/>
      <c r="R335" s="110"/>
      <c r="S335" s="72"/>
      <c r="T335" s="111"/>
      <c r="U335" s="72"/>
      <c r="V335" s="112"/>
      <c r="W335" s="71"/>
      <c r="X335" s="72"/>
      <c r="Y335" s="112"/>
      <c r="Z335" s="72"/>
      <c r="AA335" s="75"/>
      <c r="AB335" s="169"/>
      <c r="AC335" s="72"/>
      <c r="AD335" s="170"/>
      <c r="AE335" s="72"/>
      <c r="AF335" s="170"/>
      <c r="AG335" s="71"/>
      <c r="AH335" s="72"/>
      <c r="AI335" s="170"/>
      <c r="AJ335" s="71"/>
      <c r="AK335" s="72"/>
      <c r="AL335" s="170"/>
      <c r="AM335" s="72"/>
      <c r="AN335" s="111"/>
      <c r="AO335" s="72"/>
      <c r="AP335" s="156"/>
      <c r="AQ335" s="72"/>
      <c r="AR335" s="156"/>
      <c r="AS335" s="72"/>
      <c r="AT335" s="160"/>
      <c r="AU335" s="72"/>
      <c r="AV335" s="156"/>
      <c r="AW335" s="71"/>
      <c r="AX335" s="72"/>
      <c r="AY335" s="111"/>
      <c r="AZ335" s="71"/>
      <c r="BA335" s="72"/>
      <c r="BB335" s="75"/>
    </row>
    <row r="336" ht="16.5" customHeight="1" outlineLevel="1">
      <c r="A336" s="75"/>
      <c r="B336" s="105"/>
      <c r="C336" s="106"/>
      <c r="D336" s="72"/>
      <c r="E336" s="107"/>
      <c r="F336" s="71"/>
      <c r="G336" s="107"/>
      <c r="H336" s="71"/>
      <c r="I336" s="107"/>
      <c r="J336" s="71"/>
      <c r="K336" s="71"/>
      <c r="L336" s="71"/>
      <c r="M336" s="72"/>
      <c r="N336" s="246"/>
      <c r="O336" s="72"/>
      <c r="P336" s="109"/>
      <c r="Q336" s="71"/>
      <c r="R336" s="110"/>
      <c r="S336" s="72"/>
      <c r="T336" s="111"/>
      <c r="U336" s="72"/>
      <c r="V336" s="112"/>
      <c r="W336" s="71"/>
      <c r="X336" s="72"/>
      <c r="Y336" s="112"/>
      <c r="Z336" s="72"/>
      <c r="AA336" s="75"/>
      <c r="AB336" s="169"/>
      <c r="AC336" s="72"/>
      <c r="AD336" s="170"/>
      <c r="AE336" s="72"/>
      <c r="AF336" s="170"/>
      <c r="AG336" s="71"/>
      <c r="AH336" s="72"/>
      <c r="AI336" s="170"/>
      <c r="AJ336" s="71"/>
      <c r="AK336" s="72"/>
      <c r="AL336" s="170"/>
      <c r="AM336" s="72"/>
      <c r="AN336" s="111"/>
      <c r="AO336" s="72"/>
      <c r="AP336" s="156"/>
      <c r="AQ336" s="72"/>
      <c r="AR336" s="156"/>
      <c r="AS336" s="72"/>
      <c r="AT336" s="160"/>
      <c r="AU336" s="72"/>
      <c r="AV336" s="156"/>
      <c r="AW336" s="71"/>
      <c r="AX336" s="72"/>
      <c r="AY336" s="111"/>
      <c r="AZ336" s="71"/>
      <c r="BA336" s="72"/>
      <c r="BB336" s="75"/>
    </row>
    <row r="337" ht="16.5" customHeight="1" outlineLevel="1">
      <c r="A337" s="75"/>
      <c r="B337" s="105"/>
      <c r="C337" s="106"/>
      <c r="D337" s="72"/>
      <c r="E337" s="107"/>
      <c r="F337" s="71"/>
      <c r="G337" s="107"/>
      <c r="H337" s="71"/>
      <c r="I337" s="107"/>
      <c r="J337" s="71"/>
      <c r="K337" s="71"/>
      <c r="L337" s="71"/>
      <c r="M337" s="72"/>
      <c r="N337" s="246"/>
      <c r="O337" s="72"/>
      <c r="P337" s="109"/>
      <c r="Q337" s="71"/>
      <c r="R337" s="110"/>
      <c r="S337" s="72"/>
      <c r="T337" s="111"/>
      <c r="U337" s="72"/>
      <c r="V337" s="112"/>
      <c r="W337" s="71"/>
      <c r="X337" s="72"/>
      <c r="Y337" s="112"/>
      <c r="Z337" s="72"/>
      <c r="AA337" s="75"/>
      <c r="AB337" s="169"/>
      <c r="AC337" s="72"/>
      <c r="AD337" s="170"/>
      <c r="AE337" s="72"/>
      <c r="AF337" s="170"/>
      <c r="AG337" s="71"/>
      <c r="AH337" s="72"/>
      <c r="AI337" s="170"/>
      <c r="AJ337" s="71"/>
      <c r="AK337" s="72"/>
      <c r="AL337" s="170"/>
      <c r="AM337" s="72"/>
      <c r="AN337" s="111"/>
      <c r="AO337" s="72"/>
      <c r="AP337" s="156"/>
      <c r="AQ337" s="72"/>
      <c r="AR337" s="156"/>
      <c r="AS337" s="72"/>
      <c r="AT337" s="160"/>
      <c r="AU337" s="72"/>
      <c r="AV337" s="156"/>
      <c r="AW337" s="71"/>
      <c r="AX337" s="72"/>
      <c r="AY337" s="111"/>
      <c r="AZ337" s="71"/>
      <c r="BA337" s="72"/>
      <c r="BB337" s="75"/>
    </row>
    <row r="338" ht="16.5" customHeight="1" outlineLevel="1">
      <c r="A338" s="75"/>
      <c r="B338" s="105"/>
      <c r="C338" s="106"/>
      <c r="D338" s="72"/>
      <c r="E338" s="107"/>
      <c r="F338" s="71"/>
      <c r="G338" s="107"/>
      <c r="H338" s="71"/>
      <c r="I338" s="107"/>
      <c r="J338" s="71"/>
      <c r="K338" s="71"/>
      <c r="L338" s="71"/>
      <c r="M338" s="72"/>
      <c r="N338" s="246"/>
      <c r="O338" s="72"/>
      <c r="P338" s="109"/>
      <c r="Q338" s="71"/>
      <c r="R338" s="110"/>
      <c r="S338" s="72"/>
      <c r="T338" s="111"/>
      <c r="U338" s="72"/>
      <c r="V338" s="112"/>
      <c r="W338" s="71"/>
      <c r="X338" s="72"/>
      <c r="Y338" s="112"/>
      <c r="Z338" s="72"/>
      <c r="AA338" s="75"/>
      <c r="AB338" s="169"/>
      <c r="AC338" s="72"/>
      <c r="AD338" s="170"/>
      <c r="AE338" s="72"/>
      <c r="AF338" s="170"/>
      <c r="AG338" s="71"/>
      <c r="AH338" s="72"/>
      <c r="AI338" s="170"/>
      <c r="AJ338" s="71"/>
      <c r="AK338" s="72"/>
      <c r="AL338" s="170"/>
      <c r="AM338" s="72"/>
      <c r="AN338" s="111"/>
      <c r="AO338" s="72"/>
      <c r="AP338" s="156"/>
      <c r="AQ338" s="72"/>
      <c r="AR338" s="156"/>
      <c r="AS338" s="72"/>
      <c r="AT338" s="160"/>
      <c r="AU338" s="72"/>
      <c r="AV338" s="156"/>
      <c r="AW338" s="71"/>
      <c r="AX338" s="72"/>
      <c r="AY338" s="111"/>
      <c r="AZ338" s="71"/>
      <c r="BA338" s="72"/>
      <c r="BB338" s="75"/>
    </row>
    <row r="339" ht="16.5" customHeight="1" outlineLevel="1">
      <c r="A339" s="75"/>
      <c r="B339" s="105"/>
      <c r="C339" s="106"/>
      <c r="D339" s="72"/>
      <c r="E339" s="107"/>
      <c r="F339" s="71"/>
      <c r="G339" s="107"/>
      <c r="H339" s="71"/>
      <c r="I339" s="107"/>
      <c r="J339" s="71"/>
      <c r="K339" s="71"/>
      <c r="L339" s="71"/>
      <c r="M339" s="72"/>
      <c r="N339" s="246"/>
      <c r="O339" s="72"/>
      <c r="P339" s="109"/>
      <c r="Q339" s="71"/>
      <c r="R339" s="110"/>
      <c r="S339" s="72"/>
      <c r="T339" s="111"/>
      <c r="U339" s="72"/>
      <c r="V339" s="112"/>
      <c r="W339" s="71"/>
      <c r="X339" s="72"/>
      <c r="Y339" s="112"/>
      <c r="Z339" s="72"/>
      <c r="AA339" s="75"/>
      <c r="AB339" s="169"/>
      <c r="AC339" s="72"/>
      <c r="AD339" s="170"/>
      <c r="AE339" s="72"/>
      <c r="AF339" s="170"/>
      <c r="AG339" s="71"/>
      <c r="AH339" s="72"/>
      <c r="AI339" s="170"/>
      <c r="AJ339" s="71"/>
      <c r="AK339" s="72"/>
      <c r="AL339" s="170"/>
      <c r="AM339" s="72"/>
      <c r="AN339" s="111"/>
      <c r="AO339" s="72"/>
      <c r="AP339" s="156"/>
      <c r="AQ339" s="72"/>
      <c r="AR339" s="156"/>
      <c r="AS339" s="72"/>
      <c r="AT339" s="160"/>
      <c r="AU339" s="72"/>
      <c r="AV339" s="156"/>
      <c r="AW339" s="71"/>
      <c r="AX339" s="72"/>
      <c r="AY339" s="111"/>
      <c r="AZ339" s="71"/>
      <c r="BA339" s="72"/>
      <c r="BB339" s="75"/>
    </row>
    <row r="340" ht="16.5" customHeight="1" outlineLevel="1">
      <c r="A340" s="75"/>
      <c r="B340" s="105"/>
      <c r="C340" s="106"/>
      <c r="D340" s="72"/>
      <c r="E340" s="107"/>
      <c r="F340" s="71"/>
      <c r="G340" s="107"/>
      <c r="H340" s="71"/>
      <c r="I340" s="107"/>
      <c r="J340" s="71"/>
      <c r="K340" s="71"/>
      <c r="L340" s="71"/>
      <c r="M340" s="72"/>
      <c r="N340" s="246"/>
      <c r="O340" s="72"/>
      <c r="P340" s="109"/>
      <c r="Q340" s="71"/>
      <c r="R340" s="110"/>
      <c r="S340" s="72"/>
      <c r="T340" s="111"/>
      <c r="U340" s="72"/>
      <c r="V340" s="112"/>
      <c r="W340" s="71"/>
      <c r="X340" s="72"/>
      <c r="Y340" s="112"/>
      <c r="Z340" s="72"/>
      <c r="AA340" s="75"/>
      <c r="AB340" s="169"/>
      <c r="AC340" s="72"/>
      <c r="AD340" s="170"/>
      <c r="AE340" s="72"/>
      <c r="AF340" s="170"/>
      <c r="AG340" s="71"/>
      <c r="AH340" s="72"/>
      <c r="AI340" s="170"/>
      <c r="AJ340" s="71"/>
      <c r="AK340" s="72"/>
      <c r="AL340" s="170"/>
      <c r="AM340" s="72"/>
      <c r="AN340" s="111"/>
      <c r="AO340" s="72"/>
      <c r="AP340" s="156"/>
      <c r="AQ340" s="72"/>
      <c r="AR340" s="156"/>
      <c r="AS340" s="72"/>
      <c r="AT340" s="160"/>
      <c r="AU340" s="72"/>
      <c r="AV340" s="156"/>
      <c r="AW340" s="71"/>
      <c r="AX340" s="72"/>
      <c r="AY340" s="111"/>
      <c r="AZ340" s="71"/>
      <c r="BA340" s="72"/>
      <c r="BB340" s="75"/>
    </row>
    <row r="341" ht="16.5" customHeight="1" outlineLevel="1">
      <c r="A341" s="75"/>
      <c r="B341" s="105"/>
      <c r="C341" s="106"/>
      <c r="D341" s="72"/>
      <c r="E341" s="107"/>
      <c r="F341" s="71"/>
      <c r="G341" s="107"/>
      <c r="H341" s="71"/>
      <c r="I341" s="107"/>
      <c r="J341" s="71"/>
      <c r="K341" s="71"/>
      <c r="L341" s="71"/>
      <c r="M341" s="72"/>
      <c r="N341" s="246"/>
      <c r="O341" s="72"/>
      <c r="P341" s="109"/>
      <c r="Q341" s="71"/>
      <c r="R341" s="110"/>
      <c r="S341" s="72"/>
      <c r="T341" s="111"/>
      <c r="U341" s="72"/>
      <c r="V341" s="112"/>
      <c r="W341" s="71"/>
      <c r="X341" s="72"/>
      <c r="Y341" s="112"/>
      <c r="Z341" s="72"/>
      <c r="AA341" s="75"/>
      <c r="AB341" s="169"/>
      <c r="AC341" s="72"/>
      <c r="AD341" s="170"/>
      <c r="AE341" s="72"/>
      <c r="AF341" s="170"/>
      <c r="AG341" s="71"/>
      <c r="AH341" s="72"/>
      <c r="AI341" s="170"/>
      <c r="AJ341" s="71"/>
      <c r="AK341" s="72"/>
      <c r="AL341" s="170"/>
      <c r="AM341" s="72"/>
      <c r="AN341" s="111"/>
      <c r="AO341" s="72"/>
      <c r="AP341" s="156"/>
      <c r="AQ341" s="72"/>
      <c r="AR341" s="156"/>
      <c r="AS341" s="72"/>
      <c r="AT341" s="160"/>
      <c r="AU341" s="72"/>
      <c r="AV341" s="156"/>
      <c r="AW341" s="71"/>
      <c r="AX341" s="72"/>
      <c r="AY341" s="111"/>
      <c r="AZ341" s="71"/>
      <c r="BA341" s="72"/>
      <c r="BB341" s="75"/>
    </row>
    <row r="342" ht="16.5" customHeight="1" outlineLevel="1">
      <c r="A342" s="75"/>
      <c r="B342" s="105"/>
      <c r="C342" s="106"/>
      <c r="D342" s="72"/>
      <c r="E342" s="107"/>
      <c r="F342" s="71"/>
      <c r="G342" s="107"/>
      <c r="H342" s="71"/>
      <c r="I342" s="107"/>
      <c r="J342" s="71"/>
      <c r="K342" s="71"/>
      <c r="L342" s="71"/>
      <c r="M342" s="72"/>
      <c r="N342" s="246"/>
      <c r="O342" s="72"/>
      <c r="P342" s="109"/>
      <c r="Q342" s="71"/>
      <c r="R342" s="110"/>
      <c r="S342" s="72"/>
      <c r="T342" s="111"/>
      <c r="U342" s="72"/>
      <c r="V342" s="112"/>
      <c r="W342" s="71"/>
      <c r="X342" s="72"/>
      <c r="Y342" s="112"/>
      <c r="Z342" s="72"/>
      <c r="AA342" s="75"/>
      <c r="AB342" s="169"/>
      <c r="AC342" s="72"/>
      <c r="AD342" s="170"/>
      <c r="AE342" s="72"/>
      <c r="AF342" s="170"/>
      <c r="AG342" s="71"/>
      <c r="AH342" s="72"/>
      <c r="AI342" s="170"/>
      <c r="AJ342" s="71"/>
      <c r="AK342" s="72"/>
      <c r="AL342" s="170"/>
      <c r="AM342" s="72"/>
      <c r="AN342" s="111"/>
      <c r="AO342" s="72"/>
      <c r="AP342" s="156"/>
      <c r="AQ342" s="72"/>
      <c r="AR342" s="156"/>
      <c r="AS342" s="72"/>
      <c r="AT342" s="160"/>
      <c r="AU342" s="72"/>
      <c r="AV342" s="156"/>
      <c r="AW342" s="71"/>
      <c r="AX342" s="72"/>
      <c r="AY342" s="111"/>
      <c r="AZ342" s="71"/>
      <c r="BA342" s="72"/>
      <c r="BB342" s="75"/>
    </row>
    <row r="343" ht="16.5" customHeight="1" outlineLevel="1">
      <c r="A343" s="75"/>
      <c r="B343" s="105"/>
      <c r="C343" s="106"/>
      <c r="D343" s="72"/>
      <c r="E343" s="107"/>
      <c r="F343" s="71"/>
      <c r="G343" s="107"/>
      <c r="H343" s="71"/>
      <c r="I343" s="107"/>
      <c r="J343" s="71"/>
      <c r="K343" s="71"/>
      <c r="L343" s="71"/>
      <c r="M343" s="72"/>
      <c r="N343" s="246"/>
      <c r="O343" s="72"/>
      <c r="P343" s="109"/>
      <c r="Q343" s="71"/>
      <c r="R343" s="110"/>
      <c r="S343" s="72"/>
      <c r="T343" s="111"/>
      <c r="U343" s="72"/>
      <c r="V343" s="112"/>
      <c r="W343" s="71"/>
      <c r="X343" s="72"/>
      <c r="Y343" s="112"/>
      <c r="Z343" s="72"/>
      <c r="AA343" s="75"/>
      <c r="AB343" s="169"/>
      <c r="AC343" s="72"/>
      <c r="AD343" s="170"/>
      <c r="AE343" s="72"/>
      <c r="AF343" s="170"/>
      <c r="AG343" s="71"/>
      <c r="AH343" s="72"/>
      <c r="AI343" s="170"/>
      <c r="AJ343" s="71"/>
      <c r="AK343" s="72"/>
      <c r="AL343" s="170"/>
      <c r="AM343" s="72"/>
      <c r="AN343" s="111"/>
      <c r="AO343" s="72"/>
      <c r="AP343" s="156"/>
      <c r="AQ343" s="72"/>
      <c r="AR343" s="156"/>
      <c r="AS343" s="72"/>
      <c r="AT343" s="160"/>
      <c r="AU343" s="72"/>
      <c r="AV343" s="156"/>
      <c r="AW343" s="71"/>
      <c r="AX343" s="72"/>
      <c r="AY343" s="111"/>
      <c r="AZ343" s="71"/>
      <c r="BA343" s="72"/>
      <c r="BB343" s="75"/>
    </row>
    <row r="344" ht="16.5" customHeight="1" outlineLevel="1">
      <c r="A344" s="75"/>
      <c r="B344" s="105"/>
      <c r="C344" s="106"/>
      <c r="D344" s="72"/>
      <c r="E344" s="107"/>
      <c r="F344" s="71"/>
      <c r="G344" s="107"/>
      <c r="H344" s="71"/>
      <c r="I344" s="107"/>
      <c r="J344" s="71"/>
      <c r="K344" s="71"/>
      <c r="L344" s="71"/>
      <c r="M344" s="72"/>
      <c r="N344" s="246"/>
      <c r="O344" s="72"/>
      <c r="P344" s="109"/>
      <c r="Q344" s="71"/>
      <c r="R344" s="110"/>
      <c r="S344" s="72"/>
      <c r="T344" s="111"/>
      <c r="U344" s="72"/>
      <c r="V344" s="112"/>
      <c r="W344" s="71"/>
      <c r="X344" s="72"/>
      <c r="Y344" s="112"/>
      <c r="Z344" s="72"/>
      <c r="AA344" s="75"/>
      <c r="AB344" s="169"/>
      <c r="AC344" s="72"/>
      <c r="AD344" s="170"/>
      <c r="AE344" s="72"/>
      <c r="AF344" s="170"/>
      <c r="AG344" s="71"/>
      <c r="AH344" s="72"/>
      <c r="AI344" s="170"/>
      <c r="AJ344" s="71"/>
      <c r="AK344" s="72"/>
      <c r="AL344" s="170"/>
      <c r="AM344" s="72"/>
      <c r="AN344" s="111"/>
      <c r="AO344" s="72"/>
      <c r="AP344" s="156"/>
      <c r="AQ344" s="72"/>
      <c r="AR344" s="156"/>
      <c r="AS344" s="72"/>
      <c r="AT344" s="160"/>
      <c r="AU344" s="72"/>
      <c r="AV344" s="156"/>
      <c r="AW344" s="71"/>
      <c r="AX344" s="72"/>
      <c r="AY344" s="111"/>
      <c r="AZ344" s="71"/>
      <c r="BA344" s="72"/>
      <c r="BB344" s="75"/>
    </row>
    <row r="345" ht="16.5" customHeight="1" outlineLevel="1">
      <c r="A345" s="75"/>
      <c r="B345" s="105"/>
      <c r="C345" s="106"/>
      <c r="D345" s="72"/>
      <c r="E345" s="107"/>
      <c r="F345" s="71"/>
      <c r="G345" s="107"/>
      <c r="H345" s="71"/>
      <c r="I345" s="107"/>
      <c r="J345" s="71"/>
      <c r="K345" s="71"/>
      <c r="L345" s="71"/>
      <c r="M345" s="72"/>
      <c r="N345" s="246"/>
      <c r="O345" s="72"/>
      <c r="P345" s="109"/>
      <c r="Q345" s="71"/>
      <c r="R345" s="110"/>
      <c r="S345" s="72"/>
      <c r="T345" s="111"/>
      <c r="U345" s="72"/>
      <c r="V345" s="112"/>
      <c r="W345" s="71"/>
      <c r="X345" s="72"/>
      <c r="Y345" s="112"/>
      <c r="Z345" s="72"/>
      <c r="AA345" s="75"/>
      <c r="AB345" s="169"/>
      <c r="AC345" s="72"/>
      <c r="AD345" s="170"/>
      <c r="AE345" s="72"/>
      <c r="AF345" s="170"/>
      <c r="AG345" s="71"/>
      <c r="AH345" s="72"/>
      <c r="AI345" s="170"/>
      <c r="AJ345" s="71"/>
      <c r="AK345" s="72"/>
      <c r="AL345" s="170"/>
      <c r="AM345" s="72"/>
      <c r="AN345" s="111"/>
      <c r="AO345" s="72"/>
      <c r="AP345" s="156"/>
      <c r="AQ345" s="72"/>
      <c r="AR345" s="156"/>
      <c r="AS345" s="72"/>
      <c r="AT345" s="160"/>
      <c r="AU345" s="72"/>
      <c r="AV345" s="156"/>
      <c r="AW345" s="71"/>
      <c r="AX345" s="72"/>
      <c r="AY345" s="111"/>
      <c r="AZ345" s="71"/>
      <c r="BA345" s="72"/>
      <c r="BB345" s="75"/>
    </row>
    <row r="346" ht="16.5" customHeight="1" outlineLevel="1">
      <c r="A346" s="75"/>
      <c r="B346" s="105"/>
      <c r="C346" s="106"/>
      <c r="D346" s="72"/>
      <c r="E346" s="107"/>
      <c r="F346" s="71"/>
      <c r="G346" s="107"/>
      <c r="H346" s="71"/>
      <c r="I346" s="107"/>
      <c r="J346" s="71"/>
      <c r="K346" s="71"/>
      <c r="L346" s="71"/>
      <c r="M346" s="72"/>
      <c r="N346" s="246"/>
      <c r="O346" s="72"/>
      <c r="P346" s="109"/>
      <c r="Q346" s="71"/>
      <c r="R346" s="110"/>
      <c r="S346" s="72"/>
      <c r="T346" s="111"/>
      <c r="U346" s="72"/>
      <c r="V346" s="112"/>
      <c r="W346" s="71"/>
      <c r="X346" s="72"/>
      <c r="Y346" s="112"/>
      <c r="Z346" s="72"/>
      <c r="AA346" s="75"/>
      <c r="AB346" s="169"/>
      <c r="AC346" s="72"/>
      <c r="AD346" s="170"/>
      <c r="AE346" s="72"/>
      <c r="AF346" s="170"/>
      <c r="AG346" s="71"/>
      <c r="AH346" s="72"/>
      <c r="AI346" s="170"/>
      <c r="AJ346" s="71"/>
      <c r="AK346" s="72"/>
      <c r="AL346" s="170"/>
      <c r="AM346" s="72"/>
      <c r="AN346" s="111"/>
      <c r="AO346" s="72"/>
      <c r="AP346" s="156"/>
      <c r="AQ346" s="72"/>
      <c r="AR346" s="156"/>
      <c r="AS346" s="72"/>
      <c r="AT346" s="160"/>
      <c r="AU346" s="72"/>
      <c r="AV346" s="156"/>
      <c r="AW346" s="71"/>
      <c r="AX346" s="72"/>
      <c r="AY346" s="111"/>
      <c r="AZ346" s="71"/>
      <c r="BA346" s="72"/>
      <c r="BB346" s="75"/>
    </row>
    <row r="347" ht="16.5" customHeight="1" outlineLevel="1">
      <c r="A347" s="75"/>
      <c r="B347" s="105"/>
      <c r="C347" s="106"/>
      <c r="D347" s="72"/>
      <c r="E347" s="107"/>
      <c r="F347" s="71"/>
      <c r="G347" s="107"/>
      <c r="H347" s="71"/>
      <c r="I347" s="107"/>
      <c r="J347" s="71"/>
      <c r="K347" s="71"/>
      <c r="L347" s="71"/>
      <c r="M347" s="72"/>
      <c r="N347" s="246"/>
      <c r="O347" s="72"/>
      <c r="P347" s="109"/>
      <c r="Q347" s="71"/>
      <c r="R347" s="110"/>
      <c r="S347" s="72"/>
      <c r="T347" s="111"/>
      <c r="U347" s="72"/>
      <c r="V347" s="112"/>
      <c r="W347" s="71"/>
      <c r="X347" s="72"/>
      <c r="Y347" s="112"/>
      <c r="Z347" s="72"/>
      <c r="AA347" s="75"/>
      <c r="AB347" s="169"/>
      <c r="AC347" s="72"/>
      <c r="AD347" s="170"/>
      <c r="AE347" s="72"/>
      <c r="AF347" s="170"/>
      <c r="AG347" s="71"/>
      <c r="AH347" s="72"/>
      <c r="AI347" s="170"/>
      <c r="AJ347" s="71"/>
      <c r="AK347" s="72"/>
      <c r="AL347" s="170"/>
      <c r="AM347" s="72"/>
      <c r="AN347" s="111"/>
      <c r="AO347" s="72"/>
      <c r="AP347" s="156"/>
      <c r="AQ347" s="72"/>
      <c r="AR347" s="156"/>
      <c r="AS347" s="72"/>
      <c r="AT347" s="160"/>
      <c r="AU347" s="72"/>
      <c r="AV347" s="156"/>
      <c r="AW347" s="71"/>
      <c r="AX347" s="72"/>
      <c r="AY347" s="111"/>
      <c r="AZ347" s="71"/>
      <c r="BA347" s="72"/>
      <c r="BB347" s="75"/>
    </row>
    <row r="348" ht="16.5" customHeight="1" outlineLevel="1">
      <c r="A348" s="75"/>
      <c r="B348" s="105"/>
      <c r="C348" s="106"/>
      <c r="D348" s="72"/>
      <c r="E348" s="107"/>
      <c r="F348" s="71"/>
      <c r="G348" s="107"/>
      <c r="H348" s="71"/>
      <c r="I348" s="107"/>
      <c r="J348" s="71"/>
      <c r="K348" s="71"/>
      <c r="L348" s="71"/>
      <c r="M348" s="72"/>
      <c r="N348" s="246"/>
      <c r="O348" s="72"/>
      <c r="P348" s="109"/>
      <c r="Q348" s="71"/>
      <c r="R348" s="110"/>
      <c r="S348" s="72"/>
      <c r="T348" s="111"/>
      <c r="U348" s="72"/>
      <c r="V348" s="112"/>
      <c r="W348" s="71"/>
      <c r="X348" s="72"/>
      <c r="Y348" s="112"/>
      <c r="Z348" s="72"/>
      <c r="AA348" s="75"/>
      <c r="AB348" s="169"/>
      <c r="AC348" s="72"/>
      <c r="AD348" s="170"/>
      <c r="AE348" s="72"/>
      <c r="AF348" s="170"/>
      <c r="AG348" s="71"/>
      <c r="AH348" s="72"/>
      <c r="AI348" s="170"/>
      <c r="AJ348" s="71"/>
      <c r="AK348" s="72"/>
      <c r="AL348" s="170"/>
      <c r="AM348" s="72"/>
      <c r="AN348" s="111"/>
      <c r="AO348" s="72"/>
      <c r="AP348" s="156"/>
      <c r="AQ348" s="72"/>
      <c r="AR348" s="156"/>
      <c r="AS348" s="72"/>
      <c r="AT348" s="160"/>
      <c r="AU348" s="72"/>
      <c r="AV348" s="156"/>
      <c r="AW348" s="71"/>
      <c r="AX348" s="72"/>
      <c r="AY348" s="111"/>
      <c r="AZ348" s="71"/>
      <c r="BA348" s="72"/>
      <c r="BB348" s="75"/>
    </row>
    <row r="349" ht="16.5" customHeight="1" outlineLevel="1">
      <c r="A349" s="75"/>
      <c r="B349" s="105"/>
      <c r="C349" s="106"/>
      <c r="D349" s="72"/>
      <c r="E349" s="107"/>
      <c r="F349" s="71"/>
      <c r="G349" s="107"/>
      <c r="H349" s="71"/>
      <c r="I349" s="107"/>
      <c r="J349" s="71"/>
      <c r="K349" s="71"/>
      <c r="L349" s="71"/>
      <c r="M349" s="72"/>
      <c r="N349" s="246"/>
      <c r="O349" s="72"/>
      <c r="P349" s="109"/>
      <c r="Q349" s="71"/>
      <c r="R349" s="110"/>
      <c r="S349" s="72"/>
      <c r="T349" s="111"/>
      <c r="U349" s="72"/>
      <c r="V349" s="112"/>
      <c r="W349" s="71"/>
      <c r="X349" s="72"/>
      <c r="Y349" s="112"/>
      <c r="Z349" s="72"/>
      <c r="AA349" s="75"/>
      <c r="AB349" s="169"/>
      <c r="AC349" s="72"/>
      <c r="AD349" s="170"/>
      <c r="AE349" s="72"/>
      <c r="AF349" s="170"/>
      <c r="AG349" s="71"/>
      <c r="AH349" s="72"/>
      <c r="AI349" s="170"/>
      <c r="AJ349" s="71"/>
      <c r="AK349" s="72"/>
      <c r="AL349" s="170"/>
      <c r="AM349" s="72"/>
      <c r="AN349" s="111"/>
      <c r="AO349" s="72"/>
      <c r="AP349" s="156"/>
      <c r="AQ349" s="72"/>
      <c r="AR349" s="156"/>
      <c r="AS349" s="72"/>
      <c r="AT349" s="160"/>
      <c r="AU349" s="72"/>
      <c r="AV349" s="156"/>
      <c r="AW349" s="71"/>
      <c r="AX349" s="72"/>
      <c r="AY349" s="111"/>
      <c r="AZ349" s="71"/>
      <c r="BA349" s="72"/>
      <c r="BB349" s="75"/>
    </row>
    <row r="350" ht="16.5" customHeight="1" outlineLevel="1">
      <c r="A350" s="75"/>
      <c r="B350" s="105"/>
      <c r="C350" s="106"/>
      <c r="D350" s="72"/>
      <c r="E350" s="107"/>
      <c r="F350" s="71"/>
      <c r="G350" s="107"/>
      <c r="H350" s="71"/>
      <c r="I350" s="107"/>
      <c r="J350" s="71"/>
      <c r="K350" s="71"/>
      <c r="L350" s="71"/>
      <c r="M350" s="72"/>
      <c r="N350" s="246"/>
      <c r="O350" s="72"/>
      <c r="P350" s="109"/>
      <c r="Q350" s="71"/>
      <c r="R350" s="110"/>
      <c r="S350" s="72"/>
      <c r="T350" s="111"/>
      <c r="U350" s="72"/>
      <c r="V350" s="112"/>
      <c r="W350" s="71"/>
      <c r="X350" s="72"/>
      <c r="Y350" s="112"/>
      <c r="Z350" s="72"/>
      <c r="AA350" s="75"/>
      <c r="AB350" s="169"/>
      <c r="AC350" s="72"/>
      <c r="AD350" s="170"/>
      <c r="AE350" s="72"/>
      <c r="AF350" s="170"/>
      <c r="AG350" s="71"/>
      <c r="AH350" s="72"/>
      <c r="AI350" s="170"/>
      <c r="AJ350" s="71"/>
      <c r="AK350" s="72"/>
      <c r="AL350" s="170"/>
      <c r="AM350" s="72"/>
      <c r="AN350" s="111"/>
      <c r="AO350" s="72"/>
      <c r="AP350" s="156"/>
      <c r="AQ350" s="72"/>
      <c r="AR350" s="156"/>
      <c r="AS350" s="72"/>
      <c r="AT350" s="160"/>
      <c r="AU350" s="72"/>
      <c r="AV350" s="156"/>
      <c r="AW350" s="71"/>
      <c r="AX350" s="72"/>
      <c r="AY350" s="111"/>
      <c r="AZ350" s="71"/>
      <c r="BA350" s="72"/>
      <c r="BB350" s="75"/>
    </row>
    <row r="351" ht="16.5" customHeight="1" outlineLevel="1">
      <c r="A351" s="75"/>
      <c r="B351" s="105"/>
      <c r="C351" s="106"/>
      <c r="D351" s="72"/>
      <c r="E351" s="107"/>
      <c r="F351" s="71"/>
      <c r="G351" s="107"/>
      <c r="H351" s="71"/>
      <c r="I351" s="107"/>
      <c r="J351" s="71"/>
      <c r="K351" s="71"/>
      <c r="L351" s="71"/>
      <c r="M351" s="72"/>
      <c r="N351" s="246"/>
      <c r="O351" s="72"/>
      <c r="P351" s="109"/>
      <c r="Q351" s="71"/>
      <c r="R351" s="110"/>
      <c r="S351" s="72"/>
      <c r="T351" s="111"/>
      <c r="U351" s="72"/>
      <c r="V351" s="112"/>
      <c r="W351" s="71"/>
      <c r="X351" s="72"/>
      <c r="Y351" s="112"/>
      <c r="Z351" s="72"/>
      <c r="AA351" s="75"/>
      <c r="AB351" s="169"/>
      <c r="AC351" s="72"/>
      <c r="AD351" s="170"/>
      <c r="AE351" s="72"/>
      <c r="AF351" s="170"/>
      <c r="AG351" s="71"/>
      <c r="AH351" s="72"/>
      <c r="AI351" s="170"/>
      <c r="AJ351" s="71"/>
      <c r="AK351" s="72"/>
      <c r="AL351" s="170"/>
      <c r="AM351" s="72"/>
      <c r="AN351" s="111"/>
      <c r="AO351" s="72"/>
      <c r="AP351" s="156"/>
      <c r="AQ351" s="72"/>
      <c r="AR351" s="156"/>
      <c r="AS351" s="72"/>
      <c r="AT351" s="160"/>
      <c r="AU351" s="72"/>
      <c r="AV351" s="156"/>
      <c r="AW351" s="71"/>
      <c r="AX351" s="72"/>
      <c r="AY351" s="111"/>
      <c r="AZ351" s="71"/>
      <c r="BA351" s="72"/>
      <c r="BB351" s="75"/>
    </row>
    <row r="352" ht="16.5" customHeight="1" outlineLevel="1">
      <c r="A352" s="75"/>
      <c r="B352" s="105"/>
      <c r="C352" s="106"/>
      <c r="D352" s="72"/>
      <c r="E352" s="107"/>
      <c r="F352" s="71"/>
      <c r="G352" s="107"/>
      <c r="H352" s="71"/>
      <c r="I352" s="107"/>
      <c r="J352" s="71"/>
      <c r="K352" s="71"/>
      <c r="L352" s="71"/>
      <c r="M352" s="72"/>
      <c r="N352" s="246"/>
      <c r="O352" s="72"/>
      <c r="P352" s="109"/>
      <c r="Q352" s="71"/>
      <c r="R352" s="110"/>
      <c r="S352" s="72"/>
      <c r="T352" s="111"/>
      <c r="U352" s="72"/>
      <c r="V352" s="112"/>
      <c r="W352" s="71"/>
      <c r="X352" s="72"/>
      <c r="Y352" s="112"/>
      <c r="Z352" s="72"/>
      <c r="AA352" s="75"/>
      <c r="AB352" s="169"/>
      <c r="AC352" s="72"/>
      <c r="AD352" s="170"/>
      <c r="AE352" s="72"/>
      <c r="AF352" s="170"/>
      <c r="AG352" s="71"/>
      <c r="AH352" s="72"/>
      <c r="AI352" s="170"/>
      <c r="AJ352" s="71"/>
      <c r="AK352" s="72"/>
      <c r="AL352" s="170"/>
      <c r="AM352" s="72"/>
      <c r="AN352" s="111"/>
      <c r="AO352" s="72"/>
      <c r="AP352" s="156"/>
      <c r="AQ352" s="72"/>
      <c r="AR352" s="156"/>
      <c r="AS352" s="72"/>
      <c r="AT352" s="160"/>
      <c r="AU352" s="72"/>
      <c r="AV352" s="156"/>
      <c r="AW352" s="71"/>
      <c r="AX352" s="72"/>
      <c r="AY352" s="111"/>
      <c r="AZ352" s="71"/>
      <c r="BA352" s="72"/>
      <c r="BB352" s="75"/>
    </row>
    <row r="353" ht="16.5" customHeight="1" outlineLevel="1">
      <c r="A353" s="75"/>
      <c r="B353" s="105"/>
      <c r="C353" s="106"/>
      <c r="D353" s="72"/>
      <c r="E353" s="107"/>
      <c r="F353" s="71"/>
      <c r="G353" s="107"/>
      <c r="H353" s="71"/>
      <c r="I353" s="107"/>
      <c r="J353" s="71"/>
      <c r="K353" s="71"/>
      <c r="L353" s="71"/>
      <c r="M353" s="72"/>
      <c r="N353" s="246"/>
      <c r="O353" s="72"/>
      <c r="P353" s="109"/>
      <c r="Q353" s="71"/>
      <c r="R353" s="110"/>
      <c r="S353" s="72"/>
      <c r="T353" s="111"/>
      <c r="U353" s="72"/>
      <c r="V353" s="112"/>
      <c r="W353" s="71"/>
      <c r="X353" s="72"/>
      <c r="Y353" s="112"/>
      <c r="Z353" s="72"/>
      <c r="AA353" s="75"/>
      <c r="AB353" s="169"/>
      <c r="AC353" s="72"/>
      <c r="AD353" s="170"/>
      <c r="AE353" s="72"/>
      <c r="AF353" s="170"/>
      <c r="AG353" s="71"/>
      <c r="AH353" s="72"/>
      <c r="AI353" s="170"/>
      <c r="AJ353" s="71"/>
      <c r="AK353" s="72"/>
      <c r="AL353" s="170"/>
      <c r="AM353" s="72"/>
      <c r="AN353" s="111"/>
      <c r="AO353" s="72"/>
      <c r="AP353" s="156"/>
      <c r="AQ353" s="72"/>
      <c r="AR353" s="156"/>
      <c r="AS353" s="72"/>
      <c r="AT353" s="160"/>
      <c r="AU353" s="72"/>
      <c r="AV353" s="156"/>
      <c r="AW353" s="71"/>
      <c r="AX353" s="72"/>
      <c r="AY353" s="111"/>
      <c r="AZ353" s="71"/>
      <c r="BA353" s="72"/>
      <c r="BB353" s="75"/>
    </row>
    <row r="354" ht="16.5" customHeight="1" outlineLevel="1">
      <c r="A354" s="75"/>
      <c r="B354" s="105"/>
      <c r="C354" s="106"/>
      <c r="D354" s="72"/>
      <c r="E354" s="107"/>
      <c r="F354" s="71"/>
      <c r="G354" s="107"/>
      <c r="H354" s="71"/>
      <c r="I354" s="107"/>
      <c r="J354" s="71"/>
      <c r="K354" s="71"/>
      <c r="L354" s="71"/>
      <c r="M354" s="72"/>
      <c r="N354" s="246"/>
      <c r="O354" s="72"/>
      <c r="P354" s="109"/>
      <c r="Q354" s="71"/>
      <c r="R354" s="110"/>
      <c r="S354" s="72"/>
      <c r="T354" s="111"/>
      <c r="U354" s="72"/>
      <c r="V354" s="112"/>
      <c r="W354" s="71"/>
      <c r="X354" s="72"/>
      <c r="Y354" s="112"/>
      <c r="Z354" s="72"/>
      <c r="AA354" s="75"/>
      <c r="AB354" s="169"/>
      <c r="AC354" s="72"/>
      <c r="AD354" s="170"/>
      <c r="AE354" s="72"/>
      <c r="AF354" s="170"/>
      <c r="AG354" s="71"/>
      <c r="AH354" s="72"/>
      <c r="AI354" s="170"/>
      <c r="AJ354" s="71"/>
      <c r="AK354" s="72"/>
      <c r="AL354" s="170"/>
      <c r="AM354" s="72"/>
      <c r="AN354" s="111"/>
      <c r="AO354" s="72"/>
      <c r="AP354" s="156"/>
      <c r="AQ354" s="72"/>
      <c r="AR354" s="156"/>
      <c r="AS354" s="72"/>
      <c r="AT354" s="160"/>
      <c r="AU354" s="72"/>
      <c r="AV354" s="156"/>
      <c r="AW354" s="71"/>
      <c r="AX354" s="72"/>
      <c r="AY354" s="111"/>
      <c r="AZ354" s="71"/>
      <c r="BA354" s="72"/>
      <c r="BB354" s="75"/>
    </row>
    <row r="355" ht="16.5" customHeight="1" outlineLevel="1">
      <c r="A355" s="75"/>
      <c r="B355" s="105"/>
      <c r="C355" s="106"/>
      <c r="D355" s="72"/>
      <c r="E355" s="107"/>
      <c r="F355" s="71"/>
      <c r="G355" s="107"/>
      <c r="H355" s="71"/>
      <c r="I355" s="107"/>
      <c r="J355" s="71"/>
      <c r="K355" s="71"/>
      <c r="L355" s="71"/>
      <c r="M355" s="72"/>
      <c r="N355" s="246"/>
      <c r="O355" s="72"/>
      <c r="P355" s="109"/>
      <c r="Q355" s="71"/>
      <c r="R355" s="110"/>
      <c r="S355" s="72"/>
      <c r="T355" s="111"/>
      <c r="U355" s="72"/>
      <c r="V355" s="112"/>
      <c r="W355" s="71"/>
      <c r="X355" s="72"/>
      <c r="Y355" s="112"/>
      <c r="Z355" s="72"/>
      <c r="AA355" s="75"/>
      <c r="AB355" s="169"/>
      <c r="AC355" s="72"/>
      <c r="AD355" s="170"/>
      <c r="AE355" s="72"/>
      <c r="AF355" s="170"/>
      <c r="AG355" s="71"/>
      <c r="AH355" s="72"/>
      <c r="AI355" s="170"/>
      <c r="AJ355" s="71"/>
      <c r="AK355" s="72"/>
      <c r="AL355" s="170"/>
      <c r="AM355" s="72"/>
      <c r="AN355" s="111"/>
      <c r="AO355" s="72"/>
      <c r="AP355" s="156"/>
      <c r="AQ355" s="72"/>
      <c r="AR355" s="156"/>
      <c r="AS355" s="72"/>
      <c r="AT355" s="160"/>
      <c r="AU355" s="72"/>
      <c r="AV355" s="156"/>
      <c r="AW355" s="71"/>
      <c r="AX355" s="72"/>
      <c r="AY355" s="111"/>
      <c r="AZ355" s="71"/>
      <c r="BA355" s="72"/>
      <c r="BB355" s="75"/>
    </row>
    <row r="356" ht="16.5" customHeight="1" outlineLevel="1">
      <c r="A356" s="75"/>
      <c r="B356" s="105"/>
      <c r="C356" s="106"/>
      <c r="D356" s="72"/>
      <c r="E356" s="107"/>
      <c r="F356" s="71"/>
      <c r="G356" s="107"/>
      <c r="H356" s="71"/>
      <c r="I356" s="107"/>
      <c r="J356" s="71"/>
      <c r="K356" s="71"/>
      <c r="L356" s="71"/>
      <c r="M356" s="72"/>
      <c r="N356" s="246"/>
      <c r="O356" s="72"/>
      <c r="P356" s="109"/>
      <c r="Q356" s="71"/>
      <c r="R356" s="110"/>
      <c r="S356" s="72"/>
      <c r="T356" s="111"/>
      <c r="U356" s="72"/>
      <c r="V356" s="112"/>
      <c r="W356" s="71"/>
      <c r="X356" s="72"/>
      <c r="Y356" s="112"/>
      <c r="Z356" s="72"/>
      <c r="AA356" s="75"/>
      <c r="AB356" s="169"/>
      <c r="AC356" s="72"/>
      <c r="AD356" s="170"/>
      <c r="AE356" s="72"/>
      <c r="AF356" s="170"/>
      <c r="AG356" s="71"/>
      <c r="AH356" s="72"/>
      <c r="AI356" s="170"/>
      <c r="AJ356" s="71"/>
      <c r="AK356" s="72"/>
      <c r="AL356" s="170"/>
      <c r="AM356" s="72"/>
      <c r="AN356" s="111"/>
      <c r="AO356" s="72"/>
      <c r="AP356" s="156"/>
      <c r="AQ356" s="72"/>
      <c r="AR356" s="156"/>
      <c r="AS356" s="72"/>
      <c r="AT356" s="160"/>
      <c r="AU356" s="72"/>
      <c r="AV356" s="156"/>
      <c r="AW356" s="71"/>
      <c r="AX356" s="72"/>
      <c r="AY356" s="111"/>
      <c r="AZ356" s="71"/>
      <c r="BA356" s="72"/>
      <c r="BB356" s="75"/>
    </row>
    <row r="357" ht="16.5" customHeight="1" outlineLevel="1">
      <c r="A357" s="75"/>
      <c r="B357" s="105"/>
      <c r="C357" s="106"/>
      <c r="D357" s="72"/>
      <c r="E357" s="107"/>
      <c r="F357" s="71"/>
      <c r="G357" s="107"/>
      <c r="H357" s="71"/>
      <c r="I357" s="107"/>
      <c r="J357" s="71"/>
      <c r="K357" s="71"/>
      <c r="L357" s="71"/>
      <c r="M357" s="72"/>
      <c r="N357" s="246"/>
      <c r="O357" s="72"/>
      <c r="P357" s="109"/>
      <c r="Q357" s="71"/>
      <c r="R357" s="110"/>
      <c r="S357" s="72"/>
      <c r="T357" s="111"/>
      <c r="U357" s="72"/>
      <c r="V357" s="112"/>
      <c r="W357" s="71"/>
      <c r="X357" s="72"/>
      <c r="Y357" s="112"/>
      <c r="Z357" s="72"/>
      <c r="AA357" s="75"/>
      <c r="AB357" s="169"/>
      <c r="AC357" s="72"/>
      <c r="AD357" s="170"/>
      <c r="AE357" s="72"/>
      <c r="AF357" s="170"/>
      <c r="AG357" s="71"/>
      <c r="AH357" s="72"/>
      <c r="AI357" s="170"/>
      <c r="AJ357" s="71"/>
      <c r="AK357" s="72"/>
      <c r="AL357" s="170"/>
      <c r="AM357" s="72"/>
      <c r="AN357" s="111"/>
      <c r="AO357" s="72"/>
      <c r="AP357" s="156"/>
      <c r="AQ357" s="72"/>
      <c r="AR357" s="156"/>
      <c r="AS357" s="72"/>
      <c r="AT357" s="160"/>
      <c r="AU357" s="72"/>
      <c r="AV357" s="156"/>
      <c r="AW357" s="71"/>
      <c r="AX357" s="72"/>
      <c r="AY357" s="111"/>
      <c r="AZ357" s="71"/>
      <c r="BA357" s="72"/>
      <c r="BB357" s="75"/>
    </row>
    <row r="358" ht="16.5" customHeight="1" outlineLevel="1">
      <c r="A358" s="75"/>
      <c r="B358" s="105"/>
      <c r="C358" s="106"/>
      <c r="D358" s="72"/>
      <c r="E358" s="107"/>
      <c r="F358" s="71"/>
      <c r="G358" s="107"/>
      <c r="H358" s="71"/>
      <c r="I358" s="107"/>
      <c r="J358" s="71"/>
      <c r="K358" s="71"/>
      <c r="L358" s="71"/>
      <c r="M358" s="72"/>
      <c r="N358" s="246"/>
      <c r="O358" s="72"/>
      <c r="P358" s="109"/>
      <c r="Q358" s="71"/>
      <c r="R358" s="110"/>
      <c r="S358" s="72"/>
      <c r="T358" s="111"/>
      <c r="U358" s="72"/>
      <c r="V358" s="112"/>
      <c r="W358" s="71"/>
      <c r="X358" s="72"/>
      <c r="Y358" s="112"/>
      <c r="Z358" s="72"/>
      <c r="AA358" s="75"/>
      <c r="AB358" s="169"/>
      <c r="AC358" s="72"/>
      <c r="AD358" s="170"/>
      <c r="AE358" s="72"/>
      <c r="AF358" s="170"/>
      <c r="AG358" s="71"/>
      <c r="AH358" s="72"/>
      <c r="AI358" s="170"/>
      <c r="AJ358" s="71"/>
      <c r="AK358" s="72"/>
      <c r="AL358" s="170"/>
      <c r="AM358" s="72"/>
      <c r="AN358" s="111"/>
      <c r="AO358" s="72"/>
      <c r="AP358" s="156"/>
      <c r="AQ358" s="72"/>
      <c r="AR358" s="156"/>
      <c r="AS358" s="72"/>
      <c r="AT358" s="160"/>
      <c r="AU358" s="72"/>
      <c r="AV358" s="156"/>
      <c r="AW358" s="71"/>
      <c r="AX358" s="72"/>
      <c r="AY358" s="111"/>
      <c r="AZ358" s="71"/>
      <c r="BA358" s="72"/>
      <c r="BB358" s="75"/>
    </row>
    <row r="359" ht="16.5" customHeight="1" outlineLevel="1">
      <c r="A359" s="75"/>
      <c r="B359" s="105"/>
      <c r="C359" s="106"/>
      <c r="D359" s="72"/>
      <c r="E359" s="107"/>
      <c r="F359" s="71"/>
      <c r="G359" s="107"/>
      <c r="H359" s="71"/>
      <c r="I359" s="107"/>
      <c r="J359" s="71"/>
      <c r="K359" s="71"/>
      <c r="L359" s="71"/>
      <c r="M359" s="72"/>
      <c r="N359" s="246"/>
      <c r="O359" s="72"/>
      <c r="P359" s="109"/>
      <c r="Q359" s="71"/>
      <c r="R359" s="110"/>
      <c r="S359" s="72"/>
      <c r="T359" s="111"/>
      <c r="U359" s="72"/>
      <c r="V359" s="112"/>
      <c r="W359" s="71"/>
      <c r="X359" s="72"/>
      <c r="Y359" s="112"/>
      <c r="Z359" s="72"/>
      <c r="AA359" s="75"/>
      <c r="AB359" s="169"/>
      <c r="AC359" s="72"/>
      <c r="AD359" s="170"/>
      <c r="AE359" s="72"/>
      <c r="AF359" s="170"/>
      <c r="AG359" s="71"/>
      <c r="AH359" s="72"/>
      <c r="AI359" s="170"/>
      <c r="AJ359" s="71"/>
      <c r="AK359" s="72"/>
      <c r="AL359" s="170"/>
      <c r="AM359" s="72"/>
      <c r="AN359" s="111"/>
      <c r="AO359" s="72"/>
      <c r="AP359" s="156"/>
      <c r="AQ359" s="72"/>
      <c r="AR359" s="156"/>
      <c r="AS359" s="72"/>
      <c r="AT359" s="160"/>
      <c r="AU359" s="72"/>
      <c r="AV359" s="156"/>
      <c r="AW359" s="71"/>
      <c r="AX359" s="72"/>
      <c r="AY359" s="111"/>
      <c r="AZ359" s="71"/>
      <c r="BA359" s="72"/>
      <c r="BB359" s="75"/>
    </row>
    <row r="360" ht="16.5" customHeight="1" outlineLevel="1">
      <c r="A360" s="75"/>
      <c r="B360" s="105"/>
      <c r="C360" s="106"/>
      <c r="D360" s="72"/>
      <c r="E360" s="107"/>
      <c r="F360" s="71"/>
      <c r="G360" s="107"/>
      <c r="H360" s="71"/>
      <c r="I360" s="107"/>
      <c r="J360" s="71"/>
      <c r="K360" s="71"/>
      <c r="L360" s="71"/>
      <c r="M360" s="72"/>
      <c r="N360" s="246"/>
      <c r="O360" s="72"/>
      <c r="P360" s="109"/>
      <c r="Q360" s="71"/>
      <c r="R360" s="110"/>
      <c r="S360" s="72"/>
      <c r="T360" s="111"/>
      <c r="U360" s="72"/>
      <c r="V360" s="112"/>
      <c r="W360" s="71"/>
      <c r="X360" s="72"/>
      <c r="Y360" s="112"/>
      <c r="Z360" s="72"/>
      <c r="AA360" s="75"/>
      <c r="AB360" s="169"/>
      <c r="AC360" s="72"/>
      <c r="AD360" s="170"/>
      <c r="AE360" s="72"/>
      <c r="AF360" s="170"/>
      <c r="AG360" s="71"/>
      <c r="AH360" s="72"/>
      <c r="AI360" s="170"/>
      <c r="AJ360" s="71"/>
      <c r="AK360" s="72"/>
      <c r="AL360" s="170"/>
      <c r="AM360" s="72"/>
      <c r="AN360" s="111"/>
      <c r="AO360" s="72"/>
      <c r="AP360" s="156"/>
      <c r="AQ360" s="72"/>
      <c r="AR360" s="156"/>
      <c r="AS360" s="72"/>
      <c r="AT360" s="160"/>
      <c r="AU360" s="72"/>
      <c r="AV360" s="156"/>
      <c r="AW360" s="71"/>
      <c r="AX360" s="72"/>
      <c r="AY360" s="111"/>
      <c r="AZ360" s="71"/>
      <c r="BA360" s="72"/>
      <c r="BB360" s="75"/>
    </row>
    <row r="361" ht="16.5" customHeight="1" outlineLevel="1">
      <c r="A361" s="75"/>
      <c r="B361" s="105"/>
      <c r="C361" s="106"/>
      <c r="D361" s="72"/>
      <c r="E361" s="107"/>
      <c r="F361" s="71"/>
      <c r="G361" s="107"/>
      <c r="H361" s="71"/>
      <c r="I361" s="107"/>
      <c r="J361" s="71"/>
      <c r="K361" s="71"/>
      <c r="L361" s="71"/>
      <c r="M361" s="72"/>
      <c r="N361" s="246"/>
      <c r="O361" s="72"/>
      <c r="P361" s="109"/>
      <c r="Q361" s="71"/>
      <c r="R361" s="110"/>
      <c r="S361" s="72"/>
      <c r="T361" s="111"/>
      <c r="U361" s="72"/>
      <c r="V361" s="112"/>
      <c r="W361" s="71"/>
      <c r="X361" s="72"/>
      <c r="Y361" s="112"/>
      <c r="Z361" s="72"/>
      <c r="AA361" s="75"/>
      <c r="AB361" s="169"/>
      <c r="AC361" s="72"/>
      <c r="AD361" s="170"/>
      <c r="AE361" s="72"/>
      <c r="AF361" s="170"/>
      <c r="AG361" s="71"/>
      <c r="AH361" s="72"/>
      <c r="AI361" s="170"/>
      <c r="AJ361" s="71"/>
      <c r="AK361" s="72"/>
      <c r="AL361" s="170"/>
      <c r="AM361" s="72"/>
      <c r="AN361" s="111"/>
      <c r="AO361" s="72"/>
      <c r="AP361" s="156"/>
      <c r="AQ361" s="72"/>
      <c r="AR361" s="156"/>
      <c r="AS361" s="72"/>
      <c r="AT361" s="160"/>
      <c r="AU361" s="72"/>
      <c r="AV361" s="156"/>
      <c r="AW361" s="71"/>
      <c r="AX361" s="72"/>
      <c r="AY361" s="111"/>
      <c r="AZ361" s="71"/>
      <c r="BA361" s="72"/>
      <c r="BB361" s="75"/>
    </row>
    <row r="362" ht="16.5" customHeight="1" outlineLevel="1">
      <c r="A362" s="75"/>
      <c r="B362" s="105"/>
      <c r="C362" s="106"/>
      <c r="D362" s="72"/>
      <c r="E362" s="107"/>
      <c r="F362" s="71"/>
      <c r="G362" s="107"/>
      <c r="H362" s="71"/>
      <c r="I362" s="107"/>
      <c r="J362" s="71"/>
      <c r="K362" s="71"/>
      <c r="L362" s="71"/>
      <c r="M362" s="72"/>
      <c r="N362" s="246"/>
      <c r="O362" s="72"/>
      <c r="P362" s="109"/>
      <c r="Q362" s="71"/>
      <c r="R362" s="110"/>
      <c r="S362" s="72"/>
      <c r="T362" s="111"/>
      <c r="U362" s="72"/>
      <c r="V362" s="112"/>
      <c r="W362" s="71"/>
      <c r="X362" s="72"/>
      <c r="Y362" s="112"/>
      <c r="Z362" s="72"/>
      <c r="AA362" s="75"/>
      <c r="AB362" s="169"/>
      <c r="AC362" s="72"/>
      <c r="AD362" s="170"/>
      <c r="AE362" s="72"/>
      <c r="AF362" s="170"/>
      <c r="AG362" s="71"/>
      <c r="AH362" s="72"/>
      <c r="AI362" s="170"/>
      <c r="AJ362" s="71"/>
      <c r="AK362" s="72"/>
      <c r="AL362" s="170"/>
      <c r="AM362" s="72"/>
      <c r="AN362" s="111"/>
      <c r="AO362" s="72"/>
      <c r="AP362" s="156"/>
      <c r="AQ362" s="72"/>
      <c r="AR362" s="156"/>
      <c r="AS362" s="72"/>
      <c r="AT362" s="160"/>
      <c r="AU362" s="72"/>
      <c r="AV362" s="156"/>
      <c r="AW362" s="71"/>
      <c r="AX362" s="72"/>
      <c r="AY362" s="111"/>
      <c r="AZ362" s="71"/>
      <c r="BA362" s="72"/>
      <c r="BB362" s="75"/>
    </row>
    <row r="363" ht="16.5" customHeight="1" outlineLevel="1">
      <c r="A363" s="75"/>
      <c r="B363" s="105"/>
      <c r="C363" s="106"/>
      <c r="D363" s="72"/>
      <c r="E363" s="107"/>
      <c r="F363" s="71"/>
      <c r="G363" s="107"/>
      <c r="H363" s="71"/>
      <c r="I363" s="107"/>
      <c r="J363" s="71"/>
      <c r="K363" s="71"/>
      <c r="L363" s="71"/>
      <c r="M363" s="72"/>
      <c r="N363" s="246"/>
      <c r="O363" s="72"/>
      <c r="P363" s="109"/>
      <c r="Q363" s="71"/>
      <c r="R363" s="110"/>
      <c r="S363" s="72"/>
      <c r="T363" s="111"/>
      <c r="U363" s="72"/>
      <c r="V363" s="112"/>
      <c r="W363" s="71"/>
      <c r="X363" s="72"/>
      <c r="Y363" s="112"/>
      <c r="Z363" s="72"/>
      <c r="AA363" s="75"/>
      <c r="AB363" s="169"/>
      <c r="AC363" s="72"/>
      <c r="AD363" s="170"/>
      <c r="AE363" s="72"/>
      <c r="AF363" s="170"/>
      <c r="AG363" s="71"/>
      <c r="AH363" s="72"/>
      <c r="AI363" s="170"/>
      <c r="AJ363" s="71"/>
      <c r="AK363" s="72"/>
      <c r="AL363" s="170"/>
      <c r="AM363" s="72"/>
      <c r="AN363" s="111"/>
      <c r="AO363" s="72"/>
      <c r="AP363" s="156"/>
      <c r="AQ363" s="72"/>
      <c r="AR363" s="156"/>
      <c r="AS363" s="72"/>
      <c r="AT363" s="160"/>
      <c r="AU363" s="72"/>
      <c r="AV363" s="156"/>
      <c r="AW363" s="71"/>
      <c r="AX363" s="72"/>
      <c r="AY363" s="111"/>
      <c r="AZ363" s="71"/>
      <c r="BA363" s="72"/>
      <c r="BB363" s="75"/>
    </row>
    <row r="364" ht="16.5" customHeight="1" outlineLevel="1">
      <c r="A364" s="75"/>
      <c r="B364" s="105"/>
      <c r="C364" s="106"/>
      <c r="D364" s="72"/>
      <c r="E364" s="107"/>
      <c r="F364" s="71"/>
      <c r="G364" s="107"/>
      <c r="H364" s="71"/>
      <c r="I364" s="107"/>
      <c r="J364" s="71"/>
      <c r="K364" s="71"/>
      <c r="L364" s="71"/>
      <c r="M364" s="72"/>
      <c r="N364" s="246"/>
      <c r="O364" s="72"/>
      <c r="P364" s="109"/>
      <c r="Q364" s="71"/>
      <c r="R364" s="110"/>
      <c r="S364" s="72"/>
      <c r="T364" s="111"/>
      <c r="U364" s="72"/>
      <c r="V364" s="112"/>
      <c r="W364" s="71"/>
      <c r="X364" s="72"/>
      <c r="Y364" s="112"/>
      <c r="Z364" s="72"/>
      <c r="AA364" s="75"/>
      <c r="AB364" s="169"/>
      <c r="AC364" s="72"/>
      <c r="AD364" s="170"/>
      <c r="AE364" s="72"/>
      <c r="AF364" s="170"/>
      <c r="AG364" s="71"/>
      <c r="AH364" s="72"/>
      <c r="AI364" s="170"/>
      <c r="AJ364" s="71"/>
      <c r="AK364" s="72"/>
      <c r="AL364" s="170"/>
      <c r="AM364" s="72"/>
      <c r="AN364" s="111"/>
      <c r="AO364" s="72"/>
      <c r="AP364" s="156"/>
      <c r="AQ364" s="72"/>
      <c r="AR364" s="156"/>
      <c r="AS364" s="72"/>
      <c r="AT364" s="160"/>
      <c r="AU364" s="72"/>
      <c r="AV364" s="156"/>
      <c r="AW364" s="71"/>
      <c r="AX364" s="72"/>
      <c r="AY364" s="111"/>
      <c r="AZ364" s="71"/>
      <c r="BA364" s="72"/>
      <c r="BB364" s="75"/>
    </row>
    <row r="365" ht="16.5" customHeight="1" outlineLevel="1">
      <c r="A365" s="75"/>
      <c r="B365" s="105"/>
      <c r="C365" s="106"/>
      <c r="D365" s="72"/>
      <c r="E365" s="107"/>
      <c r="F365" s="71"/>
      <c r="G365" s="107"/>
      <c r="H365" s="71"/>
      <c r="I365" s="107"/>
      <c r="J365" s="71"/>
      <c r="K365" s="71"/>
      <c r="L365" s="71"/>
      <c r="M365" s="72"/>
      <c r="N365" s="246"/>
      <c r="O365" s="72"/>
      <c r="P365" s="109"/>
      <c r="Q365" s="71"/>
      <c r="R365" s="110"/>
      <c r="S365" s="72"/>
      <c r="T365" s="111"/>
      <c r="U365" s="72"/>
      <c r="V365" s="112"/>
      <c r="W365" s="71"/>
      <c r="X365" s="72"/>
      <c r="Y365" s="112"/>
      <c r="Z365" s="72"/>
      <c r="AA365" s="75"/>
      <c r="AB365" s="169"/>
      <c r="AC365" s="72"/>
      <c r="AD365" s="170"/>
      <c r="AE365" s="72"/>
      <c r="AF365" s="170"/>
      <c r="AG365" s="71"/>
      <c r="AH365" s="72"/>
      <c r="AI365" s="170"/>
      <c r="AJ365" s="71"/>
      <c r="AK365" s="72"/>
      <c r="AL365" s="170"/>
      <c r="AM365" s="72"/>
      <c r="AN365" s="111"/>
      <c r="AO365" s="72"/>
      <c r="AP365" s="156"/>
      <c r="AQ365" s="72"/>
      <c r="AR365" s="156"/>
      <c r="AS365" s="72"/>
      <c r="AT365" s="160"/>
      <c r="AU365" s="72"/>
      <c r="AV365" s="156"/>
      <c r="AW365" s="71"/>
      <c r="AX365" s="72"/>
      <c r="AY365" s="111"/>
      <c r="AZ365" s="71"/>
      <c r="BA365" s="72"/>
      <c r="BB365" s="75"/>
    </row>
    <row r="366" ht="16.5" customHeight="1" outlineLevel="1">
      <c r="A366" s="75"/>
      <c r="B366" s="105"/>
      <c r="C366" s="106"/>
      <c r="D366" s="72"/>
      <c r="E366" s="107"/>
      <c r="F366" s="71"/>
      <c r="G366" s="107"/>
      <c r="H366" s="71"/>
      <c r="I366" s="107"/>
      <c r="J366" s="71"/>
      <c r="K366" s="71"/>
      <c r="L366" s="71"/>
      <c r="M366" s="72"/>
      <c r="N366" s="246"/>
      <c r="O366" s="72"/>
      <c r="P366" s="109"/>
      <c r="Q366" s="71"/>
      <c r="R366" s="110"/>
      <c r="S366" s="72"/>
      <c r="T366" s="111"/>
      <c r="U366" s="72"/>
      <c r="V366" s="112"/>
      <c r="W366" s="71"/>
      <c r="X366" s="72"/>
      <c r="Y366" s="112"/>
      <c r="Z366" s="72"/>
      <c r="AA366" s="75"/>
      <c r="AB366" s="169"/>
      <c r="AC366" s="72"/>
      <c r="AD366" s="170"/>
      <c r="AE366" s="72"/>
      <c r="AF366" s="170"/>
      <c r="AG366" s="71"/>
      <c r="AH366" s="72"/>
      <c r="AI366" s="170"/>
      <c r="AJ366" s="71"/>
      <c r="AK366" s="72"/>
      <c r="AL366" s="170"/>
      <c r="AM366" s="72"/>
      <c r="AN366" s="111"/>
      <c r="AO366" s="72"/>
      <c r="AP366" s="156"/>
      <c r="AQ366" s="72"/>
      <c r="AR366" s="156"/>
      <c r="AS366" s="72"/>
      <c r="AT366" s="160"/>
      <c r="AU366" s="72"/>
      <c r="AV366" s="156"/>
      <c r="AW366" s="71"/>
      <c r="AX366" s="72"/>
      <c r="AY366" s="111"/>
      <c r="AZ366" s="71"/>
      <c r="BA366" s="72"/>
      <c r="BB366" s="75"/>
    </row>
    <row r="367" ht="16.5" customHeight="1" outlineLevel="1">
      <c r="A367" s="75"/>
      <c r="B367" s="105"/>
      <c r="C367" s="106"/>
      <c r="D367" s="72"/>
      <c r="E367" s="107"/>
      <c r="F367" s="71"/>
      <c r="G367" s="107"/>
      <c r="H367" s="71"/>
      <c r="I367" s="107"/>
      <c r="J367" s="71"/>
      <c r="K367" s="71"/>
      <c r="L367" s="71"/>
      <c r="M367" s="72"/>
      <c r="N367" s="246"/>
      <c r="O367" s="72"/>
      <c r="P367" s="109"/>
      <c r="Q367" s="71"/>
      <c r="R367" s="110"/>
      <c r="S367" s="72"/>
      <c r="T367" s="111"/>
      <c r="U367" s="72"/>
      <c r="V367" s="112"/>
      <c r="W367" s="71"/>
      <c r="X367" s="72"/>
      <c r="Y367" s="112"/>
      <c r="Z367" s="72"/>
      <c r="AA367" s="75"/>
      <c r="AB367" s="169"/>
      <c r="AC367" s="72"/>
      <c r="AD367" s="170"/>
      <c r="AE367" s="72"/>
      <c r="AF367" s="170"/>
      <c r="AG367" s="71"/>
      <c r="AH367" s="72"/>
      <c r="AI367" s="170"/>
      <c r="AJ367" s="71"/>
      <c r="AK367" s="72"/>
      <c r="AL367" s="170"/>
      <c r="AM367" s="72"/>
      <c r="AN367" s="111"/>
      <c r="AO367" s="72"/>
      <c r="AP367" s="156"/>
      <c r="AQ367" s="72"/>
      <c r="AR367" s="156"/>
      <c r="AS367" s="72"/>
      <c r="AT367" s="160"/>
      <c r="AU367" s="72"/>
      <c r="AV367" s="156"/>
      <c r="AW367" s="71"/>
      <c r="AX367" s="72"/>
      <c r="AY367" s="111"/>
      <c r="AZ367" s="71"/>
      <c r="BA367" s="72"/>
      <c r="BB367" s="75"/>
    </row>
    <row r="368" ht="16.5" customHeight="1" outlineLevel="1">
      <c r="A368" s="75"/>
      <c r="B368" s="105"/>
      <c r="C368" s="106"/>
      <c r="D368" s="72"/>
      <c r="E368" s="107"/>
      <c r="F368" s="71"/>
      <c r="G368" s="107"/>
      <c r="H368" s="71"/>
      <c r="I368" s="107"/>
      <c r="J368" s="71"/>
      <c r="K368" s="71"/>
      <c r="L368" s="71"/>
      <c r="M368" s="72"/>
      <c r="N368" s="246"/>
      <c r="O368" s="72"/>
      <c r="P368" s="109"/>
      <c r="Q368" s="71"/>
      <c r="R368" s="110"/>
      <c r="S368" s="72"/>
      <c r="T368" s="111"/>
      <c r="U368" s="72"/>
      <c r="V368" s="112"/>
      <c r="W368" s="71"/>
      <c r="X368" s="72"/>
      <c r="Y368" s="112"/>
      <c r="Z368" s="72"/>
      <c r="AA368" s="75"/>
      <c r="AB368" s="169"/>
      <c r="AC368" s="72"/>
      <c r="AD368" s="170"/>
      <c r="AE368" s="72"/>
      <c r="AF368" s="170"/>
      <c r="AG368" s="71"/>
      <c r="AH368" s="72"/>
      <c r="AI368" s="170"/>
      <c r="AJ368" s="71"/>
      <c r="AK368" s="72"/>
      <c r="AL368" s="170"/>
      <c r="AM368" s="72"/>
      <c r="AN368" s="111"/>
      <c r="AO368" s="72"/>
      <c r="AP368" s="156"/>
      <c r="AQ368" s="72"/>
      <c r="AR368" s="156"/>
      <c r="AS368" s="72"/>
      <c r="AT368" s="160"/>
      <c r="AU368" s="72"/>
      <c r="AV368" s="156"/>
      <c r="AW368" s="71"/>
      <c r="AX368" s="72"/>
      <c r="AY368" s="111"/>
      <c r="AZ368" s="71"/>
      <c r="BA368" s="72"/>
      <c r="BB368" s="75"/>
    </row>
    <row r="369" ht="16.5" customHeight="1" outlineLevel="1">
      <c r="A369" s="75"/>
      <c r="B369" s="105"/>
      <c r="C369" s="106"/>
      <c r="D369" s="72"/>
      <c r="E369" s="107"/>
      <c r="F369" s="71"/>
      <c r="G369" s="107"/>
      <c r="H369" s="71"/>
      <c r="I369" s="107"/>
      <c r="J369" s="71"/>
      <c r="K369" s="71"/>
      <c r="L369" s="71"/>
      <c r="M369" s="72"/>
      <c r="N369" s="246"/>
      <c r="O369" s="72"/>
      <c r="P369" s="109"/>
      <c r="Q369" s="71"/>
      <c r="R369" s="110"/>
      <c r="S369" s="72"/>
      <c r="T369" s="111"/>
      <c r="U369" s="72"/>
      <c r="V369" s="112"/>
      <c r="W369" s="71"/>
      <c r="X369" s="72"/>
      <c r="Y369" s="112"/>
      <c r="Z369" s="72"/>
      <c r="AA369" s="75"/>
      <c r="AB369" s="169"/>
      <c r="AC369" s="72"/>
      <c r="AD369" s="170"/>
      <c r="AE369" s="72"/>
      <c r="AF369" s="170"/>
      <c r="AG369" s="71"/>
      <c r="AH369" s="72"/>
      <c r="AI369" s="170"/>
      <c r="AJ369" s="71"/>
      <c r="AK369" s="72"/>
      <c r="AL369" s="170"/>
      <c r="AM369" s="72"/>
      <c r="AN369" s="111"/>
      <c r="AO369" s="72"/>
      <c r="AP369" s="156"/>
      <c r="AQ369" s="72"/>
      <c r="AR369" s="156"/>
      <c r="AS369" s="72"/>
      <c r="AT369" s="160"/>
      <c r="AU369" s="72"/>
      <c r="AV369" s="156"/>
      <c r="AW369" s="71"/>
      <c r="AX369" s="72"/>
      <c r="AY369" s="111"/>
      <c r="AZ369" s="71"/>
      <c r="BA369" s="72"/>
      <c r="BB369" s="75"/>
    </row>
    <row r="370" ht="16.5" customHeight="1" outlineLevel="1">
      <c r="A370" s="75"/>
      <c r="B370" s="105"/>
      <c r="C370" s="106"/>
      <c r="D370" s="72"/>
      <c r="E370" s="107"/>
      <c r="F370" s="71"/>
      <c r="G370" s="107"/>
      <c r="H370" s="71"/>
      <c r="I370" s="107"/>
      <c r="J370" s="71"/>
      <c r="K370" s="71"/>
      <c r="L370" s="71"/>
      <c r="M370" s="72"/>
      <c r="N370" s="246"/>
      <c r="O370" s="72"/>
      <c r="P370" s="109"/>
      <c r="Q370" s="71"/>
      <c r="R370" s="110"/>
      <c r="S370" s="72"/>
      <c r="T370" s="111"/>
      <c r="U370" s="72"/>
      <c r="V370" s="112"/>
      <c r="W370" s="71"/>
      <c r="X370" s="72"/>
      <c r="Y370" s="112"/>
      <c r="Z370" s="72"/>
      <c r="AA370" s="75"/>
      <c r="AB370" s="169"/>
      <c r="AC370" s="72"/>
      <c r="AD370" s="170"/>
      <c r="AE370" s="72"/>
      <c r="AF370" s="170"/>
      <c r="AG370" s="71"/>
      <c r="AH370" s="72"/>
      <c r="AI370" s="170"/>
      <c r="AJ370" s="71"/>
      <c r="AK370" s="72"/>
      <c r="AL370" s="170"/>
      <c r="AM370" s="72"/>
      <c r="AN370" s="111"/>
      <c r="AO370" s="72"/>
      <c r="AP370" s="156"/>
      <c r="AQ370" s="72"/>
      <c r="AR370" s="156"/>
      <c r="AS370" s="72"/>
      <c r="AT370" s="160"/>
      <c r="AU370" s="72"/>
      <c r="AV370" s="156"/>
      <c r="AW370" s="71"/>
      <c r="AX370" s="72"/>
      <c r="AY370" s="111"/>
      <c r="AZ370" s="71"/>
      <c r="BA370" s="72"/>
      <c r="BB370" s="75"/>
    </row>
    <row r="371" ht="16.5" customHeight="1" outlineLevel="1">
      <c r="A371" s="75"/>
      <c r="B371" s="105"/>
      <c r="C371" s="106"/>
      <c r="D371" s="72"/>
      <c r="E371" s="107"/>
      <c r="F371" s="71"/>
      <c r="G371" s="107"/>
      <c r="H371" s="71"/>
      <c r="I371" s="107"/>
      <c r="J371" s="71"/>
      <c r="K371" s="71"/>
      <c r="L371" s="71"/>
      <c r="M371" s="72"/>
      <c r="N371" s="246"/>
      <c r="O371" s="72"/>
      <c r="P371" s="109"/>
      <c r="Q371" s="71"/>
      <c r="R371" s="110"/>
      <c r="S371" s="72"/>
      <c r="T371" s="111"/>
      <c r="U371" s="72"/>
      <c r="V371" s="112"/>
      <c r="W371" s="71"/>
      <c r="X371" s="72"/>
      <c r="Y371" s="112"/>
      <c r="Z371" s="72"/>
      <c r="AA371" s="75"/>
      <c r="AB371" s="169"/>
      <c r="AC371" s="72"/>
      <c r="AD371" s="170"/>
      <c r="AE371" s="72"/>
      <c r="AF371" s="170"/>
      <c r="AG371" s="71"/>
      <c r="AH371" s="72"/>
      <c r="AI371" s="170"/>
      <c r="AJ371" s="71"/>
      <c r="AK371" s="72"/>
      <c r="AL371" s="170"/>
      <c r="AM371" s="72"/>
      <c r="AN371" s="111"/>
      <c r="AO371" s="72"/>
      <c r="AP371" s="156"/>
      <c r="AQ371" s="72"/>
      <c r="AR371" s="156"/>
      <c r="AS371" s="72"/>
      <c r="AT371" s="160"/>
      <c r="AU371" s="72"/>
      <c r="AV371" s="156"/>
      <c r="AW371" s="71"/>
      <c r="AX371" s="72"/>
      <c r="AY371" s="111"/>
      <c r="AZ371" s="71"/>
      <c r="BA371" s="72"/>
      <c r="BB371" s="75"/>
    </row>
    <row r="372" ht="16.5" customHeight="1" outlineLevel="1">
      <c r="A372" s="75"/>
      <c r="B372" s="105"/>
      <c r="C372" s="106"/>
      <c r="D372" s="72"/>
      <c r="E372" s="107"/>
      <c r="F372" s="71"/>
      <c r="G372" s="107"/>
      <c r="H372" s="71"/>
      <c r="I372" s="107"/>
      <c r="J372" s="71"/>
      <c r="K372" s="71"/>
      <c r="L372" s="71"/>
      <c r="M372" s="72"/>
      <c r="N372" s="246"/>
      <c r="O372" s="72"/>
      <c r="P372" s="109"/>
      <c r="Q372" s="71"/>
      <c r="R372" s="110"/>
      <c r="S372" s="72"/>
      <c r="T372" s="111"/>
      <c r="U372" s="72"/>
      <c r="V372" s="112"/>
      <c r="W372" s="71"/>
      <c r="X372" s="72"/>
      <c r="Y372" s="112"/>
      <c r="Z372" s="72"/>
      <c r="AA372" s="75"/>
      <c r="AB372" s="169"/>
      <c r="AC372" s="72"/>
      <c r="AD372" s="170"/>
      <c r="AE372" s="72"/>
      <c r="AF372" s="170"/>
      <c r="AG372" s="71"/>
      <c r="AH372" s="72"/>
      <c r="AI372" s="170"/>
      <c r="AJ372" s="71"/>
      <c r="AK372" s="72"/>
      <c r="AL372" s="170"/>
      <c r="AM372" s="72"/>
      <c r="AN372" s="111"/>
      <c r="AO372" s="72"/>
      <c r="AP372" s="156"/>
      <c r="AQ372" s="72"/>
      <c r="AR372" s="156"/>
      <c r="AS372" s="72"/>
      <c r="AT372" s="160"/>
      <c r="AU372" s="72"/>
      <c r="AV372" s="156"/>
      <c r="AW372" s="71"/>
      <c r="AX372" s="72"/>
      <c r="AY372" s="111"/>
      <c r="AZ372" s="71"/>
      <c r="BA372" s="72"/>
      <c r="BB372" s="75"/>
    </row>
    <row r="373" ht="16.5" customHeight="1" outlineLevel="1">
      <c r="A373" s="75"/>
      <c r="B373" s="105"/>
      <c r="C373" s="106"/>
      <c r="D373" s="72"/>
      <c r="E373" s="107"/>
      <c r="F373" s="71"/>
      <c r="G373" s="107"/>
      <c r="H373" s="71"/>
      <c r="I373" s="107"/>
      <c r="J373" s="71"/>
      <c r="K373" s="71"/>
      <c r="L373" s="71"/>
      <c r="M373" s="72"/>
      <c r="N373" s="246"/>
      <c r="O373" s="72"/>
      <c r="P373" s="109"/>
      <c r="Q373" s="71"/>
      <c r="R373" s="110"/>
      <c r="S373" s="72"/>
      <c r="T373" s="111"/>
      <c r="U373" s="72"/>
      <c r="V373" s="112"/>
      <c r="W373" s="71"/>
      <c r="X373" s="72"/>
      <c r="Y373" s="112"/>
      <c r="Z373" s="72"/>
      <c r="AA373" s="75"/>
      <c r="AB373" s="169"/>
      <c r="AC373" s="72"/>
      <c r="AD373" s="170"/>
      <c r="AE373" s="72"/>
      <c r="AF373" s="170"/>
      <c r="AG373" s="71"/>
      <c r="AH373" s="72"/>
      <c r="AI373" s="170"/>
      <c r="AJ373" s="71"/>
      <c r="AK373" s="72"/>
      <c r="AL373" s="170"/>
      <c r="AM373" s="72"/>
      <c r="AN373" s="111"/>
      <c r="AO373" s="72"/>
      <c r="AP373" s="156"/>
      <c r="AQ373" s="72"/>
      <c r="AR373" s="156"/>
      <c r="AS373" s="72"/>
      <c r="AT373" s="160"/>
      <c r="AU373" s="72"/>
      <c r="AV373" s="156"/>
      <c r="AW373" s="71"/>
      <c r="AX373" s="72"/>
      <c r="AY373" s="111"/>
      <c r="AZ373" s="71"/>
      <c r="BA373" s="72"/>
      <c r="BB373" s="75"/>
    </row>
    <row r="374" ht="16.5" customHeight="1" outlineLevel="1">
      <c r="A374" s="75"/>
      <c r="B374" s="105"/>
      <c r="C374" s="106"/>
      <c r="D374" s="72"/>
      <c r="E374" s="107"/>
      <c r="F374" s="71"/>
      <c r="G374" s="107"/>
      <c r="H374" s="71"/>
      <c r="I374" s="107"/>
      <c r="J374" s="71"/>
      <c r="K374" s="71"/>
      <c r="L374" s="71"/>
      <c r="M374" s="72"/>
      <c r="N374" s="246"/>
      <c r="O374" s="72"/>
      <c r="P374" s="109"/>
      <c r="Q374" s="71"/>
      <c r="R374" s="110"/>
      <c r="S374" s="72"/>
      <c r="T374" s="111"/>
      <c r="U374" s="72"/>
      <c r="V374" s="112"/>
      <c r="W374" s="71"/>
      <c r="X374" s="72"/>
      <c r="Y374" s="112"/>
      <c r="Z374" s="72"/>
      <c r="AA374" s="75"/>
      <c r="AB374" s="169"/>
      <c r="AC374" s="72"/>
      <c r="AD374" s="170"/>
      <c r="AE374" s="72"/>
      <c r="AF374" s="170"/>
      <c r="AG374" s="71"/>
      <c r="AH374" s="72"/>
      <c r="AI374" s="170"/>
      <c r="AJ374" s="71"/>
      <c r="AK374" s="72"/>
      <c r="AL374" s="170"/>
      <c r="AM374" s="72"/>
      <c r="AN374" s="111"/>
      <c r="AO374" s="72"/>
      <c r="AP374" s="156"/>
      <c r="AQ374" s="72"/>
      <c r="AR374" s="156"/>
      <c r="AS374" s="72"/>
      <c r="AT374" s="160"/>
      <c r="AU374" s="72"/>
      <c r="AV374" s="156"/>
      <c r="AW374" s="71"/>
      <c r="AX374" s="72"/>
      <c r="AY374" s="111"/>
      <c r="AZ374" s="71"/>
      <c r="BA374" s="72"/>
      <c r="BB374" s="75"/>
    </row>
    <row r="375" ht="16.5" customHeight="1" outlineLevel="1">
      <c r="A375" s="75"/>
      <c r="B375" s="105"/>
      <c r="C375" s="106"/>
      <c r="D375" s="72"/>
      <c r="E375" s="107"/>
      <c r="F375" s="71"/>
      <c r="G375" s="107"/>
      <c r="H375" s="71"/>
      <c r="I375" s="107"/>
      <c r="J375" s="71"/>
      <c r="K375" s="71"/>
      <c r="L375" s="71"/>
      <c r="M375" s="72"/>
      <c r="N375" s="246"/>
      <c r="O375" s="72"/>
      <c r="P375" s="109"/>
      <c r="Q375" s="71"/>
      <c r="R375" s="110"/>
      <c r="S375" s="72"/>
      <c r="T375" s="111"/>
      <c r="U375" s="72"/>
      <c r="V375" s="112"/>
      <c r="W375" s="71"/>
      <c r="X375" s="72"/>
      <c r="Y375" s="112"/>
      <c r="Z375" s="72"/>
      <c r="AA375" s="75"/>
      <c r="AB375" s="169"/>
      <c r="AC375" s="72"/>
      <c r="AD375" s="170"/>
      <c r="AE375" s="72"/>
      <c r="AF375" s="170"/>
      <c r="AG375" s="71"/>
      <c r="AH375" s="72"/>
      <c r="AI375" s="170"/>
      <c r="AJ375" s="71"/>
      <c r="AK375" s="72"/>
      <c r="AL375" s="170"/>
      <c r="AM375" s="72"/>
      <c r="AN375" s="111"/>
      <c r="AO375" s="72"/>
      <c r="AP375" s="156"/>
      <c r="AQ375" s="72"/>
      <c r="AR375" s="156"/>
      <c r="AS375" s="72"/>
      <c r="AT375" s="160"/>
      <c r="AU375" s="72"/>
      <c r="AV375" s="156"/>
      <c r="AW375" s="71"/>
      <c r="AX375" s="72"/>
      <c r="AY375" s="111"/>
      <c r="AZ375" s="71"/>
      <c r="BA375" s="72"/>
      <c r="BB375" s="75"/>
    </row>
    <row r="376" ht="16.5" customHeight="1" outlineLevel="1">
      <c r="A376" s="75"/>
      <c r="B376" s="105"/>
      <c r="C376" s="106"/>
      <c r="D376" s="72"/>
      <c r="E376" s="107"/>
      <c r="F376" s="71"/>
      <c r="G376" s="107"/>
      <c r="H376" s="71"/>
      <c r="I376" s="107"/>
      <c r="J376" s="71"/>
      <c r="K376" s="71"/>
      <c r="L376" s="71"/>
      <c r="M376" s="72"/>
      <c r="N376" s="246"/>
      <c r="O376" s="72"/>
      <c r="P376" s="109"/>
      <c r="Q376" s="71"/>
      <c r="R376" s="110"/>
      <c r="S376" s="72"/>
      <c r="T376" s="111"/>
      <c r="U376" s="72"/>
      <c r="V376" s="112"/>
      <c r="W376" s="71"/>
      <c r="X376" s="72"/>
      <c r="Y376" s="112"/>
      <c r="Z376" s="72"/>
      <c r="AA376" s="75"/>
      <c r="AB376" s="169"/>
      <c r="AC376" s="72"/>
      <c r="AD376" s="170"/>
      <c r="AE376" s="72"/>
      <c r="AF376" s="170"/>
      <c r="AG376" s="71"/>
      <c r="AH376" s="72"/>
      <c r="AI376" s="170"/>
      <c r="AJ376" s="71"/>
      <c r="AK376" s="72"/>
      <c r="AL376" s="170"/>
      <c r="AM376" s="72"/>
      <c r="AN376" s="111"/>
      <c r="AO376" s="72"/>
      <c r="AP376" s="156"/>
      <c r="AQ376" s="72"/>
      <c r="AR376" s="156"/>
      <c r="AS376" s="72"/>
      <c r="AT376" s="160"/>
      <c r="AU376" s="72"/>
      <c r="AV376" s="156"/>
      <c r="AW376" s="71"/>
      <c r="AX376" s="72"/>
      <c r="AY376" s="111"/>
      <c r="AZ376" s="71"/>
      <c r="BA376" s="72"/>
      <c r="BB376" s="75"/>
    </row>
    <row r="377" ht="16.5" customHeight="1" outlineLevel="1">
      <c r="A377" s="75"/>
      <c r="B377" s="105"/>
      <c r="C377" s="106"/>
      <c r="D377" s="72"/>
      <c r="E377" s="107"/>
      <c r="F377" s="71"/>
      <c r="G377" s="107"/>
      <c r="H377" s="71"/>
      <c r="I377" s="107"/>
      <c r="J377" s="71"/>
      <c r="K377" s="71"/>
      <c r="L377" s="71"/>
      <c r="M377" s="72"/>
      <c r="N377" s="246"/>
      <c r="O377" s="72"/>
      <c r="P377" s="109"/>
      <c r="Q377" s="71"/>
      <c r="R377" s="110"/>
      <c r="S377" s="72"/>
      <c r="T377" s="111"/>
      <c r="U377" s="72"/>
      <c r="V377" s="112"/>
      <c r="W377" s="71"/>
      <c r="X377" s="72"/>
      <c r="Y377" s="112"/>
      <c r="Z377" s="72"/>
      <c r="AA377" s="75"/>
      <c r="AB377" s="169"/>
      <c r="AC377" s="72"/>
      <c r="AD377" s="170"/>
      <c r="AE377" s="72"/>
      <c r="AF377" s="170"/>
      <c r="AG377" s="71"/>
      <c r="AH377" s="72"/>
      <c r="AI377" s="170"/>
      <c r="AJ377" s="71"/>
      <c r="AK377" s="72"/>
      <c r="AL377" s="170"/>
      <c r="AM377" s="72"/>
      <c r="AN377" s="111"/>
      <c r="AO377" s="72"/>
      <c r="AP377" s="156"/>
      <c r="AQ377" s="72"/>
      <c r="AR377" s="156"/>
      <c r="AS377" s="72"/>
      <c r="AT377" s="160"/>
      <c r="AU377" s="72"/>
      <c r="AV377" s="156"/>
      <c r="AW377" s="71"/>
      <c r="AX377" s="72"/>
      <c r="AY377" s="111"/>
      <c r="AZ377" s="71"/>
      <c r="BA377" s="72"/>
      <c r="BB377" s="75"/>
    </row>
    <row r="378" ht="16.5" customHeight="1" outlineLevel="1">
      <c r="A378" s="75"/>
      <c r="B378" s="105"/>
      <c r="C378" s="106"/>
      <c r="D378" s="72"/>
      <c r="E378" s="107"/>
      <c r="F378" s="71"/>
      <c r="G378" s="107"/>
      <c r="H378" s="71"/>
      <c r="I378" s="107"/>
      <c r="J378" s="71"/>
      <c r="K378" s="71"/>
      <c r="L378" s="71"/>
      <c r="M378" s="72"/>
      <c r="N378" s="246"/>
      <c r="O378" s="72"/>
      <c r="P378" s="109"/>
      <c r="Q378" s="71"/>
      <c r="R378" s="110"/>
      <c r="S378" s="72"/>
      <c r="T378" s="111"/>
      <c r="U378" s="72"/>
      <c r="V378" s="112"/>
      <c r="W378" s="71"/>
      <c r="X378" s="72"/>
      <c r="Y378" s="112"/>
      <c r="Z378" s="72"/>
      <c r="AA378" s="75"/>
      <c r="AB378" s="169"/>
      <c r="AC378" s="72"/>
      <c r="AD378" s="170"/>
      <c r="AE378" s="72"/>
      <c r="AF378" s="170"/>
      <c r="AG378" s="71"/>
      <c r="AH378" s="72"/>
      <c r="AI378" s="170"/>
      <c r="AJ378" s="71"/>
      <c r="AK378" s="72"/>
      <c r="AL378" s="170"/>
      <c r="AM378" s="72"/>
      <c r="AN378" s="111"/>
      <c r="AO378" s="72"/>
      <c r="AP378" s="156"/>
      <c r="AQ378" s="72"/>
      <c r="AR378" s="156"/>
      <c r="AS378" s="72"/>
      <c r="AT378" s="160"/>
      <c r="AU378" s="72"/>
      <c r="AV378" s="156"/>
      <c r="AW378" s="71"/>
      <c r="AX378" s="72"/>
      <c r="AY378" s="111"/>
      <c r="AZ378" s="71"/>
      <c r="BA378" s="72"/>
      <c r="BB378" s="75"/>
    </row>
    <row r="379" ht="16.5" customHeight="1" outlineLevel="1">
      <c r="A379" s="75"/>
      <c r="B379" s="105"/>
      <c r="C379" s="106"/>
      <c r="D379" s="72"/>
      <c r="E379" s="107"/>
      <c r="F379" s="71"/>
      <c r="G379" s="107"/>
      <c r="H379" s="71"/>
      <c r="I379" s="107"/>
      <c r="J379" s="71"/>
      <c r="K379" s="71"/>
      <c r="L379" s="71"/>
      <c r="M379" s="72"/>
      <c r="N379" s="246"/>
      <c r="O379" s="72"/>
      <c r="P379" s="109"/>
      <c r="Q379" s="71"/>
      <c r="R379" s="110"/>
      <c r="S379" s="72"/>
      <c r="T379" s="111"/>
      <c r="U379" s="72"/>
      <c r="V379" s="112"/>
      <c r="W379" s="71"/>
      <c r="X379" s="72"/>
      <c r="Y379" s="112"/>
      <c r="Z379" s="72"/>
      <c r="AA379" s="75"/>
      <c r="AB379" s="169"/>
      <c r="AC379" s="72"/>
      <c r="AD379" s="170"/>
      <c r="AE379" s="72"/>
      <c r="AF379" s="170"/>
      <c r="AG379" s="71"/>
      <c r="AH379" s="72"/>
      <c r="AI379" s="170"/>
      <c r="AJ379" s="71"/>
      <c r="AK379" s="72"/>
      <c r="AL379" s="170"/>
      <c r="AM379" s="72"/>
      <c r="AN379" s="111"/>
      <c r="AO379" s="72"/>
      <c r="AP379" s="156"/>
      <c r="AQ379" s="72"/>
      <c r="AR379" s="156"/>
      <c r="AS379" s="72"/>
      <c r="AT379" s="160"/>
      <c r="AU379" s="72"/>
      <c r="AV379" s="156"/>
      <c r="AW379" s="71"/>
      <c r="AX379" s="72"/>
      <c r="AY379" s="111"/>
      <c r="AZ379" s="71"/>
      <c r="BA379" s="72"/>
      <c r="BB379" s="75"/>
    </row>
    <row r="380" ht="16.5" customHeight="1" outlineLevel="1">
      <c r="A380" s="75"/>
      <c r="B380" s="105"/>
      <c r="C380" s="106"/>
      <c r="D380" s="72"/>
      <c r="E380" s="107"/>
      <c r="F380" s="71"/>
      <c r="G380" s="107"/>
      <c r="H380" s="71"/>
      <c r="I380" s="107"/>
      <c r="J380" s="71"/>
      <c r="K380" s="71"/>
      <c r="L380" s="71"/>
      <c r="M380" s="72"/>
      <c r="N380" s="246"/>
      <c r="O380" s="72"/>
      <c r="P380" s="109"/>
      <c r="Q380" s="71"/>
      <c r="R380" s="110"/>
      <c r="S380" s="72"/>
      <c r="T380" s="111"/>
      <c r="U380" s="72"/>
      <c r="V380" s="112"/>
      <c r="W380" s="71"/>
      <c r="X380" s="72"/>
      <c r="Y380" s="112"/>
      <c r="Z380" s="72"/>
      <c r="AA380" s="75"/>
      <c r="AB380" s="169"/>
      <c r="AC380" s="72"/>
      <c r="AD380" s="170"/>
      <c r="AE380" s="72"/>
      <c r="AF380" s="170"/>
      <c r="AG380" s="71"/>
      <c r="AH380" s="72"/>
      <c r="AI380" s="170"/>
      <c r="AJ380" s="71"/>
      <c r="AK380" s="72"/>
      <c r="AL380" s="170"/>
      <c r="AM380" s="72"/>
      <c r="AN380" s="111"/>
      <c r="AO380" s="72"/>
      <c r="AP380" s="156"/>
      <c r="AQ380" s="72"/>
      <c r="AR380" s="156"/>
      <c r="AS380" s="72"/>
      <c r="AT380" s="160"/>
      <c r="AU380" s="72"/>
      <c r="AV380" s="156"/>
      <c r="AW380" s="71"/>
      <c r="AX380" s="72"/>
      <c r="AY380" s="111"/>
      <c r="AZ380" s="71"/>
      <c r="BA380" s="72"/>
      <c r="BB380" s="75"/>
    </row>
    <row r="381" ht="16.5" customHeight="1" outlineLevel="1">
      <c r="A381" s="75"/>
      <c r="B381" s="105"/>
      <c r="C381" s="106"/>
      <c r="D381" s="72"/>
      <c r="E381" s="107"/>
      <c r="F381" s="71"/>
      <c r="G381" s="107"/>
      <c r="H381" s="71"/>
      <c r="I381" s="107"/>
      <c r="J381" s="71"/>
      <c r="K381" s="71"/>
      <c r="L381" s="71"/>
      <c r="M381" s="72"/>
      <c r="N381" s="246"/>
      <c r="O381" s="72"/>
      <c r="P381" s="109"/>
      <c r="Q381" s="71"/>
      <c r="R381" s="110"/>
      <c r="S381" s="72"/>
      <c r="T381" s="111"/>
      <c r="U381" s="72"/>
      <c r="V381" s="112"/>
      <c r="W381" s="71"/>
      <c r="X381" s="72"/>
      <c r="Y381" s="112"/>
      <c r="Z381" s="72"/>
      <c r="AA381" s="75"/>
      <c r="AB381" s="169"/>
      <c r="AC381" s="72"/>
      <c r="AD381" s="170"/>
      <c r="AE381" s="72"/>
      <c r="AF381" s="170"/>
      <c r="AG381" s="71"/>
      <c r="AH381" s="72"/>
      <c r="AI381" s="170"/>
      <c r="AJ381" s="71"/>
      <c r="AK381" s="72"/>
      <c r="AL381" s="170"/>
      <c r="AM381" s="72"/>
      <c r="AN381" s="111"/>
      <c r="AO381" s="72"/>
      <c r="AP381" s="156"/>
      <c r="AQ381" s="72"/>
      <c r="AR381" s="156"/>
      <c r="AS381" s="72"/>
      <c r="AT381" s="160"/>
      <c r="AU381" s="72"/>
      <c r="AV381" s="156"/>
      <c r="AW381" s="71"/>
      <c r="AX381" s="72"/>
      <c r="AY381" s="111"/>
      <c r="AZ381" s="71"/>
      <c r="BA381" s="72"/>
      <c r="BB381" s="75"/>
    </row>
    <row r="382" ht="16.5" customHeight="1" outlineLevel="1">
      <c r="A382" s="75"/>
      <c r="B382" s="105"/>
      <c r="C382" s="106"/>
      <c r="D382" s="72"/>
      <c r="E382" s="107"/>
      <c r="F382" s="71"/>
      <c r="G382" s="107"/>
      <c r="H382" s="71"/>
      <c r="I382" s="107"/>
      <c r="J382" s="71"/>
      <c r="K382" s="71"/>
      <c r="L382" s="71"/>
      <c r="M382" s="72"/>
      <c r="N382" s="246"/>
      <c r="O382" s="72"/>
      <c r="P382" s="109"/>
      <c r="Q382" s="71"/>
      <c r="R382" s="110"/>
      <c r="S382" s="72"/>
      <c r="T382" s="111"/>
      <c r="U382" s="72"/>
      <c r="V382" s="112"/>
      <c r="W382" s="71"/>
      <c r="X382" s="72"/>
      <c r="Y382" s="112"/>
      <c r="Z382" s="72"/>
      <c r="AA382" s="75"/>
      <c r="AB382" s="169"/>
      <c r="AC382" s="72"/>
      <c r="AD382" s="170"/>
      <c r="AE382" s="72"/>
      <c r="AF382" s="170"/>
      <c r="AG382" s="71"/>
      <c r="AH382" s="72"/>
      <c r="AI382" s="170"/>
      <c r="AJ382" s="71"/>
      <c r="AK382" s="72"/>
      <c r="AL382" s="170"/>
      <c r="AM382" s="72"/>
      <c r="AN382" s="111"/>
      <c r="AO382" s="72"/>
      <c r="AP382" s="156"/>
      <c r="AQ382" s="72"/>
      <c r="AR382" s="156"/>
      <c r="AS382" s="72"/>
      <c r="AT382" s="160"/>
      <c r="AU382" s="72"/>
      <c r="AV382" s="156"/>
      <c r="AW382" s="71"/>
      <c r="AX382" s="72"/>
      <c r="AY382" s="111"/>
      <c r="AZ382" s="71"/>
      <c r="BA382" s="72"/>
      <c r="BB382" s="75"/>
    </row>
    <row r="383" ht="16.5" customHeight="1" outlineLevel="1">
      <c r="A383" s="75"/>
      <c r="B383" s="105"/>
      <c r="C383" s="106"/>
      <c r="D383" s="72"/>
      <c r="E383" s="107"/>
      <c r="F383" s="71"/>
      <c r="G383" s="107"/>
      <c r="H383" s="71"/>
      <c r="I383" s="107"/>
      <c r="J383" s="71"/>
      <c r="K383" s="71"/>
      <c r="L383" s="71"/>
      <c r="M383" s="72"/>
      <c r="N383" s="246"/>
      <c r="O383" s="72"/>
      <c r="P383" s="109"/>
      <c r="Q383" s="71"/>
      <c r="R383" s="110"/>
      <c r="S383" s="72"/>
      <c r="T383" s="111"/>
      <c r="U383" s="72"/>
      <c r="V383" s="112"/>
      <c r="W383" s="71"/>
      <c r="X383" s="72"/>
      <c r="Y383" s="112"/>
      <c r="Z383" s="72"/>
      <c r="AA383" s="75"/>
      <c r="AB383" s="169"/>
      <c r="AC383" s="72"/>
      <c r="AD383" s="170"/>
      <c r="AE383" s="72"/>
      <c r="AF383" s="170"/>
      <c r="AG383" s="71"/>
      <c r="AH383" s="72"/>
      <c r="AI383" s="170"/>
      <c r="AJ383" s="71"/>
      <c r="AK383" s="72"/>
      <c r="AL383" s="170"/>
      <c r="AM383" s="72"/>
      <c r="AN383" s="111"/>
      <c r="AO383" s="72"/>
      <c r="AP383" s="156"/>
      <c r="AQ383" s="72"/>
      <c r="AR383" s="156"/>
      <c r="AS383" s="72"/>
      <c r="AT383" s="160"/>
      <c r="AU383" s="72"/>
      <c r="AV383" s="156"/>
      <c r="AW383" s="71"/>
      <c r="AX383" s="72"/>
      <c r="AY383" s="111"/>
      <c r="AZ383" s="71"/>
      <c r="BA383" s="72"/>
      <c r="BB383" s="75"/>
    </row>
    <row r="384" ht="16.5" customHeight="1" outlineLevel="1">
      <c r="A384" s="75"/>
      <c r="B384" s="105"/>
      <c r="C384" s="106"/>
      <c r="D384" s="72"/>
      <c r="E384" s="107"/>
      <c r="F384" s="71"/>
      <c r="G384" s="107"/>
      <c r="H384" s="71"/>
      <c r="I384" s="107"/>
      <c r="J384" s="71"/>
      <c r="K384" s="71"/>
      <c r="L384" s="71"/>
      <c r="M384" s="72"/>
      <c r="N384" s="246"/>
      <c r="O384" s="72"/>
      <c r="P384" s="109"/>
      <c r="Q384" s="71"/>
      <c r="R384" s="110"/>
      <c r="S384" s="72"/>
      <c r="T384" s="111"/>
      <c r="U384" s="72"/>
      <c r="V384" s="112"/>
      <c r="W384" s="71"/>
      <c r="X384" s="72"/>
      <c r="Y384" s="112"/>
      <c r="Z384" s="72"/>
      <c r="AA384" s="75"/>
      <c r="AB384" s="169"/>
      <c r="AC384" s="72"/>
      <c r="AD384" s="170"/>
      <c r="AE384" s="72"/>
      <c r="AF384" s="170"/>
      <c r="AG384" s="71"/>
      <c r="AH384" s="72"/>
      <c r="AI384" s="170"/>
      <c r="AJ384" s="71"/>
      <c r="AK384" s="72"/>
      <c r="AL384" s="170"/>
      <c r="AM384" s="72"/>
      <c r="AN384" s="111"/>
      <c r="AO384" s="72"/>
      <c r="AP384" s="156"/>
      <c r="AQ384" s="72"/>
      <c r="AR384" s="156"/>
      <c r="AS384" s="72"/>
      <c r="AT384" s="160"/>
      <c r="AU384" s="72"/>
      <c r="AV384" s="156"/>
      <c r="AW384" s="71"/>
      <c r="AX384" s="72"/>
      <c r="AY384" s="111"/>
      <c r="AZ384" s="71"/>
      <c r="BA384" s="72"/>
      <c r="BB384" s="75"/>
    </row>
    <row r="385" ht="16.5" customHeight="1" outlineLevel="1">
      <c r="A385" s="75"/>
      <c r="B385" s="105"/>
      <c r="C385" s="106"/>
      <c r="D385" s="72"/>
      <c r="E385" s="107"/>
      <c r="F385" s="71"/>
      <c r="G385" s="107"/>
      <c r="H385" s="71"/>
      <c r="I385" s="107"/>
      <c r="J385" s="71"/>
      <c r="K385" s="71"/>
      <c r="L385" s="71"/>
      <c r="M385" s="72"/>
      <c r="N385" s="246"/>
      <c r="O385" s="72"/>
      <c r="P385" s="109"/>
      <c r="Q385" s="71"/>
      <c r="R385" s="110"/>
      <c r="S385" s="72"/>
      <c r="T385" s="111"/>
      <c r="U385" s="72"/>
      <c r="V385" s="112"/>
      <c r="W385" s="71"/>
      <c r="X385" s="72"/>
      <c r="Y385" s="112"/>
      <c r="Z385" s="72"/>
      <c r="AA385" s="75"/>
      <c r="AB385" s="169"/>
      <c r="AC385" s="72"/>
      <c r="AD385" s="170"/>
      <c r="AE385" s="72"/>
      <c r="AF385" s="170"/>
      <c r="AG385" s="71"/>
      <c r="AH385" s="72"/>
      <c r="AI385" s="170"/>
      <c r="AJ385" s="71"/>
      <c r="AK385" s="72"/>
      <c r="AL385" s="170"/>
      <c r="AM385" s="72"/>
      <c r="AN385" s="111"/>
      <c r="AO385" s="72"/>
      <c r="AP385" s="156"/>
      <c r="AQ385" s="72"/>
      <c r="AR385" s="156"/>
      <c r="AS385" s="72"/>
      <c r="AT385" s="160"/>
      <c r="AU385" s="72"/>
      <c r="AV385" s="156"/>
      <c r="AW385" s="71"/>
      <c r="AX385" s="72"/>
      <c r="AY385" s="111"/>
      <c r="AZ385" s="71"/>
      <c r="BA385" s="72"/>
      <c r="BB385" s="75"/>
    </row>
    <row r="386" ht="16.5" customHeight="1" outlineLevel="1">
      <c r="A386" s="75"/>
      <c r="B386" s="105"/>
      <c r="C386" s="106"/>
      <c r="D386" s="72"/>
      <c r="E386" s="107"/>
      <c r="F386" s="71"/>
      <c r="G386" s="107"/>
      <c r="H386" s="71"/>
      <c r="I386" s="107"/>
      <c r="J386" s="71"/>
      <c r="K386" s="71"/>
      <c r="L386" s="71"/>
      <c r="M386" s="72"/>
      <c r="N386" s="246"/>
      <c r="O386" s="72"/>
      <c r="P386" s="109"/>
      <c r="Q386" s="71"/>
      <c r="R386" s="110"/>
      <c r="S386" s="72"/>
      <c r="T386" s="111"/>
      <c r="U386" s="72"/>
      <c r="V386" s="112"/>
      <c r="W386" s="71"/>
      <c r="X386" s="72"/>
      <c r="Y386" s="112"/>
      <c r="Z386" s="72"/>
      <c r="AA386" s="75"/>
      <c r="AB386" s="169"/>
      <c r="AC386" s="72"/>
      <c r="AD386" s="170"/>
      <c r="AE386" s="72"/>
      <c r="AF386" s="170"/>
      <c r="AG386" s="71"/>
      <c r="AH386" s="72"/>
      <c r="AI386" s="170"/>
      <c r="AJ386" s="71"/>
      <c r="AK386" s="72"/>
      <c r="AL386" s="170"/>
      <c r="AM386" s="72"/>
      <c r="AN386" s="111"/>
      <c r="AO386" s="72"/>
      <c r="AP386" s="156"/>
      <c r="AQ386" s="72"/>
      <c r="AR386" s="156"/>
      <c r="AS386" s="72"/>
      <c r="AT386" s="160"/>
      <c r="AU386" s="72"/>
      <c r="AV386" s="156"/>
      <c r="AW386" s="71"/>
      <c r="AX386" s="72"/>
      <c r="AY386" s="111"/>
      <c r="AZ386" s="71"/>
      <c r="BA386" s="72"/>
      <c r="BB386" s="75"/>
    </row>
    <row r="387" ht="16.5" customHeight="1" outlineLevel="1">
      <c r="A387" s="75"/>
      <c r="B387" s="105"/>
      <c r="C387" s="106"/>
      <c r="D387" s="72"/>
      <c r="E387" s="107"/>
      <c r="F387" s="71"/>
      <c r="G387" s="107"/>
      <c r="H387" s="71"/>
      <c r="I387" s="107"/>
      <c r="J387" s="71"/>
      <c r="K387" s="71"/>
      <c r="L387" s="71"/>
      <c r="M387" s="72"/>
      <c r="N387" s="246"/>
      <c r="O387" s="72"/>
      <c r="P387" s="109"/>
      <c r="Q387" s="71"/>
      <c r="R387" s="110"/>
      <c r="S387" s="72"/>
      <c r="T387" s="111"/>
      <c r="U387" s="72"/>
      <c r="V387" s="112"/>
      <c r="W387" s="71"/>
      <c r="X387" s="72"/>
      <c r="Y387" s="112"/>
      <c r="Z387" s="72"/>
      <c r="AA387" s="75"/>
      <c r="AB387" s="169"/>
      <c r="AC387" s="72"/>
      <c r="AD387" s="170"/>
      <c r="AE387" s="72"/>
      <c r="AF387" s="170"/>
      <c r="AG387" s="71"/>
      <c r="AH387" s="72"/>
      <c r="AI387" s="170"/>
      <c r="AJ387" s="71"/>
      <c r="AK387" s="72"/>
      <c r="AL387" s="170"/>
      <c r="AM387" s="72"/>
      <c r="AN387" s="111"/>
      <c r="AO387" s="72"/>
      <c r="AP387" s="156"/>
      <c r="AQ387" s="72"/>
      <c r="AR387" s="156"/>
      <c r="AS387" s="72"/>
      <c r="AT387" s="160"/>
      <c r="AU387" s="72"/>
      <c r="AV387" s="156"/>
      <c r="AW387" s="71"/>
      <c r="AX387" s="72"/>
      <c r="AY387" s="111"/>
      <c r="AZ387" s="71"/>
      <c r="BA387" s="72"/>
      <c r="BB387" s="75"/>
    </row>
    <row r="388" ht="16.5" customHeight="1" outlineLevel="1">
      <c r="A388" s="75"/>
      <c r="B388" s="105"/>
      <c r="C388" s="106"/>
      <c r="D388" s="72"/>
      <c r="E388" s="107"/>
      <c r="F388" s="71"/>
      <c r="G388" s="107"/>
      <c r="H388" s="71"/>
      <c r="I388" s="107"/>
      <c r="J388" s="71"/>
      <c r="K388" s="71"/>
      <c r="L388" s="71"/>
      <c r="M388" s="72"/>
      <c r="N388" s="246"/>
      <c r="O388" s="72"/>
      <c r="P388" s="109"/>
      <c r="Q388" s="71"/>
      <c r="R388" s="110"/>
      <c r="S388" s="72"/>
      <c r="T388" s="111"/>
      <c r="U388" s="72"/>
      <c r="V388" s="112"/>
      <c r="W388" s="71"/>
      <c r="X388" s="72"/>
      <c r="Y388" s="112"/>
      <c r="Z388" s="72"/>
      <c r="AA388" s="75"/>
      <c r="AB388" s="169"/>
      <c r="AC388" s="72"/>
      <c r="AD388" s="170"/>
      <c r="AE388" s="72"/>
      <c r="AF388" s="170"/>
      <c r="AG388" s="71"/>
      <c r="AH388" s="72"/>
      <c r="AI388" s="170"/>
      <c r="AJ388" s="71"/>
      <c r="AK388" s="72"/>
      <c r="AL388" s="170"/>
      <c r="AM388" s="72"/>
      <c r="AN388" s="111"/>
      <c r="AO388" s="72"/>
      <c r="AP388" s="156"/>
      <c r="AQ388" s="72"/>
      <c r="AR388" s="156"/>
      <c r="AS388" s="72"/>
      <c r="AT388" s="160"/>
      <c r="AU388" s="72"/>
      <c r="AV388" s="156"/>
      <c r="AW388" s="71"/>
      <c r="AX388" s="72"/>
      <c r="AY388" s="111"/>
      <c r="AZ388" s="71"/>
      <c r="BA388" s="72"/>
      <c r="BB388" s="75"/>
    </row>
    <row r="389" ht="16.5" customHeight="1" outlineLevel="1">
      <c r="A389" s="75"/>
      <c r="B389" s="105"/>
      <c r="C389" s="106"/>
      <c r="D389" s="72"/>
      <c r="E389" s="107"/>
      <c r="F389" s="71"/>
      <c r="G389" s="107"/>
      <c r="H389" s="71"/>
      <c r="I389" s="107"/>
      <c r="J389" s="71"/>
      <c r="K389" s="71"/>
      <c r="L389" s="71"/>
      <c r="M389" s="72"/>
      <c r="N389" s="246"/>
      <c r="O389" s="72"/>
      <c r="P389" s="109"/>
      <c r="Q389" s="71"/>
      <c r="R389" s="110"/>
      <c r="S389" s="72"/>
      <c r="T389" s="111"/>
      <c r="U389" s="72"/>
      <c r="V389" s="112"/>
      <c r="W389" s="71"/>
      <c r="X389" s="72"/>
      <c r="Y389" s="112"/>
      <c r="Z389" s="72"/>
      <c r="AA389" s="75"/>
      <c r="AB389" s="169"/>
      <c r="AC389" s="72"/>
      <c r="AD389" s="170"/>
      <c r="AE389" s="72"/>
      <c r="AF389" s="170"/>
      <c r="AG389" s="71"/>
      <c r="AH389" s="72"/>
      <c r="AI389" s="170"/>
      <c r="AJ389" s="71"/>
      <c r="AK389" s="72"/>
      <c r="AL389" s="170"/>
      <c r="AM389" s="72"/>
      <c r="AN389" s="111"/>
      <c r="AO389" s="72"/>
      <c r="AP389" s="156"/>
      <c r="AQ389" s="72"/>
      <c r="AR389" s="156"/>
      <c r="AS389" s="72"/>
      <c r="AT389" s="160"/>
      <c r="AU389" s="72"/>
      <c r="AV389" s="156"/>
      <c r="AW389" s="71"/>
      <c r="AX389" s="72"/>
      <c r="AY389" s="111"/>
      <c r="AZ389" s="71"/>
      <c r="BA389" s="72"/>
      <c r="BB389" s="75"/>
    </row>
    <row r="390" ht="16.5" customHeight="1" outlineLevel="1">
      <c r="A390" s="75"/>
      <c r="B390" s="105"/>
      <c r="C390" s="106"/>
      <c r="D390" s="72"/>
      <c r="E390" s="107"/>
      <c r="F390" s="71"/>
      <c r="G390" s="107"/>
      <c r="H390" s="71"/>
      <c r="I390" s="107"/>
      <c r="J390" s="71"/>
      <c r="K390" s="71"/>
      <c r="L390" s="71"/>
      <c r="M390" s="72"/>
      <c r="N390" s="246"/>
      <c r="O390" s="72"/>
      <c r="P390" s="109"/>
      <c r="Q390" s="71"/>
      <c r="R390" s="110"/>
      <c r="S390" s="72"/>
      <c r="T390" s="111"/>
      <c r="U390" s="72"/>
      <c r="V390" s="112"/>
      <c r="W390" s="71"/>
      <c r="X390" s="72"/>
      <c r="Y390" s="112"/>
      <c r="Z390" s="72"/>
      <c r="AA390" s="75"/>
      <c r="AB390" s="169"/>
      <c r="AC390" s="72"/>
      <c r="AD390" s="170"/>
      <c r="AE390" s="72"/>
      <c r="AF390" s="170"/>
      <c r="AG390" s="71"/>
      <c r="AH390" s="72"/>
      <c r="AI390" s="170"/>
      <c r="AJ390" s="71"/>
      <c r="AK390" s="72"/>
      <c r="AL390" s="170"/>
      <c r="AM390" s="72"/>
      <c r="AN390" s="111"/>
      <c r="AO390" s="72"/>
      <c r="AP390" s="156"/>
      <c r="AQ390" s="72"/>
      <c r="AR390" s="156"/>
      <c r="AS390" s="72"/>
      <c r="AT390" s="160"/>
      <c r="AU390" s="72"/>
      <c r="AV390" s="156"/>
      <c r="AW390" s="71"/>
      <c r="AX390" s="72"/>
      <c r="AY390" s="111"/>
      <c r="AZ390" s="71"/>
      <c r="BA390" s="72"/>
      <c r="BB390" s="75"/>
    </row>
    <row r="391" ht="16.5" customHeight="1" outlineLevel="1">
      <c r="A391" s="75"/>
      <c r="B391" s="105"/>
      <c r="C391" s="106"/>
      <c r="D391" s="72"/>
      <c r="E391" s="107"/>
      <c r="F391" s="71"/>
      <c r="G391" s="107"/>
      <c r="H391" s="71"/>
      <c r="I391" s="107"/>
      <c r="J391" s="71"/>
      <c r="K391" s="71"/>
      <c r="L391" s="71"/>
      <c r="M391" s="72"/>
      <c r="N391" s="246"/>
      <c r="O391" s="72"/>
      <c r="P391" s="109"/>
      <c r="Q391" s="71"/>
      <c r="R391" s="110"/>
      <c r="S391" s="72"/>
      <c r="T391" s="111"/>
      <c r="U391" s="72"/>
      <c r="V391" s="112"/>
      <c r="W391" s="71"/>
      <c r="X391" s="72"/>
      <c r="Y391" s="112"/>
      <c r="Z391" s="72"/>
      <c r="AA391" s="75"/>
      <c r="AB391" s="169"/>
      <c r="AC391" s="72"/>
      <c r="AD391" s="170"/>
      <c r="AE391" s="72"/>
      <c r="AF391" s="170"/>
      <c r="AG391" s="71"/>
      <c r="AH391" s="72"/>
      <c r="AI391" s="170"/>
      <c r="AJ391" s="71"/>
      <c r="AK391" s="72"/>
      <c r="AL391" s="170"/>
      <c r="AM391" s="72"/>
      <c r="AN391" s="111"/>
      <c r="AO391" s="72"/>
      <c r="AP391" s="156"/>
      <c r="AQ391" s="72"/>
      <c r="AR391" s="156"/>
      <c r="AS391" s="72"/>
      <c r="AT391" s="160"/>
      <c r="AU391" s="72"/>
      <c r="AV391" s="156"/>
      <c r="AW391" s="71"/>
      <c r="AX391" s="72"/>
      <c r="AY391" s="111"/>
      <c r="AZ391" s="71"/>
      <c r="BA391" s="72"/>
      <c r="BB391" s="75"/>
    </row>
    <row r="392" ht="16.5" customHeight="1" outlineLevel="1">
      <c r="A392" s="75"/>
      <c r="B392" s="105"/>
      <c r="C392" s="106"/>
      <c r="D392" s="72"/>
      <c r="E392" s="107"/>
      <c r="F392" s="71"/>
      <c r="G392" s="107"/>
      <c r="H392" s="71"/>
      <c r="I392" s="107"/>
      <c r="J392" s="71"/>
      <c r="K392" s="71"/>
      <c r="L392" s="71"/>
      <c r="M392" s="72"/>
      <c r="N392" s="246"/>
      <c r="O392" s="72"/>
      <c r="P392" s="109"/>
      <c r="Q392" s="71"/>
      <c r="R392" s="110"/>
      <c r="S392" s="72"/>
      <c r="T392" s="111"/>
      <c r="U392" s="72"/>
      <c r="V392" s="112"/>
      <c r="W392" s="71"/>
      <c r="X392" s="72"/>
      <c r="Y392" s="112"/>
      <c r="Z392" s="72"/>
      <c r="AA392" s="75"/>
      <c r="AB392" s="169"/>
      <c r="AC392" s="72"/>
      <c r="AD392" s="170"/>
      <c r="AE392" s="72"/>
      <c r="AF392" s="170"/>
      <c r="AG392" s="71"/>
      <c r="AH392" s="72"/>
      <c r="AI392" s="170"/>
      <c r="AJ392" s="71"/>
      <c r="AK392" s="72"/>
      <c r="AL392" s="170"/>
      <c r="AM392" s="72"/>
      <c r="AN392" s="111"/>
      <c r="AO392" s="72"/>
      <c r="AP392" s="156"/>
      <c r="AQ392" s="72"/>
      <c r="AR392" s="156"/>
      <c r="AS392" s="72"/>
      <c r="AT392" s="160"/>
      <c r="AU392" s="72"/>
      <c r="AV392" s="156"/>
      <c r="AW392" s="71"/>
      <c r="AX392" s="72"/>
      <c r="AY392" s="111"/>
      <c r="AZ392" s="71"/>
      <c r="BA392" s="72"/>
      <c r="BB392" s="75"/>
    </row>
    <row r="393" ht="16.5" customHeight="1" outlineLevel="1">
      <c r="A393" s="75"/>
      <c r="B393" s="105"/>
      <c r="C393" s="106"/>
      <c r="D393" s="72"/>
      <c r="E393" s="107"/>
      <c r="F393" s="71"/>
      <c r="G393" s="107"/>
      <c r="H393" s="71"/>
      <c r="I393" s="107"/>
      <c r="J393" s="71"/>
      <c r="K393" s="71"/>
      <c r="L393" s="71"/>
      <c r="M393" s="72"/>
      <c r="N393" s="246"/>
      <c r="O393" s="72"/>
      <c r="P393" s="109"/>
      <c r="Q393" s="71"/>
      <c r="R393" s="110"/>
      <c r="S393" s="72"/>
      <c r="T393" s="111"/>
      <c r="U393" s="72"/>
      <c r="V393" s="112"/>
      <c r="W393" s="71"/>
      <c r="X393" s="72"/>
      <c r="Y393" s="112"/>
      <c r="Z393" s="72"/>
      <c r="AA393" s="75"/>
      <c r="AB393" s="169"/>
      <c r="AC393" s="72"/>
      <c r="AD393" s="170"/>
      <c r="AE393" s="72"/>
      <c r="AF393" s="170"/>
      <c r="AG393" s="71"/>
      <c r="AH393" s="72"/>
      <c r="AI393" s="170"/>
      <c r="AJ393" s="71"/>
      <c r="AK393" s="72"/>
      <c r="AL393" s="170"/>
      <c r="AM393" s="72"/>
      <c r="AN393" s="111"/>
      <c r="AO393" s="72"/>
      <c r="AP393" s="156"/>
      <c r="AQ393" s="72"/>
      <c r="AR393" s="156"/>
      <c r="AS393" s="72"/>
      <c r="AT393" s="160"/>
      <c r="AU393" s="72"/>
      <c r="AV393" s="156"/>
      <c r="AW393" s="71"/>
      <c r="AX393" s="72"/>
      <c r="AY393" s="111"/>
      <c r="AZ393" s="71"/>
      <c r="BA393" s="72"/>
      <c r="BB393" s="75"/>
    </row>
    <row r="394" ht="16.5" customHeight="1" outlineLevel="1">
      <c r="A394" s="75"/>
      <c r="B394" s="105"/>
      <c r="C394" s="106"/>
      <c r="D394" s="72"/>
      <c r="E394" s="107"/>
      <c r="F394" s="71"/>
      <c r="G394" s="107"/>
      <c r="H394" s="71"/>
      <c r="I394" s="107"/>
      <c r="J394" s="71"/>
      <c r="K394" s="71"/>
      <c r="L394" s="71"/>
      <c r="M394" s="72"/>
      <c r="N394" s="246"/>
      <c r="O394" s="72"/>
      <c r="P394" s="109"/>
      <c r="Q394" s="71"/>
      <c r="R394" s="110"/>
      <c r="S394" s="72"/>
      <c r="T394" s="111"/>
      <c r="U394" s="72"/>
      <c r="V394" s="112"/>
      <c r="W394" s="71"/>
      <c r="X394" s="72"/>
      <c r="Y394" s="112"/>
      <c r="Z394" s="72"/>
      <c r="AA394" s="75"/>
      <c r="AB394" s="169"/>
      <c r="AC394" s="72"/>
      <c r="AD394" s="170"/>
      <c r="AE394" s="72"/>
      <c r="AF394" s="170"/>
      <c r="AG394" s="71"/>
      <c r="AH394" s="72"/>
      <c r="AI394" s="170"/>
      <c r="AJ394" s="71"/>
      <c r="AK394" s="72"/>
      <c r="AL394" s="170"/>
      <c r="AM394" s="72"/>
      <c r="AN394" s="111"/>
      <c r="AO394" s="72"/>
      <c r="AP394" s="156"/>
      <c r="AQ394" s="72"/>
      <c r="AR394" s="156"/>
      <c r="AS394" s="72"/>
      <c r="AT394" s="160"/>
      <c r="AU394" s="72"/>
      <c r="AV394" s="156"/>
      <c r="AW394" s="71"/>
      <c r="AX394" s="72"/>
      <c r="AY394" s="111"/>
      <c r="AZ394" s="71"/>
      <c r="BA394" s="72"/>
      <c r="BB394" s="75"/>
    </row>
    <row r="395" ht="16.5" customHeight="1" outlineLevel="1">
      <c r="A395" s="75"/>
      <c r="B395" s="105"/>
      <c r="C395" s="106"/>
      <c r="D395" s="72"/>
      <c r="E395" s="107"/>
      <c r="F395" s="71"/>
      <c r="G395" s="107"/>
      <c r="H395" s="71"/>
      <c r="I395" s="107"/>
      <c r="J395" s="71"/>
      <c r="K395" s="71"/>
      <c r="L395" s="71"/>
      <c r="M395" s="72"/>
      <c r="N395" s="246"/>
      <c r="O395" s="72"/>
      <c r="P395" s="109"/>
      <c r="Q395" s="71"/>
      <c r="R395" s="110"/>
      <c r="S395" s="72"/>
      <c r="T395" s="111"/>
      <c r="U395" s="72"/>
      <c r="V395" s="112"/>
      <c r="W395" s="71"/>
      <c r="X395" s="72"/>
      <c r="Y395" s="112"/>
      <c r="Z395" s="72"/>
      <c r="AA395" s="75"/>
      <c r="AB395" s="169"/>
      <c r="AC395" s="72"/>
      <c r="AD395" s="170"/>
      <c r="AE395" s="72"/>
      <c r="AF395" s="170"/>
      <c r="AG395" s="71"/>
      <c r="AH395" s="72"/>
      <c r="AI395" s="170"/>
      <c r="AJ395" s="71"/>
      <c r="AK395" s="72"/>
      <c r="AL395" s="170"/>
      <c r="AM395" s="72"/>
      <c r="AN395" s="111"/>
      <c r="AO395" s="72"/>
      <c r="AP395" s="156"/>
      <c r="AQ395" s="72"/>
      <c r="AR395" s="156"/>
      <c r="AS395" s="72"/>
      <c r="AT395" s="160"/>
      <c r="AU395" s="72"/>
      <c r="AV395" s="156"/>
      <c r="AW395" s="71"/>
      <c r="AX395" s="72"/>
      <c r="AY395" s="111"/>
      <c r="AZ395" s="71"/>
      <c r="BA395" s="72"/>
      <c r="BB395" s="75"/>
    </row>
    <row r="396" ht="16.5" customHeight="1" outlineLevel="1">
      <c r="A396" s="75"/>
      <c r="B396" s="105"/>
      <c r="C396" s="106"/>
      <c r="D396" s="72"/>
      <c r="E396" s="107"/>
      <c r="F396" s="71"/>
      <c r="G396" s="107"/>
      <c r="H396" s="71"/>
      <c r="I396" s="107"/>
      <c r="J396" s="71"/>
      <c r="K396" s="71"/>
      <c r="L396" s="71"/>
      <c r="M396" s="72"/>
      <c r="N396" s="246"/>
      <c r="O396" s="72"/>
      <c r="P396" s="109"/>
      <c r="Q396" s="71"/>
      <c r="R396" s="110"/>
      <c r="S396" s="72"/>
      <c r="T396" s="111"/>
      <c r="U396" s="72"/>
      <c r="V396" s="112"/>
      <c r="W396" s="71"/>
      <c r="X396" s="72"/>
      <c r="Y396" s="112"/>
      <c r="Z396" s="72"/>
      <c r="AA396" s="75"/>
      <c r="AB396" s="169"/>
      <c r="AC396" s="72"/>
      <c r="AD396" s="170"/>
      <c r="AE396" s="72"/>
      <c r="AF396" s="170"/>
      <c r="AG396" s="71"/>
      <c r="AH396" s="72"/>
      <c r="AI396" s="170"/>
      <c r="AJ396" s="71"/>
      <c r="AK396" s="72"/>
      <c r="AL396" s="170"/>
      <c r="AM396" s="72"/>
      <c r="AN396" s="111"/>
      <c r="AO396" s="72"/>
      <c r="AP396" s="156"/>
      <c r="AQ396" s="72"/>
      <c r="AR396" s="156"/>
      <c r="AS396" s="72"/>
      <c r="AT396" s="160"/>
      <c r="AU396" s="72"/>
      <c r="AV396" s="156"/>
      <c r="AW396" s="71"/>
      <c r="AX396" s="72"/>
      <c r="AY396" s="111"/>
      <c r="AZ396" s="71"/>
      <c r="BA396" s="72"/>
      <c r="BB396" s="75"/>
    </row>
    <row r="397" ht="16.5" customHeight="1" outlineLevel="1">
      <c r="A397" s="75"/>
      <c r="B397" s="105"/>
      <c r="C397" s="106"/>
      <c r="D397" s="72"/>
      <c r="E397" s="107"/>
      <c r="F397" s="71"/>
      <c r="G397" s="107"/>
      <c r="H397" s="71"/>
      <c r="I397" s="107"/>
      <c r="J397" s="71"/>
      <c r="K397" s="71"/>
      <c r="L397" s="71"/>
      <c r="M397" s="72"/>
      <c r="N397" s="246"/>
      <c r="O397" s="72"/>
      <c r="P397" s="109"/>
      <c r="Q397" s="71"/>
      <c r="R397" s="110"/>
      <c r="S397" s="72"/>
      <c r="T397" s="111"/>
      <c r="U397" s="72"/>
      <c r="V397" s="112"/>
      <c r="W397" s="71"/>
      <c r="X397" s="72"/>
      <c r="Y397" s="112"/>
      <c r="Z397" s="72"/>
      <c r="AA397" s="75"/>
      <c r="AB397" s="169"/>
      <c r="AC397" s="72"/>
      <c r="AD397" s="170"/>
      <c r="AE397" s="72"/>
      <c r="AF397" s="170"/>
      <c r="AG397" s="71"/>
      <c r="AH397" s="72"/>
      <c r="AI397" s="170"/>
      <c r="AJ397" s="71"/>
      <c r="AK397" s="72"/>
      <c r="AL397" s="170"/>
      <c r="AM397" s="72"/>
      <c r="AN397" s="111"/>
      <c r="AO397" s="72"/>
      <c r="AP397" s="156"/>
      <c r="AQ397" s="72"/>
      <c r="AR397" s="156"/>
      <c r="AS397" s="72"/>
      <c r="AT397" s="160"/>
      <c r="AU397" s="72"/>
      <c r="AV397" s="156"/>
      <c r="AW397" s="71"/>
      <c r="AX397" s="72"/>
      <c r="AY397" s="111"/>
      <c r="AZ397" s="71"/>
      <c r="BA397" s="72"/>
      <c r="BB397" s="75"/>
    </row>
    <row r="398" ht="16.5" customHeight="1" outlineLevel="1">
      <c r="A398" s="75"/>
      <c r="B398" s="105"/>
      <c r="C398" s="106"/>
      <c r="D398" s="72"/>
      <c r="E398" s="107"/>
      <c r="F398" s="71"/>
      <c r="G398" s="107"/>
      <c r="H398" s="71"/>
      <c r="I398" s="107"/>
      <c r="J398" s="71"/>
      <c r="K398" s="71"/>
      <c r="L398" s="71"/>
      <c r="M398" s="72"/>
      <c r="N398" s="246"/>
      <c r="O398" s="72"/>
      <c r="P398" s="109"/>
      <c r="Q398" s="71"/>
      <c r="R398" s="110"/>
      <c r="S398" s="72"/>
      <c r="T398" s="111"/>
      <c r="U398" s="72"/>
      <c r="V398" s="112"/>
      <c r="W398" s="71"/>
      <c r="X398" s="72"/>
      <c r="Y398" s="112"/>
      <c r="Z398" s="72"/>
      <c r="AA398" s="75"/>
      <c r="AB398" s="169"/>
      <c r="AC398" s="72"/>
      <c r="AD398" s="170"/>
      <c r="AE398" s="72"/>
      <c r="AF398" s="170"/>
      <c r="AG398" s="71"/>
      <c r="AH398" s="72"/>
      <c r="AI398" s="170"/>
      <c r="AJ398" s="71"/>
      <c r="AK398" s="72"/>
      <c r="AL398" s="170"/>
      <c r="AM398" s="72"/>
      <c r="AN398" s="111"/>
      <c r="AO398" s="72"/>
      <c r="AP398" s="156"/>
      <c r="AQ398" s="72"/>
      <c r="AR398" s="156"/>
      <c r="AS398" s="72"/>
      <c r="AT398" s="160"/>
      <c r="AU398" s="72"/>
      <c r="AV398" s="156"/>
      <c r="AW398" s="71"/>
      <c r="AX398" s="72"/>
      <c r="AY398" s="111"/>
      <c r="AZ398" s="71"/>
      <c r="BA398" s="72"/>
      <c r="BB398" s="75"/>
    </row>
    <row r="399" ht="16.5" customHeight="1" outlineLevel="1">
      <c r="A399" s="75"/>
      <c r="B399" s="105"/>
      <c r="C399" s="106"/>
      <c r="D399" s="72"/>
      <c r="E399" s="107"/>
      <c r="F399" s="71"/>
      <c r="G399" s="107"/>
      <c r="H399" s="71"/>
      <c r="I399" s="107"/>
      <c r="J399" s="71"/>
      <c r="K399" s="71"/>
      <c r="L399" s="71"/>
      <c r="M399" s="72"/>
      <c r="N399" s="246"/>
      <c r="O399" s="72"/>
      <c r="P399" s="109"/>
      <c r="Q399" s="71"/>
      <c r="R399" s="110"/>
      <c r="S399" s="72"/>
      <c r="T399" s="111"/>
      <c r="U399" s="72"/>
      <c r="V399" s="112"/>
      <c r="W399" s="71"/>
      <c r="X399" s="72"/>
      <c r="Y399" s="112"/>
      <c r="Z399" s="72"/>
      <c r="AA399" s="75"/>
      <c r="AB399" s="169"/>
      <c r="AC399" s="72"/>
      <c r="AD399" s="170"/>
      <c r="AE399" s="72"/>
      <c r="AF399" s="170"/>
      <c r="AG399" s="71"/>
      <c r="AH399" s="72"/>
      <c r="AI399" s="170"/>
      <c r="AJ399" s="71"/>
      <c r="AK399" s="72"/>
      <c r="AL399" s="170"/>
      <c r="AM399" s="72"/>
      <c r="AN399" s="111"/>
      <c r="AO399" s="72"/>
      <c r="AP399" s="156"/>
      <c r="AQ399" s="72"/>
      <c r="AR399" s="156"/>
      <c r="AS399" s="72"/>
      <c r="AT399" s="160"/>
      <c r="AU399" s="72"/>
      <c r="AV399" s="156"/>
      <c r="AW399" s="71"/>
      <c r="AX399" s="72"/>
      <c r="AY399" s="111"/>
      <c r="AZ399" s="71"/>
      <c r="BA399" s="72"/>
      <c r="BB399" s="75"/>
    </row>
    <row r="400" ht="16.5" customHeight="1" outlineLevel="1">
      <c r="A400" s="75"/>
      <c r="B400" s="105"/>
      <c r="C400" s="106"/>
      <c r="D400" s="72"/>
      <c r="E400" s="107"/>
      <c r="F400" s="71"/>
      <c r="G400" s="107"/>
      <c r="H400" s="71"/>
      <c r="I400" s="107"/>
      <c r="J400" s="71"/>
      <c r="K400" s="71"/>
      <c r="L400" s="71"/>
      <c r="M400" s="72"/>
      <c r="N400" s="246"/>
      <c r="O400" s="72"/>
      <c r="P400" s="109"/>
      <c r="Q400" s="71"/>
      <c r="R400" s="110"/>
      <c r="S400" s="72"/>
      <c r="T400" s="111"/>
      <c r="U400" s="72"/>
      <c r="V400" s="112"/>
      <c r="W400" s="71"/>
      <c r="X400" s="72"/>
      <c r="Y400" s="112"/>
      <c r="Z400" s="72"/>
      <c r="AA400" s="75"/>
      <c r="AB400" s="169"/>
      <c r="AC400" s="72"/>
      <c r="AD400" s="170"/>
      <c r="AE400" s="72"/>
      <c r="AF400" s="170"/>
      <c r="AG400" s="71"/>
      <c r="AH400" s="72"/>
      <c r="AI400" s="170"/>
      <c r="AJ400" s="71"/>
      <c r="AK400" s="72"/>
      <c r="AL400" s="170"/>
      <c r="AM400" s="72"/>
      <c r="AN400" s="111"/>
      <c r="AO400" s="72"/>
      <c r="AP400" s="156"/>
      <c r="AQ400" s="72"/>
      <c r="AR400" s="156"/>
      <c r="AS400" s="72"/>
      <c r="AT400" s="160"/>
      <c r="AU400" s="72"/>
      <c r="AV400" s="156"/>
      <c r="AW400" s="71"/>
      <c r="AX400" s="72"/>
      <c r="AY400" s="111"/>
      <c r="AZ400" s="71"/>
      <c r="BA400" s="72"/>
      <c r="BB400" s="75"/>
    </row>
    <row r="401" ht="16.5" customHeight="1" outlineLevel="1">
      <c r="A401" s="75"/>
      <c r="B401" s="105"/>
      <c r="C401" s="106"/>
      <c r="D401" s="72"/>
      <c r="E401" s="107"/>
      <c r="F401" s="71"/>
      <c r="G401" s="107"/>
      <c r="H401" s="71"/>
      <c r="I401" s="107"/>
      <c r="J401" s="71"/>
      <c r="K401" s="71"/>
      <c r="L401" s="71"/>
      <c r="M401" s="72"/>
      <c r="N401" s="246"/>
      <c r="O401" s="72"/>
      <c r="P401" s="109"/>
      <c r="Q401" s="71"/>
      <c r="R401" s="110"/>
      <c r="S401" s="72"/>
      <c r="T401" s="111"/>
      <c r="U401" s="72"/>
      <c r="V401" s="112"/>
      <c r="W401" s="71"/>
      <c r="X401" s="72"/>
      <c r="Y401" s="112"/>
      <c r="Z401" s="72"/>
      <c r="AA401" s="75"/>
      <c r="AB401" s="169"/>
      <c r="AC401" s="72"/>
      <c r="AD401" s="170"/>
      <c r="AE401" s="72"/>
      <c r="AF401" s="170"/>
      <c r="AG401" s="71"/>
      <c r="AH401" s="72"/>
      <c r="AI401" s="170"/>
      <c r="AJ401" s="71"/>
      <c r="AK401" s="72"/>
      <c r="AL401" s="170"/>
      <c r="AM401" s="72"/>
      <c r="AN401" s="111"/>
      <c r="AO401" s="72"/>
      <c r="AP401" s="156"/>
      <c r="AQ401" s="72"/>
      <c r="AR401" s="156"/>
      <c r="AS401" s="72"/>
      <c r="AT401" s="160"/>
      <c r="AU401" s="72"/>
      <c r="AV401" s="156"/>
      <c r="AW401" s="71"/>
      <c r="AX401" s="72"/>
      <c r="AY401" s="111"/>
      <c r="AZ401" s="71"/>
      <c r="BA401" s="72"/>
      <c r="BB401" s="75"/>
    </row>
    <row r="402" ht="16.5" customHeight="1" outlineLevel="1">
      <c r="A402" s="75"/>
      <c r="B402" s="105"/>
      <c r="C402" s="106"/>
      <c r="D402" s="72"/>
      <c r="E402" s="107"/>
      <c r="F402" s="71"/>
      <c r="G402" s="107"/>
      <c r="H402" s="71"/>
      <c r="I402" s="107"/>
      <c r="J402" s="71"/>
      <c r="K402" s="71"/>
      <c r="L402" s="71"/>
      <c r="M402" s="72"/>
      <c r="N402" s="246"/>
      <c r="O402" s="72"/>
      <c r="P402" s="109"/>
      <c r="Q402" s="71"/>
      <c r="R402" s="110"/>
      <c r="S402" s="72"/>
      <c r="T402" s="111"/>
      <c r="U402" s="72"/>
      <c r="V402" s="112"/>
      <c r="W402" s="71"/>
      <c r="X402" s="72"/>
      <c r="Y402" s="112"/>
      <c r="Z402" s="72"/>
      <c r="AA402" s="75"/>
      <c r="AB402" s="169"/>
      <c r="AC402" s="72"/>
      <c r="AD402" s="170"/>
      <c r="AE402" s="72"/>
      <c r="AF402" s="170"/>
      <c r="AG402" s="71"/>
      <c r="AH402" s="72"/>
      <c r="AI402" s="170"/>
      <c r="AJ402" s="71"/>
      <c r="AK402" s="72"/>
      <c r="AL402" s="170"/>
      <c r="AM402" s="72"/>
      <c r="AN402" s="111"/>
      <c r="AO402" s="72"/>
      <c r="AP402" s="156"/>
      <c r="AQ402" s="72"/>
      <c r="AR402" s="156"/>
      <c r="AS402" s="72"/>
      <c r="AT402" s="160"/>
      <c r="AU402" s="72"/>
      <c r="AV402" s="156"/>
      <c r="AW402" s="71"/>
      <c r="AX402" s="72"/>
      <c r="AY402" s="111"/>
      <c r="AZ402" s="71"/>
      <c r="BA402" s="72"/>
      <c r="BB402" s="75"/>
    </row>
    <row r="403" ht="16.5" customHeight="1" outlineLevel="1">
      <c r="A403" s="75"/>
      <c r="B403" s="105"/>
      <c r="C403" s="106"/>
      <c r="D403" s="72"/>
      <c r="E403" s="107"/>
      <c r="F403" s="71"/>
      <c r="G403" s="107"/>
      <c r="H403" s="71"/>
      <c r="I403" s="107"/>
      <c r="J403" s="71"/>
      <c r="K403" s="71"/>
      <c r="L403" s="71"/>
      <c r="M403" s="72"/>
      <c r="N403" s="246"/>
      <c r="O403" s="72"/>
      <c r="P403" s="109"/>
      <c r="Q403" s="71"/>
      <c r="R403" s="110"/>
      <c r="S403" s="72"/>
      <c r="T403" s="111"/>
      <c r="U403" s="72"/>
      <c r="V403" s="112"/>
      <c r="W403" s="71"/>
      <c r="X403" s="72"/>
      <c r="Y403" s="112"/>
      <c r="Z403" s="72"/>
      <c r="AA403" s="75"/>
      <c r="AB403" s="169"/>
      <c r="AC403" s="72"/>
      <c r="AD403" s="170"/>
      <c r="AE403" s="72"/>
      <c r="AF403" s="170"/>
      <c r="AG403" s="71"/>
      <c r="AH403" s="72"/>
      <c r="AI403" s="170"/>
      <c r="AJ403" s="71"/>
      <c r="AK403" s="72"/>
      <c r="AL403" s="170"/>
      <c r="AM403" s="72"/>
      <c r="AN403" s="111"/>
      <c r="AO403" s="72"/>
      <c r="AP403" s="156"/>
      <c r="AQ403" s="72"/>
      <c r="AR403" s="156"/>
      <c r="AS403" s="72"/>
      <c r="AT403" s="160"/>
      <c r="AU403" s="72"/>
      <c r="AV403" s="156"/>
      <c r="AW403" s="71"/>
      <c r="AX403" s="72"/>
      <c r="AY403" s="111"/>
      <c r="AZ403" s="71"/>
      <c r="BA403" s="72"/>
      <c r="BB403" s="75"/>
    </row>
    <row r="404" ht="16.5" customHeight="1" outlineLevel="1">
      <c r="A404" s="75"/>
      <c r="B404" s="105"/>
      <c r="C404" s="106"/>
      <c r="D404" s="72"/>
      <c r="E404" s="107"/>
      <c r="F404" s="71"/>
      <c r="G404" s="107"/>
      <c r="H404" s="71"/>
      <c r="I404" s="107"/>
      <c r="J404" s="71"/>
      <c r="K404" s="71"/>
      <c r="L404" s="71"/>
      <c r="M404" s="72"/>
      <c r="N404" s="246"/>
      <c r="O404" s="72"/>
      <c r="P404" s="109"/>
      <c r="Q404" s="71"/>
      <c r="R404" s="110"/>
      <c r="S404" s="72"/>
      <c r="T404" s="111"/>
      <c r="U404" s="72"/>
      <c r="V404" s="112"/>
      <c r="W404" s="71"/>
      <c r="X404" s="72"/>
      <c r="Y404" s="112"/>
      <c r="Z404" s="72"/>
      <c r="AA404" s="75"/>
      <c r="AB404" s="169"/>
      <c r="AC404" s="72"/>
      <c r="AD404" s="170"/>
      <c r="AE404" s="72"/>
      <c r="AF404" s="170"/>
      <c r="AG404" s="71"/>
      <c r="AH404" s="72"/>
      <c r="AI404" s="170"/>
      <c r="AJ404" s="71"/>
      <c r="AK404" s="72"/>
      <c r="AL404" s="170"/>
      <c r="AM404" s="72"/>
      <c r="AN404" s="111"/>
      <c r="AO404" s="72"/>
      <c r="AP404" s="156"/>
      <c r="AQ404" s="72"/>
      <c r="AR404" s="156"/>
      <c r="AS404" s="72"/>
      <c r="AT404" s="160"/>
      <c r="AU404" s="72"/>
      <c r="AV404" s="156"/>
      <c r="AW404" s="71"/>
      <c r="AX404" s="72"/>
      <c r="AY404" s="111"/>
      <c r="AZ404" s="71"/>
      <c r="BA404" s="72"/>
      <c r="BB404" s="75"/>
    </row>
    <row r="405" ht="16.5" customHeight="1" outlineLevel="1">
      <c r="A405" s="75"/>
      <c r="B405" s="105"/>
      <c r="C405" s="106"/>
      <c r="D405" s="72"/>
      <c r="E405" s="107"/>
      <c r="F405" s="71"/>
      <c r="G405" s="107"/>
      <c r="H405" s="71"/>
      <c r="I405" s="107"/>
      <c r="J405" s="71"/>
      <c r="K405" s="71"/>
      <c r="L405" s="71"/>
      <c r="M405" s="72"/>
      <c r="N405" s="246"/>
      <c r="O405" s="72"/>
      <c r="P405" s="109"/>
      <c r="Q405" s="71"/>
      <c r="R405" s="110"/>
      <c r="S405" s="72"/>
      <c r="T405" s="111"/>
      <c r="U405" s="72"/>
      <c r="V405" s="112"/>
      <c r="W405" s="71"/>
      <c r="X405" s="72"/>
      <c r="Y405" s="112"/>
      <c r="Z405" s="72"/>
      <c r="AA405" s="75"/>
      <c r="AB405" s="169"/>
      <c r="AC405" s="72"/>
      <c r="AD405" s="170"/>
      <c r="AE405" s="72"/>
      <c r="AF405" s="170"/>
      <c r="AG405" s="71"/>
      <c r="AH405" s="72"/>
      <c r="AI405" s="170"/>
      <c r="AJ405" s="71"/>
      <c r="AK405" s="72"/>
      <c r="AL405" s="170"/>
      <c r="AM405" s="72"/>
      <c r="AN405" s="111"/>
      <c r="AO405" s="72"/>
      <c r="AP405" s="156"/>
      <c r="AQ405" s="72"/>
      <c r="AR405" s="156"/>
      <c r="AS405" s="72"/>
      <c r="AT405" s="160"/>
      <c r="AU405" s="72"/>
      <c r="AV405" s="156"/>
      <c r="AW405" s="71"/>
      <c r="AX405" s="72"/>
      <c r="AY405" s="111"/>
      <c r="AZ405" s="71"/>
      <c r="BA405" s="72"/>
      <c r="BB405" s="75"/>
    </row>
    <row r="406" ht="16.5" customHeight="1" outlineLevel="1">
      <c r="A406" s="75"/>
      <c r="B406" s="105"/>
      <c r="C406" s="106"/>
      <c r="D406" s="72"/>
      <c r="E406" s="107"/>
      <c r="F406" s="71"/>
      <c r="G406" s="107"/>
      <c r="H406" s="71"/>
      <c r="I406" s="107"/>
      <c r="J406" s="71"/>
      <c r="K406" s="71"/>
      <c r="L406" s="71"/>
      <c r="M406" s="72"/>
      <c r="N406" s="246"/>
      <c r="O406" s="72"/>
      <c r="P406" s="109"/>
      <c r="Q406" s="71"/>
      <c r="R406" s="110"/>
      <c r="S406" s="72"/>
      <c r="T406" s="111"/>
      <c r="U406" s="72"/>
      <c r="V406" s="112"/>
      <c r="W406" s="71"/>
      <c r="X406" s="72"/>
      <c r="Y406" s="112"/>
      <c r="Z406" s="72"/>
      <c r="AA406" s="75"/>
      <c r="AB406" s="169"/>
      <c r="AC406" s="72"/>
      <c r="AD406" s="170"/>
      <c r="AE406" s="72"/>
      <c r="AF406" s="170"/>
      <c r="AG406" s="71"/>
      <c r="AH406" s="72"/>
      <c r="AI406" s="170"/>
      <c r="AJ406" s="71"/>
      <c r="AK406" s="72"/>
      <c r="AL406" s="170"/>
      <c r="AM406" s="72"/>
      <c r="AN406" s="111"/>
      <c r="AO406" s="72"/>
      <c r="AP406" s="156"/>
      <c r="AQ406" s="72"/>
      <c r="AR406" s="156"/>
      <c r="AS406" s="72"/>
      <c r="AT406" s="160"/>
      <c r="AU406" s="72"/>
      <c r="AV406" s="156"/>
      <c r="AW406" s="71"/>
      <c r="AX406" s="72"/>
      <c r="AY406" s="111"/>
      <c r="AZ406" s="71"/>
      <c r="BA406" s="72"/>
      <c r="BB406" s="75"/>
    </row>
    <row r="407" ht="16.5" customHeight="1" outlineLevel="1">
      <c r="A407" s="75"/>
      <c r="B407" s="105"/>
      <c r="C407" s="106"/>
      <c r="D407" s="72"/>
      <c r="E407" s="107"/>
      <c r="F407" s="71"/>
      <c r="G407" s="107"/>
      <c r="H407" s="71"/>
      <c r="I407" s="107"/>
      <c r="J407" s="71"/>
      <c r="K407" s="71"/>
      <c r="L407" s="71"/>
      <c r="M407" s="72"/>
      <c r="N407" s="246"/>
      <c r="O407" s="72"/>
      <c r="P407" s="109"/>
      <c r="Q407" s="71"/>
      <c r="R407" s="110"/>
      <c r="S407" s="72"/>
      <c r="T407" s="111"/>
      <c r="U407" s="72"/>
      <c r="V407" s="112"/>
      <c r="W407" s="71"/>
      <c r="X407" s="72"/>
      <c r="Y407" s="112"/>
      <c r="Z407" s="72"/>
      <c r="AA407" s="75"/>
      <c r="AB407" s="169"/>
      <c r="AC407" s="72"/>
      <c r="AD407" s="170"/>
      <c r="AE407" s="72"/>
      <c r="AF407" s="170"/>
      <c r="AG407" s="71"/>
      <c r="AH407" s="72"/>
      <c r="AI407" s="170"/>
      <c r="AJ407" s="71"/>
      <c r="AK407" s="72"/>
      <c r="AL407" s="170"/>
      <c r="AM407" s="72"/>
      <c r="AN407" s="111"/>
      <c r="AO407" s="72"/>
      <c r="AP407" s="156"/>
      <c r="AQ407" s="72"/>
      <c r="AR407" s="156"/>
      <c r="AS407" s="72"/>
      <c r="AT407" s="160"/>
      <c r="AU407" s="72"/>
      <c r="AV407" s="156"/>
      <c r="AW407" s="71"/>
      <c r="AX407" s="72"/>
      <c r="AY407" s="111"/>
      <c r="AZ407" s="71"/>
      <c r="BA407" s="72"/>
      <c r="BB407" s="75"/>
    </row>
    <row r="408" ht="16.5" customHeight="1" outlineLevel="1">
      <c r="A408" s="75"/>
      <c r="B408" s="105"/>
      <c r="C408" s="106"/>
      <c r="D408" s="72"/>
      <c r="E408" s="107"/>
      <c r="F408" s="71"/>
      <c r="G408" s="107"/>
      <c r="H408" s="71"/>
      <c r="I408" s="107"/>
      <c r="J408" s="71"/>
      <c r="K408" s="71"/>
      <c r="L408" s="71"/>
      <c r="M408" s="72"/>
      <c r="N408" s="246"/>
      <c r="O408" s="72"/>
      <c r="P408" s="109"/>
      <c r="Q408" s="71"/>
      <c r="R408" s="110"/>
      <c r="S408" s="72"/>
      <c r="T408" s="111"/>
      <c r="U408" s="72"/>
      <c r="V408" s="112"/>
      <c r="W408" s="71"/>
      <c r="X408" s="72"/>
      <c r="Y408" s="112"/>
      <c r="Z408" s="72"/>
      <c r="AA408" s="75"/>
      <c r="AB408" s="169"/>
      <c r="AC408" s="72"/>
      <c r="AD408" s="170"/>
      <c r="AE408" s="72"/>
      <c r="AF408" s="170"/>
      <c r="AG408" s="71"/>
      <c r="AH408" s="72"/>
      <c r="AI408" s="170"/>
      <c r="AJ408" s="71"/>
      <c r="AK408" s="72"/>
      <c r="AL408" s="170"/>
      <c r="AM408" s="72"/>
      <c r="AN408" s="111"/>
      <c r="AO408" s="72"/>
      <c r="AP408" s="156"/>
      <c r="AQ408" s="72"/>
      <c r="AR408" s="156"/>
      <c r="AS408" s="72"/>
      <c r="AT408" s="160"/>
      <c r="AU408" s="72"/>
      <c r="AV408" s="156"/>
      <c r="AW408" s="71"/>
      <c r="AX408" s="72"/>
      <c r="AY408" s="111"/>
      <c r="AZ408" s="71"/>
      <c r="BA408" s="72"/>
      <c r="BB408" s="75"/>
    </row>
    <row r="409" ht="16.5" customHeight="1" outlineLevel="1">
      <c r="A409" s="75"/>
      <c r="B409" s="105"/>
      <c r="C409" s="106"/>
      <c r="D409" s="72"/>
      <c r="E409" s="107"/>
      <c r="F409" s="71"/>
      <c r="G409" s="107"/>
      <c r="H409" s="71"/>
      <c r="I409" s="107"/>
      <c r="J409" s="71"/>
      <c r="K409" s="71"/>
      <c r="L409" s="71"/>
      <c r="M409" s="72"/>
      <c r="N409" s="246"/>
      <c r="O409" s="72"/>
      <c r="P409" s="109"/>
      <c r="Q409" s="71"/>
      <c r="R409" s="110"/>
      <c r="S409" s="72"/>
      <c r="T409" s="111"/>
      <c r="U409" s="72"/>
      <c r="V409" s="112"/>
      <c r="W409" s="71"/>
      <c r="X409" s="72"/>
      <c r="Y409" s="112"/>
      <c r="Z409" s="72"/>
      <c r="AA409" s="75"/>
      <c r="AB409" s="169"/>
      <c r="AC409" s="72"/>
      <c r="AD409" s="170"/>
      <c r="AE409" s="72"/>
      <c r="AF409" s="170"/>
      <c r="AG409" s="71"/>
      <c r="AH409" s="72"/>
      <c r="AI409" s="170"/>
      <c r="AJ409" s="71"/>
      <c r="AK409" s="72"/>
      <c r="AL409" s="170"/>
      <c r="AM409" s="72"/>
      <c r="AN409" s="111"/>
      <c r="AO409" s="72"/>
      <c r="AP409" s="156"/>
      <c r="AQ409" s="72"/>
      <c r="AR409" s="156"/>
      <c r="AS409" s="72"/>
      <c r="AT409" s="160"/>
      <c r="AU409" s="72"/>
      <c r="AV409" s="156"/>
      <c r="AW409" s="71"/>
      <c r="AX409" s="72"/>
      <c r="AY409" s="111"/>
      <c r="AZ409" s="71"/>
      <c r="BA409" s="72"/>
      <c r="BB409" s="75"/>
    </row>
    <row r="410" ht="16.5" customHeight="1" outlineLevel="1">
      <c r="A410" s="75"/>
      <c r="B410" s="105"/>
      <c r="C410" s="106"/>
      <c r="D410" s="72"/>
      <c r="E410" s="107"/>
      <c r="F410" s="71"/>
      <c r="G410" s="107"/>
      <c r="H410" s="71"/>
      <c r="I410" s="107"/>
      <c r="J410" s="71"/>
      <c r="K410" s="71"/>
      <c r="L410" s="71"/>
      <c r="M410" s="72"/>
      <c r="N410" s="246"/>
      <c r="O410" s="72"/>
      <c r="P410" s="109"/>
      <c r="Q410" s="71"/>
      <c r="R410" s="110"/>
      <c r="S410" s="72"/>
      <c r="T410" s="111"/>
      <c r="U410" s="72"/>
      <c r="V410" s="112"/>
      <c r="W410" s="71"/>
      <c r="X410" s="72"/>
      <c r="Y410" s="112"/>
      <c r="Z410" s="72"/>
      <c r="AA410" s="75"/>
      <c r="AB410" s="169"/>
      <c r="AC410" s="72"/>
      <c r="AD410" s="170"/>
      <c r="AE410" s="72"/>
      <c r="AF410" s="170"/>
      <c r="AG410" s="71"/>
      <c r="AH410" s="72"/>
      <c r="AI410" s="170"/>
      <c r="AJ410" s="71"/>
      <c r="AK410" s="72"/>
      <c r="AL410" s="170"/>
      <c r="AM410" s="72"/>
      <c r="AN410" s="111"/>
      <c r="AO410" s="72"/>
      <c r="AP410" s="156"/>
      <c r="AQ410" s="72"/>
      <c r="AR410" s="156"/>
      <c r="AS410" s="72"/>
      <c r="AT410" s="160"/>
      <c r="AU410" s="72"/>
      <c r="AV410" s="156"/>
      <c r="AW410" s="71"/>
      <c r="AX410" s="72"/>
      <c r="AY410" s="111"/>
      <c r="AZ410" s="71"/>
      <c r="BA410" s="72"/>
      <c r="BB410" s="75"/>
    </row>
    <row r="411" ht="16.5" customHeight="1" outlineLevel="1">
      <c r="A411" s="75"/>
      <c r="B411" s="105"/>
      <c r="C411" s="106"/>
      <c r="D411" s="72"/>
      <c r="E411" s="107"/>
      <c r="F411" s="71"/>
      <c r="G411" s="107"/>
      <c r="H411" s="71"/>
      <c r="I411" s="107"/>
      <c r="J411" s="71"/>
      <c r="K411" s="71"/>
      <c r="L411" s="71"/>
      <c r="M411" s="72"/>
      <c r="N411" s="246"/>
      <c r="O411" s="72"/>
      <c r="P411" s="109"/>
      <c r="Q411" s="71"/>
      <c r="R411" s="110"/>
      <c r="S411" s="72"/>
      <c r="T411" s="111"/>
      <c r="U411" s="72"/>
      <c r="V411" s="112"/>
      <c r="W411" s="71"/>
      <c r="X411" s="72"/>
      <c r="Y411" s="112"/>
      <c r="Z411" s="72"/>
      <c r="AA411" s="75"/>
      <c r="AB411" s="169"/>
      <c r="AC411" s="72"/>
      <c r="AD411" s="170"/>
      <c r="AE411" s="72"/>
      <c r="AF411" s="170"/>
      <c r="AG411" s="71"/>
      <c r="AH411" s="72"/>
      <c r="AI411" s="170"/>
      <c r="AJ411" s="71"/>
      <c r="AK411" s="72"/>
      <c r="AL411" s="170"/>
      <c r="AM411" s="72"/>
      <c r="AN411" s="111"/>
      <c r="AO411" s="72"/>
      <c r="AP411" s="156"/>
      <c r="AQ411" s="72"/>
      <c r="AR411" s="156"/>
      <c r="AS411" s="72"/>
      <c r="AT411" s="160"/>
      <c r="AU411" s="72"/>
      <c r="AV411" s="156"/>
      <c r="AW411" s="71"/>
      <c r="AX411" s="72"/>
      <c r="AY411" s="111"/>
      <c r="AZ411" s="71"/>
      <c r="BA411" s="72"/>
      <c r="BB411" s="75"/>
    </row>
    <row r="412" ht="16.5" customHeight="1" outlineLevel="1">
      <c r="A412" s="75"/>
      <c r="B412" s="105"/>
      <c r="C412" s="106"/>
      <c r="D412" s="72"/>
      <c r="E412" s="107"/>
      <c r="F412" s="71"/>
      <c r="G412" s="107"/>
      <c r="H412" s="71"/>
      <c r="I412" s="107"/>
      <c r="J412" s="71"/>
      <c r="K412" s="71"/>
      <c r="L412" s="71"/>
      <c r="M412" s="72"/>
      <c r="N412" s="246"/>
      <c r="O412" s="72"/>
      <c r="P412" s="109"/>
      <c r="Q412" s="71"/>
      <c r="R412" s="110"/>
      <c r="S412" s="72"/>
      <c r="T412" s="111"/>
      <c r="U412" s="72"/>
      <c r="V412" s="112"/>
      <c r="W412" s="71"/>
      <c r="X412" s="72"/>
      <c r="Y412" s="112"/>
      <c r="Z412" s="72"/>
      <c r="AA412" s="75"/>
      <c r="AB412" s="169"/>
      <c r="AC412" s="72"/>
      <c r="AD412" s="170"/>
      <c r="AE412" s="72"/>
      <c r="AF412" s="170"/>
      <c r="AG412" s="71"/>
      <c r="AH412" s="72"/>
      <c r="AI412" s="170"/>
      <c r="AJ412" s="71"/>
      <c r="AK412" s="72"/>
      <c r="AL412" s="170"/>
      <c r="AM412" s="72"/>
      <c r="AN412" s="111"/>
      <c r="AO412" s="72"/>
      <c r="AP412" s="156"/>
      <c r="AQ412" s="72"/>
      <c r="AR412" s="156"/>
      <c r="AS412" s="72"/>
      <c r="AT412" s="160"/>
      <c r="AU412" s="72"/>
      <c r="AV412" s="156"/>
      <c r="AW412" s="71"/>
      <c r="AX412" s="72"/>
      <c r="AY412" s="111"/>
      <c r="AZ412" s="71"/>
      <c r="BA412" s="72"/>
      <c r="BB412" s="75"/>
    </row>
    <row r="413" ht="16.5" customHeight="1" outlineLevel="1">
      <c r="A413" s="75"/>
      <c r="B413" s="105"/>
      <c r="C413" s="106"/>
      <c r="D413" s="72"/>
      <c r="E413" s="107"/>
      <c r="F413" s="71"/>
      <c r="G413" s="107"/>
      <c r="H413" s="71"/>
      <c r="I413" s="107"/>
      <c r="J413" s="71"/>
      <c r="K413" s="71"/>
      <c r="L413" s="71"/>
      <c r="M413" s="72"/>
      <c r="N413" s="246"/>
      <c r="O413" s="72"/>
      <c r="P413" s="109"/>
      <c r="Q413" s="71"/>
      <c r="R413" s="110"/>
      <c r="S413" s="72"/>
      <c r="T413" s="111"/>
      <c r="U413" s="72"/>
      <c r="V413" s="112"/>
      <c r="W413" s="71"/>
      <c r="X413" s="72"/>
      <c r="Y413" s="112"/>
      <c r="Z413" s="72"/>
      <c r="AA413" s="75"/>
      <c r="AB413" s="169"/>
      <c r="AC413" s="72"/>
      <c r="AD413" s="170"/>
      <c r="AE413" s="72"/>
      <c r="AF413" s="170"/>
      <c r="AG413" s="71"/>
      <c r="AH413" s="72"/>
      <c r="AI413" s="170"/>
      <c r="AJ413" s="71"/>
      <c r="AK413" s="72"/>
      <c r="AL413" s="170"/>
      <c r="AM413" s="72"/>
      <c r="AN413" s="111"/>
      <c r="AO413" s="72"/>
      <c r="AP413" s="156"/>
      <c r="AQ413" s="72"/>
      <c r="AR413" s="156"/>
      <c r="AS413" s="72"/>
      <c r="AT413" s="160"/>
      <c r="AU413" s="72"/>
      <c r="AV413" s="156"/>
      <c r="AW413" s="71"/>
      <c r="AX413" s="72"/>
      <c r="AY413" s="111"/>
      <c r="AZ413" s="71"/>
      <c r="BA413" s="72"/>
      <c r="BB413" s="75"/>
    </row>
    <row r="414" ht="16.5" customHeight="1" outlineLevel="1">
      <c r="A414" s="75"/>
      <c r="B414" s="105"/>
      <c r="C414" s="106"/>
      <c r="D414" s="72"/>
      <c r="E414" s="107"/>
      <c r="F414" s="71"/>
      <c r="G414" s="107"/>
      <c r="H414" s="71"/>
      <c r="I414" s="107"/>
      <c r="J414" s="71"/>
      <c r="K414" s="71"/>
      <c r="L414" s="71"/>
      <c r="M414" s="72"/>
      <c r="N414" s="246"/>
      <c r="O414" s="72"/>
      <c r="P414" s="109"/>
      <c r="Q414" s="71"/>
      <c r="R414" s="110"/>
      <c r="S414" s="72"/>
      <c r="T414" s="111"/>
      <c r="U414" s="72"/>
      <c r="V414" s="112"/>
      <c r="W414" s="71"/>
      <c r="X414" s="72"/>
      <c r="Y414" s="112"/>
      <c r="Z414" s="72"/>
      <c r="AA414" s="75"/>
      <c r="AB414" s="169"/>
      <c r="AC414" s="72"/>
      <c r="AD414" s="170"/>
      <c r="AE414" s="72"/>
      <c r="AF414" s="170"/>
      <c r="AG414" s="71"/>
      <c r="AH414" s="72"/>
      <c r="AI414" s="170"/>
      <c r="AJ414" s="71"/>
      <c r="AK414" s="72"/>
      <c r="AL414" s="170"/>
      <c r="AM414" s="72"/>
      <c r="AN414" s="111"/>
      <c r="AO414" s="72"/>
      <c r="AP414" s="156"/>
      <c r="AQ414" s="72"/>
      <c r="AR414" s="156"/>
      <c r="AS414" s="72"/>
      <c r="AT414" s="160"/>
      <c r="AU414" s="72"/>
      <c r="AV414" s="156"/>
      <c r="AW414" s="71"/>
      <c r="AX414" s="72"/>
      <c r="AY414" s="111"/>
      <c r="AZ414" s="71"/>
      <c r="BA414" s="72"/>
      <c r="BB414" s="75"/>
    </row>
    <row r="415" ht="16.5" customHeight="1" outlineLevel="1">
      <c r="A415" s="75"/>
      <c r="B415" s="105"/>
      <c r="C415" s="106"/>
      <c r="D415" s="72"/>
      <c r="E415" s="107"/>
      <c r="F415" s="71"/>
      <c r="G415" s="107"/>
      <c r="H415" s="71"/>
      <c r="I415" s="107"/>
      <c r="J415" s="71"/>
      <c r="K415" s="71"/>
      <c r="L415" s="71"/>
      <c r="M415" s="72"/>
      <c r="N415" s="246"/>
      <c r="O415" s="72"/>
      <c r="P415" s="109"/>
      <c r="Q415" s="71"/>
      <c r="R415" s="110"/>
      <c r="S415" s="72"/>
      <c r="T415" s="111"/>
      <c r="U415" s="72"/>
      <c r="V415" s="112"/>
      <c r="W415" s="71"/>
      <c r="X415" s="72"/>
      <c r="Y415" s="112"/>
      <c r="Z415" s="72"/>
      <c r="AA415" s="75"/>
      <c r="AB415" s="169"/>
      <c r="AC415" s="72"/>
      <c r="AD415" s="170"/>
      <c r="AE415" s="72"/>
      <c r="AF415" s="170"/>
      <c r="AG415" s="71"/>
      <c r="AH415" s="72"/>
      <c r="AI415" s="170"/>
      <c r="AJ415" s="71"/>
      <c r="AK415" s="72"/>
      <c r="AL415" s="170"/>
      <c r="AM415" s="72"/>
      <c r="AN415" s="111"/>
      <c r="AO415" s="72"/>
      <c r="AP415" s="156"/>
      <c r="AQ415" s="72"/>
      <c r="AR415" s="156"/>
      <c r="AS415" s="72"/>
      <c r="AT415" s="160"/>
      <c r="AU415" s="72"/>
      <c r="AV415" s="156"/>
      <c r="AW415" s="71"/>
      <c r="AX415" s="72"/>
      <c r="AY415" s="111"/>
      <c r="AZ415" s="71"/>
      <c r="BA415" s="72"/>
      <c r="BB415" s="75"/>
    </row>
    <row r="416" ht="16.5" customHeight="1" outlineLevel="1">
      <c r="A416" s="75"/>
      <c r="B416" s="105"/>
      <c r="C416" s="106"/>
      <c r="D416" s="72"/>
      <c r="E416" s="107"/>
      <c r="F416" s="71"/>
      <c r="G416" s="107"/>
      <c r="H416" s="71"/>
      <c r="I416" s="107"/>
      <c r="J416" s="71"/>
      <c r="K416" s="71"/>
      <c r="L416" s="71"/>
      <c r="M416" s="72"/>
      <c r="N416" s="246"/>
      <c r="O416" s="72"/>
      <c r="P416" s="109"/>
      <c r="Q416" s="71"/>
      <c r="R416" s="110"/>
      <c r="S416" s="72"/>
      <c r="T416" s="111"/>
      <c r="U416" s="72"/>
      <c r="V416" s="112"/>
      <c r="W416" s="71"/>
      <c r="X416" s="72"/>
      <c r="Y416" s="112"/>
      <c r="Z416" s="72"/>
      <c r="AA416" s="75"/>
      <c r="AB416" s="169"/>
      <c r="AC416" s="72"/>
      <c r="AD416" s="170"/>
      <c r="AE416" s="72"/>
      <c r="AF416" s="170"/>
      <c r="AG416" s="71"/>
      <c r="AH416" s="72"/>
      <c r="AI416" s="170"/>
      <c r="AJ416" s="71"/>
      <c r="AK416" s="72"/>
      <c r="AL416" s="170"/>
      <c r="AM416" s="72"/>
      <c r="AN416" s="111"/>
      <c r="AO416" s="72"/>
      <c r="AP416" s="156"/>
      <c r="AQ416" s="72"/>
      <c r="AR416" s="156"/>
      <c r="AS416" s="72"/>
      <c r="AT416" s="160"/>
      <c r="AU416" s="72"/>
      <c r="AV416" s="156"/>
      <c r="AW416" s="71"/>
      <c r="AX416" s="72"/>
      <c r="AY416" s="111"/>
      <c r="AZ416" s="71"/>
      <c r="BA416" s="72"/>
      <c r="BB416" s="75"/>
    </row>
    <row r="417" ht="16.5" customHeight="1" outlineLevel="1">
      <c r="A417" s="75"/>
      <c r="B417" s="105"/>
      <c r="C417" s="106"/>
      <c r="D417" s="72"/>
      <c r="E417" s="107"/>
      <c r="F417" s="71"/>
      <c r="G417" s="107"/>
      <c r="H417" s="71"/>
      <c r="I417" s="107"/>
      <c r="J417" s="71"/>
      <c r="K417" s="71"/>
      <c r="L417" s="71"/>
      <c r="M417" s="72"/>
      <c r="N417" s="246"/>
      <c r="O417" s="72"/>
      <c r="P417" s="109"/>
      <c r="Q417" s="71"/>
      <c r="R417" s="110"/>
      <c r="S417" s="72"/>
      <c r="T417" s="111"/>
      <c r="U417" s="72"/>
      <c r="V417" s="112"/>
      <c r="W417" s="71"/>
      <c r="X417" s="72"/>
      <c r="Y417" s="112"/>
      <c r="Z417" s="72"/>
      <c r="AA417" s="75"/>
      <c r="AB417" s="169"/>
      <c r="AC417" s="72"/>
      <c r="AD417" s="170"/>
      <c r="AE417" s="72"/>
      <c r="AF417" s="170"/>
      <c r="AG417" s="71"/>
      <c r="AH417" s="72"/>
      <c r="AI417" s="170"/>
      <c r="AJ417" s="71"/>
      <c r="AK417" s="72"/>
      <c r="AL417" s="170"/>
      <c r="AM417" s="72"/>
      <c r="AN417" s="111"/>
      <c r="AO417" s="72"/>
      <c r="AP417" s="156"/>
      <c r="AQ417" s="72"/>
      <c r="AR417" s="156"/>
      <c r="AS417" s="72"/>
      <c r="AT417" s="160"/>
      <c r="AU417" s="72"/>
      <c r="AV417" s="156"/>
      <c r="AW417" s="71"/>
      <c r="AX417" s="72"/>
      <c r="AY417" s="111"/>
      <c r="AZ417" s="71"/>
      <c r="BA417" s="72"/>
      <c r="BB417" s="75"/>
    </row>
    <row r="418" ht="16.5" customHeight="1" outlineLevel="1">
      <c r="A418" s="75"/>
      <c r="B418" s="105"/>
      <c r="C418" s="106"/>
      <c r="D418" s="72"/>
      <c r="E418" s="107"/>
      <c r="F418" s="71"/>
      <c r="G418" s="107"/>
      <c r="H418" s="71"/>
      <c r="I418" s="107"/>
      <c r="J418" s="71"/>
      <c r="K418" s="71"/>
      <c r="L418" s="71"/>
      <c r="M418" s="72"/>
      <c r="N418" s="246"/>
      <c r="O418" s="72"/>
      <c r="P418" s="109"/>
      <c r="Q418" s="71"/>
      <c r="R418" s="110"/>
      <c r="S418" s="72"/>
      <c r="T418" s="111"/>
      <c r="U418" s="72"/>
      <c r="V418" s="112"/>
      <c r="W418" s="71"/>
      <c r="X418" s="72"/>
      <c r="Y418" s="112"/>
      <c r="Z418" s="72"/>
      <c r="AA418" s="75"/>
      <c r="AB418" s="169"/>
      <c r="AC418" s="72"/>
      <c r="AD418" s="170"/>
      <c r="AE418" s="72"/>
      <c r="AF418" s="170"/>
      <c r="AG418" s="71"/>
      <c r="AH418" s="72"/>
      <c r="AI418" s="170"/>
      <c r="AJ418" s="71"/>
      <c r="AK418" s="72"/>
      <c r="AL418" s="170"/>
      <c r="AM418" s="72"/>
      <c r="AN418" s="111"/>
      <c r="AO418" s="72"/>
      <c r="AP418" s="156"/>
      <c r="AQ418" s="72"/>
      <c r="AR418" s="156"/>
      <c r="AS418" s="72"/>
      <c r="AT418" s="160"/>
      <c r="AU418" s="72"/>
      <c r="AV418" s="156"/>
      <c r="AW418" s="71"/>
      <c r="AX418" s="72"/>
      <c r="AY418" s="111"/>
      <c r="AZ418" s="71"/>
      <c r="BA418" s="72"/>
      <c r="BB418" s="75"/>
    </row>
    <row r="419" ht="16.5" customHeight="1" outlineLevel="1">
      <c r="A419" s="75"/>
      <c r="B419" s="105"/>
      <c r="C419" s="106"/>
      <c r="D419" s="72"/>
      <c r="E419" s="107"/>
      <c r="F419" s="71"/>
      <c r="G419" s="107"/>
      <c r="H419" s="71"/>
      <c r="I419" s="107"/>
      <c r="J419" s="71"/>
      <c r="K419" s="71"/>
      <c r="L419" s="71"/>
      <c r="M419" s="72"/>
      <c r="N419" s="246"/>
      <c r="O419" s="72"/>
      <c r="P419" s="109"/>
      <c r="Q419" s="71"/>
      <c r="R419" s="110"/>
      <c r="S419" s="72"/>
      <c r="T419" s="111"/>
      <c r="U419" s="72"/>
      <c r="V419" s="112"/>
      <c r="W419" s="71"/>
      <c r="X419" s="72"/>
      <c r="Y419" s="112"/>
      <c r="Z419" s="72"/>
      <c r="AA419" s="75"/>
      <c r="AB419" s="169"/>
      <c r="AC419" s="72"/>
      <c r="AD419" s="170"/>
      <c r="AE419" s="72"/>
      <c r="AF419" s="170"/>
      <c r="AG419" s="71"/>
      <c r="AH419" s="72"/>
      <c r="AI419" s="170"/>
      <c r="AJ419" s="71"/>
      <c r="AK419" s="72"/>
      <c r="AL419" s="170"/>
      <c r="AM419" s="72"/>
      <c r="AN419" s="111"/>
      <c r="AO419" s="72"/>
      <c r="AP419" s="156"/>
      <c r="AQ419" s="72"/>
      <c r="AR419" s="156"/>
      <c r="AS419" s="72"/>
      <c r="AT419" s="160"/>
      <c r="AU419" s="72"/>
      <c r="AV419" s="156"/>
      <c r="AW419" s="71"/>
      <c r="AX419" s="72"/>
      <c r="AY419" s="111"/>
      <c r="AZ419" s="71"/>
      <c r="BA419" s="72"/>
      <c r="BB419" s="75"/>
    </row>
    <row r="420" ht="16.5" customHeight="1" outlineLevel="1">
      <c r="A420" s="75"/>
      <c r="B420" s="105"/>
      <c r="C420" s="106"/>
      <c r="D420" s="72"/>
      <c r="E420" s="107"/>
      <c r="F420" s="71"/>
      <c r="G420" s="107"/>
      <c r="H420" s="71"/>
      <c r="I420" s="107"/>
      <c r="J420" s="71"/>
      <c r="K420" s="71"/>
      <c r="L420" s="71"/>
      <c r="M420" s="72"/>
      <c r="N420" s="246"/>
      <c r="O420" s="72"/>
      <c r="P420" s="109"/>
      <c r="Q420" s="71"/>
      <c r="R420" s="110"/>
      <c r="S420" s="72"/>
      <c r="T420" s="111"/>
      <c r="U420" s="72"/>
      <c r="V420" s="112"/>
      <c r="W420" s="71"/>
      <c r="X420" s="72"/>
      <c r="Y420" s="112"/>
      <c r="Z420" s="72"/>
      <c r="AA420" s="75"/>
      <c r="AB420" s="169"/>
      <c r="AC420" s="72"/>
      <c r="AD420" s="170"/>
      <c r="AE420" s="72"/>
      <c r="AF420" s="170"/>
      <c r="AG420" s="71"/>
      <c r="AH420" s="72"/>
      <c r="AI420" s="170"/>
      <c r="AJ420" s="71"/>
      <c r="AK420" s="72"/>
      <c r="AL420" s="170"/>
      <c r="AM420" s="72"/>
      <c r="AN420" s="111"/>
      <c r="AO420" s="72"/>
      <c r="AP420" s="156"/>
      <c r="AQ420" s="72"/>
      <c r="AR420" s="156"/>
      <c r="AS420" s="72"/>
      <c r="AT420" s="160"/>
      <c r="AU420" s="72"/>
      <c r="AV420" s="156"/>
      <c r="AW420" s="71"/>
      <c r="AX420" s="72"/>
      <c r="AY420" s="111"/>
      <c r="AZ420" s="71"/>
      <c r="BA420" s="72"/>
      <c r="BB420" s="75"/>
    </row>
    <row r="421" ht="16.5" customHeight="1" outlineLevel="1">
      <c r="A421" s="75"/>
      <c r="B421" s="105"/>
      <c r="C421" s="106"/>
      <c r="D421" s="72"/>
      <c r="E421" s="107"/>
      <c r="F421" s="71"/>
      <c r="G421" s="107"/>
      <c r="H421" s="71"/>
      <c r="I421" s="107"/>
      <c r="J421" s="71"/>
      <c r="K421" s="71"/>
      <c r="L421" s="71"/>
      <c r="M421" s="72"/>
      <c r="N421" s="246"/>
      <c r="O421" s="72"/>
      <c r="P421" s="109"/>
      <c r="Q421" s="71"/>
      <c r="R421" s="110"/>
      <c r="S421" s="72"/>
      <c r="T421" s="111"/>
      <c r="U421" s="72"/>
      <c r="V421" s="112"/>
      <c r="W421" s="71"/>
      <c r="X421" s="72"/>
      <c r="Y421" s="112"/>
      <c r="Z421" s="72"/>
      <c r="AA421" s="75"/>
      <c r="AB421" s="169"/>
      <c r="AC421" s="72"/>
      <c r="AD421" s="170"/>
      <c r="AE421" s="72"/>
      <c r="AF421" s="170"/>
      <c r="AG421" s="71"/>
      <c r="AH421" s="72"/>
      <c r="AI421" s="170"/>
      <c r="AJ421" s="71"/>
      <c r="AK421" s="72"/>
      <c r="AL421" s="170"/>
      <c r="AM421" s="72"/>
      <c r="AN421" s="111"/>
      <c r="AO421" s="72"/>
      <c r="AP421" s="156"/>
      <c r="AQ421" s="72"/>
      <c r="AR421" s="156"/>
      <c r="AS421" s="72"/>
      <c r="AT421" s="160"/>
      <c r="AU421" s="72"/>
      <c r="AV421" s="156"/>
      <c r="AW421" s="71"/>
      <c r="AX421" s="72"/>
      <c r="AY421" s="111"/>
      <c r="AZ421" s="71"/>
      <c r="BA421" s="72"/>
      <c r="BB421" s="75"/>
    </row>
    <row r="422" ht="16.5" customHeight="1" outlineLevel="1">
      <c r="A422" s="75"/>
      <c r="B422" s="105"/>
      <c r="C422" s="106"/>
      <c r="D422" s="72"/>
      <c r="E422" s="107"/>
      <c r="F422" s="71"/>
      <c r="G422" s="107"/>
      <c r="H422" s="71"/>
      <c r="I422" s="107"/>
      <c r="J422" s="71"/>
      <c r="K422" s="71"/>
      <c r="L422" s="71"/>
      <c r="M422" s="72"/>
      <c r="N422" s="246"/>
      <c r="O422" s="72"/>
      <c r="P422" s="109"/>
      <c r="Q422" s="71"/>
      <c r="R422" s="110"/>
      <c r="S422" s="72"/>
      <c r="T422" s="111"/>
      <c r="U422" s="72"/>
      <c r="V422" s="112"/>
      <c r="W422" s="71"/>
      <c r="X422" s="72"/>
      <c r="Y422" s="112"/>
      <c r="Z422" s="72"/>
      <c r="AA422" s="75"/>
      <c r="AB422" s="169"/>
      <c r="AC422" s="72"/>
      <c r="AD422" s="170"/>
      <c r="AE422" s="72"/>
      <c r="AF422" s="170"/>
      <c r="AG422" s="71"/>
      <c r="AH422" s="72"/>
      <c r="AI422" s="170"/>
      <c r="AJ422" s="71"/>
      <c r="AK422" s="72"/>
      <c r="AL422" s="170"/>
      <c r="AM422" s="72"/>
      <c r="AN422" s="111"/>
      <c r="AO422" s="72"/>
      <c r="AP422" s="156"/>
      <c r="AQ422" s="72"/>
      <c r="AR422" s="156"/>
      <c r="AS422" s="72"/>
      <c r="AT422" s="160"/>
      <c r="AU422" s="72"/>
      <c r="AV422" s="156"/>
      <c r="AW422" s="71"/>
      <c r="AX422" s="72"/>
      <c r="AY422" s="111"/>
      <c r="AZ422" s="71"/>
      <c r="BA422" s="72"/>
      <c r="BB422" s="75"/>
    </row>
    <row r="423" ht="16.5" customHeight="1" outlineLevel="1">
      <c r="A423" s="75"/>
      <c r="B423" s="105"/>
      <c r="C423" s="106"/>
      <c r="D423" s="72"/>
      <c r="E423" s="107"/>
      <c r="F423" s="71"/>
      <c r="G423" s="107"/>
      <c r="H423" s="71"/>
      <c r="I423" s="107"/>
      <c r="J423" s="71"/>
      <c r="K423" s="71"/>
      <c r="L423" s="71"/>
      <c r="M423" s="72"/>
      <c r="N423" s="246"/>
      <c r="O423" s="72"/>
      <c r="P423" s="109"/>
      <c r="Q423" s="71"/>
      <c r="R423" s="110"/>
      <c r="S423" s="72"/>
      <c r="T423" s="111"/>
      <c r="U423" s="72"/>
      <c r="V423" s="112"/>
      <c r="W423" s="71"/>
      <c r="X423" s="72"/>
      <c r="Y423" s="112"/>
      <c r="Z423" s="72"/>
      <c r="AA423" s="75"/>
      <c r="AB423" s="169"/>
      <c r="AC423" s="72"/>
      <c r="AD423" s="170"/>
      <c r="AE423" s="72"/>
      <c r="AF423" s="170"/>
      <c r="AG423" s="71"/>
      <c r="AH423" s="72"/>
      <c r="AI423" s="170"/>
      <c r="AJ423" s="71"/>
      <c r="AK423" s="72"/>
      <c r="AL423" s="170"/>
      <c r="AM423" s="72"/>
      <c r="AN423" s="111"/>
      <c r="AO423" s="72"/>
      <c r="AP423" s="156"/>
      <c r="AQ423" s="72"/>
      <c r="AR423" s="156"/>
      <c r="AS423" s="72"/>
      <c r="AT423" s="160"/>
      <c r="AU423" s="72"/>
      <c r="AV423" s="156"/>
      <c r="AW423" s="71"/>
      <c r="AX423" s="72"/>
      <c r="AY423" s="111"/>
      <c r="AZ423" s="71"/>
      <c r="BA423" s="72"/>
      <c r="BB423" s="75"/>
    </row>
    <row r="424" ht="16.5" customHeight="1" outlineLevel="1">
      <c r="A424" s="75"/>
      <c r="B424" s="105"/>
      <c r="C424" s="106"/>
      <c r="D424" s="72"/>
      <c r="E424" s="107"/>
      <c r="F424" s="71"/>
      <c r="G424" s="107"/>
      <c r="H424" s="71"/>
      <c r="I424" s="107"/>
      <c r="J424" s="71"/>
      <c r="K424" s="71"/>
      <c r="L424" s="71"/>
      <c r="M424" s="72"/>
      <c r="N424" s="246"/>
      <c r="O424" s="72"/>
      <c r="P424" s="109"/>
      <c r="Q424" s="71"/>
      <c r="R424" s="110"/>
      <c r="S424" s="72"/>
      <c r="T424" s="111"/>
      <c r="U424" s="72"/>
      <c r="V424" s="112"/>
      <c r="W424" s="71"/>
      <c r="X424" s="72"/>
      <c r="Y424" s="112"/>
      <c r="Z424" s="72"/>
      <c r="AA424" s="75"/>
      <c r="AB424" s="169"/>
      <c r="AC424" s="72"/>
      <c r="AD424" s="170"/>
      <c r="AE424" s="72"/>
      <c r="AF424" s="170"/>
      <c r="AG424" s="71"/>
      <c r="AH424" s="72"/>
      <c r="AI424" s="170"/>
      <c r="AJ424" s="71"/>
      <c r="AK424" s="72"/>
      <c r="AL424" s="170"/>
      <c r="AM424" s="72"/>
      <c r="AN424" s="111"/>
      <c r="AO424" s="72"/>
      <c r="AP424" s="156"/>
      <c r="AQ424" s="72"/>
      <c r="AR424" s="156"/>
      <c r="AS424" s="72"/>
      <c r="AT424" s="160"/>
      <c r="AU424" s="72"/>
      <c r="AV424" s="156"/>
      <c r="AW424" s="71"/>
      <c r="AX424" s="72"/>
      <c r="AY424" s="111"/>
      <c r="AZ424" s="71"/>
      <c r="BA424" s="72"/>
      <c r="BB424" s="75"/>
    </row>
    <row r="425" ht="16.5" customHeight="1" outlineLevel="1">
      <c r="A425" s="75"/>
      <c r="B425" s="105"/>
      <c r="C425" s="106"/>
      <c r="D425" s="72"/>
      <c r="E425" s="107"/>
      <c r="F425" s="71"/>
      <c r="G425" s="107"/>
      <c r="H425" s="71"/>
      <c r="I425" s="107"/>
      <c r="J425" s="71"/>
      <c r="K425" s="71"/>
      <c r="L425" s="71"/>
      <c r="M425" s="72"/>
      <c r="N425" s="246"/>
      <c r="O425" s="72"/>
      <c r="P425" s="109"/>
      <c r="Q425" s="71"/>
      <c r="R425" s="110"/>
      <c r="S425" s="72"/>
      <c r="T425" s="111"/>
      <c r="U425" s="72"/>
      <c r="V425" s="112"/>
      <c r="W425" s="71"/>
      <c r="X425" s="72"/>
      <c r="Y425" s="112"/>
      <c r="Z425" s="72"/>
      <c r="AA425" s="75"/>
      <c r="AB425" s="169"/>
      <c r="AC425" s="72"/>
      <c r="AD425" s="170"/>
      <c r="AE425" s="72"/>
      <c r="AF425" s="170"/>
      <c r="AG425" s="71"/>
      <c r="AH425" s="72"/>
      <c r="AI425" s="170"/>
      <c r="AJ425" s="71"/>
      <c r="AK425" s="72"/>
      <c r="AL425" s="170"/>
      <c r="AM425" s="72"/>
      <c r="AN425" s="111"/>
      <c r="AO425" s="72"/>
      <c r="AP425" s="156"/>
      <c r="AQ425" s="72"/>
      <c r="AR425" s="156"/>
      <c r="AS425" s="72"/>
      <c r="AT425" s="160"/>
      <c r="AU425" s="72"/>
      <c r="AV425" s="156"/>
      <c r="AW425" s="71"/>
      <c r="AX425" s="72"/>
      <c r="AY425" s="111"/>
      <c r="AZ425" s="71"/>
      <c r="BA425" s="72"/>
      <c r="BB425" s="75"/>
    </row>
    <row r="426" ht="16.5" customHeight="1" outlineLevel="1">
      <c r="A426" s="75"/>
      <c r="B426" s="105"/>
      <c r="C426" s="106"/>
      <c r="D426" s="72"/>
      <c r="E426" s="107"/>
      <c r="F426" s="71"/>
      <c r="G426" s="107"/>
      <c r="H426" s="71"/>
      <c r="I426" s="107"/>
      <c r="J426" s="71"/>
      <c r="K426" s="71"/>
      <c r="L426" s="71"/>
      <c r="M426" s="72"/>
      <c r="N426" s="246"/>
      <c r="O426" s="72"/>
      <c r="P426" s="109"/>
      <c r="Q426" s="71"/>
      <c r="R426" s="110"/>
      <c r="S426" s="72"/>
      <c r="T426" s="111"/>
      <c r="U426" s="72"/>
      <c r="V426" s="112"/>
      <c r="W426" s="71"/>
      <c r="X426" s="72"/>
      <c r="Y426" s="112"/>
      <c r="Z426" s="72"/>
      <c r="AA426" s="75"/>
      <c r="AB426" s="169"/>
      <c r="AC426" s="72"/>
      <c r="AD426" s="170"/>
      <c r="AE426" s="72"/>
      <c r="AF426" s="170"/>
      <c r="AG426" s="71"/>
      <c r="AH426" s="72"/>
      <c r="AI426" s="170"/>
      <c r="AJ426" s="71"/>
      <c r="AK426" s="72"/>
      <c r="AL426" s="170"/>
      <c r="AM426" s="72"/>
      <c r="AN426" s="111"/>
      <c r="AO426" s="72"/>
      <c r="AP426" s="156"/>
      <c r="AQ426" s="72"/>
      <c r="AR426" s="156"/>
      <c r="AS426" s="72"/>
      <c r="AT426" s="160"/>
      <c r="AU426" s="72"/>
      <c r="AV426" s="156"/>
      <c r="AW426" s="71"/>
      <c r="AX426" s="72"/>
      <c r="AY426" s="111"/>
      <c r="AZ426" s="71"/>
      <c r="BA426" s="72"/>
      <c r="BB426" s="75"/>
    </row>
    <row r="427" ht="16.5" customHeight="1" outlineLevel="1">
      <c r="A427" s="75"/>
      <c r="B427" s="105"/>
      <c r="C427" s="106"/>
      <c r="D427" s="72"/>
      <c r="E427" s="107"/>
      <c r="F427" s="71"/>
      <c r="G427" s="107"/>
      <c r="H427" s="71"/>
      <c r="I427" s="107"/>
      <c r="J427" s="71"/>
      <c r="K427" s="71"/>
      <c r="L427" s="71"/>
      <c r="M427" s="72"/>
      <c r="N427" s="246"/>
      <c r="O427" s="72"/>
      <c r="P427" s="109"/>
      <c r="Q427" s="71"/>
      <c r="R427" s="110"/>
      <c r="S427" s="72"/>
      <c r="T427" s="111"/>
      <c r="U427" s="72"/>
      <c r="V427" s="112"/>
      <c r="W427" s="71"/>
      <c r="X427" s="72"/>
      <c r="Y427" s="112"/>
      <c r="Z427" s="72"/>
      <c r="AA427" s="75"/>
      <c r="AB427" s="169"/>
      <c r="AC427" s="72"/>
      <c r="AD427" s="170"/>
      <c r="AE427" s="72"/>
      <c r="AF427" s="170"/>
      <c r="AG427" s="71"/>
      <c r="AH427" s="72"/>
      <c r="AI427" s="170"/>
      <c r="AJ427" s="71"/>
      <c r="AK427" s="72"/>
      <c r="AL427" s="170"/>
      <c r="AM427" s="72"/>
      <c r="AN427" s="111"/>
      <c r="AO427" s="72"/>
      <c r="AP427" s="156"/>
      <c r="AQ427" s="72"/>
      <c r="AR427" s="156"/>
      <c r="AS427" s="72"/>
      <c r="AT427" s="160"/>
      <c r="AU427" s="72"/>
      <c r="AV427" s="156"/>
      <c r="AW427" s="71"/>
      <c r="AX427" s="72"/>
      <c r="AY427" s="111"/>
      <c r="AZ427" s="71"/>
      <c r="BA427" s="72"/>
      <c r="BB427" s="75"/>
    </row>
    <row r="428" ht="16.5" customHeight="1" outlineLevel="1">
      <c r="A428" s="75"/>
      <c r="B428" s="105"/>
      <c r="C428" s="106"/>
      <c r="D428" s="72"/>
      <c r="E428" s="107"/>
      <c r="F428" s="71"/>
      <c r="G428" s="107"/>
      <c r="H428" s="71"/>
      <c r="I428" s="107"/>
      <c r="J428" s="71"/>
      <c r="K428" s="71"/>
      <c r="L428" s="71"/>
      <c r="M428" s="72"/>
      <c r="N428" s="246"/>
      <c r="O428" s="72"/>
      <c r="P428" s="109"/>
      <c r="Q428" s="71"/>
      <c r="R428" s="110"/>
      <c r="S428" s="72"/>
      <c r="T428" s="111"/>
      <c r="U428" s="72"/>
      <c r="V428" s="112"/>
      <c r="W428" s="71"/>
      <c r="X428" s="72"/>
      <c r="Y428" s="112"/>
      <c r="Z428" s="72"/>
      <c r="AA428" s="75"/>
      <c r="AB428" s="169"/>
      <c r="AC428" s="72"/>
      <c r="AD428" s="170"/>
      <c r="AE428" s="72"/>
      <c r="AF428" s="170"/>
      <c r="AG428" s="71"/>
      <c r="AH428" s="72"/>
      <c r="AI428" s="170"/>
      <c r="AJ428" s="71"/>
      <c r="AK428" s="72"/>
      <c r="AL428" s="170"/>
      <c r="AM428" s="72"/>
      <c r="AN428" s="111"/>
      <c r="AO428" s="72"/>
      <c r="AP428" s="156"/>
      <c r="AQ428" s="72"/>
      <c r="AR428" s="156"/>
      <c r="AS428" s="72"/>
      <c r="AT428" s="160"/>
      <c r="AU428" s="72"/>
      <c r="AV428" s="156"/>
      <c r="AW428" s="71"/>
      <c r="AX428" s="72"/>
      <c r="AY428" s="111"/>
      <c r="AZ428" s="71"/>
      <c r="BA428" s="72"/>
      <c r="BB428" s="75"/>
    </row>
    <row r="429" ht="16.5" customHeight="1" outlineLevel="1">
      <c r="A429" s="75"/>
      <c r="B429" s="105"/>
      <c r="C429" s="106"/>
      <c r="D429" s="72"/>
      <c r="E429" s="107"/>
      <c r="F429" s="71"/>
      <c r="G429" s="107"/>
      <c r="H429" s="71"/>
      <c r="I429" s="107"/>
      <c r="J429" s="71"/>
      <c r="K429" s="71"/>
      <c r="L429" s="71"/>
      <c r="M429" s="72"/>
      <c r="N429" s="246"/>
      <c r="O429" s="72"/>
      <c r="P429" s="109"/>
      <c r="Q429" s="71"/>
      <c r="R429" s="110"/>
      <c r="S429" s="72"/>
      <c r="T429" s="111"/>
      <c r="U429" s="72"/>
      <c r="V429" s="112"/>
      <c r="W429" s="71"/>
      <c r="X429" s="72"/>
      <c r="Y429" s="112"/>
      <c r="Z429" s="72"/>
      <c r="AA429" s="75"/>
      <c r="AB429" s="169"/>
      <c r="AC429" s="72"/>
      <c r="AD429" s="170"/>
      <c r="AE429" s="72"/>
      <c r="AF429" s="170"/>
      <c r="AG429" s="71"/>
      <c r="AH429" s="72"/>
      <c r="AI429" s="170"/>
      <c r="AJ429" s="71"/>
      <c r="AK429" s="72"/>
      <c r="AL429" s="170"/>
      <c r="AM429" s="72"/>
      <c r="AN429" s="111"/>
      <c r="AO429" s="72"/>
      <c r="AP429" s="156"/>
      <c r="AQ429" s="72"/>
      <c r="AR429" s="156"/>
      <c r="AS429" s="72"/>
      <c r="AT429" s="160"/>
      <c r="AU429" s="72"/>
      <c r="AV429" s="156"/>
      <c r="AW429" s="71"/>
      <c r="AX429" s="72"/>
      <c r="AY429" s="111"/>
      <c r="AZ429" s="71"/>
      <c r="BA429" s="72"/>
      <c r="BB429" s="75"/>
    </row>
    <row r="430" ht="16.5" customHeight="1" outlineLevel="1">
      <c r="A430" s="75"/>
      <c r="B430" s="105"/>
      <c r="C430" s="106"/>
      <c r="D430" s="72"/>
      <c r="E430" s="107"/>
      <c r="F430" s="71"/>
      <c r="G430" s="107"/>
      <c r="H430" s="71"/>
      <c r="I430" s="107"/>
      <c r="J430" s="71"/>
      <c r="K430" s="71"/>
      <c r="L430" s="71"/>
      <c r="M430" s="72"/>
      <c r="N430" s="246"/>
      <c r="O430" s="72"/>
      <c r="P430" s="109"/>
      <c r="Q430" s="71"/>
      <c r="R430" s="110"/>
      <c r="S430" s="72"/>
      <c r="T430" s="111"/>
      <c r="U430" s="72"/>
      <c r="V430" s="112"/>
      <c r="W430" s="71"/>
      <c r="X430" s="72"/>
      <c r="Y430" s="112"/>
      <c r="Z430" s="72"/>
      <c r="AA430" s="75"/>
      <c r="AB430" s="169"/>
      <c r="AC430" s="72"/>
      <c r="AD430" s="170"/>
      <c r="AE430" s="72"/>
      <c r="AF430" s="170"/>
      <c r="AG430" s="71"/>
      <c r="AH430" s="72"/>
      <c r="AI430" s="170"/>
      <c r="AJ430" s="71"/>
      <c r="AK430" s="72"/>
      <c r="AL430" s="170"/>
      <c r="AM430" s="72"/>
      <c r="AN430" s="111"/>
      <c r="AO430" s="72"/>
      <c r="AP430" s="156"/>
      <c r="AQ430" s="72"/>
      <c r="AR430" s="156"/>
      <c r="AS430" s="72"/>
      <c r="AT430" s="160"/>
      <c r="AU430" s="72"/>
      <c r="AV430" s="156"/>
      <c r="AW430" s="71"/>
      <c r="AX430" s="72"/>
      <c r="AY430" s="111"/>
      <c r="AZ430" s="71"/>
      <c r="BA430" s="72"/>
      <c r="BB430" s="75"/>
    </row>
    <row r="431" ht="16.5" customHeight="1" outlineLevel="1">
      <c r="A431" s="75"/>
      <c r="B431" s="105"/>
      <c r="C431" s="106"/>
      <c r="D431" s="72"/>
      <c r="E431" s="107"/>
      <c r="F431" s="71"/>
      <c r="G431" s="107"/>
      <c r="H431" s="71"/>
      <c r="I431" s="107"/>
      <c r="J431" s="71"/>
      <c r="K431" s="71"/>
      <c r="L431" s="71"/>
      <c r="M431" s="72"/>
      <c r="N431" s="246"/>
      <c r="O431" s="72"/>
      <c r="P431" s="109"/>
      <c r="Q431" s="71"/>
      <c r="R431" s="110"/>
      <c r="S431" s="72"/>
      <c r="T431" s="111"/>
      <c r="U431" s="72"/>
      <c r="V431" s="112"/>
      <c r="W431" s="71"/>
      <c r="X431" s="72"/>
      <c r="Y431" s="112"/>
      <c r="Z431" s="72"/>
      <c r="AA431" s="75"/>
      <c r="AB431" s="169"/>
      <c r="AC431" s="72"/>
      <c r="AD431" s="170"/>
      <c r="AE431" s="72"/>
      <c r="AF431" s="170"/>
      <c r="AG431" s="71"/>
      <c r="AH431" s="72"/>
      <c r="AI431" s="170"/>
      <c r="AJ431" s="71"/>
      <c r="AK431" s="72"/>
      <c r="AL431" s="170"/>
      <c r="AM431" s="72"/>
      <c r="AN431" s="111"/>
      <c r="AO431" s="72"/>
      <c r="AP431" s="156"/>
      <c r="AQ431" s="72"/>
      <c r="AR431" s="156"/>
      <c r="AS431" s="72"/>
      <c r="AT431" s="160"/>
      <c r="AU431" s="72"/>
      <c r="AV431" s="156"/>
      <c r="AW431" s="71"/>
      <c r="AX431" s="72"/>
      <c r="AY431" s="111"/>
      <c r="AZ431" s="71"/>
      <c r="BA431" s="72"/>
      <c r="BB431" s="75"/>
    </row>
    <row r="432" ht="16.5" customHeight="1" outlineLevel="1">
      <c r="A432" s="75"/>
      <c r="B432" s="105"/>
      <c r="C432" s="106"/>
      <c r="D432" s="72"/>
      <c r="E432" s="107"/>
      <c r="F432" s="71"/>
      <c r="G432" s="107"/>
      <c r="H432" s="71"/>
      <c r="I432" s="107"/>
      <c r="J432" s="71"/>
      <c r="K432" s="71"/>
      <c r="L432" s="71"/>
      <c r="M432" s="72"/>
      <c r="N432" s="246"/>
      <c r="O432" s="72"/>
      <c r="P432" s="109"/>
      <c r="Q432" s="71"/>
      <c r="R432" s="110"/>
      <c r="S432" s="72"/>
      <c r="T432" s="111"/>
      <c r="U432" s="72"/>
      <c r="V432" s="112"/>
      <c r="W432" s="71"/>
      <c r="X432" s="72"/>
      <c r="Y432" s="112"/>
      <c r="Z432" s="72"/>
      <c r="AA432" s="75"/>
      <c r="AB432" s="169"/>
      <c r="AC432" s="72"/>
      <c r="AD432" s="170"/>
      <c r="AE432" s="72"/>
      <c r="AF432" s="170"/>
      <c r="AG432" s="71"/>
      <c r="AH432" s="72"/>
      <c r="AI432" s="170"/>
      <c r="AJ432" s="71"/>
      <c r="AK432" s="72"/>
      <c r="AL432" s="170"/>
      <c r="AM432" s="72"/>
      <c r="AN432" s="111"/>
      <c r="AO432" s="72"/>
      <c r="AP432" s="156"/>
      <c r="AQ432" s="72"/>
      <c r="AR432" s="156"/>
      <c r="AS432" s="72"/>
      <c r="AT432" s="160"/>
      <c r="AU432" s="72"/>
      <c r="AV432" s="156"/>
      <c r="AW432" s="71"/>
      <c r="AX432" s="72"/>
      <c r="AY432" s="111"/>
      <c r="AZ432" s="71"/>
      <c r="BA432" s="72"/>
      <c r="BB432" s="75"/>
    </row>
    <row r="433" ht="16.5" customHeight="1" outlineLevel="1">
      <c r="A433" s="75"/>
      <c r="B433" s="105"/>
      <c r="C433" s="106"/>
      <c r="D433" s="72"/>
      <c r="E433" s="107"/>
      <c r="F433" s="71"/>
      <c r="G433" s="107"/>
      <c r="H433" s="71"/>
      <c r="I433" s="107"/>
      <c r="J433" s="71"/>
      <c r="K433" s="71"/>
      <c r="L433" s="71"/>
      <c r="M433" s="72"/>
      <c r="N433" s="246"/>
      <c r="O433" s="72"/>
      <c r="P433" s="109"/>
      <c r="Q433" s="71"/>
      <c r="R433" s="110"/>
      <c r="S433" s="72"/>
      <c r="T433" s="111"/>
      <c r="U433" s="72"/>
      <c r="V433" s="112"/>
      <c r="W433" s="71"/>
      <c r="X433" s="72"/>
      <c r="Y433" s="112"/>
      <c r="Z433" s="72"/>
      <c r="AA433" s="75"/>
      <c r="AB433" s="169"/>
      <c r="AC433" s="72"/>
      <c r="AD433" s="170"/>
      <c r="AE433" s="72"/>
      <c r="AF433" s="170"/>
      <c r="AG433" s="71"/>
      <c r="AH433" s="72"/>
      <c r="AI433" s="170"/>
      <c r="AJ433" s="71"/>
      <c r="AK433" s="72"/>
      <c r="AL433" s="170"/>
      <c r="AM433" s="72"/>
      <c r="AN433" s="111"/>
      <c r="AO433" s="72"/>
      <c r="AP433" s="156"/>
      <c r="AQ433" s="72"/>
      <c r="AR433" s="156"/>
      <c r="AS433" s="72"/>
      <c r="AT433" s="160"/>
      <c r="AU433" s="72"/>
      <c r="AV433" s="156"/>
      <c r="AW433" s="71"/>
      <c r="AX433" s="72"/>
      <c r="AY433" s="111"/>
      <c r="AZ433" s="71"/>
      <c r="BA433" s="72"/>
      <c r="BB433" s="75"/>
    </row>
    <row r="434" ht="16.5" customHeight="1" outlineLevel="1">
      <c r="A434" s="75"/>
      <c r="B434" s="105"/>
      <c r="C434" s="106"/>
      <c r="D434" s="72"/>
      <c r="E434" s="107"/>
      <c r="F434" s="71"/>
      <c r="G434" s="107"/>
      <c r="H434" s="71"/>
      <c r="I434" s="107"/>
      <c r="J434" s="71"/>
      <c r="K434" s="71"/>
      <c r="L434" s="71"/>
      <c r="M434" s="72"/>
      <c r="N434" s="246"/>
      <c r="O434" s="72"/>
      <c r="P434" s="109"/>
      <c r="Q434" s="71"/>
      <c r="R434" s="110"/>
      <c r="S434" s="72"/>
      <c r="T434" s="111"/>
      <c r="U434" s="72"/>
      <c r="V434" s="112"/>
      <c r="W434" s="71"/>
      <c r="X434" s="72"/>
      <c r="Y434" s="112"/>
      <c r="Z434" s="72"/>
      <c r="AA434" s="75"/>
      <c r="AB434" s="169"/>
      <c r="AC434" s="72"/>
      <c r="AD434" s="170"/>
      <c r="AE434" s="72"/>
      <c r="AF434" s="170"/>
      <c r="AG434" s="71"/>
      <c r="AH434" s="72"/>
      <c r="AI434" s="170"/>
      <c r="AJ434" s="71"/>
      <c r="AK434" s="72"/>
      <c r="AL434" s="170"/>
      <c r="AM434" s="72"/>
      <c r="AN434" s="111"/>
      <c r="AO434" s="72"/>
      <c r="AP434" s="156"/>
      <c r="AQ434" s="72"/>
      <c r="AR434" s="156"/>
      <c r="AS434" s="72"/>
      <c r="AT434" s="160"/>
      <c r="AU434" s="72"/>
      <c r="AV434" s="156"/>
      <c r="AW434" s="71"/>
      <c r="AX434" s="72"/>
      <c r="AY434" s="111"/>
      <c r="AZ434" s="71"/>
      <c r="BA434" s="72"/>
      <c r="BB434" s="75"/>
    </row>
    <row r="435" ht="16.5" customHeight="1" outlineLevel="1">
      <c r="A435" s="75"/>
      <c r="B435" s="105"/>
      <c r="C435" s="106"/>
      <c r="D435" s="72"/>
      <c r="E435" s="107"/>
      <c r="F435" s="71"/>
      <c r="G435" s="107"/>
      <c r="H435" s="71"/>
      <c r="I435" s="107"/>
      <c r="J435" s="71"/>
      <c r="K435" s="71"/>
      <c r="L435" s="71"/>
      <c r="M435" s="72"/>
      <c r="N435" s="246"/>
      <c r="O435" s="72"/>
      <c r="P435" s="109"/>
      <c r="Q435" s="71"/>
      <c r="R435" s="110"/>
      <c r="S435" s="72"/>
      <c r="T435" s="111"/>
      <c r="U435" s="72"/>
      <c r="V435" s="112"/>
      <c r="W435" s="71"/>
      <c r="X435" s="72"/>
      <c r="Y435" s="112"/>
      <c r="Z435" s="72"/>
      <c r="AA435" s="75"/>
      <c r="AB435" s="169"/>
      <c r="AC435" s="72"/>
      <c r="AD435" s="170"/>
      <c r="AE435" s="72"/>
      <c r="AF435" s="170"/>
      <c r="AG435" s="71"/>
      <c r="AH435" s="72"/>
      <c r="AI435" s="170"/>
      <c r="AJ435" s="71"/>
      <c r="AK435" s="72"/>
      <c r="AL435" s="170"/>
      <c r="AM435" s="72"/>
      <c r="AN435" s="111"/>
      <c r="AO435" s="72"/>
      <c r="AP435" s="156"/>
      <c r="AQ435" s="72"/>
      <c r="AR435" s="156"/>
      <c r="AS435" s="72"/>
      <c r="AT435" s="160"/>
      <c r="AU435" s="72"/>
      <c r="AV435" s="156"/>
      <c r="AW435" s="71"/>
      <c r="AX435" s="72"/>
      <c r="AY435" s="111"/>
      <c r="AZ435" s="71"/>
      <c r="BA435" s="72"/>
      <c r="BB435" s="75"/>
    </row>
    <row r="436" ht="16.5" customHeight="1" outlineLevel="1">
      <c r="A436" s="75"/>
      <c r="B436" s="105"/>
      <c r="C436" s="106"/>
      <c r="D436" s="72"/>
      <c r="E436" s="107"/>
      <c r="F436" s="71"/>
      <c r="G436" s="107"/>
      <c r="H436" s="71"/>
      <c r="I436" s="107"/>
      <c r="J436" s="71"/>
      <c r="K436" s="71"/>
      <c r="L436" s="71"/>
      <c r="M436" s="72"/>
      <c r="N436" s="246"/>
      <c r="O436" s="72"/>
      <c r="P436" s="109"/>
      <c r="Q436" s="71"/>
      <c r="R436" s="110"/>
      <c r="S436" s="72"/>
      <c r="T436" s="111"/>
      <c r="U436" s="72"/>
      <c r="V436" s="112"/>
      <c r="W436" s="71"/>
      <c r="X436" s="72"/>
      <c r="Y436" s="112"/>
      <c r="Z436" s="72"/>
      <c r="AA436" s="75"/>
      <c r="AB436" s="169"/>
      <c r="AC436" s="72"/>
      <c r="AD436" s="170"/>
      <c r="AE436" s="72"/>
      <c r="AF436" s="170"/>
      <c r="AG436" s="71"/>
      <c r="AH436" s="72"/>
      <c r="AI436" s="170"/>
      <c r="AJ436" s="71"/>
      <c r="AK436" s="72"/>
      <c r="AL436" s="170"/>
      <c r="AM436" s="72"/>
      <c r="AN436" s="111"/>
      <c r="AO436" s="72"/>
      <c r="AP436" s="156"/>
      <c r="AQ436" s="72"/>
      <c r="AR436" s="156"/>
      <c r="AS436" s="72"/>
      <c r="AT436" s="160"/>
      <c r="AU436" s="72"/>
      <c r="AV436" s="156"/>
      <c r="AW436" s="71"/>
      <c r="AX436" s="72"/>
      <c r="AY436" s="111"/>
      <c r="AZ436" s="71"/>
      <c r="BA436" s="72"/>
      <c r="BB436" s="75"/>
    </row>
    <row r="437" ht="16.5" customHeight="1" outlineLevel="1">
      <c r="A437" s="75"/>
      <c r="B437" s="105"/>
      <c r="C437" s="106"/>
      <c r="D437" s="72"/>
      <c r="E437" s="107"/>
      <c r="F437" s="71"/>
      <c r="G437" s="107"/>
      <c r="H437" s="71"/>
      <c r="I437" s="107"/>
      <c r="J437" s="71"/>
      <c r="K437" s="71"/>
      <c r="L437" s="71"/>
      <c r="M437" s="72"/>
      <c r="N437" s="246"/>
      <c r="O437" s="72"/>
      <c r="P437" s="109"/>
      <c r="Q437" s="71"/>
      <c r="R437" s="110"/>
      <c r="S437" s="72"/>
      <c r="T437" s="111"/>
      <c r="U437" s="72"/>
      <c r="V437" s="112"/>
      <c r="W437" s="71"/>
      <c r="X437" s="72"/>
      <c r="Y437" s="112"/>
      <c r="Z437" s="72"/>
      <c r="AA437" s="75"/>
      <c r="AB437" s="169"/>
      <c r="AC437" s="72"/>
      <c r="AD437" s="170"/>
      <c r="AE437" s="72"/>
      <c r="AF437" s="170"/>
      <c r="AG437" s="71"/>
      <c r="AH437" s="72"/>
      <c r="AI437" s="170"/>
      <c r="AJ437" s="71"/>
      <c r="AK437" s="72"/>
      <c r="AL437" s="170"/>
      <c r="AM437" s="72"/>
      <c r="AN437" s="111"/>
      <c r="AO437" s="72"/>
      <c r="AP437" s="156"/>
      <c r="AQ437" s="72"/>
      <c r="AR437" s="156"/>
      <c r="AS437" s="72"/>
      <c r="AT437" s="160"/>
      <c r="AU437" s="72"/>
      <c r="AV437" s="156"/>
      <c r="AW437" s="71"/>
      <c r="AX437" s="72"/>
      <c r="AY437" s="111"/>
      <c r="AZ437" s="71"/>
      <c r="BA437" s="72"/>
      <c r="BB437" s="75"/>
    </row>
    <row r="438" ht="16.5" customHeight="1" outlineLevel="1">
      <c r="A438" s="75"/>
      <c r="B438" s="105"/>
      <c r="C438" s="106"/>
      <c r="D438" s="72"/>
      <c r="E438" s="107"/>
      <c r="F438" s="71"/>
      <c r="G438" s="107"/>
      <c r="H438" s="71"/>
      <c r="I438" s="107"/>
      <c r="J438" s="71"/>
      <c r="K438" s="71"/>
      <c r="L438" s="71"/>
      <c r="M438" s="72"/>
      <c r="N438" s="246"/>
      <c r="O438" s="72"/>
      <c r="P438" s="109"/>
      <c r="Q438" s="71"/>
      <c r="R438" s="110"/>
      <c r="S438" s="72"/>
      <c r="T438" s="111"/>
      <c r="U438" s="72"/>
      <c r="V438" s="112"/>
      <c r="W438" s="71"/>
      <c r="X438" s="72"/>
      <c r="Y438" s="112"/>
      <c r="Z438" s="72"/>
      <c r="AA438" s="75"/>
      <c r="AB438" s="169"/>
      <c r="AC438" s="72"/>
      <c r="AD438" s="170"/>
      <c r="AE438" s="72"/>
      <c r="AF438" s="170"/>
      <c r="AG438" s="71"/>
      <c r="AH438" s="72"/>
      <c r="AI438" s="170"/>
      <c r="AJ438" s="71"/>
      <c r="AK438" s="72"/>
      <c r="AL438" s="170"/>
      <c r="AM438" s="72"/>
      <c r="AN438" s="111"/>
      <c r="AO438" s="72"/>
      <c r="AP438" s="156"/>
      <c r="AQ438" s="72"/>
      <c r="AR438" s="156"/>
      <c r="AS438" s="72"/>
      <c r="AT438" s="160"/>
      <c r="AU438" s="72"/>
      <c r="AV438" s="156"/>
      <c r="AW438" s="71"/>
      <c r="AX438" s="72"/>
      <c r="AY438" s="111"/>
      <c r="AZ438" s="71"/>
      <c r="BA438" s="72"/>
      <c r="BB438" s="75"/>
    </row>
    <row r="439" ht="16.5" customHeight="1" outlineLevel="1">
      <c r="A439" s="75"/>
      <c r="B439" s="105"/>
      <c r="C439" s="106"/>
      <c r="D439" s="72"/>
      <c r="E439" s="107"/>
      <c r="F439" s="71"/>
      <c r="G439" s="107"/>
      <c r="H439" s="71"/>
      <c r="I439" s="107"/>
      <c r="J439" s="71"/>
      <c r="K439" s="71"/>
      <c r="L439" s="71"/>
      <c r="M439" s="72"/>
      <c r="N439" s="246"/>
      <c r="O439" s="72"/>
      <c r="P439" s="109"/>
      <c r="Q439" s="71"/>
      <c r="R439" s="110"/>
      <c r="S439" s="72"/>
      <c r="T439" s="111"/>
      <c r="U439" s="72"/>
      <c r="V439" s="112"/>
      <c r="W439" s="71"/>
      <c r="X439" s="72"/>
      <c r="Y439" s="112"/>
      <c r="Z439" s="72"/>
      <c r="AA439" s="75"/>
      <c r="AB439" s="169"/>
      <c r="AC439" s="72"/>
      <c r="AD439" s="170"/>
      <c r="AE439" s="72"/>
      <c r="AF439" s="170"/>
      <c r="AG439" s="71"/>
      <c r="AH439" s="72"/>
      <c r="AI439" s="170"/>
      <c r="AJ439" s="71"/>
      <c r="AK439" s="72"/>
      <c r="AL439" s="170"/>
      <c r="AM439" s="72"/>
      <c r="AN439" s="111"/>
      <c r="AO439" s="72"/>
      <c r="AP439" s="156"/>
      <c r="AQ439" s="72"/>
      <c r="AR439" s="156"/>
      <c r="AS439" s="72"/>
      <c r="AT439" s="160"/>
      <c r="AU439" s="72"/>
      <c r="AV439" s="156"/>
      <c r="AW439" s="71"/>
      <c r="AX439" s="72"/>
      <c r="AY439" s="111"/>
      <c r="AZ439" s="71"/>
      <c r="BA439" s="72"/>
      <c r="BB439" s="75"/>
    </row>
    <row r="440" ht="16.5" customHeight="1" outlineLevel="1">
      <c r="A440" s="75"/>
      <c r="B440" s="105"/>
      <c r="C440" s="106"/>
      <c r="D440" s="72"/>
      <c r="E440" s="107"/>
      <c r="F440" s="71"/>
      <c r="G440" s="107"/>
      <c r="H440" s="71"/>
      <c r="I440" s="107"/>
      <c r="J440" s="71"/>
      <c r="K440" s="71"/>
      <c r="L440" s="71"/>
      <c r="M440" s="72"/>
      <c r="N440" s="246"/>
      <c r="O440" s="72"/>
      <c r="P440" s="109"/>
      <c r="Q440" s="71"/>
      <c r="R440" s="110"/>
      <c r="S440" s="72"/>
      <c r="T440" s="111"/>
      <c r="U440" s="72"/>
      <c r="V440" s="112"/>
      <c r="W440" s="71"/>
      <c r="X440" s="72"/>
      <c r="Y440" s="112"/>
      <c r="Z440" s="72"/>
      <c r="AA440" s="75"/>
      <c r="AB440" s="169"/>
      <c r="AC440" s="72"/>
      <c r="AD440" s="170"/>
      <c r="AE440" s="72"/>
      <c r="AF440" s="170"/>
      <c r="AG440" s="71"/>
      <c r="AH440" s="72"/>
      <c r="AI440" s="170"/>
      <c r="AJ440" s="71"/>
      <c r="AK440" s="72"/>
      <c r="AL440" s="170"/>
      <c r="AM440" s="72"/>
      <c r="AN440" s="111"/>
      <c r="AO440" s="72"/>
      <c r="AP440" s="156"/>
      <c r="AQ440" s="72"/>
      <c r="AR440" s="156"/>
      <c r="AS440" s="72"/>
      <c r="AT440" s="160"/>
      <c r="AU440" s="72"/>
      <c r="AV440" s="156"/>
      <c r="AW440" s="71"/>
      <c r="AX440" s="72"/>
      <c r="AY440" s="111"/>
      <c r="AZ440" s="71"/>
      <c r="BA440" s="72"/>
      <c r="BB440" s="75"/>
    </row>
    <row r="441" ht="16.5" customHeight="1" outlineLevel="1">
      <c r="A441" s="75"/>
      <c r="B441" s="105"/>
      <c r="C441" s="106"/>
      <c r="D441" s="72"/>
      <c r="E441" s="107"/>
      <c r="F441" s="71"/>
      <c r="G441" s="107"/>
      <c r="H441" s="71"/>
      <c r="I441" s="107"/>
      <c r="J441" s="71"/>
      <c r="K441" s="71"/>
      <c r="L441" s="71"/>
      <c r="M441" s="72"/>
      <c r="N441" s="246"/>
      <c r="O441" s="72"/>
      <c r="P441" s="109"/>
      <c r="Q441" s="71"/>
      <c r="R441" s="110"/>
      <c r="S441" s="72"/>
      <c r="T441" s="111"/>
      <c r="U441" s="72"/>
      <c r="V441" s="112"/>
      <c r="W441" s="71"/>
      <c r="X441" s="72"/>
      <c r="Y441" s="112"/>
      <c r="Z441" s="72"/>
      <c r="AA441" s="75"/>
      <c r="AB441" s="169"/>
      <c r="AC441" s="72"/>
      <c r="AD441" s="170"/>
      <c r="AE441" s="72"/>
      <c r="AF441" s="170"/>
      <c r="AG441" s="71"/>
      <c r="AH441" s="72"/>
      <c r="AI441" s="170"/>
      <c r="AJ441" s="71"/>
      <c r="AK441" s="72"/>
      <c r="AL441" s="170"/>
      <c r="AM441" s="72"/>
      <c r="AN441" s="111"/>
      <c r="AO441" s="72"/>
      <c r="AP441" s="156"/>
      <c r="AQ441" s="72"/>
      <c r="AR441" s="156"/>
      <c r="AS441" s="72"/>
      <c r="AT441" s="160"/>
      <c r="AU441" s="72"/>
      <c r="AV441" s="156"/>
      <c r="AW441" s="71"/>
      <c r="AX441" s="72"/>
      <c r="AY441" s="111"/>
      <c r="AZ441" s="71"/>
      <c r="BA441" s="72"/>
      <c r="BB441" s="75"/>
    </row>
    <row r="442" ht="16.5" customHeight="1" outlineLevel="1">
      <c r="A442" s="75"/>
      <c r="B442" s="105"/>
      <c r="C442" s="106"/>
      <c r="D442" s="72"/>
      <c r="E442" s="107"/>
      <c r="F442" s="71"/>
      <c r="G442" s="107"/>
      <c r="H442" s="71"/>
      <c r="I442" s="107"/>
      <c r="J442" s="71"/>
      <c r="K442" s="71"/>
      <c r="L442" s="71"/>
      <c r="M442" s="72"/>
      <c r="N442" s="246"/>
      <c r="O442" s="72"/>
      <c r="P442" s="109"/>
      <c r="Q442" s="71"/>
      <c r="R442" s="110"/>
      <c r="S442" s="72"/>
      <c r="T442" s="111"/>
      <c r="U442" s="72"/>
      <c r="V442" s="112"/>
      <c r="W442" s="71"/>
      <c r="X442" s="72"/>
      <c r="Y442" s="112"/>
      <c r="Z442" s="72"/>
      <c r="AA442" s="75"/>
      <c r="AB442" s="169"/>
      <c r="AC442" s="72"/>
      <c r="AD442" s="170"/>
      <c r="AE442" s="72"/>
      <c r="AF442" s="170"/>
      <c r="AG442" s="71"/>
      <c r="AH442" s="72"/>
      <c r="AI442" s="170"/>
      <c r="AJ442" s="71"/>
      <c r="AK442" s="72"/>
      <c r="AL442" s="170"/>
      <c r="AM442" s="72"/>
      <c r="AN442" s="111"/>
      <c r="AO442" s="72"/>
      <c r="AP442" s="156"/>
      <c r="AQ442" s="72"/>
      <c r="AR442" s="156"/>
      <c r="AS442" s="72"/>
      <c r="AT442" s="160"/>
      <c r="AU442" s="72"/>
      <c r="AV442" s="156"/>
      <c r="AW442" s="71"/>
      <c r="AX442" s="72"/>
      <c r="AY442" s="111"/>
      <c r="AZ442" s="71"/>
      <c r="BA442" s="72"/>
      <c r="BB442" s="75"/>
    </row>
    <row r="443" ht="16.5" customHeight="1" outlineLevel="1">
      <c r="A443" s="75"/>
      <c r="B443" s="105"/>
      <c r="C443" s="106"/>
      <c r="D443" s="72"/>
      <c r="E443" s="107"/>
      <c r="F443" s="71"/>
      <c r="G443" s="107"/>
      <c r="H443" s="71"/>
      <c r="I443" s="107"/>
      <c r="J443" s="71"/>
      <c r="K443" s="71"/>
      <c r="L443" s="71"/>
      <c r="M443" s="72"/>
      <c r="N443" s="246"/>
      <c r="O443" s="72"/>
      <c r="P443" s="109"/>
      <c r="Q443" s="71"/>
      <c r="R443" s="110"/>
      <c r="S443" s="72"/>
      <c r="T443" s="111"/>
      <c r="U443" s="72"/>
      <c r="V443" s="112"/>
      <c r="W443" s="71"/>
      <c r="X443" s="72"/>
      <c r="Y443" s="112"/>
      <c r="Z443" s="72"/>
      <c r="AA443" s="75"/>
      <c r="AB443" s="169"/>
      <c r="AC443" s="72"/>
      <c r="AD443" s="170"/>
      <c r="AE443" s="72"/>
      <c r="AF443" s="170"/>
      <c r="AG443" s="71"/>
      <c r="AH443" s="72"/>
      <c r="AI443" s="170"/>
      <c r="AJ443" s="71"/>
      <c r="AK443" s="72"/>
      <c r="AL443" s="170"/>
      <c r="AM443" s="72"/>
      <c r="AN443" s="111"/>
      <c r="AO443" s="72"/>
      <c r="AP443" s="156"/>
      <c r="AQ443" s="72"/>
      <c r="AR443" s="156"/>
      <c r="AS443" s="72"/>
      <c r="AT443" s="160"/>
      <c r="AU443" s="72"/>
      <c r="AV443" s="156"/>
      <c r="AW443" s="71"/>
      <c r="AX443" s="72"/>
      <c r="AY443" s="111"/>
      <c r="AZ443" s="71"/>
      <c r="BA443" s="72"/>
      <c r="BB443" s="75"/>
    </row>
    <row r="444" ht="16.5" customHeight="1" outlineLevel="1">
      <c r="A444" s="75"/>
      <c r="B444" s="105"/>
      <c r="C444" s="106"/>
      <c r="D444" s="72"/>
      <c r="E444" s="107"/>
      <c r="F444" s="71"/>
      <c r="G444" s="107"/>
      <c r="H444" s="71"/>
      <c r="I444" s="107"/>
      <c r="J444" s="71"/>
      <c r="K444" s="71"/>
      <c r="L444" s="71"/>
      <c r="M444" s="72"/>
      <c r="N444" s="246"/>
      <c r="O444" s="72"/>
      <c r="P444" s="109"/>
      <c r="Q444" s="71"/>
      <c r="R444" s="110"/>
      <c r="S444" s="72"/>
      <c r="T444" s="111"/>
      <c r="U444" s="72"/>
      <c r="V444" s="112"/>
      <c r="W444" s="71"/>
      <c r="X444" s="72"/>
      <c r="Y444" s="112"/>
      <c r="Z444" s="72"/>
      <c r="AA444" s="75"/>
      <c r="AB444" s="169"/>
      <c r="AC444" s="72"/>
      <c r="AD444" s="170"/>
      <c r="AE444" s="72"/>
      <c r="AF444" s="170"/>
      <c r="AG444" s="71"/>
      <c r="AH444" s="72"/>
      <c r="AI444" s="170"/>
      <c r="AJ444" s="71"/>
      <c r="AK444" s="72"/>
      <c r="AL444" s="170"/>
      <c r="AM444" s="72"/>
      <c r="AN444" s="111"/>
      <c r="AO444" s="72"/>
      <c r="AP444" s="156"/>
      <c r="AQ444" s="72"/>
      <c r="AR444" s="156"/>
      <c r="AS444" s="72"/>
      <c r="AT444" s="160"/>
      <c r="AU444" s="72"/>
      <c r="AV444" s="156"/>
      <c r="AW444" s="71"/>
      <c r="AX444" s="72"/>
      <c r="AY444" s="111"/>
      <c r="AZ444" s="71"/>
      <c r="BA444" s="72"/>
      <c r="BB444" s="75"/>
    </row>
    <row r="445" ht="16.5" customHeight="1" outlineLevel="1">
      <c r="A445" s="75"/>
      <c r="B445" s="105"/>
      <c r="C445" s="106"/>
      <c r="D445" s="72"/>
      <c r="E445" s="107"/>
      <c r="F445" s="71"/>
      <c r="G445" s="107"/>
      <c r="H445" s="71"/>
      <c r="I445" s="107"/>
      <c r="J445" s="71"/>
      <c r="K445" s="71"/>
      <c r="L445" s="71"/>
      <c r="M445" s="72"/>
      <c r="N445" s="246"/>
      <c r="O445" s="72"/>
      <c r="P445" s="109"/>
      <c r="Q445" s="71"/>
      <c r="R445" s="110"/>
      <c r="S445" s="72"/>
      <c r="T445" s="111"/>
      <c r="U445" s="72"/>
      <c r="V445" s="112"/>
      <c r="W445" s="71"/>
      <c r="X445" s="72"/>
      <c r="Y445" s="112"/>
      <c r="Z445" s="72"/>
      <c r="AA445" s="75"/>
      <c r="AB445" s="169"/>
      <c r="AC445" s="72"/>
      <c r="AD445" s="170"/>
      <c r="AE445" s="72"/>
      <c r="AF445" s="170"/>
      <c r="AG445" s="71"/>
      <c r="AH445" s="72"/>
      <c r="AI445" s="170"/>
      <c r="AJ445" s="71"/>
      <c r="AK445" s="72"/>
      <c r="AL445" s="170"/>
      <c r="AM445" s="72"/>
      <c r="AN445" s="111"/>
      <c r="AO445" s="72"/>
      <c r="AP445" s="156"/>
      <c r="AQ445" s="72"/>
      <c r="AR445" s="156"/>
      <c r="AS445" s="72"/>
      <c r="AT445" s="160"/>
      <c r="AU445" s="72"/>
      <c r="AV445" s="156"/>
      <c r="AW445" s="71"/>
      <c r="AX445" s="72"/>
      <c r="AY445" s="111"/>
      <c r="AZ445" s="71"/>
      <c r="BA445" s="72"/>
      <c r="BB445" s="75"/>
    </row>
    <row r="446" ht="16.5" customHeight="1" outlineLevel="1">
      <c r="A446" s="75"/>
      <c r="B446" s="105"/>
      <c r="C446" s="106"/>
      <c r="D446" s="72"/>
      <c r="E446" s="107"/>
      <c r="F446" s="71"/>
      <c r="G446" s="107"/>
      <c r="H446" s="71"/>
      <c r="I446" s="107"/>
      <c r="J446" s="71"/>
      <c r="K446" s="71"/>
      <c r="L446" s="71"/>
      <c r="M446" s="72"/>
      <c r="N446" s="246"/>
      <c r="O446" s="72"/>
      <c r="P446" s="109"/>
      <c r="Q446" s="71"/>
      <c r="R446" s="110"/>
      <c r="S446" s="72"/>
      <c r="T446" s="111"/>
      <c r="U446" s="72"/>
      <c r="V446" s="112"/>
      <c r="W446" s="71"/>
      <c r="X446" s="72"/>
      <c r="Y446" s="112"/>
      <c r="Z446" s="72"/>
      <c r="AA446" s="75"/>
      <c r="AB446" s="169"/>
      <c r="AC446" s="72"/>
      <c r="AD446" s="170"/>
      <c r="AE446" s="72"/>
      <c r="AF446" s="170"/>
      <c r="AG446" s="71"/>
      <c r="AH446" s="72"/>
      <c r="AI446" s="170"/>
      <c r="AJ446" s="71"/>
      <c r="AK446" s="72"/>
      <c r="AL446" s="170"/>
      <c r="AM446" s="72"/>
      <c r="AN446" s="111"/>
      <c r="AO446" s="72"/>
      <c r="AP446" s="156"/>
      <c r="AQ446" s="72"/>
      <c r="AR446" s="156"/>
      <c r="AS446" s="72"/>
      <c r="AT446" s="160"/>
      <c r="AU446" s="72"/>
      <c r="AV446" s="156"/>
      <c r="AW446" s="71"/>
      <c r="AX446" s="72"/>
      <c r="AY446" s="111"/>
      <c r="AZ446" s="71"/>
      <c r="BA446" s="72"/>
      <c r="BB446" s="75"/>
    </row>
    <row r="447" ht="16.5" customHeight="1" outlineLevel="1">
      <c r="A447" s="75"/>
      <c r="B447" s="105"/>
      <c r="C447" s="106"/>
      <c r="D447" s="72"/>
      <c r="E447" s="107"/>
      <c r="F447" s="71"/>
      <c r="G447" s="107"/>
      <c r="H447" s="71"/>
      <c r="I447" s="107"/>
      <c r="J447" s="71"/>
      <c r="K447" s="71"/>
      <c r="L447" s="71"/>
      <c r="M447" s="72"/>
      <c r="N447" s="246"/>
      <c r="O447" s="72"/>
      <c r="P447" s="109"/>
      <c r="Q447" s="71"/>
      <c r="R447" s="110"/>
      <c r="S447" s="72"/>
      <c r="T447" s="111"/>
      <c r="U447" s="72"/>
      <c r="V447" s="112"/>
      <c r="W447" s="71"/>
      <c r="X447" s="72"/>
      <c r="Y447" s="112"/>
      <c r="Z447" s="72"/>
      <c r="AA447" s="75"/>
      <c r="AB447" s="169"/>
      <c r="AC447" s="72"/>
      <c r="AD447" s="170"/>
      <c r="AE447" s="72"/>
      <c r="AF447" s="170"/>
      <c r="AG447" s="71"/>
      <c r="AH447" s="72"/>
      <c r="AI447" s="170"/>
      <c r="AJ447" s="71"/>
      <c r="AK447" s="72"/>
      <c r="AL447" s="170"/>
      <c r="AM447" s="72"/>
      <c r="AN447" s="111"/>
      <c r="AO447" s="72"/>
      <c r="AP447" s="156"/>
      <c r="AQ447" s="72"/>
      <c r="AR447" s="156"/>
      <c r="AS447" s="72"/>
      <c r="AT447" s="160"/>
      <c r="AU447" s="72"/>
      <c r="AV447" s="156"/>
      <c r="AW447" s="71"/>
      <c r="AX447" s="72"/>
      <c r="AY447" s="111"/>
      <c r="AZ447" s="71"/>
      <c r="BA447" s="72"/>
      <c r="BB447" s="75"/>
    </row>
    <row r="448" ht="16.5" customHeight="1" outlineLevel="1">
      <c r="A448" s="75"/>
      <c r="B448" s="105"/>
      <c r="C448" s="106"/>
      <c r="D448" s="72"/>
      <c r="E448" s="107"/>
      <c r="F448" s="71"/>
      <c r="G448" s="107"/>
      <c r="H448" s="71"/>
      <c r="I448" s="107"/>
      <c r="J448" s="71"/>
      <c r="K448" s="71"/>
      <c r="L448" s="71"/>
      <c r="M448" s="72"/>
      <c r="N448" s="246"/>
      <c r="O448" s="72"/>
      <c r="P448" s="109"/>
      <c r="Q448" s="71"/>
      <c r="R448" s="110"/>
      <c r="S448" s="72"/>
      <c r="T448" s="111"/>
      <c r="U448" s="72"/>
      <c r="V448" s="112"/>
      <c r="W448" s="71"/>
      <c r="X448" s="72"/>
      <c r="Y448" s="112"/>
      <c r="Z448" s="72"/>
      <c r="AA448" s="75"/>
      <c r="AB448" s="169"/>
      <c r="AC448" s="72"/>
      <c r="AD448" s="170"/>
      <c r="AE448" s="72"/>
      <c r="AF448" s="170"/>
      <c r="AG448" s="71"/>
      <c r="AH448" s="72"/>
      <c r="AI448" s="170"/>
      <c r="AJ448" s="71"/>
      <c r="AK448" s="72"/>
      <c r="AL448" s="170"/>
      <c r="AM448" s="72"/>
      <c r="AN448" s="111"/>
      <c r="AO448" s="72"/>
      <c r="AP448" s="156"/>
      <c r="AQ448" s="72"/>
      <c r="AR448" s="156"/>
      <c r="AS448" s="72"/>
      <c r="AT448" s="160"/>
      <c r="AU448" s="72"/>
      <c r="AV448" s="156"/>
      <c r="AW448" s="71"/>
      <c r="AX448" s="72"/>
      <c r="AY448" s="111"/>
      <c r="AZ448" s="71"/>
      <c r="BA448" s="72"/>
      <c r="BB448" s="75"/>
    </row>
    <row r="449" ht="16.5" customHeight="1" outlineLevel="1">
      <c r="A449" s="75"/>
      <c r="B449" s="105"/>
      <c r="C449" s="106"/>
      <c r="D449" s="72"/>
      <c r="E449" s="107"/>
      <c r="F449" s="71"/>
      <c r="G449" s="107"/>
      <c r="H449" s="71"/>
      <c r="I449" s="107"/>
      <c r="J449" s="71"/>
      <c r="K449" s="71"/>
      <c r="L449" s="71"/>
      <c r="M449" s="72"/>
      <c r="N449" s="246"/>
      <c r="O449" s="72"/>
      <c r="P449" s="109"/>
      <c r="Q449" s="71"/>
      <c r="R449" s="110"/>
      <c r="S449" s="72"/>
      <c r="T449" s="111"/>
      <c r="U449" s="72"/>
      <c r="V449" s="112"/>
      <c r="W449" s="71"/>
      <c r="X449" s="72"/>
      <c r="Y449" s="112"/>
      <c r="Z449" s="72"/>
      <c r="AA449" s="75"/>
      <c r="AB449" s="169"/>
      <c r="AC449" s="72"/>
      <c r="AD449" s="170"/>
      <c r="AE449" s="72"/>
      <c r="AF449" s="170"/>
      <c r="AG449" s="71"/>
      <c r="AH449" s="72"/>
      <c r="AI449" s="170"/>
      <c r="AJ449" s="71"/>
      <c r="AK449" s="72"/>
      <c r="AL449" s="170"/>
      <c r="AM449" s="72"/>
      <c r="AN449" s="111"/>
      <c r="AO449" s="72"/>
      <c r="AP449" s="156"/>
      <c r="AQ449" s="72"/>
      <c r="AR449" s="156"/>
      <c r="AS449" s="72"/>
      <c r="AT449" s="160"/>
      <c r="AU449" s="72"/>
      <c r="AV449" s="156"/>
      <c r="AW449" s="71"/>
      <c r="AX449" s="72"/>
      <c r="AY449" s="111"/>
      <c r="AZ449" s="71"/>
      <c r="BA449" s="72"/>
      <c r="BB449" s="75"/>
    </row>
    <row r="450" ht="16.5" customHeight="1" outlineLevel="1">
      <c r="A450" s="75"/>
      <c r="B450" s="105"/>
      <c r="C450" s="106"/>
      <c r="D450" s="72"/>
      <c r="E450" s="107"/>
      <c r="F450" s="71"/>
      <c r="G450" s="107"/>
      <c r="H450" s="71"/>
      <c r="I450" s="107"/>
      <c r="J450" s="71"/>
      <c r="K450" s="71"/>
      <c r="L450" s="71"/>
      <c r="M450" s="72"/>
      <c r="N450" s="246"/>
      <c r="O450" s="72"/>
      <c r="P450" s="109"/>
      <c r="Q450" s="71"/>
      <c r="R450" s="110"/>
      <c r="S450" s="72"/>
      <c r="T450" s="111"/>
      <c r="U450" s="72"/>
      <c r="V450" s="112"/>
      <c r="W450" s="71"/>
      <c r="X450" s="72"/>
      <c r="Y450" s="112"/>
      <c r="Z450" s="72"/>
      <c r="AA450" s="75"/>
      <c r="AB450" s="169"/>
      <c r="AC450" s="72"/>
      <c r="AD450" s="170"/>
      <c r="AE450" s="72"/>
      <c r="AF450" s="170"/>
      <c r="AG450" s="71"/>
      <c r="AH450" s="72"/>
      <c r="AI450" s="170"/>
      <c r="AJ450" s="71"/>
      <c r="AK450" s="72"/>
      <c r="AL450" s="170"/>
      <c r="AM450" s="72"/>
      <c r="AN450" s="111"/>
      <c r="AO450" s="72"/>
      <c r="AP450" s="156"/>
      <c r="AQ450" s="72"/>
      <c r="AR450" s="156"/>
      <c r="AS450" s="72"/>
      <c r="AT450" s="160"/>
      <c r="AU450" s="72"/>
      <c r="AV450" s="156"/>
      <c r="AW450" s="71"/>
      <c r="AX450" s="72"/>
      <c r="AY450" s="111"/>
      <c r="AZ450" s="71"/>
      <c r="BA450" s="72"/>
      <c r="BB450" s="75"/>
    </row>
    <row r="451" ht="16.5" customHeight="1" outlineLevel="1">
      <c r="A451" s="75"/>
      <c r="B451" s="105"/>
      <c r="C451" s="106"/>
      <c r="D451" s="72"/>
      <c r="E451" s="107"/>
      <c r="F451" s="71"/>
      <c r="G451" s="107"/>
      <c r="H451" s="71"/>
      <c r="I451" s="107"/>
      <c r="J451" s="71"/>
      <c r="K451" s="71"/>
      <c r="L451" s="71"/>
      <c r="M451" s="72"/>
      <c r="N451" s="246"/>
      <c r="O451" s="72"/>
      <c r="P451" s="109"/>
      <c r="Q451" s="71"/>
      <c r="R451" s="110"/>
      <c r="S451" s="72"/>
      <c r="T451" s="111"/>
      <c r="U451" s="72"/>
      <c r="V451" s="112"/>
      <c r="W451" s="71"/>
      <c r="X451" s="72"/>
      <c r="Y451" s="112"/>
      <c r="Z451" s="72"/>
      <c r="AA451" s="75"/>
      <c r="AB451" s="169"/>
      <c r="AC451" s="72"/>
      <c r="AD451" s="170"/>
      <c r="AE451" s="72"/>
      <c r="AF451" s="170"/>
      <c r="AG451" s="71"/>
      <c r="AH451" s="72"/>
      <c r="AI451" s="170"/>
      <c r="AJ451" s="71"/>
      <c r="AK451" s="72"/>
      <c r="AL451" s="170"/>
      <c r="AM451" s="72"/>
      <c r="AN451" s="111"/>
      <c r="AO451" s="72"/>
      <c r="AP451" s="156"/>
      <c r="AQ451" s="72"/>
      <c r="AR451" s="156"/>
      <c r="AS451" s="72"/>
      <c r="AT451" s="160"/>
      <c r="AU451" s="72"/>
      <c r="AV451" s="156"/>
      <c r="AW451" s="71"/>
      <c r="AX451" s="72"/>
      <c r="AY451" s="111"/>
      <c r="AZ451" s="71"/>
      <c r="BA451" s="72"/>
      <c r="BB451" s="75"/>
    </row>
    <row r="452" ht="16.5" customHeight="1" outlineLevel="1">
      <c r="A452" s="75"/>
      <c r="B452" s="105"/>
      <c r="C452" s="106"/>
      <c r="D452" s="72"/>
      <c r="E452" s="107"/>
      <c r="F452" s="71"/>
      <c r="G452" s="107"/>
      <c r="H452" s="71"/>
      <c r="I452" s="107"/>
      <c r="J452" s="71"/>
      <c r="K452" s="71"/>
      <c r="L452" s="71"/>
      <c r="M452" s="72"/>
      <c r="N452" s="246"/>
      <c r="O452" s="72"/>
      <c r="P452" s="109"/>
      <c r="Q452" s="71"/>
      <c r="R452" s="110"/>
      <c r="S452" s="72"/>
      <c r="T452" s="111"/>
      <c r="U452" s="72"/>
      <c r="V452" s="112"/>
      <c r="W452" s="71"/>
      <c r="X452" s="72"/>
      <c r="Y452" s="112"/>
      <c r="Z452" s="72"/>
      <c r="AA452" s="75"/>
      <c r="AB452" s="169"/>
      <c r="AC452" s="72"/>
      <c r="AD452" s="170"/>
      <c r="AE452" s="72"/>
      <c r="AF452" s="170"/>
      <c r="AG452" s="71"/>
      <c r="AH452" s="72"/>
      <c r="AI452" s="170"/>
      <c r="AJ452" s="71"/>
      <c r="AK452" s="72"/>
      <c r="AL452" s="170"/>
      <c r="AM452" s="72"/>
      <c r="AN452" s="111"/>
      <c r="AO452" s="72"/>
      <c r="AP452" s="156"/>
      <c r="AQ452" s="72"/>
      <c r="AR452" s="156"/>
      <c r="AS452" s="72"/>
      <c r="AT452" s="160"/>
      <c r="AU452" s="72"/>
      <c r="AV452" s="156"/>
      <c r="AW452" s="71"/>
      <c r="AX452" s="72"/>
      <c r="AY452" s="111"/>
      <c r="AZ452" s="71"/>
      <c r="BA452" s="72"/>
      <c r="BB452" s="75"/>
    </row>
    <row r="453" ht="16.5" customHeight="1" outlineLevel="1">
      <c r="A453" s="75"/>
      <c r="B453" s="105"/>
      <c r="C453" s="106"/>
      <c r="D453" s="72"/>
      <c r="E453" s="107"/>
      <c r="F453" s="71"/>
      <c r="G453" s="107"/>
      <c r="H453" s="71"/>
      <c r="I453" s="107"/>
      <c r="J453" s="71"/>
      <c r="K453" s="71"/>
      <c r="L453" s="71"/>
      <c r="M453" s="72"/>
      <c r="N453" s="246"/>
      <c r="O453" s="72"/>
      <c r="P453" s="109"/>
      <c r="Q453" s="71"/>
      <c r="R453" s="110"/>
      <c r="S453" s="72"/>
      <c r="T453" s="111"/>
      <c r="U453" s="72"/>
      <c r="V453" s="112"/>
      <c r="W453" s="71"/>
      <c r="X453" s="72"/>
      <c r="Y453" s="112"/>
      <c r="Z453" s="72"/>
      <c r="AA453" s="75"/>
      <c r="AB453" s="169"/>
      <c r="AC453" s="72"/>
      <c r="AD453" s="170"/>
      <c r="AE453" s="72"/>
      <c r="AF453" s="170"/>
      <c r="AG453" s="71"/>
      <c r="AH453" s="72"/>
      <c r="AI453" s="170"/>
      <c r="AJ453" s="71"/>
      <c r="AK453" s="72"/>
      <c r="AL453" s="170"/>
      <c r="AM453" s="72"/>
      <c r="AN453" s="111"/>
      <c r="AO453" s="72"/>
      <c r="AP453" s="156"/>
      <c r="AQ453" s="72"/>
      <c r="AR453" s="156"/>
      <c r="AS453" s="72"/>
      <c r="AT453" s="160"/>
      <c r="AU453" s="72"/>
      <c r="AV453" s="156"/>
      <c r="AW453" s="71"/>
      <c r="AX453" s="72"/>
      <c r="AY453" s="111"/>
      <c r="AZ453" s="71"/>
      <c r="BA453" s="72"/>
      <c r="BB453" s="75"/>
    </row>
    <row r="454" ht="16.5" customHeight="1" outlineLevel="1">
      <c r="A454" s="75"/>
      <c r="B454" s="105"/>
      <c r="C454" s="106"/>
      <c r="D454" s="72"/>
      <c r="E454" s="107"/>
      <c r="F454" s="71"/>
      <c r="G454" s="107"/>
      <c r="H454" s="71"/>
      <c r="I454" s="107"/>
      <c r="J454" s="71"/>
      <c r="K454" s="71"/>
      <c r="L454" s="71"/>
      <c r="M454" s="72"/>
      <c r="N454" s="246"/>
      <c r="O454" s="72"/>
      <c r="P454" s="109"/>
      <c r="Q454" s="71"/>
      <c r="R454" s="110"/>
      <c r="S454" s="72"/>
      <c r="T454" s="111"/>
      <c r="U454" s="72"/>
      <c r="V454" s="112"/>
      <c r="W454" s="71"/>
      <c r="X454" s="72"/>
      <c r="Y454" s="112"/>
      <c r="Z454" s="72"/>
      <c r="AA454" s="75"/>
      <c r="AB454" s="169"/>
      <c r="AC454" s="72"/>
      <c r="AD454" s="170"/>
      <c r="AE454" s="72"/>
      <c r="AF454" s="170"/>
      <c r="AG454" s="71"/>
      <c r="AH454" s="72"/>
      <c r="AI454" s="170"/>
      <c r="AJ454" s="71"/>
      <c r="AK454" s="72"/>
      <c r="AL454" s="170"/>
      <c r="AM454" s="72"/>
      <c r="AN454" s="111"/>
      <c r="AO454" s="72"/>
      <c r="AP454" s="156"/>
      <c r="AQ454" s="72"/>
      <c r="AR454" s="156"/>
      <c r="AS454" s="72"/>
      <c r="AT454" s="160"/>
      <c r="AU454" s="72"/>
      <c r="AV454" s="156"/>
      <c r="AW454" s="71"/>
      <c r="AX454" s="72"/>
      <c r="AY454" s="111"/>
      <c r="AZ454" s="71"/>
      <c r="BA454" s="72"/>
      <c r="BB454" s="75"/>
    </row>
    <row r="455" ht="16.5" customHeight="1" outlineLevel="1">
      <c r="A455" s="75"/>
      <c r="B455" s="105"/>
      <c r="C455" s="106"/>
      <c r="D455" s="72"/>
      <c r="E455" s="107"/>
      <c r="F455" s="71"/>
      <c r="G455" s="107"/>
      <c r="H455" s="71"/>
      <c r="I455" s="107"/>
      <c r="J455" s="71"/>
      <c r="K455" s="71"/>
      <c r="L455" s="71"/>
      <c r="M455" s="72"/>
      <c r="N455" s="246"/>
      <c r="O455" s="72"/>
      <c r="P455" s="109"/>
      <c r="Q455" s="71"/>
      <c r="R455" s="110"/>
      <c r="S455" s="72"/>
      <c r="T455" s="111"/>
      <c r="U455" s="72"/>
      <c r="V455" s="112"/>
      <c r="W455" s="71"/>
      <c r="X455" s="72"/>
      <c r="Y455" s="112"/>
      <c r="Z455" s="72"/>
      <c r="AA455" s="75"/>
      <c r="AB455" s="169"/>
      <c r="AC455" s="72"/>
      <c r="AD455" s="170"/>
      <c r="AE455" s="72"/>
      <c r="AF455" s="170"/>
      <c r="AG455" s="71"/>
      <c r="AH455" s="72"/>
      <c r="AI455" s="170"/>
      <c r="AJ455" s="71"/>
      <c r="AK455" s="72"/>
      <c r="AL455" s="170"/>
      <c r="AM455" s="72"/>
      <c r="AN455" s="111"/>
      <c r="AO455" s="72"/>
      <c r="AP455" s="156"/>
      <c r="AQ455" s="72"/>
      <c r="AR455" s="156"/>
      <c r="AS455" s="72"/>
      <c r="AT455" s="160"/>
      <c r="AU455" s="72"/>
      <c r="AV455" s="156"/>
      <c r="AW455" s="71"/>
      <c r="AX455" s="72"/>
      <c r="AY455" s="111"/>
      <c r="AZ455" s="71"/>
      <c r="BA455" s="72"/>
      <c r="BB455" s="75"/>
    </row>
    <row r="456" ht="16.5" customHeight="1" outlineLevel="1">
      <c r="A456" s="75"/>
      <c r="B456" s="105"/>
      <c r="C456" s="106"/>
      <c r="D456" s="72"/>
      <c r="E456" s="107"/>
      <c r="F456" s="71"/>
      <c r="G456" s="107"/>
      <c r="H456" s="71"/>
      <c r="I456" s="107"/>
      <c r="J456" s="71"/>
      <c r="K456" s="71"/>
      <c r="L456" s="71"/>
      <c r="M456" s="72"/>
      <c r="N456" s="246"/>
      <c r="O456" s="72"/>
      <c r="P456" s="109"/>
      <c r="Q456" s="71"/>
      <c r="R456" s="110"/>
      <c r="S456" s="72"/>
      <c r="T456" s="111"/>
      <c r="U456" s="72"/>
      <c r="V456" s="112"/>
      <c r="W456" s="71"/>
      <c r="X456" s="72"/>
      <c r="Y456" s="112"/>
      <c r="Z456" s="72"/>
      <c r="AA456" s="75"/>
      <c r="AB456" s="169"/>
      <c r="AC456" s="72"/>
      <c r="AD456" s="170"/>
      <c r="AE456" s="72"/>
      <c r="AF456" s="170"/>
      <c r="AG456" s="71"/>
      <c r="AH456" s="72"/>
      <c r="AI456" s="170"/>
      <c r="AJ456" s="71"/>
      <c r="AK456" s="72"/>
      <c r="AL456" s="170"/>
      <c r="AM456" s="72"/>
      <c r="AN456" s="111"/>
      <c r="AO456" s="72"/>
      <c r="AP456" s="156"/>
      <c r="AQ456" s="72"/>
      <c r="AR456" s="156"/>
      <c r="AS456" s="72"/>
      <c r="AT456" s="160"/>
      <c r="AU456" s="72"/>
      <c r="AV456" s="156"/>
      <c r="AW456" s="71"/>
      <c r="AX456" s="72"/>
      <c r="AY456" s="111"/>
      <c r="AZ456" s="71"/>
      <c r="BA456" s="72"/>
      <c r="BB456" s="75"/>
    </row>
    <row r="457" ht="16.5" customHeight="1" outlineLevel="1">
      <c r="A457" s="75"/>
      <c r="B457" s="105"/>
      <c r="C457" s="106"/>
      <c r="D457" s="72"/>
      <c r="E457" s="107"/>
      <c r="F457" s="71"/>
      <c r="G457" s="107"/>
      <c r="H457" s="71"/>
      <c r="I457" s="107"/>
      <c r="J457" s="71"/>
      <c r="K457" s="71"/>
      <c r="L457" s="71"/>
      <c r="M457" s="72"/>
      <c r="N457" s="246"/>
      <c r="O457" s="72"/>
      <c r="P457" s="109"/>
      <c r="Q457" s="71"/>
      <c r="R457" s="110"/>
      <c r="S457" s="72"/>
      <c r="T457" s="111"/>
      <c r="U457" s="72"/>
      <c r="V457" s="112"/>
      <c r="W457" s="71"/>
      <c r="X457" s="72"/>
      <c r="Y457" s="112"/>
      <c r="Z457" s="72"/>
      <c r="AA457" s="75"/>
      <c r="AB457" s="169"/>
      <c r="AC457" s="72"/>
      <c r="AD457" s="170"/>
      <c r="AE457" s="72"/>
      <c r="AF457" s="170"/>
      <c r="AG457" s="71"/>
      <c r="AH457" s="72"/>
      <c r="AI457" s="170"/>
      <c r="AJ457" s="71"/>
      <c r="AK457" s="72"/>
      <c r="AL457" s="170"/>
      <c r="AM457" s="72"/>
      <c r="AN457" s="111"/>
      <c r="AO457" s="72"/>
      <c r="AP457" s="156"/>
      <c r="AQ457" s="72"/>
      <c r="AR457" s="156"/>
      <c r="AS457" s="72"/>
      <c r="AT457" s="160"/>
      <c r="AU457" s="72"/>
      <c r="AV457" s="156"/>
      <c r="AW457" s="71"/>
      <c r="AX457" s="72"/>
      <c r="AY457" s="111"/>
      <c r="AZ457" s="71"/>
      <c r="BA457" s="72"/>
      <c r="BB457" s="75"/>
    </row>
    <row r="458" ht="16.5" customHeight="1" outlineLevel="1">
      <c r="A458" s="75"/>
      <c r="B458" s="105"/>
      <c r="C458" s="106"/>
      <c r="D458" s="72"/>
      <c r="E458" s="107"/>
      <c r="F458" s="71"/>
      <c r="G458" s="107"/>
      <c r="H458" s="71"/>
      <c r="I458" s="107"/>
      <c r="J458" s="71"/>
      <c r="K458" s="71"/>
      <c r="L458" s="71"/>
      <c r="M458" s="72"/>
      <c r="N458" s="246"/>
      <c r="O458" s="72"/>
      <c r="P458" s="109"/>
      <c r="Q458" s="71"/>
      <c r="R458" s="110"/>
      <c r="S458" s="72"/>
      <c r="T458" s="111"/>
      <c r="U458" s="72"/>
      <c r="V458" s="112"/>
      <c r="W458" s="71"/>
      <c r="X458" s="72"/>
      <c r="Y458" s="112"/>
      <c r="Z458" s="72"/>
      <c r="AA458" s="75"/>
      <c r="AB458" s="169"/>
      <c r="AC458" s="72"/>
      <c r="AD458" s="170"/>
      <c r="AE458" s="72"/>
      <c r="AF458" s="170"/>
      <c r="AG458" s="71"/>
      <c r="AH458" s="72"/>
      <c r="AI458" s="170"/>
      <c r="AJ458" s="71"/>
      <c r="AK458" s="72"/>
      <c r="AL458" s="170"/>
      <c r="AM458" s="72"/>
      <c r="AN458" s="111"/>
      <c r="AO458" s="72"/>
      <c r="AP458" s="156"/>
      <c r="AQ458" s="72"/>
      <c r="AR458" s="156"/>
      <c r="AS458" s="72"/>
      <c r="AT458" s="160"/>
      <c r="AU458" s="72"/>
      <c r="AV458" s="156"/>
      <c r="AW458" s="71"/>
      <c r="AX458" s="72"/>
      <c r="AY458" s="111"/>
      <c r="AZ458" s="71"/>
      <c r="BA458" s="72"/>
      <c r="BB458" s="75"/>
    </row>
    <row r="459" ht="16.5" customHeight="1" outlineLevel="1">
      <c r="A459" s="75"/>
      <c r="B459" s="105"/>
      <c r="C459" s="106"/>
      <c r="D459" s="72"/>
      <c r="E459" s="107"/>
      <c r="F459" s="71"/>
      <c r="G459" s="107"/>
      <c r="H459" s="71"/>
      <c r="I459" s="107"/>
      <c r="J459" s="71"/>
      <c r="K459" s="71"/>
      <c r="L459" s="71"/>
      <c r="M459" s="72"/>
      <c r="N459" s="246"/>
      <c r="O459" s="72"/>
      <c r="P459" s="109"/>
      <c r="Q459" s="71"/>
      <c r="R459" s="110"/>
      <c r="S459" s="72"/>
      <c r="T459" s="111"/>
      <c r="U459" s="72"/>
      <c r="V459" s="112"/>
      <c r="W459" s="71"/>
      <c r="X459" s="72"/>
      <c r="Y459" s="112"/>
      <c r="Z459" s="72"/>
      <c r="AA459" s="75"/>
      <c r="AB459" s="169"/>
      <c r="AC459" s="72"/>
      <c r="AD459" s="170"/>
      <c r="AE459" s="72"/>
      <c r="AF459" s="170"/>
      <c r="AG459" s="71"/>
      <c r="AH459" s="72"/>
      <c r="AI459" s="170"/>
      <c r="AJ459" s="71"/>
      <c r="AK459" s="72"/>
      <c r="AL459" s="170"/>
      <c r="AM459" s="72"/>
      <c r="AN459" s="111"/>
      <c r="AO459" s="72"/>
      <c r="AP459" s="156"/>
      <c r="AQ459" s="72"/>
      <c r="AR459" s="156"/>
      <c r="AS459" s="72"/>
      <c r="AT459" s="160"/>
      <c r="AU459" s="72"/>
      <c r="AV459" s="156"/>
      <c r="AW459" s="71"/>
      <c r="AX459" s="72"/>
      <c r="AY459" s="111"/>
      <c r="AZ459" s="71"/>
      <c r="BA459" s="72"/>
      <c r="BB459" s="75"/>
    </row>
    <row r="460" ht="16.5" customHeight="1" outlineLevel="1">
      <c r="A460" s="75"/>
      <c r="B460" s="105"/>
      <c r="C460" s="106"/>
      <c r="D460" s="72"/>
      <c r="E460" s="107"/>
      <c r="F460" s="71"/>
      <c r="G460" s="107"/>
      <c r="H460" s="71"/>
      <c r="I460" s="107"/>
      <c r="J460" s="71"/>
      <c r="K460" s="71"/>
      <c r="L460" s="71"/>
      <c r="M460" s="72"/>
      <c r="N460" s="246"/>
      <c r="O460" s="72"/>
      <c r="P460" s="109"/>
      <c r="Q460" s="71"/>
      <c r="R460" s="110"/>
      <c r="S460" s="72"/>
      <c r="T460" s="111"/>
      <c r="U460" s="72"/>
      <c r="V460" s="112"/>
      <c r="W460" s="71"/>
      <c r="X460" s="72"/>
      <c r="Y460" s="112"/>
      <c r="Z460" s="72"/>
      <c r="AA460" s="75"/>
      <c r="AB460" s="169"/>
      <c r="AC460" s="72"/>
      <c r="AD460" s="170"/>
      <c r="AE460" s="72"/>
      <c r="AF460" s="170"/>
      <c r="AG460" s="71"/>
      <c r="AH460" s="72"/>
      <c r="AI460" s="170"/>
      <c r="AJ460" s="71"/>
      <c r="AK460" s="72"/>
      <c r="AL460" s="170"/>
      <c r="AM460" s="72"/>
      <c r="AN460" s="111"/>
      <c r="AO460" s="72"/>
      <c r="AP460" s="156"/>
      <c r="AQ460" s="72"/>
      <c r="AR460" s="156"/>
      <c r="AS460" s="72"/>
      <c r="AT460" s="160"/>
      <c r="AU460" s="72"/>
      <c r="AV460" s="156"/>
      <c r="AW460" s="71"/>
      <c r="AX460" s="72"/>
      <c r="AY460" s="111"/>
      <c r="AZ460" s="71"/>
      <c r="BA460" s="72"/>
      <c r="BB460" s="75"/>
    </row>
    <row r="461" ht="16.5" customHeight="1" outlineLevel="1">
      <c r="A461" s="75"/>
      <c r="B461" s="105"/>
      <c r="C461" s="106"/>
      <c r="D461" s="72"/>
      <c r="E461" s="107"/>
      <c r="F461" s="71"/>
      <c r="G461" s="107"/>
      <c r="H461" s="71"/>
      <c r="I461" s="107"/>
      <c r="J461" s="71"/>
      <c r="K461" s="71"/>
      <c r="L461" s="71"/>
      <c r="M461" s="72"/>
      <c r="N461" s="246"/>
      <c r="O461" s="72"/>
      <c r="P461" s="109"/>
      <c r="Q461" s="71"/>
      <c r="R461" s="110"/>
      <c r="S461" s="72"/>
      <c r="T461" s="111"/>
      <c r="U461" s="72"/>
      <c r="V461" s="112"/>
      <c r="W461" s="71"/>
      <c r="X461" s="72"/>
      <c r="Y461" s="112"/>
      <c r="Z461" s="72"/>
      <c r="AA461" s="75"/>
      <c r="AB461" s="169"/>
      <c r="AC461" s="72"/>
      <c r="AD461" s="170"/>
      <c r="AE461" s="72"/>
      <c r="AF461" s="170"/>
      <c r="AG461" s="71"/>
      <c r="AH461" s="72"/>
      <c r="AI461" s="170"/>
      <c r="AJ461" s="71"/>
      <c r="AK461" s="72"/>
      <c r="AL461" s="170"/>
      <c r="AM461" s="72"/>
      <c r="AN461" s="111"/>
      <c r="AO461" s="72"/>
      <c r="AP461" s="156"/>
      <c r="AQ461" s="72"/>
      <c r="AR461" s="156"/>
      <c r="AS461" s="72"/>
      <c r="AT461" s="160"/>
      <c r="AU461" s="72"/>
      <c r="AV461" s="156"/>
      <c r="AW461" s="71"/>
      <c r="AX461" s="72"/>
      <c r="AY461" s="111"/>
      <c r="AZ461" s="71"/>
      <c r="BA461" s="72"/>
      <c r="BB461" s="75"/>
    </row>
    <row r="462" ht="16.5" customHeight="1" outlineLevel="1">
      <c r="A462" s="75"/>
      <c r="B462" s="105"/>
      <c r="C462" s="106"/>
      <c r="D462" s="72"/>
      <c r="E462" s="107"/>
      <c r="F462" s="71"/>
      <c r="G462" s="107"/>
      <c r="H462" s="71"/>
      <c r="I462" s="107"/>
      <c r="J462" s="71"/>
      <c r="K462" s="71"/>
      <c r="L462" s="71"/>
      <c r="M462" s="72"/>
      <c r="N462" s="246"/>
      <c r="O462" s="72"/>
      <c r="P462" s="109"/>
      <c r="Q462" s="71"/>
      <c r="R462" s="110"/>
      <c r="S462" s="72"/>
      <c r="T462" s="111"/>
      <c r="U462" s="72"/>
      <c r="V462" s="112"/>
      <c r="W462" s="71"/>
      <c r="X462" s="72"/>
      <c r="Y462" s="112"/>
      <c r="Z462" s="72"/>
      <c r="AA462" s="75"/>
      <c r="AB462" s="169"/>
      <c r="AC462" s="72"/>
      <c r="AD462" s="170"/>
      <c r="AE462" s="72"/>
      <c r="AF462" s="170"/>
      <c r="AG462" s="71"/>
      <c r="AH462" s="72"/>
      <c r="AI462" s="170"/>
      <c r="AJ462" s="71"/>
      <c r="AK462" s="72"/>
      <c r="AL462" s="170"/>
      <c r="AM462" s="72"/>
      <c r="AN462" s="111"/>
      <c r="AO462" s="72"/>
      <c r="AP462" s="156"/>
      <c r="AQ462" s="72"/>
      <c r="AR462" s="156"/>
      <c r="AS462" s="72"/>
      <c r="AT462" s="160"/>
      <c r="AU462" s="72"/>
      <c r="AV462" s="156"/>
      <c r="AW462" s="71"/>
      <c r="AX462" s="72"/>
      <c r="AY462" s="111"/>
      <c r="AZ462" s="71"/>
      <c r="BA462" s="72"/>
      <c r="BB462" s="75"/>
    </row>
    <row r="463" ht="16.5" customHeight="1" outlineLevel="1">
      <c r="A463" s="75"/>
      <c r="B463" s="105"/>
      <c r="C463" s="106"/>
      <c r="D463" s="72"/>
      <c r="E463" s="107"/>
      <c r="F463" s="71"/>
      <c r="G463" s="107"/>
      <c r="H463" s="71"/>
      <c r="I463" s="107"/>
      <c r="J463" s="71"/>
      <c r="K463" s="71"/>
      <c r="L463" s="71"/>
      <c r="M463" s="72"/>
      <c r="N463" s="246"/>
      <c r="O463" s="72"/>
      <c r="P463" s="109"/>
      <c r="Q463" s="71"/>
      <c r="R463" s="110"/>
      <c r="S463" s="72"/>
      <c r="T463" s="111"/>
      <c r="U463" s="72"/>
      <c r="V463" s="112"/>
      <c r="W463" s="71"/>
      <c r="X463" s="72"/>
      <c r="Y463" s="112"/>
      <c r="Z463" s="72"/>
      <c r="AA463" s="75"/>
      <c r="AB463" s="169"/>
      <c r="AC463" s="72"/>
      <c r="AD463" s="170"/>
      <c r="AE463" s="72"/>
      <c r="AF463" s="170"/>
      <c r="AG463" s="71"/>
      <c r="AH463" s="72"/>
      <c r="AI463" s="170"/>
      <c r="AJ463" s="71"/>
      <c r="AK463" s="72"/>
      <c r="AL463" s="170"/>
      <c r="AM463" s="72"/>
      <c r="AN463" s="111"/>
      <c r="AO463" s="72"/>
      <c r="AP463" s="156"/>
      <c r="AQ463" s="72"/>
      <c r="AR463" s="156"/>
      <c r="AS463" s="72"/>
      <c r="AT463" s="160"/>
      <c r="AU463" s="72"/>
      <c r="AV463" s="156"/>
      <c r="AW463" s="71"/>
      <c r="AX463" s="72"/>
      <c r="AY463" s="111"/>
      <c r="AZ463" s="71"/>
      <c r="BA463" s="72"/>
      <c r="BB463" s="75"/>
    </row>
    <row r="464" ht="16.5" customHeight="1" outlineLevel="1">
      <c r="A464" s="75"/>
      <c r="B464" s="105"/>
      <c r="C464" s="106"/>
      <c r="D464" s="72"/>
      <c r="E464" s="107"/>
      <c r="F464" s="71"/>
      <c r="G464" s="107"/>
      <c r="H464" s="71"/>
      <c r="I464" s="107"/>
      <c r="J464" s="71"/>
      <c r="K464" s="71"/>
      <c r="L464" s="71"/>
      <c r="M464" s="72"/>
      <c r="N464" s="246"/>
      <c r="O464" s="72"/>
      <c r="P464" s="109"/>
      <c r="Q464" s="71"/>
      <c r="R464" s="110"/>
      <c r="S464" s="72"/>
      <c r="T464" s="111"/>
      <c r="U464" s="72"/>
      <c r="V464" s="112"/>
      <c r="W464" s="71"/>
      <c r="X464" s="72"/>
      <c r="Y464" s="112"/>
      <c r="Z464" s="72"/>
      <c r="AA464" s="75"/>
      <c r="AB464" s="169"/>
      <c r="AC464" s="72"/>
      <c r="AD464" s="170"/>
      <c r="AE464" s="72"/>
      <c r="AF464" s="170"/>
      <c r="AG464" s="71"/>
      <c r="AH464" s="72"/>
      <c r="AI464" s="170"/>
      <c r="AJ464" s="71"/>
      <c r="AK464" s="72"/>
      <c r="AL464" s="170"/>
      <c r="AM464" s="72"/>
      <c r="AN464" s="111"/>
      <c r="AO464" s="72"/>
      <c r="AP464" s="156"/>
      <c r="AQ464" s="72"/>
      <c r="AR464" s="156"/>
      <c r="AS464" s="72"/>
      <c r="AT464" s="160"/>
      <c r="AU464" s="72"/>
      <c r="AV464" s="156"/>
      <c r="AW464" s="71"/>
      <c r="AX464" s="72"/>
      <c r="AY464" s="111"/>
      <c r="AZ464" s="71"/>
      <c r="BA464" s="72"/>
      <c r="BB464" s="75"/>
    </row>
    <row r="465" ht="16.5" customHeight="1" outlineLevel="1">
      <c r="A465" s="75"/>
      <c r="B465" s="105"/>
      <c r="C465" s="106"/>
      <c r="D465" s="72"/>
      <c r="E465" s="107"/>
      <c r="F465" s="71"/>
      <c r="G465" s="107"/>
      <c r="H465" s="71"/>
      <c r="I465" s="107"/>
      <c r="J465" s="71"/>
      <c r="K465" s="71"/>
      <c r="L465" s="71"/>
      <c r="M465" s="72"/>
      <c r="N465" s="246"/>
      <c r="O465" s="72"/>
      <c r="P465" s="109"/>
      <c r="Q465" s="71"/>
      <c r="R465" s="110"/>
      <c r="S465" s="72"/>
      <c r="T465" s="111"/>
      <c r="U465" s="72"/>
      <c r="V465" s="112"/>
      <c r="W465" s="71"/>
      <c r="X465" s="72"/>
      <c r="Y465" s="112"/>
      <c r="Z465" s="72"/>
      <c r="AA465" s="75"/>
      <c r="AB465" s="169"/>
      <c r="AC465" s="72"/>
      <c r="AD465" s="170"/>
      <c r="AE465" s="72"/>
      <c r="AF465" s="170"/>
      <c r="AG465" s="71"/>
      <c r="AH465" s="72"/>
      <c r="AI465" s="170"/>
      <c r="AJ465" s="71"/>
      <c r="AK465" s="72"/>
      <c r="AL465" s="170"/>
      <c r="AM465" s="72"/>
      <c r="AN465" s="111"/>
      <c r="AO465" s="72"/>
      <c r="AP465" s="156"/>
      <c r="AQ465" s="72"/>
      <c r="AR465" s="156"/>
      <c r="AS465" s="72"/>
      <c r="AT465" s="160"/>
      <c r="AU465" s="72"/>
      <c r="AV465" s="156"/>
      <c r="AW465" s="71"/>
      <c r="AX465" s="72"/>
      <c r="AY465" s="111"/>
      <c r="AZ465" s="71"/>
      <c r="BA465" s="72"/>
      <c r="BB465" s="75"/>
    </row>
    <row r="466" ht="16.5" customHeight="1" outlineLevel="1">
      <c r="A466" s="75"/>
      <c r="B466" s="105"/>
      <c r="C466" s="106"/>
      <c r="D466" s="72"/>
      <c r="E466" s="107"/>
      <c r="F466" s="71"/>
      <c r="G466" s="107"/>
      <c r="H466" s="71"/>
      <c r="I466" s="107"/>
      <c r="J466" s="71"/>
      <c r="K466" s="71"/>
      <c r="L466" s="71"/>
      <c r="M466" s="72"/>
      <c r="N466" s="246"/>
      <c r="O466" s="72"/>
      <c r="P466" s="109"/>
      <c r="Q466" s="71"/>
      <c r="R466" s="110"/>
      <c r="S466" s="72"/>
      <c r="T466" s="111"/>
      <c r="U466" s="72"/>
      <c r="V466" s="112"/>
      <c r="W466" s="71"/>
      <c r="X466" s="72"/>
      <c r="Y466" s="112"/>
      <c r="Z466" s="72"/>
      <c r="AA466" s="75"/>
      <c r="AB466" s="169"/>
      <c r="AC466" s="72"/>
      <c r="AD466" s="170"/>
      <c r="AE466" s="72"/>
      <c r="AF466" s="170"/>
      <c r="AG466" s="71"/>
      <c r="AH466" s="72"/>
      <c r="AI466" s="170"/>
      <c r="AJ466" s="71"/>
      <c r="AK466" s="72"/>
      <c r="AL466" s="170"/>
      <c r="AM466" s="72"/>
      <c r="AN466" s="111"/>
      <c r="AO466" s="72"/>
      <c r="AP466" s="156"/>
      <c r="AQ466" s="72"/>
      <c r="AR466" s="156"/>
      <c r="AS466" s="72"/>
      <c r="AT466" s="160"/>
      <c r="AU466" s="72"/>
      <c r="AV466" s="156"/>
      <c r="AW466" s="71"/>
      <c r="AX466" s="72"/>
      <c r="AY466" s="111"/>
      <c r="AZ466" s="71"/>
      <c r="BA466" s="72"/>
      <c r="BB466" s="75"/>
    </row>
    <row r="467" ht="16.5" customHeight="1" outlineLevel="1">
      <c r="A467" s="75"/>
      <c r="B467" s="105"/>
      <c r="C467" s="106"/>
      <c r="D467" s="72"/>
      <c r="E467" s="107"/>
      <c r="F467" s="71"/>
      <c r="G467" s="107"/>
      <c r="H467" s="71"/>
      <c r="I467" s="107"/>
      <c r="J467" s="71"/>
      <c r="K467" s="71"/>
      <c r="L467" s="71"/>
      <c r="M467" s="72"/>
      <c r="N467" s="246"/>
      <c r="O467" s="72"/>
      <c r="P467" s="109"/>
      <c r="Q467" s="71"/>
      <c r="R467" s="110"/>
      <c r="S467" s="72"/>
      <c r="T467" s="111"/>
      <c r="U467" s="72"/>
      <c r="V467" s="112"/>
      <c r="W467" s="71"/>
      <c r="X467" s="72"/>
      <c r="Y467" s="112"/>
      <c r="Z467" s="72"/>
      <c r="AA467" s="75"/>
      <c r="AB467" s="169"/>
      <c r="AC467" s="72"/>
      <c r="AD467" s="170"/>
      <c r="AE467" s="72"/>
      <c r="AF467" s="170"/>
      <c r="AG467" s="71"/>
      <c r="AH467" s="72"/>
      <c r="AI467" s="170"/>
      <c r="AJ467" s="71"/>
      <c r="AK467" s="72"/>
      <c r="AL467" s="170"/>
      <c r="AM467" s="72"/>
      <c r="AN467" s="111"/>
      <c r="AO467" s="72"/>
      <c r="AP467" s="156"/>
      <c r="AQ467" s="72"/>
      <c r="AR467" s="156"/>
      <c r="AS467" s="72"/>
      <c r="AT467" s="160"/>
      <c r="AU467" s="72"/>
      <c r="AV467" s="156"/>
      <c r="AW467" s="71"/>
      <c r="AX467" s="72"/>
      <c r="AY467" s="111"/>
      <c r="AZ467" s="71"/>
      <c r="BA467" s="72"/>
      <c r="BB467" s="75"/>
    </row>
    <row r="468" ht="16.5" customHeight="1" outlineLevel="1">
      <c r="A468" s="75"/>
      <c r="B468" s="105"/>
      <c r="C468" s="106"/>
      <c r="D468" s="72"/>
      <c r="E468" s="107"/>
      <c r="F468" s="71"/>
      <c r="G468" s="107"/>
      <c r="H468" s="71"/>
      <c r="I468" s="107"/>
      <c r="J468" s="71"/>
      <c r="K468" s="71"/>
      <c r="L468" s="71"/>
      <c r="M468" s="72"/>
      <c r="N468" s="246"/>
      <c r="O468" s="72"/>
      <c r="P468" s="109"/>
      <c r="Q468" s="71"/>
      <c r="R468" s="110"/>
      <c r="S468" s="72"/>
      <c r="T468" s="111"/>
      <c r="U468" s="72"/>
      <c r="V468" s="112"/>
      <c r="W468" s="71"/>
      <c r="X468" s="72"/>
      <c r="Y468" s="112"/>
      <c r="Z468" s="72"/>
      <c r="AA468" s="75"/>
      <c r="AB468" s="169"/>
      <c r="AC468" s="72"/>
      <c r="AD468" s="170"/>
      <c r="AE468" s="72"/>
      <c r="AF468" s="170"/>
      <c r="AG468" s="71"/>
      <c r="AH468" s="72"/>
      <c r="AI468" s="170"/>
      <c r="AJ468" s="71"/>
      <c r="AK468" s="72"/>
      <c r="AL468" s="170"/>
      <c r="AM468" s="72"/>
      <c r="AN468" s="111"/>
      <c r="AO468" s="72"/>
      <c r="AP468" s="156"/>
      <c r="AQ468" s="72"/>
      <c r="AR468" s="156"/>
      <c r="AS468" s="72"/>
      <c r="AT468" s="160"/>
      <c r="AU468" s="72"/>
      <c r="AV468" s="156"/>
      <c r="AW468" s="71"/>
      <c r="AX468" s="72"/>
      <c r="AY468" s="111"/>
      <c r="AZ468" s="71"/>
      <c r="BA468" s="72"/>
      <c r="BB468" s="75"/>
    </row>
    <row r="469" ht="16.5" customHeight="1" outlineLevel="1">
      <c r="A469" s="75"/>
      <c r="B469" s="105"/>
      <c r="C469" s="106"/>
      <c r="D469" s="72"/>
      <c r="E469" s="107"/>
      <c r="F469" s="71"/>
      <c r="G469" s="107"/>
      <c r="H469" s="71"/>
      <c r="I469" s="107"/>
      <c r="J469" s="71"/>
      <c r="K469" s="71"/>
      <c r="L469" s="71"/>
      <c r="M469" s="72"/>
      <c r="N469" s="246"/>
      <c r="O469" s="72"/>
      <c r="P469" s="109"/>
      <c r="Q469" s="71"/>
      <c r="R469" s="110"/>
      <c r="S469" s="72"/>
      <c r="T469" s="111"/>
      <c r="U469" s="72"/>
      <c r="V469" s="112"/>
      <c r="W469" s="71"/>
      <c r="X469" s="72"/>
      <c r="Y469" s="112"/>
      <c r="Z469" s="72"/>
      <c r="AA469" s="75"/>
      <c r="AB469" s="169"/>
      <c r="AC469" s="72"/>
      <c r="AD469" s="170"/>
      <c r="AE469" s="72"/>
      <c r="AF469" s="170"/>
      <c r="AG469" s="71"/>
      <c r="AH469" s="72"/>
      <c r="AI469" s="170"/>
      <c r="AJ469" s="71"/>
      <c r="AK469" s="72"/>
      <c r="AL469" s="170"/>
      <c r="AM469" s="72"/>
      <c r="AN469" s="111"/>
      <c r="AO469" s="72"/>
      <c r="AP469" s="156"/>
      <c r="AQ469" s="72"/>
      <c r="AR469" s="156"/>
      <c r="AS469" s="72"/>
      <c r="AT469" s="160"/>
      <c r="AU469" s="72"/>
      <c r="AV469" s="156"/>
      <c r="AW469" s="71"/>
      <c r="AX469" s="72"/>
      <c r="AY469" s="111"/>
      <c r="AZ469" s="71"/>
      <c r="BA469" s="72"/>
      <c r="BB469" s="75"/>
    </row>
    <row r="470" ht="16.5" customHeight="1" outlineLevel="1">
      <c r="A470" s="75"/>
      <c r="B470" s="105"/>
      <c r="C470" s="106"/>
      <c r="D470" s="72"/>
      <c r="E470" s="107"/>
      <c r="F470" s="71"/>
      <c r="G470" s="107"/>
      <c r="H470" s="71"/>
      <c r="I470" s="107"/>
      <c r="J470" s="71"/>
      <c r="K470" s="71"/>
      <c r="L470" s="71"/>
      <c r="M470" s="72"/>
      <c r="N470" s="246"/>
      <c r="O470" s="72"/>
      <c r="P470" s="109"/>
      <c r="Q470" s="71"/>
      <c r="R470" s="110"/>
      <c r="S470" s="72"/>
      <c r="T470" s="111"/>
      <c r="U470" s="72"/>
      <c r="V470" s="112"/>
      <c r="W470" s="71"/>
      <c r="X470" s="72"/>
      <c r="Y470" s="112"/>
      <c r="Z470" s="72"/>
      <c r="AA470" s="75"/>
      <c r="AB470" s="169"/>
      <c r="AC470" s="72"/>
      <c r="AD470" s="170"/>
      <c r="AE470" s="72"/>
      <c r="AF470" s="170"/>
      <c r="AG470" s="71"/>
      <c r="AH470" s="72"/>
      <c r="AI470" s="170"/>
      <c r="AJ470" s="71"/>
      <c r="AK470" s="72"/>
      <c r="AL470" s="170"/>
      <c r="AM470" s="72"/>
      <c r="AN470" s="111"/>
      <c r="AO470" s="72"/>
      <c r="AP470" s="156"/>
      <c r="AQ470" s="72"/>
      <c r="AR470" s="156"/>
      <c r="AS470" s="72"/>
      <c r="AT470" s="160"/>
      <c r="AU470" s="72"/>
      <c r="AV470" s="156"/>
      <c r="AW470" s="71"/>
      <c r="AX470" s="72"/>
      <c r="AY470" s="111"/>
      <c r="AZ470" s="71"/>
      <c r="BA470" s="72"/>
      <c r="BB470" s="75"/>
    </row>
    <row r="471" ht="16.5" customHeight="1" outlineLevel="1">
      <c r="A471" s="75"/>
      <c r="B471" s="105"/>
      <c r="C471" s="106"/>
      <c r="D471" s="72"/>
      <c r="E471" s="107"/>
      <c r="F471" s="71"/>
      <c r="G471" s="107"/>
      <c r="H471" s="71"/>
      <c r="I471" s="107"/>
      <c r="J471" s="71"/>
      <c r="K471" s="71"/>
      <c r="L471" s="71"/>
      <c r="M471" s="72"/>
      <c r="N471" s="246"/>
      <c r="O471" s="72"/>
      <c r="P471" s="109"/>
      <c r="Q471" s="71"/>
      <c r="R471" s="110"/>
      <c r="S471" s="72"/>
      <c r="T471" s="111"/>
      <c r="U471" s="72"/>
      <c r="V471" s="112"/>
      <c r="W471" s="71"/>
      <c r="X471" s="72"/>
      <c r="Y471" s="112"/>
      <c r="Z471" s="72"/>
      <c r="AA471" s="75"/>
      <c r="AB471" s="169"/>
      <c r="AC471" s="72"/>
      <c r="AD471" s="170"/>
      <c r="AE471" s="72"/>
      <c r="AF471" s="170"/>
      <c r="AG471" s="71"/>
      <c r="AH471" s="72"/>
      <c r="AI471" s="170"/>
      <c r="AJ471" s="71"/>
      <c r="AK471" s="72"/>
      <c r="AL471" s="170"/>
      <c r="AM471" s="72"/>
      <c r="AN471" s="111"/>
      <c r="AO471" s="72"/>
      <c r="AP471" s="156"/>
      <c r="AQ471" s="72"/>
      <c r="AR471" s="156"/>
      <c r="AS471" s="72"/>
      <c r="AT471" s="160"/>
      <c r="AU471" s="72"/>
      <c r="AV471" s="156"/>
      <c r="AW471" s="71"/>
      <c r="AX471" s="72"/>
      <c r="AY471" s="111"/>
      <c r="AZ471" s="71"/>
      <c r="BA471" s="72"/>
      <c r="BB471" s="75"/>
    </row>
    <row r="472" ht="16.5" customHeight="1" outlineLevel="1">
      <c r="A472" s="75"/>
      <c r="B472" s="105"/>
      <c r="C472" s="106"/>
      <c r="D472" s="72"/>
      <c r="E472" s="107"/>
      <c r="F472" s="71"/>
      <c r="G472" s="107"/>
      <c r="H472" s="71"/>
      <c r="I472" s="107"/>
      <c r="J472" s="71"/>
      <c r="K472" s="71"/>
      <c r="L472" s="71"/>
      <c r="M472" s="72"/>
      <c r="N472" s="246"/>
      <c r="O472" s="72"/>
      <c r="P472" s="109"/>
      <c r="Q472" s="71"/>
      <c r="R472" s="110"/>
      <c r="S472" s="72"/>
      <c r="T472" s="111"/>
      <c r="U472" s="72"/>
      <c r="V472" s="112"/>
      <c r="W472" s="71"/>
      <c r="X472" s="72"/>
      <c r="Y472" s="112"/>
      <c r="Z472" s="72"/>
      <c r="AA472" s="75"/>
      <c r="AB472" s="169"/>
      <c r="AC472" s="72"/>
      <c r="AD472" s="170"/>
      <c r="AE472" s="72"/>
      <c r="AF472" s="170"/>
      <c r="AG472" s="71"/>
      <c r="AH472" s="72"/>
      <c r="AI472" s="170"/>
      <c r="AJ472" s="71"/>
      <c r="AK472" s="72"/>
      <c r="AL472" s="170"/>
      <c r="AM472" s="72"/>
      <c r="AN472" s="111"/>
      <c r="AO472" s="72"/>
      <c r="AP472" s="156"/>
      <c r="AQ472" s="72"/>
      <c r="AR472" s="156"/>
      <c r="AS472" s="72"/>
      <c r="AT472" s="160"/>
      <c r="AU472" s="72"/>
      <c r="AV472" s="156"/>
      <c r="AW472" s="71"/>
      <c r="AX472" s="72"/>
      <c r="AY472" s="111"/>
      <c r="AZ472" s="71"/>
      <c r="BA472" s="72"/>
      <c r="BB472" s="75"/>
    </row>
    <row r="473" ht="16.5" customHeight="1" outlineLevel="1">
      <c r="A473" s="75"/>
      <c r="B473" s="105"/>
      <c r="C473" s="106"/>
      <c r="D473" s="72"/>
      <c r="E473" s="107"/>
      <c r="F473" s="71"/>
      <c r="G473" s="107"/>
      <c r="H473" s="71"/>
      <c r="I473" s="107"/>
      <c r="J473" s="71"/>
      <c r="K473" s="71"/>
      <c r="L473" s="71"/>
      <c r="M473" s="72"/>
      <c r="N473" s="246"/>
      <c r="O473" s="72"/>
      <c r="P473" s="109"/>
      <c r="Q473" s="71"/>
      <c r="R473" s="110"/>
      <c r="S473" s="72"/>
      <c r="T473" s="111"/>
      <c r="U473" s="72"/>
      <c r="V473" s="112"/>
      <c r="W473" s="71"/>
      <c r="X473" s="72"/>
      <c r="Y473" s="112"/>
      <c r="Z473" s="72"/>
      <c r="AA473" s="75"/>
      <c r="AB473" s="169"/>
      <c r="AC473" s="72"/>
      <c r="AD473" s="170"/>
      <c r="AE473" s="72"/>
      <c r="AF473" s="170"/>
      <c r="AG473" s="71"/>
      <c r="AH473" s="72"/>
      <c r="AI473" s="170"/>
      <c r="AJ473" s="71"/>
      <c r="AK473" s="72"/>
      <c r="AL473" s="170"/>
      <c r="AM473" s="72"/>
      <c r="AN473" s="111"/>
      <c r="AO473" s="72"/>
      <c r="AP473" s="156"/>
      <c r="AQ473" s="72"/>
      <c r="AR473" s="156"/>
      <c r="AS473" s="72"/>
      <c r="AT473" s="160"/>
      <c r="AU473" s="72"/>
      <c r="AV473" s="156"/>
      <c r="AW473" s="71"/>
      <c r="AX473" s="72"/>
      <c r="AY473" s="111"/>
      <c r="AZ473" s="71"/>
      <c r="BA473" s="72"/>
      <c r="BB473" s="75"/>
    </row>
    <row r="474" ht="16.5" customHeight="1" outlineLevel="1">
      <c r="A474" s="75"/>
      <c r="B474" s="105"/>
      <c r="C474" s="106"/>
      <c r="D474" s="72"/>
      <c r="E474" s="107"/>
      <c r="F474" s="71"/>
      <c r="G474" s="107"/>
      <c r="H474" s="71"/>
      <c r="I474" s="107"/>
      <c r="J474" s="71"/>
      <c r="K474" s="71"/>
      <c r="L474" s="71"/>
      <c r="M474" s="72"/>
      <c r="N474" s="246"/>
      <c r="O474" s="72"/>
      <c r="P474" s="109"/>
      <c r="Q474" s="71"/>
      <c r="R474" s="110"/>
      <c r="S474" s="72"/>
      <c r="T474" s="111"/>
      <c r="U474" s="72"/>
      <c r="V474" s="112"/>
      <c r="W474" s="71"/>
      <c r="X474" s="72"/>
      <c r="Y474" s="112"/>
      <c r="Z474" s="72"/>
      <c r="AA474" s="75"/>
      <c r="AB474" s="169"/>
      <c r="AC474" s="72"/>
      <c r="AD474" s="170"/>
      <c r="AE474" s="72"/>
      <c r="AF474" s="170"/>
      <c r="AG474" s="71"/>
      <c r="AH474" s="72"/>
      <c r="AI474" s="170"/>
      <c r="AJ474" s="71"/>
      <c r="AK474" s="72"/>
      <c r="AL474" s="170"/>
      <c r="AM474" s="72"/>
      <c r="AN474" s="111"/>
      <c r="AO474" s="72"/>
      <c r="AP474" s="156"/>
      <c r="AQ474" s="72"/>
      <c r="AR474" s="156"/>
      <c r="AS474" s="72"/>
      <c r="AT474" s="160"/>
      <c r="AU474" s="72"/>
      <c r="AV474" s="156"/>
      <c r="AW474" s="71"/>
      <c r="AX474" s="72"/>
      <c r="AY474" s="111"/>
      <c r="AZ474" s="71"/>
      <c r="BA474" s="72"/>
      <c r="BB474" s="75"/>
    </row>
    <row r="475" ht="16.5" customHeight="1" outlineLevel="1">
      <c r="A475" s="75"/>
      <c r="B475" s="105"/>
      <c r="C475" s="106"/>
      <c r="D475" s="72"/>
      <c r="E475" s="107"/>
      <c r="F475" s="71"/>
      <c r="G475" s="107"/>
      <c r="H475" s="71"/>
      <c r="I475" s="107"/>
      <c r="J475" s="71"/>
      <c r="K475" s="71"/>
      <c r="L475" s="71"/>
      <c r="M475" s="72"/>
      <c r="N475" s="246"/>
      <c r="O475" s="72"/>
      <c r="P475" s="109"/>
      <c r="Q475" s="71"/>
      <c r="R475" s="110"/>
      <c r="S475" s="72"/>
      <c r="T475" s="111"/>
      <c r="U475" s="72"/>
      <c r="V475" s="112"/>
      <c r="W475" s="71"/>
      <c r="X475" s="72"/>
      <c r="Y475" s="112"/>
      <c r="Z475" s="72"/>
      <c r="AA475" s="75"/>
      <c r="AB475" s="169"/>
      <c r="AC475" s="72"/>
      <c r="AD475" s="170"/>
      <c r="AE475" s="72"/>
      <c r="AF475" s="170"/>
      <c r="AG475" s="71"/>
      <c r="AH475" s="72"/>
      <c r="AI475" s="170"/>
      <c r="AJ475" s="71"/>
      <c r="AK475" s="72"/>
      <c r="AL475" s="170"/>
      <c r="AM475" s="72"/>
      <c r="AN475" s="111"/>
      <c r="AO475" s="72"/>
      <c r="AP475" s="156"/>
      <c r="AQ475" s="72"/>
      <c r="AR475" s="156"/>
      <c r="AS475" s="72"/>
      <c r="AT475" s="160"/>
      <c r="AU475" s="72"/>
      <c r="AV475" s="156"/>
      <c r="AW475" s="71"/>
      <c r="AX475" s="72"/>
      <c r="AY475" s="111"/>
      <c r="AZ475" s="71"/>
      <c r="BA475" s="72"/>
      <c r="BB475" s="75"/>
    </row>
    <row r="476" ht="16.5" customHeight="1" outlineLevel="1">
      <c r="A476" s="75"/>
      <c r="B476" s="105"/>
      <c r="C476" s="106"/>
      <c r="D476" s="72"/>
      <c r="E476" s="107"/>
      <c r="F476" s="71"/>
      <c r="G476" s="107"/>
      <c r="H476" s="71"/>
      <c r="I476" s="107"/>
      <c r="J476" s="71"/>
      <c r="K476" s="71"/>
      <c r="L476" s="71"/>
      <c r="M476" s="72"/>
      <c r="N476" s="246"/>
      <c r="O476" s="72"/>
      <c r="P476" s="109"/>
      <c r="Q476" s="71"/>
      <c r="R476" s="110"/>
      <c r="S476" s="72"/>
      <c r="T476" s="111"/>
      <c r="U476" s="72"/>
      <c r="V476" s="112"/>
      <c r="W476" s="71"/>
      <c r="X476" s="72"/>
      <c r="Y476" s="112"/>
      <c r="Z476" s="72"/>
      <c r="AA476" s="75"/>
      <c r="AB476" s="169"/>
      <c r="AC476" s="72"/>
      <c r="AD476" s="170"/>
      <c r="AE476" s="72"/>
      <c r="AF476" s="170"/>
      <c r="AG476" s="71"/>
      <c r="AH476" s="72"/>
      <c r="AI476" s="170"/>
      <c r="AJ476" s="71"/>
      <c r="AK476" s="72"/>
      <c r="AL476" s="170"/>
      <c r="AM476" s="72"/>
      <c r="AN476" s="111"/>
      <c r="AO476" s="72"/>
      <c r="AP476" s="156"/>
      <c r="AQ476" s="72"/>
      <c r="AR476" s="156"/>
      <c r="AS476" s="72"/>
      <c r="AT476" s="160"/>
      <c r="AU476" s="72"/>
      <c r="AV476" s="156"/>
      <c r="AW476" s="71"/>
      <c r="AX476" s="72"/>
      <c r="AY476" s="111"/>
      <c r="AZ476" s="71"/>
      <c r="BA476" s="72"/>
      <c r="BB476" s="75"/>
    </row>
    <row r="477" ht="16.5" customHeight="1" outlineLevel="1">
      <c r="A477" s="75"/>
      <c r="B477" s="105"/>
      <c r="C477" s="106"/>
      <c r="D477" s="72"/>
      <c r="E477" s="107"/>
      <c r="F477" s="71"/>
      <c r="G477" s="107"/>
      <c r="H477" s="71"/>
      <c r="I477" s="107"/>
      <c r="J477" s="71"/>
      <c r="K477" s="71"/>
      <c r="L477" s="71"/>
      <c r="M477" s="72"/>
      <c r="N477" s="246"/>
      <c r="O477" s="72"/>
      <c r="P477" s="109"/>
      <c r="Q477" s="71"/>
      <c r="R477" s="110"/>
      <c r="S477" s="72"/>
      <c r="T477" s="111"/>
      <c r="U477" s="72"/>
      <c r="V477" s="112"/>
      <c r="W477" s="71"/>
      <c r="X477" s="72"/>
      <c r="Y477" s="112"/>
      <c r="Z477" s="72"/>
      <c r="AA477" s="75"/>
      <c r="AB477" s="169"/>
      <c r="AC477" s="72"/>
      <c r="AD477" s="170"/>
      <c r="AE477" s="72"/>
      <c r="AF477" s="170"/>
      <c r="AG477" s="71"/>
      <c r="AH477" s="72"/>
      <c r="AI477" s="170"/>
      <c r="AJ477" s="71"/>
      <c r="AK477" s="72"/>
      <c r="AL477" s="170"/>
      <c r="AM477" s="72"/>
      <c r="AN477" s="111"/>
      <c r="AO477" s="72"/>
      <c r="AP477" s="156"/>
      <c r="AQ477" s="72"/>
      <c r="AR477" s="156"/>
      <c r="AS477" s="72"/>
      <c r="AT477" s="160"/>
      <c r="AU477" s="72"/>
      <c r="AV477" s="156"/>
      <c r="AW477" s="71"/>
      <c r="AX477" s="72"/>
      <c r="AY477" s="111"/>
      <c r="AZ477" s="71"/>
      <c r="BA477" s="72"/>
      <c r="BB477" s="75"/>
    </row>
    <row r="478" ht="16.5" customHeight="1" outlineLevel="1">
      <c r="A478" s="75"/>
      <c r="B478" s="105"/>
      <c r="C478" s="106"/>
      <c r="D478" s="72"/>
      <c r="E478" s="107"/>
      <c r="F478" s="71"/>
      <c r="G478" s="107"/>
      <c r="H478" s="71"/>
      <c r="I478" s="107"/>
      <c r="J478" s="71"/>
      <c r="K478" s="71"/>
      <c r="L478" s="71"/>
      <c r="M478" s="72"/>
      <c r="N478" s="246"/>
      <c r="O478" s="72"/>
      <c r="P478" s="109"/>
      <c r="Q478" s="71"/>
      <c r="R478" s="110"/>
      <c r="S478" s="72"/>
      <c r="T478" s="111"/>
      <c r="U478" s="72"/>
      <c r="V478" s="112"/>
      <c r="W478" s="71"/>
      <c r="X478" s="72"/>
      <c r="Y478" s="112"/>
      <c r="Z478" s="72"/>
      <c r="AA478" s="75"/>
      <c r="AB478" s="169"/>
      <c r="AC478" s="72"/>
      <c r="AD478" s="170"/>
      <c r="AE478" s="72"/>
      <c r="AF478" s="170"/>
      <c r="AG478" s="71"/>
      <c r="AH478" s="72"/>
      <c r="AI478" s="170"/>
      <c r="AJ478" s="71"/>
      <c r="AK478" s="72"/>
      <c r="AL478" s="170"/>
      <c r="AM478" s="72"/>
      <c r="AN478" s="111"/>
      <c r="AO478" s="72"/>
      <c r="AP478" s="156"/>
      <c r="AQ478" s="72"/>
      <c r="AR478" s="156"/>
      <c r="AS478" s="72"/>
      <c r="AT478" s="160"/>
      <c r="AU478" s="72"/>
      <c r="AV478" s="156"/>
      <c r="AW478" s="71"/>
      <c r="AX478" s="72"/>
      <c r="AY478" s="111"/>
      <c r="AZ478" s="71"/>
      <c r="BA478" s="72"/>
      <c r="BB478" s="75"/>
    </row>
    <row r="479" ht="16.5" customHeight="1" outlineLevel="1">
      <c r="A479" s="75"/>
      <c r="B479" s="105"/>
      <c r="C479" s="106"/>
      <c r="D479" s="72"/>
      <c r="E479" s="107"/>
      <c r="F479" s="71"/>
      <c r="G479" s="107"/>
      <c r="H479" s="71"/>
      <c r="I479" s="107"/>
      <c r="J479" s="71"/>
      <c r="K479" s="71"/>
      <c r="L479" s="71"/>
      <c r="M479" s="72"/>
      <c r="N479" s="246"/>
      <c r="O479" s="72"/>
      <c r="P479" s="109"/>
      <c r="Q479" s="71"/>
      <c r="R479" s="110"/>
      <c r="S479" s="72"/>
      <c r="T479" s="111"/>
      <c r="U479" s="72"/>
      <c r="V479" s="112"/>
      <c r="W479" s="71"/>
      <c r="X479" s="72"/>
      <c r="Y479" s="112"/>
      <c r="Z479" s="72"/>
      <c r="AA479" s="75"/>
      <c r="AB479" s="169"/>
      <c r="AC479" s="72"/>
      <c r="AD479" s="170"/>
      <c r="AE479" s="72"/>
      <c r="AF479" s="170"/>
      <c r="AG479" s="71"/>
      <c r="AH479" s="72"/>
      <c r="AI479" s="170"/>
      <c r="AJ479" s="71"/>
      <c r="AK479" s="72"/>
      <c r="AL479" s="170"/>
      <c r="AM479" s="72"/>
      <c r="AN479" s="111"/>
      <c r="AO479" s="72"/>
      <c r="AP479" s="156"/>
      <c r="AQ479" s="72"/>
      <c r="AR479" s="156"/>
      <c r="AS479" s="72"/>
      <c r="AT479" s="160"/>
      <c r="AU479" s="72"/>
      <c r="AV479" s="156"/>
      <c r="AW479" s="71"/>
      <c r="AX479" s="72"/>
      <c r="AY479" s="111"/>
      <c r="AZ479" s="71"/>
      <c r="BA479" s="72"/>
      <c r="BB479" s="75"/>
    </row>
    <row r="480" ht="16.5" customHeight="1" outlineLevel="1">
      <c r="A480" s="75"/>
      <c r="B480" s="105"/>
      <c r="C480" s="106"/>
      <c r="D480" s="72"/>
      <c r="E480" s="107"/>
      <c r="F480" s="71"/>
      <c r="G480" s="107"/>
      <c r="H480" s="71"/>
      <c r="I480" s="107"/>
      <c r="J480" s="71"/>
      <c r="K480" s="71"/>
      <c r="L480" s="71"/>
      <c r="M480" s="72"/>
      <c r="N480" s="246"/>
      <c r="O480" s="72"/>
      <c r="P480" s="109"/>
      <c r="Q480" s="71"/>
      <c r="R480" s="110"/>
      <c r="S480" s="72"/>
      <c r="T480" s="111"/>
      <c r="U480" s="72"/>
      <c r="V480" s="112"/>
      <c r="W480" s="71"/>
      <c r="X480" s="72"/>
      <c r="Y480" s="112"/>
      <c r="Z480" s="72"/>
      <c r="AA480" s="75"/>
      <c r="AB480" s="169"/>
      <c r="AC480" s="72"/>
      <c r="AD480" s="170"/>
      <c r="AE480" s="72"/>
      <c r="AF480" s="170"/>
      <c r="AG480" s="71"/>
      <c r="AH480" s="72"/>
      <c r="AI480" s="170"/>
      <c r="AJ480" s="71"/>
      <c r="AK480" s="72"/>
      <c r="AL480" s="170"/>
      <c r="AM480" s="72"/>
      <c r="AN480" s="111"/>
      <c r="AO480" s="72"/>
      <c r="AP480" s="156"/>
      <c r="AQ480" s="72"/>
      <c r="AR480" s="156"/>
      <c r="AS480" s="72"/>
      <c r="AT480" s="160"/>
      <c r="AU480" s="72"/>
      <c r="AV480" s="156"/>
      <c r="AW480" s="71"/>
      <c r="AX480" s="72"/>
      <c r="AY480" s="111"/>
      <c r="AZ480" s="71"/>
      <c r="BA480" s="72"/>
      <c r="BB480" s="75"/>
    </row>
    <row r="481" ht="16.5" customHeight="1" outlineLevel="1">
      <c r="A481" s="75"/>
      <c r="B481" s="105"/>
      <c r="C481" s="106"/>
      <c r="D481" s="72"/>
      <c r="E481" s="107"/>
      <c r="F481" s="71"/>
      <c r="G481" s="107"/>
      <c r="H481" s="71"/>
      <c r="I481" s="107"/>
      <c r="J481" s="71"/>
      <c r="K481" s="71"/>
      <c r="L481" s="71"/>
      <c r="M481" s="72"/>
      <c r="N481" s="246"/>
      <c r="O481" s="72"/>
      <c r="P481" s="109"/>
      <c r="Q481" s="71"/>
      <c r="R481" s="110"/>
      <c r="S481" s="72"/>
      <c r="T481" s="111"/>
      <c r="U481" s="72"/>
      <c r="V481" s="112"/>
      <c r="W481" s="71"/>
      <c r="X481" s="72"/>
      <c r="Y481" s="112"/>
      <c r="Z481" s="72"/>
      <c r="AA481" s="75"/>
      <c r="AB481" s="169"/>
      <c r="AC481" s="72"/>
      <c r="AD481" s="170"/>
      <c r="AE481" s="72"/>
      <c r="AF481" s="170"/>
      <c r="AG481" s="71"/>
      <c r="AH481" s="72"/>
      <c r="AI481" s="170"/>
      <c r="AJ481" s="71"/>
      <c r="AK481" s="72"/>
      <c r="AL481" s="170"/>
      <c r="AM481" s="72"/>
      <c r="AN481" s="111"/>
      <c r="AO481" s="72"/>
      <c r="AP481" s="156"/>
      <c r="AQ481" s="72"/>
      <c r="AR481" s="156"/>
      <c r="AS481" s="72"/>
      <c r="AT481" s="160"/>
      <c r="AU481" s="72"/>
      <c r="AV481" s="156"/>
      <c r="AW481" s="71"/>
      <c r="AX481" s="72"/>
      <c r="AY481" s="111"/>
      <c r="AZ481" s="71"/>
      <c r="BA481" s="72"/>
      <c r="BB481" s="75"/>
    </row>
    <row r="482" ht="16.5" customHeight="1" outlineLevel="1">
      <c r="A482" s="75"/>
      <c r="B482" s="105"/>
      <c r="C482" s="106"/>
      <c r="D482" s="72"/>
      <c r="E482" s="107"/>
      <c r="F482" s="71"/>
      <c r="G482" s="107"/>
      <c r="H482" s="71"/>
      <c r="I482" s="107"/>
      <c r="J482" s="71"/>
      <c r="K482" s="71"/>
      <c r="L482" s="71"/>
      <c r="M482" s="72"/>
      <c r="N482" s="246"/>
      <c r="O482" s="72"/>
      <c r="P482" s="109"/>
      <c r="Q482" s="71"/>
      <c r="R482" s="110"/>
      <c r="S482" s="72"/>
      <c r="T482" s="111"/>
      <c r="U482" s="72"/>
      <c r="V482" s="112"/>
      <c r="W482" s="71"/>
      <c r="X482" s="72"/>
      <c r="Y482" s="112"/>
      <c r="Z482" s="72"/>
      <c r="AA482" s="75"/>
      <c r="AB482" s="169"/>
      <c r="AC482" s="72"/>
      <c r="AD482" s="170"/>
      <c r="AE482" s="72"/>
      <c r="AF482" s="170"/>
      <c r="AG482" s="71"/>
      <c r="AH482" s="72"/>
      <c r="AI482" s="170"/>
      <c r="AJ482" s="71"/>
      <c r="AK482" s="72"/>
      <c r="AL482" s="170"/>
      <c r="AM482" s="72"/>
      <c r="AN482" s="111"/>
      <c r="AO482" s="72"/>
      <c r="AP482" s="156"/>
      <c r="AQ482" s="72"/>
      <c r="AR482" s="156"/>
      <c r="AS482" s="72"/>
      <c r="AT482" s="160"/>
      <c r="AU482" s="72"/>
      <c r="AV482" s="156"/>
      <c r="AW482" s="71"/>
      <c r="AX482" s="72"/>
      <c r="AY482" s="111"/>
      <c r="AZ482" s="71"/>
      <c r="BA482" s="72"/>
      <c r="BB482" s="75"/>
    </row>
    <row r="483" ht="16.5" customHeight="1" outlineLevel="1">
      <c r="A483" s="75"/>
      <c r="B483" s="105"/>
      <c r="C483" s="106"/>
      <c r="D483" s="72"/>
      <c r="E483" s="107"/>
      <c r="F483" s="71"/>
      <c r="G483" s="107"/>
      <c r="H483" s="71"/>
      <c r="I483" s="107"/>
      <c r="J483" s="71"/>
      <c r="K483" s="71"/>
      <c r="L483" s="71"/>
      <c r="M483" s="72"/>
      <c r="N483" s="246"/>
      <c r="O483" s="72"/>
      <c r="P483" s="109"/>
      <c r="Q483" s="71"/>
      <c r="R483" s="110"/>
      <c r="S483" s="72"/>
      <c r="T483" s="111"/>
      <c r="U483" s="72"/>
      <c r="V483" s="112"/>
      <c r="W483" s="71"/>
      <c r="X483" s="72"/>
      <c r="Y483" s="112"/>
      <c r="Z483" s="72"/>
      <c r="AA483" s="75"/>
      <c r="AB483" s="169"/>
      <c r="AC483" s="72"/>
      <c r="AD483" s="170"/>
      <c r="AE483" s="72"/>
      <c r="AF483" s="170"/>
      <c r="AG483" s="71"/>
      <c r="AH483" s="72"/>
      <c r="AI483" s="170"/>
      <c r="AJ483" s="71"/>
      <c r="AK483" s="72"/>
      <c r="AL483" s="170"/>
      <c r="AM483" s="72"/>
      <c r="AN483" s="111"/>
      <c r="AO483" s="72"/>
      <c r="AP483" s="156"/>
      <c r="AQ483" s="72"/>
      <c r="AR483" s="156"/>
      <c r="AS483" s="72"/>
      <c r="AT483" s="160"/>
      <c r="AU483" s="72"/>
      <c r="AV483" s="156"/>
      <c r="AW483" s="71"/>
      <c r="AX483" s="72"/>
      <c r="AY483" s="111"/>
      <c r="AZ483" s="71"/>
      <c r="BA483" s="72"/>
      <c r="BB483" s="75"/>
    </row>
    <row r="484" ht="16.5" customHeight="1" outlineLevel="1">
      <c r="A484" s="75"/>
      <c r="B484" s="105"/>
      <c r="C484" s="106"/>
      <c r="D484" s="72"/>
      <c r="E484" s="107"/>
      <c r="F484" s="71"/>
      <c r="G484" s="107"/>
      <c r="H484" s="71"/>
      <c r="I484" s="107"/>
      <c r="J484" s="71"/>
      <c r="K484" s="71"/>
      <c r="L484" s="71"/>
      <c r="M484" s="72"/>
      <c r="N484" s="246"/>
      <c r="O484" s="72"/>
      <c r="P484" s="109"/>
      <c r="Q484" s="71"/>
      <c r="R484" s="110"/>
      <c r="S484" s="72"/>
      <c r="T484" s="111"/>
      <c r="U484" s="72"/>
      <c r="V484" s="112"/>
      <c r="W484" s="71"/>
      <c r="X484" s="72"/>
      <c r="Y484" s="112"/>
      <c r="Z484" s="72"/>
      <c r="AA484" s="75"/>
      <c r="AB484" s="169"/>
      <c r="AC484" s="72"/>
      <c r="AD484" s="170"/>
      <c r="AE484" s="72"/>
      <c r="AF484" s="170"/>
      <c r="AG484" s="71"/>
      <c r="AH484" s="72"/>
      <c r="AI484" s="170"/>
      <c r="AJ484" s="71"/>
      <c r="AK484" s="72"/>
      <c r="AL484" s="170"/>
      <c r="AM484" s="72"/>
      <c r="AN484" s="111"/>
      <c r="AO484" s="72"/>
      <c r="AP484" s="156"/>
      <c r="AQ484" s="72"/>
      <c r="AR484" s="156"/>
      <c r="AS484" s="72"/>
      <c r="AT484" s="160"/>
      <c r="AU484" s="72"/>
      <c r="AV484" s="156"/>
      <c r="AW484" s="71"/>
      <c r="AX484" s="72"/>
      <c r="AY484" s="111"/>
      <c r="AZ484" s="71"/>
      <c r="BA484" s="72"/>
      <c r="BB484" s="75"/>
    </row>
    <row r="485" ht="16.5" customHeight="1" outlineLevel="1">
      <c r="A485" s="75"/>
      <c r="B485" s="105"/>
      <c r="C485" s="106"/>
      <c r="D485" s="72"/>
      <c r="E485" s="107"/>
      <c r="F485" s="71"/>
      <c r="G485" s="107"/>
      <c r="H485" s="71"/>
      <c r="I485" s="107"/>
      <c r="J485" s="71"/>
      <c r="K485" s="71"/>
      <c r="L485" s="71"/>
      <c r="M485" s="72"/>
      <c r="N485" s="246"/>
      <c r="O485" s="72"/>
      <c r="P485" s="109"/>
      <c r="Q485" s="71"/>
      <c r="R485" s="110"/>
      <c r="S485" s="72"/>
      <c r="T485" s="111"/>
      <c r="U485" s="72"/>
      <c r="V485" s="112"/>
      <c r="W485" s="71"/>
      <c r="X485" s="72"/>
      <c r="Y485" s="112"/>
      <c r="Z485" s="72"/>
      <c r="AA485" s="75"/>
      <c r="AB485" s="169"/>
      <c r="AC485" s="72"/>
      <c r="AD485" s="170"/>
      <c r="AE485" s="72"/>
      <c r="AF485" s="170"/>
      <c r="AG485" s="71"/>
      <c r="AH485" s="72"/>
      <c r="AI485" s="170"/>
      <c r="AJ485" s="71"/>
      <c r="AK485" s="72"/>
      <c r="AL485" s="170"/>
      <c r="AM485" s="72"/>
      <c r="AN485" s="111"/>
      <c r="AO485" s="72"/>
      <c r="AP485" s="156"/>
      <c r="AQ485" s="72"/>
      <c r="AR485" s="156"/>
      <c r="AS485" s="72"/>
      <c r="AT485" s="160"/>
      <c r="AU485" s="72"/>
      <c r="AV485" s="156"/>
      <c r="AW485" s="71"/>
      <c r="AX485" s="72"/>
      <c r="AY485" s="111"/>
      <c r="AZ485" s="71"/>
      <c r="BA485" s="72"/>
      <c r="BB485" s="75"/>
    </row>
    <row r="486" ht="16.5" customHeight="1" outlineLevel="1">
      <c r="A486" s="75"/>
      <c r="B486" s="105"/>
      <c r="C486" s="106"/>
      <c r="D486" s="72"/>
      <c r="E486" s="107"/>
      <c r="F486" s="71"/>
      <c r="G486" s="107"/>
      <c r="H486" s="71"/>
      <c r="I486" s="107"/>
      <c r="J486" s="71"/>
      <c r="K486" s="71"/>
      <c r="L486" s="71"/>
      <c r="M486" s="72"/>
      <c r="N486" s="246"/>
      <c r="O486" s="72"/>
      <c r="P486" s="109"/>
      <c r="Q486" s="71"/>
      <c r="R486" s="110"/>
      <c r="S486" s="72"/>
      <c r="T486" s="111"/>
      <c r="U486" s="72"/>
      <c r="V486" s="112"/>
      <c r="W486" s="71"/>
      <c r="X486" s="72"/>
      <c r="Y486" s="112"/>
      <c r="Z486" s="72"/>
      <c r="AA486" s="75"/>
      <c r="AB486" s="169"/>
      <c r="AC486" s="72"/>
      <c r="AD486" s="170"/>
      <c r="AE486" s="72"/>
      <c r="AF486" s="170"/>
      <c r="AG486" s="71"/>
      <c r="AH486" s="72"/>
      <c r="AI486" s="170"/>
      <c r="AJ486" s="71"/>
      <c r="AK486" s="72"/>
      <c r="AL486" s="170"/>
      <c r="AM486" s="72"/>
      <c r="AN486" s="111"/>
      <c r="AO486" s="72"/>
      <c r="AP486" s="156"/>
      <c r="AQ486" s="72"/>
      <c r="AR486" s="156"/>
      <c r="AS486" s="72"/>
      <c r="AT486" s="160"/>
      <c r="AU486" s="72"/>
      <c r="AV486" s="156"/>
      <c r="AW486" s="71"/>
      <c r="AX486" s="72"/>
      <c r="AY486" s="111"/>
      <c r="AZ486" s="71"/>
      <c r="BA486" s="72"/>
      <c r="BB486" s="75"/>
    </row>
    <row r="487" ht="16.5" customHeight="1" outlineLevel="1">
      <c r="A487" s="75"/>
      <c r="B487" s="105"/>
      <c r="C487" s="106"/>
      <c r="D487" s="72"/>
      <c r="E487" s="107"/>
      <c r="F487" s="71"/>
      <c r="G487" s="107"/>
      <c r="H487" s="71"/>
      <c r="I487" s="107"/>
      <c r="J487" s="71"/>
      <c r="K487" s="71"/>
      <c r="L487" s="71"/>
      <c r="M487" s="72"/>
      <c r="N487" s="246"/>
      <c r="O487" s="72"/>
      <c r="P487" s="109"/>
      <c r="Q487" s="71"/>
      <c r="R487" s="110"/>
      <c r="S487" s="72"/>
      <c r="T487" s="111"/>
      <c r="U487" s="72"/>
      <c r="V487" s="112"/>
      <c r="W487" s="71"/>
      <c r="X487" s="72"/>
      <c r="Y487" s="112"/>
      <c r="Z487" s="72"/>
      <c r="AA487" s="75"/>
      <c r="AB487" s="169"/>
      <c r="AC487" s="72"/>
      <c r="AD487" s="170"/>
      <c r="AE487" s="72"/>
      <c r="AF487" s="170"/>
      <c r="AG487" s="71"/>
      <c r="AH487" s="72"/>
      <c r="AI487" s="170"/>
      <c r="AJ487" s="71"/>
      <c r="AK487" s="72"/>
      <c r="AL487" s="170"/>
      <c r="AM487" s="72"/>
      <c r="AN487" s="111"/>
      <c r="AO487" s="72"/>
      <c r="AP487" s="156"/>
      <c r="AQ487" s="72"/>
      <c r="AR487" s="156"/>
      <c r="AS487" s="72"/>
      <c r="AT487" s="160"/>
      <c r="AU487" s="72"/>
      <c r="AV487" s="156"/>
      <c r="AW487" s="71"/>
      <c r="AX487" s="72"/>
      <c r="AY487" s="111"/>
      <c r="AZ487" s="71"/>
      <c r="BA487" s="72"/>
      <c r="BB487" s="75"/>
    </row>
    <row r="488" ht="16.5" customHeight="1" outlineLevel="1">
      <c r="A488" s="75"/>
      <c r="B488" s="105"/>
      <c r="C488" s="106"/>
      <c r="D488" s="72"/>
      <c r="E488" s="107"/>
      <c r="F488" s="71"/>
      <c r="G488" s="107"/>
      <c r="H488" s="71"/>
      <c r="I488" s="107"/>
      <c r="J488" s="71"/>
      <c r="K488" s="71"/>
      <c r="L488" s="71"/>
      <c r="M488" s="72"/>
      <c r="N488" s="246"/>
      <c r="O488" s="72"/>
      <c r="P488" s="109"/>
      <c r="Q488" s="71"/>
      <c r="R488" s="110"/>
      <c r="S488" s="72"/>
      <c r="T488" s="111"/>
      <c r="U488" s="72"/>
      <c r="V488" s="112"/>
      <c r="W488" s="71"/>
      <c r="X488" s="72"/>
      <c r="Y488" s="112"/>
      <c r="Z488" s="72"/>
      <c r="AA488" s="75"/>
      <c r="AB488" s="169"/>
      <c r="AC488" s="72"/>
      <c r="AD488" s="170"/>
      <c r="AE488" s="72"/>
      <c r="AF488" s="170"/>
      <c r="AG488" s="71"/>
      <c r="AH488" s="72"/>
      <c r="AI488" s="170"/>
      <c r="AJ488" s="71"/>
      <c r="AK488" s="72"/>
      <c r="AL488" s="170"/>
      <c r="AM488" s="72"/>
      <c r="AN488" s="111"/>
      <c r="AO488" s="72"/>
      <c r="AP488" s="156"/>
      <c r="AQ488" s="72"/>
      <c r="AR488" s="156"/>
      <c r="AS488" s="72"/>
      <c r="AT488" s="160"/>
      <c r="AU488" s="72"/>
      <c r="AV488" s="156"/>
      <c r="AW488" s="71"/>
      <c r="AX488" s="72"/>
      <c r="AY488" s="111"/>
      <c r="AZ488" s="71"/>
      <c r="BA488" s="72"/>
      <c r="BB488" s="75"/>
    </row>
    <row r="489" ht="16.5" customHeight="1" outlineLevel="1">
      <c r="A489" s="75"/>
      <c r="B489" s="105"/>
      <c r="C489" s="106"/>
      <c r="D489" s="72"/>
      <c r="E489" s="107"/>
      <c r="F489" s="71"/>
      <c r="G489" s="107"/>
      <c r="H489" s="71"/>
      <c r="I489" s="107"/>
      <c r="J489" s="71"/>
      <c r="K489" s="71"/>
      <c r="L489" s="71"/>
      <c r="M489" s="72"/>
      <c r="N489" s="246"/>
      <c r="O489" s="72"/>
      <c r="P489" s="109"/>
      <c r="Q489" s="71"/>
      <c r="R489" s="110"/>
      <c r="S489" s="72"/>
      <c r="T489" s="111"/>
      <c r="U489" s="72"/>
      <c r="V489" s="112"/>
      <c r="W489" s="71"/>
      <c r="X489" s="72"/>
      <c r="Y489" s="112"/>
      <c r="Z489" s="72"/>
      <c r="AA489" s="75"/>
      <c r="AB489" s="169"/>
      <c r="AC489" s="72"/>
      <c r="AD489" s="170"/>
      <c r="AE489" s="72"/>
      <c r="AF489" s="170"/>
      <c r="AG489" s="71"/>
      <c r="AH489" s="72"/>
      <c r="AI489" s="170"/>
      <c r="AJ489" s="71"/>
      <c r="AK489" s="72"/>
      <c r="AL489" s="170"/>
      <c r="AM489" s="72"/>
      <c r="AN489" s="111"/>
      <c r="AO489" s="72"/>
      <c r="AP489" s="156"/>
      <c r="AQ489" s="72"/>
      <c r="AR489" s="156"/>
      <c r="AS489" s="72"/>
      <c r="AT489" s="160"/>
      <c r="AU489" s="72"/>
      <c r="AV489" s="156"/>
      <c r="AW489" s="71"/>
      <c r="AX489" s="72"/>
      <c r="AY489" s="111"/>
      <c r="AZ489" s="71"/>
      <c r="BA489" s="72"/>
      <c r="BB489" s="75"/>
    </row>
    <row r="490" ht="16.5" customHeight="1" outlineLevel="1">
      <c r="A490" s="75"/>
      <c r="B490" s="105"/>
      <c r="C490" s="106"/>
      <c r="D490" s="72"/>
      <c r="E490" s="107"/>
      <c r="F490" s="71"/>
      <c r="G490" s="107"/>
      <c r="H490" s="71"/>
      <c r="I490" s="107"/>
      <c r="J490" s="71"/>
      <c r="K490" s="71"/>
      <c r="L490" s="71"/>
      <c r="M490" s="72"/>
      <c r="N490" s="246"/>
      <c r="O490" s="72"/>
      <c r="P490" s="109"/>
      <c r="Q490" s="71"/>
      <c r="R490" s="110"/>
      <c r="S490" s="72"/>
      <c r="T490" s="111"/>
      <c r="U490" s="72"/>
      <c r="V490" s="112"/>
      <c r="W490" s="71"/>
      <c r="X490" s="72"/>
      <c r="Y490" s="112"/>
      <c r="Z490" s="72"/>
      <c r="AA490" s="75"/>
      <c r="AB490" s="169"/>
      <c r="AC490" s="72"/>
      <c r="AD490" s="170"/>
      <c r="AE490" s="72"/>
      <c r="AF490" s="170"/>
      <c r="AG490" s="71"/>
      <c r="AH490" s="72"/>
      <c r="AI490" s="170"/>
      <c r="AJ490" s="71"/>
      <c r="AK490" s="72"/>
      <c r="AL490" s="170"/>
      <c r="AM490" s="72"/>
      <c r="AN490" s="111"/>
      <c r="AO490" s="72"/>
      <c r="AP490" s="156"/>
      <c r="AQ490" s="72"/>
      <c r="AR490" s="156"/>
      <c r="AS490" s="72"/>
      <c r="AT490" s="160"/>
      <c r="AU490" s="72"/>
      <c r="AV490" s="156"/>
      <c r="AW490" s="71"/>
      <c r="AX490" s="72"/>
      <c r="AY490" s="111"/>
      <c r="AZ490" s="71"/>
      <c r="BA490" s="72"/>
      <c r="BB490" s="75"/>
    </row>
    <row r="491" ht="16.5" customHeight="1" outlineLevel="1">
      <c r="A491" s="75"/>
      <c r="B491" s="105"/>
      <c r="C491" s="106"/>
      <c r="D491" s="72"/>
      <c r="E491" s="107"/>
      <c r="F491" s="71"/>
      <c r="G491" s="107"/>
      <c r="H491" s="71"/>
      <c r="I491" s="107"/>
      <c r="J491" s="71"/>
      <c r="K491" s="71"/>
      <c r="L491" s="71"/>
      <c r="M491" s="72"/>
      <c r="N491" s="246"/>
      <c r="O491" s="72"/>
      <c r="P491" s="109"/>
      <c r="Q491" s="71"/>
      <c r="R491" s="110"/>
      <c r="S491" s="72"/>
      <c r="T491" s="111"/>
      <c r="U491" s="72"/>
      <c r="V491" s="112"/>
      <c r="W491" s="71"/>
      <c r="X491" s="72"/>
      <c r="Y491" s="112"/>
      <c r="Z491" s="72"/>
      <c r="AA491" s="75"/>
      <c r="AB491" s="169"/>
      <c r="AC491" s="72"/>
      <c r="AD491" s="170"/>
      <c r="AE491" s="72"/>
      <c r="AF491" s="170"/>
      <c r="AG491" s="71"/>
      <c r="AH491" s="72"/>
      <c r="AI491" s="170"/>
      <c r="AJ491" s="71"/>
      <c r="AK491" s="72"/>
      <c r="AL491" s="170"/>
      <c r="AM491" s="72"/>
      <c r="AN491" s="111"/>
      <c r="AO491" s="72"/>
      <c r="AP491" s="156"/>
      <c r="AQ491" s="72"/>
      <c r="AR491" s="156"/>
      <c r="AS491" s="72"/>
      <c r="AT491" s="160"/>
      <c r="AU491" s="72"/>
      <c r="AV491" s="156"/>
      <c r="AW491" s="71"/>
      <c r="AX491" s="72"/>
      <c r="AY491" s="111"/>
      <c r="AZ491" s="71"/>
      <c r="BA491" s="72"/>
      <c r="BB491" s="75"/>
    </row>
    <row r="492" ht="16.5" customHeight="1" outlineLevel="1">
      <c r="A492" s="75"/>
      <c r="B492" s="105"/>
      <c r="C492" s="106"/>
      <c r="D492" s="72"/>
      <c r="E492" s="107"/>
      <c r="F492" s="71"/>
      <c r="G492" s="107"/>
      <c r="H492" s="71"/>
      <c r="I492" s="107"/>
      <c r="J492" s="71"/>
      <c r="K492" s="71"/>
      <c r="L492" s="71"/>
      <c r="M492" s="72"/>
      <c r="N492" s="246"/>
      <c r="O492" s="72"/>
      <c r="P492" s="109"/>
      <c r="Q492" s="71"/>
      <c r="R492" s="110"/>
      <c r="S492" s="72"/>
      <c r="T492" s="111"/>
      <c r="U492" s="72"/>
      <c r="V492" s="112"/>
      <c r="W492" s="71"/>
      <c r="X492" s="72"/>
      <c r="Y492" s="112"/>
      <c r="Z492" s="72"/>
      <c r="AA492" s="75"/>
      <c r="AB492" s="169"/>
      <c r="AC492" s="72"/>
      <c r="AD492" s="170"/>
      <c r="AE492" s="72"/>
      <c r="AF492" s="170"/>
      <c r="AG492" s="71"/>
      <c r="AH492" s="72"/>
      <c r="AI492" s="170"/>
      <c r="AJ492" s="71"/>
      <c r="AK492" s="72"/>
      <c r="AL492" s="170"/>
      <c r="AM492" s="72"/>
      <c r="AN492" s="111"/>
      <c r="AO492" s="72"/>
      <c r="AP492" s="156"/>
      <c r="AQ492" s="72"/>
      <c r="AR492" s="156"/>
      <c r="AS492" s="72"/>
      <c r="AT492" s="160"/>
      <c r="AU492" s="72"/>
      <c r="AV492" s="156"/>
      <c r="AW492" s="71"/>
      <c r="AX492" s="72"/>
      <c r="AY492" s="111"/>
      <c r="AZ492" s="71"/>
      <c r="BA492" s="72"/>
      <c r="BB492" s="75"/>
    </row>
    <row r="493" ht="16.5" customHeight="1" outlineLevel="1">
      <c r="A493" s="75"/>
      <c r="B493" s="105"/>
      <c r="C493" s="106"/>
      <c r="D493" s="72"/>
      <c r="E493" s="107"/>
      <c r="F493" s="71"/>
      <c r="G493" s="107"/>
      <c r="H493" s="71"/>
      <c r="I493" s="107"/>
      <c r="J493" s="71"/>
      <c r="K493" s="71"/>
      <c r="L493" s="71"/>
      <c r="M493" s="72"/>
      <c r="N493" s="246"/>
      <c r="O493" s="72"/>
      <c r="P493" s="109"/>
      <c r="Q493" s="71"/>
      <c r="R493" s="110"/>
      <c r="S493" s="72"/>
      <c r="T493" s="111"/>
      <c r="U493" s="72"/>
      <c r="V493" s="112"/>
      <c r="W493" s="71"/>
      <c r="X493" s="72"/>
      <c r="Y493" s="112"/>
      <c r="Z493" s="72"/>
      <c r="AA493" s="75"/>
      <c r="AB493" s="169"/>
      <c r="AC493" s="72"/>
      <c r="AD493" s="170"/>
      <c r="AE493" s="72"/>
      <c r="AF493" s="170"/>
      <c r="AG493" s="71"/>
      <c r="AH493" s="72"/>
      <c r="AI493" s="170"/>
      <c r="AJ493" s="71"/>
      <c r="AK493" s="72"/>
      <c r="AL493" s="170"/>
      <c r="AM493" s="72"/>
      <c r="AN493" s="111"/>
      <c r="AO493" s="72"/>
      <c r="AP493" s="156"/>
      <c r="AQ493" s="72"/>
      <c r="AR493" s="156"/>
      <c r="AS493" s="72"/>
      <c r="AT493" s="160"/>
      <c r="AU493" s="72"/>
      <c r="AV493" s="156"/>
      <c r="AW493" s="71"/>
      <c r="AX493" s="72"/>
      <c r="AY493" s="111"/>
      <c r="AZ493" s="71"/>
      <c r="BA493" s="72"/>
      <c r="BB493" s="75"/>
    </row>
    <row r="494" ht="16.5" customHeight="1" outlineLevel="1">
      <c r="A494" s="75"/>
      <c r="B494" s="105"/>
      <c r="C494" s="106"/>
      <c r="D494" s="72"/>
      <c r="E494" s="107"/>
      <c r="F494" s="71"/>
      <c r="G494" s="107"/>
      <c r="H494" s="71"/>
      <c r="I494" s="107"/>
      <c r="J494" s="71"/>
      <c r="K494" s="71"/>
      <c r="L494" s="71"/>
      <c r="M494" s="72"/>
      <c r="N494" s="246"/>
      <c r="O494" s="72"/>
      <c r="P494" s="109"/>
      <c r="Q494" s="71"/>
      <c r="R494" s="110"/>
      <c r="S494" s="72"/>
      <c r="T494" s="111"/>
      <c r="U494" s="72"/>
      <c r="V494" s="112"/>
      <c r="W494" s="71"/>
      <c r="X494" s="72"/>
      <c r="Y494" s="112"/>
      <c r="Z494" s="72"/>
      <c r="AA494" s="75"/>
      <c r="AB494" s="169"/>
      <c r="AC494" s="72"/>
      <c r="AD494" s="170"/>
      <c r="AE494" s="72"/>
      <c r="AF494" s="170"/>
      <c r="AG494" s="71"/>
      <c r="AH494" s="72"/>
      <c r="AI494" s="170"/>
      <c r="AJ494" s="71"/>
      <c r="AK494" s="72"/>
      <c r="AL494" s="170"/>
      <c r="AM494" s="72"/>
      <c r="AN494" s="111"/>
      <c r="AO494" s="72"/>
      <c r="AP494" s="156"/>
      <c r="AQ494" s="72"/>
      <c r="AR494" s="156"/>
      <c r="AS494" s="72"/>
      <c r="AT494" s="160"/>
      <c r="AU494" s="72"/>
      <c r="AV494" s="156"/>
      <c r="AW494" s="71"/>
      <c r="AX494" s="72"/>
      <c r="AY494" s="111"/>
      <c r="AZ494" s="71"/>
      <c r="BA494" s="72"/>
      <c r="BB494" s="75"/>
    </row>
    <row r="495" ht="16.5" customHeight="1" outlineLevel="1">
      <c r="A495" s="75"/>
      <c r="B495" s="105"/>
      <c r="C495" s="106"/>
      <c r="D495" s="72"/>
      <c r="E495" s="107"/>
      <c r="F495" s="71"/>
      <c r="G495" s="107"/>
      <c r="H495" s="71"/>
      <c r="I495" s="107"/>
      <c r="J495" s="71"/>
      <c r="K495" s="71"/>
      <c r="L495" s="71"/>
      <c r="M495" s="72"/>
      <c r="N495" s="246"/>
      <c r="O495" s="72"/>
      <c r="P495" s="109"/>
      <c r="Q495" s="71"/>
      <c r="R495" s="110"/>
      <c r="S495" s="72"/>
      <c r="T495" s="111"/>
      <c r="U495" s="72"/>
      <c r="V495" s="112"/>
      <c r="W495" s="71"/>
      <c r="X495" s="72"/>
      <c r="Y495" s="112"/>
      <c r="Z495" s="72"/>
      <c r="AA495" s="75"/>
      <c r="AB495" s="169"/>
      <c r="AC495" s="72"/>
      <c r="AD495" s="170"/>
      <c r="AE495" s="72"/>
      <c r="AF495" s="170"/>
      <c r="AG495" s="71"/>
      <c r="AH495" s="72"/>
      <c r="AI495" s="170"/>
      <c r="AJ495" s="71"/>
      <c r="AK495" s="72"/>
      <c r="AL495" s="170"/>
      <c r="AM495" s="72"/>
      <c r="AN495" s="111"/>
      <c r="AO495" s="72"/>
      <c r="AP495" s="156"/>
      <c r="AQ495" s="72"/>
      <c r="AR495" s="156"/>
      <c r="AS495" s="72"/>
      <c r="AT495" s="160"/>
      <c r="AU495" s="72"/>
      <c r="AV495" s="156"/>
      <c r="AW495" s="71"/>
      <c r="AX495" s="72"/>
      <c r="AY495" s="111"/>
      <c r="AZ495" s="71"/>
      <c r="BA495" s="72"/>
      <c r="BB495" s="75"/>
    </row>
    <row r="496" ht="16.5" customHeight="1" outlineLevel="1">
      <c r="A496" s="75"/>
      <c r="B496" s="105"/>
      <c r="C496" s="106"/>
      <c r="D496" s="72"/>
      <c r="E496" s="107"/>
      <c r="F496" s="71"/>
      <c r="G496" s="107"/>
      <c r="H496" s="71"/>
      <c r="I496" s="107"/>
      <c r="J496" s="71"/>
      <c r="K496" s="71"/>
      <c r="L496" s="71"/>
      <c r="M496" s="72"/>
      <c r="N496" s="246"/>
      <c r="O496" s="72"/>
      <c r="P496" s="109"/>
      <c r="Q496" s="71"/>
      <c r="R496" s="110"/>
      <c r="S496" s="72"/>
      <c r="T496" s="111"/>
      <c r="U496" s="72"/>
      <c r="V496" s="112"/>
      <c r="W496" s="71"/>
      <c r="X496" s="72"/>
      <c r="Y496" s="112"/>
      <c r="Z496" s="72"/>
      <c r="AA496" s="75"/>
      <c r="AB496" s="169"/>
      <c r="AC496" s="72"/>
      <c r="AD496" s="170"/>
      <c r="AE496" s="72"/>
      <c r="AF496" s="170"/>
      <c r="AG496" s="71"/>
      <c r="AH496" s="72"/>
      <c r="AI496" s="170"/>
      <c r="AJ496" s="71"/>
      <c r="AK496" s="72"/>
      <c r="AL496" s="170"/>
      <c r="AM496" s="72"/>
      <c r="AN496" s="111"/>
      <c r="AO496" s="72"/>
      <c r="AP496" s="156"/>
      <c r="AQ496" s="72"/>
      <c r="AR496" s="156"/>
      <c r="AS496" s="72"/>
      <c r="AT496" s="160"/>
      <c r="AU496" s="72"/>
      <c r="AV496" s="156"/>
      <c r="AW496" s="71"/>
      <c r="AX496" s="72"/>
      <c r="AY496" s="111"/>
      <c r="AZ496" s="71"/>
      <c r="BA496" s="72"/>
      <c r="BB496" s="75"/>
    </row>
    <row r="497" ht="16.5" customHeight="1" outlineLevel="1">
      <c r="A497" s="75"/>
      <c r="B497" s="105"/>
      <c r="C497" s="106"/>
      <c r="D497" s="72"/>
      <c r="E497" s="107"/>
      <c r="F497" s="71"/>
      <c r="G497" s="107"/>
      <c r="H497" s="71"/>
      <c r="I497" s="107"/>
      <c r="J497" s="71"/>
      <c r="K497" s="71"/>
      <c r="L497" s="71"/>
      <c r="M497" s="72"/>
      <c r="N497" s="246"/>
      <c r="O497" s="72"/>
      <c r="P497" s="109"/>
      <c r="Q497" s="71"/>
      <c r="R497" s="110"/>
      <c r="S497" s="72"/>
      <c r="T497" s="111"/>
      <c r="U497" s="72"/>
      <c r="V497" s="112"/>
      <c r="W497" s="71"/>
      <c r="X497" s="72"/>
      <c r="Y497" s="112"/>
      <c r="Z497" s="72"/>
      <c r="AA497" s="75"/>
      <c r="AB497" s="169"/>
      <c r="AC497" s="72"/>
      <c r="AD497" s="170"/>
      <c r="AE497" s="72"/>
      <c r="AF497" s="170"/>
      <c r="AG497" s="71"/>
      <c r="AH497" s="72"/>
      <c r="AI497" s="170"/>
      <c r="AJ497" s="71"/>
      <c r="AK497" s="72"/>
      <c r="AL497" s="170"/>
      <c r="AM497" s="72"/>
      <c r="AN497" s="111"/>
      <c r="AO497" s="72"/>
      <c r="AP497" s="156"/>
      <c r="AQ497" s="72"/>
      <c r="AR497" s="156"/>
      <c r="AS497" s="72"/>
      <c r="AT497" s="160"/>
      <c r="AU497" s="72"/>
      <c r="AV497" s="156"/>
      <c r="AW497" s="71"/>
      <c r="AX497" s="72"/>
      <c r="AY497" s="111"/>
      <c r="AZ497" s="71"/>
      <c r="BA497" s="72"/>
      <c r="BB497" s="75"/>
    </row>
    <row r="498" ht="16.5" customHeight="1" outlineLevel="1">
      <c r="A498" s="75"/>
      <c r="B498" s="105"/>
      <c r="C498" s="106"/>
      <c r="D498" s="72"/>
      <c r="E498" s="107"/>
      <c r="F498" s="71"/>
      <c r="G498" s="107"/>
      <c r="H498" s="71"/>
      <c r="I498" s="107"/>
      <c r="J498" s="71"/>
      <c r="K498" s="71"/>
      <c r="L498" s="71"/>
      <c r="M498" s="72"/>
      <c r="N498" s="246"/>
      <c r="O498" s="72"/>
      <c r="P498" s="109"/>
      <c r="Q498" s="71"/>
      <c r="R498" s="110"/>
      <c r="S498" s="72"/>
      <c r="T498" s="111"/>
      <c r="U498" s="72"/>
      <c r="V498" s="112"/>
      <c r="W498" s="71"/>
      <c r="X498" s="72"/>
      <c r="Y498" s="112"/>
      <c r="Z498" s="72"/>
      <c r="AA498" s="75"/>
      <c r="AB498" s="169"/>
      <c r="AC498" s="72"/>
      <c r="AD498" s="170"/>
      <c r="AE498" s="72"/>
      <c r="AF498" s="170"/>
      <c r="AG498" s="71"/>
      <c r="AH498" s="72"/>
      <c r="AI498" s="170"/>
      <c r="AJ498" s="71"/>
      <c r="AK498" s="72"/>
      <c r="AL498" s="170"/>
      <c r="AM498" s="72"/>
      <c r="AN498" s="111"/>
      <c r="AO498" s="72"/>
      <c r="AP498" s="156"/>
      <c r="AQ498" s="72"/>
      <c r="AR498" s="156"/>
      <c r="AS498" s="72"/>
      <c r="AT498" s="160"/>
      <c r="AU498" s="72"/>
      <c r="AV498" s="156"/>
      <c r="AW498" s="71"/>
      <c r="AX498" s="72"/>
      <c r="AY498" s="111"/>
      <c r="AZ498" s="71"/>
      <c r="BA498" s="72"/>
      <c r="BB498" s="75"/>
    </row>
    <row r="499" ht="16.5" customHeight="1" outlineLevel="1">
      <c r="A499" s="75"/>
      <c r="B499" s="105"/>
      <c r="C499" s="106"/>
      <c r="D499" s="72"/>
      <c r="E499" s="107"/>
      <c r="F499" s="71"/>
      <c r="G499" s="107"/>
      <c r="H499" s="71"/>
      <c r="I499" s="107"/>
      <c r="J499" s="71"/>
      <c r="K499" s="71"/>
      <c r="L499" s="71"/>
      <c r="M499" s="72"/>
      <c r="N499" s="246"/>
      <c r="O499" s="72"/>
      <c r="P499" s="109"/>
      <c r="Q499" s="71"/>
      <c r="R499" s="110"/>
      <c r="S499" s="72"/>
      <c r="T499" s="111"/>
      <c r="U499" s="72"/>
      <c r="V499" s="112"/>
      <c r="W499" s="71"/>
      <c r="X499" s="72"/>
      <c r="Y499" s="112"/>
      <c r="Z499" s="72"/>
      <c r="AA499" s="75"/>
      <c r="AB499" s="169"/>
      <c r="AC499" s="72"/>
      <c r="AD499" s="170"/>
      <c r="AE499" s="72"/>
      <c r="AF499" s="170"/>
      <c r="AG499" s="71"/>
      <c r="AH499" s="72"/>
      <c r="AI499" s="170"/>
      <c r="AJ499" s="71"/>
      <c r="AK499" s="72"/>
      <c r="AL499" s="170"/>
      <c r="AM499" s="72"/>
      <c r="AN499" s="111"/>
      <c r="AO499" s="72"/>
      <c r="AP499" s="156"/>
      <c r="AQ499" s="72"/>
      <c r="AR499" s="156"/>
      <c r="AS499" s="72"/>
      <c r="AT499" s="160"/>
      <c r="AU499" s="72"/>
      <c r="AV499" s="156"/>
      <c r="AW499" s="71"/>
      <c r="AX499" s="72"/>
      <c r="AY499" s="111"/>
      <c r="AZ499" s="71"/>
      <c r="BA499" s="72"/>
      <c r="BB499" s="75"/>
    </row>
    <row r="500" ht="16.5" customHeight="1" outlineLevel="1">
      <c r="A500" s="75"/>
      <c r="B500" s="105"/>
      <c r="C500" s="106"/>
      <c r="D500" s="72"/>
      <c r="E500" s="107"/>
      <c r="F500" s="71"/>
      <c r="G500" s="107"/>
      <c r="H500" s="71"/>
      <c r="I500" s="107"/>
      <c r="J500" s="71"/>
      <c r="K500" s="71"/>
      <c r="L500" s="71"/>
      <c r="M500" s="72"/>
      <c r="N500" s="246"/>
      <c r="O500" s="72"/>
      <c r="P500" s="109"/>
      <c r="Q500" s="71"/>
      <c r="R500" s="110"/>
      <c r="S500" s="72"/>
      <c r="T500" s="111"/>
      <c r="U500" s="72"/>
      <c r="V500" s="112"/>
      <c r="W500" s="71"/>
      <c r="X500" s="72"/>
      <c r="Y500" s="112"/>
      <c r="Z500" s="72"/>
      <c r="AA500" s="75"/>
      <c r="AB500" s="169"/>
      <c r="AC500" s="72"/>
      <c r="AD500" s="170"/>
      <c r="AE500" s="72"/>
      <c r="AF500" s="170"/>
      <c r="AG500" s="71"/>
      <c r="AH500" s="72"/>
      <c r="AI500" s="170"/>
      <c r="AJ500" s="71"/>
      <c r="AK500" s="72"/>
      <c r="AL500" s="170"/>
      <c r="AM500" s="72"/>
      <c r="AN500" s="111"/>
      <c r="AO500" s="72"/>
      <c r="AP500" s="156"/>
      <c r="AQ500" s="72"/>
      <c r="AR500" s="156"/>
      <c r="AS500" s="72"/>
      <c r="AT500" s="160"/>
      <c r="AU500" s="72"/>
      <c r="AV500" s="156"/>
      <c r="AW500" s="71"/>
      <c r="AX500" s="72"/>
      <c r="AY500" s="111"/>
      <c r="AZ500" s="71"/>
      <c r="BA500" s="72"/>
      <c r="BB500" s="75"/>
    </row>
    <row r="501" ht="16.5" customHeight="1" outlineLevel="1">
      <c r="A501" s="75"/>
      <c r="B501" s="105"/>
      <c r="C501" s="106"/>
      <c r="D501" s="72"/>
      <c r="E501" s="107"/>
      <c r="F501" s="71"/>
      <c r="G501" s="107"/>
      <c r="H501" s="71"/>
      <c r="I501" s="107"/>
      <c r="J501" s="71"/>
      <c r="K501" s="71"/>
      <c r="L501" s="71"/>
      <c r="M501" s="72"/>
      <c r="N501" s="246"/>
      <c r="O501" s="72"/>
      <c r="P501" s="109"/>
      <c r="Q501" s="71"/>
      <c r="R501" s="110"/>
      <c r="S501" s="72"/>
      <c r="T501" s="111"/>
      <c r="U501" s="72"/>
      <c r="V501" s="112"/>
      <c r="W501" s="71"/>
      <c r="X501" s="72"/>
      <c r="Y501" s="112"/>
      <c r="Z501" s="72"/>
      <c r="AA501" s="75"/>
      <c r="AB501" s="169"/>
      <c r="AC501" s="72"/>
      <c r="AD501" s="170"/>
      <c r="AE501" s="72"/>
      <c r="AF501" s="170"/>
      <c r="AG501" s="71"/>
      <c r="AH501" s="72"/>
      <c r="AI501" s="170"/>
      <c r="AJ501" s="71"/>
      <c r="AK501" s="72"/>
      <c r="AL501" s="170"/>
      <c r="AM501" s="72"/>
      <c r="AN501" s="111"/>
      <c r="AO501" s="72"/>
      <c r="AP501" s="156"/>
      <c r="AQ501" s="72"/>
      <c r="AR501" s="156"/>
      <c r="AS501" s="72"/>
      <c r="AT501" s="160"/>
      <c r="AU501" s="72"/>
      <c r="AV501" s="156"/>
      <c r="AW501" s="71"/>
      <c r="AX501" s="72"/>
      <c r="AY501" s="111"/>
      <c r="AZ501" s="71"/>
      <c r="BA501" s="72"/>
      <c r="BB501" s="75"/>
    </row>
    <row r="502" ht="16.5" customHeight="1" outlineLevel="1">
      <c r="A502" s="75"/>
      <c r="B502" s="105"/>
      <c r="C502" s="106"/>
      <c r="D502" s="72"/>
      <c r="E502" s="107"/>
      <c r="F502" s="71"/>
      <c r="G502" s="107"/>
      <c r="H502" s="71"/>
      <c r="I502" s="107"/>
      <c r="J502" s="71"/>
      <c r="K502" s="71"/>
      <c r="L502" s="71"/>
      <c r="M502" s="72"/>
      <c r="N502" s="246"/>
      <c r="O502" s="72"/>
      <c r="P502" s="109"/>
      <c r="Q502" s="71"/>
      <c r="R502" s="110"/>
      <c r="S502" s="72"/>
      <c r="T502" s="111"/>
      <c r="U502" s="72"/>
      <c r="V502" s="112"/>
      <c r="W502" s="71"/>
      <c r="X502" s="72"/>
      <c r="Y502" s="112"/>
      <c r="Z502" s="72"/>
      <c r="AA502" s="75"/>
      <c r="AB502" s="169"/>
      <c r="AC502" s="72"/>
      <c r="AD502" s="170"/>
      <c r="AE502" s="72"/>
      <c r="AF502" s="170"/>
      <c r="AG502" s="71"/>
      <c r="AH502" s="72"/>
      <c r="AI502" s="170"/>
      <c r="AJ502" s="71"/>
      <c r="AK502" s="72"/>
      <c r="AL502" s="170"/>
      <c r="AM502" s="72"/>
      <c r="AN502" s="111"/>
      <c r="AO502" s="72"/>
      <c r="AP502" s="156"/>
      <c r="AQ502" s="72"/>
      <c r="AR502" s="156"/>
      <c r="AS502" s="72"/>
      <c r="AT502" s="160"/>
      <c r="AU502" s="72"/>
      <c r="AV502" s="156"/>
      <c r="AW502" s="71"/>
      <c r="AX502" s="72"/>
      <c r="AY502" s="111"/>
      <c r="AZ502" s="71"/>
      <c r="BA502" s="72"/>
      <c r="BB502" s="75"/>
    </row>
    <row r="503" ht="16.5" customHeight="1" outlineLevel="1">
      <c r="A503" s="75"/>
      <c r="B503" s="105"/>
      <c r="C503" s="106"/>
      <c r="D503" s="72"/>
      <c r="E503" s="107"/>
      <c r="F503" s="71"/>
      <c r="G503" s="107"/>
      <c r="H503" s="71"/>
      <c r="I503" s="107"/>
      <c r="J503" s="71"/>
      <c r="K503" s="71"/>
      <c r="L503" s="71"/>
      <c r="M503" s="72"/>
      <c r="N503" s="246"/>
      <c r="O503" s="72"/>
      <c r="P503" s="109"/>
      <c r="Q503" s="71"/>
      <c r="R503" s="110"/>
      <c r="S503" s="72"/>
      <c r="T503" s="111"/>
      <c r="U503" s="72"/>
      <c r="V503" s="112"/>
      <c r="W503" s="71"/>
      <c r="X503" s="72"/>
      <c r="Y503" s="112"/>
      <c r="Z503" s="72"/>
      <c r="AA503" s="75"/>
      <c r="AB503" s="169"/>
      <c r="AC503" s="72"/>
      <c r="AD503" s="170"/>
      <c r="AE503" s="72"/>
      <c r="AF503" s="170"/>
      <c r="AG503" s="71"/>
      <c r="AH503" s="72"/>
      <c r="AI503" s="170"/>
      <c r="AJ503" s="71"/>
      <c r="AK503" s="72"/>
      <c r="AL503" s="170"/>
      <c r="AM503" s="72"/>
      <c r="AN503" s="111"/>
      <c r="AO503" s="72"/>
      <c r="AP503" s="156"/>
      <c r="AQ503" s="72"/>
      <c r="AR503" s="156"/>
      <c r="AS503" s="72"/>
      <c r="AT503" s="160"/>
      <c r="AU503" s="72"/>
      <c r="AV503" s="156"/>
      <c r="AW503" s="71"/>
      <c r="AX503" s="72"/>
      <c r="AY503" s="111"/>
      <c r="AZ503" s="71"/>
      <c r="BA503" s="72"/>
      <c r="BB503" s="75"/>
    </row>
    <row r="504" ht="16.5" customHeight="1" outlineLevel="1">
      <c r="A504" s="75"/>
      <c r="B504" s="105"/>
      <c r="C504" s="106"/>
      <c r="D504" s="72"/>
      <c r="E504" s="107"/>
      <c r="F504" s="71"/>
      <c r="G504" s="107"/>
      <c r="H504" s="71"/>
      <c r="I504" s="107"/>
      <c r="J504" s="71"/>
      <c r="K504" s="71"/>
      <c r="L504" s="71"/>
      <c r="M504" s="72"/>
      <c r="N504" s="246"/>
      <c r="O504" s="72"/>
      <c r="P504" s="109"/>
      <c r="Q504" s="71"/>
      <c r="R504" s="110"/>
      <c r="S504" s="72"/>
      <c r="T504" s="111"/>
      <c r="U504" s="72"/>
      <c r="V504" s="112"/>
      <c r="W504" s="71"/>
      <c r="X504" s="72"/>
      <c r="Y504" s="112"/>
      <c r="Z504" s="72"/>
      <c r="AA504" s="75"/>
      <c r="AB504" s="169"/>
      <c r="AC504" s="72"/>
      <c r="AD504" s="170"/>
      <c r="AE504" s="72"/>
      <c r="AF504" s="170"/>
      <c r="AG504" s="71"/>
      <c r="AH504" s="72"/>
      <c r="AI504" s="170"/>
      <c r="AJ504" s="71"/>
      <c r="AK504" s="72"/>
      <c r="AL504" s="170"/>
      <c r="AM504" s="72"/>
      <c r="AN504" s="111"/>
      <c r="AO504" s="72"/>
      <c r="AP504" s="156"/>
      <c r="AQ504" s="72"/>
      <c r="AR504" s="156"/>
      <c r="AS504" s="72"/>
      <c r="AT504" s="160"/>
      <c r="AU504" s="72"/>
      <c r="AV504" s="156"/>
      <c r="AW504" s="71"/>
      <c r="AX504" s="72"/>
      <c r="AY504" s="111"/>
      <c r="AZ504" s="71"/>
      <c r="BA504" s="72"/>
      <c r="BB504" s="75"/>
    </row>
    <row r="505" ht="16.5" customHeight="1" outlineLevel="1">
      <c r="A505" s="75"/>
      <c r="B505" s="105"/>
      <c r="C505" s="106"/>
      <c r="D505" s="72"/>
      <c r="E505" s="107"/>
      <c r="F505" s="71"/>
      <c r="G505" s="107"/>
      <c r="H505" s="71"/>
      <c r="I505" s="107"/>
      <c r="J505" s="71"/>
      <c r="K505" s="71"/>
      <c r="L505" s="71"/>
      <c r="M505" s="72"/>
      <c r="N505" s="246"/>
      <c r="O505" s="72"/>
      <c r="P505" s="109"/>
      <c r="Q505" s="71"/>
      <c r="R505" s="110"/>
      <c r="S505" s="72"/>
      <c r="T505" s="111"/>
      <c r="U505" s="72"/>
      <c r="V505" s="112"/>
      <c r="W505" s="71"/>
      <c r="X505" s="72"/>
      <c r="Y505" s="112"/>
      <c r="Z505" s="72"/>
      <c r="AA505" s="75"/>
      <c r="AB505" s="169"/>
      <c r="AC505" s="72"/>
      <c r="AD505" s="170"/>
      <c r="AE505" s="72"/>
      <c r="AF505" s="170"/>
      <c r="AG505" s="71"/>
      <c r="AH505" s="72"/>
      <c r="AI505" s="170"/>
      <c r="AJ505" s="71"/>
      <c r="AK505" s="72"/>
      <c r="AL505" s="170"/>
      <c r="AM505" s="72"/>
      <c r="AN505" s="111"/>
      <c r="AO505" s="72"/>
      <c r="AP505" s="156"/>
      <c r="AQ505" s="72"/>
      <c r="AR505" s="156"/>
      <c r="AS505" s="72"/>
      <c r="AT505" s="160"/>
      <c r="AU505" s="72"/>
      <c r="AV505" s="156"/>
      <c r="AW505" s="71"/>
      <c r="AX505" s="72"/>
      <c r="AY505" s="111"/>
      <c r="AZ505" s="71"/>
      <c r="BA505" s="72"/>
      <c r="BB505" s="75"/>
    </row>
    <row r="506" ht="16.5" customHeight="1" outlineLevel="1">
      <c r="A506" s="75"/>
      <c r="B506" s="105"/>
      <c r="C506" s="106"/>
      <c r="D506" s="72"/>
      <c r="E506" s="107"/>
      <c r="F506" s="71"/>
      <c r="G506" s="107"/>
      <c r="H506" s="71"/>
      <c r="I506" s="107"/>
      <c r="J506" s="71"/>
      <c r="K506" s="71"/>
      <c r="L506" s="71"/>
      <c r="M506" s="72"/>
      <c r="N506" s="246"/>
      <c r="O506" s="72"/>
      <c r="P506" s="109"/>
      <c r="Q506" s="71"/>
      <c r="R506" s="110"/>
      <c r="S506" s="72"/>
      <c r="T506" s="111"/>
      <c r="U506" s="72"/>
      <c r="V506" s="112"/>
      <c r="W506" s="71"/>
      <c r="X506" s="72"/>
      <c r="Y506" s="112"/>
      <c r="Z506" s="72"/>
      <c r="AA506" s="75"/>
      <c r="AB506" s="169"/>
      <c r="AC506" s="72"/>
      <c r="AD506" s="170"/>
      <c r="AE506" s="72"/>
      <c r="AF506" s="170"/>
      <c r="AG506" s="71"/>
      <c r="AH506" s="72"/>
      <c r="AI506" s="170"/>
      <c r="AJ506" s="71"/>
      <c r="AK506" s="72"/>
      <c r="AL506" s="170"/>
      <c r="AM506" s="72"/>
      <c r="AN506" s="111"/>
      <c r="AO506" s="72"/>
      <c r="AP506" s="156"/>
      <c r="AQ506" s="72"/>
      <c r="AR506" s="156"/>
      <c r="AS506" s="72"/>
      <c r="AT506" s="160"/>
      <c r="AU506" s="72"/>
      <c r="AV506" s="156"/>
      <c r="AW506" s="71"/>
      <c r="AX506" s="72"/>
      <c r="AY506" s="111"/>
      <c r="AZ506" s="71"/>
      <c r="BA506" s="72"/>
      <c r="BB506" s="75"/>
    </row>
    <row r="507" ht="16.5" customHeight="1" outlineLevel="1">
      <c r="A507" s="75"/>
      <c r="B507" s="105"/>
      <c r="C507" s="106"/>
      <c r="D507" s="72"/>
      <c r="E507" s="107"/>
      <c r="F507" s="71"/>
      <c r="G507" s="107"/>
      <c r="H507" s="71"/>
      <c r="I507" s="107"/>
      <c r="J507" s="71"/>
      <c r="K507" s="71"/>
      <c r="L507" s="71"/>
      <c r="M507" s="72"/>
      <c r="N507" s="246"/>
      <c r="O507" s="72"/>
      <c r="P507" s="109"/>
      <c r="Q507" s="71"/>
      <c r="R507" s="110"/>
      <c r="S507" s="72"/>
      <c r="T507" s="111"/>
      <c r="U507" s="72"/>
      <c r="V507" s="112"/>
      <c r="W507" s="71"/>
      <c r="X507" s="72"/>
      <c r="Y507" s="112"/>
      <c r="Z507" s="72"/>
      <c r="AA507" s="75"/>
      <c r="AB507" s="169"/>
      <c r="AC507" s="72"/>
      <c r="AD507" s="170"/>
      <c r="AE507" s="72"/>
      <c r="AF507" s="170"/>
      <c r="AG507" s="71"/>
      <c r="AH507" s="72"/>
      <c r="AI507" s="170"/>
      <c r="AJ507" s="71"/>
      <c r="AK507" s="72"/>
      <c r="AL507" s="170"/>
      <c r="AM507" s="72"/>
      <c r="AN507" s="111"/>
      <c r="AO507" s="72"/>
      <c r="AP507" s="156"/>
      <c r="AQ507" s="72"/>
      <c r="AR507" s="156"/>
      <c r="AS507" s="72"/>
      <c r="AT507" s="160"/>
      <c r="AU507" s="72"/>
      <c r="AV507" s="156"/>
      <c r="AW507" s="71"/>
      <c r="AX507" s="72"/>
      <c r="AY507" s="111"/>
      <c r="AZ507" s="71"/>
      <c r="BA507" s="72"/>
      <c r="BB507" s="75"/>
    </row>
    <row r="508" ht="16.5" customHeight="1" outlineLevel="1">
      <c r="A508" s="75"/>
      <c r="B508" s="105"/>
      <c r="C508" s="106"/>
      <c r="D508" s="72"/>
      <c r="E508" s="107"/>
      <c r="F508" s="71"/>
      <c r="G508" s="107"/>
      <c r="H508" s="71"/>
      <c r="I508" s="107"/>
      <c r="J508" s="71"/>
      <c r="K508" s="71"/>
      <c r="L508" s="71"/>
      <c r="M508" s="72"/>
      <c r="N508" s="246"/>
      <c r="O508" s="72"/>
      <c r="P508" s="109"/>
      <c r="Q508" s="71"/>
      <c r="R508" s="110"/>
      <c r="S508" s="72"/>
      <c r="T508" s="111"/>
      <c r="U508" s="72"/>
      <c r="V508" s="112"/>
      <c r="W508" s="71"/>
      <c r="X508" s="72"/>
      <c r="Y508" s="112"/>
      <c r="Z508" s="72"/>
      <c r="AA508" s="75"/>
      <c r="AB508" s="169"/>
      <c r="AC508" s="72"/>
      <c r="AD508" s="170"/>
      <c r="AE508" s="72"/>
      <c r="AF508" s="170"/>
      <c r="AG508" s="71"/>
      <c r="AH508" s="72"/>
      <c r="AI508" s="170"/>
      <c r="AJ508" s="71"/>
      <c r="AK508" s="72"/>
      <c r="AL508" s="170"/>
      <c r="AM508" s="72"/>
      <c r="AN508" s="111"/>
      <c r="AO508" s="72"/>
      <c r="AP508" s="156"/>
      <c r="AQ508" s="72"/>
      <c r="AR508" s="156"/>
      <c r="AS508" s="72"/>
      <c r="AT508" s="160"/>
      <c r="AU508" s="72"/>
      <c r="AV508" s="156"/>
      <c r="AW508" s="71"/>
      <c r="AX508" s="72"/>
      <c r="AY508" s="111"/>
      <c r="AZ508" s="71"/>
      <c r="BA508" s="72"/>
      <c r="BB508" s="75"/>
    </row>
    <row r="509" ht="16.5" customHeight="1" outlineLevel="1">
      <c r="A509" s="75"/>
      <c r="B509" s="105"/>
      <c r="C509" s="106"/>
      <c r="D509" s="72"/>
      <c r="E509" s="107"/>
      <c r="F509" s="71"/>
      <c r="G509" s="107"/>
      <c r="H509" s="71"/>
      <c r="I509" s="107"/>
      <c r="J509" s="71"/>
      <c r="K509" s="71"/>
      <c r="L509" s="71"/>
      <c r="M509" s="72"/>
      <c r="N509" s="246"/>
      <c r="O509" s="72"/>
      <c r="P509" s="109"/>
      <c r="Q509" s="71"/>
      <c r="R509" s="110"/>
      <c r="S509" s="72"/>
      <c r="T509" s="111"/>
      <c r="U509" s="72"/>
      <c r="V509" s="112"/>
      <c r="W509" s="71"/>
      <c r="X509" s="72"/>
      <c r="Y509" s="112"/>
      <c r="Z509" s="72"/>
      <c r="AA509" s="75"/>
      <c r="AB509" s="169"/>
      <c r="AC509" s="72"/>
      <c r="AD509" s="170"/>
      <c r="AE509" s="72"/>
      <c r="AF509" s="170"/>
      <c r="AG509" s="71"/>
      <c r="AH509" s="72"/>
      <c r="AI509" s="170"/>
      <c r="AJ509" s="71"/>
      <c r="AK509" s="72"/>
      <c r="AL509" s="170"/>
      <c r="AM509" s="72"/>
      <c r="AN509" s="111"/>
      <c r="AO509" s="72"/>
      <c r="AP509" s="156"/>
      <c r="AQ509" s="72"/>
      <c r="AR509" s="156"/>
      <c r="AS509" s="72"/>
      <c r="AT509" s="160"/>
      <c r="AU509" s="72"/>
      <c r="AV509" s="156"/>
      <c r="AW509" s="71"/>
      <c r="AX509" s="72"/>
      <c r="AY509" s="111"/>
      <c r="AZ509" s="71"/>
      <c r="BA509" s="72"/>
      <c r="BB509" s="75"/>
    </row>
    <row r="510" ht="16.5" customHeight="1" outlineLevel="1">
      <c r="A510" s="75"/>
      <c r="B510" s="105"/>
      <c r="C510" s="106"/>
      <c r="D510" s="72"/>
      <c r="E510" s="107"/>
      <c r="F510" s="71"/>
      <c r="G510" s="107"/>
      <c r="H510" s="71"/>
      <c r="I510" s="107"/>
      <c r="J510" s="71"/>
      <c r="K510" s="71"/>
      <c r="L510" s="71"/>
      <c r="M510" s="72"/>
      <c r="N510" s="246"/>
      <c r="O510" s="72"/>
      <c r="P510" s="109"/>
      <c r="Q510" s="71"/>
      <c r="R510" s="110"/>
      <c r="S510" s="72"/>
      <c r="T510" s="111"/>
      <c r="U510" s="72"/>
      <c r="V510" s="112"/>
      <c r="W510" s="71"/>
      <c r="X510" s="72"/>
      <c r="Y510" s="112"/>
      <c r="Z510" s="72"/>
      <c r="AA510" s="75"/>
      <c r="AB510" s="169"/>
      <c r="AC510" s="72"/>
      <c r="AD510" s="170"/>
      <c r="AE510" s="72"/>
      <c r="AF510" s="170"/>
      <c r="AG510" s="71"/>
      <c r="AH510" s="72"/>
      <c r="AI510" s="170"/>
      <c r="AJ510" s="71"/>
      <c r="AK510" s="72"/>
      <c r="AL510" s="170"/>
      <c r="AM510" s="72"/>
      <c r="AN510" s="111"/>
      <c r="AO510" s="72"/>
      <c r="AP510" s="156"/>
      <c r="AQ510" s="72"/>
      <c r="AR510" s="156"/>
      <c r="AS510" s="72"/>
      <c r="AT510" s="160"/>
      <c r="AU510" s="72"/>
      <c r="AV510" s="156"/>
      <c r="AW510" s="71"/>
      <c r="AX510" s="72"/>
      <c r="AY510" s="111"/>
      <c r="AZ510" s="71"/>
      <c r="BA510" s="72"/>
      <c r="BB510" s="75"/>
    </row>
    <row r="511" ht="16.5" customHeight="1" outlineLevel="1">
      <c r="A511" s="75"/>
      <c r="B511" s="105"/>
      <c r="C511" s="106"/>
      <c r="D511" s="72"/>
      <c r="E511" s="107"/>
      <c r="F511" s="71"/>
      <c r="G511" s="107"/>
      <c r="H511" s="71"/>
      <c r="I511" s="107"/>
      <c r="J511" s="71"/>
      <c r="K511" s="71"/>
      <c r="L511" s="71"/>
      <c r="M511" s="72"/>
      <c r="N511" s="246"/>
      <c r="O511" s="72"/>
      <c r="P511" s="109"/>
      <c r="Q511" s="71"/>
      <c r="R511" s="110"/>
      <c r="S511" s="72"/>
      <c r="T511" s="111"/>
      <c r="U511" s="72"/>
      <c r="V511" s="112"/>
      <c r="W511" s="71"/>
      <c r="X511" s="72"/>
      <c r="Y511" s="112"/>
      <c r="Z511" s="72"/>
      <c r="AA511" s="75"/>
      <c r="AB511" s="169"/>
      <c r="AC511" s="72"/>
      <c r="AD511" s="170"/>
      <c r="AE511" s="72"/>
      <c r="AF511" s="170"/>
      <c r="AG511" s="71"/>
      <c r="AH511" s="72"/>
      <c r="AI511" s="170"/>
      <c r="AJ511" s="71"/>
      <c r="AK511" s="72"/>
      <c r="AL511" s="170"/>
      <c r="AM511" s="72"/>
      <c r="AN511" s="111"/>
      <c r="AO511" s="72"/>
      <c r="AP511" s="156"/>
      <c r="AQ511" s="72"/>
      <c r="AR511" s="156"/>
      <c r="AS511" s="72"/>
      <c r="AT511" s="160"/>
      <c r="AU511" s="72"/>
      <c r="AV511" s="156"/>
      <c r="AW511" s="71"/>
      <c r="AX511" s="72"/>
      <c r="AY511" s="111"/>
      <c r="AZ511" s="71"/>
      <c r="BA511" s="72"/>
      <c r="BB511" s="75"/>
    </row>
    <row r="512" ht="16.5" customHeight="1" outlineLevel="1">
      <c r="A512" s="75"/>
      <c r="B512" s="105"/>
      <c r="C512" s="106"/>
      <c r="D512" s="72"/>
      <c r="E512" s="107"/>
      <c r="F512" s="71"/>
      <c r="G512" s="107"/>
      <c r="H512" s="71"/>
      <c r="I512" s="107"/>
      <c r="J512" s="71"/>
      <c r="K512" s="71"/>
      <c r="L512" s="71"/>
      <c r="M512" s="72"/>
      <c r="N512" s="246"/>
      <c r="O512" s="72"/>
      <c r="P512" s="109"/>
      <c r="Q512" s="71"/>
      <c r="R512" s="110"/>
      <c r="S512" s="72"/>
      <c r="T512" s="111"/>
      <c r="U512" s="72"/>
      <c r="V512" s="112"/>
      <c r="W512" s="71"/>
      <c r="X512" s="72"/>
      <c r="Y512" s="112"/>
      <c r="Z512" s="72"/>
      <c r="AA512" s="75"/>
      <c r="AB512" s="169"/>
      <c r="AC512" s="72"/>
      <c r="AD512" s="170"/>
      <c r="AE512" s="72"/>
      <c r="AF512" s="170"/>
      <c r="AG512" s="71"/>
      <c r="AH512" s="72"/>
      <c r="AI512" s="170"/>
      <c r="AJ512" s="71"/>
      <c r="AK512" s="72"/>
      <c r="AL512" s="170"/>
      <c r="AM512" s="72"/>
      <c r="AN512" s="111"/>
      <c r="AO512" s="72"/>
      <c r="AP512" s="156"/>
      <c r="AQ512" s="72"/>
      <c r="AR512" s="156"/>
      <c r="AS512" s="72"/>
      <c r="AT512" s="160"/>
      <c r="AU512" s="72"/>
      <c r="AV512" s="156"/>
      <c r="AW512" s="71"/>
      <c r="AX512" s="72"/>
      <c r="AY512" s="111"/>
      <c r="AZ512" s="71"/>
      <c r="BA512" s="72"/>
      <c r="BB512" s="75"/>
    </row>
    <row r="513" ht="16.5" customHeight="1" outlineLevel="1">
      <c r="A513" s="75"/>
      <c r="B513" s="105"/>
      <c r="C513" s="106"/>
      <c r="D513" s="72"/>
      <c r="E513" s="107"/>
      <c r="F513" s="71"/>
      <c r="G513" s="107"/>
      <c r="H513" s="71"/>
      <c r="I513" s="107"/>
      <c r="J513" s="71"/>
      <c r="K513" s="71"/>
      <c r="L513" s="71"/>
      <c r="M513" s="72"/>
      <c r="N513" s="246"/>
      <c r="O513" s="72"/>
      <c r="P513" s="109"/>
      <c r="Q513" s="71"/>
      <c r="R513" s="110"/>
      <c r="S513" s="72"/>
      <c r="T513" s="111"/>
      <c r="U513" s="72"/>
      <c r="V513" s="112"/>
      <c r="W513" s="71"/>
      <c r="X513" s="72"/>
      <c r="Y513" s="112"/>
      <c r="Z513" s="72"/>
      <c r="AA513" s="75"/>
      <c r="AB513" s="169"/>
      <c r="AC513" s="72"/>
      <c r="AD513" s="170"/>
      <c r="AE513" s="72"/>
      <c r="AF513" s="170"/>
      <c r="AG513" s="71"/>
      <c r="AH513" s="72"/>
      <c r="AI513" s="170"/>
      <c r="AJ513" s="71"/>
      <c r="AK513" s="72"/>
      <c r="AL513" s="170"/>
      <c r="AM513" s="72"/>
      <c r="AN513" s="111"/>
      <c r="AO513" s="72"/>
      <c r="AP513" s="156"/>
      <c r="AQ513" s="72"/>
      <c r="AR513" s="156"/>
      <c r="AS513" s="72"/>
      <c r="AT513" s="160"/>
      <c r="AU513" s="72"/>
      <c r="AV513" s="156"/>
      <c r="AW513" s="71"/>
      <c r="AX513" s="72"/>
      <c r="AY513" s="111"/>
      <c r="AZ513" s="71"/>
      <c r="BA513" s="72"/>
      <c r="BB513" s="75"/>
    </row>
    <row r="514" ht="16.5" customHeight="1" outlineLevel="1">
      <c r="A514" s="75"/>
      <c r="B514" s="105"/>
      <c r="C514" s="106"/>
      <c r="D514" s="72"/>
      <c r="E514" s="107"/>
      <c r="F514" s="71"/>
      <c r="G514" s="107"/>
      <c r="H514" s="71"/>
      <c r="I514" s="107"/>
      <c r="J514" s="71"/>
      <c r="K514" s="71"/>
      <c r="L514" s="71"/>
      <c r="M514" s="72"/>
      <c r="N514" s="246"/>
      <c r="O514" s="72"/>
      <c r="P514" s="109"/>
      <c r="Q514" s="71"/>
      <c r="R514" s="110"/>
      <c r="S514" s="72"/>
      <c r="T514" s="111"/>
      <c r="U514" s="72"/>
      <c r="V514" s="112"/>
      <c r="W514" s="71"/>
      <c r="X514" s="72"/>
      <c r="Y514" s="112"/>
      <c r="Z514" s="72"/>
      <c r="AA514" s="75"/>
      <c r="AB514" s="169"/>
      <c r="AC514" s="72"/>
      <c r="AD514" s="170"/>
      <c r="AE514" s="72"/>
      <c r="AF514" s="170"/>
      <c r="AG514" s="71"/>
      <c r="AH514" s="72"/>
      <c r="AI514" s="170"/>
      <c r="AJ514" s="71"/>
      <c r="AK514" s="72"/>
      <c r="AL514" s="170"/>
      <c r="AM514" s="72"/>
      <c r="AN514" s="111"/>
      <c r="AO514" s="72"/>
      <c r="AP514" s="156"/>
      <c r="AQ514" s="72"/>
      <c r="AR514" s="156"/>
      <c r="AS514" s="72"/>
      <c r="AT514" s="160"/>
      <c r="AU514" s="72"/>
      <c r="AV514" s="156"/>
      <c r="AW514" s="71"/>
      <c r="AX514" s="72"/>
      <c r="AY514" s="111"/>
      <c r="AZ514" s="71"/>
      <c r="BA514" s="72"/>
      <c r="BB514" s="75"/>
    </row>
    <row r="515" ht="16.5" customHeight="1" outlineLevel="1">
      <c r="A515" s="75"/>
      <c r="B515" s="105"/>
      <c r="C515" s="106"/>
      <c r="D515" s="72"/>
      <c r="E515" s="107"/>
      <c r="F515" s="71"/>
      <c r="G515" s="107"/>
      <c r="H515" s="71"/>
      <c r="I515" s="107"/>
      <c r="J515" s="71"/>
      <c r="K515" s="71"/>
      <c r="L515" s="71"/>
      <c r="M515" s="72"/>
      <c r="N515" s="246"/>
      <c r="O515" s="72"/>
      <c r="P515" s="109"/>
      <c r="Q515" s="71"/>
      <c r="R515" s="110"/>
      <c r="S515" s="72"/>
      <c r="T515" s="111"/>
      <c r="U515" s="72"/>
      <c r="V515" s="112"/>
      <c r="W515" s="71"/>
      <c r="X515" s="72"/>
      <c r="Y515" s="112"/>
      <c r="Z515" s="72"/>
      <c r="AA515" s="75"/>
      <c r="AB515" s="169"/>
      <c r="AC515" s="72"/>
      <c r="AD515" s="170"/>
      <c r="AE515" s="72"/>
      <c r="AF515" s="170"/>
      <c r="AG515" s="71"/>
      <c r="AH515" s="72"/>
      <c r="AI515" s="170"/>
      <c r="AJ515" s="71"/>
      <c r="AK515" s="72"/>
      <c r="AL515" s="170"/>
      <c r="AM515" s="72"/>
      <c r="AN515" s="111"/>
      <c r="AO515" s="72"/>
      <c r="AP515" s="156"/>
      <c r="AQ515" s="72"/>
      <c r="AR515" s="156"/>
      <c r="AS515" s="72"/>
      <c r="AT515" s="160"/>
      <c r="AU515" s="72"/>
      <c r="AV515" s="156"/>
      <c r="AW515" s="71"/>
      <c r="AX515" s="72"/>
      <c r="AY515" s="111"/>
      <c r="AZ515" s="71"/>
      <c r="BA515" s="72"/>
      <c r="BB515" s="75"/>
    </row>
    <row r="516" ht="16.5" customHeight="1" outlineLevel="1">
      <c r="A516" s="75"/>
      <c r="B516" s="105"/>
      <c r="C516" s="106"/>
      <c r="D516" s="72"/>
      <c r="E516" s="107"/>
      <c r="F516" s="71"/>
      <c r="G516" s="107"/>
      <c r="H516" s="71"/>
      <c r="I516" s="107"/>
      <c r="J516" s="71"/>
      <c r="K516" s="71"/>
      <c r="L516" s="71"/>
      <c r="M516" s="72"/>
      <c r="N516" s="246"/>
      <c r="O516" s="72"/>
      <c r="P516" s="109"/>
      <c r="Q516" s="71"/>
      <c r="R516" s="110"/>
      <c r="S516" s="72"/>
      <c r="T516" s="111"/>
      <c r="U516" s="72"/>
      <c r="V516" s="112"/>
      <c r="W516" s="71"/>
      <c r="X516" s="72"/>
      <c r="Y516" s="112"/>
      <c r="Z516" s="72"/>
      <c r="AA516" s="75"/>
      <c r="AB516" s="169"/>
      <c r="AC516" s="72"/>
      <c r="AD516" s="170"/>
      <c r="AE516" s="72"/>
      <c r="AF516" s="170"/>
      <c r="AG516" s="71"/>
      <c r="AH516" s="72"/>
      <c r="AI516" s="170"/>
      <c r="AJ516" s="71"/>
      <c r="AK516" s="72"/>
      <c r="AL516" s="170"/>
      <c r="AM516" s="72"/>
      <c r="AN516" s="111"/>
      <c r="AO516" s="72"/>
      <c r="AP516" s="156"/>
      <c r="AQ516" s="72"/>
      <c r="AR516" s="156"/>
      <c r="AS516" s="72"/>
      <c r="AT516" s="160"/>
      <c r="AU516" s="72"/>
      <c r="AV516" s="156"/>
      <c r="AW516" s="71"/>
      <c r="AX516" s="72"/>
      <c r="AY516" s="111"/>
      <c r="AZ516" s="71"/>
      <c r="BA516" s="72"/>
      <c r="BB516" s="75"/>
    </row>
    <row r="517" ht="16.5" customHeight="1" outlineLevel="1">
      <c r="A517" s="75"/>
      <c r="B517" s="105"/>
      <c r="C517" s="106"/>
      <c r="D517" s="72"/>
      <c r="E517" s="107"/>
      <c r="F517" s="71"/>
      <c r="G517" s="107"/>
      <c r="H517" s="71"/>
      <c r="I517" s="107"/>
      <c r="J517" s="71"/>
      <c r="K517" s="71"/>
      <c r="L517" s="71"/>
      <c r="M517" s="72"/>
      <c r="N517" s="246"/>
      <c r="O517" s="72"/>
      <c r="P517" s="109"/>
      <c r="Q517" s="71"/>
      <c r="R517" s="110"/>
      <c r="S517" s="72"/>
      <c r="T517" s="111"/>
      <c r="U517" s="72"/>
      <c r="V517" s="112"/>
      <c r="W517" s="71"/>
      <c r="X517" s="72"/>
      <c r="Y517" s="112"/>
      <c r="Z517" s="72"/>
      <c r="AA517" s="75"/>
      <c r="AB517" s="169"/>
      <c r="AC517" s="72"/>
      <c r="AD517" s="170"/>
      <c r="AE517" s="72"/>
      <c r="AF517" s="170"/>
      <c r="AG517" s="71"/>
      <c r="AH517" s="72"/>
      <c r="AI517" s="170"/>
      <c r="AJ517" s="71"/>
      <c r="AK517" s="72"/>
      <c r="AL517" s="170"/>
      <c r="AM517" s="72"/>
      <c r="AN517" s="111"/>
      <c r="AO517" s="72"/>
      <c r="AP517" s="156"/>
      <c r="AQ517" s="72"/>
      <c r="AR517" s="156"/>
      <c r="AS517" s="72"/>
      <c r="AT517" s="160"/>
      <c r="AU517" s="72"/>
      <c r="AV517" s="156"/>
      <c r="AW517" s="71"/>
      <c r="AX517" s="72"/>
      <c r="AY517" s="111"/>
      <c r="AZ517" s="71"/>
      <c r="BA517" s="72"/>
      <c r="BB517" s="75"/>
    </row>
    <row r="518" ht="16.5" customHeight="1" outlineLevel="1">
      <c r="A518" s="75"/>
      <c r="B518" s="105"/>
      <c r="C518" s="106"/>
      <c r="D518" s="72"/>
      <c r="E518" s="107"/>
      <c r="F518" s="71"/>
      <c r="G518" s="107"/>
      <c r="H518" s="71"/>
      <c r="I518" s="107"/>
      <c r="J518" s="71"/>
      <c r="K518" s="71"/>
      <c r="L518" s="71"/>
      <c r="M518" s="72"/>
      <c r="N518" s="246"/>
      <c r="O518" s="72"/>
      <c r="P518" s="109"/>
      <c r="Q518" s="71"/>
      <c r="R518" s="110"/>
      <c r="S518" s="72"/>
      <c r="T518" s="111"/>
      <c r="U518" s="72"/>
      <c r="V518" s="112"/>
      <c r="W518" s="71"/>
      <c r="X518" s="72"/>
      <c r="Y518" s="112"/>
      <c r="Z518" s="72"/>
      <c r="AA518" s="75"/>
      <c r="AB518" s="169"/>
      <c r="AC518" s="72"/>
      <c r="AD518" s="170"/>
      <c r="AE518" s="72"/>
      <c r="AF518" s="170"/>
      <c r="AG518" s="71"/>
      <c r="AH518" s="72"/>
      <c r="AI518" s="170"/>
      <c r="AJ518" s="71"/>
      <c r="AK518" s="72"/>
      <c r="AL518" s="170"/>
      <c r="AM518" s="72"/>
      <c r="AN518" s="111"/>
      <c r="AO518" s="72"/>
      <c r="AP518" s="156"/>
      <c r="AQ518" s="72"/>
      <c r="AR518" s="156"/>
      <c r="AS518" s="72"/>
      <c r="AT518" s="160"/>
      <c r="AU518" s="72"/>
      <c r="AV518" s="156"/>
      <c r="AW518" s="71"/>
      <c r="AX518" s="72"/>
      <c r="AY518" s="111"/>
      <c r="AZ518" s="71"/>
      <c r="BA518" s="72"/>
      <c r="BB518" s="75"/>
    </row>
    <row r="519" ht="16.5" customHeight="1" outlineLevel="1">
      <c r="A519" s="75"/>
      <c r="B519" s="105"/>
      <c r="C519" s="106"/>
      <c r="D519" s="72"/>
      <c r="E519" s="107"/>
      <c r="F519" s="71"/>
      <c r="G519" s="107"/>
      <c r="H519" s="71"/>
      <c r="I519" s="107"/>
      <c r="J519" s="71"/>
      <c r="K519" s="71"/>
      <c r="L519" s="71"/>
      <c r="M519" s="72"/>
      <c r="N519" s="246"/>
      <c r="O519" s="72"/>
      <c r="P519" s="109"/>
      <c r="Q519" s="71"/>
      <c r="R519" s="110"/>
      <c r="S519" s="72"/>
      <c r="T519" s="111"/>
      <c r="U519" s="72"/>
      <c r="V519" s="112"/>
      <c r="W519" s="71"/>
      <c r="X519" s="72"/>
      <c r="Y519" s="112"/>
      <c r="Z519" s="72"/>
      <c r="AA519" s="75"/>
      <c r="AB519" s="169"/>
      <c r="AC519" s="72"/>
      <c r="AD519" s="170"/>
      <c r="AE519" s="72"/>
      <c r="AF519" s="170"/>
      <c r="AG519" s="71"/>
      <c r="AH519" s="72"/>
      <c r="AI519" s="170"/>
      <c r="AJ519" s="71"/>
      <c r="AK519" s="72"/>
      <c r="AL519" s="170"/>
      <c r="AM519" s="72"/>
      <c r="AN519" s="111"/>
      <c r="AO519" s="72"/>
      <c r="AP519" s="156"/>
      <c r="AQ519" s="72"/>
      <c r="AR519" s="156"/>
      <c r="AS519" s="72"/>
      <c r="AT519" s="160"/>
      <c r="AU519" s="72"/>
      <c r="AV519" s="156"/>
      <c r="AW519" s="71"/>
      <c r="AX519" s="72"/>
      <c r="AY519" s="111"/>
      <c r="AZ519" s="71"/>
      <c r="BA519" s="72"/>
      <c r="BB519" s="75"/>
    </row>
    <row r="520" ht="16.5" customHeight="1" outlineLevel="1">
      <c r="A520" s="75"/>
      <c r="B520" s="105"/>
      <c r="C520" s="106"/>
      <c r="D520" s="72"/>
      <c r="E520" s="107"/>
      <c r="F520" s="71"/>
      <c r="G520" s="107"/>
      <c r="H520" s="71"/>
      <c r="I520" s="107"/>
      <c r="J520" s="71"/>
      <c r="K520" s="71"/>
      <c r="L520" s="71"/>
      <c r="M520" s="72"/>
      <c r="N520" s="246"/>
      <c r="O520" s="72"/>
      <c r="P520" s="109"/>
      <c r="Q520" s="71"/>
      <c r="R520" s="110"/>
      <c r="S520" s="72"/>
      <c r="T520" s="111"/>
      <c r="U520" s="72"/>
      <c r="V520" s="112"/>
      <c r="W520" s="71"/>
      <c r="X520" s="72"/>
      <c r="Y520" s="112"/>
      <c r="Z520" s="72"/>
      <c r="AA520" s="75"/>
      <c r="AB520" s="169"/>
      <c r="AC520" s="72"/>
      <c r="AD520" s="170"/>
      <c r="AE520" s="72"/>
      <c r="AF520" s="170"/>
      <c r="AG520" s="71"/>
      <c r="AH520" s="72"/>
      <c r="AI520" s="170"/>
      <c r="AJ520" s="71"/>
      <c r="AK520" s="72"/>
      <c r="AL520" s="170"/>
      <c r="AM520" s="72"/>
      <c r="AN520" s="111"/>
      <c r="AO520" s="72"/>
      <c r="AP520" s="156"/>
      <c r="AQ520" s="72"/>
      <c r="AR520" s="156"/>
      <c r="AS520" s="72"/>
      <c r="AT520" s="160"/>
      <c r="AU520" s="72"/>
      <c r="AV520" s="156"/>
      <c r="AW520" s="71"/>
      <c r="AX520" s="72"/>
      <c r="AY520" s="111"/>
      <c r="AZ520" s="71"/>
      <c r="BA520" s="72"/>
      <c r="BB520" s="75"/>
    </row>
    <row r="521" ht="16.5" customHeight="1" outlineLevel="1">
      <c r="A521" s="75"/>
      <c r="B521" s="105"/>
      <c r="C521" s="106"/>
      <c r="D521" s="72"/>
      <c r="E521" s="107"/>
      <c r="F521" s="71"/>
      <c r="G521" s="107"/>
      <c r="H521" s="71"/>
      <c r="I521" s="107"/>
      <c r="J521" s="71"/>
      <c r="K521" s="71"/>
      <c r="L521" s="71"/>
      <c r="M521" s="72"/>
      <c r="N521" s="246"/>
      <c r="O521" s="72"/>
      <c r="P521" s="109"/>
      <c r="Q521" s="71"/>
      <c r="R521" s="110"/>
      <c r="S521" s="72"/>
      <c r="T521" s="111"/>
      <c r="U521" s="72"/>
      <c r="V521" s="112"/>
      <c r="W521" s="71"/>
      <c r="X521" s="72"/>
      <c r="Y521" s="112"/>
      <c r="Z521" s="72"/>
      <c r="AA521" s="75"/>
      <c r="AB521" s="169"/>
      <c r="AC521" s="72"/>
      <c r="AD521" s="170"/>
      <c r="AE521" s="72"/>
      <c r="AF521" s="170"/>
      <c r="AG521" s="71"/>
      <c r="AH521" s="72"/>
      <c r="AI521" s="170"/>
      <c r="AJ521" s="71"/>
      <c r="AK521" s="72"/>
      <c r="AL521" s="170"/>
      <c r="AM521" s="72"/>
      <c r="AN521" s="111"/>
      <c r="AO521" s="72"/>
      <c r="AP521" s="156"/>
      <c r="AQ521" s="72"/>
      <c r="AR521" s="156"/>
      <c r="AS521" s="72"/>
      <c r="AT521" s="160"/>
      <c r="AU521" s="72"/>
      <c r="AV521" s="156"/>
      <c r="AW521" s="71"/>
      <c r="AX521" s="72"/>
      <c r="AY521" s="111"/>
      <c r="AZ521" s="71"/>
      <c r="BA521" s="72"/>
      <c r="BB521" s="75"/>
    </row>
    <row r="522" ht="16.5" customHeight="1" outlineLevel="1">
      <c r="A522" s="75"/>
      <c r="B522" s="105"/>
      <c r="C522" s="106"/>
      <c r="D522" s="72"/>
      <c r="E522" s="107"/>
      <c r="F522" s="71"/>
      <c r="G522" s="107"/>
      <c r="H522" s="71"/>
      <c r="I522" s="107"/>
      <c r="J522" s="71"/>
      <c r="K522" s="71"/>
      <c r="L522" s="71"/>
      <c r="M522" s="72"/>
      <c r="N522" s="246"/>
      <c r="O522" s="72"/>
      <c r="P522" s="109"/>
      <c r="Q522" s="71"/>
      <c r="R522" s="110"/>
      <c r="S522" s="72"/>
      <c r="T522" s="111"/>
      <c r="U522" s="72"/>
      <c r="V522" s="112"/>
      <c r="W522" s="71"/>
      <c r="X522" s="72"/>
      <c r="Y522" s="112"/>
      <c r="Z522" s="72"/>
      <c r="AA522" s="75"/>
      <c r="AB522" s="169"/>
      <c r="AC522" s="72"/>
      <c r="AD522" s="170"/>
      <c r="AE522" s="72"/>
      <c r="AF522" s="170"/>
      <c r="AG522" s="71"/>
      <c r="AH522" s="72"/>
      <c r="AI522" s="170"/>
      <c r="AJ522" s="71"/>
      <c r="AK522" s="72"/>
      <c r="AL522" s="170"/>
      <c r="AM522" s="72"/>
      <c r="AN522" s="111"/>
      <c r="AO522" s="72"/>
      <c r="AP522" s="156"/>
      <c r="AQ522" s="72"/>
      <c r="AR522" s="156"/>
      <c r="AS522" s="72"/>
      <c r="AT522" s="160"/>
      <c r="AU522" s="72"/>
      <c r="AV522" s="156"/>
      <c r="AW522" s="71"/>
      <c r="AX522" s="72"/>
      <c r="AY522" s="111"/>
      <c r="AZ522" s="71"/>
      <c r="BA522" s="72"/>
      <c r="BB522" s="75"/>
    </row>
    <row r="523" ht="16.5" customHeight="1" outlineLevel="1">
      <c r="A523" s="75"/>
      <c r="B523" s="105"/>
      <c r="C523" s="106"/>
      <c r="D523" s="72"/>
      <c r="E523" s="107"/>
      <c r="F523" s="71"/>
      <c r="G523" s="107"/>
      <c r="H523" s="71"/>
      <c r="I523" s="107"/>
      <c r="J523" s="71"/>
      <c r="K523" s="71"/>
      <c r="L523" s="71"/>
      <c r="M523" s="72"/>
      <c r="N523" s="246"/>
      <c r="O523" s="72"/>
      <c r="P523" s="109"/>
      <c r="Q523" s="71"/>
      <c r="R523" s="110"/>
      <c r="S523" s="72"/>
      <c r="T523" s="111"/>
      <c r="U523" s="72"/>
      <c r="V523" s="112"/>
      <c r="W523" s="71"/>
      <c r="X523" s="72"/>
      <c r="Y523" s="112"/>
      <c r="Z523" s="72"/>
      <c r="AA523" s="75"/>
      <c r="AB523" s="169"/>
      <c r="AC523" s="72"/>
      <c r="AD523" s="170"/>
      <c r="AE523" s="72"/>
      <c r="AF523" s="170"/>
      <c r="AG523" s="71"/>
      <c r="AH523" s="72"/>
      <c r="AI523" s="170"/>
      <c r="AJ523" s="71"/>
      <c r="AK523" s="72"/>
      <c r="AL523" s="170"/>
      <c r="AM523" s="72"/>
      <c r="AN523" s="111"/>
      <c r="AO523" s="72"/>
      <c r="AP523" s="156"/>
      <c r="AQ523" s="72"/>
      <c r="AR523" s="156"/>
      <c r="AS523" s="72"/>
      <c r="AT523" s="160"/>
      <c r="AU523" s="72"/>
      <c r="AV523" s="156"/>
      <c r="AW523" s="71"/>
      <c r="AX523" s="72"/>
      <c r="AY523" s="111"/>
      <c r="AZ523" s="71"/>
      <c r="BA523" s="72"/>
      <c r="BB523" s="75"/>
    </row>
    <row r="524" ht="16.5" customHeight="1" outlineLevel="1">
      <c r="A524" s="75"/>
      <c r="B524" s="105"/>
      <c r="C524" s="106"/>
      <c r="D524" s="72"/>
      <c r="E524" s="107"/>
      <c r="F524" s="71"/>
      <c r="G524" s="107"/>
      <c r="H524" s="71"/>
      <c r="I524" s="107"/>
      <c r="J524" s="71"/>
      <c r="K524" s="71"/>
      <c r="L524" s="71"/>
      <c r="M524" s="72"/>
      <c r="N524" s="246"/>
      <c r="O524" s="72"/>
      <c r="P524" s="109"/>
      <c r="Q524" s="71"/>
      <c r="R524" s="110"/>
      <c r="S524" s="72"/>
      <c r="T524" s="111"/>
      <c r="U524" s="72"/>
      <c r="V524" s="112"/>
      <c r="W524" s="71"/>
      <c r="X524" s="72"/>
      <c r="Y524" s="112"/>
      <c r="Z524" s="72"/>
      <c r="AA524" s="75"/>
      <c r="AB524" s="169"/>
      <c r="AC524" s="72"/>
      <c r="AD524" s="170"/>
      <c r="AE524" s="72"/>
      <c r="AF524" s="170"/>
      <c r="AG524" s="71"/>
      <c r="AH524" s="72"/>
      <c r="AI524" s="170"/>
      <c r="AJ524" s="71"/>
      <c r="AK524" s="72"/>
      <c r="AL524" s="170"/>
      <c r="AM524" s="72"/>
      <c r="AN524" s="111"/>
      <c r="AO524" s="72"/>
      <c r="AP524" s="156"/>
      <c r="AQ524" s="72"/>
      <c r="AR524" s="156"/>
      <c r="AS524" s="72"/>
      <c r="AT524" s="160"/>
      <c r="AU524" s="72"/>
      <c r="AV524" s="156"/>
      <c r="AW524" s="71"/>
      <c r="AX524" s="72"/>
      <c r="AY524" s="111"/>
      <c r="AZ524" s="71"/>
      <c r="BA524" s="72"/>
      <c r="BB524" s="75"/>
    </row>
    <row r="525" ht="16.5" customHeight="1" outlineLevel="1">
      <c r="A525" s="75"/>
      <c r="B525" s="105"/>
      <c r="C525" s="106"/>
      <c r="D525" s="72"/>
      <c r="E525" s="107"/>
      <c r="F525" s="71"/>
      <c r="G525" s="107"/>
      <c r="H525" s="71"/>
      <c r="I525" s="107"/>
      <c r="J525" s="71"/>
      <c r="K525" s="71"/>
      <c r="L525" s="71"/>
      <c r="M525" s="72"/>
      <c r="N525" s="246"/>
      <c r="O525" s="72"/>
      <c r="P525" s="109"/>
      <c r="Q525" s="71"/>
      <c r="R525" s="110"/>
      <c r="S525" s="72"/>
      <c r="T525" s="111"/>
      <c r="U525" s="72"/>
      <c r="V525" s="112"/>
      <c r="W525" s="71"/>
      <c r="X525" s="72"/>
      <c r="Y525" s="112"/>
      <c r="Z525" s="72"/>
      <c r="AA525" s="75"/>
      <c r="AB525" s="169"/>
      <c r="AC525" s="72"/>
      <c r="AD525" s="170"/>
      <c r="AE525" s="72"/>
      <c r="AF525" s="170"/>
      <c r="AG525" s="71"/>
      <c r="AH525" s="72"/>
      <c r="AI525" s="170"/>
      <c r="AJ525" s="71"/>
      <c r="AK525" s="72"/>
      <c r="AL525" s="170"/>
      <c r="AM525" s="72"/>
      <c r="AN525" s="111"/>
      <c r="AO525" s="72"/>
      <c r="AP525" s="156"/>
      <c r="AQ525" s="72"/>
      <c r="AR525" s="156"/>
      <c r="AS525" s="72"/>
      <c r="AT525" s="160"/>
      <c r="AU525" s="72"/>
      <c r="AV525" s="156"/>
      <c r="AW525" s="71"/>
      <c r="AX525" s="72"/>
      <c r="AY525" s="111"/>
      <c r="AZ525" s="71"/>
      <c r="BA525" s="72"/>
      <c r="BB525" s="75"/>
    </row>
    <row r="526" ht="16.5" customHeight="1" outlineLevel="1">
      <c r="A526" s="75"/>
      <c r="B526" s="105"/>
      <c r="C526" s="106"/>
      <c r="D526" s="72"/>
      <c r="E526" s="107"/>
      <c r="F526" s="71"/>
      <c r="G526" s="107"/>
      <c r="H526" s="71"/>
      <c r="I526" s="107"/>
      <c r="J526" s="71"/>
      <c r="K526" s="71"/>
      <c r="L526" s="71"/>
      <c r="M526" s="72"/>
      <c r="N526" s="246"/>
      <c r="O526" s="72"/>
      <c r="P526" s="109"/>
      <c r="Q526" s="71"/>
      <c r="R526" s="110"/>
      <c r="S526" s="72"/>
      <c r="T526" s="111"/>
      <c r="U526" s="72"/>
      <c r="V526" s="112"/>
      <c r="W526" s="71"/>
      <c r="X526" s="72"/>
      <c r="Y526" s="112"/>
      <c r="Z526" s="72"/>
      <c r="AA526" s="75"/>
      <c r="AB526" s="169"/>
      <c r="AC526" s="72"/>
      <c r="AD526" s="170"/>
      <c r="AE526" s="72"/>
      <c r="AF526" s="170"/>
      <c r="AG526" s="71"/>
      <c r="AH526" s="72"/>
      <c r="AI526" s="170"/>
      <c r="AJ526" s="71"/>
      <c r="AK526" s="72"/>
      <c r="AL526" s="170"/>
      <c r="AM526" s="72"/>
      <c r="AN526" s="111"/>
      <c r="AO526" s="72"/>
      <c r="AP526" s="156"/>
      <c r="AQ526" s="72"/>
      <c r="AR526" s="156"/>
      <c r="AS526" s="72"/>
      <c r="AT526" s="160"/>
      <c r="AU526" s="72"/>
      <c r="AV526" s="156"/>
      <c r="AW526" s="71"/>
      <c r="AX526" s="72"/>
      <c r="AY526" s="111"/>
      <c r="AZ526" s="71"/>
      <c r="BA526" s="72"/>
      <c r="BB526" s="75"/>
    </row>
    <row r="527" ht="16.5" customHeight="1" outlineLevel="1">
      <c r="A527" s="75"/>
      <c r="B527" s="105"/>
      <c r="C527" s="106"/>
      <c r="D527" s="72"/>
      <c r="E527" s="107"/>
      <c r="F527" s="71"/>
      <c r="G527" s="107"/>
      <c r="H527" s="71"/>
      <c r="I527" s="107"/>
      <c r="J527" s="71"/>
      <c r="K527" s="71"/>
      <c r="L527" s="71"/>
      <c r="M527" s="72"/>
      <c r="N527" s="246"/>
      <c r="O527" s="72"/>
      <c r="P527" s="109"/>
      <c r="Q527" s="71"/>
      <c r="R527" s="110"/>
      <c r="S527" s="72"/>
      <c r="T527" s="111"/>
      <c r="U527" s="72"/>
      <c r="V527" s="112"/>
      <c r="W527" s="71"/>
      <c r="X527" s="72"/>
      <c r="Y527" s="112"/>
      <c r="Z527" s="72"/>
      <c r="AA527" s="75"/>
      <c r="AB527" s="169"/>
      <c r="AC527" s="72"/>
      <c r="AD527" s="170"/>
      <c r="AE527" s="72"/>
      <c r="AF527" s="170"/>
      <c r="AG527" s="71"/>
      <c r="AH527" s="72"/>
      <c r="AI527" s="170"/>
      <c r="AJ527" s="71"/>
      <c r="AK527" s="72"/>
      <c r="AL527" s="170"/>
      <c r="AM527" s="72"/>
      <c r="AN527" s="111"/>
      <c r="AO527" s="72"/>
      <c r="AP527" s="156"/>
      <c r="AQ527" s="72"/>
      <c r="AR527" s="156"/>
      <c r="AS527" s="72"/>
      <c r="AT527" s="160"/>
      <c r="AU527" s="72"/>
      <c r="AV527" s="156"/>
      <c r="AW527" s="71"/>
      <c r="AX527" s="72"/>
      <c r="AY527" s="111"/>
      <c r="AZ527" s="71"/>
      <c r="BA527" s="72"/>
      <c r="BB527" s="75"/>
    </row>
    <row r="528" ht="16.5" customHeight="1" outlineLevel="1">
      <c r="A528" s="75"/>
      <c r="B528" s="105"/>
      <c r="C528" s="106"/>
      <c r="D528" s="72"/>
      <c r="E528" s="107"/>
      <c r="F528" s="71"/>
      <c r="G528" s="107"/>
      <c r="H528" s="71"/>
      <c r="I528" s="107"/>
      <c r="J528" s="71"/>
      <c r="K528" s="71"/>
      <c r="L528" s="71"/>
      <c r="M528" s="72"/>
      <c r="N528" s="246"/>
      <c r="O528" s="72"/>
      <c r="P528" s="109"/>
      <c r="Q528" s="71"/>
      <c r="R528" s="110"/>
      <c r="S528" s="72"/>
      <c r="T528" s="111"/>
      <c r="U528" s="72"/>
      <c r="V528" s="112"/>
      <c r="W528" s="71"/>
      <c r="X528" s="72"/>
      <c r="Y528" s="112"/>
      <c r="Z528" s="72"/>
      <c r="AA528" s="75"/>
      <c r="AB528" s="169"/>
      <c r="AC528" s="72"/>
      <c r="AD528" s="170"/>
      <c r="AE528" s="72"/>
      <c r="AF528" s="170"/>
      <c r="AG528" s="71"/>
      <c r="AH528" s="72"/>
      <c r="AI528" s="170"/>
      <c r="AJ528" s="71"/>
      <c r="AK528" s="72"/>
      <c r="AL528" s="170"/>
      <c r="AM528" s="72"/>
      <c r="AN528" s="111"/>
      <c r="AO528" s="72"/>
      <c r="AP528" s="156"/>
      <c r="AQ528" s="72"/>
      <c r="AR528" s="156"/>
      <c r="AS528" s="72"/>
      <c r="AT528" s="160"/>
      <c r="AU528" s="72"/>
      <c r="AV528" s="156"/>
      <c r="AW528" s="71"/>
      <c r="AX528" s="72"/>
      <c r="AY528" s="111"/>
      <c r="AZ528" s="71"/>
      <c r="BA528" s="72"/>
      <c r="BB528" s="75"/>
    </row>
    <row r="529" ht="16.5" customHeight="1" outlineLevel="1">
      <c r="A529" s="75"/>
      <c r="B529" s="105"/>
      <c r="C529" s="106"/>
      <c r="D529" s="72"/>
      <c r="E529" s="107"/>
      <c r="F529" s="71"/>
      <c r="G529" s="107"/>
      <c r="H529" s="71"/>
      <c r="I529" s="107"/>
      <c r="J529" s="71"/>
      <c r="K529" s="71"/>
      <c r="L529" s="71"/>
      <c r="M529" s="72"/>
      <c r="N529" s="246"/>
      <c r="O529" s="72"/>
      <c r="P529" s="109"/>
      <c r="Q529" s="71"/>
      <c r="R529" s="110"/>
      <c r="S529" s="72"/>
      <c r="T529" s="111"/>
      <c r="U529" s="72"/>
      <c r="V529" s="112"/>
      <c r="W529" s="71"/>
      <c r="X529" s="72"/>
      <c r="Y529" s="112"/>
      <c r="Z529" s="72"/>
      <c r="AA529" s="75"/>
      <c r="AB529" s="169"/>
      <c r="AC529" s="72"/>
      <c r="AD529" s="170"/>
      <c r="AE529" s="72"/>
      <c r="AF529" s="170"/>
      <c r="AG529" s="71"/>
      <c r="AH529" s="72"/>
      <c r="AI529" s="170"/>
      <c r="AJ529" s="71"/>
      <c r="AK529" s="72"/>
      <c r="AL529" s="170"/>
      <c r="AM529" s="72"/>
      <c r="AN529" s="111"/>
      <c r="AO529" s="72"/>
      <c r="AP529" s="156"/>
      <c r="AQ529" s="72"/>
      <c r="AR529" s="156"/>
      <c r="AS529" s="72"/>
      <c r="AT529" s="160"/>
      <c r="AU529" s="72"/>
      <c r="AV529" s="156"/>
      <c r="AW529" s="71"/>
      <c r="AX529" s="72"/>
      <c r="AY529" s="111"/>
      <c r="AZ529" s="71"/>
      <c r="BA529" s="72"/>
      <c r="BB529" s="75"/>
    </row>
    <row r="530" ht="16.5" customHeight="1" outlineLevel="1">
      <c r="A530" s="75"/>
      <c r="B530" s="105"/>
      <c r="C530" s="106"/>
      <c r="D530" s="72"/>
      <c r="E530" s="107"/>
      <c r="F530" s="71"/>
      <c r="G530" s="107"/>
      <c r="H530" s="71"/>
      <c r="I530" s="107"/>
      <c r="J530" s="71"/>
      <c r="K530" s="71"/>
      <c r="L530" s="71"/>
      <c r="M530" s="72"/>
      <c r="N530" s="246"/>
      <c r="O530" s="72"/>
      <c r="P530" s="109"/>
      <c r="Q530" s="71"/>
      <c r="R530" s="110"/>
      <c r="S530" s="72"/>
      <c r="T530" s="111"/>
      <c r="U530" s="72"/>
      <c r="V530" s="112"/>
      <c r="W530" s="71"/>
      <c r="X530" s="72"/>
      <c r="Y530" s="112"/>
      <c r="Z530" s="72"/>
      <c r="AA530" s="75"/>
      <c r="AB530" s="169"/>
      <c r="AC530" s="72"/>
      <c r="AD530" s="170"/>
      <c r="AE530" s="72"/>
      <c r="AF530" s="170"/>
      <c r="AG530" s="71"/>
      <c r="AH530" s="72"/>
      <c r="AI530" s="170"/>
      <c r="AJ530" s="71"/>
      <c r="AK530" s="72"/>
      <c r="AL530" s="170"/>
      <c r="AM530" s="72"/>
      <c r="AN530" s="111"/>
      <c r="AO530" s="72"/>
      <c r="AP530" s="156"/>
      <c r="AQ530" s="72"/>
      <c r="AR530" s="156"/>
      <c r="AS530" s="72"/>
      <c r="AT530" s="160"/>
      <c r="AU530" s="72"/>
      <c r="AV530" s="156"/>
      <c r="AW530" s="71"/>
      <c r="AX530" s="72"/>
      <c r="AY530" s="111"/>
      <c r="AZ530" s="71"/>
      <c r="BA530" s="72"/>
      <c r="BB530" s="75"/>
    </row>
    <row r="531" ht="16.5" customHeight="1" outlineLevel="1">
      <c r="A531" s="75"/>
      <c r="B531" s="105"/>
      <c r="C531" s="106"/>
      <c r="D531" s="72"/>
      <c r="E531" s="107"/>
      <c r="F531" s="71"/>
      <c r="G531" s="107"/>
      <c r="H531" s="71"/>
      <c r="I531" s="107"/>
      <c r="J531" s="71"/>
      <c r="K531" s="71"/>
      <c r="L531" s="71"/>
      <c r="M531" s="72"/>
      <c r="N531" s="246"/>
      <c r="O531" s="72"/>
      <c r="P531" s="109"/>
      <c r="Q531" s="71"/>
      <c r="R531" s="110"/>
      <c r="S531" s="72"/>
      <c r="T531" s="111"/>
      <c r="U531" s="72"/>
      <c r="V531" s="112"/>
      <c r="W531" s="71"/>
      <c r="X531" s="72"/>
      <c r="Y531" s="112"/>
      <c r="Z531" s="72"/>
      <c r="AA531" s="75"/>
      <c r="AB531" s="169"/>
      <c r="AC531" s="72"/>
      <c r="AD531" s="170"/>
      <c r="AE531" s="72"/>
      <c r="AF531" s="170"/>
      <c r="AG531" s="71"/>
      <c r="AH531" s="72"/>
      <c r="AI531" s="170"/>
      <c r="AJ531" s="71"/>
      <c r="AK531" s="72"/>
      <c r="AL531" s="170"/>
      <c r="AM531" s="72"/>
      <c r="AN531" s="111"/>
      <c r="AO531" s="72"/>
      <c r="AP531" s="156"/>
      <c r="AQ531" s="72"/>
      <c r="AR531" s="156"/>
      <c r="AS531" s="72"/>
      <c r="AT531" s="160"/>
      <c r="AU531" s="72"/>
      <c r="AV531" s="156"/>
      <c r="AW531" s="71"/>
      <c r="AX531" s="72"/>
      <c r="AY531" s="111"/>
      <c r="AZ531" s="71"/>
      <c r="BA531" s="72"/>
      <c r="BB531" s="75"/>
    </row>
    <row r="532" ht="16.5" customHeight="1" outlineLevel="1">
      <c r="A532" s="75"/>
      <c r="B532" s="105"/>
      <c r="C532" s="106"/>
      <c r="D532" s="72"/>
      <c r="E532" s="107"/>
      <c r="F532" s="71"/>
      <c r="G532" s="107"/>
      <c r="H532" s="71"/>
      <c r="I532" s="107"/>
      <c r="J532" s="71"/>
      <c r="K532" s="71"/>
      <c r="L532" s="71"/>
      <c r="M532" s="72"/>
      <c r="N532" s="246"/>
      <c r="O532" s="72"/>
      <c r="P532" s="109"/>
      <c r="Q532" s="71"/>
      <c r="R532" s="110"/>
      <c r="S532" s="72"/>
      <c r="T532" s="111"/>
      <c r="U532" s="72"/>
      <c r="V532" s="112"/>
      <c r="W532" s="71"/>
      <c r="X532" s="72"/>
      <c r="Y532" s="112"/>
      <c r="Z532" s="72"/>
      <c r="AA532" s="75"/>
      <c r="AB532" s="169"/>
      <c r="AC532" s="72"/>
      <c r="AD532" s="170"/>
      <c r="AE532" s="72"/>
      <c r="AF532" s="170"/>
      <c r="AG532" s="71"/>
      <c r="AH532" s="72"/>
      <c r="AI532" s="170"/>
      <c r="AJ532" s="71"/>
      <c r="AK532" s="72"/>
      <c r="AL532" s="170"/>
      <c r="AM532" s="72"/>
      <c r="AN532" s="111"/>
      <c r="AO532" s="72"/>
      <c r="AP532" s="156"/>
      <c r="AQ532" s="72"/>
      <c r="AR532" s="156"/>
      <c r="AS532" s="72"/>
      <c r="AT532" s="160"/>
      <c r="AU532" s="72"/>
      <c r="AV532" s="156"/>
      <c r="AW532" s="71"/>
      <c r="AX532" s="72"/>
      <c r="AY532" s="111"/>
      <c r="AZ532" s="71"/>
      <c r="BA532" s="72"/>
      <c r="BB532" s="75"/>
    </row>
    <row r="533" ht="16.5" customHeight="1" outlineLevel="1">
      <c r="A533" s="75"/>
      <c r="B533" s="105"/>
      <c r="C533" s="106"/>
      <c r="D533" s="72"/>
      <c r="E533" s="107"/>
      <c r="F533" s="71"/>
      <c r="G533" s="107"/>
      <c r="H533" s="71"/>
      <c r="I533" s="107"/>
      <c r="J533" s="71"/>
      <c r="K533" s="71"/>
      <c r="L533" s="71"/>
      <c r="M533" s="72"/>
      <c r="N533" s="246"/>
      <c r="O533" s="72"/>
      <c r="P533" s="109"/>
      <c r="Q533" s="71"/>
      <c r="R533" s="110"/>
      <c r="S533" s="72"/>
      <c r="T533" s="111"/>
      <c r="U533" s="72"/>
      <c r="V533" s="112"/>
      <c r="W533" s="71"/>
      <c r="X533" s="72"/>
      <c r="Y533" s="112"/>
      <c r="Z533" s="72"/>
      <c r="AA533" s="75"/>
      <c r="AB533" s="169"/>
      <c r="AC533" s="72"/>
      <c r="AD533" s="170"/>
      <c r="AE533" s="72"/>
      <c r="AF533" s="170"/>
      <c r="AG533" s="71"/>
      <c r="AH533" s="72"/>
      <c r="AI533" s="170"/>
      <c r="AJ533" s="71"/>
      <c r="AK533" s="72"/>
      <c r="AL533" s="170"/>
      <c r="AM533" s="72"/>
      <c r="AN533" s="111"/>
      <c r="AO533" s="72"/>
      <c r="AP533" s="156"/>
      <c r="AQ533" s="72"/>
      <c r="AR533" s="156"/>
      <c r="AS533" s="72"/>
      <c r="AT533" s="160"/>
      <c r="AU533" s="72"/>
      <c r="AV533" s="156"/>
      <c r="AW533" s="71"/>
      <c r="AX533" s="72"/>
      <c r="AY533" s="111"/>
      <c r="AZ533" s="71"/>
      <c r="BA533" s="72"/>
      <c r="BB533" s="75"/>
    </row>
    <row r="534" ht="16.5" customHeight="1" outlineLevel="1">
      <c r="A534" s="75"/>
      <c r="B534" s="105"/>
      <c r="C534" s="106"/>
      <c r="D534" s="72"/>
      <c r="E534" s="107"/>
      <c r="F534" s="71"/>
      <c r="G534" s="107"/>
      <c r="H534" s="71"/>
      <c r="I534" s="107"/>
      <c r="J534" s="71"/>
      <c r="K534" s="71"/>
      <c r="L534" s="71"/>
      <c r="M534" s="72"/>
      <c r="N534" s="246"/>
      <c r="O534" s="72"/>
      <c r="P534" s="109"/>
      <c r="Q534" s="71"/>
      <c r="R534" s="110"/>
      <c r="S534" s="72"/>
      <c r="T534" s="111"/>
      <c r="U534" s="72"/>
      <c r="V534" s="112"/>
      <c r="W534" s="71"/>
      <c r="X534" s="72"/>
      <c r="Y534" s="112"/>
      <c r="Z534" s="72"/>
      <c r="AA534" s="75"/>
      <c r="AB534" s="169"/>
      <c r="AC534" s="72"/>
      <c r="AD534" s="170"/>
      <c r="AE534" s="72"/>
      <c r="AF534" s="170"/>
      <c r="AG534" s="71"/>
      <c r="AH534" s="72"/>
      <c r="AI534" s="170"/>
      <c r="AJ534" s="71"/>
      <c r="AK534" s="72"/>
      <c r="AL534" s="170"/>
      <c r="AM534" s="72"/>
      <c r="AN534" s="111"/>
      <c r="AO534" s="72"/>
      <c r="AP534" s="156"/>
      <c r="AQ534" s="72"/>
      <c r="AR534" s="156"/>
      <c r="AS534" s="72"/>
      <c r="AT534" s="160"/>
      <c r="AU534" s="72"/>
      <c r="AV534" s="156"/>
      <c r="AW534" s="71"/>
      <c r="AX534" s="72"/>
      <c r="AY534" s="111"/>
      <c r="AZ534" s="71"/>
      <c r="BA534" s="72"/>
      <c r="BB534" s="75"/>
    </row>
    <row r="535" ht="16.5" customHeight="1" outlineLevel="1">
      <c r="A535" s="75"/>
      <c r="B535" s="105"/>
      <c r="C535" s="106"/>
      <c r="D535" s="72"/>
      <c r="E535" s="107"/>
      <c r="F535" s="71"/>
      <c r="G535" s="107"/>
      <c r="H535" s="71"/>
      <c r="I535" s="107"/>
      <c r="J535" s="71"/>
      <c r="K535" s="71"/>
      <c r="L535" s="71"/>
      <c r="M535" s="72"/>
      <c r="N535" s="246"/>
      <c r="O535" s="72"/>
      <c r="P535" s="109"/>
      <c r="Q535" s="71"/>
      <c r="R535" s="110"/>
      <c r="S535" s="72"/>
      <c r="T535" s="111"/>
      <c r="U535" s="72"/>
      <c r="V535" s="112"/>
      <c r="W535" s="71"/>
      <c r="X535" s="72"/>
      <c r="Y535" s="112"/>
      <c r="Z535" s="72"/>
      <c r="AA535" s="75"/>
      <c r="AB535" s="169"/>
      <c r="AC535" s="72"/>
      <c r="AD535" s="170"/>
      <c r="AE535" s="72"/>
      <c r="AF535" s="170"/>
      <c r="AG535" s="71"/>
      <c r="AH535" s="72"/>
      <c r="AI535" s="170"/>
      <c r="AJ535" s="71"/>
      <c r="AK535" s="72"/>
      <c r="AL535" s="170"/>
      <c r="AM535" s="72"/>
      <c r="AN535" s="111"/>
      <c r="AO535" s="72"/>
      <c r="AP535" s="156"/>
      <c r="AQ535" s="72"/>
      <c r="AR535" s="156"/>
      <c r="AS535" s="72"/>
      <c r="AT535" s="160"/>
      <c r="AU535" s="72"/>
      <c r="AV535" s="156"/>
      <c r="AW535" s="71"/>
      <c r="AX535" s="72"/>
      <c r="AY535" s="111"/>
      <c r="AZ535" s="71"/>
      <c r="BA535" s="72"/>
      <c r="BB535" s="75"/>
    </row>
    <row r="536" ht="16.5" customHeight="1" outlineLevel="1">
      <c r="A536" s="75"/>
      <c r="B536" s="105"/>
      <c r="C536" s="106"/>
      <c r="D536" s="72"/>
      <c r="E536" s="107"/>
      <c r="F536" s="71"/>
      <c r="G536" s="107"/>
      <c r="H536" s="71"/>
      <c r="I536" s="107"/>
      <c r="J536" s="71"/>
      <c r="K536" s="71"/>
      <c r="L536" s="71"/>
      <c r="M536" s="72"/>
      <c r="N536" s="246"/>
      <c r="O536" s="72"/>
      <c r="P536" s="109"/>
      <c r="Q536" s="71"/>
      <c r="R536" s="110"/>
      <c r="S536" s="72"/>
      <c r="T536" s="111"/>
      <c r="U536" s="72"/>
      <c r="V536" s="112"/>
      <c r="W536" s="71"/>
      <c r="X536" s="72"/>
      <c r="Y536" s="112"/>
      <c r="Z536" s="72"/>
      <c r="AA536" s="75"/>
      <c r="AB536" s="169"/>
      <c r="AC536" s="72"/>
      <c r="AD536" s="170"/>
      <c r="AE536" s="72"/>
      <c r="AF536" s="170"/>
      <c r="AG536" s="71"/>
      <c r="AH536" s="72"/>
      <c r="AI536" s="170"/>
      <c r="AJ536" s="71"/>
      <c r="AK536" s="72"/>
      <c r="AL536" s="170"/>
      <c r="AM536" s="72"/>
      <c r="AN536" s="111"/>
      <c r="AO536" s="72"/>
      <c r="AP536" s="156"/>
      <c r="AQ536" s="72"/>
      <c r="AR536" s="156"/>
      <c r="AS536" s="72"/>
      <c r="AT536" s="160"/>
      <c r="AU536" s="72"/>
      <c r="AV536" s="156"/>
      <c r="AW536" s="71"/>
      <c r="AX536" s="72"/>
      <c r="AY536" s="111"/>
      <c r="AZ536" s="71"/>
      <c r="BA536" s="72"/>
      <c r="BB536" s="75"/>
    </row>
    <row r="537" ht="16.5" customHeight="1" outlineLevel="1">
      <c r="A537" s="75"/>
      <c r="B537" s="105"/>
      <c r="C537" s="106"/>
      <c r="D537" s="72"/>
      <c r="E537" s="107"/>
      <c r="F537" s="71"/>
      <c r="G537" s="107"/>
      <c r="H537" s="71"/>
      <c r="I537" s="107"/>
      <c r="J537" s="71"/>
      <c r="K537" s="71"/>
      <c r="L537" s="71"/>
      <c r="M537" s="72"/>
      <c r="N537" s="246"/>
      <c r="O537" s="72"/>
      <c r="P537" s="109"/>
      <c r="Q537" s="71"/>
      <c r="R537" s="110"/>
      <c r="S537" s="72"/>
      <c r="T537" s="111"/>
      <c r="U537" s="72"/>
      <c r="V537" s="112"/>
      <c r="W537" s="71"/>
      <c r="X537" s="72"/>
      <c r="Y537" s="112"/>
      <c r="Z537" s="72"/>
      <c r="AA537" s="75"/>
      <c r="AB537" s="169"/>
      <c r="AC537" s="72"/>
      <c r="AD537" s="170"/>
      <c r="AE537" s="72"/>
      <c r="AF537" s="170"/>
      <c r="AG537" s="71"/>
      <c r="AH537" s="72"/>
      <c r="AI537" s="170"/>
      <c r="AJ537" s="71"/>
      <c r="AK537" s="72"/>
      <c r="AL537" s="170"/>
      <c r="AM537" s="72"/>
      <c r="AN537" s="111"/>
      <c r="AO537" s="72"/>
      <c r="AP537" s="156"/>
      <c r="AQ537" s="72"/>
      <c r="AR537" s="156"/>
      <c r="AS537" s="72"/>
      <c r="AT537" s="160"/>
      <c r="AU537" s="72"/>
      <c r="AV537" s="156"/>
      <c r="AW537" s="71"/>
      <c r="AX537" s="72"/>
      <c r="AY537" s="111"/>
      <c r="AZ537" s="71"/>
      <c r="BA537" s="72"/>
      <c r="BB537" s="75"/>
    </row>
    <row r="538" ht="16.5" customHeight="1" outlineLevel="1">
      <c r="A538" s="75"/>
      <c r="B538" s="105"/>
      <c r="C538" s="106"/>
      <c r="D538" s="72"/>
      <c r="E538" s="107"/>
      <c r="F538" s="71"/>
      <c r="G538" s="107"/>
      <c r="H538" s="71"/>
      <c r="I538" s="107"/>
      <c r="J538" s="71"/>
      <c r="K538" s="71"/>
      <c r="L538" s="71"/>
      <c r="M538" s="72"/>
      <c r="N538" s="246"/>
      <c r="O538" s="72"/>
      <c r="P538" s="109"/>
      <c r="Q538" s="71"/>
      <c r="R538" s="110"/>
      <c r="S538" s="72"/>
      <c r="T538" s="111"/>
      <c r="U538" s="72"/>
      <c r="V538" s="112"/>
      <c r="W538" s="71"/>
      <c r="X538" s="72"/>
      <c r="Y538" s="112"/>
      <c r="Z538" s="72"/>
      <c r="AA538" s="75"/>
      <c r="AB538" s="169"/>
      <c r="AC538" s="72"/>
      <c r="AD538" s="170"/>
      <c r="AE538" s="72"/>
      <c r="AF538" s="170"/>
      <c r="AG538" s="71"/>
      <c r="AH538" s="72"/>
      <c r="AI538" s="170"/>
      <c r="AJ538" s="71"/>
      <c r="AK538" s="72"/>
      <c r="AL538" s="170"/>
      <c r="AM538" s="72"/>
      <c r="AN538" s="111"/>
      <c r="AO538" s="72"/>
      <c r="AP538" s="156"/>
      <c r="AQ538" s="72"/>
      <c r="AR538" s="156"/>
      <c r="AS538" s="72"/>
      <c r="AT538" s="160"/>
      <c r="AU538" s="72"/>
      <c r="AV538" s="156"/>
      <c r="AW538" s="71"/>
      <c r="AX538" s="72"/>
      <c r="AY538" s="111"/>
      <c r="AZ538" s="71"/>
      <c r="BA538" s="72"/>
      <c r="BB538" s="75"/>
    </row>
    <row r="539" ht="16.5" customHeight="1" outlineLevel="1">
      <c r="A539" s="75"/>
      <c r="B539" s="105"/>
      <c r="C539" s="106"/>
      <c r="D539" s="72"/>
      <c r="E539" s="107"/>
      <c r="F539" s="71"/>
      <c r="G539" s="107"/>
      <c r="H539" s="71"/>
      <c r="I539" s="107"/>
      <c r="J539" s="71"/>
      <c r="K539" s="71"/>
      <c r="L539" s="71"/>
      <c r="M539" s="72"/>
      <c r="N539" s="246"/>
      <c r="O539" s="72"/>
      <c r="P539" s="109"/>
      <c r="Q539" s="71"/>
      <c r="R539" s="110"/>
      <c r="S539" s="72"/>
      <c r="T539" s="111"/>
      <c r="U539" s="72"/>
      <c r="V539" s="112"/>
      <c r="W539" s="71"/>
      <c r="X539" s="72"/>
      <c r="Y539" s="112"/>
      <c r="Z539" s="72"/>
      <c r="AA539" s="75"/>
      <c r="AB539" s="169"/>
      <c r="AC539" s="72"/>
      <c r="AD539" s="170"/>
      <c r="AE539" s="72"/>
      <c r="AF539" s="170"/>
      <c r="AG539" s="71"/>
      <c r="AH539" s="72"/>
      <c r="AI539" s="170"/>
      <c r="AJ539" s="71"/>
      <c r="AK539" s="72"/>
      <c r="AL539" s="170"/>
      <c r="AM539" s="72"/>
      <c r="AN539" s="111"/>
      <c r="AO539" s="72"/>
      <c r="AP539" s="156"/>
      <c r="AQ539" s="72"/>
      <c r="AR539" s="156"/>
      <c r="AS539" s="72"/>
      <c r="AT539" s="160"/>
      <c r="AU539" s="72"/>
      <c r="AV539" s="156"/>
      <c r="AW539" s="71"/>
      <c r="AX539" s="72"/>
      <c r="AY539" s="111"/>
      <c r="AZ539" s="71"/>
      <c r="BA539" s="72"/>
      <c r="BB539" s="75"/>
    </row>
    <row r="540" ht="16.5" customHeight="1" outlineLevel="1">
      <c r="A540" s="75"/>
      <c r="B540" s="105"/>
      <c r="C540" s="106"/>
      <c r="D540" s="72"/>
      <c r="E540" s="107"/>
      <c r="F540" s="71"/>
      <c r="G540" s="107"/>
      <c r="H540" s="71"/>
      <c r="I540" s="107"/>
      <c r="J540" s="71"/>
      <c r="K540" s="71"/>
      <c r="L540" s="71"/>
      <c r="M540" s="72"/>
      <c r="N540" s="246"/>
      <c r="O540" s="72"/>
      <c r="P540" s="109"/>
      <c r="Q540" s="71"/>
      <c r="R540" s="110"/>
      <c r="S540" s="72"/>
      <c r="T540" s="111"/>
      <c r="U540" s="72"/>
      <c r="V540" s="112"/>
      <c r="W540" s="71"/>
      <c r="X540" s="72"/>
      <c r="Y540" s="112"/>
      <c r="Z540" s="72"/>
      <c r="AA540" s="75"/>
      <c r="AB540" s="169"/>
      <c r="AC540" s="72"/>
      <c r="AD540" s="170"/>
      <c r="AE540" s="72"/>
      <c r="AF540" s="170"/>
      <c r="AG540" s="71"/>
      <c r="AH540" s="72"/>
      <c r="AI540" s="170"/>
      <c r="AJ540" s="71"/>
      <c r="AK540" s="72"/>
      <c r="AL540" s="170"/>
      <c r="AM540" s="72"/>
      <c r="AN540" s="111"/>
      <c r="AO540" s="72"/>
      <c r="AP540" s="156"/>
      <c r="AQ540" s="72"/>
      <c r="AR540" s="156"/>
      <c r="AS540" s="72"/>
      <c r="AT540" s="160"/>
      <c r="AU540" s="72"/>
      <c r="AV540" s="156"/>
      <c r="AW540" s="71"/>
      <c r="AX540" s="72"/>
      <c r="AY540" s="111"/>
      <c r="AZ540" s="71"/>
      <c r="BA540" s="72"/>
      <c r="BB540" s="75"/>
    </row>
    <row r="541" ht="16.5" customHeight="1" outlineLevel="1">
      <c r="A541" s="75"/>
      <c r="B541" s="105"/>
      <c r="C541" s="106"/>
      <c r="D541" s="72"/>
      <c r="E541" s="107"/>
      <c r="F541" s="71"/>
      <c r="G541" s="107"/>
      <c r="H541" s="71"/>
      <c r="I541" s="107"/>
      <c r="J541" s="71"/>
      <c r="K541" s="71"/>
      <c r="L541" s="71"/>
      <c r="M541" s="72"/>
      <c r="N541" s="246"/>
      <c r="O541" s="72"/>
      <c r="P541" s="109"/>
      <c r="Q541" s="71"/>
      <c r="R541" s="110"/>
      <c r="S541" s="72"/>
      <c r="T541" s="111"/>
      <c r="U541" s="72"/>
      <c r="V541" s="112"/>
      <c r="W541" s="71"/>
      <c r="X541" s="72"/>
      <c r="Y541" s="112"/>
      <c r="Z541" s="72"/>
      <c r="AA541" s="75"/>
      <c r="AB541" s="169"/>
      <c r="AC541" s="72"/>
      <c r="AD541" s="170"/>
      <c r="AE541" s="72"/>
      <c r="AF541" s="170"/>
      <c r="AG541" s="71"/>
      <c r="AH541" s="72"/>
      <c r="AI541" s="170"/>
      <c r="AJ541" s="71"/>
      <c r="AK541" s="72"/>
      <c r="AL541" s="170"/>
      <c r="AM541" s="72"/>
      <c r="AN541" s="111"/>
      <c r="AO541" s="72"/>
      <c r="AP541" s="156"/>
      <c r="AQ541" s="72"/>
      <c r="AR541" s="156"/>
      <c r="AS541" s="72"/>
      <c r="AT541" s="160"/>
      <c r="AU541" s="72"/>
      <c r="AV541" s="156"/>
      <c r="AW541" s="71"/>
      <c r="AX541" s="72"/>
      <c r="AY541" s="111"/>
      <c r="AZ541" s="71"/>
      <c r="BA541" s="72"/>
      <c r="BB541" s="75"/>
    </row>
    <row r="542" ht="16.5" customHeight="1" outlineLevel="1">
      <c r="A542" s="75"/>
      <c r="B542" s="105"/>
      <c r="C542" s="106"/>
      <c r="D542" s="72"/>
      <c r="E542" s="107"/>
      <c r="F542" s="71"/>
      <c r="G542" s="107"/>
      <c r="H542" s="71"/>
      <c r="I542" s="107"/>
      <c r="J542" s="71"/>
      <c r="K542" s="71"/>
      <c r="L542" s="71"/>
      <c r="M542" s="72"/>
      <c r="N542" s="246"/>
      <c r="O542" s="72"/>
      <c r="P542" s="109"/>
      <c r="Q542" s="71"/>
      <c r="R542" s="110"/>
      <c r="S542" s="72"/>
      <c r="T542" s="111"/>
      <c r="U542" s="72"/>
      <c r="V542" s="112"/>
      <c r="W542" s="71"/>
      <c r="X542" s="72"/>
      <c r="Y542" s="112"/>
      <c r="Z542" s="72"/>
      <c r="AA542" s="75"/>
      <c r="AB542" s="169"/>
      <c r="AC542" s="72"/>
      <c r="AD542" s="170"/>
      <c r="AE542" s="72"/>
      <c r="AF542" s="170"/>
      <c r="AG542" s="71"/>
      <c r="AH542" s="72"/>
      <c r="AI542" s="170"/>
      <c r="AJ542" s="71"/>
      <c r="AK542" s="72"/>
      <c r="AL542" s="170"/>
      <c r="AM542" s="72"/>
      <c r="AN542" s="111"/>
      <c r="AO542" s="72"/>
      <c r="AP542" s="156"/>
      <c r="AQ542" s="72"/>
      <c r="AR542" s="156"/>
      <c r="AS542" s="72"/>
      <c r="AT542" s="160"/>
      <c r="AU542" s="72"/>
      <c r="AV542" s="156"/>
      <c r="AW542" s="71"/>
      <c r="AX542" s="72"/>
      <c r="AY542" s="111"/>
      <c r="AZ542" s="71"/>
      <c r="BA542" s="72"/>
      <c r="BB542" s="75"/>
    </row>
    <row r="543" ht="16.5" customHeight="1" outlineLevel="1">
      <c r="A543" s="75"/>
      <c r="B543" s="105"/>
      <c r="C543" s="106"/>
      <c r="D543" s="72"/>
      <c r="E543" s="107"/>
      <c r="F543" s="71"/>
      <c r="G543" s="107"/>
      <c r="H543" s="71"/>
      <c r="I543" s="107"/>
      <c r="J543" s="71"/>
      <c r="K543" s="71"/>
      <c r="L543" s="71"/>
      <c r="M543" s="72"/>
      <c r="N543" s="246"/>
      <c r="O543" s="72"/>
      <c r="P543" s="109"/>
      <c r="Q543" s="71"/>
      <c r="R543" s="110"/>
      <c r="S543" s="72"/>
      <c r="T543" s="111"/>
      <c r="U543" s="72"/>
      <c r="V543" s="112"/>
      <c r="W543" s="71"/>
      <c r="X543" s="72"/>
      <c r="Y543" s="112"/>
      <c r="Z543" s="72"/>
      <c r="AA543" s="75"/>
      <c r="AB543" s="169"/>
      <c r="AC543" s="72"/>
      <c r="AD543" s="170"/>
      <c r="AE543" s="72"/>
      <c r="AF543" s="170"/>
      <c r="AG543" s="71"/>
      <c r="AH543" s="72"/>
      <c r="AI543" s="170"/>
      <c r="AJ543" s="71"/>
      <c r="AK543" s="72"/>
      <c r="AL543" s="170"/>
      <c r="AM543" s="72"/>
      <c r="AN543" s="111"/>
      <c r="AO543" s="72"/>
      <c r="AP543" s="156"/>
      <c r="AQ543" s="72"/>
      <c r="AR543" s="156"/>
      <c r="AS543" s="72"/>
      <c r="AT543" s="160"/>
      <c r="AU543" s="72"/>
      <c r="AV543" s="156"/>
      <c r="AW543" s="71"/>
      <c r="AX543" s="72"/>
      <c r="AY543" s="111"/>
      <c r="AZ543" s="71"/>
      <c r="BA543" s="72"/>
      <c r="BB543" s="75"/>
    </row>
    <row r="544" ht="16.5" customHeight="1" outlineLevel="1">
      <c r="A544" s="75"/>
      <c r="B544" s="105"/>
      <c r="C544" s="106"/>
      <c r="D544" s="72"/>
      <c r="E544" s="107"/>
      <c r="F544" s="71"/>
      <c r="G544" s="107"/>
      <c r="H544" s="71"/>
      <c r="I544" s="107"/>
      <c r="J544" s="71"/>
      <c r="K544" s="71"/>
      <c r="L544" s="71"/>
      <c r="M544" s="72"/>
      <c r="N544" s="246"/>
      <c r="O544" s="72"/>
      <c r="P544" s="109"/>
      <c r="Q544" s="71"/>
      <c r="R544" s="110"/>
      <c r="S544" s="72"/>
      <c r="T544" s="111"/>
      <c r="U544" s="72"/>
      <c r="V544" s="112"/>
      <c r="W544" s="71"/>
      <c r="X544" s="72"/>
      <c r="Y544" s="112"/>
      <c r="Z544" s="72"/>
      <c r="AA544" s="75"/>
      <c r="AB544" s="169"/>
      <c r="AC544" s="72"/>
      <c r="AD544" s="170"/>
      <c r="AE544" s="72"/>
      <c r="AF544" s="170"/>
      <c r="AG544" s="71"/>
      <c r="AH544" s="72"/>
      <c r="AI544" s="170"/>
      <c r="AJ544" s="71"/>
      <c r="AK544" s="72"/>
      <c r="AL544" s="170"/>
      <c r="AM544" s="72"/>
      <c r="AN544" s="111"/>
      <c r="AO544" s="72"/>
      <c r="AP544" s="156"/>
      <c r="AQ544" s="72"/>
      <c r="AR544" s="156"/>
      <c r="AS544" s="72"/>
      <c r="AT544" s="160"/>
      <c r="AU544" s="72"/>
      <c r="AV544" s="156"/>
      <c r="AW544" s="71"/>
      <c r="AX544" s="72"/>
      <c r="AY544" s="111"/>
      <c r="AZ544" s="71"/>
      <c r="BA544" s="72"/>
      <c r="BB544" s="75"/>
    </row>
    <row r="545" ht="16.5" customHeight="1" outlineLevel="1">
      <c r="A545" s="75"/>
      <c r="B545" s="105"/>
      <c r="C545" s="106"/>
      <c r="D545" s="72"/>
      <c r="E545" s="107"/>
      <c r="F545" s="71"/>
      <c r="G545" s="107"/>
      <c r="H545" s="71"/>
      <c r="I545" s="107"/>
      <c r="J545" s="71"/>
      <c r="K545" s="71"/>
      <c r="L545" s="71"/>
      <c r="M545" s="72"/>
      <c r="N545" s="246"/>
      <c r="O545" s="72"/>
      <c r="P545" s="109"/>
      <c r="Q545" s="71"/>
      <c r="R545" s="110"/>
      <c r="S545" s="72"/>
      <c r="T545" s="111"/>
      <c r="U545" s="72"/>
      <c r="V545" s="112"/>
      <c r="W545" s="71"/>
      <c r="X545" s="72"/>
      <c r="Y545" s="112"/>
      <c r="Z545" s="72"/>
      <c r="AA545" s="75"/>
      <c r="AB545" s="169"/>
      <c r="AC545" s="72"/>
      <c r="AD545" s="170"/>
      <c r="AE545" s="72"/>
      <c r="AF545" s="170"/>
      <c r="AG545" s="71"/>
      <c r="AH545" s="72"/>
      <c r="AI545" s="170"/>
      <c r="AJ545" s="71"/>
      <c r="AK545" s="72"/>
      <c r="AL545" s="170"/>
      <c r="AM545" s="72"/>
      <c r="AN545" s="111"/>
      <c r="AO545" s="72"/>
      <c r="AP545" s="156"/>
      <c r="AQ545" s="72"/>
      <c r="AR545" s="156"/>
      <c r="AS545" s="72"/>
      <c r="AT545" s="160"/>
      <c r="AU545" s="72"/>
      <c r="AV545" s="156"/>
      <c r="AW545" s="71"/>
      <c r="AX545" s="72"/>
      <c r="AY545" s="111"/>
      <c r="AZ545" s="71"/>
      <c r="BA545" s="72"/>
      <c r="BB545" s="75"/>
    </row>
    <row r="546" ht="16.5" customHeight="1" outlineLevel="1">
      <c r="A546" s="75"/>
      <c r="B546" s="105"/>
      <c r="C546" s="106"/>
      <c r="D546" s="72"/>
      <c r="E546" s="107"/>
      <c r="F546" s="71"/>
      <c r="G546" s="107"/>
      <c r="H546" s="71"/>
      <c r="I546" s="107"/>
      <c r="J546" s="71"/>
      <c r="K546" s="71"/>
      <c r="L546" s="71"/>
      <c r="M546" s="72"/>
      <c r="N546" s="246"/>
      <c r="O546" s="72"/>
      <c r="P546" s="109"/>
      <c r="Q546" s="71"/>
      <c r="R546" s="110"/>
      <c r="S546" s="72"/>
      <c r="T546" s="111"/>
      <c r="U546" s="72"/>
      <c r="V546" s="112"/>
      <c r="W546" s="71"/>
      <c r="X546" s="72"/>
      <c r="Y546" s="112"/>
      <c r="Z546" s="72"/>
      <c r="AA546" s="75"/>
      <c r="AB546" s="169"/>
      <c r="AC546" s="72"/>
      <c r="AD546" s="170"/>
      <c r="AE546" s="72"/>
      <c r="AF546" s="170"/>
      <c r="AG546" s="71"/>
      <c r="AH546" s="72"/>
      <c r="AI546" s="170"/>
      <c r="AJ546" s="71"/>
      <c r="AK546" s="72"/>
      <c r="AL546" s="170"/>
      <c r="AM546" s="72"/>
      <c r="AN546" s="111"/>
      <c r="AO546" s="72"/>
      <c r="AP546" s="156"/>
      <c r="AQ546" s="72"/>
      <c r="AR546" s="156"/>
      <c r="AS546" s="72"/>
      <c r="AT546" s="160"/>
      <c r="AU546" s="72"/>
      <c r="AV546" s="156"/>
      <c r="AW546" s="71"/>
      <c r="AX546" s="72"/>
      <c r="AY546" s="111"/>
      <c r="AZ546" s="71"/>
      <c r="BA546" s="72"/>
      <c r="BB546" s="75"/>
    </row>
    <row r="547" ht="16.5" customHeight="1" outlineLevel="1">
      <c r="A547" s="75"/>
      <c r="B547" s="105"/>
      <c r="C547" s="106"/>
      <c r="D547" s="72"/>
      <c r="E547" s="107"/>
      <c r="F547" s="71"/>
      <c r="G547" s="107"/>
      <c r="H547" s="71"/>
      <c r="I547" s="107"/>
      <c r="J547" s="71"/>
      <c r="K547" s="71"/>
      <c r="L547" s="71"/>
      <c r="M547" s="72"/>
      <c r="N547" s="246"/>
      <c r="O547" s="72"/>
      <c r="P547" s="109"/>
      <c r="Q547" s="71"/>
      <c r="R547" s="110"/>
      <c r="S547" s="72"/>
      <c r="T547" s="111"/>
      <c r="U547" s="72"/>
      <c r="V547" s="112"/>
      <c r="W547" s="71"/>
      <c r="X547" s="72"/>
      <c r="Y547" s="112"/>
      <c r="Z547" s="72"/>
      <c r="AA547" s="75"/>
      <c r="AB547" s="169"/>
      <c r="AC547" s="72"/>
      <c r="AD547" s="170"/>
      <c r="AE547" s="72"/>
      <c r="AF547" s="170"/>
      <c r="AG547" s="71"/>
      <c r="AH547" s="72"/>
      <c r="AI547" s="170"/>
      <c r="AJ547" s="71"/>
      <c r="AK547" s="72"/>
      <c r="AL547" s="170"/>
      <c r="AM547" s="72"/>
      <c r="AN547" s="111"/>
      <c r="AO547" s="72"/>
      <c r="AP547" s="156"/>
      <c r="AQ547" s="72"/>
      <c r="AR547" s="156"/>
      <c r="AS547" s="72"/>
      <c r="AT547" s="160"/>
      <c r="AU547" s="72"/>
      <c r="AV547" s="156"/>
      <c r="AW547" s="71"/>
      <c r="AX547" s="72"/>
      <c r="AY547" s="111"/>
      <c r="AZ547" s="71"/>
      <c r="BA547" s="72"/>
      <c r="BB547" s="75"/>
    </row>
    <row r="548" ht="16.5" customHeight="1" outlineLevel="1">
      <c r="A548" s="75"/>
      <c r="B548" s="105"/>
      <c r="C548" s="106"/>
      <c r="D548" s="72"/>
      <c r="E548" s="107"/>
      <c r="F548" s="71"/>
      <c r="G548" s="107"/>
      <c r="H548" s="71"/>
      <c r="I548" s="107"/>
      <c r="J548" s="71"/>
      <c r="K548" s="71"/>
      <c r="L548" s="71"/>
      <c r="M548" s="72"/>
      <c r="N548" s="246"/>
      <c r="O548" s="72"/>
      <c r="P548" s="109"/>
      <c r="Q548" s="71"/>
      <c r="R548" s="110"/>
      <c r="S548" s="72"/>
      <c r="T548" s="111"/>
      <c r="U548" s="72"/>
      <c r="V548" s="112"/>
      <c r="W548" s="71"/>
      <c r="X548" s="72"/>
      <c r="Y548" s="112"/>
      <c r="Z548" s="72"/>
      <c r="AA548" s="75"/>
      <c r="AB548" s="169"/>
      <c r="AC548" s="72"/>
      <c r="AD548" s="170"/>
      <c r="AE548" s="72"/>
      <c r="AF548" s="170"/>
      <c r="AG548" s="71"/>
      <c r="AH548" s="72"/>
      <c r="AI548" s="170"/>
      <c r="AJ548" s="71"/>
      <c r="AK548" s="72"/>
      <c r="AL548" s="170"/>
      <c r="AM548" s="72"/>
      <c r="AN548" s="111"/>
      <c r="AO548" s="72"/>
      <c r="AP548" s="156"/>
      <c r="AQ548" s="72"/>
      <c r="AR548" s="156"/>
      <c r="AS548" s="72"/>
      <c r="AT548" s="160"/>
      <c r="AU548" s="72"/>
      <c r="AV548" s="156"/>
      <c r="AW548" s="71"/>
      <c r="AX548" s="72"/>
      <c r="AY548" s="111"/>
      <c r="AZ548" s="71"/>
      <c r="BA548" s="72"/>
      <c r="BB548" s="75"/>
    </row>
    <row r="549" ht="16.5" customHeight="1" outlineLevel="1">
      <c r="A549" s="75"/>
      <c r="B549" s="105"/>
      <c r="C549" s="106"/>
      <c r="D549" s="72"/>
      <c r="E549" s="107"/>
      <c r="F549" s="71"/>
      <c r="G549" s="107"/>
      <c r="H549" s="71"/>
      <c r="I549" s="107"/>
      <c r="J549" s="71"/>
      <c r="K549" s="71"/>
      <c r="L549" s="71"/>
      <c r="M549" s="72"/>
      <c r="N549" s="246"/>
      <c r="O549" s="72"/>
      <c r="P549" s="109"/>
      <c r="Q549" s="71"/>
      <c r="R549" s="110"/>
      <c r="S549" s="72"/>
      <c r="T549" s="111"/>
      <c r="U549" s="72"/>
      <c r="V549" s="112"/>
      <c r="W549" s="71"/>
      <c r="X549" s="72"/>
      <c r="Y549" s="112"/>
      <c r="Z549" s="72"/>
      <c r="AA549" s="75"/>
      <c r="AB549" s="169"/>
      <c r="AC549" s="72"/>
      <c r="AD549" s="170"/>
      <c r="AE549" s="72"/>
      <c r="AF549" s="170"/>
      <c r="AG549" s="71"/>
      <c r="AH549" s="72"/>
      <c r="AI549" s="170"/>
      <c r="AJ549" s="71"/>
      <c r="AK549" s="72"/>
      <c r="AL549" s="170"/>
      <c r="AM549" s="72"/>
      <c r="AN549" s="111"/>
      <c r="AO549" s="72"/>
      <c r="AP549" s="156"/>
      <c r="AQ549" s="72"/>
      <c r="AR549" s="156"/>
      <c r="AS549" s="72"/>
      <c r="AT549" s="160"/>
      <c r="AU549" s="72"/>
      <c r="AV549" s="156"/>
      <c r="AW549" s="71"/>
      <c r="AX549" s="72"/>
      <c r="AY549" s="111"/>
      <c r="AZ549" s="71"/>
      <c r="BA549" s="72"/>
      <c r="BB549" s="75"/>
    </row>
    <row r="550" ht="16.5" customHeight="1" outlineLevel="1">
      <c r="A550" s="75"/>
      <c r="B550" s="105"/>
      <c r="C550" s="106"/>
      <c r="D550" s="72"/>
      <c r="E550" s="107"/>
      <c r="F550" s="71"/>
      <c r="G550" s="107"/>
      <c r="H550" s="71"/>
      <c r="I550" s="107"/>
      <c r="J550" s="71"/>
      <c r="K550" s="71"/>
      <c r="L550" s="71"/>
      <c r="M550" s="72"/>
      <c r="N550" s="246"/>
      <c r="O550" s="72"/>
      <c r="P550" s="109"/>
      <c r="Q550" s="71"/>
      <c r="R550" s="110"/>
      <c r="S550" s="72"/>
      <c r="T550" s="111"/>
      <c r="U550" s="72"/>
      <c r="V550" s="112"/>
      <c r="W550" s="71"/>
      <c r="X550" s="72"/>
      <c r="Y550" s="112"/>
      <c r="Z550" s="72"/>
      <c r="AA550" s="75"/>
      <c r="AB550" s="169"/>
      <c r="AC550" s="72"/>
      <c r="AD550" s="170"/>
      <c r="AE550" s="72"/>
      <c r="AF550" s="170"/>
      <c r="AG550" s="71"/>
      <c r="AH550" s="72"/>
      <c r="AI550" s="170"/>
      <c r="AJ550" s="71"/>
      <c r="AK550" s="72"/>
      <c r="AL550" s="170"/>
      <c r="AM550" s="72"/>
      <c r="AN550" s="111"/>
      <c r="AO550" s="72"/>
      <c r="AP550" s="156"/>
      <c r="AQ550" s="72"/>
      <c r="AR550" s="156"/>
      <c r="AS550" s="72"/>
      <c r="AT550" s="160"/>
      <c r="AU550" s="72"/>
      <c r="AV550" s="156"/>
      <c r="AW550" s="71"/>
      <c r="AX550" s="72"/>
      <c r="AY550" s="111"/>
      <c r="AZ550" s="71"/>
      <c r="BA550" s="72"/>
      <c r="BB550" s="75"/>
    </row>
    <row r="551" ht="16.5" customHeight="1" outlineLevel="1">
      <c r="A551" s="75"/>
      <c r="B551" s="105"/>
      <c r="C551" s="106"/>
      <c r="D551" s="72"/>
      <c r="E551" s="107"/>
      <c r="F551" s="71"/>
      <c r="G551" s="107"/>
      <c r="H551" s="71"/>
      <c r="I551" s="107"/>
      <c r="J551" s="71"/>
      <c r="K551" s="71"/>
      <c r="L551" s="71"/>
      <c r="M551" s="72"/>
      <c r="N551" s="246"/>
      <c r="O551" s="72"/>
      <c r="P551" s="109"/>
      <c r="Q551" s="71"/>
      <c r="R551" s="110"/>
      <c r="S551" s="72"/>
      <c r="T551" s="111"/>
      <c r="U551" s="72"/>
      <c r="V551" s="112"/>
      <c r="W551" s="71"/>
      <c r="X551" s="72"/>
      <c r="Y551" s="112"/>
      <c r="Z551" s="72"/>
      <c r="AA551" s="75"/>
      <c r="AB551" s="169"/>
      <c r="AC551" s="72"/>
      <c r="AD551" s="170"/>
      <c r="AE551" s="72"/>
      <c r="AF551" s="170"/>
      <c r="AG551" s="71"/>
      <c r="AH551" s="72"/>
      <c r="AI551" s="170"/>
      <c r="AJ551" s="71"/>
      <c r="AK551" s="72"/>
      <c r="AL551" s="170"/>
      <c r="AM551" s="72"/>
      <c r="AN551" s="111"/>
      <c r="AO551" s="72"/>
      <c r="AP551" s="156"/>
      <c r="AQ551" s="72"/>
      <c r="AR551" s="156"/>
      <c r="AS551" s="72"/>
      <c r="AT551" s="160"/>
      <c r="AU551" s="72"/>
      <c r="AV551" s="156"/>
      <c r="AW551" s="71"/>
      <c r="AX551" s="72"/>
      <c r="AY551" s="111"/>
      <c r="AZ551" s="71"/>
      <c r="BA551" s="72"/>
      <c r="BB551" s="75"/>
    </row>
    <row r="552" ht="16.5" customHeight="1" outlineLevel="1">
      <c r="A552" s="75"/>
      <c r="B552" s="105"/>
      <c r="C552" s="106"/>
      <c r="D552" s="72"/>
      <c r="E552" s="107"/>
      <c r="F552" s="71"/>
      <c r="G552" s="107"/>
      <c r="H552" s="71"/>
      <c r="I552" s="107"/>
      <c r="J552" s="71"/>
      <c r="K552" s="71"/>
      <c r="L552" s="71"/>
      <c r="M552" s="72"/>
      <c r="N552" s="246"/>
      <c r="O552" s="72"/>
      <c r="P552" s="109"/>
      <c r="Q552" s="71"/>
      <c r="R552" s="110"/>
      <c r="S552" s="72"/>
      <c r="T552" s="111"/>
      <c r="U552" s="72"/>
      <c r="V552" s="112"/>
      <c r="W552" s="71"/>
      <c r="X552" s="72"/>
      <c r="Y552" s="112"/>
      <c r="Z552" s="72"/>
      <c r="AA552" s="75"/>
      <c r="AB552" s="169"/>
      <c r="AC552" s="72"/>
      <c r="AD552" s="170"/>
      <c r="AE552" s="72"/>
      <c r="AF552" s="170"/>
      <c r="AG552" s="71"/>
      <c r="AH552" s="72"/>
      <c r="AI552" s="170"/>
      <c r="AJ552" s="71"/>
      <c r="AK552" s="72"/>
      <c r="AL552" s="170"/>
      <c r="AM552" s="72"/>
      <c r="AN552" s="111"/>
      <c r="AO552" s="72"/>
      <c r="AP552" s="156"/>
      <c r="AQ552" s="72"/>
      <c r="AR552" s="156"/>
      <c r="AS552" s="72"/>
      <c r="AT552" s="160"/>
      <c r="AU552" s="72"/>
      <c r="AV552" s="156"/>
      <c r="AW552" s="71"/>
      <c r="AX552" s="72"/>
      <c r="AY552" s="111"/>
      <c r="AZ552" s="71"/>
      <c r="BA552" s="72"/>
      <c r="BB552" s="75"/>
    </row>
    <row r="553" ht="16.5" customHeight="1" outlineLevel="1">
      <c r="A553" s="75"/>
      <c r="B553" s="105"/>
      <c r="C553" s="106"/>
      <c r="D553" s="72"/>
      <c r="E553" s="107"/>
      <c r="F553" s="71"/>
      <c r="G553" s="107"/>
      <c r="H553" s="71"/>
      <c r="I553" s="107"/>
      <c r="J553" s="71"/>
      <c r="K553" s="71"/>
      <c r="L553" s="71"/>
      <c r="M553" s="72"/>
      <c r="N553" s="246"/>
      <c r="O553" s="72"/>
      <c r="P553" s="109"/>
      <c r="Q553" s="71"/>
      <c r="R553" s="110"/>
      <c r="S553" s="72"/>
      <c r="T553" s="111"/>
      <c r="U553" s="72"/>
      <c r="V553" s="112"/>
      <c r="W553" s="71"/>
      <c r="X553" s="72"/>
      <c r="Y553" s="112"/>
      <c r="Z553" s="72"/>
      <c r="AA553" s="75"/>
      <c r="AB553" s="169"/>
      <c r="AC553" s="72"/>
      <c r="AD553" s="170"/>
      <c r="AE553" s="72"/>
      <c r="AF553" s="170"/>
      <c r="AG553" s="71"/>
      <c r="AH553" s="72"/>
      <c r="AI553" s="170"/>
      <c r="AJ553" s="71"/>
      <c r="AK553" s="72"/>
      <c r="AL553" s="170"/>
      <c r="AM553" s="72"/>
      <c r="AN553" s="111"/>
      <c r="AO553" s="72"/>
      <c r="AP553" s="156"/>
      <c r="AQ553" s="72"/>
      <c r="AR553" s="156"/>
      <c r="AS553" s="72"/>
      <c r="AT553" s="160"/>
      <c r="AU553" s="72"/>
      <c r="AV553" s="156"/>
      <c r="AW553" s="71"/>
      <c r="AX553" s="72"/>
      <c r="AY553" s="111"/>
      <c r="AZ553" s="71"/>
      <c r="BA553" s="72"/>
      <c r="BB553" s="75"/>
    </row>
    <row r="554" ht="16.5" customHeight="1" outlineLevel="1">
      <c r="A554" s="75"/>
      <c r="B554" s="105"/>
      <c r="C554" s="106"/>
      <c r="D554" s="72"/>
      <c r="E554" s="107"/>
      <c r="F554" s="71"/>
      <c r="G554" s="107"/>
      <c r="H554" s="71"/>
      <c r="I554" s="107"/>
      <c r="J554" s="71"/>
      <c r="K554" s="71"/>
      <c r="L554" s="71"/>
      <c r="M554" s="72"/>
      <c r="N554" s="246"/>
      <c r="O554" s="72"/>
      <c r="P554" s="109"/>
      <c r="Q554" s="71"/>
      <c r="R554" s="110"/>
      <c r="S554" s="72"/>
      <c r="T554" s="111"/>
      <c r="U554" s="72"/>
      <c r="V554" s="112"/>
      <c r="W554" s="71"/>
      <c r="X554" s="72"/>
      <c r="Y554" s="112"/>
      <c r="Z554" s="72"/>
      <c r="AA554" s="75"/>
      <c r="AB554" s="169"/>
      <c r="AC554" s="72"/>
      <c r="AD554" s="170"/>
      <c r="AE554" s="72"/>
      <c r="AF554" s="170"/>
      <c r="AG554" s="71"/>
      <c r="AH554" s="72"/>
      <c r="AI554" s="170"/>
      <c r="AJ554" s="71"/>
      <c r="AK554" s="72"/>
      <c r="AL554" s="170"/>
      <c r="AM554" s="72"/>
      <c r="AN554" s="111"/>
      <c r="AO554" s="72"/>
      <c r="AP554" s="156"/>
      <c r="AQ554" s="72"/>
      <c r="AR554" s="156"/>
      <c r="AS554" s="72"/>
      <c r="AT554" s="160"/>
      <c r="AU554" s="72"/>
      <c r="AV554" s="156"/>
      <c r="AW554" s="71"/>
      <c r="AX554" s="72"/>
      <c r="AY554" s="111"/>
      <c r="AZ554" s="71"/>
      <c r="BA554" s="72"/>
      <c r="BB554" s="75"/>
    </row>
    <row r="555" ht="16.5" customHeight="1" outlineLevel="1">
      <c r="A555" s="75"/>
      <c r="B555" s="105"/>
      <c r="C555" s="106"/>
      <c r="D555" s="72"/>
      <c r="E555" s="107"/>
      <c r="F555" s="71"/>
      <c r="G555" s="107"/>
      <c r="H555" s="71"/>
      <c r="I555" s="107"/>
      <c r="J555" s="71"/>
      <c r="K555" s="71"/>
      <c r="L555" s="71"/>
      <c r="M555" s="72"/>
      <c r="N555" s="246"/>
      <c r="O555" s="72"/>
      <c r="P555" s="109"/>
      <c r="Q555" s="71"/>
      <c r="R555" s="110"/>
      <c r="S555" s="72"/>
      <c r="T555" s="111"/>
      <c r="U555" s="72"/>
      <c r="V555" s="112"/>
      <c r="W555" s="71"/>
      <c r="X555" s="72"/>
      <c r="Y555" s="112"/>
      <c r="Z555" s="72"/>
      <c r="AA555" s="75"/>
      <c r="AB555" s="169"/>
      <c r="AC555" s="72"/>
      <c r="AD555" s="170"/>
      <c r="AE555" s="72"/>
      <c r="AF555" s="170"/>
      <c r="AG555" s="71"/>
      <c r="AH555" s="72"/>
      <c r="AI555" s="170"/>
      <c r="AJ555" s="71"/>
      <c r="AK555" s="72"/>
      <c r="AL555" s="170"/>
      <c r="AM555" s="72"/>
      <c r="AN555" s="111"/>
      <c r="AO555" s="72"/>
      <c r="AP555" s="156"/>
      <c r="AQ555" s="72"/>
      <c r="AR555" s="156"/>
      <c r="AS555" s="72"/>
      <c r="AT555" s="160"/>
      <c r="AU555" s="72"/>
      <c r="AV555" s="156"/>
      <c r="AW555" s="71"/>
      <c r="AX555" s="72"/>
      <c r="AY555" s="111"/>
      <c r="AZ555" s="71"/>
      <c r="BA555" s="72"/>
      <c r="BB555" s="75"/>
    </row>
    <row r="556" ht="16.5" customHeight="1" outlineLevel="1">
      <c r="A556" s="75"/>
      <c r="B556" s="105"/>
      <c r="C556" s="106"/>
      <c r="D556" s="72"/>
      <c r="E556" s="107"/>
      <c r="F556" s="71"/>
      <c r="G556" s="107"/>
      <c r="H556" s="71"/>
      <c r="I556" s="107"/>
      <c r="J556" s="71"/>
      <c r="K556" s="71"/>
      <c r="L556" s="71"/>
      <c r="M556" s="72"/>
      <c r="N556" s="246"/>
      <c r="O556" s="72"/>
      <c r="P556" s="109"/>
      <c r="Q556" s="71"/>
      <c r="R556" s="110"/>
      <c r="S556" s="72"/>
      <c r="T556" s="111"/>
      <c r="U556" s="72"/>
      <c r="V556" s="112"/>
      <c r="W556" s="71"/>
      <c r="X556" s="72"/>
      <c r="Y556" s="112"/>
      <c r="Z556" s="72"/>
      <c r="AA556" s="75"/>
      <c r="AB556" s="169"/>
      <c r="AC556" s="72"/>
      <c r="AD556" s="170"/>
      <c r="AE556" s="72"/>
      <c r="AF556" s="170"/>
      <c r="AG556" s="71"/>
      <c r="AH556" s="72"/>
      <c r="AI556" s="170"/>
      <c r="AJ556" s="71"/>
      <c r="AK556" s="72"/>
      <c r="AL556" s="170"/>
      <c r="AM556" s="72"/>
      <c r="AN556" s="111"/>
      <c r="AO556" s="72"/>
      <c r="AP556" s="156"/>
      <c r="AQ556" s="72"/>
      <c r="AR556" s="156"/>
      <c r="AS556" s="72"/>
      <c r="AT556" s="160"/>
      <c r="AU556" s="72"/>
      <c r="AV556" s="156"/>
      <c r="AW556" s="71"/>
      <c r="AX556" s="72"/>
      <c r="AY556" s="111"/>
      <c r="AZ556" s="71"/>
      <c r="BA556" s="72"/>
      <c r="BB556" s="75"/>
    </row>
    <row r="557" ht="16.5" customHeight="1" outlineLevel="1">
      <c r="A557" s="75"/>
      <c r="B557" s="105"/>
      <c r="C557" s="106"/>
      <c r="D557" s="72"/>
      <c r="E557" s="107"/>
      <c r="F557" s="71"/>
      <c r="G557" s="107"/>
      <c r="H557" s="71"/>
      <c r="I557" s="107"/>
      <c r="J557" s="71"/>
      <c r="K557" s="71"/>
      <c r="L557" s="71"/>
      <c r="M557" s="72"/>
      <c r="N557" s="246"/>
      <c r="O557" s="72"/>
      <c r="P557" s="109"/>
      <c r="Q557" s="71"/>
      <c r="R557" s="110"/>
      <c r="S557" s="72"/>
      <c r="T557" s="111"/>
      <c r="U557" s="72"/>
      <c r="V557" s="112"/>
      <c r="W557" s="71"/>
      <c r="X557" s="72"/>
      <c r="Y557" s="112"/>
      <c r="Z557" s="72"/>
      <c r="AA557" s="75"/>
      <c r="AB557" s="169"/>
      <c r="AC557" s="72"/>
      <c r="AD557" s="170"/>
      <c r="AE557" s="72"/>
      <c r="AF557" s="170"/>
      <c r="AG557" s="71"/>
      <c r="AH557" s="72"/>
      <c r="AI557" s="170"/>
      <c r="AJ557" s="71"/>
      <c r="AK557" s="72"/>
      <c r="AL557" s="170"/>
      <c r="AM557" s="72"/>
      <c r="AN557" s="111"/>
      <c r="AO557" s="72"/>
      <c r="AP557" s="156"/>
      <c r="AQ557" s="72"/>
      <c r="AR557" s="156"/>
      <c r="AS557" s="72"/>
      <c r="AT557" s="160"/>
      <c r="AU557" s="72"/>
      <c r="AV557" s="156"/>
      <c r="AW557" s="71"/>
      <c r="AX557" s="72"/>
      <c r="AY557" s="111"/>
      <c r="AZ557" s="71"/>
      <c r="BA557" s="72"/>
      <c r="BB557" s="75"/>
    </row>
    <row r="558" ht="16.5" customHeight="1" outlineLevel="1">
      <c r="A558" s="75"/>
      <c r="B558" s="105"/>
      <c r="C558" s="106"/>
      <c r="D558" s="72"/>
      <c r="E558" s="107"/>
      <c r="F558" s="71"/>
      <c r="G558" s="107"/>
      <c r="H558" s="71"/>
      <c r="I558" s="107"/>
      <c r="J558" s="71"/>
      <c r="K558" s="71"/>
      <c r="L558" s="71"/>
      <c r="M558" s="72"/>
      <c r="N558" s="246"/>
      <c r="O558" s="72"/>
      <c r="P558" s="109"/>
      <c r="Q558" s="71"/>
      <c r="R558" s="110"/>
      <c r="S558" s="72"/>
      <c r="T558" s="111"/>
      <c r="U558" s="72"/>
      <c r="V558" s="112"/>
      <c r="W558" s="71"/>
      <c r="X558" s="72"/>
      <c r="Y558" s="112"/>
      <c r="Z558" s="72"/>
      <c r="AA558" s="75"/>
      <c r="AB558" s="169"/>
      <c r="AC558" s="72"/>
      <c r="AD558" s="170"/>
      <c r="AE558" s="72"/>
      <c r="AF558" s="170"/>
      <c r="AG558" s="71"/>
      <c r="AH558" s="72"/>
      <c r="AI558" s="170"/>
      <c r="AJ558" s="71"/>
      <c r="AK558" s="72"/>
      <c r="AL558" s="170"/>
      <c r="AM558" s="72"/>
      <c r="AN558" s="111"/>
      <c r="AO558" s="72"/>
      <c r="AP558" s="156"/>
      <c r="AQ558" s="72"/>
      <c r="AR558" s="156"/>
      <c r="AS558" s="72"/>
      <c r="AT558" s="160"/>
      <c r="AU558" s="72"/>
      <c r="AV558" s="156"/>
      <c r="AW558" s="71"/>
      <c r="AX558" s="72"/>
      <c r="AY558" s="111"/>
      <c r="AZ558" s="71"/>
      <c r="BA558" s="72"/>
      <c r="BB558" s="75"/>
    </row>
    <row r="559" ht="16.5" customHeight="1" outlineLevel="1">
      <c r="A559" s="75"/>
      <c r="B559" s="105"/>
      <c r="C559" s="106"/>
      <c r="D559" s="72"/>
      <c r="E559" s="107"/>
      <c r="F559" s="71"/>
      <c r="G559" s="107"/>
      <c r="H559" s="71"/>
      <c r="I559" s="107"/>
      <c r="J559" s="71"/>
      <c r="K559" s="71"/>
      <c r="L559" s="71"/>
      <c r="M559" s="72"/>
      <c r="N559" s="246"/>
      <c r="O559" s="72"/>
      <c r="P559" s="109"/>
      <c r="Q559" s="71"/>
      <c r="R559" s="110"/>
      <c r="S559" s="72"/>
      <c r="T559" s="111"/>
      <c r="U559" s="72"/>
      <c r="V559" s="112"/>
      <c r="W559" s="71"/>
      <c r="X559" s="72"/>
      <c r="Y559" s="112"/>
      <c r="Z559" s="72"/>
      <c r="AA559" s="75"/>
      <c r="AB559" s="169"/>
      <c r="AC559" s="72"/>
      <c r="AD559" s="170"/>
      <c r="AE559" s="72"/>
      <c r="AF559" s="170"/>
      <c r="AG559" s="71"/>
      <c r="AH559" s="72"/>
      <c r="AI559" s="170"/>
      <c r="AJ559" s="71"/>
      <c r="AK559" s="72"/>
      <c r="AL559" s="170"/>
      <c r="AM559" s="72"/>
      <c r="AN559" s="111"/>
      <c r="AO559" s="72"/>
      <c r="AP559" s="156"/>
      <c r="AQ559" s="72"/>
      <c r="AR559" s="156"/>
      <c r="AS559" s="72"/>
      <c r="AT559" s="160"/>
      <c r="AU559" s="72"/>
      <c r="AV559" s="156"/>
      <c r="AW559" s="71"/>
      <c r="AX559" s="72"/>
      <c r="AY559" s="111"/>
      <c r="AZ559" s="71"/>
      <c r="BA559" s="72"/>
      <c r="BB559" s="75"/>
    </row>
    <row r="560" ht="16.5" customHeight="1" outlineLevel="1">
      <c r="A560" s="75"/>
      <c r="B560" s="105"/>
      <c r="C560" s="106"/>
      <c r="D560" s="72"/>
      <c r="E560" s="107"/>
      <c r="F560" s="71"/>
      <c r="G560" s="107"/>
      <c r="H560" s="71"/>
      <c r="I560" s="107"/>
      <c r="J560" s="71"/>
      <c r="K560" s="71"/>
      <c r="L560" s="71"/>
      <c r="M560" s="72"/>
      <c r="N560" s="246"/>
      <c r="O560" s="72"/>
      <c r="P560" s="109"/>
      <c r="Q560" s="71"/>
      <c r="R560" s="110"/>
      <c r="S560" s="72"/>
      <c r="T560" s="111"/>
      <c r="U560" s="72"/>
      <c r="V560" s="112"/>
      <c r="W560" s="71"/>
      <c r="X560" s="72"/>
      <c r="Y560" s="112"/>
      <c r="Z560" s="72"/>
      <c r="AA560" s="75"/>
      <c r="AB560" s="169"/>
      <c r="AC560" s="72"/>
      <c r="AD560" s="170"/>
      <c r="AE560" s="72"/>
      <c r="AF560" s="170"/>
      <c r="AG560" s="71"/>
      <c r="AH560" s="72"/>
      <c r="AI560" s="170"/>
      <c r="AJ560" s="71"/>
      <c r="AK560" s="72"/>
      <c r="AL560" s="170"/>
      <c r="AM560" s="72"/>
      <c r="AN560" s="111"/>
      <c r="AO560" s="72"/>
      <c r="AP560" s="156"/>
      <c r="AQ560" s="72"/>
      <c r="AR560" s="156"/>
      <c r="AS560" s="72"/>
      <c r="AT560" s="160"/>
      <c r="AU560" s="72"/>
      <c r="AV560" s="156"/>
      <c r="AW560" s="71"/>
      <c r="AX560" s="72"/>
      <c r="AY560" s="111"/>
      <c r="AZ560" s="71"/>
      <c r="BA560" s="72"/>
      <c r="BB560" s="75"/>
    </row>
    <row r="561" ht="16.5" customHeight="1" outlineLevel="1">
      <c r="A561" s="75"/>
      <c r="B561" s="105"/>
      <c r="C561" s="106"/>
      <c r="D561" s="72"/>
      <c r="E561" s="107"/>
      <c r="F561" s="71"/>
      <c r="G561" s="107"/>
      <c r="H561" s="71"/>
      <c r="I561" s="107"/>
      <c r="J561" s="71"/>
      <c r="K561" s="71"/>
      <c r="L561" s="71"/>
      <c r="M561" s="72"/>
      <c r="N561" s="246"/>
      <c r="O561" s="72"/>
      <c r="P561" s="109"/>
      <c r="Q561" s="71"/>
      <c r="R561" s="110"/>
      <c r="S561" s="72"/>
      <c r="T561" s="111"/>
      <c r="U561" s="72"/>
      <c r="V561" s="112"/>
      <c r="W561" s="71"/>
      <c r="X561" s="72"/>
      <c r="Y561" s="112"/>
      <c r="Z561" s="72"/>
      <c r="AA561" s="75"/>
      <c r="AB561" s="169"/>
      <c r="AC561" s="72"/>
      <c r="AD561" s="170"/>
      <c r="AE561" s="72"/>
      <c r="AF561" s="170"/>
      <c r="AG561" s="71"/>
      <c r="AH561" s="72"/>
      <c r="AI561" s="170"/>
      <c r="AJ561" s="71"/>
      <c r="AK561" s="72"/>
      <c r="AL561" s="170"/>
      <c r="AM561" s="72"/>
      <c r="AN561" s="111"/>
      <c r="AO561" s="72"/>
      <c r="AP561" s="156"/>
      <c r="AQ561" s="72"/>
      <c r="AR561" s="156"/>
      <c r="AS561" s="72"/>
      <c r="AT561" s="160"/>
      <c r="AU561" s="72"/>
      <c r="AV561" s="156"/>
      <c r="AW561" s="71"/>
      <c r="AX561" s="72"/>
      <c r="AY561" s="111"/>
      <c r="AZ561" s="71"/>
      <c r="BA561" s="72"/>
      <c r="BB561" s="75"/>
    </row>
    <row r="562" ht="16.5" customHeight="1" outlineLevel="1">
      <c r="A562" s="75"/>
      <c r="B562" s="105"/>
      <c r="C562" s="106"/>
      <c r="D562" s="72"/>
      <c r="E562" s="107"/>
      <c r="F562" s="71"/>
      <c r="G562" s="107"/>
      <c r="H562" s="71"/>
      <c r="I562" s="107"/>
      <c r="J562" s="71"/>
      <c r="K562" s="71"/>
      <c r="L562" s="71"/>
      <c r="M562" s="72"/>
      <c r="N562" s="246"/>
      <c r="O562" s="72"/>
      <c r="P562" s="109"/>
      <c r="Q562" s="71"/>
      <c r="R562" s="110"/>
      <c r="S562" s="72"/>
      <c r="T562" s="111"/>
      <c r="U562" s="72"/>
      <c r="V562" s="112"/>
      <c r="W562" s="71"/>
      <c r="X562" s="72"/>
      <c r="Y562" s="112"/>
      <c r="Z562" s="72"/>
      <c r="AA562" s="75"/>
      <c r="AB562" s="169"/>
      <c r="AC562" s="72"/>
      <c r="AD562" s="170"/>
      <c r="AE562" s="72"/>
      <c r="AF562" s="170"/>
      <c r="AG562" s="71"/>
      <c r="AH562" s="72"/>
      <c r="AI562" s="170"/>
      <c r="AJ562" s="71"/>
      <c r="AK562" s="72"/>
      <c r="AL562" s="170"/>
      <c r="AM562" s="72"/>
      <c r="AN562" s="111"/>
      <c r="AO562" s="72"/>
      <c r="AP562" s="156"/>
      <c r="AQ562" s="72"/>
      <c r="AR562" s="156"/>
      <c r="AS562" s="72"/>
      <c r="AT562" s="160"/>
      <c r="AU562" s="72"/>
      <c r="AV562" s="156"/>
      <c r="AW562" s="71"/>
      <c r="AX562" s="72"/>
      <c r="AY562" s="111"/>
      <c r="AZ562" s="71"/>
      <c r="BA562" s="72"/>
      <c r="BB562" s="75"/>
    </row>
    <row r="563" ht="16.5" customHeight="1" outlineLevel="1">
      <c r="A563" s="75"/>
      <c r="B563" s="105"/>
      <c r="C563" s="106"/>
      <c r="D563" s="72"/>
      <c r="E563" s="107"/>
      <c r="F563" s="71"/>
      <c r="G563" s="107"/>
      <c r="H563" s="71"/>
      <c r="I563" s="107"/>
      <c r="J563" s="71"/>
      <c r="K563" s="71"/>
      <c r="L563" s="71"/>
      <c r="M563" s="72"/>
      <c r="N563" s="246"/>
      <c r="O563" s="72"/>
      <c r="P563" s="109"/>
      <c r="Q563" s="71"/>
      <c r="R563" s="110"/>
      <c r="S563" s="72"/>
      <c r="T563" s="111"/>
      <c r="U563" s="72"/>
      <c r="V563" s="112"/>
      <c r="W563" s="71"/>
      <c r="X563" s="72"/>
      <c r="Y563" s="112"/>
      <c r="Z563" s="72"/>
      <c r="AA563" s="75"/>
      <c r="AB563" s="169"/>
      <c r="AC563" s="72"/>
      <c r="AD563" s="170"/>
      <c r="AE563" s="72"/>
      <c r="AF563" s="170"/>
      <c r="AG563" s="71"/>
      <c r="AH563" s="72"/>
      <c r="AI563" s="170"/>
      <c r="AJ563" s="71"/>
      <c r="AK563" s="72"/>
      <c r="AL563" s="170"/>
      <c r="AM563" s="72"/>
      <c r="AN563" s="111"/>
      <c r="AO563" s="72"/>
      <c r="AP563" s="156"/>
      <c r="AQ563" s="72"/>
      <c r="AR563" s="156"/>
      <c r="AS563" s="72"/>
      <c r="AT563" s="160"/>
      <c r="AU563" s="72"/>
      <c r="AV563" s="156"/>
      <c r="AW563" s="71"/>
      <c r="AX563" s="72"/>
      <c r="AY563" s="111"/>
      <c r="AZ563" s="71"/>
      <c r="BA563" s="72"/>
      <c r="BB563" s="75"/>
    </row>
    <row r="564" ht="16.5" customHeight="1" outlineLevel="1">
      <c r="A564" s="75"/>
      <c r="B564" s="105"/>
      <c r="C564" s="106"/>
      <c r="D564" s="72"/>
      <c r="E564" s="107"/>
      <c r="F564" s="71"/>
      <c r="G564" s="107"/>
      <c r="H564" s="71"/>
      <c r="I564" s="107"/>
      <c r="J564" s="71"/>
      <c r="K564" s="71"/>
      <c r="L564" s="71"/>
      <c r="M564" s="72"/>
      <c r="N564" s="246"/>
      <c r="O564" s="72"/>
      <c r="P564" s="109"/>
      <c r="Q564" s="71"/>
      <c r="R564" s="110"/>
      <c r="S564" s="72"/>
      <c r="T564" s="111"/>
      <c r="U564" s="72"/>
      <c r="V564" s="112"/>
      <c r="W564" s="71"/>
      <c r="X564" s="72"/>
      <c r="Y564" s="112"/>
      <c r="Z564" s="72"/>
      <c r="AA564" s="75"/>
      <c r="AB564" s="169"/>
      <c r="AC564" s="72"/>
      <c r="AD564" s="170"/>
      <c r="AE564" s="72"/>
      <c r="AF564" s="170"/>
      <c r="AG564" s="71"/>
      <c r="AH564" s="72"/>
      <c r="AI564" s="170"/>
      <c r="AJ564" s="71"/>
      <c r="AK564" s="72"/>
      <c r="AL564" s="170"/>
      <c r="AM564" s="72"/>
      <c r="AN564" s="111"/>
      <c r="AO564" s="72"/>
      <c r="AP564" s="156"/>
      <c r="AQ564" s="72"/>
      <c r="AR564" s="156"/>
      <c r="AS564" s="72"/>
      <c r="AT564" s="160"/>
      <c r="AU564" s="72"/>
      <c r="AV564" s="156"/>
      <c r="AW564" s="71"/>
      <c r="AX564" s="72"/>
      <c r="AY564" s="111"/>
      <c r="AZ564" s="71"/>
      <c r="BA564" s="72"/>
      <c r="BB564" s="75"/>
    </row>
    <row r="565" ht="16.5" customHeight="1" outlineLevel="1">
      <c r="A565" s="75"/>
      <c r="B565" s="105"/>
      <c r="C565" s="106"/>
      <c r="D565" s="72"/>
      <c r="E565" s="107"/>
      <c r="F565" s="71"/>
      <c r="G565" s="107"/>
      <c r="H565" s="71"/>
      <c r="I565" s="107"/>
      <c r="J565" s="71"/>
      <c r="K565" s="71"/>
      <c r="L565" s="71"/>
      <c r="M565" s="72"/>
      <c r="N565" s="246"/>
      <c r="O565" s="72"/>
      <c r="P565" s="109"/>
      <c r="Q565" s="71"/>
      <c r="R565" s="110"/>
      <c r="S565" s="72"/>
      <c r="T565" s="111"/>
      <c r="U565" s="72"/>
      <c r="V565" s="112"/>
      <c r="W565" s="71"/>
      <c r="X565" s="72"/>
      <c r="Y565" s="112"/>
      <c r="Z565" s="72"/>
      <c r="AA565" s="75"/>
      <c r="AB565" s="169"/>
      <c r="AC565" s="72"/>
      <c r="AD565" s="170"/>
      <c r="AE565" s="72"/>
      <c r="AF565" s="170"/>
      <c r="AG565" s="71"/>
      <c r="AH565" s="72"/>
      <c r="AI565" s="170"/>
      <c r="AJ565" s="71"/>
      <c r="AK565" s="72"/>
      <c r="AL565" s="170"/>
      <c r="AM565" s="72"/>
      <c r="AN565" s="111"/>
      <c r="AO565" s="72"/>
      <c r="AP565" s="156"/>
      <c r="AQ565" s="72"/>
      <c r="AR565" s="156"/>
      <c r="AS565" s="72"/>
      <c r="AT565" s="160"/>
      <c r="AU565" s="72"/>
      <c r="AV565" s="156"/>
      <c r="AW565" s="71"/>
      <c r="AX565" s="72"/>
      <c r="AY565" s="111"/>
      <c r="AZ565" s="71"/>
      <c r="BA565" s="72"/>
      <c r="BB565" s="75"/>
    </row>
    <row r="566" ht="16.5" customHeight="1" outlineLevel="1">
      <c r="A566" s="75"/>
      <c r="B566" s="105"/>
      <c r="C566" s="106"/>
      <c r="D566" s="72"/>
      <c r="E566" s="107"/>
      <c r="F566" s="71"/>
      <c r="G566" s="107"/>
      <c r="H566" s="71"/>
      <c r="I566" s="107"/>
      <c r="J566" s="71"/>
      <c r="K566" s="71"/>
      <c r="L566" s="71"/>
      <c r="M566" s="72"/>
      <c r="N566" s="246"/>
      <c r="O566" s="72"/>
      <c r="P566" s="109"/>
      <c r="Q566" s="71"/>
      <c r="R566" s="110"/>
      <c r="S566" s="72"/>
      <c r="T566" s="111"/>
      <c r="U566" s="72"/>
      <c r="V566" s="112"/>
      <c r="W566" s="71"/>
      <c r="X566" s="72"/>
      <c r="Y566" s="112"/>
      <c r="Z566" s="72"/>
      <c r="AA566" s="75"/>
      <c r="AB566" s="169"/>
      <c r="AC566" s="72"/>
      <c r="AD566" s="170"/>
      <c r="AE566" s="72"/>
      <c r="AF566" s="170"/>
      <c r="AG566" s="71"/>
      <c r="AH566" s="72"/>
      <c r="AI566" s="170"/>
      <c r="AJ566" s="71"/>
      <c r="AK566" s="72"/>
      <c r="AL566" s="170"/>
      <c r="AM566" s="72"/>
      <c r="AN566" s="111"/>
      <c r="AO566" s="72"/>
      <c r="AP566" s="156"/>
      <c r="AQ566" s="72"/>
      <c r="AR566" s="156"/>
      <c r="AS566" s="72"/>
      <c r="AT566" s="160"/>
      <c r="AU566" s="72"/>
      <c r="AV566" s="156"/>
      <c r="AW566" s="71"/>
      <c r="AX566" s="72"/>
      <c r="AY566" s="111"/>
      <c r="AZ566" s="71"/>
      <c r="BA566" s="72"/>
      <c r="BB566" s="75"/>
    </row>
    <row r="567" ht="16.5" customHeight="1" outlineLevel="1">
      <c r="A567" s="75"/>
      <c r="B567" s="105"/>
      <c r="C567" s="106"/>
      <c r="D567" s="72"/>
      <c r="E567" s="107"/>
      <c r="F567" s="71"/>
      <c r="G567" s="107"/>
      <c r="H567" s="71"/>
      <c r="I567" s="107"/>
      <c r="J567" s="71"/>
      <c r="K567" s="71"/>
      <c r="L567" s="71"/>
      <c r="M567" s="72"/>
      <c r="N567" s="246"/>
      <c r="O567" s="72"/>
      <c r="P567" s="109"/>
      <c r="Q567" s="71"/>
      <c r="R567" s="110"/>
      <c r="S567" s="72"/>
      <c r="T567" s="111"/>
      <c r="U567" s="72"/>
      <c r="V567" s="112"/>
      <c r="W567" s="71"/>
      <c r="X567" s="72"/>
      <c r="Y567" s="112"/>
      <c r="Z567" s="72"/>
      <c r="AA567" s="75"/>
      <c r="AB567" s="169"/>
      <c r="AC567" s="72"/>
      <c r="AD567" s="170"/>
      <c r="AE567" s="72"/>
      <c r="AF567" s="170"/>
      <c r="AG567" s="71"/>
      <c r="AH567" s="72"/>
      <c r="AI567" s="170"/>
      <c r="AJ567" s="71"/>
      <c r="AK567" s="72"/>
      <c r="AL567" s="170"/>
      <c r="AM567" s="72"/>
      <c r="AN567" s="111"/>
      <c r="AO567" s="72"/>
      <c r="AP567" s="156"/>
      <c r="AQ567" s="72"/>
      <c r="AR567" s="156"/>
      <c r="AS567" s="72"/>
      <c r="AT567" s="160"/>
      <c r="AU567" s="72"/>
      <c r="AV567" s="156"/>
      <c r="AW567" s="71"/>
      <c r="AX567" s="72"/>
      <c r="AY567" s="111"/>
      <c r="AZ567" s="71"/>
      <c r="BA567" s="72"/>
      <c r="BB567" s="75"/>
    </row>
    <row r="568" ht="16.5" customHeight="1" outlineLevel="1">
      <c r="A568" s="75"/>
      <c r="B568" s="105"/>
      <c r="C568" s="106"/>
      <c r="D568" s="72"/>
      <c r="E568" s="107"/>
      <c r="F568" s="71"/>
      <c r="G568" s="107"/>
      <c r="H568" s="71"/>
      <c r="I568" s="107"/>
      <c r="J568" s="71"/>
      <c r="K568" s="71"/>
      <c r="L568" s="71"/>
      <c r="M568" s="72"/>
      <c r="N568" s="246"/>
      <c r="O568" s="72"/>
      <c r="P568" s="109"/>
      <c r="Q568" s="71"/>
      <c r="R568" s="110"/>
      <c r="S568" s="72"/>
      <c r="T568" s="111"/>
      <c r="U568" s="72"/>
      <c r="V568" s="112"/>
      <c r="W568" s="71"/>
      <c r="X568" s="72"/>
      <c r="Y568" s="112"/>
      <c r="Z568" s="72"/>
      <c r="AA568" s="75"/>
      <c r="AB568" s="169"/>
      <c r="AC568" s="72"/>
      <c r="AD568" s="170"/>
      <c r="AE568" s="72"/>
      <c r="AF568" s="170"/>
      <c r="AG568" s="71"/>
      <c r="AH568" s="72"/>
      <c r="AI568" s="170"/>
      <c r="AJ568" s="71"/>
      <c r="AK568" s="72"/>
      <c r="AL568" s="170"/>
      <c r="AM568" s="72"/>
      <c r="AN568" s="111"/>
      <c r="AO568" s="72"/>
      <c r="AP568" s="156"/>
      <c r="AQ568" s="72"/>
      <c r="AR568" s="156"/>
      <c r="AS568" s="72"/>
      <c r="AT568" s="160"/>
      <c r="AU568" s="72"/>
      <c r="AV568" s="156"/>
      <c r="AW568" s="71"/>
      <c r="AX568" s="72"/>
      <c r="AY568" s="111"/>
      <c r="AZ568" s="71"/>
      <c r="BA568" s="72"/>
      <c r="BB568" s="75"/>
    </row>
    <row r="569" ht="16.5" customHeight="1" outlineLevel="1">
      <c r="A569" s="75"/>
      <c r="B569" s="105"/>
      <c r="C569" s="106"/>
      <c r="D569" s="72"/>
      <c r="E569" s="107"/>
      <c r="F569" s="71"/>
      <c r="G569" s="107"/>
      <c r="H569" s="71"/>
      <c r="I569" s="107"/>
      <c r="J569" s="71"/>
      <c r="K569" s="71"/>
      <c r="L569" s="71"/>
      <c r="M569" s="72"/>
      <c r="N569" s="246"/>
      <c r="O569" s="72"/>
      <c r="P569" s="109"/>
      <c r="Q569" s="71"/>
      <c r="R569" s="110"/>
      <c r="S569" s="72"/>
      <c r="T569" s="111"/>
      <c r="U569" s="72"/>
      <c r="V569" s="112"/>
      <c r="W569" s="71"/>
      <c r="X569" s="72"/>
      <c r="Y569" s="112"/>
      <c r="Z569" s="72"/>
      <c r="AA569" s="75"/>
      <c r="AB569" s="169"/>
      <c r="AC569" s="72"/>
      <c r="AD569" s="170"/>
      <c r="AE569" s="72"/>
      <c r="AF569" s="170"/>
      <c r="AG569" s="71"/>
      <c r="AH569" s="72"/>
      <c r="AI569" s="170"/>
      <c r="AJ569" s="71"/>
      <c r="AK569" s="72"/>
      <c r="AL569" s="170"/>
      <c r="AM569" s="72"/>
      <c r="AN569" s="111"/>
      <c r="AO569" s="72"/>
      <c r="AP569" s="156"/>
      <c r="AQ569" s="72"/>
      <c r="AR569" s="156"/>
      <c r="AS569" s="72"/>
      <c r="AT569" s="160"/>
      <c r="AU569" s="72"/>
      <c r="AV569" s="156"/>
      <c r="AW569" s="71"/>
      <c r="AX569" s="72"/>
      <c r="AY569" s="111"/>
      <c r="AZ569" s="71"/>
      <c r="BA569" s="72"/>
      <c r="BB569" s="75"/>
    </row>
    <row r="570" ht="16.5" customHeight="1" outlineLevel="1">
      <c r="A570" s="75"/>
      <c r="B570" s="105"/>
      <c r="C570" s="106"/>
      <c r="D570" s="72"/>
      <c r="E570" s="107"/>
      <c r="F570" s="71"/>
      <c r="G570" s="107"/>
      <c r="H570" s="71"/>
      <c r="I570" s="107"/>
      <c r="J570" s="71"/>
      <c r="K570" s="71"/>
      <c r="L570" s="71"/>
      <c r="M570" s="72"/>
      <c r="N570" s="246"/>
      <c r="O570" s="72"/>
      <c r="P570" s="109"/>
      <c r="Q570" s="71"/>
      <c r="R570" s="110"/>
      <c r="S570" s="72"/>
      <c r="T570" s="111"/>
      <c r="U570" s="72"/>
      <c r="V570" s="112"/>
      <c r="W570" s="71"/>
      <c r="X570" s="72"/>
      <c r="Y570" s="112"/>
      <c r="Z570" s="72"/>
      <c r="AA570" s="75"/>
      <c r="AB570" s="169"/>
      <c r="AC570" s="72"/>
      <c r="AD570" s="170"/>
      <c r="AE570" s="72"/>
      <c r="AF570" s="170"/>
      <c r="AG570" s="71"/>
      <c r="AH570" s="72"/>
      <c r="AI570" s="170"/>
      <c r="AJ570" s="71"/>
      <c r="AK570" s="72"/>
      <c r="AL570" s="170"/>
      <c r="AM570" s="72"/>
      <c r="AN570" s="111"/>
      <c r="AO570" s="72"/>
      <c r="AP570" s="156"/>
      <c r="AQ570" s="72"/>
      <c r="AR570" s="156"/>
      <c r="AS570" s="72"/>
      <c r="AT570" s="160"/>
      <c r="AU570" s="72"/>
      <c r="AV570" s="156"/>
      <c r="AW570" s="71"/>
      <c r="AX570" s="72"/>
      <c r="AY570" s="111"/>
      <c r="AZ570" s="71"/>
      <c r="BA570" s="72"/>
      <c r="BB570" s="75"/>
    </row>
    <row r="571" ht="16.5" customHeight="1" outlineLevel="1">
      <c r="A571" s="75"/>
      <c r="B571" s="105"/>
      <c r="C571" s="106"/>
      <c r="D571" s="72"/>
      <c r="E571" s="107"/>
      <c r="F571" s="71"/>
      <c r="G571" s="107"/>
      <c r="H571" s="71"/>
      <c r="I571" s="107"/>
      <c r="J571" s="71"/>
      <c r="K571" s="71"/>
      <c r="L571" s="71"/>
      <c r="M571" s="72"/>
      <c r="N571" s="246"/>
      <c r="O571" s="72"/>
      <c r="P571" s="109"/>
      <c r="Q571" s="71"/>
      <c r="R571" s="110"/>
      <c r="S571" s="72"/>
      <c r="T571" s="111"/>
      <c r="U571" s="72"/>
      <c r="V571" s="112"/>
      <c r="W571" s="71"/>
      <c r="X571" s="72"/>
      <c r="Y571" s="112"/>
      <c r="Z571" s="72"/>
      <c r="AA571" s="75"/>
      <c r="AB571" s="169"/>
      <c r="AC571" s="72"/>
      <c r="AD571" s="170"/>
      <c r="AE571" s="72"/>
      <c r="AF571" s="170"/>
      <c r="AG571" s="71"/>
      <c r="AH571" s="72"/>
      <c r="AI571" s="170"/>
      <c r="AJ571" s="71"/>
      <c r="AK571" s="72"/>
      <c r="AL571" s="170"/>
      <c r="AM571" s="72"/>
      <c r="AN571" s="111"/>
      <c r="AO571" s="72"/>
      <c r="AP571" s="156"/>
      <c r="AQ571" s="72"/>
      <c r="AR571" s="156"/>
      <c r="AS571" s="72"/>
      <c r="AT571" s="160"/>
      <c r="AU571" s="72"/>
      <c r="AV571" s="156"/>
      <c r="AW571" s="71"/>
      <c r="AX571" s="72"/>
      <c r="AY571" s="111"/>
      <c r="AZ571" s="71"/>
      <c r="BA571" s="72"/>
      <c r="BB571" s="75"/>
    </row>
    <row r="572" ht="16.5" customHeight="1" outlineLevel="1">
      <c r="A572" s="75"/>
      <c r="B572" s="105"/>
      <c r="C572" s="106"/>
      <c r="D572" s="72"/>
      <c r="E572" s="107"/>
      <c r="F572" s="71"/>
      <c r="G572" s="107"/>
      <c r="H572" s="71"/>
      <c r="I572" s="107"/>
      <c r="J572" s="71"/>
      <c r="K572" s="71"/>
      <c r="L572" s="71"/>
      <c r="M572" s="72"/>
      <c r="N572" s="246"/>
      <c r="O572" s="72"/>
      <c r="P572" s="109"/>
      <c r="Q572" s="71"/>
      <c r="R572" s="110"/>
      <c r="S572" s="72"/>
      <c r="T572" s="111"/>
      <c r="U572" s="72"/>
      <c r="V572" s="112"/>
      <c r="W572" s="71"/>
      <c r="X572" s="72"/>
      <c r="Y572" s="112"/>
      <c r="Z572" s="72"/>
      <c r="AA572" s="75"/>
      <c r="AB572" s="169"/>
      <c r="AC572" s="72"/>
      <c r="AD572" s="170"/>
      <c r="AE572" s="72"/>
      <c r="AF572" s="170"/>
      <c r="AG572" s="71"/>
      <c r="AH572" s="72"/>
      <c r="AI572" s="170"/>
      <c r="AJ572" s="71"/>
      <c r="AK572" s="72"/>
      <c r="AL572" s="170"/>
      <c r="AM572" s="72"/>
      <c r="AN572" s="111"/>
      <c r="AO572" s="72"/>
      <c r="AP572" s="156"/>
      <c r="AQ572" s="72"/>
      <c r="AR572" s="156"/>
      <c r="AS572" s="72"/>
      <c r="AT572" s="160"/>
      <c r="AU572" s="72"/>
      <c r="AV572" s="156"/>
      <c r="AW572" s="71"/>
      <c r="AX572" s="72"/>
      <c r="AY572" s="111"/>
      <c r="AZ572" s="71"/>
      <c r="BA572" s="72"/>
      <c r="BB572" s="75"/>
    </row>
    <row r="573" ht="16.5" customHeight="1" outlineLevel="1">
      <c r="A573" s="75"/>
      <c r="B573" s="105"/>
      <c r="C573" s="106"/>
      <c r="D573" s="72"/>
      <c r="E573" s="107"/>
      <c r="F573" s="71"/>
      <c r="G573" s="107"/>
      <c r="H573" s="71"/>
      <c r="I573" s="107"/>
      <c r="J573" s="71"/>
      <c r="K573" s="71"/>
      <c r="L573" s="71"/>
      <c r="M573" s="72"/>
      <c r="N573" s="246"/>
      <c r="O573" s="72"/>
      <c r="P573" s="109"/>
      <c r="Q573" s="71"/>
      <c r="R573" s="110"/>
      <c r="S573" s="72"/>
      <c r="T573" s="111"/>
      <c r="U573" s="72"/>
      <c r="V573" s="112"/>
      <c r="W573" s="71"/>
      <c r="X573" s="72"/>
      <c r="Y573" s="112"/>
      <c r="Z573" s="72"/>
      <c r="AA573" s="75"/>
      <c r="AB573" s="169"/>
      <c r="AC573" s="72"/>
      <c r="AD573" s="170"/>
      <c r="AE573" s="72"/>
      <c r="AF573" s="170"/>
      <c r="AG573" s="71"/>
      <c r="AH573" s="72"/>
      <c r="AI573" s="170"/>
      <c r="AJ573" s="71"/>
      <c r="AK573" s="72"/>
      <c r="AL573" s="170"/>
      <c r="AM573" s="72"/>
      <c r="AN573" s="111"/>
      <c r="AO573" s="72"/>
      <c r="AP573" s="156"/>
      <c r="AQ573" s="72"/>
      <c r="AR573" s="156"/>
      <c r="AS573" s="72"/>
      <c r="AT573" s="160"/>
      <c r="AU573" s="72"/>
      <c r="AV573" s="156"/>
      <c r="AW573" s="71"/>
      <c r="AX573" s="72"/>
      <c r="AY573" s="111"/>
      <c r="AZ573" s="71"/>
      <c r="BA573" s="72"/>
      <c r="BB573" s="75"/>
    </row>
    <row r="574" ht="16.5" customHeight="1" outlineLevel="1">
      <c r="A574" s="75"/>
      <c r="B574" s="105"/>
      <c r="C574" s="106"/>
      <c r="D574" s="72"/>
      <c r="E574" s="107"/>
      <c r="F574" s="71"/>
      <c r="G574" s="107"/>
      <c r="H574" s="71"/>
      <c r="I574" s="107"/>
      <c r="J574" s="71"/>
      <c r="K574" s="71"/>
      <c r="L574" s="71"/>
      <c r="M574" s="72"/>
      <c r="N574" s="246"/>
      <c r="O574" s="72"/>
      <c r="P574" s="109"/>
      <c r="Q574" s="71"/>
      <c r="R574" s="110"/>
      <c r="S574" s="72"/>
      <c r="T574" s="111"/>
      <c r="U574" s="72"/>
      <c r="V574" s="112"/>
      <c r="W574" s="71"/>
      <c r="X574" s="72"/>
      <c r="Y574" s="112"/>
      <c r="Z574" s="72"/>
      <c r="AA574" s="75"/>
      <c r="AB574" s="169"/>
      <c r="AC574" s="72"/>
      <c r="AD574" s="170"/>
      <c r="AE574" s="72"/>
      <c r="AF574" s="170"/>
      <c r="AG574" s="71"/>
      <c r="AH574" s="72"/>
      <c r="AI574" s="170"/>
      <c r="AJ574" s="71"/>
      <c r="AK574" s="72"/>
      <c r="AL574" s="170"/>
      <c r="AM574" s="72"/>
      <c r="AN574" s="111"/>
      <c r="AO574" s="72"/>
      <c r="AP574" s="156"/>
      <c r="AQ574" s="72"/>
      <c r="AR574" s="156"/>
      <c r="AS574" s="72"/>
      <c r="AT574" s="160"/>
      <c r="AU574" s="72"/>
      <c r="AV574" s="156"/>
      <c r="AW574" s="71"/>
      <c r="AX574" s="72"/>
      <c r="AY574" s="111"/>
      <c r="AZ574" s="71"/>
      <c r="BA574" s="72"/>
      <c r="BB574" s="75"/>
    </row>
    <row r="575" ht="16.5" customHeight="1" outlineLevel="1">
      <c r="A575" s="75"/>
      <c r="B575" s="105"/>
      <c r="C575" s="106"/>
      <c r="D575" s="72"/>
      <c r="E575" s="107"/>
      <c r="F575" s="71"/>
      <c r="G575" s="107"/>
      <c r="H575" s="71"/>
      <c r="I575" s="107"/>
      <c r="J575" s="71"/>
      <c r="K575" s="71"/>
      <c r="L575" s="71"/>
      <c r="M575" s="72"/>
      <c r="N575" s="246"/>
      <c r="O575" s="72"/>
      <c r="P575" s="109"/>
      <c r="Q575" s="71"/>
      <c r="R575" s="110"/>
      <c r="S575" s="72"/>
      <c r="T575" s="111"/>
      <c r="U575" s="72"/>
      <c r="V575" s="112"/>
      <c r="W575" s="71"/>
      <c r="X575" s="72"/>
      <c r="Y575" s="112"/>
      <c r="Z575" s="72"/>
      <c r="AA575" s="75"/>
      <c r="AB575" s="169"/>
      <c r="AC575" s="72"/>
      <c r="AD575" s="170"/>
      <c r="AE575" s="72"/>
      <c r="AF575" s="170"/>
      <c r="AG575" s="71"/>
      <c r="AH575" s="72"/>
      <c r="AI575" s="170"/>
      <c r="AJ575" s="71"/>
      <c r="AK575" s="72"/>
      <c r="AL575" s="170"/>
      <c r="AM575" s="72"/>
      <c r="AN575" s="111"/>
      <c r="AO575" s="72"/>
      <c r="AP575" s="156"/>
      <c r="AQ575" s="72"/>
      <c r="AR575" s="156"/>
      <c r="AS575" s="72"/>
      <c r="AT575" s="160"/>
      <c r="AU575" s="72"/>
      <c r="AV575" s="156"/>
      <c r="AW575" s="71"/>
      <c r="AX575" s="72"/>
      <c r="AY575" s="111"/>
      <c r="AZ575" s="71"/>
      <c r="BA575" s="72"/>
      <c r="BB575" s="75"/>
    </row>
    <row r="576" ht="16.5" customHeight="1" outlineLevel="1">
      <c r="A576" s="75"/>
      <c r="B576" s="105"/>
      <c r="C576" s="106"/>
      <c r="D576" s="72"/>
      <c r="E576" s="107"/>
      <c r="F576" s="71"/>
      <c r="G576" s="107"/>
      <c r="H576" s="71"/>
      <c r="I576" s="107"/>
      <c r="J576" s="71"/>
      <c r="K576" s="71"/>
      <c r="L576" s="71"/>
      <c r="M576" s="72"/>
      <c r="N576" s="246"/>
      <c r="O576" s="72"/>
      <c r="P576" s="109"/>
      <c r="Q576" s="71"/>
      <c r="R576" s="110"/>
      <c r="S576" s="72"/>
      <c r="T576" s="111"/>
      <c r="U576" s="72"/>
      <c r="V576" s="112"/>
      <c r="W576" s="71"/>
      <c r="X576" s="72"/>
      <c r="Y576" s="112"/>
      <c r="Z576" s="72"/>
      <c r="AA576" s="75"/>
      <c r="AB576" s="169"/>
      <c r="AC576" s="72"/>
      <c r="AD576" s="170"/>
      <c r="AE576" s="72"/>
      <c r="AF576" s="170"/>
      <c r="AG576" s="71"/>
      <c r="AH576" s="72"/>
      <c r="AI576" s="170"/>
      <c r="AJ576" s="71"/>
      <c r="AK576" s="72"/>
      <c r="AL576" s="170"/>
      <c r="AM576" s="72"/>
      <c r="AN576" s="111"/>
      <c r="AO576" s="72"/>
      <c r="AP576" s="156"/>
      <c r="AQ576" s="72"/>
      <c r="AR576" s="156"/>
      <c r="AS576" s="72"/>
      <c r="AT576" s="160"/>
      <c r="AU576" s="72"/>
      <c r="AV576" s="156"/>
      <c r="AW576" s="71"/>
      <c r="AX576" s="72"/>
      <c r="AY576" s="111"/>
      <c r="AZ576" s="71"/>
      <c r="BA576" s="72"/>
      <c r="BB576" s="75"/>
    </row>
    <row r="577" ht="16.5" customHeight="1" outlineLevel="1">
      <c r="A577" s="75"/>
      <c r="B577" s="105"/>
      <c r="C577" s="106"/>
      <c r="D577" s="72"/>
      <c r="E577" s="107"/>
      <c r="F577" s="71"/>
      <c r="G577" s="107"/>
      <c r="H577" s="71"/>
      <c r="I577" s="107"/>
      <c r="J577" s="71"/>
      <c r="K577" s="71"/>
      <c r="L577" s="71"/>
      <c r="M577" s="72"/>
      <c r="N577" s="246"/>
      <c r="O577" s="72"/>
      <c r="P577" s="109"/>
      <c r="Q577" s="71"/>
      <c r="R577" s="110"/>
      <c r="S577" s="72"/>
      <c r="T577" s="111"/>
      <c r="U577" s="72"/>
      <c r="V577" s="112"/>
      <c r="W577" s="71"/>
      <c r="X577" s="72"/>
      <c r="Y577" s="112"/>
      <c r="Z577" s="72"/>
      <c r="AA577" s="75"/>
      <c r="AB577" s="169"/>
      <c r="AC577" s="72"/>
      <c r="AD577" s="170"/>
      <c r="AE577" s="72"/>
      <c r="AF577" s="170"/>
      <c r="AG577" s="71"/>
      <c r="AH577" s="72"/>
      <c r="AI577" s="170"/>
      <c r="AJ577" s="71"/>
      <c r="AK577" s="72"/>
      <c r="AL577" s="170"/>
      <c r="AM577" s="72"/>
      <c r="AN577" s="111"/>
      <c r="AO577" s="72"/>
      <c r="AP577" s="156"/>
      <c r="AQ577" s="72"/>
      <c r="AR577" s="156"/>
      <c r="AS577" s="72"/>
      <c r="AT577" s="160"/>
      <c r="AU577" s="72"/>
      <c r="AV577" s="156"/>
      <c r="AW577" s="71"/>
      <c r="AX577" s="72"/>
      <c r="AY577" s="111"/>
      <c r="AZ577" s="71"/>
      <c r="BA577" s="72"/>
      <c r="BB577" s="75"/>
    </row>
    <row r="578" ht="16.5" customHeight="1" outlineLevel="1">
      <c r="A578" s="75"/>
      <c r="B578" s="105"/>
      <c r="C578" s="106"/>
      <c r="D578" s="72"/>
      <c r="E578" s="107"/>
      <c r="F578" s="71"/>
      <c r="G578" s="107"/>
      <c r="H578" s="71"/>
      <c r="I578" s="107"/>
      <c r="J578" s="71"/>
      <c r="K578" s="71"/>
      <c r="L578" s="71"/>
      <c r="M578" s="72"/>
      <c r="N578" s="246"/>
      <c r="O578" s="72"/>
      <c r="P578" s="109"/>
      <c r="Q578" s="71"/>
      <c r="R578" s="110"/>
      <c r="S578" s="72"/>
      <c r="T578" s="111"/>
      <c r="U578" s="72"/>
      <c r="V578" s="112"/>
      <c r="W578" s="71"/>
      <c r="X578" s="72"/>
      <c r="Y578" s="112"/>
      <c r="Z578" s="72"/>
      <c r="AA578" s="75"/>
      <c r="AB578" s="169"/>
      <c r="AC578" s="72"/>
      <c r="AD578" s="170"/>
      <c r="AE578" s="72"/>
      <c r="AF578" s="170"/>
      <c r="AG578" s="71"/>
      <c r="AH578" s="72"/>
      <c r="AI578" s="170"/>
      <c r="AJ578" s="71"/>
      <c r="AK578" s="72"/>
      <c r="AL578" s="170"/>
      <c r="AM578" s="72"/>
      <c r="AN578" s="111"/>
      <c r="AO578" s="72"/>
      <c r="AP578" s="156"/>
      <c r="AQ578" s="72"/>
      <c r="AR578" s="156"/>
      <c r="AS578" s="72"/>
      <c r="AT578" s="160"/>
      <c r="AU578" s="72"/>
      <c r="AV578" s="156"/>
      <c r="AW578" s="71"/>
      <c r="AX578" s="72"/>
      <c r="AY578" s="111"/>
      <c r="AZ578" s="71"/>
      <c r="BA578" s="72"/>
      <c r="BB578" s="75"/>
    </row>
    <row r="579" ht="16.5" customHeight="1" outlineLevel="1">
      <c r="A579" s="75"/>
      <c r="B579" s="105"/>
      <c r="C579" s="106"/>
      <c r="D579" s="72"/>
      <c r="E579" s="107"/>
      <c r="F579" s="71"/>
      <c r="G579" s="107"/>
      <c r="H579" s="71"/>
      <c r="I579" s="107"/>
      <c r="J579" s="71"/>
      <c r="K579" s="71"/>
      <c r="L579" s="71"/>
      <c r="M579" s="72"/>
      <c r="N579" s="246"/>
      <c r="O579" s="72"/>
      <c r="P579" s="109"/>
      <c r="Q579" s="71"/>
      <c r="R579" s="110"/>
      <c r="S579" s="72"/>
      <c r="T579" s="111"/>
      <c r="U579" s="72"/>
      <c r="V579" s="112"/>
      <c r="W579" s="71"/>
      <c r="X579" s="72"/>
      <c r="Y579" s="112"/>
      <c r="Z579" s="72"/>
      <c r="AA579" s="75"/>
      <c r="AB579" s="169"/>
      <c r="AC579" s="72"/>
      <c r="AD579" s="170"/>
      <c r="AE579" s="72"/>
      <c r="AF579" s="170"/>
      <c r="AG579" s="71"/>
      <c r="AH579" s="72"/>
      <c r="AI579" s="170"/>
      <c r="AJ579" s="71"/>
      <c r="AK579" s="72"/>
      <c r="AL579" s="170"/>
      <c r="AM579" s="72"/>
      <c r="AN579" s="111"/>
      <c r="AO579" s="72"/>
      <c r="AP579" s="156"/>
      <c r="AQ579" s="72"/>
      <c r="AR579" s="156"/>
      <c r="AS579" s="72"/>
      <c r="AT579" s="160"/>
      <c r="AU579" s="72"/>
      <c r="AV579" s="156"/>
      <c r="AW579" s="71"/>
      <c r="AX579" s="72"/>
      <c r="AY579" s="111"/>
      <c r="AZ579" s="71"/>
      <c r="BA579" s="72"/>
      <c r="BB579" s="75"/>
    </row>
    <row r="580" ht="16.5" customHeight="1" outlineLevel="1">
      <c r="A580" s="75"/>
      <c r="B580" s="105"/>
      <c r="C580" s="106"/>
      <c r="D580" s="72"/>
      <c r="E580" s="107"/>
      <c r="F580" s="71"/>
      <c r="G580" s="107"/>
      <c r="H580" s="71"/>
      <c r="I580" s="107"/>
      <c r="J580" s="71"/>
      <c r="K580" s="71"/>
      <c r="L580" s="71"/>
      <c r="M580" s="72"/>
      <c r="N580" s="246"/>
      <c r="O580" s="72"/>
      <c r="P580" s="109"/>
      <c r="Q580" s="71"/>
      <c r="R580" s="110"/>
      <c r="S580" s="72"/>
      <c r="T580" s="111"/>
      <c r="U580" s="72"/>
      <c r="V580" s="112"/>
      <c r="W580" s="71"/>
      <c r="X580" s="72"/>
      <c r="Y580" s="112"/>
      <c r="Z580" s="72"/>
      <c r="AA580" s="75"/>
      <c r="AB580" s="169"/>
      <c r="AC580" s="72"/>
      <c r="AD580" s="170"/>
      <c r="AE580" s="72"/>
      <c r="AF580" s="170"/>
      <c r="AG580" s="71"/>
      <c r="AH580" s="72"/>
      <c r="AI580" s="170"/>
      <c r="AJ580" s="71"/>
      <c r="AK580" s="72"/>
      <c r="AL580" s="170"/>
      <c r="AM580" s="72"/>
      <c r="AN580" s="111"/>
      <c r="AO580" s="72"/>
      <c r="AP580" s="156"/>
      <c r="AQ580" s="72"/>
      <c r="AR580" s="156"/>
      <c r="AS580" s="72"/>
      <c r="AT580" s="160"/>
      <c r="AU580" s="72"/>
      <c r="AV580" s="156"/>
      <c r="AW580" s="71"/>
      <c r="AX580" s="72"/>
      <c r="AY580" s="111"/>
      <c r="AZ580" s="71"/>
      <c r="BA580" s="72"/>
      <c r="BB580" s="75"/>
    </row>
    <row r="581" ht="16.5" customHeight="1" outlineLevel="1">
      <c r="A581" s="75"/>
      <c r="B581" s="105"/>
      <c r="C581" s="106"/>
      <c r="D581" s="72"/>
      <c r="E581" s="107"/>
      <c r="F581" s="71"/>
      <c r="G581" s="107"/>
      <c r="H581" s="71"/>
      <c r="I581" s="107"/>
      <c r="J581" s="71"/>
      <c r="K581" s="71"/>
      <c r="L581" s="71"/>
      <c r="M581" s="72"/>
      <c r="N581" s="246"/>
      <c r="O581" s="72"/>
      <c r="P581" s="109"/>
      <c r="Q581" s="71"/>
      <c r="R581" s="110"/>
      <c r="S581" s="72"/>
      <c r="T581" s="111"/>
      <c r="U581" s="72"/>
      <c r="V581" s="112"/>
      <c r="W581" s="71"/>
      <c r="X581" s="72"/>
      <c r="Y581" s="112"/>
      <c r="Z581" s="72"/>
      <c r="AA581" s="75"/>
      <c r="AB581" s="169"/>
      <c r="AC581" s="72"/>
      <c r="AD581" s="170"/>
      <c r="AE581" s="72"/>
      <c r="AF581" s="170"/>
      <c r="AG581" s="71"/>
      <c r="AH581" s="72"/>
      <c r="AI581" s="170"/>
      <c r="AJ581" s="71"/>
      <c r="AK581" s="72"/>
      <c r="AL581" s="170"/>
      <c r="AM581" s="72"/>
      <c r="AN581" s="111"/>
      <c r="AO581" s="72"/>
      <c r="AP581" s="156"/>
      <c r="AQ581" s="72"/>
      <c r="AR581" s="156"/>
      <c r="AS581" s="72"/>
      <c r="AT581" s="160"/>
      <c r="AU581" s="72"/>
      <c r="AV581" s="156"/>
      <c r="AW581" s="71"/>
      <c r="AX581" s="72"/>
      <c r="AY581" s="111"/>
      <c r="AZ581" s="71"/>
      <c r="BA581" s="72"/>
      <c r="BB581" s="75"/>
    </row>
    <row r="582" ht="16.5" customHeight="1" outlineLevel="1">
      <c r="A582" s="75"/>
      <c r="B582" s="105"/>
      <c r="C582" s="106"/>
      <c r="D582" s="72"/>
      <c r="E582" s="107"/>
      <c r="F582" s="71"/>
      <c r="G582" s="107"/>
      <c r="H582" s="71"/>
      <c r="I582" s="107"/>
      <c r="J582" s="71"/>
      <c r="K582" s="71"/>
      <c r="L582" s="71"/>
      <c r="M582" s="72"/>
      <c r="N582" s="246"/>
      <c r="O582" s="72"/>
      <c r="P582" s="109"/>
      <c r="Q582" s="71"/>
      <c r="R582" s="110"/>
      <c r="S582" s="72"/>
      <c r="T582" s="111"/>
      <c r="U582" s="72"/>
      <c r="V582" s="112"/>
      <c r="W582" s="71"/>
      <c r="X582" s="72"/>
      <c r="Y582" s="112"/>
      <c r="Z582" s="72"/>
      <c r="AA582" s="75"/>
      <c r="AB582" s="169"/>
      <c r="AC582" s="72"/>
      <c r="AD582" s="170"/>
      <c r="AE582" s="72"/>
      <c r="AF582" s="170"/>
      <c r="AG582" s="71"/>
      <c r="AH582" s="72"/>
      <c r="AI582" s="170"/>
      <c r="AJ582" s="71"/>
      <c r="AK582" s="72"/>
      <c r="AL582" s="170"/>
      <c r="AM582" s="72"/>
      <c r="AN582" s="111"/>
      <c r="AO582" s="72"/>
      <c r="AP582" s="156"/>
      <c r="AQ582" s="72"/>
      <c r="AR582" s="156"/>
      <c r="AS582" s="72"/>
      <c r="AT582" s="160"/>
      <c r="AU582" s="72"/>
      <c r="AV582" s="156"/>
      <c r="AW582" s="71"/>
      <c r="AX582" s="72"/>
      <c r="AY582" s="111"/>
      <c r="AZ582" s="71"/>
      <c r="BA582" s="72"/>
      <c r="BB582" s="75"/>
    </row>
    <row r="583" ht="16.5" customHeight="1" outlineLevel="1">
      <c r="A583" s="75"/>
      <c r="B583" s="105"/>
      <c r="C583" s="106"/>
      <c r="D583" s="72"/>
      <c r="E583" s="107"/>
      <c r="F583" s="71"/>
      <c r="G583" s="107"/>
      <c r="H583" s="71"/>
      <c r="I583" s="107"/>
      <c r="J583" s="71"/>
      <c r="K583" s="71"/>
      <c r="L583" s="71"/>
      <c r="M583" s="72"/>
      <c r="N583" s="246"/>
      <c r="O583" s="72"/>
      <c r="P583" s="109"/>
      <c r="Q583" s="71"/>
      <c r="R583" s="110"/>
      <c r="S583" s="72"/>
      <c r="T583" s="111"/>
      <c r="U583" s="72"/>
      <c r="V583" s="112"/>
      <c r="W583" s="71"/>
      <c r="X583" s="72"/>
      <c r="Y583" s="112"/>
      <c r="Z583" s="72"/>
      <c r="AA583" s="75"/>
      <c r="AB583" s="169"/>
      <c r="AC583" s="72"/>
      <c r="AD583" s="170"/>
      <c r="AE583" s="72"/>
      <c r="AF583" s="170"/>
      <c r="AG583" s="71"/>
      <c r="AH583" s="72"/>
      <c r="AI583" s="170"/>
      <c r="AJ583" s="71"/>
      <c r="AK583" s="72"/>
      <c r="AL583" s="170"/>
      <c r="AM583" s="72"/>
      <c r="AN583" s="111"/>
      <c r="AO583" s="72"/>
      <c r="AP583" s="156"/>
      <c r="AQ583" s="72"/>
      <c r="AR583" s="156"/>
      <c r="AS583" s="72"/>
      <c r="AT583" s="160"/>
      <c r="AU583" s="72"/>
      <c r="AV583" s="156"/>
      <c r="AW583" s="71"/>
      <c r="AX583" s="72"/>
      <c r="AY583" s="111"/>
      <c r="AZ583" s="71"/>
      <c r="BA583" s="72"/>
      <c r="BB583" s="75"/>
    </row>
    <row r="584" ht="16.5" customHeight="1" outlineLevel="1">
      <c r="A584" s="75"/>
      <c r="B584" s="105"/>
      <c r="C584" s="106"/>
      <c r="D584" s="72"/>
      <c r="E584" s="107"/>
      <c r="F584" s="71"/>
      <c r="G584" s="107"/>
      <c r="H584" s="71"/>
      <c r="I584" s="107"/>
      <c r="J584" s="71"/>
      <c r="K584" s="71"/>
      <c r="L584" s="71"/>
      <c r="M584" s="72"/>
      <c r="N584" s="246"/>
      <c r="O584" s="72"/>
      <c r="P584" s="109"/>
      <c r="Q584" s="71"/>
      <c r="R584" s="110"/>
      <c r="S584" s="72"/>
      <c r="T584" s="111"/>
      <c r="U584" s="72"/>
      <c r="V584" s="112"/>
      <c r="W584" s="71"/>
      <c r="X584" s="72"/>
      <c r="Y584" s="112"/>
      <c r="Z584" s="72"/>
      <c r="AA584" s="75"/>
      <c r="AB584" s="169"/>
      <c r="AC584" s="72"/>
      <c r="AD584" s="170"/>
      <c r="AE584" s="72"/>
      <c r="AF584" s="170"/>
      <c r="AG584" s="71"/>
      <c r="AH584" s="72"/>
      <c r="AI584" s="170"/>
      <c r="AJ584" s="71"/>
      <c r="AK584" s="72"/>
      <c r="AL584" s="170"/>
      <c r="AM584" s="72"/>
      <c r="AN584" s="111"/>
      <c r="AO584" s="72"/>
      <c r="AP584" s="156"/>
      <c r="AQ584" s="72"/>
      <c r="AR584" s="156"/>
      <c r="AS584" s="72"/>
      <c r="AT584" s="160"/>
      <c r="AU584" s="72"/>
      <c r="AV584" s="156"/>
      <c r="AW584" s="71"/>
      <c r="AX584" s="72"/>
      <c r="AY584" s="111"/>
      <c r="AZ584" s="71"/>
      <c r="BA584" s="72"/>
      <c r="BB584" s="75"/>
    </row>
    <row r="585" ht="16.5" customHeight="1" outlineLevel="1">
      <c r="A585" s="75"/>
      <c r="B585" s="105"/>
      <c r="C585" s="106"/>
      <c r="D585" s="72"/>
      <c r="E585" s="107"/>
      <c r="F585" s="71"/>
      <c r="G585" s="107"/>
      <c r="H585" s="71"/>
      <c r="I585" s="107"/>
      <c r="J585" s="71"/>
      <c r="K585" s="71"/>
      <c r="L585" s="71"/>
      <c r="M585" s="72"/>
      <c r="N585" s="246"/>
      <c r="O585" s="72"/>
      <c r="P585" s="109"/>
      <c r="Q585" s="71"/>
      <c r="R585" s="110"/>
      <c r="S585" s="72"/>
      <c r="T585" s="111"/>
      <c r="U585" s="72"/>
      <c r="V585" s="112"/>
      <c r="W585" s="71"/>
      <c r="X585" s="72"/>
      <c r="Y585" s="112"/>
      <c r="Z585" s="72"/>
      <c r="AA585" s="75"/>
      <c r="AB585" s="169"/>
      <c r="AC585" s="72"/>
      <c r="AD585" s="170"/>
      <c r="AE585" s="72"/>
      <c r="AF585" s="170"/>
      <c r="AG585" s="71"/>
      <c r="AH585" s="72"/>
      <c r="AI585" s="170"/>
      <c r="AJ585" s="71"/>
      <c r="AK585" s="72"/>
      <c r="AL585" s="170"/>
      <c r="AM585" s="72"/>
      <c r="AN585" s="111"/>
      <c r="AO585" s="72"/>
      <c r="AP585" s="156"/>
      <c r="AQ585" s="72"/>
      <c r="AR585" s="156"/>
      <c r="AS585" s="72"/>
      <c r="AT585" s="160"/>
      <c r="AU585" s="72"/>
      <c r="AV585" s="156"/>
      <c r="AW585" s="71"/>
      <c r="AX585" s="72"/>
      <c r="AY585" s="111"/>
      <c r="AZ585" s="71"/>
      <c r="BA585" s="72"/>
      <c r="BB585" s="75"/>
    </row>
    <row r="586" ht="16.5" customHeight="1" outlineLevel="1">
      <c r="A586" s="75"/>
      <c r="B586" s="105"/>
      <c r="C586" s="106"/>
      <c r="D586" s="72"/>
      <c r="E586" s="107"/>
      <c r="F586" s="71"/>
      <c r="G586" s="107"/>
      <c r="H586" s="71"/>
      <c r="I586" s="107"/>
      <c r="J586" s="71"/>
      <c r="K586" s="71"/>
      <c r="L586" s="71"/>
      <c r="M586" s="72"/>
      <c r="N586" s="246"/>
      <c r="O586" s="72"/>
      <c r="P586" s="109"/>
      <c r="Q586" s="71"/>
      <c r="R586" s="110"/>
      <c r="S586" s="72"/>
      <c r="T586" s="111"/>
      <c r="U586" s="72"/>
      <c r="V586" s="112"/>
      <c r="W586" s="71"/>
      <c r="X586" s="72"/>
      <c r="Y586" s="112"/>
      <c r="Z586" s="72"/>
      <c r="AA586" s="75"/>
      <c r="AB586" s="169"/>
      <c r="AC586" s="72"/>
      <c r="AD586" s="170"/>
      <c r="AE586" s="72"/>
      <c r="AF586" s="170"/>
      <c r="AG586" s="71"/>
      <c r="AH586" s="72"/>
      <c r="AI586" s="170"/>
      <c r="AJ586" s="71"/>
      <c r="AK586" s="72"/>
      <c r="AL586" s="170"/>
      <c r="AM586" s="72"/>
      <c r="AN586" s="111"/>
      <c r="AO586" s="72"/>
      <c r="AP586" s="156"/>
      <c r="AQ586" s="72"/>
      <c r="AR586" s="156"/>
      <c r="AS586" s="72"/>
      <c r="AT586" s="160"/>
      <c r="AU586" s="72"/>
      <c r="AV586" s="156"/>
      <c r="AW586" s="71"/>
      <c r="AX586" s="72"/>
      <c r="AY586" s="111"/>
      <c r="AZ586" s="71"/>
      <c r="BA586" s="72"/>
      <c r="BB586" s="75"/>
    </row>
    <row r="587" ht="16.5" customHeight="1" outlineLevel="1">
      <c r="A587" s="75"/>
      <c r="B587" s="105"/>
      <c r="C587" s="106"/>
      <c r="D587" s="72"/>
      <c r="E587" s="107"/>
      <c r="F587" s="71"/>
      <c r="G587" s="107"/>
      <c r="H587" s="71"/>
      <c r="I587" s="107"/>
      <c r="J587" s="71"/>
      <c r="K587" s="71"/>
      <c r="L587" s="71"/>
      <c r="M587" s="72"/>
      <c r="N587" s="246"/>
      <c r="O587" s="72"/>
      <c r="P587" s="109"/>
      <c r="Q587" s="71"/>
      <c r="R587" s="110"/>
      <c r="S587" s="72"/>
      <c r="T587" s="111"/>
      <c r="U587" s="72"/>
      <c r="V587" s="112"/>
      <c r="W587" s="71"/>
      <c r="X587" s="72"/>
      <c r="Y587" s="112"/>
      <c r="Z587" s="72"/>
      <c r="AA587" s="75"/>
      <c r="AB587" s="169"/>
      <c r="AC587" s="72"/>
      <c r="AD587" s="170"/>
      <c r="AE587" s="72"/>
      <c r="AF587" s="170"/>
      <c r="AG587" s="71"/>
      <c r="AH587" s="72"/>
      <c r="AI587" s="170"/>
      <c r="AJ587" s="71"/>
      <c r="AK587" s="72"/>
      <c r="AL587" s="170"/>
      <c r="AM587" s="72"/>
      <c r="AN587" s="111"/>
      <c r="AO587" s="72"/>
      <c r="AP587" s="156"/>
      <c r="AQ587" s="72"/>
      <c r="AR587" s="156"/>
      <c r="AS587" s="72"/>
      <c r="AT587" s="160"/>
      <c r="AU587" s="72"/>
      <c r="AV587" s="156"/>
      <c r="AW587" s="71"/>
      <c r="AX587" s="72"/>
      <c r="AY587" s="111"/>
      <c r="AZ587" s="71"/>
      <c r="BA587" s="72"/>
      <c r="BB587" s="75"/>
    </row>
    <row r="588" ht="16.5" customHeight="1" outlineLevel="1">
      <c r="A588" s="75"/>
      <c r="B588" s="105"/>
      <c r="C588" s="106"/>
      <c r="D588" s="72"/>
      <c r="E588" s="107"/>
      <c r="F588" s="71"/>
      <c r="G588" s="107"/>
      <c r="H588" s="71"/>
      <c r="I588" s="107"/>
      <c r="J588" s="71"/>
      <c r="K588" s="71"/>
      <c r="L588" s="71"/>
      <c r="M588" s="72"/>
      <c r="N588" s="246"/>
      <c r="O588" s="72"/>
      <c r="P588" s="109"/>
      <c r="Q588" s="71"/>
      <c r="R588" s="110"/>
      <c r="S588" s="72"/>
      <c r="T588" s="111"/>
      <c r="U588" s="72"/>
      <c r="V588" s="112"/>
      <c r="W588" s="71"/>
      <c r="X588" s="72"/>
      <c r="Y588" s="112"/>
      <c r="Z588" s="72"/>
      <c r="AA588" s="75"/>
      <c r="AB588" s="169"/>
      <c r="AC588" s="72"/>
      <c r="AD588" s="170"/>
      <c r="AE588" s="72"/>
      <c r="AF588" s="170"/>
      <c r="AG588" s="71"/>
      <c r="AH588" s="72"/>
      <c r="AI588" s="170"/>
      <c r="AJ588" s="71"/>
      <c r="AK588" s="72"/>
      <c r="AL588" s="170"/>
      <c r="AM588" s="72"/>
      <c r="AN588" s="111"/>
      <c r="AO588" s="72"/>
      <c r="AP588" s="156"/>
      <c r="AQ588" s="72"/>
      <c r="AR588" s="156"/>
      <c r="AS588" s="72"/>
      <c r="AT588" s="160"/>
      <c r="AU588" s="72"/>
      <c r="AV588" s="156"/>
      <c r="AW588" s="71"/>
      <c r="AX588" s="72"/>
      <c r="AY588" s="111"/>
      <c r="AZ588" s="71"/>
      <c r="BA588" s="72"/>
      <c r="BB588" s="75"/>
    </row>
    <row r="589" ht="16.5" customHeight="1" outlineLevel="1">
      <c r="A589" s="75"/>
      <c r="B589" s="105"/>
      <c r="C589" s="106"/>
      <c r="D589" s="72"/>
      <c r="E589" s="107"/>
      <c r="F589" s="71"/>
      <c r="G589" s="107"/>
      <c r="H589" s="71"/>
      <c r="I589" s="107"/>
      <c r="J589" s="71"/>
      <c r="K589" s="71"/>
      <c r="L589" s="71"/>
      <c r="M589" s="72"/>
      <c r="N589" s="246"/>
      <c r="O589" s="72"/>
      <c r="P589" s="109"/>
      <c r="Q589" s="71"/>
      <c r="R589" s="110"/>
      <c r="S589" s="72"/>
      <c r="T589" s="111"/>
      <c r="U589" s="72"/>
      <c r="V589" s="112"/>
      <c r="W589" s="71"/>
      <c r="X589" s="72"/>
      <c r="Y589" s="112"/>
      <c r="Z589" s="72"/>
      <c r="AA589" s="75"/>
      <c r="AB589" s="169"/>
      <c r="AC589" s="72"/>
      <c r="AD589" s="170"/>
      <c r="AE589" s="72"/>
      <c r="AF589" s="170"/>
      <c r="AG589" s="71"/>
      <c r="AH589" s="72"/>
      <c r="AI589" s="170"/>
      <c r="AJ589" s="71"/>
      <c r="AK589" s="72"/>
      <c r="AL589" s="170"/>
      <c r="AM589" s="72"/>
      <c r="AN589" s="111"/>
      <c r="AO589" s="72"/>
      <c r="AP589" s="156"/>
      <c r="AQ589" s="72"/>
      <c r="AR589" s="156"/>
      <c r="AS589" s="72"/>
      <c r="AT589" s="160"/>
      <c r="AU589" s="72"/>
      <c r="AV589" s="156"/>
      <c r="AW589" s="71"/>
      <c r="AX589" s="72"/>
      <c r="AY589" s="111"/>
      <c r="AZ589" s="71"/>
      <c r="BA589" s="72"/>
      <c r="BB589" s="75"/>
    </row>
    <row r="590" ht="16.5" customHeight="1" outlineLevel="1">
      <c r="A590" s="75"/>
      <c r="B590" s="105"/>
      <c r="C590" s="106"/>
      <c r="D590" s="72"/>
      <c r="E590" s="107"/>
      <c r="F590" s="71"/>
      <c r="G590" s="107"/>
      <c r="H590" s="71"/>
      <c r="I590" s="107"/>
      <c r="J590" s="71"/>
      <c r="K590" s="71"/>
      <c r="L590" s="71"/>
      <c r="M590" s="72"/>
      <c r="N590" s="246"/>
      <c r="O590" s="72"/>
      <c r="P590" s="109"/>
      <c r="Q590" s="71"/>
      <c r="R590" s="110"/>
      <c r="S590" s="72"/>
      <c r="T590" s="111"/>
      <c r="U590" s="72"/>
      <c r="V590" s="112"/>
      <c r="W590" s="71"/>
      <c r="X590" s="72"/>
      <c r="Y590" s="112"/>
      <c r="Z590" s="72"/>
      <c r="AA590" s="75"/>
      <c r="AB590" s="169"/>
      <c r="AC590" s="72"/>
      <c r="AD590" s="170"/>
      <c r="AE590" s="72"/>
      <c r="AF590" s="170"/>
      <c r="AG590" s="71"/>
      <c r="AH590" s="72"/>
      <c r="AI590" s="170"/>
      <c r="AJ590" s="71"/>
      <c r="AK590" s="72"/>
      <c r="AL590" s="170"/>
      <c r="AM590" s="72"/>
      <c r="AN590" s="111"/>
      <c r="AO590" s="72"/>
      <c r="AP590" s="156"/>
      <c r="AQ590" s="72"/>
      <c r="AR590" s="156"/>
      <c r="AS590" s="72"/>
      <c r="AT590" s="160"/>
      <c r="AU590" s="72"/>
      <c r="AV590" s="156"/>
      <c r="AW590" s="71"/>
      <c r="AX590" s="72"/>
      <c r="AY590" s="111"/>
      <c r="AZ590" s="71"/>
      <c r="BA590" s="72"/>
      <c r="BB590" s="75"/>
    </row>
    <row r="591" ht="16.5" customHeight="1" outlineLevel="1">
      <c r="A591" s="75"/>
      <c r="B591" s="105"/>
      <c r="C591" s="106"/>
      <c r="D591" s="72"/>
      <c r="E591" s="107"/>
      <c r="F591" s="71"/>
      <c r="G591" s="107"/>
      <c r="H591" s="71"/>
      <c r="I591" s="107"/>
      <c r="J591" s="71"/>
      <c r="K591" s="71"/>
      <c r="L591" s="71"/>
      <c r="M591" s="72"/>
      <c r="N591" s="246"/>
      <c r="O591" s="72"/>
      <c r="P591" s="109"/>
      <c r="Q591" s="71"/>
      <c r="R591" s="110"/>
      <c r="S591" s="72"/>
      <c r="T591" s="111"/>
      <c r="U591" s="72"/>
      <c r="V591" s="112"/>
      <c r="W591" s="71"/>
      <c r="X591" s="72"/>
      <c r="Y591" s="112"/>
      <c r="Z591" s="72"/>
      <c r="AA591" s="75"/>
      <c r="AB591" s="169"/>
      <c r="AC591" s="72"/>
      <c r="AD591" s="170"/>
      <c r="AE591" s="72"/>
      <c r="AF591" s="170"/>
      <c r="AG591" s="71"/>
      <c r="AH591" s="72"/>
      <c r="AI591" s="170"/>
      <c r="AJ591" s="71"/>
      <c r="AK591" s="72"/>
      <c r="AL591" s="170"/>
      <c r="AM591" s="72"/>
      <c r="AN591" s="111"/>
      <c r="AO591" s="72"/>
      <c r="AP591" s="156"/>
      <c r="AQ591" s="72"/>
      <c r="AR591" s="156"/>
      <c r="AS591" s="72"/>
      <c r="AT591" s="160"/>
      <c r="AU591" s="72"/>
      <c r="AV591" s="156"/>
      <c r="AW591" s="71"/>
      <c r="AX591" s="72"/>
      <c r="AY591" s="111"/>
      <c r="AZ591" s="71"/>
      <c r="BA591" s="72"/>
      <c r="BB591" s="75"/>
    </row>
    <row r="592" ht="16.5" customHeight="1" outlineLevel="1">
      <c r="A592" s="75"/>
      <c r="B592" s="105"/>
      <c r="C592" s="106"/>
      <c r="D592" s="72"/>
      <c r="E592" s="107"/>
      <c r="F592" s="71"/>
      <c r="G592" s="107"/>
      <c r="H592" s="71"/>
      <c r="I592" s="107"/>
      <c r="J592" s="71"/>
      <c r="K592" s="71"/>
      <c r="L592" s="71"/>
      <c r="M592" s="72"/>
      <c r="N592" s="246"/>
      <c r="O592" s="72"/>
      <c r="P592" s="109"/>
      <c r="Q592" s="71"/>
      <c r="R592" s="110"/>
      <c r="S592" s="72"/>
      <c r="T592" s="111"/>
      <c r="U592" s="72"/>
      <c r="V592" s="112"/>
      <c r="W592" s="71"/>
      <c r="X592" s="72"/>
      <c r="Y592" s="112"/>
      <c r="Z592" s="72"/>
      <c r="AA592" s="75"/>
      <c r="AB592" s="169"/>
      <c r="AC592" s="72"/>
      <c r="AD592" s="170"/>
      <c r="AE592" s="72"/>
      <c r="AF592" s="170"/>
      <c r="AG592" s="71"/>
      <c r="AH592" s="72"/>
      <c r="AI592" s="170"/>
      <c r="AJ592" s="71"/>
      <c r="AK592" s="72"/>
      <c r="AL592" s="170"/>
      <c r="AM592" s="72"/>
      <c r="AN592" s="111"/>
      <c r="AO592" s="72"/>
      <c r="AP592" s="156"/>
      <c r="AQ592" s="72"/>
      <c r="AR592" s="156"/>
      <c r="AS592" s="72"/>
      <c r="AT592" s="160"/>
      <c r="AU592" s="72"/>
      <c r="AV592" s="156"/>
      <c r="AW592" s="71"/>
      <c r="AX592" s="72"/>
      <c r="AY592" s="111"/>
      <c r="AZ592" s="71"/>
      <c r="BA592" s="72"/>
      <c r="BB592" s="75"/>
    </row>
    <row r="593" ht="16.5" customHeight="1" outlineLevel="1">
      <c r="A593" s="75"/>
      <c r="B593" s="105"/>
      <c r="C593" s="106"/>
      <c r="D593" s="72"/>
      <c r="E593" s="107"/>
      <c r="F593" s="71"/>
      <c r="G593" s="107"/>
      <c r="H593" s="71"/>
      <c r="I593" s="107"/>
      <c r="J593" s="71"/>
      <c r="K593" s="71"/>
      <c r="L593" s="71"/>
      <c r="M593" s="72"/>
      <c r="N593" s="246"/>
      <c r="O593" s="72"/>
      <c r="P593" s="109"/>
      <c r="Q593" s="71"/>
      <c r="R593" s="110"/>
      <c r="S593" s="72"/>
      <c r="T593" s="111"/>
      <c r="U593" s="72"/>
      <c r="V593" s="112"/>
      <c r="W593" s="71"/>
      <c r="X593" s="72"/>
      <c r="Y593" s="112"/>
      <c r="Z593" s="72"/>
      <c r="AA593" s="75"/>
      <c r="AB593" s="169"/>
      <c r="AC593" s="72"/>
      <c r="AD593" s="170"/>
      <c r="AE593" s="72"/>
      <c r="AF593" s="170"/>
      <c r="AG593" s="71"/>
      <c r="AH593" s="72"/>
      <c r="AI593" s="170"/>
      <c r="AJ593" s="71"/>
      <c r="AK593" s="72"/>
      <c r="AL593" s="170"/>
      <c r="AM593" s="72"/>
      <c r="AN593" s="111"/>
      <c r="AO593" s="72"/>
      <c r="AP593" s="156"/>
      <c r="AQ593" s="72"/>
      <c r="AR593" s="156"/>
      <c r="AS593" s="72"/>
      <c r="AT593" s="160"/>
      <c r="AU593" s="72"/>
      <c r="AV593" s="156"/>
      <c r="AW593" s="71"/>
      <c r="AX593" s="72"/>
      <c r="AY593" s="111"/>
      <c r="AZ593" s="71"/>
      <c r="BA593" s="72"/>
      <c r="BB593" s="75"/>
    </row>
    <row r="594" ht="16.5" customHeight="1" outlineLevel="1">
      <c r="A594" s="75"/>
      <c r="B594" s="105"/>
      <c r="C594" s="106"/>
      <c r="D594" s="72"/>
      <c r="E594" s="107"/>
      <c r="F594" s="71"/>
      <c r="G594" s="107"/>
      <c r="H594" s="71"/>
      <c r="I594" s="107"/>
      <c r="J594" s="71"/>
      <c r="K594" s="71"/>
      <c r="L594" s="71"/>
      <c r="M594" s="72"/>
      <c r="N594" s="246"/>
      <c r="O594" s="72"/>
      <c r="P594" s="109"/>
      <c r="Q594" s="71"/>
      <c r="R594" s="110"/>
      <c r="S594" s="72"/>
      <c r="T594" s="111"/>
      <c r="U594" s="72"/>
      <c r="V594" s="112"/>
      <c r="W594" s="71"/>
      <c r="X594" s="72"/>
      <c r="Y594" s="112"/>
      <c r="Z594" s="72"/>
      <c r="AA594" s="75"/>
      <c r="AB594" s="169"/>
      <c r="AC594" s="72"/>
      <c r="AD594" s="170"/>
      <c r="AE594" s="72"/>
      <c r="AF594" s="170"/>
      <c r="AG594" s="71"/>
      <c r="AH594" s="72"/>
      <c r="AI594" s="170"/>
      <c r="AJ594" s="71"/>
      <c r="AK594" s="72"/>
      <c r="AL594" s="170"/>
      <c r="AM594" s="72"/>
      <c r="AN594" s="111"/>
      <c r="AO594" s="72"/>
      <c r="AP594" s="156"/>
      <c r="AQ594" s="72"/>
      <c r="AR594" s="156"/>
      <c r="AS594" s="72"/>
      <c r="AT594" s="160"/>
      <c r="AU594" s="72"/>
      <c r="AV594" s="156"/>
      <c r="AW594" s="71"/>
      <c r="AX594" s="72"/>
      <c r="AY594" s="111"/>
      <c r="AZ594" s="71"/>
      <c r="BA594" s="72"/>
      <c r="BB594" s="75"/>
    </row>
    <row r="595" ht="16.5" customHeight="1" outlineLevel="1">
      <c r="A595" s="75"/>
      <c r="B595" s="105"/>
      <c r="C595" s="106"/>
      <c r="D595" s="72"/>
      <c r="E595" s="107"/>
      <c r="F595" s="71"/>
      <c r="G595" s="107"/>
      <c r="H595" s="71"/>
      <c r="I595" s="107"/>
      <c r="J595" s="71"/>
      <c r="K595" s="71"/>
      <c r="L595" s="71"/>
      <c r="M595" s="72"/>
      <c r="N595" s="246"/>
      <c r="O595" s="72"/>
      <c r="P595" s="109"/>
      <c r="Q595" s="71"/>
      <c r="R595" s="110"/>
      <c r="S595" s="72"/>
      <c r="T595" s="111"/>
      <c r="U595" s="72"/>
      <c r="V595" s="112"/>
      <c r="W595" s="71"/>
      <c r="X595" s="72"/>
      <c r="Y595" s="112"/>
      <c r="Z595" s="72"/>
      <c r="AA595" s="75"/>
      <c r="AB595" s="169"/>
      <c r="AC595" s="72"/>
      <c r="AD595" s="170"/>
      <c r="AE595" s="72"/>
      <c r="AF595" s="170"/>
      <c r="AG595" s="71"/>
      <c r="AH595" s="72"/>
      <c r="AI595" s="170"/>
      <c r="AJ595" s="71"/>
      <c r="AK595" s="72"/>
      <c r="AL595" s="170"/>
      <c r="AM595" s="72"/>
      <c r="AN595" s="111"/>
      <c r="AO595" s="72"/>
      <c r="AP595" s="156"/>
      <c r="AQ595" s="72"/>
      <c r="AR595" s="156"/>
      <c r="AS595" s="72"/>
      <c r="AT595" s="160"/>
      <c r="AU595" s="72"/>
      <c r="AV595" s="156"/>
      <c r="AW595" s="71"/>
      <c r="AX595" s="72"/>
      <c r="AY595" s="111"/>
      <c r="AZ595" s="71"/>
      <c r="BA595" s="72"/>
      <c r="BB595" s="75"/>
    </row>
    <row r="596" ht="16.5" customHeight="1" outlineLevel="1">
      <c r="A596" s="75"/>
      <c r="B596" s="105"/>
      <c r="C596" s="106"/>
      <c r="D596" s="72"/>
      <c r="E596" s="107"/>
      <c r="F596" s="71"/>
      <c r="G596" s="107"/>
      <c r="H596" s="71"/>
      <c r="I596" s="107"/>
      <c r="J596" s="71"/>
      <c r="K596" s="71"/>
      <c r="L596" s="71"/>
      <c r="M596" s="72"/>
      <c r="N596" s="246"/>
      <c r="O596" s="72"/>
      <c r="P596" s="109"/>
      <c r="Q596" s="71"/>
      <c r="R596" s="110"/>
      <c r="S596" s="72"/>
      <c r="T596" s="111"/>
      <c r="U596" s="72"/>
      <c r="V596" s="112"/>
      <c r="W596" s="71"/>
      <c r="X596" s="72"/>
      <c r="Y596" s="112"/>
      <c r="Z596" s="72"/>
      <c r="AA596" s="75"/>
      <c r="AB596" s="169"/>
      <c r="AC596" s="72"/>
      <c r="AD596" s="170"/>
      <c r="AE596" s="72"/>
      <c r="AF596" s="170"/>
      <c r="AG596" s="71"/>
      <c r="AH596" s="72"/>
      <c r="AI596" s="170"/>
      <c r="AJ596" s="71"/>
      <c r="AK596" s="72"/>
      <c r="AL596" s="170"/>
      <c r="AM596" s="72"/>
      <c r="AN596" s="111"/>
      <c r="AO596" s="72"/>
      <c r="AP596" s="156"/>
      <c r="AQ596" s="72"/>
      <c r="AR596" s="156"/>
      <c r="AS596" s="72"/>
      <c r="AT596" s="160"/>
      <c r="AU596" s="72"/>
      <c r="AV596" s="156"/>
      <c r="AW596" s="71"/>
      <c r="AX596" s="72"/>
      <c r="AY596" s="111"/>
      <c r="AZ596" s="71"/>
      <c r="BA596" s="72"/>
      <c r="BB596" s="75"/>
    </row>
    <row r="597" ht="16.5" customHeight="1" outlineLevel="1">
      <c r="A597" s="75"/>
      <c r="B597" s="105"/>
      <c r="C597" s="106"/>
      <c r="D597" s="72"/>
      <c r="E597" s="107"/>
      <c r="F597" s="71"/>
      <c r="G597" s="107"/>
      <c r="H597" s="71"/>
      <c r="I597" s="107"/>
      <c r="J597" s="71"/>
      <c r="K597" s="71"/>
      <c r="L597" s="71"/>
      <c r="M597" s="72"/>
      <c r="N597" s="246"/>
      <c r="O597" s="72"/>
      <c r="P597" s="109"/>
      <c r="Q597" s="71"/>
      <c r="R597" s="110"/>
      <c r="S597" s="72"/>
      <c r="T597" s="111"/>
      <c r="U597" s="72"/>
      <c r="V597" s="112"/>
      <c r="W597" s="71"/>
      <c r="X597" s="72"/>
      <c r="Y597" s="112"/>
      <c r="Z597" s="72"/>
      <c r="AA597" s="75"/>
      <c r="AB597" s="169"/>
      <c r="AC597" s="72"/>
      <c r="AD597" s="170"/>
      <c r="AE597" s="72"/>
      <c r="AF597" s="170"/>
      <c r="AG597" s="71"/>
      <c r="AH597" s="72"/>
      <c r="AI597" s="170"/>
      <c r="AJ597" s="71"/>
      <c r="AK597" s="72"/>
      <c r="AL597" s="170"/>
      <c r="AM597" s="72"/>
      <c r="AN597" s="111"/>
      <c r="AO597" s="72"/>
      <c r="AP597" s="156"/>
      <c r="AQ597" s="72"/>
      <c r="AR597" s="156"/>
      <c r="AS597" s="72"/>
      <c r="AT597" s="160"/>
      <c r="AU597" s="72"/>
      <c r="AV597" s="156"/>
      <c r="AW597" s="71"/>
      <c r="AX597" s="72"/>
      <c r="AY597" s="111"/>
      <c r="AZ597" s="71"/>
      <c r="BA597" s="72"/>
      <c r="BB597" s="75"/>
    </row>
    <row r="598" ht="16.5" customHeight="1" outlineLevel="1">
      <c r="A598" s="75"/>
      <c r="B598" s="105"/>
      <c r="C598" s="106"/>
      <c r="D598" s="72"/>
      <c r="E598" s="107"/>
      <c r="F598" s="71"/>
      <c r="G598" s="107"/>
      <c r="H598" s="71"/>
      <c r="I598" s="107"/>
      <c r="J598" s="71"/>
      <c r="K598" s="71"/>
      <c r="L598" s="71"/>
      <c r="M598" s="72"/>
      <c r="N598" s="246"/>
      <c r="O598" s="72"/>
      <c r="P598" s="109"/>
      <c r="Q598" s="71"/>
      <c r="R598" s="110"/>
      <c r="S598" s="72"/>
      <c r="T598" s="111"/>
      <c r="U598" s="72"/>
      <c r="V598" s="112"/>
      <c r="W598" s="71"/>
      <c r="X598" s="72"/>
      <c r="Y598" s="112"/>
      <c r="Z598" s="72"/>
      <c r="AA598" s="75"/>
      <c r="AB598" s="169"/>
      <c r="AC598" s="72"/>
      <c r="AD598" s="170"/>
      <c r="AE598" s="72"/>
      <c r="AF598" s="170"/>
      <c r="AG598" s="71"/>
      <c r="AH598" s="72"/>
      <c r="AI598" s="170"/>
      <c r="AJ598" s="71"/>
      <c r="AK598" s="72"/>
      <c r="AL598" s="170"/>
      <c r="AM598" s="72"/>
      <c r="AN598" s="111"/>
      <c r="AO598" s="72"/>
      <c r="AP598" s="156"/>
      <c r="AQ598" s="72"/>
      <c r="AR598" s="156"/>
      <c r="AS598" s="72"/>
      <c r="AT598" s="160"/>
      <c r="AU598" s="72"/>
      <c r="AV598" s="156"/>
      <c r="AW598" s="71"/>
      <c r="AX598" s="72"/>
      <c r="AY598" s="111"/>
      <c r="AZ598" s="71"/>
      <c r="BA598" s="72"/>
      <c r="BB598" s="75"/>
    </row>
    <row r="599" ht="16.5" customHeight="1" outlineLevel="1">
      <c r="A599" s="75"/>
      <c r="B599" s="105"/>
      <c r="C599" s="106"/>
      <c r="D599" s="72"/>
      <c r="E599" s="107"/>
      <c r="F599" s="71"/>
      <c r="G599" s="107"/>
      <c r="H599" s="71"/>
      <c r="I599" s="107"/>
      <c r="J599" s="71"/>
      <c r="K599" s="71"/>
      <c r="L599" s="71"/>
      <c r="M599" s="72"/>
      <c r="N599" s="246"/>
      <c r="O599" s="72"/>
      <c r="P599" s="109"/>
      <c r="Q599" s="71"/>
      <c r="R599" s="110"/>
      <c r="S599" s="72"/>
      <c r="T599" s="111"/>
      <c r="U599" s="72"/>
      <c r="V599" s="112"/>
      <c r="W599" s="71"/>
      <c r="X599" s="72"/>
      <c r="Y599" s="112"/>
      <c r="Z599" s="72"/>
      <c r="AA599" s="75"/>
      <c r="AB599" s="169"/>
      <c r="AC599" s="72"/>
      <c r="AD599" s="170"/>
      <c r="AE599" s="72"/>
      <c r="AF599" s="170"/>
      <c r="AG599" s="71"/>
      <c r="AH599" s="72"/>
      <c r="AI599" s="170"/>
      <c r="AJ599" s="71"/>
      <c r="AK599" s="72"/>
      <c r="AL599" s="170"/>
      <c r="AM599" s="72"/>
      <c r="AN599" s="111"/>
      <c r="AO599" s="72"/>
      <c r="AP599" s="156"/>
      <c r="AQ599" s="72"/>
      <c r="AR599" s="156"/>
      <c r="AS599" s="72"/>
      <c r="AT599" s="160"/>
      <c r="AU599" s="72"/>
      <c r="AV599" s="156"/>
      <c r="AW599" s="71"/>
      <c r="AX599" s="72"/>
      <c r="AY599" s="111"/>
      <c r="AZ599" s="71"/>
      <c r="BA599" s="72"/>
      <c r="BB599" s="75"/>
    </row>
    <row r="600" ht="16.5" customHeight="1" outlineLevel="1">
      <c r="A600" s="75"/>
      <c r="B600" s="105"/>
      <c r="C600" s="106"/>
      <c r="D600" s="72"/>
      <c r="E600" s="107"/>
      <c r="F600" s="71"/>
      <c r="G600" s="107"/>
      <c r="H600" s="71"/>
      <c r="I600" s="107"/>
      <c r="J600" s="71"/>
      <c r="K600" s="71"/>
      <c r="L600" s="71"/>
      <c r="M600" s="72"/>
      <c r="N600" s="246"/>
      <c r="O600" s="72"/>
      <c r="P600" s="109"/>
      <c r="Q600" s="71"/>
      <c r="R600" s="110"/>
      <c r="S600" s="72"/>
      <c r="T600" s="111"/>
      <c r="U600" s="72"/>
      <c r="V600" s="112"/>
      <c r="W600" s="71"/>
      <c r="X600" s="72"/>
      <c r="Y600" s="112"/>
      <c r="Z600" s="72"/>
      <c r="AA600" s="75"/>
      <c r="AB600" s="169"/>
      <c r="AC600" s="72"/>
      <c r="AD600" s="170"/>
      <c r="AE600" s="72"/>
      <c r="AF600" s="170"/>
      <c r="AG600" s="71"/>
      <c r="AH600" s="72"/>
      <c r="AI600" s="170"/>
      <c r="AJ600" s="71"/>
      <c r="AK600" s="72"/>
      <c r="AL600" s="170"/>
      <c r="AM600" s="72"/>
      <c r="AN600" s="111"/>
      <c r="AO600" s="72"/>
      <c r="AP600" s="156"/>
      <c r="AQ600" s="72"/>
      <c r="AR600" s="156"/>
      <c r="AS600" s="72"/>
      <c r="AT600" s="160"/>
      <c r="AU600" s="72"/>
      <c r="AV600" s="156"/>
      <c r="AW600" s="71"/>
      <c r="AX600" s="72"/>
      <c r="AY600" s="111"/>
      <c r="AZ600" s="71"/>
      <c r="BA600" s="72"/>
      <c r="BB600" s="75"/>
    </row>
    <row r="601" ht="16.5" customHeight="1" outlineLevel="1">
      <c r="A601" s="75"/>
      <c r="B601" s="105"/>
      <c r="C601" s="106"/>
      <c r="D601" s="72"/>
      <c r="E601" s="107"/>
      <c r="F601" s="71"/>
      <c r="G601" s="107"/>
      <c r="H601" s="71"/>
      <c r="I601" s="107"/>
      <c r="J601" s="71"/>
      <c r="K601" s="71"/>
      <c r="L601" s="71"/>
      <c r="M601" s="72"/>
      <c r="N601" s="246"/>
      <c r="O601" s="72"/>
      <c r="P601" s="109"/>
      <c r="Q601" s="71"/>
      <c r="R601" s="110"/>
      <c r="S601" s="72"/>
      <c r="T601" s="111"/>
      <c r="U601" s="72"/>
      <c r="V601" s="112"/>
      <c r="W601" s="71"/>
      <c r="X601" s="72"/>
      <c r="Y601" s="112"/>
      <c r="Z601" s="72"/>
      <c r="AA601" s="75"/>
      <c r="AB601" s="169"/>
      <c r="AC601" s="72"/>
      <c r="AD601" s="170"/>
      <c r="AE601" s="72"/>
      <c r="AF601" s="170"/>
      <c r="AG601" s="71"/>
      <c r="AH601" s="72"/>
      <c r="AI601" s="170"/>
      <c r="AJ601" s="71"/>
      <c r="AK601" s="72"/>
      <c r="AL601" s="170"/>
      <c r="AM601" s="72"/>
      <c r="AN601" s="111"/>
      <c r="AO601" s="72"/>
      <c r="AP601" s="156"/>
      <c r="AQ601" s="72"/>
      <c r="AR601" s="156"/>
      <c r="AS601" s="72"/>
      <c r="AT601" s="160"/>
      <c r="AU601" s="72"/>
      <c r="AV601" s="156"/>
      <c r="AW601" s="71"/>
      <c r="AX601" s="72"/>
      <c r="AY601" s="111"/>
      <c r="AZ601" s="71"/>
      <c r="BA601" s="72"/>
      <c r="BB601" s="75"/>
    </row>
    <row r="602" ht="16.5" customHeight="1" outlineLevel="1">
      <c r="A602" s="75"/>
      <c r="B602" s="105"/>
      <c r="C602" s="106"/>
      <c r="D602" s="72"/>
      <c r="E602" s="107"/>
      <c r="F602" s="71"/>
      <c r="G602" s="107"/>
      <c r="H602" s="71"/>
      <c r="I602" s="107"/>
      <c r="J602" s="71"/>
      <c r="K602" s="71"/>
      <c r="L602" s="71"/>
      <c r="M602" s="72"/>
      <c r="N602" s="246"/>
      <c r="O602" s="72"/>
      <c r="P602" s="109"/>
      <c r="Q602" s="71"/>
      <c r="R602" s="110"/>
      <c r="S602" s="72"/>
      <c r="T602" s="111"/>
      <c r="U602" s="72"/>
      <c r="V602" s="112"/>
      <c r="W602" s="71"/>
      <c r="X602" s="72"/>
      <c r="Y602" s="112"/>
      <c r="Z602" s="72"/>
      <c r="AA602" s="75"/>
      <c r="AB602" s="169"/>
      <c r="AC602" s="72"/>
      <c r="AD602" s="170"/>
      <c r="AE602" s="72"/>
      <c r="AF602" s="170"/>
      <c r="AG602" s="71"/>
      <c r="AH602" s="72"/>
      <c r="AI602" s="170"/>
      <c r="AJ602" s="71"/>
      <c r="AK602" s="72"/>
      <c r="AL602" s="170"/>
      <c r="AM602" s="72"/>
      <c r="AN602" s="111"/>
      <c r="AO602" s="72"/>
      <c r="AP602" s="156"/>
      <c r="AQ602" s="72"/>
      <c r="AR602" s="156"/>
      <c r="AS602" s="72"/>
      <c r="AT602" s="160"/>
      <c r="AU602" s="72"/>
      <c r="AV602" s="156"/>
      <c r="AW602" s="71"/>
      <c r="AX602" s="72"/>
      <c r="AY602" s="111"/>
      <c r="AZ602" s="71"/>
      <c r="BA602" s="72"/>
      <c r="BB602" s="75"/>
    </row>
    <row r="603" ht="16.5" customHeight="1" outlineLevel="1">
      <c r="A603" s="75"/>
      <c r="B603" s="105"/>
      <c r="C603" s="106"/>
      <c r="D603" s="72"/>
      <c r="E603" s="107"/>
      <c r="F603" s="71"/>
      <c r="G603" s="107"/>
      <c r="H603" s="71"/>
      <c r="I603" s="107"/>
      <c r="J603" s="71"/>
      <c r="K603" s="71"/>
      <c r="L603" s="71"/>
      <c r="M603" s="72"/>
      <c r="N603" s="246"/>
      <c r="O603" s="72"/>
      <c r="P603" s="109"/>
      <c r="Q603" s="71"/>
      <c r="R603" s="110"/>
      <c r="S603" s="72"/>
      <c r="T603" s="111"/>
      <c r="U603" s="72"/>
      <c r="V603" s="112"/>
      <c r="W603" s="71"/>
      <c r="X603" s="72"/>
      <c r="Y603" s="112"/>
      <c r="Z603" s="72"/>
      <c r="AA603" s="75"/>
      <c r="AB603" s="169"/>
      <c r="AC603" s="72"/>
      <c r="AD603" s="170"/>
      <c r="AE603" s="72"/>
      <c r="AF603" s="170"/>
      <c r="AG603" s="71"/>
      <c r="AH603" s="72"/>
      <c r="AI603" s="170"/>
      <c r="AJ603" s="71"/>
      <c r="AK603" s="72"/>
      <c r="AL603" s="170"/>
      <c r="AM603" s="72"/>
      <c r="AN603" s="111"/>
      <c r="AO603" s="72"/>
      <c r="AP603" s="156"/>
      <c r="AQ603" s="72"/>
      <c r="AR603" s="156"/>
      <c r="AS603" s="72"/>
      <c r="AT603" s="160"/>
      <c r="AU603" s="72"/>
      <c r="AV603" s="156"/>
      <c r="AW603" s="71"/>
      <c r="AX603" s="72"/>
      <c r="AY603" s="111"/>
      <c r="AZ603" s="71"/>
      <c r="BA603" s="72"/>
      <c r="BB603" s="75"/>
    </row>
    <row r="604" ht="16.5" customHeight="1" outlineLevel="1">
      <c r="A604" s="75"/>
      <c r="B604" s="105"/>
      <c r="C604" s="106"/>
      <c r="D604" s="72"/>
      <c r="E604" s="107"/>
      <c r="F604" s="71"/>
      <c r="G604" s="107"/>
      <c r="H604" s="71"/>
      <c r="I604" s="107"/>
      <c r="J604" s="71"/>
      <c r="K604" s="71"/>
      <c r="L604" s="71"/>
      <c r="M604" s="72"/>
      <c r="N604" s="246"/>
      <c r="O604" s="72"/>
      <c r="P604" s="109"/>
      <c r="Q604" s="71"/>
      <c r="R604" s="110"/>
      <c r="S604" s="72"/>
      <c r="T604" s="111"/>
      <c r="U604" s="72"/>
      <c r="V604" s="112"/>
      <c r="W604" s="71"/>
      <c r="X604" s="72"/>
      <c r="Y604" s="112"/>
      <c r="Z604" s="72"/>
      <c r="AA604" s="75"/>
      <c r="AB604" s="169"/>
      <c r="AC604" s="72"/>
      <c r="AD604" s="170"/>
      <c r="AE604" s="72"/>
      <c r="AF604" s="170"/>
      <c r="AG604" s="71"/>
      <c r="AH604" s="72"/>
      <c r="AI604" s="170"/>
      <c r="AJ604" s="71"/>
      <c r="AK604" s="72"/>
      <c r="AL604" s="170"/>
      <c r="AM604" s="72"/>
      <c r="AN604" s="111"/>
      <c r="AO604" s="72"/>
      <c r="AP604" s="156"/>
      <c r="AQ604" s="72"/>
      <c r="AR604" s="156"/>
      <c r="AS604" s="72"/>
      <c r="AT604" s="160"/>
      <c r="AU604" s="72"/>
      <c r="AV604" s="156"/>
      <c r="AW604" s="71"/>
      <c r="AX604" s="72"/>
      <c r="AY604" s="111"/>
      <c r="AZ604" s="71"/>
      <c r="BA604" s="72"/>
      <c r="BB604" s="75"/>
    </row>
    <row r="605" ht="16.5" customHeight="1" outlineLevel="1">
      <c r="A605" s="75"/>
      <c r="B605" s="105"/>
      <c r="C605" s="106"/>
      <c r="D605" s="72"/>
      <c r="E605" s="107"/>
      <c r="F605" s="71"/>
      <c r="G605" s="107"/>
      <c r="H605" s="71"/>
      <c r="I605" s="107"/>
      <c r="J605" s="71"/>
      <c r="K605" s="71"/>
      <c r="L605" s="71"/>
      <c r="M605" s="72"/>
      <c r="N605" s="246"/>
      <c r="O605" s="72"/>
      <c r="P605" s="109"/>
      <c r="Q605" s="71"/>
      <c r="R605" s="110"/>
      <c r="S605" s="72"/>
      <c r="T605" s="111"/>
      <c r="U605" s="72"/>
      <c r="V605" s="112"/>
      <c r="W605" s="71"/>
      <c r="X605" s="72"/>
      <c r="Y605" s="112"/>
      <c r="Z605" s="72"/>
      <c r="AA605" s="75"/>
      <c r="AB605" s="169"/>
      <c r="AC605" s="72"/>
      <c r="AD605" s="170"/>
      <c r="AE605" s="72"/>
      <c r="AF605" s="170"/>
      <c r="AG605" s="71"/>
      <c r="AH605" s="72"/>
      <c r="AI605" s="170"/>
      <c r="AJ605" s="71"/>
      <c r="AK605" s="72"/>
      <c r="AL605" s="170"/>
      <c r="AM605" s="72"/>
      <c r="AN605" s="111"/>
      <c r="AO605" s="72"/>
      <c r="AP605" s="156"/>
      <c r="AQ605" s="72"/>
      <c r="AR605" s="156"/>
      <c r="AS605" s="72"/>
      <c r="AT605" s="160"/>
      <c r="AU605" s="72"/>
      <c r="AV605" s="156"/>
      <c r="AW605" s="71"/>
      <c r="AX605" s="72"/>
      <c r="AY605" s="111"/>
      <c r="AZ605" s="71"/>
      <c r="BA605" s="72"/>
      <c r="BB605" s="75"/>
    </row>
    <row r="606" ht="16.5" customHeight="1" outlineLevel="1">
      <c r="A606" s="75"/>
      <c r="B606" s="105"/>
      <c r="C606" s="106"/>
      <c r="D606" s="72"/>
      <c r="E606" s="107"/>
      <c r="F606" s="71"/>
      <c r="G606" s="107"/>
      <c r="H606" s="71"/>
      <c r="I606" s="107"/>
      <c r="J606" s="71"/>
      <c r="K606" s="71"/>
      <c r="L606" s="71"/>
      <c r="M606" s="72"/>
      <c r="N606" s="246"/>
      <c r="O606" s="72"/>
      <c r="P606" s="109"/>
      <c r="Q606" s="71"/>
      <c r="R606" s="110"/>
      <c r="S606" s="72"/>
      <c r="T606" s="111"/>
      <c r="U606" s="72"/>
      <c r="V606" s="112"/>
      <c r="W606" s="71"/>
      <c r="X606" s="72"/>
      <c r="Y606" s="112"/>
      <c r="Z606" s="72"/>
      <c r="AA606" s="75"/>
      <c r="AB606" s="169"/>
      <c r="AC606" s="72"/>
      <c r="AD606" s="170"/>
      <c r="AE606" s="72"/>
      <c r="AF606" s="170"/>
      <c r="AG606" s="71"/>
      <c r="AH606" s="72"/>
      <c r="AI606" s="170"/>
      <c r="AJ606" s="71"/>
      <c r="AK606" s="72"/>
      <c r="AL606" s="170"/>
      <c r="AM606" s="72"/>
      <c r="AN606" s="111"/>
      <c r="AO606" s="72"/>
      <c r="AP606" s="156"/>
      <c r="AQ606" s="72"/>
      <c r="AR606" s="156"/>
      <c r="AS606" s="72"/>
      <c r="AT606" s="160"/>
      <c r="AU606" s="72"/>
      <c r="AV606" s="156"/>
      <c r="AW606" s="71"/>
      <c r="AX606" s="72"/>
      <c r="AY606" s="111"/>
      <c r="AZ606" s="71"/>
      <c r="BA606" s="72"/>
      <c r="BB606" s="75"/>
    </row>
    <row r="607" ht="16.5" customHeight="1" outlineLevel="1">
      <c r="A607" s="75"/>
      <c r="B607" s="105"/>
      <c r="C607" s="106"/>
      <c r="D607" s="72"/>
      <c r="E607" s="107"/>
      <c r="F607" s="71"/>
      <c r="G607" s="107"/>
      <c r="H607" s="71"/>
      <c r="I607" s="107"/>
      <c r="J607" s="71"/>
      <c r="K607" s="71"/>
      <c r="L607" s="71"/>
      <c r="M607" s="72"/>
      <c r="N607" s="246"/>
      <c r="O607" s="72"/>
      <c r="P607" s="109"/>
      <c r="Q607" s="71"/>
      <c r="R607" s="110"/>
      <c r="S607" s="72"/>
      <c r="T607" s="111"/>
      <c r="U607" s="72"/>
      <c r="V607" s="112"/>
      <c r="W607" s="71"/>
      <c r="X607" s="72"/>
      <c r="Y607" s="112"/>
      <c r="Z607" s="72"/>
      <c r="AA607" s="75"/>
      <c r="AB607" s="169"/>
      <c r="AC607" s="72"/>
      <c r="AD607" s="170"/>
      <c r="AE607" s="72"/>
      <c r="AF607" s="170"/>
      <c r="AG607" s="71"/>
      <c r="AH607" s="72"/>
      <c r="AI607" s="170"/>
      <c r="AJ607" s="71"/>
      <c r="AK607" s="72"/>
      <c r="AL607" s="170"/>
      <c r="AM607" s="72"/>
      <c r="AN607" s="111"/>
      <c r="AO607" s="72"/>
      <c r="AP607" s="156"/>
      <c r="AQ607" s="72"/>
      <c r="AR607" s="156"/>
      <c r="AS607" s="72"/>
      <c r="AT607" s="160"/>
      <c r="AU607" s="72"/>
      <c r="AV607" s="156"/>
      <c r="AW607" s="71"/>
      <c r="AX607" s="72"/>
      <c r="AY607" s="111"/>
      <c r="AZ607" s="71"/>
      <c r="BA607" s="72"/>
      <c r="BB607" s="75"/>
    </row>
    <row r="608" ht="16.5" customHeight="1" outlineLevel="1">
      <c r="A608" s="75"/>
      <c r="B608" s="105"/>
      <c r="C608" s="106"/>
      <c r="D608" s="72"/>
      <c r="E608" s="107"/>
      <c r="F608" s="71"/>
      <c r="G608" s="107"/>
      <c r="H608" s="71"/>
      <c r="I608" s="107"/>
      <c r="J608" s="71"/>
      <c r="K608" s="71"/>
      <c r="L608" s="71"/>
      <c r="M608" s="72"/>
      <c r="N608" s="246"/>
      <c r="O608" s="72"/>
      <c r="P608" s="109"/>
      <c r="Q608" s="71"/>
      <c r="R608" s="110"/>
      <c r="S608" s="72"/>
      <c r="T608" s="111"/>
      <c r="U608" s="72"/>
      <c r="V608" s="112"/>
      <c r="W608" s="71"/>
      <c r="X608" s="72"/>
      <c r="Y608" s="112"/>
      <c r="Z608" s="72"/>
      <c r="AA608" s="75"/>
      <c r="AB608" s="169"/>
      <c r="AC608" s="72"/>
      <c r="AD608" s="170"/>
      <c r="AE608" s="72"/>
      <c r="AF608" s="170"/>
      <c r="AG608" s="71"/>
      <c r="AH608" s="72"/>
      <c r="AI608" s="170"/>
      <c r="AJ608" s="71"/>
      <c r="AK608" s="72"/>
      <c r="AL608" s="170"/>
      <c r="AM608" s="72"/>
      <c r="AN608" s="111"/>
      <c r="AO608" s="72"/>
      <c r="AP608" s="156"/>
      <c r="AQ608" s="72"/>
      <c r="AR608" s="156"/>
      <c r="AS608" s="72"/>
      <c r="AT608" s="160"/>
      <c r="AU608" s="72"/>
      <c r="AV608" s="156"/>
      <c r="AW608" s="71"/>
      <c r="AX608" s="72"/>
      <c r="AY608" s="111"/>
      <c r="AZ608" s="71"/>
      <c r="BA608" s="72"/>
      <c r="BB608" s="75"/>
    </row>
    <row r="609" ht="16.5" customHeight="1" outlineLevel="1">
      <c r="A609" s="75"/>
      <c r="B609" s="105"/>
      <c r="C609" s="106"/>
      <c r="D609" s="72"/>
      <c r="E609" s="107"/>
      <c r="F609" s="71"/>
      <c r="G609" s="107"/>
      <c r="H609" s="71"/>
      <c r="I609" s="107"/>
      <c r="J609" s="71"/>
      <c r="K609" s="71"/>
      <c r="L609" s="71"/>
      <c r="M609" s="72"/>
      <c r="N609" s="246"/>
      <c r="O609" s="72"/>
      <c r="P609" s="109"/>
      <c r="Q609" s="71"/>
      <c r="R609" s="110"/>
      <c r="S609" s="72"/>
      <c r="T609" s="111"/>
      <c r="U609" s="72"/>
      <c r="V609" s="112"/>
      <c r="W609" s="71"/>
      <c r="X609" s="72"/>
      <c r="Y609" s="112"/>
      <c r="Z609" s="72"/>
      <c r="AA609" s="75"/>
      <c r="AB609" s="169"/>
      <c r="AC609" s="72"/>
      <c r="AD609" s="170"/>
      <c r="AE609" s="72"/>
      <c r="AF609" s="170"/>
      <c r="AG609" s="71"/>
      <c r="AH609" s="72"/>
      <c r="AI609" s="170"/>
      <c r="AJ609" s="71"/>
      <c r="AK609" s="72"/>
      <c r="AL609" s="170"/>
      <c r="AM609" s="72"/>
      <c r="AN609" s="111"/>
      <c r="AO609" s="72"/>
      <c r="AP609" s="156"/>
      <c r="AQ609" s="72"/>
      <c r="AR609" s="156"/>
      <c r="AS609" s="72"/>
      <c r="AT609" s="160"/>
      <c r="AU609" s="72"/>
      <c r="AV609" s="156"/>
      <c r="AW609" s="71"/>
      <c r="AX609" s="72"/>
      <c r="AY609" s="111"/>
      <c r="AZ609" s="71"/>
      <c r="BA609" s="72"/>
      <c r="BB609" s="75"/>
    </row>
    <row r="610" ht="16.5" customHeight="1" outlineLevel="1">
      <c r="A610" s="75"/>
      <c r="B610" s="105"/>
      <c r="C610" s="106"/>
      <c r="D610" s="72"/>
      <c r="E610" s="107"/>
      <c r="F610" s="71"/>
      <c r="G610" s="107"/>
      <c r="H610" s="71"/>
      <c r="I610" s="107"/>
      <c r="J610" s="71"/>
      <c r="K610" s="71"/>
      <c r="L610" s="71"/>
      <c r="M610" s="72"/>
      <c r="N610" s="246"/>
      <c r="O610" s="72"/>
      <c r="P610" s="109"/>
      <c r="Q610" s="71"/>
      <c r="R610" s="110"/>
      <c r="S610" s="72"/>
      <c r="T610" s="111"/>
      <c r="U610" s="72"/>
      <c r="V610" s="112"/>
      <c r="W610" s="71"/>
      <c r="X610" s="72"/>
      <c r="Y610" s="112"/>
      <c r="Z610" s="72"/>
      <c r="AA610" s="75"/>
      <c r="AB610" s="169"/>
      <c r="AC610" s="72"/>
      <c r="AD610" s="170"/>
      <c r="AE610" s="72"/>
      <c r="AF610" s="170"/>
      <c r="AG610" s="71"/>
      <c r="AH610" s="72"/>
      <c r="AI610" s="170"/>
      <c r="AJ610" s="71"/>
      <c r="AK610" s="72"/>
      <c r="AL610" s="170"/>
      <c r="AM610" s="72"/>
      <c r="AN610" s="111"/>
      <c r="AO610" s="72"/>
      <c r="AP610" s="156"/>
      <c r="AQ610" s="72"/>
      <c r="AR610" s="156"/>
      <c r="AS610" s="72"/>
      <c r="AT610" s="160"/>
      <c r="AU610" s="72"/>
      <c r="AV610" s="156"/>
      <c r="AW610" s="71"/>
      <c r="AX610" s="72"/>
      <c r="AY610" s="111"/>
      <c r="AZ610" s="71"/>
      <c r="BA610" s="72"/>
      <c r="BB610" s="75"/>
    </row>
    <row r="611" ht="16.5" customHeight="1" outlineLevel="1">
      <c r="A611" s="75"/>
      <c r="B611" s="105"/>
      <c r="C611" s="106"/>
      <c r="D611" s="72"/>
      <c r="E611" s="107"/>
      <c r="F611" s="71"/>
      <c r="G611" s="107"/>
      <c r="H611" s="71"/>
      <c r="I611" s="107"/>
      <c r="J611" s="71"/>
      <c r="K611" s="71"/>
      <c r="L611" s="71"/>
      <c r="M611" s="72"/>
      <c r="N611" s="246"/>
      <c r="O611" s="72"/>
      <c r="P611" s="109"/>
      <c r="Q611" s="71"/>
      <c r="R611" s="110"/>
      <c r="S611" s="72"/>
      <c r="T611" s="111"/>
      <c r="U611" s="72"/>
      <c r="V611" s="112"/>
      <c r="W611" s="71"/>
      <c r="X611" s="72"/>
      <c r="Y611" s="112"/>
      <c r="Z611" s="72"/>
      <c r="AA611" s="75"/>
      <c r="AB611" s="169"/>
      <c r="AC611" s="72"/>
      <c r="AD611" s="170"/>
      <c r="AE611" s="72"/>
      <c r="AF611" s="170"/>
      <c r="AG611" s="71"/>
      <c r="AH611" s="72"/>
      <c r="AI611" s="170"/>
      <c r="AJ611" s="71"/>
      <c r="AK611" s="72"/>
      <c r="AL611" s="170"/>
      <c r="AM611" s="72"/>
      <c r="AN611" s="111"/>
      <c r="AO611" s="72"/>
      <c r="AP611" s="156"/>
      <c r="AQ611" s="72"/>
      <c r="AR611" s="156"/>
      <c r="AS611" s="72"/>
      <c r="AT611" s="160"/>
      <c r="AU611" s="72"/>
      <c r="AV611" s="156"/>
      <c r="AW611" s="71"/>
      <c r="AX611" s="72"/>
      <c r="AY611" s="111"/>
      <c r="AZ611" s="71"/>
      <c r="BA611" s="72"/>
      <c r="BB611" s="75"/>
    </row>
    <row r="612" ht="16.5" customHeight="1" outlineLevel="1">
      <c r="A612" s="75"/>
      <c r="B612" s="105"/>
      <c r="C612" s="106"/>
      <c r="D612" s="72"/>
      <c r="E612" s="107"/>
      <c r="F612" s="71"/>
      <c r="G612" s="107"/>
      <c r="H612" s="71"/>
      <c r="I612" s="107"/>
      <c r="J612" s="71"/>
      <c r="K612" s="71"/>
      <c r="L612" s="71"/>
      <c r="M612" s="72"/>
      <c r="N612" s="246"/>
      <c r="O612" s="72"/>
      <c r="P612" s="109"/>
      <c r="Q612" s="71"/>
      <c r="R612" s="110"/>
      <c r="S612" s="72"/>
      <c r="T612" s="111"/>
      <c r="U612" s="72"/>
      <c r="V612" s="112"/>
      <c r="W612" s="71"/>
      <c r="X612" s="72"/>
      <c r="Y612" s="112"/>
      <c r="Z612" s="72"/>
      <c r="AA612" s="75"/>
      <c r="AB612" s="169"/>
      <c r="AC612" s="72"/>
      <c r="AD612" s="170"/>
      <c r="AE612" s="72"/>
      <c r="AF612" s="170"/>
      <c r="AG612" s="71"/>
      <c r="AH612" s="72"/>
      <c r="AI612" s="170"/>
      <c r="AJ612" s="71"/>
      <c r="AK612" s="72"/>
      <c r="AL612" s="170"/>
      <c r="AM612" s="72"/>
      <c r="AN612" s="111"/>
      <c r="AO612" s="72"/>
      <c r="AP612" s="156"/>
      <c r="AQ612" s="72"/>
      <c r="AR612" s="156"/>
      <c r="AS612" s="72"/>
      <c r="AT612" s="160"/>
      <c r="AU612" s="72"/>
      <c r="AV612" s="156"/>
      <c r="AW612" s="71"/>
      <c r="AX612" s="72"/>
      <c r="AY612" s="111"/>
      <c r="AZ612" s="71"/>
      <c r="BA612" s="72"/>
      <c r="BB612" s="75"/>
    </row>
    <row r="613" ht="16.5" customHeight="1" outlineLevel="1">
      <c r="A613" s="75"/>
      <c r="B613" s="105"/>
      <c r="C613" s="106"/>
      <c r="D613" s="72"/>
      <c r="E613" s="107"/>
      <c r="F613" s="71"/>
      <c r="G613" s="107"/>
      <c r="H613" s="71"/>
      <c r="I613" s="107"/>
      <c r="J613" s="71"/>
      <c r="K613" s="71"/>
      <c r="L613" s="71"/>
      <c r="M613" s="72"/>
      <c r="N613" s="246"/>
      <c r="O613" s="72"/>
      <c r="P613" s="109"/>
      <c r="Q613" s="71"/>
      <c r="R613" s="110"/>
      <c r="S613" s="72"/>
      <c r="T613" s="111"/>
      <c r="U613" s="72"/>
      <c r="V613" s="112"/>
      <c r="W613" s="71"/>
      <c r="X613" s="72"/>
      <c r="Y613" s="112"/>
      <c r="Z613" s="72"/>
      <c r="AA613" s="75"/>
      <c r="AB613" s="169"/>
      <c r="AC613" s="72"/>
      <c r="AD613" s="170"/>
      <c r="AE613" s="72"/>
      <c r="AF613" s="170"/>
      <c r="AG613" s="71"/>
      <c r="AH613" s="72"/>
      <c r="AI613" s="170"/>
      <c r="AJ613" s="71"/>
      <c r="AK613" s="72"/>
      <c r="AL613" s="170"/>
      <c r="AM613" s="72"/>
      <c r="AN613" s="111"/>
      <c r="AO613" s="72"/>
      <c r="AP613" s="156"/>
      <c r="AQ613" s="72"/>
      <c r="AR613" s="156"/>
      <c r="AS613" s="72"/>
      <c r="AT613" s="160"/>
      <c r="AU613" s="72"/>
      <c r="AV613" s="156"/>
      <c r="AW613" s="71"/>
      <c r="AX613" s="72"/>
      <c r="AY613" s="111"/>
      <c r="AZ613" s="71"/>
      <c r="BA613" s="72"/>
      <c r="BB613" s="75"/>
    </row>
    <row r="614" ht="16.5" customHeight="1" outlineLevel="1">
      <c r="A614" s="75"/>
      <c r="B614" s="105"/>
      <c r="C614" s="106"/>
      <c r="D614" s="72"/>
      <c r="E614" s="107"/>
      <c r="F614" s="71"/>
      <c r="G614" s="107"/>
      <c r="H614" s="71"/>
      <c r="I614" s="107"/>
      <c r="J614" s="71"/>
      <c r="K614" s="71"/>
      <c r="L614" s="71"/>
      <c r="M614" s="72"/>
      <c r="N614" s="246"/>
      <c r="O614" s="72"/>
      <c r="P614" s="109"/>
      <c r="Q614" s="71"/>
      <c r="R614" s="110"/>
      <c r="S614" s="72"/>
      <c r="T614" s="111"/>
      <c r="U614" s="72"/>
      <c r="V614" s="112"/>
      <c r="W614" s="71"/>
      <c r="X614" s="72"/>
      <c r="Y614" s="112"/>
      <c r="Z614" s="72"/>
      <c r="AA614" s="75"/>
      <c r="AB614" s="169"/>
      <c r="AC614" s="72"/>
      <c r="AD614" s="170"/>
      <c r="AE614" s="72"/>
      <c r="AF614" s="170"/>
      <c r="AG614" s="71"/>
      <c r="AH614" s="72"/>
      <c r="AI614" s="170"/>
      <c r="AJ614" s="71"/>
      <c r="AK614" s="72"/>
      <c r="AL614" s="170"/>
      <c r="AM614" s="72"/>
      <c r="AN614" s="111"/>
      <c r="AO614" s="72"/>
      <c r="AP614" s="156"/>
      <c r="AQ614" s="72"/>
      <c r="AR614" s="156"/>
      <c r="AS614" s="72"/>
      <c r="AT614" s="160"/>
      <c r="AU614" s="72"/>
      <c r="AV614" s="156"/>
      <c r="AW614" s="71"/>
      <c r="AX614" s="72"/>
      <c r="AY614" s="111"/>
      <c r="AZ614" s="71"/>
      <c r="BA614" s="72"/>
      <c r="BB614" s="75"/>
    </row>
    <row r="615" ht="16.5" customHeight="1" outlineLevel="1">
      <c r="A615" s="75"/>
      <c r="B615" s="105"/>
      <c r="C615" s="106"/>
      <c r="D615" s="72"/>
      <c r="E615" s="107"/>
      <c r="F615" s="71"/>
      <c r="G615" s="107"/>
      <c r="H615" s="71"/>
      <c r="I615" s="107"/>
      <c r="J615" s="71"/>
      <c r="K615" s="71"/>
      <c r="L615" s="71"/>
      <c r="M615" s="72"/>
      <c r="N615" s="246"/>
      <c r="O615" s="72"/>
      <c r="P615" s="109"/>
      <c r="Q615" s="71"/>
      <c r="R615" s="110"/>
      <c r="S615" s="72"/>
      <c r="T615" s="111"/>
      <c r="U615" s="72"/>
      <c r="V615" s="112"/>
      <c r="W615" s="71"/>
      <c r="X615" s="72"/>
      <c r="Y615" s="112"/>
      <c r="Z615" s="72"/>
      <c r="AA615" s="75"/>
      <c r="AB615" s="169"/>
      <c r="AC615" s="72"/>
      <c r="AD615" s="170"/>
      <c r="AE615" s="72"/>
      <c r="AF615" s="170"/>
      <c r="AG615" s="71"/>
      <c r="AH615" s="72"/>
      <c r="AI615" s="170"/>
      <c r="AJ615" s="71"/>
      <c r="AK615" s="72"/>
      <c r="AL615" s="170"/>
      <c r="AM615" s="72"/>
      <c r="AN615" s="111"/>
      <c r="AO615" s="72"/>
      <c r="AP615" s="156"/>
      <c r="AQ615" s="72"/>
      <c r="AR615" s="156"/>
      <c r="AS615" s="72"/>
      <c r="AT615" s="160"/>
      <c r="AU615" s="72"/>
      <c r="AV615" s="156"/>
      <c r="AW615" s="71"/>
      <c r="AX615" s="72"/>
      <c r="AY615" s="111"/>
      <c r="AZ615" s="71"/>
      <c r="BA615" s="72"/>
      <c r="BB615" s="75"/>
    </row>
    <row r="616" ht="16.5" customHeight="1" outlineLevel="1">
      <c r="A616" s="75"/>
      <c r="B616" s="105"/>
      <c r="C616" s="106"/>
      <c r="D616" s="72"/>
      <c r="E616" s="107"/>
      <c r="F616" s="71"/>
      <c r="G616" s="107"/>
      <c r="H616" s="71"/>
      <c r="I616" s="107"/>
      <c r="J616" s="71"/>
      <c r="K616" s="71"/>
      <c r="L616" s="71"/>
      <c r="M616" s="72"/>
      <c r="N616" s="246"/>
      <c r="O616" s="72"/>
      <c r="P616" s="109"/>
      <c r="Q616" s="71"/>
      <c r="R616" s="110"/>
      <c r="S616" s="72"/>
      <c r="T616" s="111"/>
      <c r="U616" s="72"/>
      <c r="V616" s="112"/>
      <c r="W616" s="71"/>
      <c r="X616" s="72"/>
      <c r="Y616" s="112"/>
      <c r="Z616" s="72"/>
      <c r="AA616" s="75"/>
      <c r="AB616" s="169"/>
      <c r="AC616" s="72"/>
      <c r="AD616" s="170"/>
      <c r="AE616" s="72"/>
      <c r="AF616" s="170"/>
      <c r="AG616" s="71"/>
      <c r="AH616" s="72"/>
      <c r="AI616" s="170"/>
      <c r="AJ616" s="71"/>
      <c r="AK616" s="72"/>
      <c r="AL616" s="170"/>
      <c r="AM616" s="72"/>
      <c r="AN616" s="111"/>
      <c r="AO616" s="72"/>
      <c r="AP616" s="156"/>
      <c r="AQ616" s="72"/>
      <c r="AR616" s="156"/>
      <c r="AS616" s="72"/>
      <c r="AT616" s="160"/>
      <c r="AU616" s="72"/>
      <c r="AV616" s="156"/>
      <c r="AW616" s="71"/>
      <c r="AX616" s="72"/>
      <c r="AY616" s="111"/>
      <c r="AZ616" s="71"/>
      <c r="BA616" s="72"/>
      <c r="BB616" s="75"/>
    </row>
    <row r="617" ht="16.5" customHeight="1" outlineLevel="1">
      <c r="A617" s="75"/>
      <c r="B617" s="105"/>
      <c r="C617" s="106"/>
      <c r="D617" s="72"/>
      <c r="E617" s="107"/>
      <c r="F617" s="71"/>
      <c r="G617" s="107"/>
      <c r="H617" s="71"/>
      <c r="I617" s="107"/>
      <c r="J617" s="71"/>
      <c r="K617" s="71"/>
      <c r="L617" s="71"/>
      <c r="M617" s="72"/>
      <c r="N617" s="246"/>
      <c r="O617" s="72"/>
      <c r="P617" s="109"/>
      <c r="Q617" s="71"/>
      <c r="R617" s="110"/>
      <c r="S617" s="72"/>
      <c r="T617" s="111"/>
      <c r="U617" s="72"/>
      <c r="V617" s="112"/>
      <c r="W617" s="71"/>
      <c r="X617" s="72"/>
      <c r="Y617" s="112"/>
      <c r="Z617" s="72"/>
      <c r="AA617" s="75"/>
      <c r="AB617" s="169"/>
      <c r="AC617" s="72"/>
      <c r="AD617" s="170"/>
      <c r="AE617" s="72"/>
      <c r="AF617" s="170"/>
      <c r="AG617" s="71"/>
      <c r="AH617" s="72"/>
      <c r="AI617" s="170"/>
      <c r="AJ617" s="71"/>
      <c r="AK617" s="72"/>
      <c r="AL617" s="170"/>
      <c r="AM617" s="72"/>
      <c r="AN617" s="111"/>
      <c r="AO617" s="72"/>
      <c r="AP617" s="156"/>
      <c r="AQ617" s="72"/>
      <c r="AR617" s="156"/>
      <c r="AS617" s="72"/>
      <c r="AT617" s="160"/>
      <c r="AU617" s="72"/>
      <c r="AV617" s="156"/>
      <c r="AW617" s="71"/>
      <c r="AX617" s="72"/>
      <c r="AY617" s="111"/>
      <c r="AZ617" s="71"/>
      <c r="BA617" s="72"/>
      <c r="BB617" s="75"/>
    </row>
    <row r="618" ht="16.5" customHeight="1" outlineLevel="1">
      <c r="A618" s="75"/>
      <c r="B618" s="105"/>
      <c r="C618" s="106"/>
      <c r="D618" s="72"/>
      <c r="E618" s="107"/>
      <c r="F618" s="71"/>
      <c r="G618" s="107"/>
      <c r="H618" s="71"/>
      <c r="I618" s="107"/>
      <c r="J618" s="71"/>
      <c r="K618" s="71"/>
      <c r="L618" s="71"/>
      <c r="M618" s="72"/>
      <c r="N618" s="246"/>
      <c r="O618" s="72"/>
      <c r="P618" s="109"/>
      <c r="Q618" s="71"/>
      <c r="R618" s="110"/>
      <c r="S618" s="72"/>
      <c r="T618" s="111"/>
      <c r="U618" s="72"/>
      <c r="V618" s="112"/>
      <c r="W618" s="71"/>
      <c r="X618" s="72"/>
      <c r="Y618" s="112"/>
      <c r="Z618" s="72"/>
      <c r="AA618" s="75"/>
      <c r="AB618" s="169"/>
      <c r="AC618" s="72"/>
      <c r="AD618" s="170"/>
      <c r="AE618" s="72"/>
      <c r="AF618" s="170"/>
      <c r="AG618" s="71"/>
      <c r="AH618" s="72"/>
      <c r="AI618" s="170"/>
      <c r="AJ618" s="71"/>
      <c r="AK618" s="72"/>
      <c r="AL618" s="170"/>
      <c r="AM618" s="72"/>
      <c r="AN618" s="111"/>
      <c r="AO618" s="72"/>
      <c r="AP618" s="156"/>
      <c r="AQ618" s="72"/>
      <c r="AR618" s="156"/>
      <c r="AS618" s="72"/>
      <c r="AT618" s="160"/>
      <c r="AU618" s="72"/>
      <c r="AV618" s="156"/>
      <c r="AW618" s="71"/>
      <c r="AX618" s="72"/>
      <c r="AY618" s="111"/>
      <c r="AZ618" s="71"/>
      <c r="BA618" s="72"/>
      <c r="BB618" s="75"/>
    </row>
    <row r="619" ht="16.5" customHeight="1" outlineLevel="1">
      <c r="A619" s="75"/>
      <c r="B619" s="105"/>
      <c r="C619" s="106"/>
      <c r="D619" s="72"/>
      <c r="E619" s="107"/>
      <c r="F619" s="71"/>
      <c r="G619" s="107"/>
      <c r="H619" s="71"/>
      <c r="I619" s="107"/>
      <c r="J619" s="71"/>
      <c r="K619" s="71"/>
      <c r="L619" s="71"/>
      <c r="M619" s="72"/>
      <c r="N619" s="246"/>
      <c r="O619" s="72"/>
      <c r="P619" s="109"/>
      <c r="Q619" s="71"/>
      <c r="R619" s="110"/>
      <c r="S619" s="72"/>
      <c r="T619" s="111"/>
      <c r="U619" s="72"/>
      <c r="V619" s="112"/>
      <c r="W619" s="71"/>
      <c r="X619" s="72"/>
      <c r="Y619" s="112"/>
      <c r="Z619" s="72"/>
      <c r="AA619" s="75"/>
      <c r="AB619" s="169"/>
      <c r="AC619" s="72"/>
      <c r="AD619" s="170"/>
      <c r="AE619" s="72"/>
      <c r="AF619" s="170"/>
      <c r="AG619" s="71"/>
      <c r="AH619" s="72"/>
      <c r="AI619" s="170"/>
      <c r="AJ619" s="71"/>
      <c r="AK619" s="72"/>
      <c r="AL619" s="170"/>
      <c r="AM619" s="72"/>
      <c r="AN619" s="111"/>
      <c r="AO619" s="72"/>
      <c r="AP619" s="156"/>
      <c r="AQ619" s="72"/>
      <c r="AR619" s="156"/>
      <c r="AS619" s="72"/>
      <c r="AT619" s="160"/>
      <c r="AU619" s="72"/>
      <c r="AV619" s="156"/>
      <c r="AW619" s="71"/>
      <c r="AX619" s="72"/>
      <c r="AY619" s="111"/>
      <c r="AZ619" s="71"/>
      <c r="BA619" s="72"/>
      <c r="BB619" s="75"/>
    </row>
    <row r="620" ht="16.5" customHeight="1" outlineLevel="1">
      <c r="A620" s="75"/>
      <c r="B620" s="105"/>
      <c r="C620" s="106"/>
      <c r="D620" s="72"/>
      <c r="E620" s="107"/>
      <c r="F620" s="71"/>
      <c r="G620" s="107"/>
      <c r="H620" s="71"/>
      <c r="I620" s="107"/>
      <c r="J620" s="71"/>
      <c r="K620" s="71"/>
      <c r="L620" s="71"/>
      <c r="M620" s="72"/>
      <c r="N620" s="246"/>
      <c r="O620" s="72"/>
      <c r="P620" s="109"/>
      <c r="Q620" s="71"/>
      <c r="R620" s="110"/>
      <c r="S620" s="72"/>
      <c r="T620" s="111"/>
      <c r="U620" s="72"/>
      <c r="V620" s="112"/>
      <c r="W620" s="71"/>
      <c r="X620" s="72"/>
      <c r="Y620" s="112"/>
      <c r="Z620" s="72"/>
      <c r="AA620" s="75"/>
      <c r="AB620" s="169"/>
      <c r="AC620" s="72"/>
      <c r="AD620" s="170"/>
      <c r="AE620" s="72"/>
      <c r="AF620" s="170"/>
      <c r="AG620" s="71"/>
      <c r="AH620" s="72"/>
      <c r="AI620" s="170"/>
      <c r="AJ620" s="71"/>
      <c r="AK620" s="72"/>
      <c r="AL620" s="170"/>
      <c r="AM620" s="72"/>
      <c r="AN620" s="111"/>
      <c r="AO620" s="72"/>
      <c r="AP620" s="156"/>
      <c r="AQ620" s="72"/>
      <c r="AR620" s="156"/>
      <c r="AS620" s="72"/>
      <c r="AT620" s="160"/>
      <c r="AU620" s="72"/>
      <c r="AV620" s="156"/>
      <c r="AW620" s="71"/>
      <c r="AX620" s="72"/>
      <c r="AY620" s="111"/>
      <c r="AZ620" s="71"/>
      <c r="BA620" s="72"/>
      <c r="BB620" s="75"/>
    </row>
    <row r="621" ht="16.5" customHeight="1" outlineLevel="1">
      <c r="A621" s="75"/>
      <c r="B621" s="105"/>
      <c r="C621" s="106"/>
      <c r="D621" s="72"/>
      <c r="E621" s="107"/>
      <c r="F621" s="71"/>
      <c r="G621" s="107"/>
      <c r="H621" s="71"/>
      <c r="I621" s="107"/>
      <c r="J621" s="71"/>
      <c r="K621" s="71"/>
      <c r="L621" s="71"/>
      <c r="M621" s="72"/>
      <c r="N621" s="246"/>
      <c r="O621" s="72"/>
      <c r="P621" s="109"/>
      <c r="Q621" s="71"/>
      <c r="R621" s="110"/>
      <c r="S621" s="72"/>
      <c r="T621" s="111"/>
      <c r="U621" s="72"/>
      <c r="V621" s="112"/>
      <c r="W621" s="71"/>
      <c r="X621" s="72"/>
      <c r="Y621" s="112"/>
      <c r="Z621" s="72"/>
      <c r="AA621" s="75"/>
      <c r="AB621" s="169"/>
      <c r="AC621" s="72"/>
      <c r="AD621" s="170"/>
      <c r="AE621" s="72"/>
      <c r="AF621" s="170"/>
      <c r="AG621" s="71"/>
      <c r="AH621" s="72"/>
      <c r="AI621" s="170"/>
      <c r="AJ621" s="71"/>
      <c r="AK621" s="72"/>
      <c r="AL621" s="170"/>
      <c r="AM621" s="72"/>
      <c r="AN621" s="111"/>
      <c r="AO621" s="72"/>
      <c r="AP621" s="156"/>
      <c r="AQ621" s="72"/>
      <c r="AR621" s="156"/>
      <c r="AS621" s="72"/>
      <c r="AT621" s="160"/>
      <c r="AU621" s="72"/>
      <c r="AV621" s="156"/>
      <c r="AW621" s="71"/>
      <c r="AX621" s="72"/>
      <c r="AY621" s="111"/>
      <c r="AZ621" s="71"/>
      <c r="BA621" s="72"/>
      <c r="BB621" s="75"/>
    </row>
    <row r="622" ht="16.5" customHeight="1" outlineLevel="1">
      <c r="A622" s="75"/>
      <c r="B622" s="105"/>
      <c r="C622" s="106"/>
      <c r="D622" s="72"/>
      <c r="E622" s="107"/>
      <c r="F622" s="71"/>
      <c r="G622" s="107"/>
      <c r="H622" s="71"/>
      <c r="I622" s="107"/>
      <c r="J622" s="71"/>
      <c r="K622" s="71"/>
      <c r="L622" s="71"/>
      <c r="M622" s="72"/>
      <c r="N622" s="246"/>
      <c r="O622" s="72"/>
      <c r="P622" s="109"/>
      <c r="Q622" s="71"/>
      <c r="R622" s="110"/>
      <c r="S622" s="72"/>
      <c r="T622" s="111"/>
      <c r="U622" s="72"/>
      <c r="V622" s="112"/>
      <c r="W622" s="71"/>
      <c r="X622" s="72"/>
      <c r="Y622" s="112"/>
      <c r="Z622" s="72"/>
      <c r="AA622" s="75"/>
      <c r="AB622" s="169"/>
      <c r="AC622" s="72"/>
      <c r="AD622" s="170"/>
      <c r="AE622" s="72"/>
      <c r="AF622" s="170"/>
      <c r="AG622" s="71"/>
      <c r="AH622" s="72"/>
      <c r="AI622" s="170"/>
      <c r="AJ622" s="71"/>
      <c r="AK622" s="72"/>
      <c r="AL622" s="170"/>
      <c r="AM622" s="72"/>
      <c r="AN622" s="111"/>
      <c r="AO622" s="72"/>
      <c r="AP622" s="156"/>
      <c r="AQ622" s="72"/>
      <c r="AR622" s="156"/>
      <c r="AS622" s="72"/>
      <c r="AT622" s="160"/>
      <c r="AU622" s="72"/>
      <c r="AV622" s="156"/>
      <c r="AW622" s="71"/>
      <c r="AX622" s="72"/>
      <c r="AY622" s="111"/>
      <c r="AZ622" s="71"/>
      <c r="BA622" s="72"/>
      <c r="BB622" s="75"/>
    </row>
    <row r="623" ht="16.5" customHeight="1" outlineLevel="1">
      <c r="A623" s="75"/>
      <c r="B623" s="105"/>
      <c r="C623" s="106"/>
      <c r="D623" s="72"/>
      <c r="E623" s="107"/>
      <c r="F623" s="71"/>
      <c r="G623" s="107"/>
      <c r="H623" s="71"/>
      <c r="I623" s="107"/>
      <c r="J623" s="71"/>
      <c r="K623" s="71"/>
      <c r="L623" s="71"/>
      <c r="M623" s="72"/>
      <c r="N623" s="246"/>
      <c r="O623" s="72"/>
      <c r="P623" s="109"/>
      <c r="Q623" s="71"/>
      <c r="R623" s="110"/>
      <c r="S623" s="72"/>
      <c r="T623" s="111"/>
      <c r="U623" s="72"/>
      <c r="V623" s="112"/>
      <c r="W623" s="71"/>
      <c r="X623" s="72"/>
      <c r="Y623" s="112"/>
      <c r="Z623" s="72"/>
      <c r="AA623" s="75"/>
      <c r="AB623" s="169"/>
      <c r="AC623" s="72"/>
      <c r="AD623" s="170"/>
      <c r="AE623" s="72"/>
      <c r="AF623" s="170"/>
      <c r="AG623" s="71"/>
      <c r="AH623" s="72"/>
      <c r="AI623" s="170"/>
      <c r="AJ623" s="71"/>
      <c r="AK623" s="72"/>
      <c r="AL623" s="170"/>
      <c r="AM623" s="72"/>
      <c r="AN623" s="111"/>
      <c r="AO623" s="72"/>
      <c r="AP623" s="156"/>
      <c r="AQ623" s="72"/>
      <c r="AR623" s="156"/>
      <c r="AS623" s="72"/>
      <c r="AT623" s="160"/>
      <c r="AU623" s="72"/>
      <c r="AV623" s="156"/>
      <c r="AW623" s="71"/>
      <c r="AX623" s="72"/>
      <c r="AY623" s="111"/>
      <c r="AZ623" s="71"/>
      <c r="BA623" s="72"/>
      <c r="BB623" s="75"/>
    </row>
    <row r="624" ht="16.5" customHeight="1" outlineLevel="1">
      <c r="A624" s="75"/>
      <c r="B624" s="105"/>
      <c r="C624" s="106"/>
      <c r="D624" s="72"/>
      <c r="E624" s="107"/>
      <c r="F624" s="71"/>
      <c r="G624" s="107"/>
      <c r="H624" s="71"/>
      <c r="I624" s="107"/>
      <c r="J624" s="71"/>
      <c r="K624" s="71"/>
      <c r="L624" s="71"/>
      <c r="M624" s="72"/>
      <c r="N624" s="246"/>
      <c r="O624" s="72"/>
      <c r="P624" s="109"/>
      <c r="Q624" s="71"/>
      <c r="R624" s="110"/>
      <c r="S624" s="72"/>
      <c r="T624" s="111"/>
      <c r="U624" s="72"/>
      <c r="V624" s="112"/>
      <c r="W624" s="71"/>
      <c r="X624" s="72"/>
      <c r="Y624" s="112"/>
      <c r="Z624" s="72"/>
      <c r="AA624" s="75"/>
      <c r="AB624" s="169"/>
      <c r="AC624" s="72"/>
      <c r="AD624" s="170"/>
      <c r="AE624" s="72"/>
      <c r="AF624" s="170"/>
      <c r="AG624" s="71"/>
      <c r="AH624" s="72"/>
      <c r="AI624" s="170"/>
      <c r="AJ624" s="71"/>
      <c r="AK624" s="72"/>
      <c r="AL624" s="170"/>
      <c r="AM624" s="72"/>
      <c r="AN624" s="111"/>
      <c r="AO624" s="72"/>
      <c r="AP624" s="156"/>
      <c r="AQ624" s="72"/>
      <c r="AR624" s="156"/>
      <c r="AS624" s="72"/>
      <c r="AT624" s="160"/>
      <c r="AU624" s="72"/>
      <c r="AV624" s="156"/>
      <c r="AW624" s="71"/>
      <c r="AX624" s="72"/>
      <c r="AY624" s="111"/>
      <c r="AZ624" s="71"/>
      <c r="BA624" s="72"/>
      <c r="BB624" s="75"/>
    </row>
    <row r="625" ht="16.5" customHeight="1" outlineLevel="1">
      <c r="A625" s="75"/>
      <c r="B625" s="105"/>
      <c r="C625" s="106"/>
      <c r="D625" s="72"/>
      <c r="E625" s="107"/>
      <c r="F625" s="71"/>
      <c r="G625" s="107"/>
      <c r="H625" s="71"/>
      <c r="I625" s="107"/>
      <c r="J625" s="71"/>
      <c r="K625" s="71"/>
      <c r="L625" s="71"/>
      <c r="M625" s="72"/>
      <c r="N625" s="246"/>
      <c r="O625" s="72"/>
      <c r="P625" s="109"/>
      <c r="Q625" s="71"/>
      <c r="R625" s="110"/>
      <c r="S625" s="72"/>
      <c r="T625" s="111"/>
      <c r="U625" s="72"/>
      <c r="V625" s="112"/>
      <c r="W625" s="71"/>
      <c r="X625" s="72"/>
      <c r="Y625" s="112"/>
      <c r="Z625" s="72"/>
      <c r="AA625" s="75"/>
      <c r="AB625" s="169"/>
      <c r="AC625" s="72"/>
      <c r="AD625" s="170"/>
      <c r="AE625" s="72"/>
      <c r="AF625" s="170"/>
      <c r="AG625" s="71"/>
      <c r="AH625" s="72"/>
      <c r="AI625" s="170"/>
      <c r="AJ625" s="71"/>
      <c r="AK625" s="72"/>
      <c r="AL625" s="170"/>
      <c r="AM625" s="72"/>
      <c r="AN625" s="111"/>
      <c r="AO625" s="72"/>
      <c r="AP625" s="156"/>
      <c r="AQ625" s="72"/>
      <c r="AR625" s="156"/>
      <c r="AS625" s="72"/>
      <c r="AT625" s="160"/>
      <c r="AU625" s="72"/>
      <c r="AV625" s="156"/>
      <c r="AW625" s="71"/>
      <c r="AX625" s="72"/>
      <c r="AY625" s="111"/>
      <c r="AZ625" s="71"/>
      <c r="BA625" s="72"/>
      <c r="BB625" s="75"/>
    </row>
    <row r="626" ht="16.5" customHeight="1" outlineLevel="1">
      <c r="A626" s="75"/>
      <c r="B626" s="105"/>
      <c r="C626" s="106"/>
      <c r="D626" s="72"/>
      <c r="E626" s="107"/>
      <c r="F626" s="71"/>
      <c r="G626" s="107"/>
      <c r="H626" s="71"/>
      <c r="I626" s="107"/>
      <c r="J626" s="71"/>
      <c r="K626" s="71"/>
      <c r="L626" s="71"/>
      <c r="M626" s="72"/>
      <c r="N626" s="246"/>
      <c r="O626" s="72"/>
      <c r="P626" s="109"/>
      <c r="Q626" s="71"/>
      <c r="R626" s="110"/>
      <c r="S626" s="72"/>
      <c r="T626" s="111"/>
      <c r="U626" s="72"/>
      <c r="V626" s="112"/>
      <c r="W626" s="71"/>
      <c r="X626" s="72"/>
      <c r="Y626" s="112"/>
      <c r="Z626" s="72"/>
      <c r="AA626" s="75"/>
      <c r="AB626" s="169"/>
      <c r="AC626" s="72"/>
      <c r="AD626" s="170"/>
      <c r="AE626" s="72"/>
      <c r="AF626" s="170"/>
      <c r="AG626" s="71"/>
      <c r="AH626" s="72"/>
      <c r="AI626" s="170"/>
      <c r="AJ626" s="71"/>
      <c r="AK626" s="72"/>
      <c r="AL626" s="170"/>
      <c r="AM626" s="72"/>
      <c r="AN626" s="111"/>
      <c r="AO626" s="72"/>
      <c r="AP626" s="156"/>
      <c r="AQ626" s="72"/>
      <c r="AR626" s="156"/>
      <c r="AS626" s="72"/>
      <c r="AT626" s="160"/>
      <c r="AU626" s="72"/>
      <c r="AV626" s="156"/>
      <c r="AW626" s="71"/>
      <c r="AX626" s="72"/>
      <c r="AY626" s="111"/>
      <c r="AZ626" s="71"/>
      <c r="BA626" s="72"/>
      <c r="BB626" s="75"/>
    </row>
    <row r="627" ht="16.5" customHeight="1" outlineLevel="1">
      <c r="A627" s="75"/>
      <c r="B627" s="105"/>
      <c r="C627" s="106"/>
      <c r="D627" s="72"/>
      <c r="E627" s="107"/>
      <c r="F627" s="71"/>
      <c r="G627" s="107"/>
      <c r="H627" s="71"/>
      <c r="I627" s="107"/>
      <c r="J627" s="71"/>
      <c r="K627" s="71"/>
      <c r="L627" s="71"/>
      <c r="M627" s="72"/>
      <c r="N627" s="246"/>
      <c r="O627" s="72"/>
      <c r="P627" s="109"/>
      <c r="Q627" s="71"/>
      <c r="R627" s="110"/>
      <c r="S627" s="72"/>
      <c r="T627" s="111"/>
      <c r="U627" s="72"/>
      <c r="V627" s="112"/>
      <c r="W627" s="71"/>
      <c r="X627" s="72"/>
      <c r="Y627" s="112"/>
      <c r="Z627" s="72"/>
      <c r="AA627" s="75"/>
      <c r="AB627" s="169"/>
      <c r="AC627" s="72"/>
      <c r="AD627" s="170"/>
      <c r="AE627" s="72"/>
      <c r="AF627" s="170"/>
      <c r="AG627" s="71"/>
      <c r="AH627" s="72"/>
      <c r="AI627" s="170"/>
      <c r="AJ627" s="71"/>
      <c r="AK627" s="72"/>
      <c r="AL627" s="170"/>
      <c r="AM627" s="72"/>
      <c r="AN627" s="111"/>
      <c r="AO627" s="72"/>
      <c r="AP627" s="156"/>
      <c r="AQ627" s="72"/>
      <c r="AR627" s="156"/>
      <c r="AS627" s="72"/>
      <c r="AT627" s="160"/>
      <c r="AU627" s="72"/>
      <c r="AV627" s="156"/>
      <c r="AW627" s="71"/>
      <c r="AX627" s="72"/>
      <c r="AY627" s="111"/>
      <c r="AZ627" s="71"/>
      <c r="BA627" s="72"/>
      <c r="BB627" s="75"/>
    </row>
    <row r="628" ht="16.5" customHeight="1" outlineLevel="1">
      <c r="A628" s="75"/>
      <c r="B628" s="105"/>
      <c r="C628" s="106"/>
      <c r="D628" s="72"/>
      <c r="E628" s="107"/>
      <c r="F628" s="71"/>
      <c r="G628" s="107"/>
      <c r="H628" s="71"/>
      <c r="I628" s="107"/>
      <c r="J628" s="71"/>
      <c r="K628" s="71"/>
      <c r="L628" s="71"/>
      <c r="M628" s="72"/>
      <c r="N628" s="246"/>
      <c r="O628" s="72"/>
      <c r="P628" s="109"/>
      <c r="Q628" s="71"/>
      <c r="R628" s="110"/>
      <c r="S628" s="72"/>
      <c r="T628" s="111"/>
      <c r="U628" s="72"/>
      <c r="V628" s="112"/>
      <c r="W628" s="71"/>
      <c r="X628" s="72"/>
      <c r="Y628" s="112"/>
      <c r="Z628" s="72"/>
      <c r="AA628" s="75"/>
      <c r="AB628" s="169"/>
      <c r="AC628" s="72"/>
      <c r="AD628" s="170"/>
      <c r="AE628" s="72"/>
      <c r="AF628" s="170"/>
      <c r="AG628" s="71"/>
      <c r="AH628" s="72"/>
      <c r="AI628" s="170"/>
      <c r="AJ628" s="71"/>
      <c r="AK628" s="72"/>
      <c r="AL628" s="170"/>
      <c r="AM628" s="72"/>
      <c r="AN628" s="111"/>
      <c r="AO628" s="72"/>
      <c r="AP628" s="156"/>
      <c r="AQ628" s="72"/>
      <c r="AR628" s="156"/>
      <c r="AS628" s="72"/>
      <c r="AT628" s="160"/>
      <c r="AU628" s="72"/>
      <c r="AV628" s="156"/>
      <c r="AW628" s="71"/>
      <c r="AX628" s="72"/>
      <c r="AY628" s="111"/>
      <c r="AZ628" s="71"/>
      <c r="BA628" s="72"/>
      <c r="BB628" s="75"/>
    </row>
    <row r="629" ht="16.5" customHeight="1" outlineLevel="1">
      <c r="A629" s="75"/>
      <c r="B629" s="105"/>
      <c r="C629" s="106"/>
      <c r="D629" s="72"/>
      <c r="E629" s="107"/>
      <c r="F629" s="71"/>
      <c r="G629" s="107"/>
      <c r="H629" s="71"/>
      <c r="I629" s="107"/>
      <c r="J629" s="71"/>
      <c r="K629" s="71"/>
      <c r="L629" s="71"/>
      <c r="M629" s="72"/>
      <c r="N629" s="246"/>
      <c r="O629" s="72"/>
      <c r="P629" s="109"/>
      <c r="Q629" s="71"/>
      <c r="R629" s="110"/>
      <c r="S629" s="72"/>
      <c r="T629" s="111"/>
      <c r="U629" s="72"/>
      <c r="V629" s="112"/>
      <c r="W629" s="71"/>
      <c r="X629" s="72"/>
      <c r="Y629" s="112"/>
      <c r="Z629" s="72"/>
      <c r="AA629" s="75"/>
      <c r="AB629" s="169"/>
      <c r="AC629" s="72"/>
      <c r="AD629" s="170"/>
      <c r="AE629" s="72"/>
      <c r="AF629" s="170"/>
      <c r="AG629" s="71"/>
      <c r="AH629" s="72"/>
      <c r="AI629" s="170"/>
      <c r="AJ629" s="71"/>
      <c r="AK629" s="72"/>
      <c r="AL629" s="170"/>
      <c r="AM629" s="72"/>
      <c r="AN629" s="111"/>
      <c r="AO629" s="72"/>
      <c r="AP629" s="156"/>
      <c r="AQ629" s="72"/>
      <c r="AR629" s="156"/>
      <c r="AS629" s="72"/>
      <c r="AT629" s="160"/>
      <c r="AU629" s="72"/>
      <c r="AV629" s="156"/>
      <c r="AW629" s="71"/>
      <c r="AX629" s="72"/>
      <c r="AY629" s="111"/>
      <c r="AZ629" s="71"/>
      <c r="BA629" s="72"/>
      <c r="BB629" s="75"/>
    </row>
    <row r="630" ht="16.5" customHeight="1" outlineLevel="1">
      <c r="A630" s="75"/>
      <c r="B630" s="105"/>
      <c r="C630" s="106"/>
      <c r="D630" s="72"/>
      <c r="E630" s="107"/>
      <c r="F630" s="71"/>
      <c r="G630" s="107"/>
      <c r="H630" s="71"/>
      <c r="I630" s="107"/>
      <c r="J630" s="71"/>
      <c r="K630" s="71"/>
      <c r="L630" s="71"/>
      <c r="M630" s="72"/>
      <c r="N630" s="246"/>
      <c r="O630" s="72"/>
      <c r="P630" s="109"/>
      <c r="Q630" s="71"/>
      <c r="R630" s="110"/>
      <c r="S630" s="72"/>
      <c r="T630" s="111"/>
      <c r="U630" s="72"/>
      <c r="V630" s="112"/>
      <c r="W630" s="71"/>
      <c r="X630" s="72"/>
      <c r="Y630" s="112"/>
      <c r="Z630" s="72"/>
      <c r="AA630" s="75"/>
      <c r="AB630" s="169"/>
      <c r="AC630" s="72"/>
      <c r="AD630" s="170"/>
      <c r="AE630" s="72"/>
      <c r="AF630" s="170"/>
      <c r="AG630" s="71"/>
      <c r="AH630" s="72"/>
      <c r="AI630" s="170"/>
      <c r="AJ630" s="71"/>
      <c r="AK630" s="72"/>
      <c r="AL630" s="170"/>
      <c r="AM630" s="72"/>
      <c r="AN630" s="111"/>
      <c r="AO630" s="72"/>
      <c r="AP630" s="156"/>
      <c r="AQ630" s="72"/>
      <c r="AR630" s="156"/>
      <c r="AS630" s="72"/>
      <c r="AT630" s="160"/>
      <c r="AU630" s="72"/>
      <c r="AV630" s="156"/>
      <c r="AW630" s="71"/>
      <c r="AX630" s="72"/>
      <c r="AY630" s="111"/>
      <c r="AZ630" s="71"/>
      <c r="BA630" s="72"/>
      <c r="BB630" s="75"/>
    </row>
    <row r="631" ht="16.5" customHeight="1" outlineLevel="1">
      <c r="A631" s="75"/>
      <c r="B631" s="105"/>
      <c r="C631" s="106"/>
      <c r="D631" s="72"/>
      <c r="E631" s="107"/>
      <c r="F631" s="71"/>
      <c r="G631" s="107"/>
      <c r="H631" s="71"/>
      <c r="I631" s="107"/>
      <c r="J631" s="71"/>
      <c r="K631" s="71"/>
      <c r="L631" s="71"/>
      <c r="M631" s="72"/>
      <c r="N631" s="246"/>
      <c r="O631" s="72"/>
      <c r="P631" s="109"/>
      <c r="Q631" s="71"/>
      <c r="R631" s="110"/>
      <c r="S631" s="72"/>
      <c r="T631" s="111"/>
      <c r="U631" s="72"/>
      <c r="V631" s="112"/>
      <c r="W631" s="71"/>
      <c r="X631" s="72"/>
      <c r="Y631" s="112"/>
      <c r="Z631" s="72"/>
      <c r="AA631" s="75"/>
      <c r="AB631" s="169"/>
      <c r="AC631" s="72"/>
      <c r="AD631" s="170"/>
      <c r="AE631" s="72"/>
      <c r="AF631" s="170"/>
      <c r="AG631" s="71"/>
      <c r="AH631" s="72"/>
      <c r="AI631" s="170"/>
      <c r="AJ631" s="71"/>
      <c r="AK631" s="72"/>
      <c r="AL631" s="170"/>
      <c r="AM631" s="72"/>
      <c r="AN631" s="111"/>
      <c r="AO631" s="72"/>
      <c r="AP631" s="156"/>
      <c r="AQ631" s="72"/>
      <c r="AR631" s="156"/>
      <c r="AS631" s="72"/>
      <c r="AT631" s="160"/>
      <c r="AU631" s="72"/>
      <c r="AV631" s="156"/>
      <c r="AW631" s="71"/>
      <c r="AX631" s="72"/>
      <c r="AY631" s="111"/>
      <c r="AZ631" s="71"/>
      <c r="BA631" s="72"/>
      <c r="BB631" s="75"/>
    </row>
    <row r="632" ht="16.5" customHeight="1" outlineLevel="1">
      <c r="A632" s="75"/>
      <c r="B632" s="105"/>
      <c r="C632" s="106"/>
      <c r="D632" s="72"/>
      <c r="E632" s="107"/>
      <c r="F632" s="71"/>
      <c r="G632" s="107"/>
      <c r="H632" s="71"/>
      <c r="I632" s="107"/>
      <c r="J632" s="71"/>
      <c r="K632" s="71"/>
      <c r="L632" s="71"/>
      <c r="M632" s="72"/>
      <c r="N632" s="246"/>
      <c r="O632" s="72"/>
      <c r="P632" s="109"/>
      <c r="Q632" s="71"/>
      <c r="R632" s="110"/>
      <c r="S632" s="72"/>
      <c r="T632" s="111"/>
      <c r="U632" s="72"/>
      <c r="V632" s="112"/>
      <c r="W632" s="71"/>
      <c r="X632" s="72"/>
      <c r="Y632" s="112"/>
      <c r="Z632" s="72"/>
      <c r="AA632" s="75"/>
      <c r="AB632" s="169"/>
      <c r="AC632" s="72"/>
      <c r="AD632" s="170"/>
      <c r="AE632" s="72"/>
      <c r="AF632" s="170"/>
      <c r="AG632" s="71"/>
      <c r="AH632" s="72"/>
      <c r="AI632" s="170"/>
      <c r="AJ632" s="71"/>
      <c r="AK632" s="72"/>
      <c r="AL632" s="170"/>
      <c r="AM632" s="72"/>
      <c r="AN632" s="111"/>
      <c r="AO632" s="72"/>
      <c r="AP632" s="156"/>
      <c r="AQ632" s="72"/>
      <c r="AR632" s="156"/>
      <c r="AS632" s="72"/>
      <c r="AT632" s="160"/>
      <c r="AU632" s="72"/>
      <c r="AV632" s="156"/>
      <c r="AW632" s="71"/>
      <c r="AX632" s="72"/>
      <c r="AY632" s="111"/>
      <c r="AZ632" s="71"/>
      <c r="BA632" s="72"/>
      <c r="BB632" s="75"/>
    </row>
    <row r="633" ht="16.5" customHeight="1" outlineLevel="1">
      <c r="A633" s="75"/>
      <c r="B633" s="105"/>
      <c r="C633" s="106"/>
      <c r="D633" s="72"/>
      <c r="E633" s="107"/>
      <c r="F633" s="71"/>
      <c r="G633" s="107"/>
      <c r="H633" s="71"/>
      <c r="I633" s="107"/>
      <c r="J633" s="71"/>
      <c r="K633" s="71"/>
      <c r="L633" s="71"/>
      <c r="M633" s="72"/>
      <c r="N633" s="246"/>
      <c r="O633" s="72"/>
      <c r="P633" s="109"/>
      <c r="Q633" s="71"/>
      <c r="R633" s="110"/>
      <c r="S633" s="72"/>
      <c r="T633" s="111"/>
      <c r="U633" s="72"/>
      <c r="V633" s="112"/>
      <c r="W633" s="71"/>
      <c r="X633" s="72"/>
      <c r="Y633" s="112"/>
      <c r="Z633" s="72"/>
      <c r="AA633" s="75"/>
      <c r="AB633" s="169"/>
      <c r="AC633" s="72"/>
      <c r="AD633" s="170"/>
      <c r="AE633" s="72"/>
      <c r="AF633" s="170"/>
      <c r="AG633" s="71"/>
      <c r="AH633" s="72"/>
      <c r="AI633" s="170"/>
      <c r="AJ633" s="71"/>
      <c r="AK633" s="72"/>
      <c r="AL633" s="170"/>
      <c r="AM633" s="72"/>
      <c r="AN633" s="111"/>
      <c r="AO633" s="72"/>
      <c r="AP633" s="156"/>
      <c r="AQ633" s="72"/>
      <c r="AR633" s="156"/>
      <c r="AS633" s="72"/>
      <c r="AT633" s="160"/>
      <c r="AU633" s="72"/>
      <c r="AV633" s="156"/>
      <c r="AW633" s="71"/>
      <c r="AX633" s="72"/>
      <c r="AY633" s="111"/>
      <c r="AZ633" s="71"/>
      <c r="BA633" s="72"/>
      <c r="BB633" s="75"/>
    </row>
    <row r="634" ht="16.5" customHeight="1" outlineLevel="1">
      <c r="A634" s="75"/>
      <c r="B634" s="105"/>
      <c r="C634" s="106"/>
      <c r="D634" s="72"/>
      <c r="E634" s="107"/>
      <c r="F634" s="71"/>
      <c r="G634" s="107"/>
      <c r="H634" s="71"/>
      <c r="I634" s="107"/>
      <c r="J634" s="71"/>
      <c r="K634" s="71"/>
      <c r="L634" s="71"/>
      <c r="M634" s="72"/>
      <c r="N634" s="246"/>
      <c r="O634" s="72"/>
      <c r="P634" s="109"/>
      <c r="Q634" s="71"/>
      <c r="R634" s="110"/>
      <c r="S634" s="72"/>
      <c r="T634" s="111"/>
      <c r="U634" s="72"/>
      <c r="V634" s="112"/>
      <c r="W634" s="71"/>
      <c r="X634" s="72"/>
      <c r="Y634" s="112"/>
      <c r="Z634" s="72"/>
      <c r="AA634" s="75"/>
      <c r="AB634" s="169"/>
      <c r="AC634" s="72"/>
      <c r="AD634" s="170"/>
      <c r="AE634" s="72"/>
      <c r="AF634" s="170"/>
      <c r="AG634" s="71"/>
      <c r="AH634" s="72"/>
      <c r="AI634" s="170"/>
      <c r="AJ634" s="71"/>
      <c r="AK634" s="72"/>
      <c r="AL634" s="170"/>
      <c r="AM634" s="72"/>
      <c r="AN634" s="111"/>
      <c r="AO634" s="72"/>
      <c r="AP634" s="156"/>
      <c r="AQ634" s="72"/>
      <c r="AR634" s="156"/>
      <c r="AS634" s="72"/>
      <c r="AT634" s="160"/>
      <c r="AU634" s="72"/>
      <c r="AV634" s="156"/>
      <c r="AW634" s="71"/>
      <c r="AX634" s="72"/>
      <c r="AY634" s="111"/>
      <c r="AZ634" s="71"/>
      <c r="BA634" s="72"/>
      <c r="BB634" s="75"/>
    </row>
    <row r="635" ht="16.5" customHeight="1" outlineLevel="1">
      <c r="A635" s="75"/>
      <c r="B635" s="105"/>
      <c r="C635" s="106"/>
      <c r="D635" s="72"/>
      <c r="E635" s="107"/>
      <c r="F635" s="71"/>
      <c r="G635" s="107"/>
      <c r="H635" s="71"/>
      <c r="I635" s="107"/>
      <c r="J635" s="71"/>
      <c r="K635" s="71"/>
      <c r="L635" s="71"/>
      <c r="M635" s="72"/>
      <c r="N635" s="246"/>
      <c r="O635" s="72"/>
      <c r="P635" s="109"/>
      <c r="Q635" s="71"/>
      <c r="R635" s="110"/>
      <c r="S635" s="72"/>
      <c r="T635" s="111"/>
      <c r="U635" s="72"/>
      <c r="V635" s="112"/>
      <c r="W635" s="71"/>
      <c r="X635" s="72"/>
      <c r="Y635" s="112"/>
      <c r="Z635" s="72"/>
      <c r="AA635" s="75"/>
      <c r="AB635" s="169"/>
      <c r="AC635" s="72"/>
      <c r="AD635" s="170"/>
      <c r="AE635" s="72"/>
      <c r="AF635" s="170"/>
      <c r="AG635" s="71"/>
      <c r="AH635" s="72"/>
      <c r="AI635" s="170"/>
      <c r="AJ635" s="71"/>
      <c r="AK635" s="72"/>
      <c r="AL635" s="170"/>
      <c r="AM635" s="72"/>
      <c r="AN635" s="111"/>
      <c r="AO635" s="72"/>
      <c r="AP635" s="156"/>
      <c r="AQ635" s="72"/>
      <c r="AR635" s="156"/>
      <c r="AS635" s="72"/>
      <c r="AT635" s="160"/>
      <c r="AU635" s="72"/>
      <c r="AV635" s="156"/>
      <c r="AW635" s="71"/>
      <c r="AX635" s="72"/>
      <c r="AY635" s="111"/>
      <c r="AZ635" s="71"/>
      <c r="BA635" s="72"/>
      <c r="BB635" s="75"/>
    </row>
    <row r="636" ht="16.5" customHeight="1" outlineLevel="1">
      <c r="A636" s="75"/>
      <c r="B636" s="105"/>
      <c r="C636" s="106"/>
      <c r="D636" s="72"/>
      <c r="E636" s="107"/>
      <c r="F636" s="71"/>
      <c r="G636" s="107"/>
      <c r="H636" s="71"/>
      <c r="I636" s="107"/>
      <c r="J636" s="71"/>
      <c r="K636" s="71"/>
      <c r="L636" s="71"/>
      <c r="M636" s="72"/>
      <c r="N636" s="246"/>
      <c r="O636" s="72"/>
      <c r="P636" s="109"/>
      <c r="Q636" s="71"/>
      <c r="R636" s="110"/>
      <c r="S636" s="72"/>
      <c r="T636" s="111"/>
      <c r="U636" s="72"/>
      <c r="V636" s="112"/>
      <c r="W636" s="71"/>
      <c r="X636" s="72"/>
      <c r="Y636" s="112"/>
      <c r="Z636" s="72"/>
      <c r="AA636" s="75"/>
      <c r="AB636" s="169"/>
      <c r="AC636" s="72"/>
      <c r="AD636" s="170"/>
      <c r="AE636" s="72"/>
      <c r="AF636" s="170"/>
      <c r="AG636" s="71"/>
      <c r="AH636" s="72"/>
      <c r="AI636" s="170"/>
      <c r="AJ636" s="71"/>
      <c r="AK636" s="72"/>
      <c r="AL636" s="170"/>
      <c r="AM636" s="72"/>
      <c r="AN636" s="111"/>
      <c r="AO636" s="72"/>
      <c r="AP636" s="156"/>
      <c r="AQ636" s="72"/>
      <c r="AR636" s="156"/>
      <c r="AS636" s="72"/>
      <c r="AT636" s="160"/>
      <c r="AU636" s="72"/>
      <c r="AV636" s="156"/>
      <c r="AW636" s="71"/>
      <c r="AX636" s="72"/>
      <c r="AY636" s="111"/>
      <c r="AZ636" s="71"/>
      <c r="BA636" s="72"/>
      <c r="BB636" s="75"/>
    </row>
    <row r="637" ht="16.5" customHeight="1" outlineLevel="1">
      <c r="A637" s="75"/>
      <c r="B637" s="105"/>
      <c r="C637" s="106"/>
      <c r="D637" s="72"/>
      <c r="E637" s="107"/>
      <c r="F637" s="71"/>
      <c r="G637" s="107"/>
      <c r="H637" s="71"/>
      <c r="I637" s="107"/>
      <c r="J637" s="71"/>
      <c r="K637" s="71"/>
      <c r="L637" s="71"/>
      <c r="M637" s="72"/>
      <c r="N637" s="246"/>
      <c r="O637" s="72"/>
      <c r="P637" s="109"/>
      <c r="Q637" s="71"/>
      <c r="R637" s="110"/>
      <c r="S637" s="72"/>
      <c r="T637" s="111"/>
      <c r="U637" s="72"/>
      <c r="V637" s="112"/>
      <c r="W637" s="71"/>
      <c r="X637" s="72"/>
      <c r="Y637" s="112"/>
      <c r="Z637" s="72"/>
      <c r="AA637" s="75"/>
      <c r="AB637" s="169"/>
      <c r="AC637" s="72"/>
      <c r="AD637" s="170"/>
      <c r="AE637" s="72"/>
      <c r="AF637" s="170"/>
      <c r="AG637" s="71"/>
      <c r="AH637" s="72"/>
      <c r="AI637" s="170"/>
      <c r="AJ637" s="71"/>
      <c r="AK637" s="72"/>
      <c r="AL637" s="170"/>
      <c r="AM637" s="72"/>
      <c r="AN637" s="111"/>
      <c r="AO637" s="72"/>
      <c r="AP637" s="156"/>
      <c r="AQ637" s="72"/>
      <c r="AR637" s="156"/>
      <c r="AS637" s="72"/>
      <c r="AT637" s="160"/>
      <c r="AU637" s="72"/>
      <c r="AV637" s="156"/>
      <c r="AW637" s="71"/>
      <c r="AX637" s="72"/>
      <c r="AY637" s="111"/>
      <c r="AZ637" s="71"/>
      <c r="BA637" s="72"/>
      <c r="BB637" s="75"/>
    </row>
    <row r="638" ht="16.5" customHeight="1" outlineLevel="1">
      <c r="A638" s="75"/>
      <c r="B638" s="105"/>
      <c r="C638" s="106"/>
      <c r="D638" s="72"/>
      <c r="E638" s="107"/>
      <c r="F638" s="71"/>
      <c r="G638" s="107"/>
      <c r="H638" s="71"/>
      <c r="I638" s="107"/>
      <c r="J638" s="71"/>
      <c r="K638" s="71"/>
      <c r="L638" s="71"/>
      <c r="M638" s="72"/>
      <c r="N638" s="246"/>
      <c r="O638" s="72"/>
      <c r="P638" s="109"/>
      <c r="Q638" s="71"/>
      <c r="R638" s="110"/>
      <c r="S638" s="72"/>
      <c r="T638" s="111"/>
      <c r="U638" s="72"/>
      <c r="V638" s="112"/>
      <c r="W638" s="71"/>
      <c r="X638" s="72"/>
      <c r="Y638" s="112"/>
      <c r="Z638" s="72"/>
      <c r="AA638" s="75"/>
      <c r="AB638" s="169"/>
      <c r="AC638" s="72"/>
      <c r="AD638" s="170"/>
      <c r="AE638" s="72"/>
      <c r="AF638" s="170"/>
      <c r="AG638" s="71"/>
      <c r="AH638" s="72"/>
      <c r="AI638" s="170"/>
      <c r="AJ638" s="71"/>
      <c r="AK638" s="72"/>
      <c r="AL638" s="170"/>
      <c r="AM638" s="72"/>
      <c r="AN638" s="111"/>
      <c r="AO638" s="72"/>
      <c r="AP638" s="156"/>
      <c r="AQ638" s="72"/>
      <c r="AR638" s="156"/>
      <c r="AS638" s="72"/>
      <c r="AT638" s="160"/>
      <c r="AU638" s="72"/>
      <c r="AV638" s="156"/>
      <c r="AW638" s="71"/>
      <c r="AX638" s="72"/>
      <c r="AY638" s="111"/>
      <c r="AZ638" s="71"/>
      <c r="BA638" s="72"/>
      <c r="BB638" s="75"/>
    </row>
    <row r="639" ht="16.5" customHeight="1" outlineLevel="1">
      <c r="A639" s="75"/>
      <c r="B639" s="105"/>
      <c r="C639" s="106"/>
      <c r="D639" s="72"/>
      <c r="E639" s="107"/>
      <c r="F639" s="71"/>
      <c r="G639" s="107"/>
      <c r="H639" s="71"/>
      <c r="I639" s="107"/>
      <c r="J639" s="71"/>
      <c r="K639" s="71"/>
      <c r="L639" s="71"/>
      <c r="M639" s="72"/>
      <c r="N639" s="246"/>
      <c r="O639" s="72"/>
      <c r="P639" s="109"/>
      <c r="Q639" s="71"/>
      <c r="R639" s="110"/>
      <c r="S639" s="72"/>
      <c r="T639" s="111"/>
      <c r="U639" s="72"/>
      <c r="V639" s="112"/>
      <c r="W639" s="71"/>
      <c r="X639" s="72"/>
      <c r="Y639" s="112"/>
      <c r="Z639" s="72"/>
      <c r="AA639" s="75"/>
      <c r="AB639" s="169"/>
      <c r="AC639" s="72"/>
      <c r="AD639" s="170"/>
      <c r="AE639" s="72"/>
      <c r="AF639" s="170"/>
      <c r="AG639" s="71"/>
      <c r="AH639" s="72"/>
      <c r="AI639" s="170"/>
      <c r="AJ639" s="71"/>
      <c r="AK639" s="72"/>
      <c r="AL639" s="170"/>
      <c r="AM639" s="72"/>
      <c r="AN639" s="111"/>
      <c r="AO639" s="72"/>
      <c r="AP639" s="156"/>
      <c r="AQ639" s="72"/>
      <c r="AR639" s="156"/>
      <c r="AS639" s="72"/>
      <c r="AT639" s="160"/>
      <c r="AU639" s="72"/>
      <c r="AV639" s="156"/>
      <c r="AW639" s="71"/>
      <c r="AX639" s="72"/>
      <c r="AY639" s="111"/>
      <c r="AZ639" s="71"/>
      <c r="BA639" s="72"/>
      <c r="BB639" s="75"/>
    </row>
    <row r="640" ht="16.5" customHeight="1" outlineLevel="1">
      <c r="A640" s="75"/>
      <c r="B640" s="105"/>
      <c r="C640" s="106"/>
      <c r="D640" s="72"/>
      <c r="E640" s="107"/>
      <c r="F640" s="71"/>
      <c r="G640" s="107"/>
      <c r="H640" s="71"/>
      <c r="I640" s="107"/>
      <c r="J640" s="71"/>
      <c r="K640" s="71"/>
      <c r="L640" s="71"/>
      <c r="M640" s="72"/>
      <c r="N640" s="246"/>
      <c r="O640" s="72"/>
      <c r="P640" s="109"/>
      <c r="Q640" s="71"/>
      <c r="R640" s="110"/>
      <c r="S640" s="72"/>
      <c r="T640" s="111"/>
      <c r="U640" s="72"/>
      <c r="V640" s="112"/>
      <c r="W640" s="71"/>
      <c r="X640" s="72"/>
      <c r="Y640" s="112"/>
      <c r="Z640" s="72"/>
      <c r="AA640" s="75"/>
      <c r="AB640" s="169"/>
      <c r="AC640" s="72"/>
      <c r="AD640" s="170"/>
      <c r="AE640" s="72"/>
      <c r="AF640" s="170"/>
      <c r="AG640" s="71"/>
      <c r="AH640" s="72"/>
      <c r="AI640" s="170"/>
      <c r="AJ640" s="71"/>
      <c r="AK640" s="72"/>
      <c r="AL640" s="170"/>
      <c r="AM640" s="72"/>
      <c r="AN640" s="111"/>
      <c r="AO640" s="72"/>
      <c r="AP640" s="156"/>
      <c r="AQ640" s="72"/>
      <c r="AR640" s="156"/>
      <c r="AS640" s="72"/>
      <c r="AT640" s="160"/>
      <c r="AU640" s="72"/>
      <c r="AV640" s="156"/>
      <c r="AW640" s="71"/>
      <c r="AX640" s="72"/>
      <c r="AY640" s="111"/>
      <c r="AZ640" s="71"/>
      <c r="BA640" s="72"/>
      <c r="BB640" s="75"/>
    </row>
    <row r="641" ht="16.5" customHeight="1" outlineLevel="1">
      <c r="A641" s="75"/>
      <c r="B641" s="105"/>
      <c r="C641" s="106"/>
      <c r="D641" s="72"/>
      <c r="E641" s="107"/>
      <c r="F641" s="71"/>
      <c r="G641" s="107"/>
      <c r="H641" s="71"/>
      <c r="I641" s="107"/>
      <c r="J641" s="71"/>
      <c r="K641" s="71"/>
      <c r="L641" s="71"/>
      <c r="M641" s="72"/>
      <c r="N641" s="246"/>
      <c r="O641" s="72"/>
      <c r="P641" s="109"/>
      <c r="Q641" s="71"/>
      <c r="R641" s="110"/>
      <c r="S641" s="72"/>
      <c r="T641" s="111"/>
      <c r="U641" s="72"/>
      <c r="V641" s="112"/>
      <c r="W641" s="71"/>
      <c r="X641" s="72"/>
      <c r="Y641" s="112"/>
      <c r="Z641" s="72"/>
      <c r="AA641" s="75"/>
      <c r="AB641" s="169"/>
      <c r="AC641" s="72"/>
      <c r="AD641" s="170"/>
      <c r="AE641" s="72"/>
      <c r="AF641" s="170"/>
      <c r="AG641" s="71"/>
      <c r="AH641" s="72"/>
      <c r="AI641" s="170"/>
      <c r="AJ641" s="71"/>
      <c r="AK641" s="72"/>
      <c r="AL641" s="170"/>
      <c r="AM641" s="72"/>
      <c r="AN641" s="111"/>
      <c r="AO641" s="72"/>
      <c r="AP641" s="156"/>
      <c r="AQ641" s="72"/>
      <c r="AR641" s="156"/>
      <c r="AS641" s="72"/>
      <c r="AT641" s="160"/>
      <c r="AU641" s="72"/>
      <c r="AV641" s="156"/>
      <c r="AW641" s="71"/>
      <c r="AX641" s="72"/>
      <c r="AY641" s="111"/>
      <c r="AZ641" s="71"/>
      <c r="BA641" s="72"/>
      <c r="BB641" s="75"/>
    </row>
    <row r="642" ht="16.5" customHeight="1" outlineLevel="1">
      <c r="A642" s="75"/>
      <c r="B642" s="105"/>
      <c r="C642" s="106"/>
      <c r="D642" s="72"/>
      <c r="E642" s="107"/>
      <c r="F642" s="71"/>
      <c r="G642" s="107"/>
      <c r="H642" s="71"/>
      <c r="I642" s="107"/>
      <c r="J642" s="71"/>
      <c r="K642" s="71"/>
      <c r="L642" s="71"/>
      <c r="M642" s="72"/>
      <c r="N642" s="246"/>
      <c r="O642" s="72"/>
      <c r="P642" s="109"/>
      <c r="Q642" s="71"/>
      <c r="R642" s="110"/>
      <c r="S642" s="72"/>
      <c r="T642" s="111"/>
      <c r="U642" s="72"/>
      <c r="V642" s="112"/>
      <c r="W642" s="71"/>
      <c r="X642" s="72"/>
      <c r="Y642" s="112"/>
      <c r="Z642" s="72"/>
      <c r="AA642" s="75"/>
      <c r="AB642" s="169"/>
      <c r="AC642" s="72"/>
      <c r="AD642" s="170"/>
      <c r="AE642" s="72"/>
      <c r="AF642" s="170"/>
      <c r="AG642" s="71"/>
      <c r="AH642" s="72"/>
      <c r="AI642" s="170"/>
      <c r="AJ642" s="71"/>
      <c r="AK642" s="72"/>
      <c r="AL642" s="170"/>
      <c r="AM642" s="72"/>
      <c r="AN642" s="111"/>
      <c r="AO642" s="72"/>
      <c r="AP642" s="156"/>
      <c r="AQ642" s="72"/>
      <c r="AR642" s="156"/>
      <c r="AS642" s="72"/>
      <c r="AT642" s="160"/>
      <c r="AU642" s="72"/>
      <c r="AV642" s="156"/>
      <c r="AW642" s="71"/>
      <c r="AX642" s="72"/>
      <c r="AY642" s="111"/>
      <c r="AZ642" s="71"/>
      <c r="BA642" s="72"/>
      <c r="BB642" s="75"/>
    </row>
    <row r="643" ht="16.5" customHeight="1" outlineLevel="1">
      <c r="A643" s="75"/>
      <c r="B643" s="105"/>
      <c r="C643" s="106"/>
      <c r="D643" s="72"/>
      <c r="E643" s="107"/>
      <c r="F643" s="71"/>
      <c r="G643" s="107"/>
      <c r="H643" s="71"/>
      <c r="I643" s="107"/>
      <c r="J643" s="71"/>
      <c r="K643" s="71"/>
      <c r="L643" s="71"/>
      <c r="M643" s="72"/>
      <c r="N643" s="246"/>
      <c r="O643" s="72"/>
      <c r="P643" s="109"/>
      <c r="Q643" s="71"/>
      <c r="R643" s="110"/>
      <c r="S643" s="72"/>
      <c r="T643" s="111"/>
      <c r="U643" s="72"/>
      <c r="V643" s="112"/>
      <c r="W643" s="71"/>
      <c r="X643" s="72"/>
      <c r="Y643" s="112"/>
      <c r="Z643" s="72"/>
      <c r="AA643" s="75"/>
      <c r="AB643" s="169"/>
      <c r="AC643" s="72"/>
      <c r="AD643" s="170"/>
      <c r="AE643" s="72"/>
      <c r="AF643" s="170"/>
      <c r="AG643" s="71"/>
      <c r="AH643" s="72"/>
      <c r="AI643" s="170"/>
      <c r="AJ643" s="71"/>
      <c r="AK643" s="72"/>
      <c r="AL643" s="170"/>
      <c r="AM643" s="72"/>
      <c r="AN643" s="111"/>
      <c r="AO643" s="72"/>
      <c r="AP643" s="156"/>
      <c r="AQ643" s="72"/>
      <c r="AR643" s="156"/>
      <c r="AS643" s="72"/>
      <c r="AT643" s="160"/>
      <c r="AU643" s="72"/>
      <c r="AV643" s="156"/>
      <c r="AW643" s="71"/>
      <c r="AX643" s="72"/>
      <c r="AY643" s="111"/>
      <c r="AZ643" s="71"/>
      <c r="BA643" s="72"/>
      <c r="BB643" s="75"/>
    </row>
    <row r="644" ht="16.5" customHeight="1" outlineLevel="1">
      <c r="A644" s="75"/>
      <c r="B644" s="105"/>
      <c r="C644" s="106"/>
      <c r="D644" s="72"/>
      <c r="E644" s="107"/>
      <c r="F644" s="71"/>
      <c r="G644" s="107"/>
      <c r="H644" s="71"/>
      <c r="I644" s="107"/>
      <c r="J644" s="71"/>
      <c r="K644" s="71"/>
      <c r="L644" s="71"/>
      <c r="M644" s="72"/>
      <c r="N644" s="246"/>
      <c r="O644" s="72"/>
      <c r="P644" s="109"/>
      <c r="Q644" s="71"/>
      <c r="R644" s="110"/>
      <c r="S644" s="72"/>
      <c r="T644" s="111"/>
      <c r="U644" s="72"/>
      <c r="V644" s="112"/>
      <c r="W644" s="71"/>
      <c r="X644" s="72"/>
      <c r="Y644" s="112"/>
      <c r="Z644" s="72"/>
      <c r="AA644" s="75"/>
      <c r="AB644" s="169"/>
      <c r="AC644" s="72"/>
      <c r="AD644" s="170"/>
      <c r="AE644" s="72"/>
      <c r="AF644" s="170"/>
      <c r="AG644" s="71"/>
      <c r="AH644" s="72"/>
      <c r="AI644" s="170"/>
      <c r="AJ644" s="71"/>
      <c r="AK644" s="72"/>
      <c r="AL644" s="170"/>
      <c r="AM644" s="72"/>
      <c r="AN644" s="111"/>
      <c r="AO644" s="72"/>
      <c r="AP644" s="156"/>
      <c r="AQ644" s="72"/>
      <c r="AR644" s="156"/>
      <c r="AS644" s="72"/>
      <c r="AT644" s="160"/>
      <c r="AU644" s="72"/>
      <c r="AV644" s="156"/>
      <c r="AW644" s="71"/>
      <c r="AX644" s="72"/>
      <c r="AY644" s="111"/>
      <c r="AZ644" s="71"/>
      <c r="BA644" s="72"/>
      <c r="BB644" s="75"/>
    </row>
    <row r="645" ht="16.5" customHeight="1" outlineLevel="1">
      <c r="A645" s="75"/>
      <c r="B645" s="105"/>
      <c r="C645" s="106"/>
      <c r="D645" s="72"/>
      <c r="E645" s="107"/>
      <c r="F645" s="71"/>
      <c r="G645" s="107"/>
      <c r="H645" s="71"/>
      <c r="I645" s="107"/>
      <c r="J645" s="71"/>
      <c r="K645" s="71"/>
      <c r="L645" s="71"/>
      <c r="M645" s="72"/>
      <c r="N645" s="246"/>
      <c r="O645" s="72"/>
      <c r="P645" s="109"/>
      <c r="Q645" s="71"/>
      <c r="R645" s="110"/>
      <c r="S645" s="72"/>
      <c r="T645" s="111"/>
      <c r="U645" s="72"/>
      <c r="V645" s="112"/>
      <c r="W645" s="71"/>
      <c r="X645" s="72"/>
      <c r="Y645" s="112"/>
      <c r="Z645" s="72"/>
      <c r="AA645" s="75"/>
      <c r="AB645" s="169"/>
      <c r="AC645" s="72"/>
      <c r="AD645" s="170"/>
      <c r="AE645" s="72"/>
      <c r="AF645" s="170"/>
      <c r="AG645" s="71"/>
      <c r="AH645" s="72"/>
      <c r="AI645" s="170"/>
      <c r="AJ645" s="71"/>
      <c r="AK645" s="72"/>
      <c r="AL645" s="170"/>
      <c r="AM645" s="72"/>
      <c r="AN645" s="111"/>
      <c r="AO645" s="72"/>
      <c r="AP645" s="156"/>
      <c r="AQ645" s="72"/>
      <c r="AR645" s="156"/>
      <c r="AS645" s="72"/>
      <c r="AT645" s="160"/>
      <c r="AU645" s="72"/>
      <c r="AV645" s="156"/>
      <c r="AW645" s="71"/>
      <c r="AX645" s="72"/>
      <c r="AY645" s="111"/>
      <c r="AZ645" s="71"/>
      <c r="BA645" s="72"/>
      <c r="BB645" s="75"/>
    </row>
    <row r="646" ht="16.5" customHeight="1" outlineLevel="1">
      <c r="A646" s="75"/>
      <c r="B646" s="105"/>
      <c r="C646" s="106"/>
      <c r="D646" s="72"/>
      <c r="E646" s="107"/>
      <c r="F646" s="71"/>
      <c r="G646" s="107"/>
      <c r="H646" s="71"/>
      <c r="I646" s="107"/>
      <c r="J646" s="71"/>
      <c r="K646" s="71"/>
      <c r="L646" s="71"/>
      <c r="M646" s="72"/>
      <c r="N646" s="246"/>
      <c r="O646" s="72"/>
      <c r="P646" s="109"/>
      <c r="Q646" s="71"/>
      <c r="R646" s="110"/>
      <c r="S646" s="72"/>
      <c r="T646" s="111"/>
      <c r="U646" s="72"/>
      <c r="V646" s="112"/>
      <c r="W646" s="71"/>
      <c r="X646" s="72"/>
      <c r="Y646" s="112"/>
      <c r="Z646" s="72"/>
      <c r="AA646" s="75"/>
      <c r="AB646" s="169"/>
      <c r="AC646" s="72"/>
      <c r="AD646" s="170"/>
      <c r="AE646" s="72"/>
      <c r="AF646" s="170"/>
      <c r="AG646" s="71"/>
      <c r="AH646" s="72"/>
      <c r="AI646" s="170"/>
      <c r="AJ646" s="71"/>
      <c r="AK646" s="72"/>
      <c r="AL646" s="170"/>
      <c r="AM646" s="72"/>
      <c r="AN646" s="111"/>
      <c r="AO646" s="72"/>
      <c r="AP646" s="156"/>
      <c r="AQ646" s="72"/>
      <c r="AR646" s="156"/>
      <c r="AS646" s="72"/>
      <c r="AT646" s="160"/>
      <c r="AU646" s="72"/>
      <c r="AV646" s="156"/>
      <c r="AW646" s="71"/>
      <c r="AX646" s="72"/>
      <c r="AY646" s="111"/>
      <c r="AZ646" s="71"/>
      <c r="BA646" s="72"/>
      <c r="BB646" s="75"/>
    </row>
    <row r="647" ht="16.5" customHeight="1" outlineLevel="1">
      <c r="A647" s="75"/>
      <c r="B647" s="105"/>
      <c r="C647" s="106"/>
      <c r="D647" s="72"/>
      <c r="E647" s="107"/>
      <c r="F647" s="71"/>
      <c r="G647" s="107"/>
      <c r="H647" s="71"/>
      <c r="I647" s="107"/>
      <c r="J647" s="71"/>
      <c r="K647" s="71"/>
      <c r="L647" s="71"/>
      <c r="M647" s="72"/>
      <c r="N647" s="246"/>
      <c r="O647" s="72"/>
      <c r="P647" s="109"/>
      <c r="Q647" s="71"/>
      <c r="R647" s="110"/>
      <c r="S647" s="72"/>
      <c r="T647" s="111"/>
      <c r="U647" s="72"/>
      <c r="V647" s="112"/>
      <c r="W647" s="71"/>
      <c r="X647" s="72"/>
      <c r="Y647" s="112"/>
      <c r="Z647" s="72"/>
      <c r="AA647" s="75"/>
      <c r="AB647" s="169"/>
      <c r="AC647" s="72"/>
      <c r="AD647" s="170"/>
      <c r="AE647" s="72"/>
      <c r="AF647" s="170"/>
      <c r="AG647" s="71"/>
      <c r="AH647" s="72"/>
      <c r="AI647" s="170"/>
      <c r="AJ647" s="71"/>
      <c r="AK647" s="72"/>
      <c r="AL647" s="170"/>
      <c r="AM647" s="72"/>
      <c r="AN647" s="111"/>
      <c r="AO647" s="72"/>
      <c r="AP647" s="156"/>
      <c r="AQ647" s="72"/>
      <c r="AR647" s="156"/>
      <c r="AS647" s="72"/>
      <c r="AT647" s="160"/>
      <c r="AU647" s="72"/>
      <c r="AV647" s="156"/>
      <c r="AW647" s="71"/>
      <c r="AX647" s="72"/>
      <c r="AY647" s="111"/>
      <c r="AZ647" s="71"/>
      <c r="BA647" s="72"/>
      <c r="BB647" s="75"/>
    </row>
    <row r="648" ht="16.5" customHeight="1" outlineLevel="1">
      <c r="A648" s="75"/>
      <c r="B648" s="105"/>
      <c r="C648" s="106"/>
      <c r="D648" s="72"/>
      <c r="E648" s="107"/>
      <c r="F648" s="71"/>
      <c r="G648" s="107"/>
      <c r="H648" s="71"/>
      <c r="I648" s="107"/>
      <c r="J648" s="71"/>
      <c r="K648" s="71"/>
      <c r="L648" s="71"/>
      <c r="M648" s="72"/>
      <c r="N648" s="246"/>
      <c r="O648" s="72"/>
      <c r="P648" s="109"/>
      <c r="Q648" s="71"/>
      <c r="R648" s="110"/>
      <c r="S648" s="72"/>
      <c r="T648" s="111"/>
      <c r="U648" s="72"/>
      <c r="V648" s="112"/>
      <c r="W648" s="71"/>
      <c r="X648" s="72"/>
      <c r="Y648" s="112"/>
      <c r="Z648" s="72"/>
      <c r="AA648" s="75"/>
      <c r="AB648" s="169"/>
      <c r="AC648" s="72"/>
      <c r="AD648" s="170"/>
      <c r="AE648" s="72"/>
      <c r="AF648" s="170"/>
      <c r="AG648" s="71"/>
      <c r="AH648" s="72"/>
      <c r="AI648" s="170"/>
      <c r="AJ648" s="71"/>
      <c r="AK648" s="72"/>
      <c r="AL648" s="170"/>
      <c r="AM648" s="72"/>
      <c r="AN648" s="111"/>
      <c r="AO648" s="72"/>
      <c r="AP648" s="156"/>
      <c r="AQ648" s="72"/>
      <c r="AR648" s="156"/>
      <c r="AS648" s="72"/>
      <c r="AT648" s="160"/>
      <c r="AU648" s="72"/>
      <c r="AV648" s="156"/>
      <c r="AW648" s="71"/>
      <c r="AX648" s="72"/>
      <c r="AY648" s="111"/>
      <c r="AZ648" s="71"/>
      <c r="BA648" s="72"/>
      <c r="BB648" s="75"/>
    </row>
    <row r="649" ht="16.5" customHeight="1" outlineLevel="1">
      <c r="A649" s="75"/>
      <c r="B649" s="105"/>
      <c r="C649" s="106"/>
      <c r="D649" s="72"/>
      <c r="E649" s="107"/>
      <c r="F649" s="71"/>
      <c r="G649" s="107"/>
      <c r="H649" s="71"/>
      <c r="I649" s="107"/>
      <c r="J649" s="71"/>
      <c r="K649" s="71"/>
      <c r="L649" s="71"/>
      <c r="M649" s="72"/>
      <c r="N649" s="246"/>
      <c r="O649" s="72"/>
      <c r="P649" s="109"/>
      <c r="Q649" s="71"/>
      <c r="R649" s="110"/>
      <c r="S649" s="72"/>
      <c r="T649" s="111"/>
      <c r="U649" s="72"/>
      <c r="V649" s="112"/>
      <c r="W649" s="71"/>
      <c r="X649" s="72"/>
      <c r="Y649" s="112"/>
      <c r="Z649" s="72"/>
      <c r="AA649" s="75"/>
      <c r="AB649" s="169"/>
      <c r="AC649" s="72"/>
      <c r="AD649" s="170"/>
      <c r="AE649" s="72"/>
      <c r="AF649" s="170"/>
      <c r="AG649" s="71"/>
      <c r="AH649" s="72"/>
      <c r="AI649" s="170"/>
      <c r="AJ649" s="71"/>
      <c r="AK649" s="72"/>
      <c r="AL649" s="170"/>
      <c r="AM649" s="72"/>
      <c r="AN649" s="111"/>
      <c r="AO649" s="72"/>
      <c r="AP649" s="156"/>
      <c r="AQ649" s="72"/>
      <c r="AR649" s="156"/>
      <c r="AS649" s="72"/>
      <c r="AT649" s="160"/>
      <c r="AU649" s="72"/>
      <c r="AV649" s="156"/>
      <c r="AW649" s="71"/>
      <c r="AX649" s="72"/>
      <c r="AY649" s="111"/>
      <c r="AZ649" s="71"/>
      <c r="BA649" s="72"/>
      <c r="BB649" s="75"/>
    </row>
    <row r="650" ht="16.5" customHeight="1" outlineLevel="1">
      <c r="A650" s="75"/>
      <c r="B650" s="105"/>
      <c r="C650" s="106"/>
      <c r="D650" s="72"/>
      <c r="E650" s="107"/>
      <c r="F650" s="71"/>
      <c r="G650" s="107"/>
      <c r="H650" s="71"/>
      <c r="I650" s="107"/>
      <c r="J650" s="71"/>
      <c r="K650" s="71"/>
      <c r="L650" s="71"/>
      <c r="M650" s="72"/>
      <c r="N650" s="246"/>
      <c r="O650" s="72"/>
      <c r="P650" s="109"/>
      <c r="Q650" s="71"/>
      <c r="R650" s="110"/>
      <c r="S650" s="72"/>
      <c r="T650" s="111"/>
      <c r="U650" s="72"/>
      <c r="V650" s="112"/>
      <c r="W650" s="71"/>
      <c r="X650" s="72"/>
      <c r="Y650" s="112"/>
      <c r="Z650" s="72"/>
      <c r="AA650" s="75"/>
      <c r="AB650" s="169"/>
      <c r="AC650" s="72"/>
      <c r="AD650" s="170"/>
      <c r="AE650" s="72"/>
      <c r="AF650" s="170"/>
      <c r="AG650" s="71"/>
      <c r="AH650" s="72"/>
      <c r="AI650" s="170"/>
      <c r="AJ650" s="71"/>
      <c r="AK650" s="72"/>
      <c r="AL650" s="170"/>
      <c r="AM650" s="72"/>
      <c r="AN650" s="111"/>
      <c r="AO650" s="72"/>
      <c r="AP650" s="156"/>
      <c r="AQ650" s="72"/>
      <c r="AR650" s="156"/>
      <c r="AS650" s="72"/>
      <c r="AT650" s="160"/>
      <c r="AU650" s="72"/>
      <c r="AV650" s="156"/>
      <c r="AW650" s="71"/>
      <c r="AX650" s="72"/>
      <c r="AY650" s="111"/>
      <c r="AZ650" s="71"/>
      <c r="BA650" s="72"/>
      <c r="BB650" s="75"/>
    </row>
    <row r="651" ht="16.5" customHeight="1" outlineLevel="1">
      <c r="A651" s="75"/>
      <c r="B651" s="105"/>
      <c r="C651" s="106"/>
      <c r="D651" s="72"/>
      <c r="E651" s="107"/>
      <c r="F651" s="71"/>
      <c r="G651" s="107"/>
      <c r="H651" s="71"/>
      <c r="I651" s="107"/>
      <c r="J651" s="71"/>
      <c r="K651" s="71"/>
      <c r="L651" s="71"/>
      <c r="M651" s="72"/>
      <c r="N651" s="246"/>
      <c r="O651" s="72"/>
      <c r="P651" s="109"/>
      <c r="Q651" s="71"/>
      <c r="R651" s="110"/>
      <c r="S651" s="72"/>
      <c r="T651" s="111"/>
      <c r="U651" s="72"/>
      <c r="V651" s="112"/>
      <c r="W651" s="71"/>
      <c r="X651" s="72"/>
      <c r="Y651" s="112"/>
      <c r="Z651" s="72"/>
      <c r="AA651" s="75"/>
      <c r="AB651" s="169"/>
      <c r="AC651" s="72"/>
      <c r="AD651" s="170"/>
      <c r="AE651" s="72"/>
      <c r="AF651" s="170"/>
      <c r="AG651" s="71"/>
      <c r="AH651" s="72"/>
      <c r="AI651" s="170"/>
      <c r="AJ651" s="71"/>
      <c r="AK651" s="72"/>
      <c r="AL651" s="170"/>
      <c r="AM651" s="72"/>
      <c r="AN651" s="111"/>
      <c r="AO651" s="72"/>
      <c r="AP651" s="156"/>
      <c r="AQ651" s="72"/>
      <c r="AR651" s="156"/>
      <c r="AS651" s="72"/>
      <c r="AT651" s="160"/>
      <c r="AU651" s="72"/>
      <c r="AV651" s="156"/>
      <c r="AW651" s="71"/>
      <c r="AX651" s="72"/>
      <c r="AY651" s="111"/>
      <c r="AZ651" s="71"/>
      <c r="BA651" s="72"/>
      <c r="BB651" s="75"/>
    </row>
    <row r="652" ht="16.5" customHeight="1" outlineLevel="1">
      <c r="A652" s="75"/>
      <c r="B652" s="105"/>
      <c r="C652" s="106"/>
      <c r="D652" s="72"/>
      <c r="E652" s="107"/>
      <c r="F652" s="71"/>
      <c r="G652" s="107"/>
      <c r="H652" s="71"/>
      <c r="I652" s="107"/>
      <c r="J652" s="71"/>
      <c r="K652" s="71"/>
      <c r="L652" s="71"/>
      <c r="M652" s="72"/>
      <c r="N652" s="246"/>
      <c r="O652" s="72"/>
      <c r="P652" s="109"/>
      <c r="Q652" s="71"/>
      <c r="R652" s="110"/>
      <c r="S652" s="72"/>
      <c r="T652" s="111"/>
      <c r="U652" s="72"/>
      <c r="V652" s="112"/>
      <c r="W652" s="71"/>
      <c r="X652" s="72"/>
      <c r="Y652" s="112"/>
      <c r="Z652" s="72"/>
      <c r="AA652" s="75"/>
      <c r="AB652" s="169"/>
      <c r="AC652" s="72"/>
      <c r="AD652" s="170"/>
      <c r="AE652" s="72"/>
      <c r="AF652" s="170"/>
      <c r="AG652" s="71"/>
      <c r="AH652" s="72"/>
      <c r="AI652" s="170"/>
      <c r="AJ652" s="71"/>
      <c r="AK652" s="72"/>
      <c r="AL652" s="170"/>
      <c r="AM652" s="72"/>
      <c r="AN652" s="111"/>
      <c r="AO652" s="72"/>
      <c r="AP652" s="156"/>
      <c r="AQ652" s="72"/>
      <c r="AR652" s="156"/>
      <c r="AS652" s="72"/>
      <c r="AT652" s="160"/>
      <c r="AU652" s="72"/>
      <c r="AV652" s="156"/>
      <c r="AW652" s="71"/>
      <c r="AX652" s="72"/>
      <c r="AY652" s="111"/>
      <c r="AZ652" s="71"/>
      <c r="BA652" s="72"/>
      <c r="BB652" s="75"/>
    </row>
    <row r="653" ht="16.5" customHeight="1" outlineLevel="1">
      <c r="A653" s="75"/>
      <c r="B653" s="105"/>
      <c r="C653" s="106"/>
      <c r="D653" s="72"/>
      <c r="E653" s="107"/>
      <c r="F653" s="71"/>
      <c r="G653" s="107"/>
      <c r="H653" s="71"/>
      <c r="I653" s="107"/>
      <c r="J653" s="71"/>
      <c r="K653" s="71"/>
      <c r="L653" s="71"/>
      <c r="M653" s="72"/>
      <c r="N653" s="246"/>
      <c r="O653" s="72"/>
      <c r="P653" s="109"/>
      <c r="Q653" s="71"/>
      <c r="R653" s="110"/>
      <c r="S653" s="72"/>
      <c r="T653" s="111"/>
      <c r="U653" s="72"/>
      <c r="V653" s="112"/>
      <c r="W653" s="71"/>
      <c r="X653" s="72"/>
      <c r="Y653" s="112"/>
      <c r="Z653" s="72"/>
      <c r="AA653" s="75"/>
      <c r="AB653" s="169"/>
      <c r="AC653" s="72"/>
      <c r="AD653" s="170"/>
      <c r="AE653" s="72"/>
      <c r="AF653" s="170"/>
      <c r="AG653" s="71"/>
      <c r="AH653" s="72"/>
      <c r="AI653" s="170"/>
      <c r="AJ653" s="71"/>
      <c r="AK653" s="72"/>
      <c r="AL653" s="170"/>
      <c r="AM653" s="72"/>
      <c r="AN653" s="111"/>
      <c r="AO653" s="72"/>
      <c r="AP653" s="156"/>
      <c r="AQ653" s="72"/>
      <c r="AR653" s="156"/>
      <c r="AS653" s="72"/>
      <c r="AT653" s="160"/>
      <c r="AU653" s="72"/>
      <c r="AV653" s="156"/>
      <c r="AW653" s="71"/>
      <c r="AX653" s="72"/>
      <c r="AY653" s="111"/>
      <c r="AZ653" s="71"/>
      <c r="BA653" s="72"/>
      <c r="BB653" s="75"/>
    </row>
    <row r="654" ht="16.5" customHeight="1" outlineLevel="1">
      <c r="A654" s="75"/>
      <c r="B654" s="105"/>
      <c r="C654" s="106"/>
      <c r="D654" s="72"/>
      <c r="E654" s="107"/>
      <c r="F654" s="71"/>
      <c r="G654" s="107"/>
      <c r="H654" s="71"/>
      <c r="I654" s="107"/>
      <c r="J654" s="71"/>
      <c r="K654" s="71"/>
      <c r="L654" s="71"/>
      <c r="M654" s="72"/>
      <c r="N654" s="246"/>
      <c r="O654" s="72"/>
      <c r="P654" s="109"/>
      <c r="Q654" s="71"/>
      <c r="R654" s="110"/>
      <c r="S654" s="72"/>
      <c r="T654" s="111"/>
      <c r="U654" s="72"/>
      <c r="V654" s="112"/>
      <c r="W654" s="71"/>
      <c r="X654" s="72"/>
      <c r="Y654" s="112"/>
      <c r="Z654" s="72"/>
      <c r="AA654" s="75"/>
      <c r="AB654" s="169"/>
      <c r="AC654" s="72"/>
      <c r="AD654" s="170"/>
      <c r="AE654" s="72"/>
      <c r="AF654" s="170"/>
      <c r="AG654" s="71"/>
      <c r="AH654" s="72"/>
      <c r="AI654" s="170"/>
      <c r="AJ654" s="71"/>
      <c r="AK654" s="72"/>
      <c r="AL654" s="170"/>
      <c r="AM654" s="72"/>
      <c r="AN654" s="111"/>
      <c r="AO654" s="72"/>
      <c r="AP654" s="156"/>
      <c r="AQ654" s="72"/>
      <c r="AR654" s="156"/>
      <c r="AS654" s="72"/>
      <c r="AT654" s="160"/>
      <c r="AU654" s="72"/>
      <c r="AV654" s="156"/>
      <c r="AW654" s="71"/>
      <c r="AX654" s="72"/>
      <c r="AY654" s="111"/>
      <c r="AZ654" s="71"/>
      <c r="BA654" s="72"/>
      <c r="BB654" s="75"/>
    </row>
    <row r="655" ht="16.5" customHeight="1" outlineLevel="1">
      <c r="A655" s="75"/>
      <c r="B655" s="105"/>
      <c r="C655" s="106"/>
      <c r="D655" s="72"/>
      <c r="E655" s="107"/>
      <c r="F655" s="71"/>
      <c r="G655" s="107"/>
      <c r="H655" s="71"/>
      <c r="I655" s="107"/>
      <c r="J655" s="71"/>
      <c r="K655" s="71"/>
      <c r="L655" s="71"/>
      <c r="M655" s="72"/>
      <c r="N655" s="246"/>
      <c r="O655" s="72"/>
      <c r="P655" s="109"/>
      <c r="Q655" s="71"/>
      <c r="R655" s="110"/>
      <c r="S655" s="72"/>
      <c r="T655" s="111"/>
      <c r="U655" s="72"/>
      <c r="V655" s="112"/>
      <c r="W655" s="71"/>
      <c r="X655" s="72"/>
      <c r="Y655" s="112"/>
      <c r="Z655" s="72"/>
      <c r="AA655" s="75"/>
      <c r="AB655" s="169"/>
      <c r="AC655" s="72"/>
      <c r="AD655" s="170"/>
      <c r="AE655" s="72"/>
      <c r="AF655" s="170"/>
      <c r="AG655" s="71"/>
      <c r="AH655" s="72"/>
      <c r="AI655" s="170"/>
      <c r="AJ655" s="71"/>
      <c r="AK655" s="72"/>
      <c r="AL655" s="170"/>
      <c r="AM655" s="72"/>
      <c r="AN655" s="111"/>
      <c r="AO655" s="72"/>
      <c r="AP655" s="156"/>
      <c r="AQ655" s="72"/>
      <c r="AR655" s="156"/>
      <c r="AS655" s="72"/>
      <c r="AT655" s="160"/>
      <c r="AU655" s="72"/>
      <c r="AV655" s="156"/>
      <c r="AW655" s="71"/>
      <c r="AX655" s="72"/>
      <c r="AY655" s="111"/>
      <c r="AZ655" s="71"/>
      <c r="BA655" s="72"/>
      <c r="BB655" s="75"/>
    </row>
    <row r="656" ht="16.5" customHeight="1" outlineLevel="1">
      <c r="A656" s="75"/>
      <c r="B656" s="105"/>
      <c r="C656" s="106"/>
      <c r="D656" s="72"/>
      <c r="E656" s="107"/>
      <c r="F656" s="71"/>
      <c r="G656" s="107"/>
      <c r="H656" s="71"/>
      <c r="I656" s="107"/>
      <c r="J656" s="71"/>
      <c r="K656" s="71"/>
      <c r="L656" s="71"/>
      <c r="M656" s="72"/>
      <c r="N656" s="246"/>
      <c r="O656" s="72"/>
      <c r="P656" s="109"/>
      <c r="Q656" s="71"/>
      <c r="R656" s="110"/>
      <c r="S656" s="72"/>
      <c r="T656" s="111"/>
      <c r="U656" s="72"/>
      <c r="V656" s="112"/>
      <c r="W656" s="71"/>
      <c r="X656" s="72"/>
      <c r="Y656" s="112"/>
      <c r="Z656" s="72"/>
      <c r="AA656" s="75"/>
      <c r="AB656" s="169"/>
      <c r="AC656" s="72"/>
      <c r="AD656" s="170"/>
      <c r="AE656" s="72"/>
      <c r="AF656" s="170"/>
      <c r="AG656" s="71"/>
      <c r="AH656" s="72"/>
      <c r="AI656" s="170"/>
      <c r="AJ656" s="71"/>
      <c r="AK656" s="72"/>
      <c r="AL656" s="170"/>
      <c r="AM656" s="72"/>
      <c r="AN656" s="111"/>
      <c r="AO656" s="72"/>
      <c r="AP656" s="156"/>
      <c r="AQ656" s="72"/>
      <c r="AR656" s="156"/>
      <c r="AS656" s="72"/>
      <c r="AT656" s="160"/>
      <c r="AU656" s="72"/>
      <c r="AV656" s="156"/>
      <c r="AW656" s="71"/>
      <c r="AX656" s="72"/>
      <c r="AY656" s="111"/>
      <c r="AZ656" s="71"/>
      <c r="BA656" s="72"/>
      <c r="BB656" s="75"/>
    </row>
    <row r="657" ht="16.5" customHeight="1" outlineLevel="1">
      <c r="A657" s="75"/>
      <c r="B657" s="105"/>
      <c r="C657" s="106"/>
      <c r="D657" s="72"/>
      <c r="E657" s="107"/>
      <c r="F657" s="71"/>
      <c r="G657" s="107"/>
      <c r="H657" s="71"/>
      <c r="I657" s="107"/>
      <c r="J657" s="71"/>
      <c r="K657" s="71"/>
      <c r="L657" s="71"/>
      <c r="M657" s="72"/>
      <c r="N657" s="246"/>
      <c r="O657" s="72"/>
      <c r="P657" s="109"/>
      <c r="Q657" s="71"/>
      <c r="R657" s="110"/>
      <c r="S657" s="72"/>
      <c r="T657" s="111"/>
      <c r="U657" s="72"/>
      <c r="V657" s="112"/>
      <c r="W657" s="71"/>
      <c r="X657" s="72"/>
      <c r="Y657" s="112"/>
      <c r="Z657" s="72"/>
      <c r="AA657" s="75"/>
      <c r="AB657" s="169"/>
      <c r="AC657" s="72"/>
      <c r="AD657" s="170"/>
      <c r="AE657" s="72"/>
      <c r="AF657" s="170"/>
      <c r="AG657" s="71"/>
      <c r="AH657" s="72"/>
      <c r="AI657" s="170"/>
      <c r="AJ657" s="71"/>
      <c r="AK657" s="72"/>
      <c r="AL657" s="170"/>
      <c r="AM657" s="72"/>
      <c r="AN657" s="111"/>
      <c r="AO657" s="72"/>
      <c r="AP657" s="156"/>
      <c r="AQ657" s="72"/>
      <c r="AR657" s="156"/>
      <c r="AS657" s="72"/>
      <c r="AT657" s="160"/>
      <c r="AU657" s="72"/>
      <c r="AV657" s="156"/>
      <c r="AW657" s="71"/>
      <c r="AX657" s="72"/>
      <c r="AY657" s="111"/>
      <c r="AZ657" s="71"/>
      <c r="BA657" s="72"/>
      <c r="BB657" s="75"/>
    </row>
    <row r="658" ht="16.5" customHeight="1" outlineLevel="1">
      <c r="A658" s="75"/>
      <c r="B658" s="105"/>
      <c r="C658" s="106"/>
      <c r="D658" s="72"/>
      <c r="E658" s="107"/>
      <c r="F658" s="71"/>
      <c r="G658" s="107"/>
      <c r="H658" s="71"/>
      <c r="I658" s="107"/>
      <c r="J658" s="71"/>
      <c r="K658" s="71"/>
      <c r="L658" s="71"/>
      <c r="M658" s="72"/>
      <c r="N658" s="246"/>
      <c r="O658" s="72"/>
      <c r="P658" s="109"/>
      <c r="Q658" s="71"/>
      <c r="R658" s="110"/>
      <c r="S658" s="72"/>
      <c r="T658" s="111"/>
      <c r="U658" s="72"/>
      <c r="V658" s="112"/>
      <c r="W658" s="71"/>
      <c r="X658" s="72"/>
      <c r="Y658" s="112"/>
      <c r="Z658" s="72"/>
      <c r="AA658" s="75"/>
      <c r="AB658" s="169"/>
      <c r="AC658" s="72"/>
      <c r="AD658" s="170"/>
      <c r="AE658" s="72"/>
      <c r="AF658" s="170"/>
      <c r="AG658" s="71"/>
      <c r="AH658" s="72"/>
      <c r="AI658" s="170"/>
      <c r="AJ658" s="71"/>
      <c r="AK658" s="72"/>
      <c r="AL658" s="170"/>
      <c r="AM658" s="72"/>
      <c r="AN658" s="111"/>
      <c r="AO658" s="72"/>
      <c r="AP658" s="156"/>
      <c r="AQ658" s="72"/>
      <c r="AR658" s="156"/>
      <c r="AS658" s="72"/>
      <c r="AT658" s="160"/>
      <c r="AU658" s="72"/>
      <c r="AV658" s="156"/>
      <c r="AW658" s="71"/>
      <c r="AX658" s="72"/>
      <c r="AY658" s="111"/>
      <c r="AZ658" s="71"/>
      <c r="BA658" s="72"/>
      <c r="BB658" s="75"/>
    </row>
    <row r="659" ht="16.5" customHeight="1" outlineLevel="1">
      <c r="A659" s="75"/>
      <c r="B659" s="105"/>
      <c r="C659" s="106"/>
      <c r="D659" s="72"/>
      <c r="E659" s="107"/>
      <c r="F659" s="71"/>
      <c r="G659" s="107"/>
      <c r="H659" s="71"/>
      <c r="I659" s="107"/>
      <c r="J659" s="71"/>
      <c r="K659" s="71"/>
      <c r="L659" s="71"/>
      <c r="M659" s="72"/>
      <c r="N659" s="246"/>
      <c r="O659" s="72"/>
      <c r="P659" s="109"/>
      <c r="Q659" s="71"/>
      <c r="R659" s="110"/>
      <c r="S659" s="72"/>
      <c r="T659" s="111"/>
      <c r="U659" s="72"/>
      <c r="V659" s="112"/>
      <c r="W659" s="71"/>
      <c r="X659" s="72"/>
      <c r="Y659" s="112"/>
      <c r="Z659" s="72"/>
      <c r="AA659" s="75"/>
      <c r="AB659" s="169"/>
      <c r="AC659" s="72"/>
      <c r="AD659" s="170"/>
      <c r="AE659" s="72"/>
      <c r="AF659" s="170"/>
      <c r="AG659" s="71"/>
      <c r="AH659" s="72"/>
      <c r="AI659" s="170"/>
      <c r="AJ659" s="71"/>
      <c r="AK659" s="72"/>
      <c r="AL659" s="170"/>
      <c r="AM659" s="72"/>
      <c r="AN659" s="111"/>
      <c r="AO659" s="72"/>
      <c r="AP659" s="156"/>
      <c r="AQ659" s="72"/>
      <c r="AR659" s="156"/>
      <c r="AS659" s="72"/>
      <c r="AT659" s="160"/>
      <c r="AU659" s="72"/>
      <c r="AV659" s="156"/>
      <c r="AW659" s="71"/>
      <c r="AX659" s="72"/>
      <c r="AY659" s="111"/>
      <c r="AZ659" s="71"/>
      <c r="BA659" s="72"/>
      <c r="BB659" s="75"/>
    </row>
    <row r="660" ht="16.5" customHeight="1" outlineLevel="1">
      <c r="A660" s="75"/>
      <c r="B660" s="105"/>
      <c r="C660" s="106"/>
      <c r="D660" s="72"/>
      <c r="E660" s="107"/>
      <c r="F660" s="71"/>
      <c r="G660" s="107"/>
      <c r="H660" s="71"/>
      <c r="I660" s="107"/>
      <c r="J660" s="71"/>
      <c r="K660" s="71"/>
      <c r="L660" s="71"/>
      <c r="M660" s="72"/>
      <c r="N660" s="246"/>
      <c r="O660" s="72"/>
      <c r="P660" s="109"/>
      <c r="Q660" s="71"/>
      <c r="R660" s="110"/>
      <c r="S660" s="72"/>
      <c r="T660" s="111"/>
      <c r="U660" s="72"/>
      <c r="V660" s="112"/>
      <c r="W660" s="71"/>
      <c r="X660" s="72"/>
      <c r="Y660" s="112"/>
      <c r="Z660" s="72"/>
      <c r="AA660" s="75"/>
      <c r="AB660" s="169"/>
      <c r="AC660" s="72"/>
      <c r="AD660" s="170"/>
      <c r="AE660" s="72"/>
      <c r="AF660" s="170"/>
      <c r="AG660" s="71"/>
      <c r="AH660" s="72"/>
      <c r="AI660" s="170"/>
      <c r="AJ660" s="71"/>
      <c r="AK660" s="72"/>
      <c r="AL660" s="170"/>
      <c r="AM660" s="72"/>
      <c r="AN660" s="111"/>
      <c r="AO660" s="72"/>
      <c r="AP660" s="156"/>
      <c r="AQ660" s="72"/>
      <c r="AR660" s="156"/>
      <c r="AS660" s="72"/>
      <c r="AT660" s="160"/>
      <c r="AU660" s="72"/>
      <c r="AV660" s="156"/>
      <c r="AW660" s="71"/>
      <c r="AX660" s="72"/>
      <c r="AY660" s="111"/>
      <c r="AZ660" s="71"/>
      <c r="BA660" s="72"/>
      <c r="BB660" s="75"/>
    </row>
    <row r="661" ht="16.5" customHeight="1" outlineLevel="1">
      <c r="A661" s="75"/>
      <c r="B661" s="105"/>
      <c r="C661" s="106"/>
      <c r="D661" s="72"/>
      <c r="E661" s="107"/>
      <c r="F661" s="71"/>
      <c r="G661" s="107"/>
      <c r="H661" s="71"/>
      <c r="I661" s="107"/>
      <c r="J661" s="71"/>
      <c r="K661" s="71"/>
      <c r="L661" s="71"/>
      <c r="M661" s="72"/>
      <c r="N661" s="246"/>
      <c r="O661" s="72"/>
      <c r="P661" s="109"/>
      <c r="Q661" s="71"/>
      <c r="R661" s="110"/>
      <c r="S661" s="72"/>
      <c r="T661" s="111"/>
      <c r="U661" s="72"/>
      <c r="V661" s="112"/>
      <c r="W661" s="71"/>
      <c r="X661" s="72"/>
      <c r="Y661" s="112"/>
      <c r="Z661" s="72"/>
      <c r="AA661" s="75"/>
      <c r="AB661" s="169"/>
      <c r="AC661" s="72"/>
      <c r="AD661" s="170"/>
      <c r="AE661" s="72"/>
      <c r="AF661" s="170"/>
      <c r="AG661" s="71"/>
      <c r="AH661" s="72"/>
      <c r="AI661" s="170"/>
      <c r="AJ661" s="71"/>
      <c r="AK661" s="72"/>
      <c r="AL661" s="170"/>
      <c r="AM661" s="72"/>
      <c r="AN661" s="111"/>
      <c r="AO661" s="72"/>
      <c r="AP661" s="156"/>
      <c r="AQ661" s="72"/>
      <c r="AR661" s="156"/>
      <c r="AS661" s="72"/>
      <c r="AT661" s="160"/>
      <c r="AU661" s="72"/>
      <c r="AV661" s="156"/>
      <c r="AW661" s="71"/>
      <c r="AX661" s="72"/>
      <c r="AY661" s="111"/>
      <c r="AZ661" s="71"/>
      <c r="BA661" s="72"/>
      <c r="BB661" s="75"/>
    </row>
    <row r="662" ht="16.5" customHeight="1" outlineLevel="1">
      <c r="A662" s="75"/>
      <c r="B662" s="105"/>
      <c r="C662" s="106"/>
      <c r="D662" s="72"/>
      <c r="E662" s="107"/>
      <c r="F662" s="71"/>
      <c r="G662" s="107"/>
      <c r="H662" s="71"/>
      <c r="I662" s="107"/>
      <c r="J662" s="71"/>
      <c r="K662" s="71"/>
      <c r="L662" s="71"/>
      <c r="M662" s="72"/>
      <c r="N662" s="246"/>
      <c r="O662" s="72"/>
      <c r="P662" s="109"/>
      <c r="Q662" s="71"/>
      <c r="R662" s="110"/>
      <c r="S662" s="72"/>
      <c r="T662" s="111"/>
      <c r="U662" s="72"/>
      <c r="V662" s="112"/>
      <c r="W662" s="71"/>
      <c r="X662" s="72"/>
      <c r="Y662" s="112"/>
      <c r="Z662" s="72"/>
      <c r="AA662" s="75"/>
      <c r="AB662" s="169"/>
      <c r="AC662" s="72"/>
      <c r="AD662" s="170"/>
      <c r="AE662" s="72"/>
      <c r="AF662" s="170"/>
      <c r="AG662" s="71"/>
      <c r="AH662" s="72"/>
      <c r="AI662" s="170"/>
      <c r="AJ662" s="71"/>
      <c r="AK662" s="72"/>
      <c r="AL662" s="170"/>
      <c r="AM662" s="72"/>
      <c r="AN662" s="111"/>
      <c r="AO662" s="72"/>
      <c r="AP662" s="156"/>
      <c r="AQ662" s="72"/>
      <c r="AR662" s="156"/>
      <c r="AS662" s="72"/>
      <c r="AT662" s="160"/>
      <c r="AU662" s="72"/>
      <c r="AV662" s="156"/>
      <c r="AW662" s="71"/>
      <c r="AX662" s="72"/>
      <c r="AY662" s="111"/>
      <c r="AZ662" s="71"/>
      <c r="BA662" s="72"/>
      <c r="BB662" s="75"/>
    </row>
    <row r="663" ht="16.5" customHeight="1" outlineLevel="1">
      <c r="A663" s="75"/>
      <c r="B663" s="105"/>
      <c r="C663" s="106"/>
      <c r="D663" s="72"/>
      <c r="E663" s="107"/>
      <c r="F663" s="71"/>
      <c r="G663" s="107"/>
      <c r="H663" s="71"/>
      <c r="I663" s="107"/>
      <c r="J663" s="71"/>
      <c r="K663" s="71"/>
      <c r="L663" s="71"/>
      <c r="M663" s="72"/>
      <c r="N663" s="246"/>
      <c r="O663" s="72"/>
      <c r="P663" s="109"/>
      <c r="Q663" s="71"/>
      <c r="R663" s="110"/>
      <c r="S663" s="72"/>
      <c r="T663" s="111"/>
      <c r="U663" s="72"/>
      <c r="V663" s="112"/>
      <c r="W663" s="71"/>
      <c r="X663" s="72"/>
      <c r="Y663" s="112"/>
      <c r="Z663" s="72"/>
      <c r="AA663" s="75"/>
      <c r="AB663" s="169"/>
      <c r="AC663" s="72"/>
      <c r="AD663" s="170"/>
      <c r="AE663" s="72"/>
      <c r="AF663" s="170"/>
      <c r="AG663" s="71"/>
      <c r="AH663" s="72"/>
      <c r="AI663" s="170"/>
      <c r="AJ663" s="71"/>
      <c r="AK663" s="72"/>
      <c r="AL663" s="170"/>
      <c r="AM663" s="72"/>
      <c r="AN663" s="111"/>
      <c r="AO663" s="72"/>
      <c r="AP663" s="156"/>
      <c r="AQ663" s="72"/>
      <c r="AR663" s="156"/>
      <c r="AS663" s="72"/>
      <c r="AT663" s="160"/>
      <c r="AU663" s="72"/>
      <c r="AV663" s="156"/>
      <c r="AW663" s="71"/>
      <c r="AX663" s="72"/>
      <c r="AY663" s="111"/>
      <c r="AZ663" s="71"/>
      <c r="BA663" s="72"/>
      <c r="BB663" s="75"/>
    </row>
    <row r="664" ht="16.5" customHeight="1" outlineLevel="1">
      <c r="A664" s="75"/>
      <c r="B664" s="105"/>
      <c r="C664" s="106"/>
      <c r="D664" s="72"/>
      <c r="E664" s="107"/>
      <c r="F664" s="71"/>
      <c r="G664" s="107"/>
      <c r="H664" s="71"/>
      <c r="I664" s="107"/>
      <c r="J664" s="71"/>
      <c r="K664" s="71"/>
      <c r="L664" s="71"/>
      <c r="M664" s="72"/>
      <c r="N664" s="246"/>
      <c r="O664" s="72"/>
      <c r="P664" s="109"/>
      <c r="Q664" s="71"/>
      <c r="R664" s="110"/>
      <c r="S664" s="72"/>
      <c r="T664" s="111"/>
      <c r="U664" s="72"/>
      <c r="V664" s="112"/>
      <c r="W664" s="71"/>
      <c r="X664" s="72"/>
      <c r="Y664" s="112"/>
      <c r="Z664" s="72"/>
      <c r="AA664" s="75"/>
      <c r="AB664" s="169"/>
      <c r="AC664" s="72"/>
      <c r="AD664" s="170"/>
      <c r="AE664" s="72"/>
      <c r="AF664" s="170"/>
      <c r="AG664" s="71"/>
      <c r="AH664" s="72"/>
      <c r="AI664" s="170"/>
      <c r="AJ664" s="71"/>
      <c r="AK664" s="72"/>
      <c r="AL664" s="170"/>
      <c r="AM664" s="72"/>
      <c r="AN664" s="111"/>
      <c r="AO664" s="72"/>
      <c r="AP664" s="156"/>
      <c r="AQ664" s="72"/>
      <c r="AR664" s="156"/>
      <c r="AS664" s="72"/>
      <c r="AT664" s="160"/>
      <c r="AU664" s="72"/>
      <c r="AV664" s="156"/>
      <c r="AW664" s="71"/>
      <c r="AX664" s="72"/>
      <c r="AY664" s="111"/>
      <c r="AZ664" s="71"/>
      <c r="BA664" s="72"/>
      <c r="BB664" s="75"/>
    </row>
    <row r="665" ht="16.5" customHeight="1" outlineLevel="1">
      <c r="A665" s="75"/>
      <c r="B665" s="105"/>
      <c r="C665" s="106"/>
      <c r="D665" s="72"/>
      <c r="E665" s="107"/>
      <c r="F665" s="71"/>
      <c r="G665" s="107"/>
      <c r="H665" s="71"/>
      <c r="I665" s="107"/>
      <c r="J665" s="71"/>
      <c r="K665" s="71"/>
      <c r="L665" s="71"/>
      <c r="M665" s="72"/>
      <c r="N665" s="246"/>
      <c r="O665" s="72"/>
      <c r="P665" s="109"/>
      <c r="Q665" s="71"/>
      <c r="R665" s="110"/>
      <c r="S665" s="72"/>
      <c r="T665" s="111"/>
      <c r="U665" s="72"/>
      <c r="V665" s="112"/>
      <c r="W665" s="71"/>
      <c r="X665" s="72"/>
      <c r="Y665" s="112"/>
      <c r="Z665" s="72"/>
      <c r="AA665" s="75"/>
      <c r="AB665" s="169"/>
      <c r="AC665" s="72"/>
      <c r="AD665" s="170"/>
      <c r="AE665" s="72"/>
      <c r="AF665" s="170"/>
      <c r="AG665" s="71"/>
      <c r="AH665" s="72"/>
      <c r="AI665" s="170"/>
      <c r="AJ665" s="71"/>
      <c r="AK665" s="72"/>
      <c r="AL665" s="170"/>
      <c r="AM665" s="72"/>
      <c r="AN665" s="111"/>
      <c r="AO665" s="72"/>
      <c r="AP665" s="156"/>
      <c r="AQ665" s="72"/>
      <c r="AR665" s="156"/>
      <c r="AS665" s="72"/>
      <c r="AT665" s="160"/>
      <c r="AU665" s="72"/>
      <c r="AV665" s="156"/>
      <c r="AW665" s="71"/>
      <c r="AX665" s="72"/>
      <c r="AY665" s="111"/>
      <c r="AZ665" s="71"/>
      <c r="BA665" s="72"/>
      <c r="BB665" s="75"/>
    </row>
    <row r="666" ht="16.5" customHeight="1" outlineLevel="1">
      <c r="A666" s="75"/>
      <c r="B666" s="105"/>
      <c r="C666" s="106"/>
      <c r="D666" s="72"/>
      <c r="E666" s="107"/>
      <c r="F666" s="71"/>
      <c r="G666" s="107"/>
      <c r="H666" s="71"/>
      <c r="I666" s="107"/>
      <c r="J666" s="71"/>
      <c r="K666" s="71"/>
      <c r="L666" s="71"/>
      <c r="M666" s="72"/>
      <c r="N666" s="246"/>
      <c r="O666" s="72"/>
      <c r="P666" s="109"/>
      <c r="Q666" s="71"/>
      <c r="R666" s="110"/>
      <c r="S666" s="72"/>
      <c r="T666" s="111"/>
      <c r="U666" s="72"/>
      <c r="V666" s="112"/>
      <c r="W666" s="71"/>
      <c r="X666" s="72"/>
      <c r="Y666" s="112"/>
      <c r="Z666" s="72"/>
      <c r="AA666" s="75"/>
      <c r="AB666" s="169"/>
      <c r="AC666" s="72"/>
      <c r="AD666" s="170"/>
      <c r="AE666" s="72"/>
      <c r="AF666" s="170"/>
      <c r="AG666" s="71"/>
      <c r="AH666" s="72"/>
      <c r="AI666" s="170"/>
      <c r="AJ666" s="71"/>
      <c r="AK666" s="72"/>
      <c r="AL666" s="170"/>
      <c r="AM666" s="72"/>
      <c r="AN666" s="111"/>
      <c r="AO666" s="72"/>
      <c r="AP666" s="156"/>
      <c r="AQ666" s="72"/>
      <c r="AR666" s="156"/>
      <c r="AS666" s="72"/>
      <c r="AT666" s="160"/>
      <c r="AU666" s="72"/>
      <c r="AV666" s="156"/>
      <c r="AW666" s="71"/>
      <c r="AX666" s="72"/>
      <c r="AY666" s="111"/>
      <c r="AZ666" s="71"/>
      <c r="BA666" s="72"/>
      <c r="BB666" s="75"/>
    </row>
    <row r="667" ht="16.5" customHeight="1" outlineLevel="1">
      <c r="A667" s="75"/>
      <c r="B667" s="105"/>
      <c r="C667" s="106"/>
      <c r="D667" s="72"/>
      <c r="E667" s="107"/>
      <c r="F667" s="71"/>
      <c r="G667" s="107"/>
      <c r="H667" s="71"/>
      <c r="I667" s="107"/>
      <c r="J667" s="71"/>
      <c r="K667" s="71"/>
      <c r="L667" s="71"/>
      <c r="M667" s="72"/>
      <c r="N667" s="246"/>
      <c r="O667" s="72"/>
      <c r="P667" s="109"/>
      <c r="Q667" s="71"/>
      <c r="R667" s="110"/>
      <c r="S667" s="72"/>
      <c r="T667" s="111"/>
      <c r="U667" s="72"/>
      <c r="V667" s="112"/>
      <c r="W667" s="71"/>
      <c r="X667" s="72"/>
      <c r="Y667" s="112"/>
      <c r="Z667" s="72"/>
      <c r="AA667" s="75"/>
      <c r="AB667" s="169"/>
      <c r="AC667" s="72"/>
      <c r="AD667" s="170"/>
      <c r="AE667" s="72"/>
      <c r="AF667" s="170"/>
      <c r="AG667" s="71"/>
      <c r="AH667" s="72"/>
      <c r="AI667" s="170"/>
      <c r="AJ667" s="71"/>
      <c r="AK667" s="72"/>
      <c r="AL667" s="170"/>
      <c r="AM667" s="72"/>
      <c r="AN667" s="111"/>
      <c r="AO667" s="72"/>
      <c r="AP667" s="156"/>
      <c r="AQ667" s="72"/>
      <c r="AR667" s="156"/>
      <c r="AS667" s="72"/>
      <c r="AT667" s="160"/>
      <c r="AU667" s="72"/>
      <c r="AV667" s="156"/>
      <c r="AW667" s="71"/>
      <c r="AX667" s="72"/>
      <c r="AY667" s="111"/>
      <c r="AZ667" s="71"/>
      <c r="BA667" s="72"/>
      <c r="BB667" s="75"/>
    </row>
    <row r="668" ht="16.5" customHeight="1" outlineLevel="1">
      <c r="A668" s="75"/>
      <c r="B668" s="105"/>
      <c r="C668" s="106"/>
      <c r="D668" s="72"/>
      <c r="E668" s="107"/>
      <c r="F668" s="71"/>
      <c r="G668" s="107"/>
      <c r="H668" s="71"/>
      <c r="I668" s="107"/>
      <c r="J668" s="71"/>
      <c r="K668" s="71"/>
      <c r="L668" s="71"/>
      <c r="M668" s="72"/>
      <c r="N668" s="246"/>
      <c r="O668" s="72"/>
      <c r="P668" s="109"/>
      <c r="Q668" s="71"/>
      <c r="R668" s="110"/>
      <c r="S668" s="72"/>
      <c r="T668" s="111"/>
      <c r="U668" s="72"/>
      <c r="V668" s="112"/>
      <c r="W668" s="71"/>
      <c r="X668" s="72"/>
      <c r="Y668" s="112"/>
      <c r="Z668" s="72"/>
      <c r="AA668" s="75"/>
      <c r="AB668" s="169"/>
      <c r="AC668" s="72"/>
      <c r="AD668" s="170"/>
      <c r="AE668" s="72"/>
      <c r="AF668" s="170"/>
      <c r="AG668" s="71"/>
      <c r="AH668" s="72"/>
      <c r="AI668" s="170"/>
      <c r="AJ668" s="71"/>
      <c r="AK668" s="72"/>
      <c r="AL668" s="170"/>
      <c r="AM668" s="72"/>
      <c r="AN668" s="111"/>
      <c r="AO668" s="72"/>
      <c r="AP668" s="156"/>
      <c r="AQ668" s="72"/>
      <c r="AR668" s="156"/>
      <c r="AS668" s="72"/>
      <c r="AT668" s="160"/>
      <c r="AU668" s="72"/>
      <c r="AV668" s="156"/>
      <c r="AW668" s="71"/>
      <c r="AX668" s="72"/>
      <c r="AY668" s="111"/>
      <c r="AZ668" s="71"/>
      <c r="BA668" s="72"/>
      <c r="BB668" s="75"/>
    </row>
    <row r="669" ht="16.5" customHeight="1" outlineLevel="1">
      <c r="A669" s="75"/>
      <c r="B669" s="105"/>
      <c r="C669" s="106"/>
      <c r="D669" s="72"/>
      <c r="E669" s="107"/>
      <c r="F669" s="71"/>
      <c r="G669" s="107"/>
      <c r="H669" s="71"/>
      <c r="I669" s="107"/>
      <c r="J669" s="71"/>
      <c r="K669" s="71"/>
      <c r="L669" s="71"/>
      <c r="M669" s="72"/>
      <c r="N669" s="246"/>
      <c r="O669" s="72"/>
      <c r="P669" s="109"/>
      <c r="Q669" s="71"/>
      <c r="R669" s="110"/>
      <c r="S669" s="72"/>
      <c r="T669" s="111"/>
      <c r="U669" s="72"/>
      <c r="V669" s="112"/>
      <c r="W669" s="71"/>
      <c r="X669" s="72"/>
      <c r="Y669" s="112"/>
      <c r="Z669" s="72"/>
      <c r="AA669" s="75"/>
      <c r="AB669" s="169"/>
      <c r="AC669" s="72"/>
      <c r="AD669" s="170"/>
      <c r="AE669" s="72"/>
      <c r="AF669" s="170"/>
      <c r="AG669" s="71"/>
      <c r="AH669" s="72"/>
      <c r="AI669" s="170"/>
      <c r="AJ669" s="71"/>
      <c r="AK669" s="72"/>
      <c r="AL669" s="170"/>
      <c r="AM669" s="72"/>
      <c r="AN669" s="111"/>
      <c r="AO669" s="72"/>
      <c r="AP669" s="156"/>
      <c r="AQ669" s="72"/>
      <c r="AR669" s="156"/>
      <c r="AS669" s="72"/>
      <c r="AT669" s="160"/>
      <c r="AU669" s="72"/>
      <c r="AV669" s="156"/>
      <c r="AW669" s="71"/>
      <c r="AX669" s="72"/>
      <c r="AY669" s="111"/>
      <c r="AZ669" s="71"/>
      <c r="BA669" s="72"/>
      <c r="BB669" s="75"/>
    </row>
    <row r="670" ht="16.5" customHeight="1" outlineLevel="1">
      <c r="A670" s="75"/>
      <c r="B670" s="105"/>
      <c r="C670" s="106"/>
      <c r="D670" s="72"/>
      <c r="E670" s="107"/>
      <c r="F670" s="71"/>
      <c r="G670" s="107"/>
      <c r="H670" s="71"/>
      <c r="I670" s="107"/>
      <c r="J670" s="71"/>
      <c r="K670" s="71"/>
      <c r="L670" s="71"/>
      <c r="M670" s="72"/>
      <c r="N670" s="246"/>
      <c r="O670" s="72"/>
      <c r="P670" s="109"/>
      <c r="Q670" s="71"/>
      <c r="R670" s="110"/>
      <c r="S670" s="72"/>
      <c r="T670" s="111"/>
      <c r="U670" s="72"/>
      <c r="V670" s="112"/>
      <c r="W670" s="71"/>
      <c r="X670" s="72"/>
      <c r="Y670" s="112"/>
      <c r="Z670" s="72"/>
      <c r="AA670" s="75"/>
      <c r="AB670" s="169"/>
      <c r="AC670" s="72"/>
      <c r="AD670" s="170"/>
      <c r="AE670" s="72"/>
      <c r="AF670" s="170"/>
      <c r="AG670" s="71"/>
      <c r="AH670" s="72"/>
      <c r="AI670" s="170"/>
      <c r="AJ670" s="71"/>
      <c r="AK670" s="72"/>
      <c r="AL670" s="170"/>
      <c r="AM670" s="72"/>
      <c r="AN670" s="111"/>
      <c r="AO670" s="72"/>
      <c r="AP670" s="156"/>
      <c r="AQ670" s="72"/>
      <c r="AR670" s="156"/>
      <c r="AS670" s="72"/>
      <c r="AT670" s="160"/>
      <c r="AU670" s="72"/>
      <c r="AV670" s="156"/>
      <c r="AW670" s="71"/>
      <c r="AX670" s="72"/>
      <c r="AY670" s="111"/>
      <c r="AZ670" s="71"/>
      <c r="BA670" s="72"/>
      <c r="BB670" s="75"/>
    </row>
    <row r="671" ht="16.5" customHeight="1" outlineLevel="1">
      <c r="A671" s="75"/>
      <c r="B671" s="105"/>
      <c r="C671" s="106"/>
      <c r="D671" s="72"/>
      <c r="E671" s="107"/>
      <c r="F671" s="71"/>
      <c r="G671" s="107"/>
      <c r="H671" s="71"/>
      <c r="I671" s="107"/>
      <c r="J671" s="71"/>
      <c r="K671" s="71"/>
      <c r="L671" s="71"/>
      <c r="M671" s="72"/>
      <c r="N671" s="246"/>
      <c r="O671" s="72"/>
      <c r="P671" s="109"/>
      <c r="Q671" s="71"/>
      <c r="R671" s="110"/>
      <c r="S671" s="72"/>
      <c r="T671" s="111"/>
      <c r="U671" s="72"/>
      <c r="V671" s="112"/>
      <c r="W671" s="71"/>
      <c r="X671" s="72"/>
      <c r="Y671" s="112"/>
      <c r="Z671" s="72"/>
      <c r="AA671" s="75"/>
      <c r="AB671" s="169"/>
      <c r="AC671" s="72"/>
      <c r="AD671" s="170"/>
      <c r="AE671" s="72"/>
      <c r="AF671" s="170"/>
      <c r="AG671" s="71"/>
      <c r="AH671" s="72"/>
      <c r="AI671" s="170"/>
      <c r="AJ671" s="71"/>
      <c r="AK671" s="72"/>
      <c r="AL671" s="170"/>
      <c r="AM671" s="72"/>
      <c r="AN671" s="111"/>
      <c r="AO671" s="72"/>
      <c r="AP671" s="156"/>
      <c r="AQ671" s="72"/>
      <c r="AR671" s="156"/>
      <c r="AS671" s="72"/>
      <c r="AT671" s="160"/>
      <c r="AU671" s="72"/>
      <c r="AV671" s="156"/>
      <c r="AW671" s="71"/>
      <c r="AX671" s="72"/>
      <c r="AY671" s="111"/>
      <c r="AZ671" s="71"/>
      <c r="BA671" s="72"/>
      <c r="BB671" s="75"/>
    </row>
    <row r="672" ht="16.5" customHeight="1" outlineLevel="1">
      <c r="A672" s="75"/>
      <c r="B672" s="105"/>
      <c r="C672" s="106"/>
      <c r="D672" s="72"/>
      <c r="E672" s="107"/>
      <c r="F672" s="71"/>
      <c r="G672" s="107"/>
      <c r="H672" s="71"/>
      <c r="I672" s="107"/>
      <c r="J672" s="71"/>
      <c r="K672" s="71"/>
      <c r="L672" s="71"/>
      <c r="M672" s="72"/>
      <c r="N672" s="246"/>
      <c r="O672" s="72"/>
      <c r="P672" s="109"/>
      <c r="Q672" s="71"/>
      <c r="R672" s="110"/>
      <c r="S672" s="72"/>
      <c r="T672" s="111"/>
      <c r="U672" s="72"/>
      <c r="V672" s="112"/>
      <c r="W672" s="71"/>
      <c r="X672" s="72"/>
      <c r="Y672" s="112"/>
      <c r="Z672" s="72"/>
      <c r="AA672" s="75"/>
      <c r="AB672" s="169"/>
      <c r="AC672" s="72"/>
      <c r="AD672" s="170"/>
      <c r="AE672" s="72"/>
      <c r="AF672" s="170"/>
      <c r="AG672" s="71"/>
      <c r="AH672" s="72"/>
      <c r="AI672" s="170"/>
      <c r="AJ672" s="71"/>
      <c r="AK672" s="72"/>
      <c r="AL672" s="170"/>
      <c r="AM672" s="72"/>
      <c r="AN672" s="111"/>
      <c r="AO672" s="72"/>
      <c r="AP672" s="156"/>
      <c r="AQ672" s="72"/>
      <c r="AR672" s="156"/>
      <c r="AS672" s="72"/>
      <c r="AT672" s="160"/>
      <c r="AU672" s="72"/>
      <c r="AV672" s="156"/>
      <c r="AW672" s="71"/>
      <c r="AX672" s="72"/>
      <c r="AY672" s="111"/>
      <c r="AZ672" s="71"/>
      <c r="BA672" s="72"/>
      <c r="BB672" s="75"/>
    </row>
    <row r="673" ht="16.5" customHeight="1" outlineLevel="1">
      <c r="A673" s="75"/>
      <c r="B673" s="105"/>
      <c r="C673" s="106"/>
      <c r="D673" s="72"/>
      <c r="E673" s="107"/>
      <c r="F673" s="71"/>
      <c r="G673" s="107"/>
      <c r="H673" s="71"/>
      <c r="I673" s="107"/>
      <c r="J673" s="71"/>
      <c r="K673" s="71"/>
      <c r="L673" s="71"/>
      <c r="M673" s="72"/>
      <c r="N673" s="246"/>
      <c r="O673" s="72"/>
      <c r="P673" s="109"/>
      <c r="Q673" s="71"/>
      <c r="R673" s="110"/>
      <c r="S673" s="72"/>
      <c r="T673" s="111"/>
      <c r="U673" s="72"/>
      <c r="V673" s="112"/>
      <c r="W673" s="71"/>
      <c r="X673" s="72"/>
      <c r="Y673" s="112"/>
      <c r="Z673" s="72"/>
      <c r="AA673" s="75"/>
      <c r="AB673" s="169"/>
      <c r="AC673" s="72"/>
      <c r="AD673" s="170"/>
      <c r="AE673" s="72"/>
      <c r="AF673" s="170"/>
      <c r="AG673" s="71"/>
      <c r="AH673" s="72"/>
      <c r="AI673" s="170"/>
      <c r="AJ673" s="71"/>
      <c r="AK673" s="72"/>
      <c r="AL673" s="170"/>
      <c r="AM673" s="72"/>
      <c r="AN673" s="111"/>
      <c r="AO673" s="72"/>
      <c r="AP673" s="156"/>
      <c r="AQ673" s="72"/>
      <c r="AR673" s="156"/>
      <c r="AS673" s="72"/>
      <c r="AT673" s="160"/>
      <c r="AU673" s="72"/>
      <c r="AV673" s="156"/>
      <c r="AW673" s="71"/>
      <c r="AX673" s="72"/>
      <c r="AY673" s="111"/>
      <c r="AZ673" s="71"/>
      <c r="BA673" s="72"/>
      <c r="BB673" s="75"/>
    </row>
    <row r="674" ht="16.5" customHeight="1" outlineLevel="1">
      <c r="A674" s="75"/>
      <c r="B674" s="105"/>
      <c r="C674" s="106"/>
      <c r="D674" s="72"/>
      <c r="E674" s="107"/>
      <c r="F674" s="71"/>
      <c r="G674" s="107"/>
      <c r="H674" s="71"/>
      <c r="I674" s="107"/>
      <c r="J674" s="71"/>
      <c r="K674" s="71"/>
      <c r="L674" s="71"/>
      <c r="M674" s="72"/>
      <c r="N674" s="246"/>
      <c r="O674" s="72"/>
      <c r="P674" s="109"/>
      <c r="Q674" s="71"/>
      <c r="R674" s="110"/>
      <c r="S674" s="72"/>
      <c r="T674" s="111"/>
      <c r="U674" s="72"/>
      <c r="V674" s="112"/>
      <c r="W674" s="71"/>
      <c r="X674" s="72"/>
      <c r="Y674" s="112"/>
      <c r="Z674" s="72"/>
      <c r="AA674" s="75"/>
      <c r="AB674" s="169"/>
      <c r="AC674" s="72"/>
      <c r="AD674" s="170"/>
      <c r="AE674" s="72"/>
      <c r="AF674" s="170"/>
      <c r="AG674" s="71"/>
      <c r="AH674" s="72"/>
      <c r="AI674" s="170"/>
      <c r="AJ674" s="71"/>
      <c r="AK674" s="72"/>
      <c r="AL674" s="170"/>
      <c r="AM674" s="72"/>
      <c r="AN674" s="111"/>
      <c r="AO674" s="72"/>
      <c r="AP674" s="156"/>
      <c r="AQ674" s="72"/>
      <c r="AR674" s="156"/>
      <c r="AS674" s="72"/>
      <c r="AT674" s="160"/>
      <c r="AU674" s="72"/>
      <c r="AV674" s="156"/>
      <c r="AW674" s="71"/>
      <c r="AX674" s="72"/>
      <c r="AY674" s="111"/>
      <c r="AZ674" s="71"/>
      <c r="BA674" s="72"/>
      <c r="BB674" s="75"/>
    </row>
    <row r="675" ht="16.5" customHeight="1" outlineLevel="1">
      <c r="A675" s="75"/>
      <c r="B675" s="105"/>
      <c r="C675" s="106"/>
      <c r="D675" s="72"/>
      <c r="E675" s="107"/>
      <c r="F675" s="71"/>
      <c r="G675" s="107"/>
      <c r="H675" s="71"/>
      <c r="I675" s="107"/>
      <c r="J675" s="71"/>
      <c r="K675" s="71"/>
      <c r="L675" s="71"/>
      <c r="M675" s="72"/>
      <c r="N675" s="246"/>
      <c r="O675" s="72"/>
      <c r="P675" s="109"/>
      <c r="Q675" s="71"/>
      <c r="R675" s="110"/>
      <c r="S675" s="72"/>
      <c r="T675" s="111"/>
      <c r="U675" s="72"/>
      <c r="V675" s="112"/>
      <c r="W675" s="71"/>
      <c r="X675" s="72"/>
      <c r="Y675" s="112"/>
      <c r="Z675" s="72"/>
      <c r="AA675" s="75"/>
      <c r="AB675" s="169"/>
      <c r="AC675" s="72"/>
      <c r="AD675" s="170"/>
      <c r="AE675" s="72"/>
      <c r="AF675" s="170"/>
      <c r="AG675" s="71"/>
      <c r="AH675" s="72"/>
      <c r="AI675" s="170"/>
      <c r="AJ675" s="71"/>
      <c r="AK675" s="72"/>
      <c r="AL675" s="170"/>
      <c r="AM675" s="72"/>
      <c r="AN675" s="111"/>
      <c r="AO675" s="72"/>
      <c r="AP675" s="156"/>
      <c r="AQ675" s="72"/>
      <c r="AR675" s="156"/>
      <c r="AS675" s="72"/>
      <c r="AT675" s="160"/>
      <c r="AU675" s="72"/>
      <c r="AV675" s="156"/>
      <c r="AW675" s="71"/>
      <c r="AX675" s="72"/>
      <c r="AY675" s="111"/>
      <c r="AZ675" s="71"/>
      <c r="BA675" s="72"/>
      <c r="BB675" s="75"/>
    </row>
    <row r="676" ht="16.5" customHeight="1" outlineLevel="1">
      <c r="A676" s="75"/>
      <c r="B676" s="105"/>
      <c r="C676" s="106"/>
      <c r="D676" s="72"/>
      <c r="E676" s="107"/>
      <c r="F676" s="71"/>
      <c r="G676" s="107"/>
      <c r="H676" s="71"/>
      <c r="I676" s="107"/>
      <c r="J676" s="71"/>
      <c r="K676" s="71"/>
      <c r="L676" s="71"/>
      <c r="M676" s="72"/>
      <c r="N676" s="246"/>
      <c r="O676" s="72"/>
      <c r="P676" s="109"/>
      <c r="Q676" s="71"/>
      <c r="R676" s="110"/>
      <c r="S676" s="72"/>
      <c r="T676" s="111"/>
      <c r="U676" s="72"/>
      <c r="V676" s="112"/>
      <c r="W676" s="71"/>
      <c r="X676" s="72"/>
      <c r="Y676" s="112"/>
      <c r="Z676" s="72"/>
      <c r="AA676" s="75"/>
      <c r="AB676" s="169"/>
      <c r="AC676" s="72"/>
      <c r="AD676" s="170"/>
      <c r="AE676" s="72"/>
      <c r="AF676" s="170"/>
      <c r="AG676" s="71"/>
      <c r="AH676" s="72"/>
      <c r="AI676" s="170"/>
      <c r="AJ676" s="71"/>
      <c r="AK676" s="72"/>
      <c r="AL676" s="170"/>
      <c r="AM676" s="72"/>
      <c r="AN676" s="111"/>
      <c r="AO676" s="72"/>
      <c r="AP676" s="156"/>
      <c r="AQ676" s="72"/>
      <c r="AR676" s="156"/>
      <c r="AS676" s="72"/>
      <c r="AT676" s="160"/>
      <c r="AU676" s="72"/>
      <c r="AV676" s="156"/>
      <c r="AW676" s="71"/>
      <c r="AX676" s="72"/>
      <c r="AY676" s="111"/>
      <c r="AZ676" s="71"/>
      <c r="BA676" s="72"/>
      <c r="BB676" s="75"/>
    </row>
    <row r="677" ht="16.5" customHeight="1" outlineLevel="1">
      <c r="A677" s="75"/>
      <c r="B677" s="105"/>
      <c r="C677" s="106"/>
      <c r="D677" s="72"/>
      <c r="E677" s="107"/>
      <c r="F677" s="71"/>
      <c r="G677" s="107"/>
      <c r="H677" s="71"/>
      <c r="I677" s="107"/>
      <c r="J677" s="71"/>
      <c r="K677" s="71"/>
      <c r="L677" s="71"/>
      <c r="M677" s="72"/>
      <c r="N677" s="246"/>
      <c r="O677" s="72"/>
      <c r="P677" s="109"/>
      <c r="Q677" s="71"/>
      <c r="R677" s="110"/>
      <c r="S677" s="72"/>
      <c r="T677" s="111"/>
      <c r="U677" s="72"/>
      <c r="V677" s="112"/>
      <c r="W677" s="71"/>
      <c r="X677" s="72"/>
      <c r="Y677" s="112"/>
      <c r="Z677" s="72"/>
      <c r="AA677" s="75"/>
      <c r="AB677" s="169"/>
      <c r="AC677" s="72"/>
      <c r="AD677" s="170"/>
      <c r="AE677" s="72"/>
      <c r="AF677" s="170"/>
      <c r="AG677" s="71"/>
      <c r="AH677" s="72"/>
      <c r="AI677" s="170"/>
      <c r="AJ677" s="71"/>
      <c r="AK677" s="72"/>
      <c r="AL677" s="170"/>
      <c r="AM677" s="72"/>
      <c r="AN677" s="111"/>
      <c r="AO677" s="72"/>
      <c r="AP677" s="156"/>
      <c r="AQ677" s="72"/>
      <c r="AR677" s="156"/>
      <c r="AS677" s="72"/>
      <c r="AT677" s="160"/>
      <c r="AU677" s="72"/>
      <c r="AV677" s="156"/>
      <c r="AW677" s="71"/>
      <c r="AX677" s="72"/>
      <c r="AY677" s="111"/>
      <c r="AZ677" s="71"/>
      <c r="BA677" s="72"/>
      <c r="BB677" s="75"/>
    </row>
    <row r="678" ht="16.5" customHeight="1" outlineLevel="1">
      <c r="A678" s="75"/>
      <c r="B678" s="105"/>
      <c r="C678" s="106"/>
      <c r="D678" s="72"/>
      <c r="E678" s="107"/>
      <c r="F678" s="71"/>
      <c r="G678" s="107"/>
      <c r="H678" s="71"/>
      <c r="I678" s="107"/>
      <c r="J678" s="71"/>
      <c r="K678" s="71"/>
      <c r="L678" s="71"/>
      <c r="M678" s="72"/>
      <c r="N678" s="246"/>
      <c r="O678" s="72"/>
      <c r="P678" s="109"/>
      <c r="Q678" s="71"/>
      <c r="R678" s="110"/>
      <c r="S678" s="72"/>
      <c r="T678" s="111"/>
      <c r="U678" s="72"/>
      <c r="V678" s="112"/>
      <c r="W678" s="71"/>
      <c r="X678" s="72"/>
      <c r="Y678" s="112"/>
      <c r="Z678" s="72"/>
      <c r="AA678" s="75"/>
      <c r="AB678" s="169"/>
      <c r="AC678" s="72"/>
      <c r="AD678" s="170"/>
      <c r="AE678" s="72"/>
      <c r="AF678" s="170"/>
      <c r="AG678" s="71"/>
      <c r="AH678" s="72"/>
      <c r="AI678" s="170"/>
      <c r="AJ678" s="71"/>
      <c r="AK678" s="72"/>
      <c r="AL678" s="170"/>
      <c r="AM678" s="72"/>
      <c r="AN678" s="111"/>
      <c r="AO678" s="72"/>
      <c r="AP678" s="156"/>
      <c r="AQ678" s="72"/>
      <c r="AR678" s="156"/>
      <c r="AS678" s="72"/>
      <c r="AT678" s="160"/>
      <c r="AU678" s="72"/>
      <c r="AV678" s="156"/>
      <c r="AW678" s="71"/>
      <c r="AX678" s="72"/>
      <c r="AY678" s="111"/>
      <c r="AZ678" s="71"/>
      <c r="BA678" s="72"/>
      <c r="BB678" s="75"/>
    </row>
    <row r="679" ht="16.5" customHeight="1" outlineLevel="1">
      <c r="A679" s="75"/>
      <c r="B679" s="105"/>
      <c r="C679" s="106"/>
      <c r="D679" s="72"/>
      <c r="E679" s="107"/>
      <c r="F679" s="71"/>
      <c r="G679" s="107"/>
      <c r="H679" s="71"/>
      <c r="I679" s="107"/>
      <c r="J679" s="71"/>
      <c r="K679" s="71"/>
      <c r="L679" s="71"/>
      <c r="M679" s="72"/>
      <c r="N679" s="246"/>
      <c r="O679" s="72"/>
      <c r="P679" s="109"/>
      <c r="Q679" s="71"/>
      <c r="R679" s="110"/>
      <c r="S679" s="72"/>
      <c r="T679" s="111"/>
      <c r="U679" s="72"/>
      <c r="V679" s="112"/>
      <c r="W679" s="71"/>
      <c r="X679" s="72"/>
      <c r="Y679" s="112"/>
      <c r="Z679" s="72"/>
      <c r="AA679" s="75"/>
      <c r="AB679" s="169"/>
      <c r="AC679" s="72"/>
      <c r="AD679" s="170"/>
      <c r="AE679" s="72"/>
      <c r="AF679" s="170"/>
      <c r="AG679" s="71"/>
      <c r="AH679" s="72"/>
      <c r="AI679" s="170"/>
      <c r="AJ679" s="71"/>
      <c r="AK679" s="72"/>
      <c r="AL679" s="170"/>
      <c r="AM679" s="72"/>
      <c r="AN679" s="111"/>
      <c r="AO679" s="72"/>
      <c r="AP679" s="156"/>
      <c r="AQ679" s="72"/>
      <c r="AR679" s="156"/>
      <c r="AS679" s="72"/>
      <c r="AT679" s="160"/>
      <c r="AU679" s="72"/>
      <c r="AV679" s="156"/>
      <c r="AW679" s="71"/>
      <c r="AX679" s="72"/>
      <c r="AY679" s="111"/>
      <c r="AZ679" s="71"/>
      <c r="BA679" s="72"/>
      <c r="BB679" s="75"/>
    </row>
    <row r="680" ht="16.5" customHeight="1" outlineLevel="1">
      <c r="A680" s="75"/>
      <c r="B680" s="105"/>
      <c r="C680" s="106"/>
      <c r="D680" s="72"/>
      <c r="E680" s="107"/>
      <c r="F680" s="71"/>
      <c r="G680" s="107"/>
      <c r="H680" s="71"/>
      <c r="I680" s="107"/>
      <c r="J680" s="71"/>
      <c r="K680" s="71"/>
      <c r="L680" s="71"/>
      <c r="M680" s="72"/>
      <c r="N680" s="246"/>
      <c r="O680" s="72"/>
      <c r="P680" s="109"/>
      <c r="Q680" s="71"/>
      <c r="R680" s="110"/>
      <c r="S680" s="72"/>
      <c r="T680" s="111"/>
      <c r="U680" s="72"/>
      <c r="V680" s="112"/>
      <c r="W680" s="71"/>
      <c r="X680" s="72"/>
      <c r="Y680" s="112"/>
      <c r="Z680" s="72"/>
      <c r="AA680" s="75"/>
      <c r="AB680" s="169"/>
      <c r="AC680" s="72"/>
      <c r="AD680" s="170"/>
      <c r="AE680" s="72"/>
      <c r="AF680" s="170"/>
      <c r="AG680" s="71"/>
      <c r="AH680" s="72"/>
      <c r="AI680" s="170"/>
      <c r="AJ680" s="71"/>
      <c r="AK680" s="72"/>
      <c r="AL680" s="170"/>
      <c r="AM680" s="72"/>
      <c r="AN680" s="111"/>
      <c r="AO680" s="72"/>
      <c r="AP680" s="156"/>
      <c r="AQ680" s="72"/>
      <c r="AR680" s="156"/>
      <c r="AS680" s="72"/>
      <c r="AT680" s="160"/>
      <c r="AU680" s="72"/>
      <c r="AV680" s="156"/>
      <c r="AW680" s="71"/>
      <c r="AX680" s="72"/>
      <c r="AY680" s="111"/>
      <c r="AZ680" s="71"/>
      <c r="BA680" s="72"/>
      <c r="BB680" s="75"/>
    </row>
    <row r="681" ht="16.5" customHeight="1" outlineLevel="1">
      <c r="A681" s="75"/>
      <c r="B681" s="105"/>
      <c r="C681" s="106"/>
      <c r="D681" s="72"/>
      <c r="E681" s="107"/>
      <c r="F681" s="71"/>
      <c r="G681" s="107"/>
      <c r="H681" s="71"/>
      <c r="I681" s="107"/>
      <c r="J681" s="71"/>
      <c r="K681" s="71"/>
      <c r="L681" s="71"/>
      <c r="M681" s="72"/>
      <c r="N681" s="246"/>
      <c r="O681" s="72"/>
      <c r="P681" s="109"/>
      <c r="Q681" s="71"/>
      <c r="R681" s="110"/>
      <c r="S681" s="72"/>
      <c r="T681" s="111"/>
      <c r="U681" s="72"/>
      <c r="V681" s="112"/>
      <c r="W681" s="71"/>
      <c r="X681" s="72"/>
      <c r="Y681" s="112"/>
      <c r="Z681" s="72"/>
      <c r="AA681" s="75"/>
      <c r="AB681" s="169"/>
      <c r="AC681" s="72"/>
      <c r="AD681" s="170"/>
      <c r="AE681" s="72"/>
      <c r="AF681" s="170"/>
      <c r="AG681" s="71"/>
      <c r="AH681" s="72"/>
      <c r="AI681" s="170"/>
      <c r="AJ681" s="71"/>
      <c r="AK681" s="72"/>
      <c r="AL681" s="170"/>
      <c r="AM681" s="72"/>
      <c r="AN681" s="111"/>
      <c r="AO681" s="72"/>
      <c r="AP681" s="156"/>
      <c r="AQ681" s="72"/>
      <c r="AR681" s="156"/>
      <c r="AS681" s="72"/>
      <c r="AT681" s="160"/>
      <c r="AU681" s="72"/>
      <c r="AV681" s="156"/>
      <c r="AW681" s="71"/>
      <c r="AX681" s="72"/>
      <c r="AY681" s="111"/>
      <c r="AZ681" s="71"/>
      <c r="BA681" s="72"/>
      <c r="BB681" s="75"/>
    </row>
    <row r="682" ht="16.5" customHeight="1" outlineLevel="1">
      <c r="A682" s="75"/>
      <c r="B682" s="105"/>
      <c r="C682" s="106"/>
      <c r="D682" s="72"/>
      <c r="E682" s="107"/>
      <c r="F682" s="71"/>
      <c r="G682" s="107"/>
      <c r="H682" s="71"/>
      <c r="I682" s="107"/>
      <c r="J682" s="71"/>
      <c r="K682" s="71"/>
      <c r="L682" s="71"/>
      <c r="M682" s="72"/>
      <c r="N682" s="246"/>
      <c r="O682" s="72"/>
      <c r="P682" s="109"/>
      <c r="Q682" s="71"/>
      <c r="R682" s="110"/>
      <c r="S682" s="72"/>
      <c r="T682" s="111"/>
      <c r="U682" s="72"/>
      <c r="V682" s="112"/>
      <c r="W682" s="71"/>
      <c r="X682" s="72"/>
      <c r="Y682" s="112"/>
      <c r="Z682" s="72"/>
      <c r="AA682" s="75"/>
      <c r="AB682" s="169"/>
      <c r="AC682" s="72"/>
      <c r="AD682" s="170"/>
      <c r="AE682" s="72"/>
      <c r="AF682" s="170"/>
      <c r="AG682" s="71"/>
      <c r="AH682" s="72"/>
      <c r="AI682" s="170"/>
      <c r="AJ682" s="71"/>
      <c r="AK682" s="72"/>
      <c r="AL682" s="170"/>
      <c r="AM682" s="72"/>
      <c r="AN682" s="111"/>
      <c r="AO682" s="72"/>
      <c r="AP682" s="156"/>
      <c r="AQ682" s="72"/>
      <c r="AR682" s="156"/>
      <c r="AS682" s="72"/>
      <c r="AT682" s="160"/>
      <c r="AU682" s="72"/>
      <c r="AV682" s="156"/>
      <c r="AW682" s="71"/>
      <c r="AX682" s="72"/>
      <c r="AY682" s="111"/>
      <c r="AZ682" s="71"/>
      <c r="BA682" s="72"/>
      <c r="BB682" s="75"/>
    </row>
    <row r="683" ht="16.5" customHeight="1" outlineLevel="1">
      <c r="A683" s="75"/>
      <c r="B683" s="105"/>
      <c r="C683" s="106"/>
      <c r="D683" s="72"/>
      <c r="E683" s="107"/>
      <c r="F683" s="71"/>
      <c r="G683" s="107"/>
      <c r="H683" s="71"/>
      <c r="I683" s="107"/>
      <c r="J683" s="71"/>
      <c r="K683" s="71"/>
      <c r="L683" s="71"/>
      <c r="M683" s="72"/>
      <c r="N683" s="246"/>
      <c r="O683" s="72"/>
      <c r="P683" s="109"/>
      <c r="Q683" s="71"/>
      <c r="R683" s="110"/>
      <c r="S683" s="72"/>
      <c r="T683" s="111"/>
      <c r="U683" s="72"/>
      <c r="V683" s="112"/>
      <c r="W683" s="71"/>
      <c r="X683" s="72"/>
      <c r="Y683" s="112"/>
      <c r="Z683" s="72"/>
      <c r="AA683" s="75"/>
      <c r="AB683" s="169"/>
      <c r="AC683" s="72"/>
      <c r="AD683" s="170"/>
      <c r="AE683" s="72"/>
      <c r="AF683" s="170"/>
      <c r="AG683" s="71"/>
      <c r="AH683" s="72"/>
      <c r="AI683" s="170"/>
      <c r="AJ683" s="71"/>
      <c r="AK683" s="72"/>
      <c r="AL683" s="170"/>
      <c r="AM683" s="72"/>
      <c r="AN683" s="111"/>
      <c r="AO683" s="72"/>
      <c r="AP683" s="156"/>
      <c r="AQ683" s="72"/>
      <c r="AR683" s="156"/>
      <c r="AS683" s="72"/>
      <c r="AT683" s="160"/>
      <c r="AU683" s="72"/>
      <c r="AV683" s="156"/>
      <c r="AW683" s="71"/>
      <c r="AX683" s="72"/>
      <c r="AY683" s="111"/>
      <c r="AZ683" s="71"/>
      <c r="BA683" s="72"/>
      <c r="BB683" s="75"/>
    </row>
    <row r="684" ht="16.5" customHeight="1" outlineLevel="1">
      <c r="A684" s="75"/>
      <c r="B684" s="105"/>
      <c r="C684" s="106"/>
      <c r="D684" s="72"/>
      <c r="E684" s="107"/>
      <c r="F684" s="71"/>
      <c r="G684" s="107"/>
      <c r="H684" s="71"/>
      <c r="I684" s="107"/>
      <c r="J684" s="71"/>
      <c r="K684" s="71"/>
      <c r="L684" s="71"/>
      <c r="M684" s="72"/>
      <c r="N684" s="246"/>
      <c r="O684" s="72"/>
      <c r="P684" s="109"/>
      <c r="Q684" s="71"/>
      <c r="R684" s="110"/>
      <c r="S684" s="72"/>
      <c r="T684" s="111"/>
      <c r="U684" s="72"/>
      <c r="V684" s="112"/>
      <c r="W684" s="71"/>
      <c r="X684" s="72"/>
      <c r="Y684" s="112"/>
      <c r="Z684" s="72"/>
      <c r="AA684" s="75"/>
      <c r="AB684" s="169"/>
      <c r="AC684" s="72"/>
      <c r="AD684" s="170"/>
      <c r="AE684" s="72"/>
      <c r="AF684" s="170"/>
      <c r="AG684" s="71"/>
      <c r="AH684" s="72"/>
      <c r="AI684" s="170"/>
      <c r="AJ684" s="71"/>
      <c r="AK684" s="72"/>
      <c r="AL684" s="170"/>
      <c r="AM684" s="72"/>
      <c r="AN684" s="111"/>
      <c r="AO684" s="72"/>
      <c r="AP684" s="156"/>
      <c r="AQ684" s="72"/>
      <c r="AR684" s="156"/>
      <c r="AS684" s="72"/>
      <c r="AT684" s="160"/>
      <c r="AU684" s="72"/>
      <c r="AV684" s="156"/>
      <c r="AW684" s="71"/>
      <c r="AX684" s="72"/>
      <c r="AY684" s="111"/>
      <c r="AZ684" s="71"/>
      <c r="BA684" s="72"/>
      <c r="BB684" s="75"/>
    </row>
    <row r="685" ht="16.5" customHeight="1" outlineLevel="1">
      <c r="A685" s="75"/>
      <c r="B685" s="105"/>
      <c r="C685" s="106"/>
      <c r="D685" s="72"/>
      <c r="E685" s="107"/>
      <c r="F685" s="71"/>
      <c r="G685" s="107"/>
      <c r="H685" s="71"/>
      <c r="I685" s="107"/>
      <c r="J685" s="71"/>
      <c r="K685" s="71"/>
      <c r="L685" s="71"/>
      <c r="M685" s="72"/>
      <c r="N685" s="246"/>
      <c r="O685" s="72"/>
      <c r="P685" s="109"/>
      <c r="Q685" s="71"/>
      <c r="R685" s="110"/>
      <c r="S685" s="72"/>
      <c r="T685" s="111"/>
      <c r="U685" s="72"/>
      <c r="V685" s="112"/>
      <c r="W685" s="71"/>
      <c r="X685" s="72"/>
      <c r="Y685" s="112"/>
      <c r="Z685" s="72"/>
      <c r="AA685" s="75"/>
      <c r="AB685" s="169"/>
      <c r="AC685" s="72"/>
      <c r="AD685" s="170"/>
      <c r="AE685" s="72"/>
      <c r="AF685" s="170"/>
      <c r="AG685" s="71"/>
      <c r="AH685" s="72"/>
      <c r="AI685" s="170"/>
      <c r="AJ685" s="71"/>
      <c r="AK685" s="72"/>
      <c r="AL685" s="170"/>
      <c r="AM685" s="72"/>
      <c r="AN685" s="111"/>
      <c r="AO685" s="72"/>
      <c r="AP685" s="156"/>
      <c r="AQ685" s="72"/>
      <c r="AR685" s="156"/>
      <c r="AS685" s="72"/>
      <c r="AT685" s="160"/>
      <c r="AU685" s="72"/>
      <c r="AV685" s="156"/>
      <c r="AW685" s="71"/>
      <c r="AX685" s="72"/>
      <c r="AY685" s="111"/>
      <c r="AZ685" s="71"/>
      <c r="BA685" s="72"/>
      <c r="BB685" s="75"/>
    </row>
    <row r="686" ht="16.5" customHeight="1" outlineLevel="1">
      <c r="A686" s="75"/>
      <c r="B686" s="105"/>
      <c r="C686" s="106"/>
      <c r="D686" s="72"/>
      <c r="E686" s="107"/>
      <c r="F686" s="71"/>
      <c r="G686" s="107"/>
      <c r="H686" s="71"/>
      <c r="I686" s="107"/>
      <c r="J686" s="71"/>
      <c r="K686" s="71"/>
      <c r="L686" s="71"/>
      <c r="M686" s="72"/>
      <c r="N686" s="246"/>
      <c r="O686" s="72"/>
      <c r="P686" s="109"/>
      <c r="Q686" s="71"/>
      <c r="R686" s="110"/>
      <c r="S686" s="72"/>
      <c r="T686" s="111"/>
      <c r="U686" s="72"/>
      <c r="V686" s="112"/>
      <c r="W686" s="71"/>
      <c r="X686" s="72"/>
      <c r="Y686" s="112"/>
      <c r="Z686" s="72"/>
      <c r="AA686" s="75"/>
      <c r="AB686" s="169"/>
      <c r="AC686" s="72"/>
      <c r="AD686" s="170"/>
      <c r="AE686" s="72"/>
      <c r="AF686" s="170"/>
      <c r="AG686" s="71"/>
      <c r="AH686" s="72"/>
      <c r="AI686" s="170"/>
      <c r="AJ686" s="71"/>
      <c r="AK686" s="72"/>
      <c r="AL686" s="170"/>
      <c r="AM686" s="72"/>
      <c r="AN686" s="111"/>
      <c r="AO686" s="72"/>
      <c r="AP686" s="156"/>
      <c r="AQ686" s="72"/>
      <c r="AR686" s="156"/>
      <c r="AS686" s="72"/>
      <c r="AT686" s="160"/>
      <c r="AU686" s="72"/>
      <c r="AV686" s="156"/>
      <c r="AW686" s="71"/>
      <c r="AX686" s="72"/>
      <c r="AY686" s="111"/>
      <c r="AZ686" s="71"/>
      <c r="BA686" s="72"/>
      <c r="BB686" s="75"/>
    </row>
    <row r="687" ht="16.5" customHeight="1" outlineLevel="1">
      <c r="A687" s="75"/>
      <c r="B687" s="105"/>
      <c r="C687" s="106"/>
      <c r="D687" s="72"/>
      <c r="E687" s="107"/>
      <c r="F687" s="71"/>
      <c r="G687" s="107"/>
      <c r="H687" s="71"/>
      <c r="I687" s="107"/>
      <c r="J687" s="71"/>
      <c r="K687" s="71"/>
      <c r="L687" s="71"/>
      <c r="M687" s="72"/>
      <c r="N687" s="246"/>
      <c r="O687" s="72"/>
      <c r="P687" s="109"/>
      <c r="Q687" s="71"/>
      <c r="R687" s="110"/>
      <c r="S687" s="72"/>
      <c r="T687" s="111"/>
      <c r="U687" s="72"/>
      <c r="V687" s="112"/>
      <c r="W687" s="71"/>
      <c r="X687" s="72"/>
      <c r="Y687" s="112"/>
      <c r="Z687" s="72"/>
      <c r="AA687" s="75"/>
      <c r="AB687" s="169"/>
      <c r="AC687" s="72"/>
      <c r="AD687" s="170"/>
      <c r="AE687" s="72"/>
      <c r="AF687" s="170"/>
      <c r="AG687" s="71"/>
      <c r="AH687" s="72"/>
      <c r="AI687" s="170"/>
      <c r="AJ687" s="71"/>
      <c r="AK687" s="72"/>
      <c r="AL687" s="170"/>
      <c r="AM687" s="72"/>
      <c r="AN687" s="111"/>
      <c r="AO687" s="72"/>
      <c r="AP687" s="156"/>
      <c r="AQ687" s="72"/>
      <c r="AR687" s="156"/>
      <c r="AS687" s="72"/>
      <c r="AT687" s="160"/>
      <c r="AU687" s="72"/>
      <c r="AV687" s="156"/>
      <c r="AW687" s="71"/>
      <c r="AX687" s="72"/>
      <c r="AY687" s="111"/>
      <c r="AZ687" s="71"/>
      <c r="BA687" s="72"/>
      <c r="BB687" s="75"/>
    </row>
    <row r="688" ht="16.5" customHeight="1" outlineLevel="1">
      <c r="A688" s="75"/>
      <c r="B688" s="105"/>
      <c r="C688" s="106"/>
      <c r="D688" s="72"/>
      <c r="E688" s="107"/>
      <c r="F688" s="71"/>
      <c r="G688" s="107"/>
      <c r="H688" s="71"/>
      <c r="I688" s="107"/>
      <c r="J688" s="71"/>
      <c r="K688" s="71"/>
      <c r="L688" s="71"/>
      <c r="M688" s="72"/>
      <c r="N688" s="246"/>
      <c r="O688" s="72"/>
      <c r="P688" s="109"/>
      <c r="Q688" s="71"/>
      <c r="R688" s="110"/>
      <c r="S688" s="72"/>
      <c r="T688" s="111"/>
      <c r="U688" s="72"/>
      <c r="V688" s="112"/>
      <c r="W688" s="71"/>
      <c r="X688" s="72"/>
      <c r="Y688" s="112"/>
      <c r="Z688" s="72"/>
      <c r="AA688" s="75"/>
      <c r="AB688" s="169"/>
      <c r="AC688" s="72"/>
      <c r="AD688" s="170"/>
      <c r="AE688" s="72"/>
      <c r="AF688" s="170"/>
      <c r="AG688" s="71"/>
      <c r="AH688" s="72"/>
      <c r="AI688" s="170"/>
      <c r="AJ688" s="71"/>
      <c r="AK688" s="72"/>
      <c r="AL688" s="170"/>
      <c r="AM688" s="72"/>
      <c r="AN688" s="111"/>
      <c r="AO688" s="72"/>
      <c r="AP688" s="156"/>
      <c r="AQ688" s="72"/>
      <c r="AR688" s="156"/>
      <c r="AS688" s="72"/>
      <c r="AT688" s="160"/>
      <c r="AU688" s="72"/>
      <c r="AV688" s="156"/>
      <c r="AW688" s="71"/>
      <c r="AX688" s="72"/>
      <c r="AY688" s="111"/>
      <c r="AZ688" s="71"/>
      <c r="BA688" s="72"/>
      <c r="BB688" s="75"/>
    </row>
    <row r="689" ht="16.5" customHeight="1" outlineLevel="1">
      <c r="A689" s="75"/>
      <c r="B689" s="105"/>
      <c r="C689" s="106"/>
      <c r="D689" s="72"/>
      <c r="E689" s="107"/>
      <c r="F689" s="71"/>
      <c r="G689" s="107"/>
      <c r="H689" s="71"/>
      <c r="I689" s="107"/>
      <c r="J689" s="71"/>
      <c r="K689" s="71"/>
      <c r="L689" s="71"/>
      <c r="M689" s="72"/>
      <c r="N689" s="246"/>
      <c r="O689" s="72"/>
      <c r="P689" s="109"/>
      <c r="Q689" s="71"/>
      <c r="R689" s="110"/>
      <c r="S689" s="72"/>
      <c r="T689" s="111"/>
      <c r="U689" s="72"/>
      <c r="V689" s="112"/>
      <c r="W689" s="71"/>
      <c r="X689" s="72"/>
      <c r="Y689" s="112"/>
      <c r="Z689" s="72"/>
      <c r="AA689" s="75"/>
      <c r="AB689" s="169"/>
      <c r="AC689" s="72"/>
      <c r="AD689" s="170"/>
      <c r="AE689" s="72"/>
      <c r="AF689" s="170"/>
      <c r="AG689" s="71"/>
      <c r="AH689" s="72"/>
      <c r="AI689" s="170"/>
      <c r="AJ689" s="71"/>
      <c r="AK689" s="72"/>
      <c r="AL689" s="170"/>
      <c r="AM689" s="72"/>
      <c r="AN689" s="111"/>
      <c r="AO689" s="72"/>
      <c r="AP689" s="156"/>
      <c r="AQ689" s="72"/>
      <c r="AR689" s="156"/>
      <c r="AS689" s="72"/>
      <c r="AT689" s="160"/>
      <c r="AU689" s="72"/>
      <c r="AV689" s="156"/>
      <c r="AW689" s="71"/>
      <c r="AX689" s="72"/>
      <c r="AY689" s="111"/>
      <c r="AZ689" s="71"/>
      <c r="BA689" s="72"/>
      <c r="BB689" s="75"/>
    </row>
    <row r="690" ht="16.5" customHeight="1" outlineLevel="1">
      <c r="A690" s="75"/>
      <c r="B690" s="105"/>
      <c r="C690" s="106"/>
      <c r="D690" s="72"/>
      <c r="E690" s="107"/>
      <c r="F690" s="71"/>
      <c r="G690" s="107"/>
      <c r="H690" s="71"/>
      <c r="I690" s="107"/>
      <c r="J690" s="71"/>
      <c r="K690" s="71"/>
      <c r="L690" s="71"/>
      <c r="M690" s="72"/>
      <c r="N690" s="246"/>
      <c r="O690" s="72"/>
      <c r="P690" s="109"/>
      <c r="Q690" s="71"/>
      <c r="R690" s="110"/>
      <c r="S690" s="72"/>
      <c r="T690" s="111"/>
      <c r="U690" s="72"/>
      <c r="V690" s="112"/>
      <c r="W690" s="71"/>
      <c r="X690" s="72"/>
      <c r="Y690" s="112"/>
      <c r="Z690" s="72"/>
      <c r="AA690" s="75"/>
      <c r="AB690" s="169"/>
      <c r="AC690" s="72"/>
      <c r="AD690" s="170"/>
      <c r="AE690" s="72"/>
      <c r="AF690" s="170"/>
      <c r="AG690" s="71"/>
      <c r="AH690" s="72"/>
      <c r="AI690" s="170"/>
      <c r="AJ690" s="71"/>
      <c r="AK690" s="72"/>
      <c r="AL690" s="170"/>
      <c r="AM690" s="72"/>
      <c r="AN690" s="111"/>
      <c r="AO690" s="72"/>
      <c r="AP690" s="156"/>
      <c r="AQ690" s="72"/>
      <c r="AR690" s="156"/>
      <c r="AS690" s="72"/>
      <c r="AT690" s="160"/>
      <c r="AU690" s="72"/>
      <c r="AV690" s="156"/>
      <c r="AW690" s="71"/>
      <c r="AX690" s="72"/>
      <c r="AY690" s="111"/>
      <c r="AZ690" s="71"/>
      <c r="BA690" s="72"/>
      <c r="BB690" s="75"/>
    </row>
    <row r="691" ht="16.5" customHeight="1" outlineLevel="1">
      <c r="A691" s="75"/>
      <c r="B691" s="105"/>
      <c r="C691" s="106"/>
      <c r="D691" s="72"/>
      <c r="E691" s="107"/>
      <c r="F691" s="71"/>
      <c r="G691" s="107"/>
      <c r="H691" s="71"/>
      <c r="I691" s="107"/>
      <c r="J691" s="71"/>
      <c r="K691" s="71"/>
      <c r="L691" s="71"/>
      <c r="M691" s="72"/>
      <c r="N691" s="246"/>
      <c r="O691" s="72"/>
      <c r="P691" s="109"/>
      <c r="Q691" s="71"/>
      <c r="R691" s="110"/>
      <c r="S691" s="72"/>
      <c r="T691" s="111"/>
      <c r="U691" s="72"/>
      <c r="V691" s="112"/>
      <c r="W691" s="71"/>
      <c r="X691" s="72"/>
      <c r="Y691" s="112"/>
      <c r="Z691" s="72"/>
      <c r="AA691" s="75"/>
      <c r="AB691" s="169"/>
      <c r="AC691" s="72"/>
      <c r="AD691" s="170"/>
      <c r="AE691" s="72"/>
      <c r="AF691" s="170"/>
      <c r="AG691" s="71"/>
      <c r="AH691" s="72"/>
      <c r="AI691" s="170"/>
      <c r="AJ691" s="71"/>
      <c r="AK691" s="72"/>
      <c r="AL691" s="170"/>
      <c r="AM691" s="72"/>
      <c r="AN691" s="111"/>
      <c r="AO691" s="72"/>
      <c r="AP691" s="156"/>
      <c r="AQ691" s="72"/>
      <c r="AR691" s="156"/>
      <c r="AS691" s="72"/>
      <c r="AT691" s="160"/>
      <c r="AU691" s="72"/>
      <c r="AV691" s="156"/>
      <c r="AW691" s="71"/>
      <c r="AX691" s="72"/>
      <c r="AY691" s="111"/>
      <c r="AZ691" s="71"/>
      <c r="BA691" s="72"/>
      <c r="BB691" s="75"/>
    </row>
    <row r="692" ht="16.5" customHeight="1" outlineLevel="1">
      <c r="A692" s="75"/>
      <c r="B692" s="105"/>
      <c r="C692" s="106"/>
      <c r="D692" s="72"/>
      <c r="E692" s="107"/>
      <c r="F692" s="71"/>
      <c r="G692" s="107"/>
      <c r="H692" s="71"/>
      <c r="I692" s="107"/>
      <c r="J692" s="71"/>
      <c r="K692" s="71"/>
      <c r="L692" s="71"/>
      <c r="M692" s="72"/>
      <c r="N692" s="246"/>
      <c r="O692" s="72"/>
      <c r="P692" s="109"/>
      <c r="Q692" s="71"/>
      <c r="R692" s="110"/>
      <c r="S692" s="72"/>
      <c r="T692" s="111"/>
      <c r="U692" s="72"/>
      <c r="V692" s="112"/>
      <c r="W692" s="71"/>
      <c r="X692" s="72"/>
      <c r="Y692" s="112"/>
      <c r="Z692" s="72"/>
      <c r="AA692" s="75"/>
      <c r="AB692" s="169"/>
      <c r="AC692" s="72"/>
      <c r="AD692" s="170"/>
      <c r="AE692" s="72"/>
      <c r="AF692" s="170"/>
      <c r="AG692" s="71"/>
      <c r="AH692" s="72"/>
      <c r="AI692" s="170"/>
      <c r="AJ692" s="71"/>
      <c r="AK692" s="72"/>
      <c r="AL692" s="170"/>
      <c r="AM692" s="72"/>
      <c r="AN692" s="111"/>
      <c r="AO692" s="72"/>
      <c r="AP692" s="156"/>
      <c r="AQ692" s="72"/>
      <c r="AR692" s="156"/>
      <c r="AS692" s="72"/>
      <c r="AT692" s="160"/>
      <c r="AU692" s="72"/>
      <c r="AV692" s="156"/>
      <c r="AW692" s="71"/>
      <c r="AX692" s="72"/>
      <c r="AY692" s="111"/>
      <c r="AZ692" s="71"/>
      <c r="BA692" s="72"/>
      <c r="BB692" s="75"/>
    </row>
    <row r="693" ht="16.5" customHeight="1" outlineLevel="1">
      <c r="A693" s="75"/>
      <c r="B693" s="105"/>
      <c r="C693" s="106"/>
      <c r="D693" s="72"/>
      <c r="E693" s="107"/>
      <c r="F693" s="71"/>
      <c r="G693" s="107"/>
      <c r="H693" s="71"/>
      <c r="I693" s="107"/>
      <c r="J693" s="71"/>
      <c r="K693" s="71"/>
      <c r="L693" s="71"/>
      <c r="M693" s="72"/>
      <c r="N693" s="246"/>
      <c r="O693" s="72"/>
      <c r="P693" s="109"/>
      <c r="Q693" s="71"/>
      <c r="R693" s="110"/>
      <c r="S693" s="72"/>
      <c r="T693" s="111"/>
      <c r="U693" s="72"/>
      <c r="V693" s="112"/>
      <c r="W693" s="71"/>
      <c r="X693" s="72"/>
      <c r="Y693" s="112"/>
      <c r="Z693" s="72"/>
      <c r="AA693" s="75"/>
      <c r="AB693" s="169"/>
      <c r="AC693" s="72"/>
      <c r="AD693" s="170"/>
      <c r="AE693" s="72"/>
      <c r="AF693" s="170"/>
      <c r="AG693" s="71"/>
      <c r="AH693" s="72"/>
      <c r="AI693" s="170"/>
      <c r="AJ693" s="71"/>
      <c r="AK693" s="72"/>
      <c r="AL693" s="170"/>
      <c r="AM693" s="72"/>
      <c r="AN693" s="111"/>
      <c r="AO693" s="72"/>
      <c r="AP693" s="156"/>
      <c r="AQ693" s="72"/>
      <c r="AR693" s="156"/>
      <c r="AS693" s="72"/>
      <c r="AT693" s="160"/>
      <c r="AU693" s="72"/>
      <c r="AV693" s="156"/>
      <c r="AW693" s="71"/>
      <c r="AX693" s="72"/>
      <c r="AY693" s="111"/>
      <c r="AZ693" s="71"/>
      <c r="BA693" s="72"/>
      <c r="BB693" s="75"/>
    </row>
    <row r="694" ht="16.5" customHeight="1" outlineLevel="1">
      <c r="A694" s="75"/>
      <c r="B694" s="105"/>
      <c r="C694" s="106"/>
      <c r="D694" s="72"/>
      <c r="E694" s="107"/>
      <c r="F694" s="71"/>
      <c r="G694" s="107"/>
      <c r="H694" s="71"/>
      <c r="I694" s="107"/>
      <c r="J694" s="71"/>
      <c r="K694" s="71"/>
      <c r="L694" s="71"/>
      <c r="M694" s="72"/>
      <c r="N694" s="246"/>
      <c r="O694" s="72"/>
      <c r="P694" s="109"/>
      <c r="Q694" s="71"/>
      <c r="R694" s="110"/>
      <c r="S694" s="72"/>
      <c r="T694" s="111"/>
      <c r="U694" s="72"/>
      <c r="V694" s="112"/>
      <c r="W694" s="71"/>
      <c r="X694" s="72"/>
      <c r="Y694" s="112"/>
      <c r="Z694" s="72"/>
      <c r="AA694" s="75"/>
      <c r="AB694" s="169"/>
      <c r="AC694" s="72"/>
      <c r="AD694" s="170"/>
      <c r="AE694" s="72"/>
      <c r="AF694" s="170"/>
      <c r="AG694" s="71"/>
      <c r="AH694" s="72"/>
      <c r="AI694" s="170"/>
      <c r="AJ694" s="71"/>
      <c r="AK694" s="72"/>
      <c r="AL694" s="170"/>
      <c r="AM694" s="72"/>
      <c r="AN694" s="111"/>
      <c r="AO694" s="72"/>
      <c r="AP694" s="156"/>
      <c r="AQ694" s="72"/>
      <c r="AR694" s="156"/>
      <c r="AS694" s="72"/>
      <c r="AT694" s="160"/>
      <c r="AU694" s="72"/>
      <c r="AV694" s="156"/>
      <c r="AW694" s="71"/>
      <c r="AX694" s="72"/>
      <c r="AY694" s="111"/>
      <c r="AZ694" s="71"/>
      <c r="BA694" s="72"/>
      <c r="BB694" s="75"/>
    </row>
    <row r="695" ht="16.5" customHeight="1" outlineLevel="1">
      <c r="A695" s="75"/>
      <c r="B695" s="105"/>
      <c r="C695" s="106"/>
      <c r="D695" s="72"/>
      <c r="E695" s="107"/>
      <c r="F695" s="71"/>
      <c r="G695" s="107"/>
      <c r="H695" s="71"/>
      <c r="I695" s="107"/>
      <c r="J695" s="71"/>
      <c r="K695" s="71"/>
      <c r="L695" s="71"/>
      <c r="M695" s="72"/>
      <c r="N695" s="246"/>
      <c r="O695" s="72"/>
      <c r="P695" s="109"/>
      <c r="Q695" s="71"/>
      <c r="R695" s="110"/>
      <c r="S695" s="72"/>
      <c r="T695" s="111"/>
      <c r="U695" s="72"/>
      <c r="V695" s="112"/>
      <c r="W695" s="71"/>
      <c r="X695" s="72"/>
      <c r="Y695" s="112"/>
      <c r="Z695" s="72"/>
      <c r="AA695" s="75"/>
      <c r="AB695" s="169"/>
      <c r="AC695" s="72"/>
      <c r="AD695" s="170"/>
      <c r="AE695" s="72"/>
      <c r="AF695" s="170"/>
      <c r="AG695" s="71"/>
      <c r="AH695" s="72"/>
      <c r="AI695" s="170"/>
      <c r="AJ695" s="71"/>
      <c r="AK695" s="72"/>
      <c r="AL695" s="170"/>
      <c r="AM695" s="72"/>
      <c r="AN695" s="111"/>
      <c r="AO695" s="72"/>
      <c r="AP695" s="156"/>
      <c r="AQ695" s="72"/>
      <c r="AR695" s="156"/>
      <c r="AS695" s="72"/>
      <c r="AT695" s="160"/>
      <c r="AU695" s="72"/>
      <c r="AV695" s="156"/>
      <c r="AW695" s="71"/>
      <c r="AX695" s="72"/>
      <c r="AY695" s="111"/>
      <c r="AZ695" s="71"/>
      <c r="BA695" s="72"/>
      <c r="BB695" s="75"/>
    </row>
    <row r="696" ht="16.5" customHeight="1" outlineLevel="1">
      <c r="A696" s="75"/>
      <c r="B696" s="105"/>
      <c r="C696" s="106"/>
      <c r="D696" s="72"/>
      <c r="E696" s="107"/>
      <c r="F696" s="71"/>
      <c r="G696" s="107"/>
      <c r="H696" s="71"/>
      <c r="I696" s="107"/>
      <c r="J696" s="71"/>
      <c r="K696" s="71"/>
      <c r="L696" s="71"/>
      <c r="M696" s="72"/>
      <c r="N696" s="246"/>
      <c r="O696" s="72"/>
      <c r="P696" s="109"/>
      <c r="Q696" s="71"/>
      <c r="R696" s="110"/>
      <c r="S696" s="72"/>
      <c r="T696" s="111"/>
      <c r="U696" s="72"/>
      <c r="V696" s="112"/>
      <c r="W696" s="71"/>
      <c r="X696" s="72"/>
      <c r="Y696" s="112"/>
      <c r="Z696" s="72"/>
      <c r="AA696" s="75"/>
      <c r="AB696" s="169"/>
      <c r="AC696" s="72"/>
      <c r="AD696" s="170"/>
      <c r="AE696" s="72"/>
      <c r="AF696" s="170"/>
      <c r="AG696" s="71"/>
      <c r="AH696" s="72"/>
      <c r="AI696" s="170"/>
      <c r="AJ696" s="71"/>
      <c r="AK696" s="72"/>
      <c r="AL696" s="170"/>
      <c r="AM696" s="72"/>
      <c r="AN696" s="111"/>
      <c r="AO696" s="72"/>
      <c r="AP696" s="156"/>
      <c r="AQ696" s="72"/>
      <c r="AR696" s="156"/>
      <c r="AS696" s="72"/>
      <c r="AT696" s="160"/>
      <c r="AU696" s="72"/>
      <c r="AV696" s="156"/>
      <c r="AW696" s="71"/>
      <c r="AX696" s="72"/>
      <c r="AY696" s="111"/>
      <c r="AZ696" s="71"/>
      <c r="BA696" s="72"/>
      <c r="BB696" s="75"/>
    </row>
    <row r="697" ht="16.5" customHeight="1" outlineLevel="1">
      <c r="A697" s="75"/>
      <c r="B697" s="105"/>
      <c r="C697" s="106"/>
      <c r="D697" s="72"/>
      <c r="E697" s="107"/>
      <c r="F697" s="71"/>
      <c r="G697" s="107"/>
      <c r="H697" s="71"/>
      <c r="I697" s="107"/>
      <c r="J697" s="71"/>
      <c r="K697" s="71"/>
      <c r="L697" s="71"/>
      <c r="M697" s="72"/>
      <c r="N697" s="246"/>
      <c r="O697" s="72"/>
      <c r="P697" s="109"/>
      <c r="Q697" s="71"/>
      <c r="R697" s="110"/>
      <c r="S697" s="72"/>
      <c r="T697" s="111"/>
      <c r="U697" s="72"/>
      <c r="V697" s="112"/>
      <c r="W697" s="71"/>
      <c r="X697" s="72"/>
      <c r="Y697" s="112"/>
      <c r="Z697" s="72"/>
      <c r="AA697" s="75"/>
      <c r="AB697" s="169"/>
      <c r="AC697" s="72"/>
      <c r="AD697" s="170"/>
      <c r="AE697" s="72"/>
      <c r="AF697" s="170"/>
      <c r="AG697" s="71"/>
      <c r="AH697" s="72"/>
      <c r="AI697" s="170"/>
      <c r="AJ697" s="71"/>
      <c r="AK697" s="72"/>
      <c r="AL697" s="170"/>
      <c r="AM697" s="72"/>
      <c r="AN697" s="111"/>
      <c r="AO697" s="72"/>
      <c r="AP697" s="156"/>
      <c r="AQ697" s="72"/>
      <c r="AR697" s="156"/>
      <c r="AS697" s="72"/>
      <c r="AT697" s="160"/>
      <c r="AU697" s="72"/>
      <c r="AV697" s="156"/>
      <c r="AW697" s="71"/>
      <c r="AX697" s="72"/>
      <c r="AY697" s="111"/>
      <c r="AZ697" s="71"/>
      <c r="BA697" s="72"/>
      <c r="BB697" s="75"/>
    </row>
    <row r="698" ht="16.5" customHeight="1" outlineLevel="1">
      <c r="A698" s="75"/>
      <c r="B698" s="105"/>
      <c r="C698" s="106"/>
      <c r="D698" s="72"/>
      <c r="E698" s="107"/>
      <c r="F698" s="71"/>
      <c r="G698" s="107"/>
      <c r="H698" s="71"/>
      <c r="I698" s="107"/>
      <c r="J698" s="71"/>
      <c r="K698" s="71"/>
      <c r="L698" s="71"/>
      <c r="M698" s="72"/>
      <c r="N698" s="246"/>
      <c r="O698" s="72"/>
      <c r="P698" s="109"/>
      <c r="Q698" s="71"/>
      <c r="R698" s="110"/>
      <c r="S698" s="72"/>
      <c r="T698" s="111"/>
      <c r="U698" s="72"/>
      <c r="V698" s="112"/>
      <c r="W698" s="71"/>
      <c r="X698" s="72"/>
      <c r="Y698" s="112"/>
      <c r="Z698" s="72"/>
      <c r="AA698" s="75"/>
      <c r="AB698" s="169"/>
      <c r="AC698" s="72"/>
      <c r="AD698" s="170"/>
      <c r="AE698" s="72"/>
      <c r="AF698" s="170"/>
      <c r="AG698" s="71"/>
      <c r="AH698" s="72"/>
      <c r="AI698" s="170"/>
      <c r="AJ698" s="71"/>
      <c r="AK698" s="72"/>
      <c r="AL698" s="170"/>
      <c r="AM698" s="72"/>
      <c r="AN698" s="111"/>
      <c r="AO698" s="72"/>
      <c r="AP698" s="156"/>
      <c r="AQ698" s="72"/>
      <c r="AR698" s="156"/>
      <c r="AS698" s="72"/>
      <c r="AT698" s="160"/>
      <c r="AU698" s="72"/>
      <c r="AV698" s="156"/>
      <c r="AW698" s="71"/>
      <c r="AX698" s="72"/>
      <c r="AY698" s="111"/>
      <c r="AZ698" s="71"/>
      <c r="BA698" s="72"/>
      <c r="BB698" s="75"/>
    </row>
    <row r="699" ht="16.5" customHeight="1" outlineLevel="1">
      <c r="A699" s="75"/>
      <c r="B699" s="105"/>
      <c r="C699" s="106"/>
      <c r="D699" s="72"/>
      <c r="E699" s="107"/>
      <c r="F699" s="71"/>
      <c r="G699" s="107"/>
      <c r="H699" s="71"/>
      <c r="I699" s="107"/>
      <c r="J699" s="71"/>
      <c r="K699" s="71"/>
      <c r="L699" s="71"/>
      <c r="M699" s="72"/>
      <c r="N699" s="246"/>
      <c r="O699" s="72"/>
      <c r="P699" s="109"/>
      <c r="Q699" s="71"/>
      <c r="R699" s="110"/>
      <c r="S699" s="72"/>
      <c r="T699" s="111"/>
      <c r="U699" s="72"/>
      <c r="V699" s="112"/>
      <c r="W699" s="71"/>
      <c r="X699" s="72"/>
      <c r="Y699" s="112"/>
      <c r="Z699" s="72"/>
      <c r="AA699" s="75"/>
      <c r="AB699" s="169"/>
      <c r="AC699" s="72"/>
      <c r="AD699" s="170"/>
      <c r="AE699" s="72"/>
      <c r="AF699" s="170"/>
      <c r="AG699" s="71"/>
      <c r="AH699" s="72"/>
      <c r="AI699" s="170"/>
      <c r="AJ699" s="71"/>
      <c r="AK699" s="72"/>
      <c r="AL699" s="170"/>
      <c r="AM699" s="72"/>
      <c r="AN699" s="111"/>
      <c r="AO699" s="72"/>
      <c r="AP699" s="156"/>
      <c r="AQ699" s="72"/>
      <c r="AR699" s="156"/>
      <c r="AS699" s="72"/>
      <c r="AT699" s="160"/>
      <c r="AU699" s="72"/>
      <c r="AV699" s="156"/>
      <c r="AW699" s="71"/>
      <c r="AX699" s="72"/>
      <c r="AY699" s="111"/>
      <c r="AZ699" s="71"/>
      <c r="BA699" s="72"/>
      <c r="BB699" s="75"/>
    </row>
    <row r="700" ht="16.5" customHeight="1" outlineLevel="1">
      <c r="A700" s="75"/>
      <c r="B700" s="105"/>
      <c r="C700" s="106"/>
      <c r="D700" s="72"/>
      <c r="E700" s="107"/>
      <c r="F700" s="71"/>
      <c r="G700" s="107"/>
      <c r="H700" s="71"/>
      <c r="I700" s="107"/>
      <c r="J700" s="71"/>
      <c r="K700" s="71"/>
      <c r="L700" s="71"/>
      <c r="M700" s="72"/>
      <c r="N700" s="246"/>
      <c r="O700" s="72"/>
      <c r="P700" s="109"/>
      <c r="Q700" s="71"/>
      <c r="R700" s="110"/>
      <c r="S700" s="72"/>
      <c r="T700" s="111"/>
      <c r="U700" s="72"/>
      <c r="V700" s="112"/>
      <c r="W700" s="71"/>
      <c r="X700" s="72"/>
      <c r="Y700" s="112"/>
      <c r="Z700" s="72"/>
      <c r="AA700" s="75"/>
      <c r="AB700" s="169"/>
      <c r="AC700" s="72"/>
      <c r="AD700" s="170"/>
      <c r="AE700" s="72"/>
      <c r="AF700" s="170"/>
      <c r="AG700" s="71"/>
      <c r="AH700" s="72"/>
      <c r="AI700" s="170"/>
      <c r="AJ700" s="71"/>
      <c r="AK700" s="72"/>
      <c r="AL700" s="170"/>
      <c r="AM700" s="72"/>
      <c r="AN700" s="111"/>
      <c r="AO700" s="72"/>
      <c r="AP700" s="156"/>
      <c r="AQ700" s="72"/>
      <c r="AR700" s="156"/>
      <c r="AS700" s="72"/>
      <c r="AT700" s="160"/>
      <c r="AU700" s="72"/>
      <c r="AV700" s="156"/>
      <c r="AW700" s="71"/>
      <c r="AX700" s="72"/>
      <c r="AY700" s="111"/>
      <c r="AZ700" s="71"/>
      <c r="BA700" s="72"/>
      <c r="BB700" s="75"/>
    </row>
    <row r="701" ht="16.5" customHeight="1" outlineLevel="1">
      <c r="A701" s="75"/>
      <c r="B701" s="105"/>
      <c r="C701" s="106"/>
      <c r="D701" s="72"/>
      <c r="E701" s="107"/>
      <c r="F701" s="71"/>
      <c r="G701" s="107"/>
      <c r="H701" s="71"/>
      <c r="I701" s="107"/>
      <c r="J701" s="71"/>
      <c r="K701" s="71"/>
      <c r="L701" s="71"/>
      <c r="M701" s="72"/>
      <c r="N701" s="246"/>
      <c r="O701" s="72"/>
      <c r="P701" s="109"/>
      <c r="Q701" s="71"/>
      <c r="R701" s="110"/>
      <c r="S701" s="72"/>
      <c r="T701" s="111"/>
      <c r="U701" s="72"/>
      <c r="V701" s="112"/>
      <c r="W701" s="71"/>
      <c r="X701" s="72"/>
      <c r="Y701" s="112"/>
      <c r="Z701" s="72"/>
      <c r="AA701" s="75"/>
      <c r="AB701" s="169"/>
      <c r="AC701" s="72"/>
      <c r="AD701" s="170"/>
      <c r="AE701" s="72"/>
      <c r="AF701" s="170"/>
      <c r="AG701" s="71"/>
      <c r="AH701" s="72"/>
      <c r="AI701" s="170"/>
      <c r="AJ701" s="71"/>
      <c r="AK701" s="72"/>
      <c r="AL701" s="170"/>
      <c r="AM701" s="72"/>
      <c r="AN701" s="111"/>
      <c r="AO701" s="72"/>
      <c r="AP701" s="156"/>
      <c r="AQ701" s="72"/>
      <c r="AR701" s="156"/>
      <c r="AS701" s="72"/>
      <c r="AT701" s="160"/>
      <c r="AU701" s="72"/>
      <c r="AV701" s="156"/>
      <c r="AW701" s="71"/>
      <c r="AX701" s="72"/>
      <c r="AY701" s="111"/>
      <c r="AZ701" s="71"/>
      <c r="BA701" s="72"/>
      <c r="BB701" s="75"/>
    </row>
    <row r="702" ht="16.5" customHeight="1" outlineLevel="1">
      <c r="A702" s="75"/>
      <c r="B702" s="105"/>
      <c r="C702" s="106"/>
      <c r="D702" s="72"/>
      <c r="E702" s="107"/>
      <c r="F702" s="71"/>
      <c r="G702" s="107"/>
      <c r="H702" s="71"/>
      <c r="I702" s="107"/>
      <c r="J702" s="71"/>
      <c r="K702" s="71"/>
      <c r="L702" s="71"/>
      <c r="M702" s="72"/>
      <c r="N702" s="246"/>
      <c r="O702" s="72"/>
      <c r="P702" s="109"/>
      <c r="Q702" s="71"/>
      <c r="R702" s="110"/>
      <c r="S702" s="72"/>
      <c r="T702" s="111"/>
      <c r="U702" s="72"/>
      <c r="V702" s="112"/>
      <c r="W702" s="71"/>
      <c r="X702" s="72"/>
      <c r="Y702" s="112"/>
      <c r="Z702" s="72"/>
      <c r="AA702" s="75"/>
      <c r="AB702" s="169"/>
      <c r="AC702" s="72"/>
      <c r="AD702" s="170"/>
      <c r="AE702" s="72"/>
      <c r="AF702" s="170"/>
      <c r="AG702" s="71"/>
      <c r="AH702" s="72"/>
      <c r="AI702" s="170"/>
      <c r="AJ702" s="71"/>
      <c r="AK702" s="72"/>
      <c r="AL702" s="170"/>
      <c r="AM702" s="72"/>
      <c r="AN702" s="111"/>
      <c r="AO702" s="72"/>
      <c r="AP702" s="156"/>
      <c r="AQ702" s="72"/>
      <c r="AR702" s="156"/>
      <c r="AS702" s="72"/>
      <c r="AT702" s="160"/>
      <c r="AU702" s="72"/>
      <c r="AV702" s="156"/>
      <c r="AW702" s="71"/>
      <c r="AX702" s="72"/>
      <c r="AY702" s="111"/>
      <c r="AZ702" s="71"/>
      <c r="BA702" s="72"/>
      <c r="BB702" s="75"/>
    </row>
    <row r="703" ht="16.5" customHeight="1" outlineLevel="1">
      <c r="A703" s="75"/>
      <c r="B703" s="105"/>
      <c r="C703" s="106"/>
      <c r="D703" s="72"/>
      <c r="E703" s="107"/>
      <c r="F703" s="71"/>
      <c r="G703" s="107"/>
      <c r="H703" s="71"/>
      <c r="I703" s="107"/>
      <c r="J703" s="71"/>
      <c r="K703" s="71"/>
      <c r="L703" s="71"/>
      <c r="M703" s="72"/>
      <c r="N703" s="246"/>
      <c r="O703" s="72"/>
      <c r="P703" s="109"/>
      <c r="Q703" s="71"/>
      <c r="R703" s="110"/>
      <c r="S703" s="72"/>
      <c r="T703" s="111"/>
      <c r="U703" s="72"/>
      <c r="V703" s="112"/>
      <c r="W703" s="71"/>
      <c r="X703" s="72"/>
      <c r="Y703" s="112"/>
      <c r="Z703" s="72"/>
      <c r="AA703" s="75"/>
      <c r="AB703" s="169"/>
      <c r="AC703" s="72"/>
      <c r="AD703" s="170"/>
      <c r="AE703" s="72"/>
      <c r="AF703" s="170"/>
      <c r="AG703" s="71"/>
      <c r="AH703" s="72"/>
      <c r="AI703" s="170"/>
      <c r="AJ703" s="71"/>
      <c r="AK703" s="72"/>
      <c r="AL703" s="170"/>
      <c r="AM703" s="72"/>
      <c r="AN703" s="111"/>
      <c r="AO703" s="72"/>
      <c r="AP703" s="156"/>
      <c r="AQ703" s="72"/>
      <c r="AR703" s="156"/>
      <c r="AS703" s="72"/>
      <c r="AT703" s="160"/>
      <c r="AU703" s="72"/>
      <c r="AV703" s="156"/>
      <c r="AW703" s="71"/>
      <c r="AX703" s="72"/>
      <c r="AY703" s="111"/>
      <c r="AZ703" s="71"/>
      <c r="BA703" s="72"/>
      <c r="BB703" s="75"/>
    </row>
    <row r="704" ht="16.5" customHeight="1" outlineLevel="1">
      <c r="A704" s="75"/>
      <c r="B704" s="105"/>
      <c r="C704" s="106"/>
      <c r="D704" s="72"/>
      <c r="E704" s="107"/>
      <c r="F704" s="71"/>
      <c r="G704" s="107"/>
      <c r="H704" s="71"/>
      <c r="I704" s="107"/>
      <c r="J704" s="71"/>
      <c r="K704" s="71"/>
      <c r="L704" s="71"/>
      <c r="M704" s="72"/>
      <c r="N704" s="246"/>
      <c r="O704" s="72"/>
      <c r="P704" s="109"/>
      <c r="Q704" s="71"/>
      <c r="R704" s="110"/>
      <c r="S704" s="72"/>
      <c r="T704" s="111"/>
      <c r="U704" s="72"/>
      <c r="V704" s="112"/>
      <c r="W704" s="71"/>
      <c r="X704" s="72"/>
      <c r="Y704" s="112"/>
      <c r="Z704" s="72"/>
      <c r="AA704" s="75"/>
      <c r="AB704" s="169"/>
      <c r="AC704" s="72"/>
      <c r="AD704" s="170"/>
      <c r="AE704" s="72"/>
      <c r="AF704" s="170"/>
      <c r="AG704" s="71"/>
      <c r="AH704" s="72"/>
      <c r="AI704" s="170"/>
      <c r="AJ704" s="71"/>
      <c r="AK704" s="72"/>
      <c r="AL704" s="170"/>
      <c r="AM704" s="72"/>
      <c r="AN704" s="111"/>
      <c r="AO704" s="72"/>
      <c r="AP704" s="156"/>
      <c r="AQ704" s="72"/>
      <c r="AR704" s="156"/>
      <c r="AS704" s="72"/>
      <c r="AT704" s="160"/>
      <c r="AU704" s="72"/>
      <c r="AV704" s="156"/>
      <c r="AW704" s="71"/>
      <c r="AX704" s="72"/>
      <c r="AY704" s="111"/>
      <c r="AZ704" s="71"/>
      <c r="BA704" s="72"/>
      <c r="BB704" s="75"/>
    </row>
    <row r="705" ht="16.5" customHeight="1" outlineLevel="1">
      <c r="A705" s="75"/>
      <c r="B705" s="105"/>
      <c r="C705" s="106"/>
      <c r="D705" s="72"/>
      <c r="E705" s="107"/>
      <c r="F705" s="71"/>
      <c r="G705" s="107"/>
      <c r="H705" s="71"/>
      <c r="I705" s="107"/>
      <c r="J705" s="71"/>
      <c r="K705" s="71"/>
      <c r="L705" s="71"/>
      <c r="M705" s="72"/>
      <c r="N705" s="246"/>
      <c r="O705" s="72"/>
      <c r="P705" s="109"/>
      <c r="Q705" s="71"/>
      <c r="R705" s="110"/>
      <c r="S705" s="72"/>
      <c r="T705" s="111"/>
      <c r="U705" s="72"/>
      <c r="V705" s="112"/>
      <c r="W705" s="71"/>
      <c r="X705" s="72"/>
      <c r="Y705" s="112"/>
      <c r="Z705" s="72"/>
      <c r="AA705" s="75"/>
      <c r="AB705" s="169"/>
      <c r="AC705" s="72"/>
      <c r="AD705" s="170"/>
      <c r="AE705" s="72"/>
      <c r="AF705" s="170"/>
      <c r="AG705" s="71"/>
      <c r="AH705" s="72"/>
      <c r="AI705" s="170"/>
      <c r="AJ705" s="71"/>
      <c r="AK705" s="72"/>
      <c r="AL705" s="170"/>
      <c r="AM705" s="72"/>
      <c r="AN705" s="111"/>
      <c r="AO705" s="72"/>
      <c r="AP705" s="156"/>
      <c r="AQ705" s="72"/>
      <c r="AR705" s="156"/>
      <c r="AS705" s="72"/>
      <c r="AT705" s="160"/>
      <c r="AU705" s="72"/>
      <c r="AV705" s="156"/>
      <c r="AW705" s="71"/>
      <c r="AX705" s="72"/>
      <c r="AY705" s="111"/>
      <c r="AZ705" s="71"/>
      <c r="BA705" s="72"/>
      <c r="BB705" s="75"/>
    </row>
    <row r="706" ht="16.5" customHeight="1" outlineLevel="1">
      <c r="A706" s="75"/>
      <c r="B706" s="105"/>
      <c r="C706" s="106"/>
      <c r="D706" s="72"/>
      <c r="E706" s="107"/>
      <c r="F706" s="71"/>
      <c r="G706" s="107"/>
      <c r="H706" s="71"/>
      <c r="I706" s="107"/>
      <c r="J706" s="71"/>
      <c r="K706" s="71"/>
      <c r="L706" s="71"/>
      <c r="M706" s="72"/>
      <c r="N706" s="246"/>
      <c r="O706" s="72"/>
      <c r="P706" s="109"/>
      <c r="Q706" s="71"/>
      <c r="R706" s="110"/>
      <c r="S706" s="72"/>
      <c r="T706" s="111"/>
      <c r="U706" s="72"/>
      <c r="V706" s="112"/>
      <c r="W706" s="71"/>
      <c r="X706" s="72"/>
      <c r="Y706" s="112"/>
      <c r="Z706" s="72"/>
      <c r="AA706" s="75"/>
      <c r="AB706" s="169"/>
      <c r="AC706" s="72"/>
      <c r="AD706" s="170"/>
      <c r="AE706" s="72"/>
      <c r="AF706" s="170"/>
      <c r="AG706" s="71"/>
      <c r="AH706" s="72"/>
      <c r="AI706" s="170"/>
      <c r="AJ706" s="71"/>
      <c r="AK706" s="72"/>
      <c r="AL706" s="170"/>
      <c r="AM706" s="72"/>
      <c r="AN706" s="111"/>
      <c r="AO706" s="72"/>
      <c r="AP706" s="156"/>
      <c r="AQ706" s="72"/>
      <c r="AR706" s="156"/>
      <c r="AS706" s="72"/>
      <c r="AT706" s="160"/>
      <c r="AU706" s="72"/>
      <c r="AV706" s="156"/>
      <c r="AW706" s="71"/>
      <c r="AX706" s="72"/>
      <c r="AY706" s="111"/>
      <c r="AZ706" s="71"/>
      <c r="BA706" s="72"/>
      <c r="BB706" s="75"/>
    </row>
    <row r="707" ht="16.5" customHeight="1" outlineLevel="1">
      <c r="A707" s="75"/>
      <c r="B707" s="105"/>
      <c r="C707" s="106"/>
      <c r="D707" s="72"/>
      <c r="E707" s="107"/>
      <c r="F707" s="71"/>
      <c r="G707" s="107"/>
      <c r="H707" s="71"/>
      <c r="I707" s="107"/>
      <c r="J707" s="71"/>
      <c r="K707" s="71"/>
      <c r="L707" s="71"/>
      <c r="M707" s="72"/>
      <c r="N707" s="246"/>
      <c r="O707" s="72"/>
      <c r="P707" s="109"/>
      <c r="Q707" s="71"/>
      <c r="R707" s="110"/>
      <c r="S707" s="72"/>
      <c r="T707" s="111"/>
      <c r="U707" s="72"/>
      <c r="V707" s="112"/>
      <c r="W707" s="71"/>
      <c r="X707" s="72"/>
      <c r="Y707" s="112"/>
      <c r="Z707" s="72"/>
      <c r="AA707" s="75"/>
      <c r="AB707" s="169"/>
      <c r="AC707" s="72"/>
      <c r="AD707" s="170"/>
      <c r="AE707" s="72"/>
      <c r="AF707" s="170"/>
      <c r="AG707" s="71"/>
      <c r="AH707" s="72"/>
      <c r="AI707" s="170"/>
      <c r="AJ707" s="71"/>
      <c r="AK707" s="72"/>
      <c r="AL707" s="170"/>
      <c r="AM707" s="72"/>
      <c r="AN707" s="111"/>
      <c r="AO707" s="72"/>
      <c r="AP707" s="156"/>
      <c r="AQ707" s="72"/>
      <c r="AR707" s="156"/>
      <c r="AS707" s="72"/>
      <c r="AT707" s="160"/>
      <c r="AU707" s="72"/>
      <c r="AV707" s="156"/>
      <c r="AW707" s="71"/>
      <c r="AX707" s="72"/>
      <c r="AY707" s="111"/>
      <c r="AZ707" s="71"/>
      <c r="BA707" s="72"/>
      <c r="BB707" s="75"/>
    </row>
    <row r="708" ht="16.5" customHeight="1" outlineLevel="1">
      <c r="A708" s="75"/>
      <c r="B708" s="105"/>
      <c r="C708" s="106"/>
      <c r="D708" s="72"/>
      <c r="E708" s="107"/>
      <c r="F708" s="71"/>
      <c r="G708" s="107"/>
      <c r="H708" s="71"/>
      <c r="I708" s="107"/>
      <c r="J708" s="71"/>
      <c r="K708" s="71"/>
      <c r="L708" s="71"/>
      <c r="M708" s="72"/>
      <c r="N708" s="246"/>
      <c r="O708" s="72"/>
      <c r="P708" s="109"/>
      <c r="Q708" s="71"/>
      <c r="R708" s="110"/>
      <c r="S708" s="72"/>
      <c r="T708" s="111"/>
      <c r="U708" s="72"/>
      <c r="V708" s="112"/>
      <c r="W708" s="71"/>
      <c r="X708" s="72"/>
      <c r="Y708" s="112"/>
      <c r="Z708" s="72"/>
      <c r="AA708" s="75"/>
      <c r="AB708" s="169"/>
      <c r="AC708" s="72"/>
      <c r="AD708" s="170"/>
      <c r="AE708" s="72"/>
      <c r="AF708" s="170"/>
      <c r="AG708" s="71"/>
      <c r="AH708" s="72"/>
      <c r="AI708" s="170"/>
      <c r="AJ708" s="71"/>
      <c r="AK708" s="72"/>
      <c r="AL708" s="170"/>
      <c r="AM708" s="72"/>
      <c r="AN708" s="111"/>
      <c r="AO708" s="72"/>
      <c r="AP708" s="156"/>
      <c r="AQ708" s="72"/>
      <c r="AR708" s="156"/>
      <c r="AS708" s="72"/>
      <c r="AT708" s="160"/>
      <c r="AU708" s="72"/>
      <c r="AV708" s="156"/>
      <c r="AW708" s="71"/>
      <c r="AX708" s="72"/>
      <c r="AY708" s="111"/>
      <c r="AZ708" s="71"/>
      <c r="BA708" s="72"/>
      <c r="BB708" s="75"/>
    </row>
    <row r="709" ht="16.5" customHeight="1" outlineLevel="1">
      <c r="A709" s="75"/>
      <c r="B709" s="105"/>
      <c r="C709" s="106"/>
      <c r="D709" s="72"/>
      <c r="E709" s="107"/>
      <c r="F709" s="71"/>
      <c r="G709" s="107"/>
      <c r="H709" s="71"/>
      <c r="I709" s="107"/>
      <c r="J709" s="71"/>
      <c r="K709" s="71"/>
      <c r="L709" s="71"/>
      <c r="M709" s="72"/>
      <c r="N709" s="246"/>
      <c r="O709" s="72"/>
      <c r="P709" s="109"/>
      <c r="Q709" s="71"/>
      <c r="R709" s="110"/>
      <c r="S709" s="72"/>
      <c r="T709" s="111"/>
      <c r="U709" s="72"/>
      <c r="V709" s="112"/>
      <c r="W709" s="71"/>
      <c r="X709" s="72"/>
      <c r="Y709" s="112"/>
      <c r="Z709" s="72"/>
      <c r="AA709" s="75"/>
      <c r="AB709" s="169"/>
      <c r="AC709" s="72"/>
      <c r="AD709" s="170"/>
      <c r="AE709" s="72"/>
      <c r="AF709" s="170"/>
      <c r="AG709" s="71"/>
      <c r="AH709" s="72"/>
      <c r="AI709" s="170"/>
      <c r="AJ709" s="71"/>
      <c r="AK709" s="72"/>
      <c r="AL709" s="170"/>
      <c r="AM709" s="72"/>
      <c r="AN709" s="111"/>
      <c r="AO709" s="72"/>
      <c r="AP709" s="156"/>
      <c r="AQ709" s="72"/>
      <c r="AR709" s="156"/>
      <c r="AS709" s="72"/>
      <c r="AT709" s="160"/>
      <c r="AU709" s="72"/>
      <c r="AV709" s="156"/>
      <c r="AW709" s="71"/>
      <c r="AX709" s="72"/>
      <c r="AY709" s="111"/>
      <c r="AZ709" s="71"/>
      <c r="BA709" s="72"/>
      <c r="BB709" s="75"/>
    </row>
    <row r="710" ht="16.5" customHeight="1" outlineLevel="1">
      <c r="A710" s="75"/>
      <c r="B710" s="105"/>
      <c r="C710" s="106"/>
      <c r="D710" s="72"/>
      <c r="E710" s="107"/>
      <c r="F710" s="71"/>
      <c r="G710" s="107"/>
      <c r="H710" s="71"/>
      <c r="I710" s="107"/>
      <c r="J710" s="71"/>
      <c r="K710" s="71"/>
      <c r="L710" s="71"/>
      <c r="M710" s="72"/>
      <c r="N710" s="246"/>
      <c r="O710" s="72"/>
      <c r="P710" s="109"/>
      <c r="Q710" s="71"/>
      <c r="R710" s="110"/>
      <c r="S710" s="72"/>
      <c r="T710" s="111"/>
      <c r="U710" s="72"/>
      <c r="V710" s="112"/>
      <c r="W710" s="71"/>
      <c r="X710" s="72"/>
      <c r="Y710" s="112"/>
      <c r="Z710" s="72"/>
      <c r="AA710" s="75"/>
      <c r="AB710" s="169"/>
      <c r="AC710" s="72"/>
      <c r="AD710" s="170"/>
      <c r="AE710" s="72"/>
      <c r="AF710" s="170"/>
      <c r="AG710" s="71"/>
      <c r="AH710" s="72"/>
      <c r="AI710" s="170"/>
      <c r="AJ710" s="71"/>
      <c r="AK710" s="72"/>
      <c r="AL710" s="170"/>
      <c r="AM710" s="72"/>
      <c r="AN710" s="111"/>
      <c r="AO710" s="72"/>
      <c r="AP710" s="156"/>
      <c r="AQ710" s="72"/>
      <c r="AR710" s="156"/>
      <c r="AS710" s="72"/>
      <c r="AT710" s="160"/>
      <c r="AU710" s="72"/>
      <c r="AV710" s="156"/>
      <c r="AW710" s="71"/>
      <c r="AX710" s="72"/>
      <c r="AY710" s="111"/>
      <c r="AZ710" s="71"/>
      <c r="BA710" s="72"/>
      <c r="BB710" s="75"/>
    </row>
    <row r="711" ht="16.5" customHeight="1" outlineLevel="1">
      <c r="A711" s="75"/>
      <c r="B711" s="105"/>
      <c r="C711" s="106"/>
      <c r="D711" s="72"/>
      <c r="E711" s="107"/>
      <c r="F711" s="71"/>
      <c r="G711" s="107"/>
      <c r="H711" s="71"/>
      <c r="I711" s="107"/>
      <c r="J711" s="71"/>
      <c r="K711" s="71"/>
      <c r="L711" s="71"/>
      <c r="M711" s="72"/>
      <c r="N711" s="246"/>
      <c r="O711" s="72"/>
      <c r="P711" s="109"/>
      <c r="Q711" s="71"/>
      <c r="R711" s="110"/>
      <c r="S711" s="72"/>
      <c r="T711" s="111"/>
      <c r="U711" s="72"/>
      <c r="V711" s="112"/>
      <c r="W711" s="71"/>
      <c r="X711" s="72"/>
      <c r="Y711" s="112"/>
      <c r="Z711" s="72"/>
      <c r="AA711" s="75"/>
      <c r="AB711" s="169"/>
      <c r="AC711" s="72"/>
      <c r="AD711" s="170"/>
      <c r="AE711" s="72"/>
      <c r="AF711" s="170"/>
      <c r="AG711" s="71"/>
      <c r="AH711" s="72"/>
      <c r="AI711" s="170"/>
      <c r="AJ711" s="71"/>
      <c r="AK711" s="72"/>
      <c r="AL711" s="170"/>
      <c r="AM711" s="72"/>
      <c r="AN711" s="111"/>
      <c r="AO711" s="72"/>
      <c r="AP711" s="156"/>
      <c r="AQ711" s="72"/>
      <c r="AR711" s="156"/>
      <c r="AS711" s="72"/>
      <c r="AT711" s="160"/>
      <c r="AU711" s="72"/>
      <c r="AV711" s="156"/>
      <c r="AW711" s="71"/>
      <c r="AX711" s="72"/>
      <c r="AY711" s="111"/>
      <c r="AZ711" s="71"/>
      <c r="BA711" s="72"/>
      <c r="BB711" s="75"/>
    </row>
    <row r="712" ht="16.5" customHeight="1" outlineLevel="1">
      <c r="A712" s="75"/>
      <c r="B712" s="105"/>
      <c r="C712" s="106"/>
      <c r="D712" s="72"/>
      <c r="E712" s="107"/>
      <c r="F712" s="71"/>
      <c r="G712" s="107"/>
      <c r="H712" s="71"/>
      <c r="I712" s="107"/>
      <c r="J712" s="71"/>
      <c r="K712" s="71"/>
      <c r="L712" s="71"/>
      <c r="M712" s="72"/>
      <c r="N712" s="246"/>
      <c r="O712" s="72"/>
      <c r="P712" s="109"/>
      <c r="Q712" s="71"/>
      <c r="R712" s="110"/>
      <c r="S712" s="72"/>
      <c r="T712" s="111"/>
      <c r="U712" s="72"/>
      <c r="V712" s="112"/>
      <c r="W712" s="71"/>
      <c r="X712" s="72"/>
      <c r="Y712" s="112"/>
      <c r="Z712" s="72"/>
      <c r="AA712" s="75"/>
      <c r="AB712" s="169"/>
      <c r="AC712" s="72"/>
      <c r="AD712" s="170"/>
      <c r="AE712" s="72"/>
      <c r="AF712" s="170"/>
      <c r="AG712" s="71"/>
      <c r="AH712" s="72"/>
      <c r="AI712" s="170"/>
      <c r="AJ712" s="71"/>
      <c r="AK712" s="72"/>
      <c r="AL712" s="170"/>
      <c r="AM712" s="72"/>
      <c r="AN712" s="111"/>
      <c r="AO712" s="72"/>
      <c r="AP712" s="156"/>
      <c r="AQ712" s="72"/>
      <c r="AR712" s="156"/>
      <c r="AS712" s="72"/>
      <c r="AT712" s="160"/>
      <c r="AU712" s="72"/>
      <c r="AV712" s="156"/>
      <c r="AW712" s="71"/>
      <c r="AX712" s="72"/>
      <c r="AY712" s="111"/>
      <c r="AZ712" s="71"/>
      <c r="BA712" s="72"/>
      <c r="BB712" s="75"/>
    </row>
    <row r="713" ht="16.5" customHeight="1" outlineLevel="1">
      <c r="A713" s="75"/>
      <c r="B713" s="105"/>
      <c r="C713" s="106"/>
      <c r="D713" s="72"/>
      <c r="E713" s="107"/>
      <c r="F713" s="71"/>
      <c r="G713" s="107"/>
      <c r="H713" s="71"/>
      <c r="I713" s="107"/>
      <c r="J713" s="71"/>
      <c r="K713" s="71"/>
      <c r="L713" s="71"/>
      <c r="M713" s="72"/>
      <c r="N713" s="246"/>
      <c r="O713" s="72"/>
      <c r="P713" s="109"/>
      <c r="Q713" s="71"/>
      <c r="R713" s="110"/>
      <c r="S713" s="72"/>
      <c r="T713" s="111"/>
      <c r="U713" s="72"/>
      <c r="V713" s="112"/>
      <c r="W713" s="71"/>
      <c r="X713" s="72"/>
      <c r="Y713" s="112"/>
      <c r="Z713" s="72"/>
      <c r="AA713" s="75"/>
      <c r="AB713" s="169"/>
      <c r="AC713" s="72"/>
      <c r="AD713" s="170"/>
      <c r="AE713" s="72"/>
      <c r="AF713" s="170"/>
      <c r="AG713" s="71"/>
      <c r="AH713" s="72"/>
      <c r="AI713" s="170"/>
      <c r="AJ713" s="71"/>
      <c r="AK713" s="72"/>
      <c r="AL713" s="170"/>
      <c r="AM713" s="72"/>
      <c r="AN713" s="111"/>
      <c r="AO713" s="72"/>
      <c r="AP713" s="156"/>
      <c r="AQ713" s="72"/>
      <c r="AR713" s="156"/>
      <c r="AS713" s="72"/>
      <c r="AT713" s="160"/>
      <c r="AU713" s="72"/>
      <c r="AV713" s="156"/>
      <c r="AW713" s="71"/>
      <c r="AX713" s="72"/>
      <c r="AY713" s="111"/>
      <c r="AZ713" s="71"/>
      <c r="BA713" s="72"/>
      <c r="BB713" s="75"/>
    </row>
    <row r="714" ht="16.5" customHeight="1" outlineLevel="1">
      <c r="A714" s="75"/>
      <c r="B714" s="105"/>
      <c r="C714" s="106"/>
      <c r="D714" s="72"/>
      <c r="E714" s="107"/>
      <c r="F714" s="71"/>
      <c r="G714" s="107"/>
      <c r="H714" s="71"/>
      <c r="I714" s="107"/>
      <c r="J714" s="71"/>
      <c r="K714" s="71"/>
      <c r="L714" s="71"/>
      <c r="M714" s="72"/>
      <c r="N714" s="246"/>
      <c r="O714" s="72"/>
      <c r="P714" s="109"/>
      <c r="Q714" s="71"/>
      <c r="R714" s="110"/>
      <c r="S714" s="72"/>
      <c r="T714" s="111"/>
      <c r="U714" s="72"/>
      <c r="V714" s="112"/>
      <c r="W714" s="71"/>
      <c r="X714" s="72"/>
      <c r="Y714" s="112"/>
      <c r="Z714" s="72"/>
      <c r="AA714" s="75"/>
      <c r="AB714" s="169"/>
      <c r="AC714" s="72"/>
      <c r="AD714" s="170"/>
      <c r="AE714" s="72"/>
      <c r="AF714" s="170"/>
      <c r="AG714" s="71"/>
      <c r="AH714" s="72"/>
      <c r="AI714" s="170"/>
      <c r="AJ714" s="71"/>
      <c r="AK714" s="72"/>
      <c r="AL714" s="170"/>
      <c r="AM714" s="72"/>
      <c r="AN714" s="111"/>
      <c r="AO714" s="72"/>
      <c r="AP714" s="156"/>
      <c r="AQ714" s="72"/>
      <c r="AR714" s="156"/>
      <c r="AS714" s="72"/>
      <c r="AT714" s="160"/>
      <c r="AU714" s="72"/>
      <c r="AV714" s="156"/>
      <c r="AW714" s="71"/>
      <c r="AX714" s="72"/>
      <c r="AY714" s="111"/>
      <c r="AZ714" s="71"/>
      <c r="BA714" s="72"/>
      <c r="BB714" s="75"/>
    </row>
    <row r="715" ht="16.5" customHeight="1" outlineLevel="1">
      <c r="A715" s="75"/>
      <c r="B715" s="105"/>
      <c r="C715" s="106"/>
      <c r="D715" s="72"/>
      <c r="E715" s="107"/>
      <c r="F715" s="71"/>
      <c r="G715" s="107"/>
      <c r="H715" s="71"/>
      <c r="I715" s="107"/>
      <c r="J715" s="71"/>
      <c r="K715" s="71"/>
      <c r="L715" s="71"/>
      <c r="M715" s="72"/>
      <c r="N715" s="246"/>
      <c r="O715" s="72"/>
      <c r="P715" s="109"/>
      <c r="Q715" s="71"/>
      <c r="R715" s="110"/>
      <c r="S715" s="72"/>
      <c r="T715" s="111"/>
      <c r="U715" s="72"/>
      <c r="V715" s="112"/>
      <c r="W715" s="71"/>
      <c r="X715" s="72"/>
      <c r="Y715" s="112"/>
      <c r="Z715" s="72"/>
      <c r="AA715" s="75"/>
      <c r="AB715" s="169"/>
      <c r="AC715" s="72"/>
      <c r="AD715" s="170"/>
      <c r="AE715" s="72"/>
      <c r="AF715" s="170"/>
      <c r="AG715" s="71"/>
      <c r="AH715" s="72"/>
      <c r="AI715" s="170"/>
      <c r="AJ715" s="71"/>
      <c r="AK715" s="72"/>
      <c r="AL715" s="170"/>
      <c r="AM715" s="72"/>
      <c r="AN715" s="111"/>
      <c r="AO715" s="72"/>
      <c r="AP715" s="156"/>
      <c r="AQ715" s="72"/>
      <c r="AR715" s="156"/>
      <c r="AS715" s="72"/>
      <c r="AT715" s="160"/>
      <c r="AU715" s="72"/>
      <c r="AV715" s="156"/>
      <c r="AW715" s="71"/>
      <c r="AX715" s="72"/>
      <c r="AY715" s="111"/>
      <c r="AZ715" s="71"/>
      <c r="BA715" s="72"/>
      <c r="BB715" s="75"/>
    </row>
    <row r="716" ht="16.5" customHeight="1" outlineLevel="1">
      <c r="A716" s="75"/>
      <c r="B716" s="105"/>
      <c r="C716" s="106"/>
      <c r="D716" s="72"/>
      <c r="E716" s="107"/>
      <c r="F716" s="71"/>
      <c r="G716" s="107"/>
      <c r="H716" s="71"/>
      <c r="I716" s="107"/>
      <c r="J716" s="71"/>
      <c r="K716" s="71"/>
      <c r="L716" s="71"/>
      <c r="M716" s="72"/>
      <c r="N716" s="246"/>
      <c r="O716" s="72"/>
      <c r="P716" s="109"/>
      <c r="Q716" s="71"/>
      <c r="R716" s="110"/>
      <c r="S716" s="72"/>
      <c r="T716" s="111"/>
      <c r="U716" s="72"/>
      <c r="V716" s="112"/>
      <c r="W716" s="71"/>
      <c r="X716" s="72"/>
      <c r="Y716" s="112"/>
      <c r="Z716" s="72"/>
      <c r="AA716" s="75"/>
      <c r="AB716" s="169"/>
      <c r="AC716" s="72"/>
      <c r="AD716" s="170"/>
      <c r="AE716" s="72"/>
      <c r="AF716" s="170"/>
      <c r="AG716" s="71"/>
      <c r="AH716" s="72"/>
      <c r="AI716" s="170"/>
      <c r="AJ716" s="71"/>
      <c r="AK716" s="72"/>
      <c r="AL716" s="170"/>
      <c r="AM716" s="72"/>
      <c r="AN716" s="111"/>
      <c r="AO716" s="72"/>
      <c r="AP716" s="156"/>
      <c r="AQ716" s="72"/>
      <c r="AR716" s="156"/>
      <c r="AS716" s="72"/>
      <c r="AT716" s="160"/>
      <c r="AU716" s="72"/>
      <c r="AV716" s="156"/>
      <c r="AW716" s="71"/>
      <c r="AX716" s="72"/>
      <c r="AY716" s="111"/>
      <c r="AZ716" s="71"/>
      <c r="BA716" s="72"/>
      <c r="BB716" s="75"/>
    </row>
    <row r="717" ht="16.5" customHeight="1" outlineLevel="1">
      <c r="A717" s="75"/>
      <c r="B717" s="105"/>
      <c r="C717" s="106"/>
      <c r="D717" s="72"/>
      <c r="E717" s="107"/>
      <c r="F717" s="71"/>
      <c r="G717" s="107"/>
      <c r="H717" s="71"/>
      <c r="I717" s="107"/>
      <c r="J717" s="71"/>
      <c r="K717" s="71"/>
      <c r="L717" s="71"/>
      <c r="M717" s="72"/>
      <c r="N717" s="246"/>
      <c r="O717" s="72"/>
      <c r="P717" s="109"/>
      <c r="Q717" s="71"/>
      <c r="R717" s="110"/>
      <c r="S717" s="72"/>
      <c r="T717" s="111"/>
      <c r="U717" s="72"/>
      <c r="V717" s="112"/>
      <c r="W717" s="71"/>
      <c r="X717" s="72"/>
      <c r="Y717" s="112"/>
      <c r="Z717" s="72"/>
      <c r="AA717" s="75"/>
      <c r="AB717" s="169"/>
      <c r="AC717" s="72"/>
      <c r="AD717" s="170"/>
      <c r="AE717" s="72"/>
      <c r="AF717" s="170"/>
      <c r="AG717" s="71"/>
      <c r="AH717" s="72"/>
      <c r="AI717" s="170"/>
      <c r="AJ717" s="71"/>
      <c r="AK717" s="72"/>
      <c r="AL717" s="170"/>
      <c r="AM717" s="72"/>
      <c r="AN717" s="111"/>
      <c r="AO717" s="72"/>
      <c r="AP717" s="156"/>
      <c r="AQ717" s="72"/>
      <c r="AR717" s="156"/>
      <c r="AS717" s="72"/>
      <c r="AT717" s="160"/>
      <c r="AU717" s="72"/>
      <c r="AV717" s="156"/>
      <c r="AW717" s="71"/>
      <c r="AX717" s="72"/>
      <c r="AY717" s="111"/>
      <c r="AZ717" s="71"/>
      <c r="BA717" s="72"/>
      <c r="BB717" s="75"/>
    </row>
    <row r="718" ht="16.5" customHeight="1" outlineLevel="1">
      <c r="A718" s="75"/>
      <c r="B718" s="105"/>
      <c r="C718" s="106"/>
      <c r="D718" s="72"/>
      <c r="E718" s="107"/>
      <c r="F718" s="71"/>
      <c r="G718" s="107"/>
      <c r="H718" s="71"/>
      <c r="I718" s="107"/>
      <c r="J718" s="71"/>
      <c r="K718" s="71"/>
      <c r="L718" s="71"/>
      <c r="M718" s="72"/>
      <c r="N718" s="246"/>
      <c r="O718" s="72"/>
      <c r="P718" s="109"/>
      <c r="Q718" s="71"/>
      <c r="R718" s="110"/>
      <c r="S718" s="72"/>
      <c r="T718" s="111"/>
      <c r="U718" s="72"/>
      <c r="V718" s="112"/>
      <c r="W718" s="71"/>
      <c r="X718" s="72"/>
      <c r="Y718" s="112"/>
      <c r="Z718" s="72"/>
      <c r="AA718" s="75"/>
      <c r="AB718" s="169"/>
      <c r="AC718" s="72"/>
      <c r="AD718" s="170"/>
      <c r="AE718" s="72"/>
      <c r="AF718" s="170"/>
      <c r="AG718" s="71"/>
      <c r="AH718" s="72"/>
      <c r="AI718" s="170"/>
      <c r="AJ718" s="71"/>
      <c r="AK718" s="72"/>
      <c r="AL718" s="170"/>
      <c r="AM718" s="72"/>
      <c r="AN718" s="111"/>
      <c r="AO718" s="72"/>
      <c r="AP718" s="156"/>
      <c r="AQ718" s="72"/>
      <c r="AR718" s="156"/>
      <c r="AS718" s="72"/>
      <c r="AT718" s="160"/>
      <c r="AU718" s="72"/>
      <c r="AV718" s="156"/>
      <c r="AW718" s="71"/>
      <c r="AX718" s="72"/>
      <c r="AY718" s="111"/>
      <c r="AZ718" s="71"/>
      <c r="BA718" s="72"/>
      <c r="BB718" s="75"/>
    </row>
    <row r="719" ht="16.5" customHeight="1" outlineLevel="1">
      <c r="A719" s="75"/>
      <c r="B719" s="105"/>
      <c r="C719" s="106"/>
      <c r="D719" s="72"/>
      <c r="E719" s="107"/>
      <c r="F719" s="71"/>
      <c r="G719" s="107"/>
      <c r="H719" s="71"/>
      <c r="I719" s="107"/>
      <c r="J719" s="71"/>
      <c r="K719" s="71"/>
      <c r="L719" s="71"/>
      <c r="M719" s="72"/>
      <c r="N719" s="246"/>
      <c r="O719" s="72"/>
      <c r="P719" s="109"/>
      <c r="Q719" s="71"/>
      <c r="R719" s="110"/>
      <c r="S719" s="72"/>
      <c r="T719" s="111"/>
      <c r="U719" s="72"/>
      <c r="V719" s="112"/>
      <c r="W719" s="71"/>
      <c r="X719" s="72"/>
      <c r="Y719" s="112"/>
      <c r="Z719" s="72"/>
      <c r="AA719" s="75"/>
      <c r="AB719" s="169"/>
      <c r="AC719" s="72"/>
      <c r="AD719" s="170"/>
      <c r="AE719" s="72"/>
      <c r="AF719" s="170"/>
      <c r="AG719" s="71"/>
      <c r="AH719" s="72"/>
      <c r="AI719" s="170"/>
      <c r="AJ719" s="71"/>
      <c r="AK719" s="72"/>
      <c r="AL719" s="170"/>
      <c r="AM719" s="72"/>
      <c r="AN719" s="111"/>
      <c r="AO719" s="72"/>
      <c r="AP719" s="156"/>
      <c r="AQ719" s="72"/>
      <c r="AR719" s="156"/>
      <c r="AS719" s="72"/>
      <c r="AT719" s="160"/>
      <c r="AU719" s="72"/>
      <c r="AV719" s="156"/>
      <c r="AW719" s="71"/>
      <c r="AX719" s="72"/>
      <c r="AY719" s="111"/>
      <c r="AZ719" s="71"/>
      <c r="BA719" s="72"/>
      <c r="BB719" s="75"/>
    </row>
    <row r="720" ht="16.5" customHeight="1" outlineLevel="1">
      <c r="A720" s="75"/>
      <c r="B720" s="105"/>
      <c r="C720" s="106"/>
      <c r="D720" s="72"/>
      <c r="E720" s="107"/>
      <c r="F720" s="71"/>
      <c r="G720" s="107"/>
      <c r="H720" s="71"/>
      <c r="I720" s="107"/>
      <c r="J720" s="71"/>
      <c r="K720" s="71"/>
      <c r="L720" s="71"/>
      <c r="M720" s="72"/>
      <c r="N720" s="246"/>
      <c r="O720" s="72"/>
      <c r="P720" s="109"/>
      <c r="Q720" s="71"/>
      <c r="R720" s="110"/>
      <c r="S720" s="72"/>
      <c r="T720" s="111"/>
      <c r="U720" s="72"/>
      <c r="V720" s="112"/>
      <c r="W720" s="71"/>
      <c r="X720" s="72"/>
      <c r="Y720" s="112"/>
      <c r="Z720" s="72"/>
      <c r="AA720" s="75"/>
      <c r="AB720" s="169"/>
      <c r="AC720" s="72"/>
      <c r="AD720" s="170"/>
      <c r="AE720" s="72"/>
      <c r="AF720" s="170"/>
      <c r="AG720" s="71"/>
      <c r="AH720" s="72"/>
      <c r="AI720" s="170"/>
      <c r="AJ720" s="71"/>
      <c r="AK720" s="72"/>
      <c r="AL720" s="170"/>
      <c r="AM720" s="72"/>
      <c r="AN720" s="111"/>
      <c r="AO720" s="72"/>
      <c r="AP720" s="156"/>
      <c r="AQ720" s="72"/>
      <c r="AR720" s="156"/>
      <c r="AS720" s="72"/>
      <c r="AT720" s="160"/>
      <c r="AU720" s="72"/>
      <c r="AV720" s="156"/>
      <c r="AW720" s="71"/>
      <c r="AX720" s="72"/>
      <c r="AY720" s="111"/>
      <c r="AZ720" s="71"/>
      <c r="BA720" s="72"/>
      <c r="BB720" s="75"/>
    </row>
    <row r="721" ht="16.5" customHeight="1" outlineLevel="1">
      <c r="A721" s="75"/>
      <c r="B721" s="105"/>
      <c r="C721" s="106"/>
      <c r="D721" s="72"/>
      <c r="E721" s="107"/>
      <c r="F721" s="71"/>
      <c r="G721" s="107"/>
      <c r="H721" s="71"/>
      <c r="I721" s="107"/>
      <c r="J721" s="71"/>
      <c r="K721" s="71"/>
      <c r="L721" s="71"/>
      <c r="M721" s="72"/>
      <c r="N721" s="246"/>
      <c r="O721" s="72"/>
      <c r="P721" s="109"/>
      <c r="Q721" s="71"/>
      <c r="R721" s="110"/>
      <c r="S721" s="72"/>
      <c r="T721" s="111"/>
      <c r="U721" s="72"/>
      <c r="V721" s="112"/>
      <c r="W721" s="71"/>
      <c r="X721" s="72"/>
      <c r="Y721" s="112"/>
      <c r="Z721" s="72"/>
      <c r="AA721" s="75"/>
      <c r="AB721" s="169"/>
      <c r="AC721" s="72"/>
      <c r="AD721" s="170"/>
      <c r="AE721" s="72"/>
      <c r="AF721" s="170"/>
      <c r="AG721" s="71"/>
      <c r="AH721" s="72"/>
      <c r="AI721" s="170"/>
      <c r="AJ721" s="71"/>
      <c r="AK721" s="72"/>
      <c r="AL721" s="170"/>
      <c r="AM721" s="72"/>
      <c r="AN721" s="111"/>
      <c r="AO721" s="72"/>
      <c r="AP721" s="156"/>
      <c r="AQ721" s="72"/>
      <c r="AR721" s="156"/>
      <c r="AS721" s="72"/>
      <c r="AT721" s="160"/>
      <c r="AU721" s="72"/>
      <c r="AV721" s="156"/>
      <c r="AW721" s="71"/>
      <c r="AX721" s="72"/>
      <c r="AY721" s="111"/>
      <c r="AZ721" s="71"/>
      <c r="BA721" s="72"/>
      <c r="BB721" s="75"/>
    </row>
    <row r="722" ht="16.5" customHeight="1" outlineLevel="1">
      <c r="A722" s="75"/>
      <c r="B722" s="105"/>
      <c r="C722" s="106"/>
      <c r="D722" s="72"/>
      <c r="E722" s="107"/>
      <c r="F722" s="71"/>
      <c r="G722" s="107"/>
      <c r="H722" s="71"/>
      <c r="I722" s="107"/>
      <c r="J722" s="71"/>
      <c r="K722" s="71"/>
      <c r="L722" s="71"/>
      <c r="M722" s="72"/>
      <c r="N722" s="246"/>
      <c r="O722" s="72"/>
      <c r="P722" s="109"/>
      <c r="Q722" s="71"/>
      <c r="R722" s="110"/>
      <c r="S722" s="72"/>
      <c r="T722" s="111"/>
      <c r="U722" s="72"/>
      <c r="V722" s="112"/>
      <c r="W722" s="71"/>
      <c r="X722" s="72"/>
      <c r="Y722" s="112"/>
      <c r="Z722" s="72"/>
      <c r="AA722" s="75"/>
      <c r="AB722" s="169"/>
      <c r="AC722" s="72"/>
      <c r="AD722" s="170"/>
      <c r="AE722" s="72"/>
      <c r="AF722" s="170"/>
      <c r="AG722" s="71"/>
      <c r="AH722" s="72"/>
      <c r="AI722" s="170"/>
      <c r="AJ722" s="71"/>
      <c r="AK722" s="72"/>
      <c r="AL722" s="170"/>
      <c r="AM722" s="72"/>
      <c r="AN722" s="111"/>
      <c r="AO722" s="72"/>
      <c r="AP722" s="156"/>
      <c r="AQ722" s="72"/>
      <c r="AR722" s="156"/>
      <c r="AS722" s="72"/>
      <c r="AT722" s="160"/>
      <c r="AU722" s="72"/>
      <c r="AV722" s="156"/>
      <c r="AW722" s="71"/>
      <c r="AX722" s="72"/>
      <c r="AY722" s="111"/>
      <c r="AZ722" s="71"/>
      <c r="BA722" s="72"/>
      <c r="BB722" s="75"/>
    </row>
    <row r="723" ht="16.5" customHeight="1" outlineLevel="1">
      <c r="A723" s="75"/>
      <c r="B723" s="105"/>
      <c r="C723" s="106"/>
      <c r="D723" s="72"/>
      <c r="E723" s="107"/>
      <c r="F723" s="71"/>
      <c r="G723" s="107"/>
      <c r="H723" s="71"/>
      <c r="I723" s="107"/>
      <c r="J723" s="71"/>
      <c r="K723" s="71"/>
      <c r="L723" s="71"/>
      <c r="M723" s="72"/>
      <c r="N723" s="246"/>
      <c r="O723" s="72"/>
      <c r="P723" s="109"/>
      <c r="Q723" s="71"/>
      <c r="R723" s="110"/>
      <c r="S723" s="72"/>
      <c r="T723" s="111"/>
      <c r="U723" s="72"/>
      <c r="V723" s="112"/>
      <c r="W723" s="71"/>
      <c r="X723" s="72"/>
      <c r="Y723" s="112"/>
      <c r="Z723" s="72"/>
      <c r="AA723" s="75"/>
      <c r="AB723" s="169"/>
      <c r="AC723" s="72"/>
      <c r="AD723" s="170"/>
      <c r="AE723" s="72"/>
      <c r="AF723" s="170"/>
      <c r="AG723" s="71"/>
      <c r="AH723" s="72"/>
      <c r="AI723" s="170"/>
      <c r="AJ723" s="71"/>
      <c r="AK723" s="72"/>
      <c r="AL723" s="170"/>
      <c r="AM723" s="72"/>
      <c r="AN723" s="111"/>
      <c r="AO723" s="72"/>
      <c r="AP723" s="156"/>
      <c r="AQ723" s="72"/>
      <c r="AR723" s="156"/>
      <c r="AS723" s="72"/>
      <c r="AT723" s="160"/>
      <c r="AU723" s="72"/>
      <c r="AV723" s="156"/>
      <c r="AW723" s="71"/>
      <c r="AX723" s="72"/>
      <c r="AY723" s="111"/>
      <c r="AZ723" s="71"/>
      <c r="BA723" s="72"/>
      <c r="BB723" s="75"/>
    </row>
    <row r="724" ht="16.5" customHeight="1" outlineLevel="1">
      <c r="A724" s="75"/>
      <c r="B724" s="105"/>
      <c r="C724" s="106"/>
      <c r="D724" s="72"/>
      <c r="E724" s="107"/>
      <c r="F724" s="71"/>
      <c r="G724" s="107"/>
      <c r="H724" s="71"/>
      <c r="I724" s="107"/>
      <c r="J724" s="71"/>
      <c r="K724" s="71"/>
      <c r="L724" s="71"/>
      <c r="M724" s="72"/>
      <c r="N724" s="246"/>
      <c r="O724" s="72"/>
      <c r="P724" s="109"/>
      <c r="Q724" s="71"/>
      <c r="R724" s="110"/>
      <c r="S724" s="72"/>
      <c r="T724" s="111"/>
      <c r="U724" s="72"/>
      <c r="V724" s="112"/>
      <c r="W724" s="71"/>
      <c r="X724" s="72"/>
      <c r="Y724" s="112"/>
      <c r="Z724" s="72"/>
      <c r="AA724" s="75"/>
      <c r="AB724" s="169"/>
      <c r="AC724" s="72"/>
      <c r="AD724" s="170"/>
      <c r="AE724" s="72"/>
      <c r="AF724" s="170"/>
      <c r="AG724" s="71"/>
      <c r="AH724" s="72"/>
      <c r="AI724" s="170"/>
      <c r="AJ724" s="71"/>
      <c r="AK724" s="72"/>
      <c r="AL724" s="170"/>
      <c r="AM724" s="72"/>
      <c r="AN724" s="111"/>
      <c r="AO724" s="72"/>
      <c r="AP724" s="156"/>
      <c r="AQ724" s="72"/>
      <c r="AR724" s="156"/>
      <c r="AS724" s="72"/>
      <c r="AT724" s="160"/>
      <c r="AU724" s="72"/>
      <c r="AV724" s="156"/>
      <c r="AW724" s="71"/>
      <c r="AX724" s="72"/>
      <c r="AY724" s="111"/>
      <c r="AZ724" s="71"/>
      <c r="BA724" s="72"/>
      <c r="BB724" s="75"/>
    </row>
    <row r="725" ht="16.5" customHeight="1" outlineLevel="1">
      <c r="A725" s="75"/>
      <c r="B725" s="105"/>
      <c r="C725" s="106"/>
      <c r="D725" s="72"/>
      <c r="E725" s="107"/>
      <c r="F725" s="71"/>
      <c r="G725" s="107"/>
      <c r="H725" s="71"/>
      <c r="I725" s="107"/>
      <c r="J725" s="71"/>
      <c r="K725" s="71"/>
      <c r="L725" s="71"/>
      <c r="M725" s="72"/>
      <c r="N725" s="246"/>
      <c r="O725" s="72"/>
      <c r="P725" s="109"/>
      <c r="Q725" s="71"/>
      <c r="R725" s="110"/>
      <c r="S725" s="72"/>
      <c r="T725" s="111"/>
      <c r="U725" s="72"/>
      <c r="V725" s="112"/>
      <c r="W725" s="71"/>
      <c r="X725" s="72"/>
      <c r="Y725" s="112"/>
      <c r="Z725" s="72"/>
      <c r="AA725" s="75"/>
      <c r="AB725" s="169"/>
      <c r="AC725" s="72"/>
      <c r="AD725" s="170"/>
      <c r="AE725" s="72"/>
      <c r="AF725" s="170"/>
      <c r="AG725" s="71"/>
      <c r="AH725" s="72"/>
      <c r="AI725" s="170"/>
      <c r="AJ725" s="71"/>
      <c r="AK725" s="72"/>
      <c r="AL725" s="170"/>
      <c r="AM725" s="72"/>
      <c r="AN725" s="111"/>
      <c r="AO725" s="72"/>
      <c r="AP725" s="156"/>
      <c r="AQ725" s="72"/>
      <c r="AR725" s="156"/>
      <c r="AS725" s="72"/>
      <c r="AT725" s="160"/>
      <c r="AU725" s="72"/>
      <c r="AV725" s="156"/>
      <c r="AW725" s="71"/>
      <c r="AX725" s="72"/>
      <c r="AY725" s="111"/>
      <c r="AZ725" s="71"/>
      <c r="BA725" s="72"/>
      <c r="BB725" s="75"/>
    </row>
    <row r="726" ht="16.5" customHeight="1" outlineLevel="1">
      <c r="A726" s="75"/>
      <c r="B726" s="105"/>
      <c r="C726" s="106"/>
      <c r="D726" s="72"/>
      <c r="E726" s="107"/>
      <c r="F726" s="71"/>
      <c r="G726" s="107"/>
      <c r="H726" s="71"/>
      <c r="I726" s="107"/>
      <c r="J726" s="71"/>
      <c r="K726" s="71"/>
      <c r="L726" s="71"/>
      <c r="M726" s="72"/>
      <c r="N726" s="246"/>
      <c r="O726" s="72"/>
      <c r="P726" s="109"/>
      <c r="Q726" s="71"/>
      <c r="R726" s="110"/>
      <c r="S726" s="72"/>
      <c r="T726" s="111"/>
      <c r="U726" s="72"/>
      <c r="V726" s="112"/>
      <c r="W726" s="71"/>
      <c r="X726" s="72"/>
      <c r="Y726" s="112"/>
      <c r="Z726" s="72"/>
      <c r="AA726" s="75"/>
      <c r="AB726" s="169"/>
      <c r="AC726" s="72"/>
      <c r="AD726" s="170"/>
      <c r="AE726" s="72"/>
      <c r="AF726" s="170"/>
      <c r="AG726" s="71"/>
      <c r="AH726" s="72"/>
      <c r="AI726" s="170"/>
      <c r="AJ726" s="71"/>
      <c r="AK726" s="72"/>
      <c r="AL726" s="170"/>
      <c r="AM726" s="72"/>
      <c r="AN726" s="111"/>
      <c r="AO726" s="72"/>
      <c r="AP726" s="156"/>
      <c r="AQ726" s="72"/>
      <c r="AR726" s="156"/>
      <c r="AS726" s="72"/>
      <c r="AT726" s="160"/>
      <c r="AU726" s="72"/>
      <c r="AV726" s="156"/>
      <c r="AW726" s="71"/>
      <c r="AX726" s="72"/>
      <c r="AY726" s="111"/>
      <c r="AZ726" s="71"/>
      <c r="BA726" s="72"/>
      <c r="BB726" s="75"/>
    </row>
    <row r="727" ht="16.5" customHeight="1" outlineLevel="1">
      <c r="A727" s="75"/>
      <c r="B727" s="105"/>
      <c r="C727" s="106"/>
      <c r="D727" s="72"/>
      <c r="E727" s="107"/>
      <c r="F727" s="71"/>
      <c r="G727" s="107"/>
      <c r="H727" s="71"/>
      <c r="I727" s="107"/>
      <c r="J727" s="71"/>
      <c r="K727" s="71"/>
      <c r="L727" s="71"/>
      <c r="M727" s="72"/>
      <c r="N727" s="246"/>
      <c r="O727" s="72"/>
      <c r="P727" s="109"/>
      <c r="Q727" s="71"/>
      <c r="R727" s="110"/>
      <c r="S727" s="72"/>
      <c r="T727" s="111"/>
      <c r="U727" s="72"/>
      <c r="V727" s="112"/>
      <c r="W727" s="71"/>
      <c r="X727" s="72"/>
      <c r="Y727" s="112"/>
      <c r="Z727" s="72"/>
      <c r="AA727" s="75"/>
      <c r="AB727" s="169"/>
      <c r="AC727" s="72"/>
      <c r="AD727" s="170"/>
      <c r="AE727" s="72"/>
      <c r="AF727" s="170"/>
      <c r="AG727" s="71"/>
      <c r="AH727" s="72"/>
      <c r="AI727" s="170"/>
      <c r="AJ727" s="71"/>
      <c r="AK727" s="72"/>
      <c r="AL727" s="170"/>
      <c r="AM727" s="72"/>
      <c r="AN727" s="111"/>
      <c r="AO727" s="72"/>
      <c r="AP727" s="156"/>
      <c r="AQ727" s="72"/>
      <c r="AR727" s="156"/>
      <c r="AS727" s="72"/>
      <c r="AT727" s="160"/>
      <c r="AU727" s="72"/>
      <c r="AV727" s="156"/>
      <c r="AW727" s="71"/>
      <c r="AX727" s="72"/>
      <c r="AY727" s="111"/>
      <c r="AZ727" s="71"/>
      <c r="BA727" s="72"/>
      <c r="BB727" s="75"/>
    </row>
    <row r="728" ht="16.5" customHeight="1" outlineLevel="1">
      <c r="A728" s="75"/>
      <c r="B728" s="105"/>
      <c r="C728" s="106"/>
      <c r="D728" s="72"/>
      <c r="E728" s="107"/>
      <c r="F728" s="71"/>
      <c r="G728" s="107"/>
      <c r="H728" s="71"/>
      <c r="I728" s="107"/>
      <c r="J728" s="71"/>
      <c r="K728" s="71"/>
      <c r="L728" s="71"/>
      <c r="M728" s="72"/>
      <c r="N728" s="246"/>
      <c r="O728" s="72"/>
      <c r="P728" s="109"/>
      <c r="Q728" s="71"/>
      <c r="R728" s="110"/>
      <c r="S728" s="72"/>
      <c r="T728" s="111"/>
      <c r="U728" s="72"/>
      <c r="V728" s="112"/>
      <c r="W728" s="71"/>
      <c r="X728" s="72"/>
      <c r="Y728" s="112"/>
      <c r="Z728" s="72"/>
      <c r="AA728" s="75"/>
      <c r="AB728" s="169"/>
      <c r="AC728" s="72"/>
      <c r="AD728" s="170"/>
      <c r="AE728" s="72"/>
      <c r="AF728" s="170"/>
      <c r="AG728" s="71"/>
      <c r="AH728" s="72"/>
      <c r="AI728" s="170"/>
      <c r="AJ728" s="71"/>
      <c r="AK728" s="72"/>
      <c r="AL728" s="170"/>
      <c r="AM728" s="72"/>
      <c r="AN728" s="111"/>
      <c r="AO728" s="72"/>
      <c r="AP728" s="156"/>
      <c r="AQ728" s="72"/>
      <c r="AR728" s="156"/>
      <c r="AS728" s="72"/>
      <c r="AT728" s="160"/>
      <c r="AU728" s="72"/>
      <c r="AV728" s="156"/>
      <c r="AW728" s="71"/>
      <c r="AX728" s="72"/>
      <c r="AY728" s="111"/>
      <c r="AZ728" s="71"/>
      <c r="BA728" s="72"/>
      <c r="BB728" s="75"/>
    </row>
    <row r="729" ht="16.5" customHeight="1" outlineLevel="1">
      <c r="A729" s="75"/>
      <c r="B729" s="105"/>
      <c r="C729" s="106"/>
      <c r="D729" s="72"/>
      <c r="E729" s="107"/>
      <c r="F729" s="71"/>
      <c r="G729" s="107"/>
      <c r="H729" s="71"/>
      <c r="I729" s="107"/>
      <c r="J729" s="71"/>
      <c r="K729" s="71"/>
      <c r="L729" s="71"/>
      <c r="M729" s="72"/>
      <c r="N729" s="246"/>
      <c r="O729" s="72"/>
      <c r="P729" s="109"/>
      <c r="Q729" s="71"/>
      <c r="R729" s="110"/>
      <c r="S729" s="72"/>
      <c r="T729" s="111"/>
      <c r="U729" s="72"/>
      <c r="V729" s="112"/>
      <c r="W729" s="71"/>
      <c r="X729" s="72"/>
      <c r="Y729" s="112"/>
      <c r="Z729" s="72"/>
      <c r="AA729" s="75"/>
      <c r="AB729" s="169"/>
      <c r="AC729" s="72"/>
      <c r="AD729" s="170"/>
      <c r="AE729" s="72"/>
      <c r="AF729" s="170"/>
      <c r="AG729" s="71"/>
      <c r="AH729" s="72"/>
      <c r="AI729" s="170"/>
      <c r="AJ729" s="71"/>
      <c r="AK729" s="72"/>
      <c r="AL729" s="170"/>
      <c r="AM729" s="72"/>
      <c r="AN729" s="111"/>
      <c r="AO729" s="72"/>
      <c r="AP729" s="156"/>
      <c r="AQ729" s="72"/>
      <c r="AR729" s="156"/>
      <c r="AS729" s="72"/>
      <c r="AT729" s="160"/>
      <c r="AU729" s="72"/>
      <c r="AV729" s="156"/>
      <c r="AW729" s="71"/>
      <c r="AX729" s="72"/>
      <c r="AY729" s="111"/>
      <c r="AZ729" s="71"/>
      <c r="BA729" s="72"/>
      <c r="BB729" s="75"/>
    </row>
    <row r="730" ht="16.5" customHeight="1" outlineLevel="1">
      <c r="A730" s="75"/>
      <c r="B730" s="105"/>
      <c r="C730" s="106"/>
      <c r="D730" s="72"/>
      <c r="E730" s="107"/>
      <c r="F730" s="71"/>
      <c r="G730" s="107"/>
      <c r="H730" s="71"/>
      <c r="I730" s="107"/>
      <c r="J730" s="71"/>
      <c r="K730" s="71"/>
      <c r="L730" s="71"/>
      <c r="M730" s="72"/>
      <c r="N730" s="246"/>
      <c r="O730" s="72"/>
      <c r="P730" s="109"/>
      <c r="Q730" s="71"/>
      <c r="R730" s="110"/>
      <c r="S730" s="72"/>
      <c r="T730" s="111"/>
      <c r="U730" s="72"/>
      <c r="V730" s="112"/>
      <c r="W730" s="71"/>
      <c r="X730" s="72"/>
      <c r="Y730" s="112"/>
      <c r="Z730" s="72"/>
      <c r="AA730" s="75"/>
      <c r="AB730" s="169"/>
      <c r="AC730" s="72"/>
      <c r="AD730" s="170"/>
      <c r="AE730" s="72"/>
      <c r="AF730" s="170"/>
      <c r="AG730" s="71"/>
      <c r="AH730" s="72"/>
      <c r="AI730" s="170"/>
      <c r="AJ730" s="71"/>
      <c r="AK730" s="72"/>
      <c r="AL730" s="170"/>
      <c r="AM730" s="72"/>
      <c r="AN730" s="111"/>
      <c r="AO730" s="72"/>
      <c r="AP730" s="156"/>
      <c r="AQ730" s="72"/>
      <c r="AR730" s="156"/>
      <c r="AS730" s="72"/>
      <c r="AT730" s="160"/>
      <c r="AU730" s="72"/>
      <c r="AV730" s="156"/>
      <c r="AW730" s="71"/>
      <c r="AX730" s="72"/>
      <c r="AY730" s="111"/>
      <c r="AZ730" s="71"/>
      <c r="BA730" s="72"/>
      <c r="BB730" s="75"/>
    </row>
    <row r="731" ht="16.5" customHeight="1" outlineLevel="1">
      <c r="A731" s="75"/>
      <c r="B731" s="105"/>
      <c r="C731" s="106"/>
      <c r="D731" s="72"/>
      <c r="E731" s="107"/>
      <c r="F731" s="71"/>
      <c r="G731" s="107"/>
      <c r="H731" s="71"/>
      <c r="I731" s="107"/>
      <c r="J731" s="71"/>
      <c r="K731" s="71"/>
      <c r="L731" s="71"/>
      <c r="M731" s="72"/>
      <c r="N731" s="246"/>
      <c r="O731" s="72"/>
      <c r="P731" s="109"/>
      <c r="Q731" s="71"/>
      <c r="R731" s="110"/>
      <c r="S731" s="72"/>
      <c r="T731" s="111"/>
      <c r="U731" s="72"/>
      <c r="V731" s="112"/>
      <c r="W731" s="71"/>
      <c r="X731" s="72"/>
      <c r="Y731" s="112"/>
      <c r="Z731" s="72"/>
      <c r="AA731" s="75"/>
      <c r="AB731" s="169"/>
      <c r="AC731" s="72"/>
      <c r="AD731" s="170"/>
      <c r="AE731" s="72"/>
      <c r="AF731" s="170"/>
      <c r="AG731" s="71"/>
      <c r="AH731" s="72"/>
      <c r="AI731" s="170"/>
      <c r="AJ731" s="71"/>
      <c r="AK731" s="72"/>
      <c r="AL731" s="170"/>
      <c r="AM731" s="72"/>
      <c r="AN731" s="111"/>
      <c r="AO731" s="72"/>
      <c r="AP731" s="156"/>
      <c r="AQ731" s="72"/>
      <c r="AR731" s="156"/>
      <c r="AS731" s="72"/>
      <c r="AT731" s="160"/>
      <c r="AU731" s="72"/>
      <c r="AV731" s="156"/>
      <c r="AW731" s="71"/>
      <c r="AX731" s="72"/>
      <c r="AY731" s="111"/>
      <c r="AZ731" s="71"/>
      <c r="BA731" s="72"/>
      <c r="BB731" s="75"/>
    </row>
    <row r="732" ht="16.5" customHeight="1" outlineLevel="1">
      <c r="A732" s="75"/>
      <c r="B732" s="105"/>
      <c r="C732" s="106"/>
      <c r="D732" s="72"/>
      <c r="E732" s="107"/>
      <c r="F732" s="71"/>
      <c r="G732" s="107"/>
      <c r="H732" s="71"/>
      <c r="I732" s="107"/>
      <c r="J732" s="71"/>
      <c r="K732" s="71"/>
      <c r="L732" s="71"/>
      <c r="M732" s="72"/>
      <c r="N732" s="246"/>
      <c r="O732" s="72"/>
      <c r="P732" s="109"/>
      <c r="Q732" s="71"/>
      <c r="R732" s="110"/>
      <c r="S732" s="72"/>
      <c r="T732" s="111"/>
      <c r="U732" s="72"/>
      <c r="V732" s="112"/>
      <c r="W732" s="71"/>
      <c r="X732" s="72"/>
      <c r="Y732" s="112"/>
      <c r="Z732" s="72"/>
      <c r="AA732" s="75"/>
      <c r="AB732" s="169"/>
      <c r="AC732" s="72"/>
      <c r="AD732" s="170"/>
      <c r="AE732" s="72"/>
      <c r="AF732" s="170"/>
      <c r="AG732" s="71"/>
      <c r="AH732" s="72"/>
      <c r="AI732" s="170"/>
      <c r="AJ732" s="71"/>
      <c r="AK732" s="72"/>
      <c r="AL732" s="170"/>
      <c r="AM732" s="72"/>
      <c r="AN732" s="111"/>
      <c r="AO732" s="72"/>
      <c r="AP732" s="156"/>
      <c r="AQ732" s="72"/>
      <c r="AR732" s="156"/>
      <c r="AS732" s="72"/>
      <c r="AT732" s="160"/>
      <c r="AU732" s="72"/>
      <c r="AV732" s="156"/>
      <c r="AW732" s="71"/>
      <c r="AX732" s="72"/>
      <c r="AY732" s="111"/>
      <c r="AZ732" s="71"/>
      <c r="BA732" s="72"/>
      <c r="BB732" s="75"/>
    </row>
    <row r="733" ht="16.5" customHeight="1" outlineLevel="1">
      <c r="A733" s="75"/>
      <c r="B733" s="105"/>
      <c r="C733" s="106"/>
      <c r="D733" s="72"/>
      <c r="E733" s="107"/>
      <c r="F733" s="71"/>
      <c r="G733" s="107"/>
      <c r="H733" s="71"/>
      <c r="I733" s="107"/>
      <c r="J733" s="71"/>
      <c r="K733" s="71"/>
      <c r="L733" s="71"/>
      <c r="M733" s="72"/>
      <c r="N733" s="246"/>
      <c r="O733" s="72"/>
      <c r="P733" s="109"/>
      <c r="Q733" s="71"/>
      <c r="R733" s="110"/>
      <c r="S733" s="72"/>
      <c r="T733" s="111"/>
      <c r="U733" s="72"/>
      <c r="V733" s="112"/>
      <c r="W733" s="71"/>
      <c r="X733" s="72"/>
      <c r="Y733" s="112"/>
      <c r="Z733" s="72"/>
      <c r="AA733" s="75"/>
      <c r="AB733" s="169"/>
      <c r="AC733" s="72"/>
      <c r="AD733" s="170"/>
      <c r="AE733" s="72"/>
      <c r="AF733" s="170"/>
      <c r="AG733" s="71"/>
      <c r="AH733" s="72"/>
      <c r="AI733" s="170"/>
      <c r="AJ733" s="71"/>
      <c r="AK733" s="72"/>
      <c r="AL733" s="170"/>
      <c r="AM733" s="72"/>
      <c r="AN733" s="111"/>
      <c r="AO733" s="72"/>
      <c r="AP733" s="156"/>
      <c r="AQ733" s="72"/>
      <c r="AR733" s="156"/>
      <c r="AS733" s="72"/>
      <c r="AT733" s="160"/>
      <c r="AU733" s="72"/>
      <c r="AV733" s="156"/>
      <c r="AW733" s="71"/>
      <c r="AX733" s="72"/>
      <c r="AY733" s="111"/>
      <c r="AZ733" s="71"/>
      <c r="BA733" s="72"/>
      <c r="BB733" s="75"/>
    </row>
    <row r="734" ht="16.5" customHeight="1" outlineLevel="1">
      <c r="A734" s="75"/>
      <c r="B734" s="105"/>
      <c r="C734" s="106"/>
      <c r="D734" s="72"/>
      <c r="E734" s="107"/>
      <c r="F734" s="71"/>
      <c r="G734" s="107"/>
      <c r="H734" s="71"/>
      <c r="I734" s="107"/>
      <c r="J734" s="71"/>
      <c r="K734" s="71"/>
      <c r="L734" s="71"/>
      <c r="M734" s="72"/>
      <c r="N734" s="246"/>
      <c r="O734" s="72"/>
      <c r="P734" s="109"/>
      <c r="Q734" s="71"/>
      <c r="R734" s="110"/>
      <c r="S734" s="72"/>
      <c r="T734" s="111"/>
      <c r="U734" s="72"/>
      <c r="V734" s="112"/>
      <c r="W734" s="71"/>
      <c r="X734" s="72"/>
      <c r="Y734" s="112"/>
      <c r="Z734" s="72"/>
      <c r="AA734" s="75"/>
      <c r="AB734" s="169"/>
      <c r="AC734" s="72"/>
      <c r="AD734" s="170"/>
      <c r="AE734" s="72"/>
      <c r="AF734" s="170"/>
      <c r="AG734" s="71"/>
      <c r="AH734" s="72"/>
      <c r="AI734" s="170"/>
      <c r="AJ734" s="71"/>
      <c r="AK734" s="72"/>
      <c r="AL734" s="170"/>
      <c r="AM734" s="72"/>
      <c r="AN734" s="111"/>
      <c r="AO734" s="72"/>
      <c r="AP734" s="156"/>
      <c r="AQ734" s="72"/>
      <c r="AR734" s="156"/>
      <c r="AS734" s="72"/>
      <c r="AT734" s="160"/>
      <c r="AU734" s="72"/>
      <c r="AV734" s="156"/>
      <c r="AW734" s="71"/>
      <c r="AX734" s="72"/>
      <c r="AY734" s="111"/>
      <c r="AZ734" s="71"/>
      <c r="BA734" s="72"/>
      <c r="BB734" s="75"/>
    </row>
    <row r="735" ht="16.5" customHeight="1" outlineLevel="1">
      <c r="A735" s="75"/>
      <c r="B735" s="105"/>
      <c r="C735" s="106"/>
      <c r="D735" s="72"/>
      <c r="E735" s="107"/>
      <c r="F735" s="71"/>
      <c r="G735" s="107"/>
      <c r="H735" s="71"/>
      <c r="I735" s="107"/>
      <c r="J735" s="71"/>
      <c r="K735" s="71"/>
      <c r="L735" s="71"/>
      <c r="M735" s="72"/>
      <c r="N735" s="246"/>
      <c r="O735" s="72"/>
      <c r="P735" s="109"/>
      <c r="Q735" s="71"/>
      <c r="R735" s="110"/>
      <c r="S735" s="72"/>
      <c r="T735" s="111"/>
      <c r="U735" s="72"/>
      <c r="V735" s="112"/>
      <c r="W735" s="71"/>
      <c r="X735" s="72"/>
      <c r="Y735" s="112"/>
      <c r="Z735" s="72"/>
      <c r="AA735" s="75"/>
      <c r="AB735" s="169"/>
      <c r="AC735" s="72"/>
      <c r="AD735" s="170"/>
      <c r="AE735" s="72"/>
      <c r="AF735" s="170"/>
      <c r="AG735" s="71"/>
      <c r="AH735" s="72"/>
      <c r="AI735" s="170"/>
      <c r="AJ735" s="71"/>
      <c r="AK735" s="72"/>
      <c r="AL735" s="170"/>
      <c r="AM735" s="72"/>
      <c r="AN735" s="111"/>
      <c r="AO735" s="72"/>
      <c r="AP735" s="156"/>
      <c r="AQ735" s="72"/>
      <c r="AR735" s="156"/>
      <c r="AS735" s="72"/>
      <c r="AT735" s="160"/>
      <c r="AU735" s="72"/>
      <c r="AV735" s="156"/>
      <c r="AW735" s="71"/>
      <c r="AX735" s="72"/>
      <c r="AY735" s="111"/>
      <c r="AZ735" s="71"/>
      <c r="BA735" s="72"/>
      <c r="BB735" s="75"/>
    </row>
    <row r="736" ht="16.5" customHeight="1" outlineLevel="1">
      <c r="A736" s="75"/>
      <c r="B736" s="105"/>
      <c r="C736" s="106"/>
      <c r="D736" s="72"/>
      <c r="E736" s="107"/>
      <c r="F736" s="71"/>
      <c r="G736" s="107"/>
      <c r="H736" s="71"/>
      <c r="I736" s="107"/>
      <c r="J736" s="71"/>
      <c r="K736" s="71"/>
      <c r="L736" s="71"/>
      <c r="M736" s="72"/>
      <c r="N736" s="246"/>
      <c r="O736" s="72"/>
      <c r="P736" s="109"/>
      <c r="Q736" s="71"/>
      <c r="R736" s="110"/>
      <c r="S736" s="72"/>
      <c r="T736" s="111"/>
      <c r="U736" s="72"/>
      <c r="V736" s="112"/>
      <c r="W736" s="71"/>
      <c r="X736" s="72"/>
      <c r="Y736" s="112"/>
      <c r="Z736" s="72"/>
      <c r="AA736" s="75"/>
      <c r="AB736" s="169"/>
      <c r="AC736" s="72"/>
      <c r="AD736" s="170"/>
      <c r="AE736" s="72"/>
      <c r="AF736" s="170"/>
      <c r="AG736" s="71"/>
      <c r="AH736" s="72"/>
      <c r="AI736" s="170"/>
      <c r="AJ736" s="71"/>
      <c r="AK736" s="72"/>
      <c r="AL736" s="170"/>
      <c r="AM736" s="72"/>
      <c r="AN736" s="111"/>
      <c r="AO736" s="72"/>
      <c r="AP736" s="156"/>
      <c r="AQ736" s="72"/>
      <c r="AR736" s="156"/>
      <c r="AS736" s="72"/>
      <c r="AT736" s="160"/>
      <c r="AU736" s="72"/>
      <c r="AV736" s="156"/>
      <c r="AW736" s="71"/>
      <c r="AX736" s="72"/>
      <c r="AY736" s="111"/>
      <c r="AZ736" s="71"/>
      <c r="BA736" s="72"/>
      <c r="BB736" s="75"/>
    </row>
    <row r="737" ht="16.5" customHeight="1" outlineLevel="1">
      <c r="A737" s="75"/>
      <c r="B737" s="105"/>
      <c r="C737" s="106"/>
      <c r="D737" s="72"/>
      <c r="E737" s="107"/>
      <c r="F737" s="71"/>
      <c r="G737" s="107"/>
      <c r="H737" s="71"/>
      <c r="I737" s="107"/>
      <c r="J737" s="71"/>
      <c r="K737" s="71"/>
      <c r="L737" s="71"/>
      <c r="M737" s="72"/>
      <c r="N737" s="246"/>
      <c r="O737" s="72"/>
      <c r="P737" s="109"/>
      <c r="Q737" s="71"/>
      <c r="R737" s="110"/>
      <c r="S737" s="72"/>
      <c r="T737" s="111"/>
      <c r="U737" s="72"/>
      <c r="V737" s="112"/>
      <c r="W737" s="71"/>
      <c r="X737" s="72"/>
      <c r="Y737" s="112"/>
      <c r="Z737" s="72"/>
      <c r="AA737" s="75"/>
      <c r="AB737" s="169"/>
      <c r="AC737" s="72"/>
      <c r="AD737" s="170"/>
      <c r="AE737" s="72"/>
      <c r="AF737" s="170"/>
      <c r="AG737" s="71"/>
      <c r="AH737" s="72"/>
      <c r="AI737" s="170"/>
      <c r="AJ737" s="71"/>
      <c r="AK737" s="72"/>
      <c r="AL737" s="170"/>
      <c r="AM737" s="72"/>
      <c r="AN737" s="111"/>
      <c r="AO737" s="72"/>
      <c r="AP737" s="156"/>
      <c r="AQ737" s="72"/>
      <c r="AR737" s="156"/>
      <c r="AS737" s="72"/>
      <c r="AT737" s="160"/>
      <c r="AU737" s="72"/>
      <c r="AV737" s="156"/>
      <c r="AW737" s="71"/>
      <c r="AX737" s="72"/>
      <c r="AY737" s="111"/>
      <c r="AZ737" s="71"/>
      <c r="BA737" s="72"/>
      <c r="BB737" s="75"/>
    </row>
    <row r="738" ht="16.5" customHeight="1" outlineLevel="1">
      <c r="A738" s="75"/>
      <c r="B738" s="105"/>
      <c r="C738" s="106"/>
      <c r="D738" s="72"/>
      <c r="E738" s="107"/>
      <c r="F738" s="71"/>
      <c r="G738" s="107"/>
      <c r="H738" s="71"/>
      <c r="I738" s="107"/>
      <c r="J738" s="71"/>
      <c r="K738" s="71"/>
      <c r="L738" s="71"/>
      <c r="M738" s="72"/>
      <c r="N738" s="246"/>
      <c r="O738" s="72"/>
      <c r="P738" s="109"/>
      <c r="Q738" s="71"/>
      <c r="R738" s="110"/>
      <c r="S738" s="72"/>
      <c r="T738" s="111"/>
      <c r="U738" s="72"/>
      <c r="V738" s="112"/>
      <c r="W738" s="71"/>
      <c r="X738" s="72"/>
      <c r="Y738" s="112"/>
      <c r="Z738" s="72"/>
      <c r="AA738" s="75"/>
      <c r="AB738" s="169"/>
      <c r="AC738" s="72"/>
      <c r="AD738" s="170"/>
      <c r="AE738" s="72"/>
      <c r="AF738" s="170"/>
      <c r="AG738" s="71"/>
      <c r="AH738" s="72"/>
      <c r="AI738" s="170"/>
      <c r="AJ738" s="71"/>
      <c r="AK738" s="72"/>
      <c r="AL738" s="170"/>
      <c r="AM738" s="72"/>
      <c r="AN738" s="111"/>
      <c r="AO738" s="72"/>
      <c r="AP738" s="156"/>
      <c r="AQ738" s="72"/>
      <c r="AR738" s="156"/>
      <c r="AS738" s="72"/>
      <c r="AT738" s="160"/>
      <c r="AU738" s="72"/>
      <c r="AV738" s="156"/>
      <c r="AW738" s="71"/>
      <c r="AX738" s="72"/>
      <c r="AY738" s="111"/>
      <c r="AZ738" s="71"/>
      <c r="BA738" s="72"/>
      <c r="BB738" s="75"/>
    </row>
    <row r="739" ht="16.5" customHeight="1" outlineLevel="1">
      <c r="A739" s="75"/>
      <c r="B739" s="105"/>
      <c r="C739" s="106"/>
      <c r="D739" s="72"/>
      <c r="E739" s="107"/>
      <c r="F739" s="71"/>
      <c r="G739" s="107"/>
      <c r="H739" s="71"/>
      <c r="I739" s="107"/>
      <c r="J739" s="71"/>
      <c r="K739" s="71"/>
      <c r="L739" s="71"/>
      <c r="M739" s="72"/>
      <c r="N739" s="246"/>
      <c r="O739" s="72"/>
      <c r="P739" s="109"/>
      <c r="Q739" s="71"/>
      <c r="R739" s="110"/>
      <c r="S739" s="72"/>
      <c r="T739" s="111"/>
      <c r="U739" s="72"/>
      <c r="V739" s="112"/>
      <c r="W739" s="71"/>
      <c r="X739" s="72"/>
      <c r="Y739" s="112"/>
      <c r="Z739" s="72"/>
      <c r="AA739" s="75"/>
      <c r="AB739" s="169"/>
      <c r="AC739" s="72"/>
      <c r="AD739" s="170"/>
      <c r="AE739" s="72"/>
      <c r="AF739" s="170"/>
      <c r="AG739" s="71"/>
      <c r="AH739" s="72"/>
      <c r="AI739" s="170"/>
      <c r="AJ739" s="71"/>
      <c r="AK739" s="72"/>
      <c r="AL739" s="170"/>
      <c r="AM739" s="72"/>
      <c r="AN739" s="111"/>
      <c r="AO739" s="72"/>
      <c r="AP739" s="156"/>
      <c r="AQ739" s="72"/>
      <c r="AR739" s="156"/>
      <c r="AS739" s="72"/>
      <c r="AT739" s="160"/>
      <c r="AU739" s="72"/>
      <c r="AV739" s="156"/>
      <c r="AW739" s="71"/>
      <c r="AX739" s="72"/>
      <c r="AY739" s="111"/>
      <c r="AZ739" s="71"/>
      <c r="BA739" s="72"/>
      <c r="BB739" s="75"/>
    </row>
    <row r="740" ht="16.5" customHeight="1" outlineLevel="1">
      <c r="A740" s="75"/>
      <c r="B740" s="105"/>
      <c r="C740" s="106"/>
      <c r="D740" s="72"/>
      <c r="E740" s="107"/>
      <c r="F740" s="71"/>
      <c r="G740" s="107"/>
      <c r="H740" s="71"/>
      <c r="I740" s="107"/>
      <c r="J740" s="71"/>
      <c r="K740" s="71"/>
      <c r="L740" s="71"/>
      <c r="M740" s="72"/>
      <c r="N740" s="246"/>
      <c r="O740" s="72"/>
      <c r="P740" s="109"/>
      <c r="Q740" s="71"/>
      <c r="R740" s="110"/>
      <c r="S740" s="72"/>
      <c r="T740" s="111"/>
      <c r="U740" s="72"/>
      <c r="V740" s="112"/>
      <c r="W740" s="71"/>
      <c r="X740" s="72"/>
      <c r="Y740" s="112"/>
      <c r="Z740" s="72"/>
      <c r="AA740" s="75"/>
      <c r="AB740" s="169"/>
      <c r="AC740" s="72"/>
      <c r="AD740" s="170"/>
      <c r="AE740" s="72"/>
      <c r="AF740" s="170"/>
      <c r="AG740" s="71"/>
      <c r="AH740" s="72"/>
      <c r="AI740" s="170"/>
      <c r="AJ740" s="71"/>
      <c r="AK740" s="72"/>
      <c r="AL740" s="170"/>
      <c r="AM740" s="72"/>
      <c r="AN740" s="111"/>
      <c r="AO740" s="72"/>
      <c r="AP740" s="156"/>
      <c r="AQ740" s="72"/>
      <c r="AR740" s="156"/>
      <c r="AS740" s="72"/>
      <c r="AT740" s="160"/>
      <c r="AU740" s="72"/>
      <c r="AV740" s="156"/>
      <c r="AW740" s="71"/>
      <c r="AX740" s="72"/>
      <c r="AY740" s="111"/>
      <c r="AZ740" s="71"/>
      <c r="BA740" s="72"/>
      <c r="BB740" s="75"/>
    </row>
    <row r="741" ht="16.5" customHeight="1" outlineLevel="1">
      <c r="A741" s="75"/>
      <c r="B741" s="105"/>
      <c r="C741" s="106"/>
      <c r="D741" s="72"/>
      <c r="E741" s="107"/>
      <c r="F741" s="71"/>
      <c r="G741" s="107"/>
      <c r="H741" s="71"/>
      <c r="I741" s="107"/>
      <c r="J741" s="71"/>
      <c r="K741" s="71"/>
      <c r="L741" s="71"/>
      <c r="M741" s="72"/>
      <c r="N741" s="246"/>
      <c r="O741" s="72"/>
      <c r="P741" s="109"/>
      <c r="Q741" s="71"/>
      <c r="R741" s="110"/>
      <c r="S741" s="72"/>
      <c r="T741" s="111"/>
      <c r="U741" s="72"/>
      <c r="V741" s="112"/>
      <c r="W741" s="71"/>
      <c r="X741" s="72"/>
      <c r="Y741" s="112"/>
      <c r="Z741" s="72"/>
      <c r="AA741" s="75"/>
      <c r="AB741" s="169"/>
      <c r="AC741" s="72"/>
      <c r="AD741" s="170"/>
      <c r="AE741" s="72"/>
      <c r="AF741" s="170"/>
      <c r="AG741" s="71"/>
      <c r="AH741" s="72"/>
      <c r="AI741" s="170"/>
      <c r="AJ741" s="71"/>
      <c r="AK741" s="72"/>
      <c r="AL741" s="170"/>
      <c r="AM741" s="72"/>
      <c r="AN741" s="111"/>
      <c r="AO741" s="72"/>
      <c r="AP741" s="156"/>
      <c r="AQ741" s="72"/>
      <c r="AR741" s="156"/>
      <c r="AS741" s="72"/>
      <c r="AT741" s="160"/>
      <c r="AU741" s="72"/>
      <c r="AV741" s="156"/>
      <c r="AW741" s="71"/>
      <c r="AX741" s="72"/>
      <c r="AY741" s="111"/>
      <c r="AZ741" s="71"/>
      <c r="BA741" s="72"/>
      <c r="BB741" s="75"/>
    </row>
    <row r="742" ht="16.5" customHeight="1" outlineLevel="1">
      <c r="A742" s="75"/>
      <c r="B742" s="105"/>
      <c r="C742" s="106"/>
      <c r="D742" s="72"/>
      <c r="E742" s="107"/>
      <c r="F742" s="71"/>
      <c r="G742" s="107"/>
      <c r="H742" s="71"/>
      <c r="I742" s="107"/>
      <c r="J742" s="71"/>
      <c r="K742" s="71"/>
      <c r="L742" s="71"/>
      <c r="M742" s="72"/>
      <c r="N742" s="246"/>
      <c r="O742" s="72"/>
      <c r="P742" s="109"/>
      <c r="Q742" s="71"/>
      <c r="R742" s="110"/>
      <c r="S742" s="72"/>
      <c r="T742" s="111"/>
      <c r="U742" s="72"/>
      <c r="V742" s="112"/>
      <c r="W742" s="71"/>
      <c r="X742" s="72"/>
      <c r="Y742" s="112"/>
      <c r="Z742" s="72"/>
      <c r="AA742" s="75"/>
      <c r="AB742" s="169"/>
      <c r="AC742" s="72"/>
      <c r="AD742" s="170"/>
      <c r="AE742" s="72"/>
      <c r="AF742" s="170"/>
      <c r="AG742" s="71"/>
      <c r="AH742" s="72"/>
      <c r="AI742" s="170"/>
      <c r="AJ742" s="71"/>
      <c r="AK742" s="72"/>
      <c r="AL742" s="170"/>
      <c r="AM742" s="72"/>
      <c r="AN742" s="111"/>
      <c r="AO742" s="72"/>
      <c r="AP742" s="156"/>
      <c r="AQ742" s="72"/>
      <c r="AR742" s="156"/>
      <c r="AS742" s="72"/>
      <c r="AT742" s="160"/>
      <c r="AU742" s="72"/>
      <c r="AV742" s="156"/>
      <c r="AW742" s="71"/>
      <c r="AX742" s="72"/>
      <c r="AY742" s="111"/>
      <c r="AZ742" s="71"/>
      <c r="BA742" s="72"/>
      <c r="BB742" s="75"/>
    </row>
    <row r="743" ht="16.5" customHeight="1" outlineLevel="1">
      <c r="A743" s="75"/>
      <c r="B743" s="105"/>
      <c r="C743" s="106"/>
      <c r="D743" s="72"/>
      <c r="E743" s="107"/>
      <c r="F743" s="71"/>
      <c r="G743" s="107"/>
      <c r="H743" s="71"/>
      <c r="I743" s="107"/>
      <c r="J743" s="71"/>
      <c r="K743" s="71"/>
      <c r="L743" s="71"/>
      <c r="M743" s="72"/>
      <c r="N743" s="246"/>
      <c r="O743" s="72"/>
      <c r="P743" s="109"/>
      <c r="Q743" s="71"/>
      <c r="R743" s="110"/>
      <c r="S743" s="72"/>
      <c r="T743" s="111"/>
      <c r="U743" s="72"/>
      <c r="V743" s="112"/>
      <c r="W743" s="71"/>
      <c r="X743" s="72"/>
      <c r="Y743" s="112"/>
      <c r="Z743" s="72"/>
      <c r="AA743" s="75"/>
      <c r="AB743" s="169"/>
      <c r="AC743" s="72"/>
      <c r="AD743" s="170"/>
      <c r="AE743" s="72"/>
      <c r="AF743" s="170"/>
      <c r="AG743" s="71"/>
      <c r="AH743" s="72"/>
      <c r="AI743" s="170"/>
      <c r="AJ743" s="71"/>
      <c r="AK743" s="72"/>
      <c r="AL743" s="170"/>
      <c r="AM743" s="72"/>
      <c r="AN743" s="111"/>
      <c r="AO743" s="72"/>
      <c r="AP743" s="156"/>
      <c r="AQ743" s="72"/>
      <c r="AR743" s="156"/>
      <c r="AS743" s="72"/>
      <c r="AT743" s="160"/>
      <c r="AU743" s="72"/>
      <c r="AV743" s="156"/>
      <c r="AW743" s="71"/>
      <c r="AX743" s="72"/>
      <c r="AY743" s="111"/>
      <c r="AZ743" s="71"/>
      <c r="BA743" s="72"/>
      <c r="BB743" s="75"/>
    </row>
    <row r="744" ht="16.5" customHeight="1" outlineLevel="1">
      <c r="A744" s="75"/>
      <c r="B744" s="105"/>
      <c r="C744" s="106"/>
      <c r="D744" s="72"/>
      <c r="E744" s="107"/>
      <c r="F744" s="71"/>
      <c r="G744" s="107"/>
      <c r="H744" s="71"/>
      <c r="I744" s="107"/>
      <c r="J744" s="71"/>
      <c r="K744" s="71"/>
      <c r="L744" s="71"/>
      <c r="M744" s="72"/>
      <c r="N744" s="246"/>
      <c r="O744" s="72"/>
      <c r="P744" s="109"/>
      <c r="Q744" s="71"/>
      <c r="R744" s="110"/>
      <c r="S744" s="72"/>
      <c r="T744" s="111"/>
      <c r="U744" s="72"/>
      <c r="V744" s="112"/>
      <c r="W744" s="71"/>
      <c r="X744" s="72"/>
      <c r="Y744" s="112"/>
      <c r="Z744" s="72"/>
      <c r="AA744" s="75"/>
      <c r="AB744" s="169"/>
      <c r="AC744" s="72"/>
      <c r="AD744" s="170"/>
      <c r="AE744" s="72"/>
      <c r="AF744" s="170"/>
      <c r="AG744" s="71"/>
      <c r="AH744" s="72"/>
      <c r="AI744" s="170"/>
      <c r="AJ744" s="71"/>
      <c r="AK744" s="72"/>
      <c r="AL744" s="170"/>
      <c r="AM744" s="72"/>
      <c r="AN744" s="111"/>
      <c r="AO744" s="72"/>
      <c r="AP744" s="156"/>
      <c r="AQ744" s="72"/>
      <c r="AR744" s="156"/>
      <c r="AS744" s="72"/>
      <c r="AT744" s="160"/>
      <c r="AU744" s="72"/>
      <c r="AV744" s="156"/>
      <c r="AW744" s="71"/>
      <c r="AX744" s="72"/>
      <c r="AY744" s="111"/>
      <c r="AZ744" s="71"/>
      <c r="BA744" s="72"/>
      <c r="BB744" s="75"/>
    </row>
    <row r="745" ht="16.5" customHeight="1" outlineLevel="1">
      <c r="A745" s="75"/>
      <c r="B745" s="105"/>
      <c r="C745" s="106"/>
      <c r="D745" s="72"/>
      <c r="E745" s="107"/>
      <c r="F745" s="71"/>
      <c r="G745" s="107"/>
      <c r="H745" s="71"/>
      <c r="I745" s="107"/>
      <c r="J745" s="71"/>
      <c r="K745" s="71"/>
      <c r="L745" s="71"/>
      <c r="M745" s="72"/>
      <c r="N745" s="246"/>
      <c r="O745" s="72"/>
      <c r="P745" s="109"/>
      <c r="Q745" s="71"/>
      <c r="R745" s="110"/>
      <c r="S745" s="72"/>
      <c r="T745" s="111"/>
      <c r="U745" s="72"/>
      <c r="V745" s="112"/>
      <c r="W745" s="71"/>
      <c r="X745" s="72"/>
      <c r="Y745" s="112"/>
      <c r="Z745" s="72"/>
      <c r="AA745" s="75"/>
      <c r="AB745" s="169"/>
      <c r="AC745" s="72"/>
      <c r="AD745" s="170"/>
      <c r="AE745" s="72"/>
      <c r="AF745" s="170"/>
      <c r="AG745" s="71"/>
      <c r="AH745" s="72"/>
      <c r="AI745" s="170"/>
      <c r="AJ745" s="71"/>
      <c r="AK745" s="72"/>
      <c r="AL745" s="170"/>
      <c r="AM745" s="72"/>
      <c r="AN745" s="111"/>
      <c r="AO745" s="72"/>
      <c r="AP745" s="156"/>
      <c r="AQ745" s="72"/>
      <c r="AR745" s="156"/>
      <c r="AS745" s="72"/>
      <c r="AT745" s="160"/>
      <c r="AU745" s="72"/>
      <c r="AV745" s="156"/>
      <c r="AW745" s="71"/>
      <c r="AX745" s="72"/>
      <c r="AY745" s="111"/>
      <c r="AZ745" s="71"/>
      <c r="BA745" s="72"/>
      <c r="BB745" s="75"/>
    </row>
    <row r="746" ht="16.5" customHeight="1" outlineLevel="1">
      <c r="A746" s="75"/>
      <c r="B746" s="105"/>
      <c r="C746" s="106"/>
      <c r="D746" s="72"/>
      <c r="E746" s="107"/>
      <c r="F746" s="71"/>
      <c r="G746" s="107"/>
      <c r="H746" s="71"/>
      <c r="I746" s="107"/>
      <c r="J746" s="71"/>
      <c r="K746" s="71"/>
      <c r="L746" s="71"/>
      <c r="M746" s="72"/>
      <c r="N746" s="246"/>
      <c r="O746" s="72"/>
      <c r="P746" s="109"/>
      <c r="Q746" s="71"/>
      <c r="R746" s="110"/>
      <c r="S746" s="72"/>
      <c r="T746" s="111"/>
      <c r="U746" s="72"/>
      <c r="V746" s="112"/>
      <c r="W746" s="71"/>
      <c r="X746" s="72"/>
      <c r="Y746" s="112"/>
      <c r="Z746" s="72"/>
      <c r="AA746" s="75"/>
      <c r="AB746" s="169"/>
      <c r="AC746" s="72"/>
      <c r="AD746" s="170"/>
      <c r="AE746" s="72"/>
      <c r="AF746" s="170"/>
      <c r="AG746" s="71"/>
      <c r="AH746" s="72"/>
      <c r="AI746" s="170"/>
      <c r="AJ746" s="71"/>
      <c r="AK746" s="72"/>
      <c r="AL746" s="170"/>
      <c r="AM746" s="72"/>
      <c r="AN746" s="111"/>
      <c r="AO746" s="72"/>
      <c r="AP746" s="156"/>
      <c r="AQ746" s="72"/>
      <c r="AR746" s="156"/>
      <c r="AS746" s="72"/>
      <c r="AT746" s="160"/>
      <c r="AU746" s="72"/>
      <c r="AV746" s="156"/>
      <c r="AW746" s="71"/>
      <c r="AX746" s="72"/>
      <c r="AY746" s="111"/>
      <c r="AZ746" s="71"/>
      <c r="BA746" s="72"/>
      <c r="BB746" s="75"/>
    </row>
    <row r="747" ht="16.5" customHeight="1" outlineLevel="1">
      <c r="A747" s="75"/>
      <c r="B747" s="105"/>
      <c r="C747" s="106"/>
      <c r="D747" s="72"/>
      <c r="E747" s="107"/>
      <c r="F747" s="71"/>
      <c r="G747" s="107"/>
      <c r="H747" s="71"/>
      <c r="I747" s="107"/>
      <c r="J747" s="71"/>
      <c r="K747" s="71"/>
      <c r="L747" s="71"/>
      <c r="M747" s="72"/>
      <c r="N747" s="246"/>
      <c r="O747" s="72"/>
      <c r="P747" s="109"/>
      <c r="Q747" s="71"/>
      <c r="R747" s="110"/>
      <c r="S747" s="72"/>
      <c r="T747" s="111"/>
      <c r="U747" s="72"/>
      <c r="V747" s="112"/>
      <c r="W747" s="71"/>
      <c r="X747" s="72"/>
      <c r="Y747" s="112"/>
      <c r="Z747" s="72"/>
      <c r="AA747" s="75"/>
      <c r="AB747" s="169"/>
      <c r="AC747" s="72"/>
      <c r="AD747" s="170"/>
      <c r="AE747" s="72"/>
      <c r="AF747" s="170"/>
      <c r="AG747" s="71"/>
      <c r="AH747" s="72"/>
      <c r="AI747" s="170"/>
      <c r="AJ747" s="71"/>
      <c r="AK747" s="72"/>
      <c r="AL747" s="170"/>
      <c r="AM747" s="72"/>
      <c r="AN747" s="111"/>
      <c r="AO747" s="72"/>
      <c r="AP747" s="156"/>
      <c r="AQ747" s="72"/>
      <c r="AR747" s="156"/>
      <c r="AS747" s="72"/>
      <c r="AT747" s="160"/>
      <c r="AU747" s="72"/>
      <c r="AV747" s="156"/>
      <c r="AW747" s="71"/>
      <c r="AX747" s="72"/>
      <c r="AY747" s="111"/>
      <c r="AZ747" s="71"/>
      <c r="BA747" s="72"/>
      <c r="BB747" s="75"/>
    </row>
    <row r="748" ht="16.5" customHeight="1" outlineLevel="1">
      <c r="A748" s="75"/>
      <c r="B748" s="105"/>
      <c r="C748" s="106"/>
      <c r="D748" s="72"/>
      <c r="E748" s="107"/>
      <c r="F748" s="71"/>
      <c r="G748" s="107"/>
      <c r="H748" s="71"/>
      <c r="I748" s="107"/>
      <c r="J748" s="71"/>
      <c r="K748" s="71"/>
      <c r="L748" s="71"/>
      <c r="M748" s="72"/>
      <c r="N748" s="246"/>
      <c r="O748" s="72"/>
      <c r="P748" s="109"/>
      <c r="Q748" s="71"/>
      <c r="R748" s="110"/>
      <c r="S748" s="72"/>
      <c r="T748" s="111"/>
      <c r="U748" s="72"/>
      <c r="V748" s="112"/>
      <c r="W748" s="71"/>
      <c r="X748" s="72"/>
      <c r="Y748" s="112"/>
      <c r="Z748" s="72"/>
      <c r="AA748" s="75"/>
      <c r="AB748" s="169"/>
      <c r="AC748" s="72"/>
      <c r="AD748" s="170"/>
      <c r="AE748" s="72"/>
      <c r="AF748" s="170"/>
      <c r="AG748" s="71"/>
      <c r="AH748" s="72"/>
      <c r="AI748" s="170"/>
      <c r="AJ748" s="71"/>
      <c r="AK748" s="72"/>
      <c r="AL748" s="170"/>
      <c r="AM748" s="72"/>
      <c r="AN748" s="111"/>
      <c r="AO748" s="72"/>
      <c r="AP748" s="156"/>
      <c r="AQ748" s="72"/>
      <c r="AR748" s="156"/>
      <c r="AS748" s="72"/>
      <c r="AT748" s="160"/>
      <c r="AU748" s="72"/>
      <c r="AV748" s="156"/>
      <c r="AW748" s="71"/>
      <c r="AX748" s="72"/>
      <c r="AY748" s="111"/>
      <c r="AZ748" s="71"/>
      <c r="BA748" s="72"/>
      <c r="BB748" s="75"/>
    </row>
    <row r="749" ht="16.5" customHeight="1" outlineLevel="1">
      <c r="A749" s="75"/>
      <c r="B749" s="105"/>
      <c r="C749" s="106"/>
      <c r="D749" s="72"/>
      <c r="E749" s="107"/>
      <c r="F749" s="71"/>
      <c r="G749" s="107"/>
      <c r="H749" s="71"/>
      <c r="I749" s="107"/>
      <c r="J749" s="71"/>
      <c r="K749" s="71"/>
      <c r="L749" s="71"/>
      <c r="M749" s="72"/>
      <c r="N749" s="246"/>
      <c r="O749" s="72"/>
      <c r="P749" s="109"/>
      <c r="Q749" s="71"/>
      <c r="R749" s="110"/>
      <c r="S749" s="72"/>
      <c r="T749" s="111"/>
      <c r="U749" s="72"/>
      <c r="V749" s="112"/>
      <c r="W749" s="71"/>
      <c r="X749" s="72"/>
      <c r="Y749" s="112"/>
      <c r="Z749" s="72"/>
      <c r="AA749" s="75"/>
      <c r="AB749" s="169"/>
      <c r="AC749" s="72"/>
      <c r="AD749" s="170"/>
      <c r="AE749" s="72"/>
      <c r="AF749" s="170"/>
      <c r="AG749" s="71"/>
      <c r="AH749" s="72"/>
      <c r="AI749" s="170"/>
      <c r="AJ749" s="71"/>
      <c r="AK749" s="72"/>
      <c r="AL749" s="170"/>
      <c r="AM749" s="72"/>
      <c r="AN749" s="111"/>
      <c r="AO749" s="72"/>
      <c r="AP749" s="156"/>
      <c r="AQ749" s="72"/>
      <c r="AR749" s="156"/>
      <c r="AS749" s="72"/>
      <c r="AT749" s="160"/>
      <c r="AU749" s="72"/>
      <c r="AV749" s="156"/>
      <c r="AW749" s="71"/>
      <c r="AX749" s="72"/>
      <c r="AY749" s="111"/>
      <c r="AZ749" s="71"/>
      <c r="BA749" s="72"/>
      <c r="BB749" s="75"/>
    </row>
    <row r="750" ht="16.5" customHeight="1" outlineLevel="1">
      <c r="A750" s="75"/>
      <c r="B750" s="105"/>
      <c r="C750" s="106"/>
      <c r="D750" s="72"/>
      <c r="E750" s="107"/>
      <c r="F750" s="71"/>
      <c r="G750" s="107"/>
      <c r="H750" s="71"/>
      <c r="I750" s="107"/>
      <c r="J750" s="71"/>
      <c r="K750" s="71"/>
      <c r="L750" s="71"/>
      <c r="M750" s="72"/>
      <c r="N750" s="246"/>
      <c r="O750" s="72"/>
      <c r="P750" s="109"/>
      <c r="Q750" s="71"/>
      <c r="R750" s="110"/>
      <c r="S750" s="72"/>
      <c r="T750" s="111"/>
      <c r="U750" s="72"/>
      <c r="V750" s="112"/>
      <c r="W750" s="71"/>
      <c r="X750" s="72"/>
      <c r="Y750" s="112"/>
      <c r="Z750" s="72"/>
      <c r="AA750" s="75"/>
      <c r="AB750" s="169"/>
      <c r="AC750" s="72"/>
      <c r="AD750" s="170"/>
      <c r="AE750" s="72"/>
      <c r="AF750" s="170"/>
      <c r="AG750" s="71"/>
      <c r="AH750" s="72"/>
      <c r="AI750" s="170"/>
      <c r="AJ750" s="71"/>
      <c r="AK750" s="72"/>
      <c r="AL750" s="170"/>
      <c r="AM750" s="72"/>
      <c r="AN750" s="111"/>
      <c r="AO750" s="72"/>
      <c r="AP750" s="156"/>
      <c r="AQ750" s="72"/>
      <c r="AR750" s="156"/>
      <c r="AS750" s="72"/>
      <c r="AT750" s="160"/>
      <c r="AU750" s="72"/>
      <c r="AV750" s="156"/>
      <c r="AW750" s="71"/>
      <c r="AX750" s="72"/>
      <c r="AY750" s="111"/>
      <c r="AZ750" s="71"/>
      <c r="BA750" s="72"/>
      <c r="BB750" s="75"/>
    </row>
    <row r="751" ht="16.5" customHeight="1" outlineLevel="1">
      <c r="A751" s="75"/>
      <c r="B751" s="105"/>
      <c r="C751" s="106"/>
      <c r="D751" s="72"/>
      <c r="E751" s="107"/>
      <c r="F751" s="71"/>
      <c r="G751" s="107"/>
      <c r="H751" s="71"/>
      <c r="I751" s="107"/>
      <c r="J751" s="71"/>
      <c r="K751" s="71"/>
      <c r="L751" s="71"/>
      <c r="M751" s="72"/>
      <c r="N751" s="246"/>
      <c r="O751" s="72"/>
      <c r="P751" s="109"/>
      <c r="Q751" s="71"/>
      <c r="R751" s="110"/>
      <c r="S751" s="72"/>
      <c r="T751" s="111"/>
      <c r="U751" s="72"/>
      <c r="V751" s="112"/>
      <c r="W751" s="71"/>
      <c r="X751" s="72"/>
      <c r="Y751" s="112"/>
      <c r="Z751" s="72"/>
      <c r="AA751" s="75"/>
      <c r="AB751" s="169"/>
      <c r="AC751" s="72"/>
      <c r="AD751" s="170"/>
      <c r="AE751" s="72"/>
      <c r="AF751" s="170"/>
      <c r="AG751" s="71"/>
      <c r="AH751" s="72"/>
      <c r="AI751" s="170"/>
      <c r="AJ751" s="71"/>
      <c r="AK751" s="72"/>
      <c r="AL751" s="170"/>
      <c r="AM751" s="72"/>
      <c r="AN751" s="111"/>
      <c r="AO751" s="72"/>
      <c r="AP751" s="156"/>
      <c r="AQ751" s="72"/>
      <c r="AR751" s="156"/>
      <c r="AS751" s="72"/>
      <c r="AT751" s="160"/>
      <c r="AU751" s="72"/>
      <c r="AV751" s="156"/>
      <c r="AW751" s="71"/>
      <c r="AX751" s="72"/>
      <c r="AY751" s="111"/>
      <c r="AZ751" s="71"/>
      <c r="BA751" s="72"/>
      <c r="BB751" s="75"/>
    </row>
    <row r="752" ht="16.5" customHeight="1" outlineLevel="1">
      <c r="A752" s="75"/>
      <c r="B752" s="105"/>
      <c r="C752" s="106"/>
      <c r="D752" s="72"/>
      <c r="E752" s="107"/>
      <c r="F752" s="71"/>
      <c r="G752" s="107"/>
      <c r="H752" s="71"/>
      <c r="I752" s="107"/>
      <c r="J752" s="71"/>
      <c r="K752" s="71"/>
      <c r="L752" s="71"/>
      <c r="M752" s="72"/>
      <c r="N752" s="246"/>
      <c r="O752" s="72"/>
      <c r="P752" s="109"/>
      <c r="Q752" s="71"/>
      <c r="R752" s="110"/>
      <c r="S752" s="72"/>
      <c r="T752" s="111"/>
      <c r="U752" s="72"/>
      <c r="V752" s="112"/>
      <c r="W752" s="71"/>
      <c r="X752" s="72"/>
      <c r="Y752" s="112"/>
      <c r="Z752" s="72"/>
      <c r="AA752" s="75"/>
      <c r="AB752" s="169"/>
      <c r="AC752" s="72"/>
      <c r="AD752" s="170"/>
      <c r="AE752" s="72"/>
      <c r="AF752" s="170"/>
      <c r="AG752" s="71"/>
      <c r="AH752" s="72"/>
      <c r="AI752" s="170"/>
      <c r="AJ752" s="71"/>
      <c r="AK752" s="72"/>
      <c r="AL752" s="170"/>
      <c r="AM752" s="72"/>
      <c r="AN752" s="111"/>
      <c r="AO752" s="72"/>
      <c r="AP752" s="156"/>
      <c r="AQ752" s="72"/>
      <c r="AR752" s="156"/>
      <c r="AS752" s="72"/>
      <c r="AT752" s="160"/>
      <c r="AU752" s="72"/>
      <c r="AV752" s="156"/>
      <c r="AW752" s="71"/>
      <c r="AX752" s="72"/>
      <c r="AY752" s="111"/>
      <c r="AZ752" s="71"/>
      <c r="BA752" s="72"/>
      <c r="BB752" s="75"/>
    </row>
    <row r="753" ht="16.5" customHeight="1" outlineLevel="1">
      <c r="A753" s="75"/>
      <c r="B753" s="105"/>
      <c r="C753" s="106"/>
      <c r="D753" s="72"/>
      <c r="E753" s="107"/>
      <c r="F753" s="71"/>
      <c r="G753" s="107"/>
      <c r="H753" s="71"/>
      <c r="I753" s="107"/>
      <c r="J753" s="71"/>
      <c r="K753" s="71"/>
      <c r="L753" s="71"/>
      <c r="M753" s="72"/>
      <c r="N753" s="246"/>
      <c r="O753" s="72"/>
      <c r="P753" s="109"/>
      <c r="Q753" s="71"/>
      <c r="R753" s="110"/>
      <c r="S753" s="72"/>
      <c r="T753" s="111"/>
      <c r="U753" s="72"/>
      <c r="V753" s="112"/>
      <c r="W753" s="71"/>
      <c r="X753" s="72"/>
      <c r="Y753" s="112"/>
      <c r="Z753" s="72"/>
      <c r="AA753" s="75"/>
      <c r="AB753" s="169"/>
      <c r="AC753" s="72"/>
      <c r="AD753" s="170"/>
      <c r="AE753" s="72"/>
      <c r="AF753" s="170"/>
      <c r="AG753" s="71"/>
      <c r="AH753" s="72"/>
      <c r="AI753" s="170"/>
      <c r="AJ753" s="71"/>
      <c r="AK753" s="72"/>
      <c r="AL753" s="170"/>
      <c r="AM753" s="72"/>
      <c r="AN753" s="111"/>
      <c r="AO753" s="72"/>
      <c r="AP753" s="156"/>
      <c r="AQ753" s="72"/>
      <c r="AR753" s="156"/>
      <c r="AS753" s="72"/>
      <c r="AT753" s="160"/>
      <c r="AU753" s="72"/>
      <c r="AV753" s="156"/>
      <c r="AW753" s="71"/>
      <c r="AX753" s="72"/>
      <c r="AY753" s="111"/>
      <c r="AZ753" s="71"/>
      <c r="BA753" s="72"/>
      <c r="BB753" s="75"/>
    </row>
    <row r="754" ht="16.5" customHeight="1" outlineLevel="1">
      <c r="A754" s="75"/>
      <c r="B754" s="105"/>
      <c r="C754" s="106"/>
      <c r="D754" s="72"/>
      <c r="E754" s="107"/>
      <c r="F754" s="71"/>
      <c r="G754" s="107"/>
      <c r="H754" s="71"/>
      <c r="I754" s="107"/>
      <c r="J754" s="71"/>
      <c r="K754" s="71"/>
      <c r="L754" s="71"/>
      <c r="M754" s="72"/>
      <c r="N754" s="246"/>
      <c r="O754" s="72"/>
      <c r="P754" s="109"/>
      <c r="Q754" s="71"/>
      <c r="R754" s="110"/>
      <c r="S754" s="72"/>
      <c r="T754" s="111"/>
      <c r="U754" s="72"/>
      <c r="V754" s="112"/>
      <c r="W754" s="71"/>
      <c r="X754" s="72"/>
      <c r="Y754" s="112"/>
      <c r="Z754" s="72"/>
      <c r="AA754" s="75"/>
      <c r="AB754" s="169"/>
      <c r="AC754" s="72"/>
      <c r="AD754" s="170"/>
      <c r="AE754" s="72"/>
      <c r="AF754" s="170"/>
      <c r="AG754" s="71"/>
      <c r="AH754" s="72"/>
      <c r="AI754" s="170"/>
      <c r="AJ754" s="71"/>
      <c r="AK754" s="72"/>
      <c r="AL754" s="170"/>
      <c r="AM754" s="72"/>
      <c r="AN754" s="111"/>
      <c r="AO754" s="72"/>
      <c r="AP754" s="156"/>
      <c r="AQ754" s="72"/>
      <c r="AR754" s="156"/>
      <c r="AS754" s="72"/>
      <c r="AT754" s="160"/>
      <c r="AU754" s="72"/>
      <c r="AV754" s="156"/>
      <c r="AW754" s="71"/>
      <c r="AX754" s="72"/>
      <c r="AY754" s="111"/>
      <c r="AZ754" s="71"/>
      <c r="BA754" s="72"/>
      <c r="BB754" s="75"/>
    </row>
    <row r="755" ht="16.5" customHeight="1" outlineLevel="1">
      <c r="A755" s="75"/>
      <c r="B755" s="105"/>
      <c r="C755" s="106"/>
      <c r="D755" s="72"/>
      <c r="E755" s="107"/>
      <c r="F755" s="71"/>
      <c r="G755" s="107"/>
      <c r="H755" s="71"/>
      <c r="I755" s="107"/>
      <c r="J755" s="71"/>
      <c r="K755" s="71"/>
      <c r="L755" s="71"/>
      <c r="M755" s="72"/>
      <c r="N755" s="246"/>
      <c r="O755" s="72"/>
      <c r="P755" s="109"/>
      <c r="Q755" s="71"/>
      <c r="R755" s="110"/>
      <c r="S755" s="72"/>
      <c r="T755" s="111"/>
      <c r="U755" s="72"/>
      <c r="V755" s="112"/>
      <c r="W755" s="71"/>
      <c r="X755" s="72"/>
      <c r="Y755" s="112"/>
      <c r="Z755" s="72"/>
      <c r="AA755" s="75"/>
      <c r="AB755" s="169"/>
      <c r="AC755" s="72"/>
      <c r="AD755" s="170"/>
      <c r="AE755" s="72"/>
      <c r="AF755" s="170"/>
      <c r="AG755" s="71"/>
      <c r="AH755" s="72"/>
      <c r="AI755" s="170"/>
      <c r="AJ755" s="71"/>
      <c r="AK755" s="72"/>
      <c r="AL755" s="170"/>
      <c r="AM755" s="72"/>
      <c r="AN755" s="111"/>
      <c r="AO755" s="72"/>
      <c r="AP755" s="156"/>
      <c r="AQ755" s="72"/>
      <c r="AR755" s="156"/>
      <c r="AS755" s="72"/>
      <c r="AT755" s="160"/>
      <c r="AU755" s="72"/>
      <c r="AV755" s="156"/>
      <c r="AW755" s="71"/>
      <c r="AX755" s="72"/>
      <c r="AY755" s="111"/>
      <c r="AZ755" s="71"/>
      <c r="BA755" s="72"/>
      <c r="BB755" s="75"/>
    </row>
    <row r="756" ht="16.5" customHeight="1" outlineLevel="1">
      <c r="A756" s="75"/>
      <c r="B756" s="105"/>
      <c r="C756" s="106"/>
      <c r="D756" s="72"/>
      <c r="E756" s="107"/>
      <c r="F756" s="71"/>
      <c r="G756" s="107"/>
      <c r="H756" s="71"/>
      <c r="I756" s="107"/>
      <c r="J756" s="71"/>
      <c r="K756" s="71"/>
      <c r="L756" s="71"/>
      <c r="M756" s="72"/>
      <c r="N756" s="246"/>
      <c r="O756" s="72"/>
      <c r="P756" s="109"/>
      <c r="Q756" s="71"/>
      <c r="R756" s="110"/>
      <c r="S756" s="72"/>
      <c r="T756" s="111"/>
      <c r="U756" s="72"/>
      <c r="V756" s="112"/>
      <c r="W756" s="71"/>
      <c r="X756" s="72"/>
      <c r="Y756" s="112"/>
      <c r="Z756" s="72"/>
      <c r="AA756" s="75"/>
      <c r="AB756" s="169"/>
      <c r="AC756" s="72"/>
      <c r="AD756" s="170"/>
      <c r="AE756" s="72"/>
      <c r="AF756" s="170"/>
      <c r="AG756" s="71"/>
      <c r="AH756" s="72"/>
      <c r="AI756" s="170"/>
      <c r="AJ756" s="71"/>
      <c r="AK756" s="72"/>
      <c r="AL756" s="170"/>
      <c r="AM756" s="72"/>
      <c r="AN756" s="111"/>
      <c r="AO756" s="72"/>
      <c r="AP756" s="156"/>
      <c r="AQ756" s="72"/>
      <c r="AR756" s="156"/>
      <c r="AS756" s="72"/>
      <c r="AT756" s="160"/>
      <c r="AU756" s="72"/>
      <c r="AV756" s="156"/>
      <c r="AW756" s="71"/>
      <c r="AX756" s="72"/>
      <c r="AY756" s="111"/>
      <c r="AZ756" s="71"/>
      <c r="BA756" s="72"/>
      <c r="BB756" s="75"/>
    </row>
    <row r="757" ht="16.5" customHeight="1" outlineLevel="1">
      <c r="A757" s="75"/>
      <c r="B757" s="105"/>
      <c r="C757" s="106"/>
      <c r="D757" s="72"/>
      <c r="E757" s="107"/>
      <c r="F757" s="71"/>
      <c r="G757" s="107"/>
      <c r="H757" s="71"/>
      <c r="I757" s="107"/>
      <c r="J757" s="71"/>
      <c r="K757" s="71"/>
      <c r="L757" s="71"/>
      <c r="M757" s="72"/>
      <c r="N757" s="246"/>
      <c r="O757" s="72"/>
      <c r="P757" s="109"/>
      <c r="Q757" s="71"/>
      <c r="R757" s="110"/>
      <c r="S757" s="72"/>
      <c r="T757" s="111"/>
      <c r="U757" s="72"/>
      <c r="V757" s="112"/>
      <c r="W757" s="71"/>
      <c r="X757" s="72"/>
      <c r="Y757" s="112"/>
      <c r="Z757" s="72"/>
      <c r="AA757" s="75"/>
      <c r="AB757" s="169"/>
      <c r="AC757" s="72"/>
      <c r="AD757" s="170"/>
      <c r="AE757" s="72"/>
      <c r="AF757" s="170"/>
      <c r="AG757" s="71"/>
      <c r="AH757" s="72"/>
      <c r="AI757" s="170"/>
      <c r="AJ757" s="71"/>
      <c r="AK757" s="72"/>
      <c r="AL757" s="170"/>
      <c r="AM757" s="72"/>
      <c r="AN757" s="111"/>
      <c r="AO757" s="72"/>
      <c r="AP757" s="156"/>
      <c r="AQ757" s="72"/>
      <c r="AR757" s="156"/>
      <c r="AS757" s="72"/>
      <c r="AT757" s="160"/>
      <c r="AU757" s="72"/>
      <c r="AV757" s="156"/>
      <c r="AW757" s="71"/>
      <c r="AX757" s="72"/>
      <c r="AY757" s="111"/>
      <c r="AZ757" s="71"/>
      <c r="BA757" s="72"/>
      <c r="BB757" s="75"/>
    </row>
    <row r="758" ht="16.5" customHeight="1" outlineLevel="1">
      <c r="A758" s="75"/>
      <c r="B758" s="105"/>
      <c r="C758" s="106"/>
      <c r="D758" s="72"/>
      <c r="E758" s="107"/>
      <c r="F758" s="71"/>
      <c r="G758" s="107"/>
      <c r="H758" s="71"/>
      <c r="I758" s="107"/>
      <c r="J758" s="71"/>
      <c r="K758" s="71"/>
      <c r="L758" s="71"/>
      <c r="M758" s="72"/>
      <c r="N758" s="246"/>
      <c r="O758" s="72"/>
      <c r="P758" s="109"/>
      <c r="Q758" s="71"/>
      <c r="R758" s="110"/>
      <c r="S758" s="72"/>
      <c r="T758" s="111"/>
      <c r="U758" s="72"/>
      <c r="V758" s="112"/>
      <c r="W758" s="71"/>
      <c r="X758" s="72"/>
      <c r="Y758" s="112"/>
      <c r="Z758" s="72"/>
      <c r="AA758" s="75"/>
      <c r="AB758" s="169"/>
      <c r="AC758" s="72"/>
      <c r="AD758" s="170"/>
      <c r="AE758" s="72"/>
      <c r="AF758" s="170"/>
      <c r="AG758" s="71"/>
      <c r="AH758" s="72"/>
      <c r="AI758" s="170"/>
      <c r="AJ758" s="71"/>
      <c r="AK758" s="72"/>
      <c r="AL758" s="170"/>
      <c r="AM758" s="72"/>
      <c r="AN758" s="111"/>
      <c r="AO758" s="72"/>
      <c r="AP758" s="156"/>
      <c r="AQ758" s="72"/>
      <c r="AR758" s="156"/>
      <c r="AS758" s="72"/>
      <c r="AT758" s="160"/>
      <c r="AU758" s="72"/>
      <c r="AV758" s="156"/>
      <c r="AW758" s="71"/>
      <c r="AX758" s="72"/>
      <c r="AY758" s="111"/>
      <c r="AZ758" s="71"/>
      <c r="BA758" s="72"/>
      <c r="BB758" s="75"/>
    </row>
    <row r="759" ht="16.5" customHeight="1" outlineLevel="1">
      <c r="A759" s="75"/>
      <c r="B759" s="105"/>
      <c r="C759" s="106"/>
      <c r="D759" s="72"/>
      <c r="E759" s="107"/>
      <c r="F759" s="71"/>
      <c r="G759" s="107"/>
      <c r="H759" s="71"/>
      <c r="I759" s="107"/>
      <c r="J759" s="71"/>
      <c r="K759" s="71"/>
      <c r="L759" s="71"/>
      <c r="M759" s="72"/>
      <c r="N759" s="246"/>
      <c r="O759" s="72"/>
      <c r="P759" s="109"/>
      <c r="Q759" s="71"/>
      <c r="R759" s="110"/>
      <c r="S759" s="72"/>
      <c r="T759" s="111"/>
      <c r="U759" s="72"/>
      <c r="V759" s="112"/>
      <c r="W759" s="71"/>
      <c r="X759" s="72"/>
      <c r="Y759" s="112"/>
      <c r="Z759" s="72"/>
      <c r="AA759" s="75"/>
      <c r="AB759" s="169"/>
      <c r="AC759" s="72"/>
      <c r="AD759" s="170"/>
      <c r="AE759" s="72"/>
      <c r="AF759" s="170"/>
      <c r="AG759" s="71"/>
      <c r="AH759" s="72"/>
      <c r="AI759" s="170"/>
      <c r="AJ759" s="71"/>
      <c r="AK759" s="72"/>
      <c r="AL759" s="170"/>
      <c r="AM759" s="72"/>
      <c r="AN759" s="111"/>
      <c r="AO759" s="72"/>
      <c r="AP759" s="156"/>
      <c r="AQ759" s="72"/>
      <c r="AR759" s="156"/>
      <c r="AS759" s="72"/>
      <c r="AT759" s="160"/>
      <c r="AU759" s="72"/>
      <c r="AV759" s="156"/>
      <c r="AW759" s="71"/>
      <c r="AX759" s="72"/>
      <c r="AY759" s="111"/>
      <c r="AZ759" s="71"/>
      <c r="BA759" s="72"/>
      <c r="BB759" s="75"/>
    </row>
    <row r="760" ht="16.5" customHeight="1" outlineLevel="1">
      <c r="A760" s="75"/>
      <c r="B760" s="105"/>
      <c r="C760" s="106"/>
      <c r="D760" s="72"/>
      <c r="E760" s="107"/>
      <c r="F760" s="71"/>
      <c r="G760" s="107"/>
      <c r="H760" s="71"/>
      <c r="I760" s="107"/>
      <c r="J760" s="71"/>
      <c r="K760" s="71"/>
      <c r="L760" s="71"/>
      <c r="M760" s="72"/>
      <c r="N760" s="246"/>
      <c r="O760" s="72"/>
      <c r="P760" s="109"/>
      <c r="Q760" s="71"/>
      <c r="R760" s="110"/>
      <c r="S760" s="72"/>
      <c r="T760" s="111"/>
      <c r="U760" s="72"/>
      <c r="V760" s="112"/>
      <c r="W760" s="71"/>
      <c r="X760" s="72"/>
      <c r="Y760" s="112"/>
      <c r="Z760" s="72"/>
      <c r="AA760" s="75"/>
      <c r="AB760" s="169"/>
      <c r="AC760" s="72"/>
      <c r="AD760" s="170"/>
      <c r="AE760" s="72"/>
      <c r="AF760" s="170"/>
      <c r="AG760" s="71"/>
      <c r="AH760" s="72"/>
      <c r="AI760" s="170"/>
      <c r="AJ760" s="71"/>
      <c r="AK760" s="72"/>
      <c r="AL760" s="170"/>
      <c r="AM760" s="72"/>
      <c r="AN760" s="111"/>
      <c r="AO760" s="72"/>
      <c r="AP760" s="156"/>
      <c r="AQ760" s="72"/>
      <c r="AR760" s="156"/>
      <c r="AS760" s="72"/>
      <c r="AT760" s="160"/>
      <c r="AU760" s="72"/>
      <c r="AV760" s="156"/>
      <c r="AW760" s="71"/>
      <c r="AX760" s="72"/>
      <c r="AY760" s="111"/>
      <c r="AZ760" s="71"/>
      <c r="BA760" s="72"/>
      <c r="BB760" s="75"/>
    </row>
    <row r="761" ht="16.5" customHeight="1" outlineLevel="1">
      <c r="A761" s="75"/>
      <c r="B761" s="105"/>
      <c r="C761" s="106"/>
      <c r="D761" s="72"/>
      <c r="E761" s="107"/>
      <c r="F761" s="71"/>
      <c r="G761" s="107"/>
      <c r="H761" s="71"/>
      <c r="I761" s="107"/>
      <c r="J761" s="71"/>
      <c r="K761" s="71"/>
      <c r="L761" s="71"/>
      <c r="M761" s="72"/>
      <c r="N761" s="246"/>
      <c r="O761" s="72"/>
      <c r="P761" s="109"/>
      <c r="Q761" s="71"/>
      <c r="R761" s="110"/>
      <c r="S761" s="72"/>
      <c r="T761" s="111"/>
      <c r="U761" s="72"/>
      <c r="V761" s="112"/>
      <c r="W761" s="71"/>
      <c r="X761" s="72"/>
      <c r="Y761" s="112"/>
      <c r="Z761" s="72"/>
      <c r="AA761" s="75"/>
      <c r="AB761" s="169"/>
      <c r="AC761" s="72"/>
      <c r="AD761" s="170"/>
      <c r="AE761" s="72"/>
      <c r="AF761" s="170"/>
      <c r="AG761" s="71"/>
      <c r="AH761" s="72"/>
      <c r="AI761" s="170"/>
      <c r="AJ761" s="71"/>
      <c r="AK761" s="72"/>
      <c r="AL761" s="170"/>
      <c r="AM761" s="72"/>
      <c r="AN761" s="111"/>
      <c r="AO761" s="72"/>
      <c r="AP761" s="156"/>
      <c r="AQ761" s="72"/>
      <c r="AR761" s="156"/>
      <c r="AS761" s="72"/>
      <c r="AT761" s="160"/>
      <c r="AU761" s="72"/>
      <c r="AV761" s="156"/>
      <c r="AW761" s="71"/>
      <c r="AX761" s="72"/>
      <c r="AY761" s="111"/>
      <c r="AZ761" s="71"/>
      <c r="BA761" s="72"/>
      <c r="BB761" s="75"/>
    </row>
    <row r="762" ht="16.5" customHeight="1" outlineLevel="1">
      <c r="A762" s="75"/>
      <c r="B762" s="105"/>
      <c r="C762" s="106"/>
      <c r="D762" s="72"/>
      <c r="E762" s="107"/>
      <c r="F762" s="71"/>
      <c r="G762" s="107"/>
      <c r="H762" s="71"/>
      <c r="I762" s="107"/>
      <c r="J762" s="71"/>
      <c r="K762" s="71"/>
      <c r="L762" s="71"/>
      <c r="M762" s="72"/>
      <c r="N762" s="246"/>
      <c r="O762" s="72"/>
      <c r="P762" s="109"/>
      <c r="Q762" s="71"/>
      <c r="R762" s="110"/>
      <c r="S762" s="72"/>
      <c r="T762" s="111"/>
      <c r="U762" s="72"/>
      <c r="V762" s="112"/>
      <c r="W762" s="71"/>
      <c r="X762" s="72"/>
      <c r="Y762" s="112"/>
      <c r="Z762" s="72"/>
      <c r="AA762" s="75"/>
      <c r="AB762" s="169"/>
      <c r="AC762" s="72"/>
      <c r="AD762" s="170"/>
      <c r="AE762" s="72"/>
      <c r="AF762" s="170"/>
      <c r="AG762" s="71"/>
      <c r="AH762" s="72"/>
      <c r="AI762" s="170"/>
      <c r="AJ762" s="71"/>
      <c r="AK762" s="72"/>
      <c r="AL762" s="170"/>
      <c r="AM762" s="72"/>
      <c r="AN762" s="111"/>
      <c r="AO762" s="72"/>
      <c r="AP762" s="156"/>
      <c r="AQ762" s="72"/>
      <c r="AR762" s="156"/>
      <c r="AS762" s="72"/>
      <c r="AT762" s="160"/>
      <c r="AU762" s="72"/>
      <c r="AV762" s="156"/>
      <c r="AW762" s="71"/>
      <c r="AX762" s="72"/>
      <c r="AY762" s="111"/>
      <c r="AZ762" s="71"/>
      <c r="BA762" s="72"/>
      <c r="BB762" s="75"/>
    </row>
    <row r="763" ht="16.5" customHeight="1" outlineLevel="1">
      <c r="A763" s="75"/>
      <c r="B763" s="105"/>
      <c r="C763" s="106"/>
      <c r="D763" s="72"/>
      <c r="E763" s="107"/>
      <c r="F763" s="71"/>
      <c r="G763" s="107"/>
      <c r="H763" s="71"/>
      <c r="I763" s="107"/>
      <c r="J763" s="71"/>
      <c r="K763" s="71"/>
      <c r="L763" s="71"/>
      <c r="M763" s="72"/>
      <c r="N763" s="246"/>
      <c r="O763" s="72"/>
      <c r="P763" s="109"/>
      <c r="Q763" s="71"/>
      <c r="R763" s="110"/>
      <c r="S763" s="72"/>
      <c r="T763" s="111"/>
      <c r="U763" s="72"/>
      <c r="V763" s="112"/>
      <c r="W763" s="71"/>
      <c r="X763" s="72"/>
      <c r="Y763" s="112"/>
      <c r="Z763" s="72"/>
      <c r="AA763" s="75"/>
      <c r="AB763" s="169"/>
      <c r="AC763" s="72"/>
      <c r="AD763" s="170"/>
      <c r="AE763" s="72"/>
      <c r="AF763" s="170"/>
      <c r="AG763" s="71"/>
      <c r="AH763" s="72"/>
      <c r="AI763" s="170"/>
      <c r="AJ763" s="71"/>
      <c r="AK763" s="72"/>
      <c r="AL763" s="170"/>
      <c r="AM763" s="72"/>
      <c r="AN763" s="111"/>
      <c r="AO763" s="72"/>
      <c r="AP763" s="156"/>
      <c r="AQ763" s="72"/>
      <c r="AR763" s="156"/>
      <c r="AS763" s="72"/>
      <c r="AT763" s="160"/>
      <c r="AU763" s="72"/>
      <c r="AV763" s="156"/>
      <c r="AW763" s="71"/>
      <c r="AX763" s="72"/>
      <c r="AY763" s="111"/>
      <c r="AZ763" s="71"/>
      <c r="BA763" s="72"/>
      <c r="BB763" s="75"/>
    </row>
    <row r="764" ht="16.5" customHeight="1" outlineLevel="1">
      <c r="A764" s="75"/>
      <c r="B764" s="105"/>
      <c r="C764" s="106"/>
      <c r="D764" s="72"/>
      <c r="E764" s="107"/>
      <c r="F764" s="71"/>
      <c r="G764" s="107"/>
      <c r="H764" s="71"/>
      <c r="I764" s="107"/>
      <c r="J764" s="71"/>
      <c r="K764" s="71"/>
      <c r="L764" s="71"/>
      <c r="M764" s="72"/>
      <c r="N764" s="246"/>
      <c r="O764" s="72"/>
      <c r="P764" s="109"/>
      <c r="Q764" s="71"/>
      <c r="R764" s="110"/>
      <c r="S764" s="72"/>
      <c r="T764" s="111"/>
      <c r="U764" s="72"/>
      <c r="V764" s="112"/>
      <c r="W764" s="71"/>
      <c r="X764" s="72"/>
      <c r="Y764" s="112"/>
      <c r="Z764" s="72"/>
      <c r="AA764" s="75"/>
      <c r="AB764" s="169"/>
      <c r="AC764" s="72"/>
      <c r="AD764" s="170"/>
      <c r="AE764" s="72"/>
      <c r="AF764" s="170"/>
      <c r="AG764" s="71"/>
      <c r="AH764" s="72"/>
      <c r="AI764" s="170"/>
      <c r="AJ764" s="71"/>
      <c r="AK764" s="72"/>
      <c r="AL764" s="170"/>
      <c r="AM764" s="72"/>
      <c r="AN764" s="111"/>
      <c r="AO764" s="72"/>
      <c r="AP764" s="156"/>
      <c r="AQ764" s="72"/>
      <c r="AR764" s="156"/>
      <c r="AS764" s="72"/>
      <c r="AT764" s="160"/>
      <c r="AU764" s="72"/>
      <c r="AV764" s="156"/>
      <c r="AW764" s="71"/>
      <c r="AX764" s="72"/>
      <c r="AY764" s="111"/>
      <c r="AZ764" s="71"/>
      <c r="BA764" s="72"/>
      <c r="BB764" s="75"/>
    </row>
    <row r="765" ht="16.5" customHeight="1" outlineLevel="1">
      <c r="A765" s="75"/>
      <c r="B765" s="105"/>
      <c r="C765" s="106"/>
      <c r="D765" s="72"/>
      <c r="E765" s="107"/>
      <c r="F765" s="71"/>
      <c r="G765" s="107"/>
      <c r="H765" s="71"/>
      <c r="I765" s="107"/>
      <c r="J765" s="71"/>
      <c r="K765" s="71"/>
      <c r="L765" s="71"/>
      <c r="M765" s="72"/>
      <c r="N765" s="246"/>
      <c r="O765" s="72"/>
      <c r="P765" s="109"/>
      <c r="Q765" s="71"/>
      <c r="R765" s="110"/>
      <c r="S765" s="72"/>
      <c r="T765" s="111"/>
      <c r="U765" s="72"/>
      <c r="V765" s="112"/>
      <c r="W765" s="71"/>
      <c r="X765" s="72"/>
      <c r="Y765" s="112"/>
      <c r="Z765" s="72"/>
      <c r="AA765" s="75"/>
      <c r="AB765" s="169"/>
      <c r="AC765" s="72"/>
      <c r="AD765" s="170"/>
      <c r="AE765" s="72"/>
      <c r="AF765" s="170"/>
      <c r="AG765" s="71"/>
      <c r="AH765" s="72"/>
      <c r="AI765" s="170"/>
      <c r="AJ765" s="71"/>
      <c r="AK765" s="72"/>
      <c r="AL765" s="170"/>
      <c r="AM765" s="72"/>
      <c r="AN765" s="111"/>
      <c r="AO765" s="72"/>
      <c r="AP765" s="156"/>
      <c r="AQ765" s="72"/>
      <c r="AR765" s="156"/>
      <c r="AS765" s="72"/>
      <c r="AT765" s="160"/>
      <c r="AU765" s="72"/>
      <c r="AV765" s="156"/>
      <c r="AW765" s="71"/>
      <c r="AX765" s="72"/>
      <c r="AY765" s="111"/>
      <c r="AZ765" s="71"/>
      <c r="BA765" s="72"/>
      <c r="BB765" s="75"/>
    </row>
    <row r="766" ht="16.5" customHeight="1" outlineLevel="1">
      <c r="A766" s="75"/>
      <c r="B766" s="105"/>
      <c r="C766" s="106"/>
      <c r="D766" s="72"/>
      <c r="E766" s="107"/>
      <c r="F766" s="71"/>
      <c r="G766" s="107"/>
      <c r="H766" s="71"/>
      <c r="I766" s="107"/>
      <c r="J766" s="71"/>
      <c r="K766" s="71"/>
      <c r="L766" s="71"/>
      <c r="M766" s="72"/>
      <c r="N766" s="246"/>
      <c r="O766" s="72"/>
      <c r="P766" s="109"/>
      <c r="Q766" s="71"/>
      <c r="R766" s="110"/>
      <c r="S766" s="72"/>
      <c r="T766" s="111"/>
      <c r="U766" s="72"/>
      <c r="V766" s="112"/>
      <c r="W766" s="71"/>
      <c r="X766" s="72"/>
      <c r="Y766" s="112"/>
      <c r="Z766" s="72"/>
      <c r="AA766" s="75"/>
      <c r="AB766" s="169"/>
      <c r="AC766" s="72"/>
      <c r="AD766" s="170"/>
      <c r="AE766" s="72"/>
      <c r="AF766" s="170"/>
      <c r="AG766" s="71"/>
      <c r="AH766" s="72"/>
      <c r="AI766" s="170"/>
      <c r="AJ766" s="71"/>
      <c r="AK766" s="72"/>
      <c r="AL766" s="170"/>
      <c r="AM766" s="72"/>
      <c r="AN766" s="111"/>
      <c r="AO766" s="72"/>
      <c r="AP766" s="156"/>
      <c r="AQ766" s="72"/>
      <c r="AR766" s="156"/>
      <c r="AS766" s="72"/>
      <c r="AT766" s="160"/>
      <c r="AU766" s="72"/>
      <c r="AV766" s="156"/>
      <c r="AW766" s="71"/>
      <c r="AX766" s="72"/>
      <c r="AY766" s="111"/>
      <c r="AZ766" s="71"/>
      <c r="BA766" s="72"/>
      <c r="BB766" s="75"/>
    </row>
    <row r="767" ht="16.5" customHeight="1" outlineLevel="1">
      <c r="A767" s="75"/>
      <c r="B767" s="105"/>
      <c r="C767" s="106"/>
      <c r="D767" s="72"/>
      <c r="E767" s="107"/>
      <c r="F767" s="71"/>
      <c r="G767" s="107"/>
      <c r="H767" s="71"/>
      <c r="I767" s="107"/>
      <c r="J767" s="71"/>
      <c r="K767" s="71"/>
      <c r="L767" s="71"/>
      <c r="M767" s="72"/>
      <c r="N767" s="246"/>
      <c r="O767" s="72"/>
      <c r="P767" s="109"/>
      <c r="Q767" s="71"/>
      <c r="R767" s="110"/>
      <c r="S767" s="72"/>
      <c r="T767" s="111"/>
      <c r="U767" s="72"/>
      <c r="V767" s="112"/>
      <c r="W767" s="71"/>
      <c r="X767" s="72"/>
      <c r="Y767" s="112"/>
      <c r="Z767" s="72"/>
      <c r="AA767" s="75"/>
      <c r="AB767" s="169"/>
      <c r="AC767" s="72"/>
      <c r="AD767" s="170"/>
      <c r="AE767" s="72"/>
      <c r="AF767" s="170"/>
      <c r="AG767" s="71"/>
      <c r="AH767" s="72"/>
      <c r="AI767" s="170"/>
      <c r="AJ767" s="71"/>
      <c r="AK767" s="72"/>
      <c r="AL767" s="170"/>
      <c r="AM767" s="72"/>
      <c r="AN767" s="111"/>
      <c r="AO767" s="72"/>
      <c r="AP767" s="156"/>
      <c r="AQ767" s="72"/>
      <c r="AR767" s="156"/>
      <c r="AS767" s="72"/>
      <c r="AT767" s="160"/>
      <c r="AU767" s="72"/>
      <c r="AV767" s="156"/>
      <c r="AW767" s="71"/>
      <c r="AX767" s="72"/>
      <c r="AY767" s="111"/>
      <c r="AZ767" s="71"/>
      <c r="BA767" s="72"/>
      <c r="BB767" s="75"/>
    </row>
    <row r="768" ht="16.5" customHeight="1" outlineLevel="1">
      <c r="A768" s="75"/>
      <c r="B768" s="105"/>
      <c r="C768" s="106"/>
      <c r="D768" s="72"/>
      <c r="E768" s="107"/>
      <c r="F768" s="71"/>
      <c r="G768" s="107"/>
      <c r="H768" s="71"/>
      <c r="I768" s="107"/>
      <c r="J768" s="71"/>
      <c r="K768" s="71"/>
      <c r="L768" s="71"/>
      <c r="M768" s="72"/>
      <c r="N768" s="246"/>
      <c r="O768" s="72"/>
      <c r="P768" s="109"/>
      <c r="Q768" s="71"/>
      <c r="R768" s="110"/>
      <c r="S768" s="72"/>
      <c r="T768" s="111"/>
      <c r="U768" s="72"/>
      <c r="V768" s="112"/>
      <c r="W768" s="71"/>
      <c r="X768" s="72"/>
      <c r="Y768" s="112"/>
      <c r="Z768" s="72"/>
      <c r="AA768" s="75"/>
      <c r="AB768" s="169"/>
      <c r="AC768" s="72"/>
      <c r="AD768" s="170"/>
      <c r="AE768" s="72"/>
      <c r="AF768" s="170"/>
      <c r="AG768" s="71"/>
      <c r="AH768" s="72"/>
      <c r="AI768" s="170"/>
      <c r="AJ768" s="71"/>
      <c r="AK768" s="72"/>
      <c r="AL768" s="170"/>
      <c r="AM768" s="72"/>
      <c r="AN768" s="111"/>
      <c r="AO768" s="72"/>
      <c r="AP768" s="156"/>
      <c r="AQ768" s="72"/>
      <c r="AR768" s="156"/>
      <c r="AS768" s="72"/>
      <c r="AT768" s="160"/>
      <c r="AU768" s="72"/>
      <c r="AV768" s="156"/>
      <c r="AW768" s="71"/>
      <c r="AX768" s="72"/>
      <c r="AY768" s="111"/>
      <c r="AZ768" s="71"/>
      <c r="BA768" s="72"/>
      <c r="BB768" s="75"/>
    </row>
    <row r="769" ht="16.5" customHeight="1" outlineLevel="1">
      <c r="A769" s="75"/>
      <c r="B769" s="105"/>
      <c r="C769" s="106"/>
      <c r="D769" s="72"/>
      <c r="E769" s="107"/>
      <c r="F769" s="71"/>
      <c r="G769" s="107"/>
      <c r="H769" s="71"/>
      <c r="I769" s="107"/>
      <c r="J769" s="71"/>
      <c r="K769" s="71"/>
      <c r="L769" s="71"/>
      <c r="M769" s="72"/>
      <c r="N769" s="246"/>
      <c r="O769" s="72"/>
      <c r="P769" s="109"/>
      <c r="Q769" s="71"/>
      <c r="R769" s="110"/>
      <c r="S769" s="72"/>
      <c r="T769" s="111"/>
      <c r="U769" s="72"/>
      <c r="V769" s="112"/>
      <c r="W769" s="71"/>
      <c r="X769" s="72"/>
      <c r="Y769" s="112"/>
      <c r="Z769" s="72"/>
      <c r="AA769" s="75"/>
      <c r="AB769" s="169"/>
      <c r="AC769" s="72"/>
      <c r="AD769" s="170"/>
      <c r="AE769" s="72"/>
      <c r="AF769" s="170"/>
      <c r="AG769" s="71"/>
      <c r="AH769" s="72"/>
      <c r="AI769" s="170"/>
      <c r="AJ769" s="71"/>
      <c r="AK769" s="72"/>
      <c r="AL769" s="170"/>
      <c r="AM769" s="72"/>
      <c r="AN769" s="111"/>
      <c r="AO769" s="72"/>
      <c r="AP769" s="156"/>
      <c r="AQ769" s="72"/>
      <c r="AR769" s="156"/>
      <c r="AS769" s="72"/>
      <c r="AT769" s="160"/>
      <c r="AU769" s="72"/>
      <c r="AV769" s="156"/>
      <c r="AW769" s="71"/>
      <c r="AX769" s="72"/>
      <c r="AY769" s="111"/>
      <c r="AZ769" s="71"/>
      <c r="BA769" s="72"/>
      <c r="BB769" s="75"/>
    </row>
    <row r="770" ht="16.5" customHeight="1" outlineLevel="1">
      <c r="A770" s="75"/>
      <c r="B770" s="105"/>
      <c r="C770" s="106"/>
      <c r="D770" s="72"/>
      <c r="E770" s="107"/>
      <c r="F770" s="71"/>
      <c r="G770" s="107"/>
      <c r="H770" s="71"/>
      <c r="I770" s="107"/>
      <c r="J770" s="71"/>
      <c r="K770" s="71"/>
      <c r="L770" s="71"/>
      <c r="M770" s="72"/>
      <c r="N770" s="246"/>
      <c r="O770" s="72"/>
      <c r="P770" s="109"/>
      <c r="Q770" s="71"/>
      <c r="R770" s="110"/>
      <c r="S770" s="72"/>
      <c r="T770" s="111"/>
      <c r="U770" s="72"/>
      <c r="V770" s="112"/>
      <c r="W770" s="71"/>
      <c r="X770" s="72"/>
      <c r="Y770" s="112"/>
      <c r="Z770" s="72"/>
      <c r="AA770" s="75"/>
      <c r="AB770" s="169"/>
      <c r="AC770" s="72"/>
      <c r="AD770" s="170"/>
      <c r="AE770" s="72"/>
      <c r="AF770" s="170"/>
      <c r="AG770" s="71"/>
      <c r="AH770" s="72"/>
      <c r="AI770" s="170"/>
      <c r="AJ770" s="71"/>
      <c r="AK770" s="72"/>
      <c r="AL770" s="170"/>
      <c r="AM770" s="72"/>
      <c r="AN770" s="111"/>
      <c r="AO770" s="72"/>
      <c r="AP770" s="156"/>
      <c r="AQ770" s="72"/>
      <c r="AR770" s="156"/>
      <c r="AS770" s="72"/>
      <c r="AT770" s="160"/>
      <c r="AU770" s="72"/>
      <c r="AV770" s="156"/>
      <c r="AW770" s="71"/>
      <c r="AX770" s="72"/>
      <c r="AY770" s="111"/>
      <c r="AZ770" s="71"/>
      <c r="BA770" s="72"/>
      <c r="BB770" s="75"/>
    </row>
    <row r="771" ht="16.5" customHeight="1" outlineLevel="1">
      <c r="A771" s="75"/>
      <c r="B771" s="105"/>
      <c r="C771" s="106"/>
      <c r="D771" s="72"/>
      <c r="E771" s="107"/>
      <c r="F771" s="71"/>
      <c r="G771" s="107"/>
      <c r="H771" s="71"/>
      <c r="I771" s="107"/>
      <c r="J771" s="71"/>
      <c r="K771" s="71"/>
      <c r="L771" s="71"/>
      <c r="M771" s="72"/>
      <c r="N771" s="246"/>
      <c r="O771" s="72"/>
      <c r="P771" s="109"/>
      <c r="Q771" s="71"/>
      <c r="R771" s="110"/>
      <c r="S771" s="72"/>
      <c r="T771" s="111"/>
      <c r="U771" s="72"/>
      <c r="V771" s="112"/>
      <c r="W771" s="71"/>
      <c r="X771" s="72"/>
      <c r="Y771" s="112"/>
      <c r="Z771" s="72"/>
      <c r="AA771" s="75"/>
      <c r="AB771" s="169"/>
      <c r="AC771" s="72"/>
      <c r="AD771" s="170"/>
      <c r="AE771" s="72"/>
      <c r="AF771" s="170"/>
      <c r="AG771" s="71"/>
      <c r="AH771" s="72"/>
      <c r="AI771" s="170"/>
      <c r="AJ771" s="71"/>
      <c r="AK771" s="72"/>
      <c r="AL771" s="170"/>
      <c r="AM771" s="72"/>
      <c r="AN771" s="111"/>
      <c r="AO771" s="72"/>
      <c r="AP771" s="156"/>
      <c r="AQ771" s="72"/>
      <c r="AR771" s="156"/>
      <c r="AS771" s="72"/>
      <c r="AT771" s="160"/>
      <c r="AU771" s="72"/>
      <c r="AV771" s="156"/>
      <c r="AW771" s="71"/>
      <c r="AX771" s="72"/>
      <c r="AY771" s="111"/>
      <c r="AZ771" s="71"/>
      <c r="BA771" s="72"/>
      <c r="BB771" s="75"/>
    </row>
    <row r="772" ht="16.5" customHeight="1" outlineLevel="1">
      <c r="A772" s="75"/>
      <c r="B772" s="105"/>
      <c r="C772" s="106"/>
      <c r="D772" s="72"/>
      <c r="E772" s="107"/>
      <c r="F772" s="71"/>
      <c r="G772" s="107"/>
      <c r="H772" s="71"/>
      <c r="I772" s="107"/>
      <c r="J772" s="71"/>
      <c r="K772" s="71"/>
      <c r="L772" s="71"/>
      <c r="M772" s="72"/>
      <c r="N772" s="246"/>
      <c r="O772" s="72"/>
      <c r="P772" s="109"/>
      <c r="Q772" s="71"/>
      <c r="R772" s="110"/>
      <c r="S772" s="72"/>
      <c r="T772" s="111"/>
      <c r="U772" s="72"/>
      <c r="V772" s="112"/>
      <c r="W772" s="71"/>
      <c r="X772" s="72"/>
      <c r="Y772" s="112"/>
      <c r="Z772" s="72"/>
      <c r="AA772" s="75"/>
      <c r="AB772" s="169"/>
      <c r="AC772" s="72"/>
      <c r="AD772" s="170"/>
      <c r="AE772" s="72"/>
      <c r="AF772" s="170"/>
      <c r="AG772" s="71"/>
      <c r="AH772" s="72"/>
      <c r="AI772" s="170"/>
      <c r="AJ772" s="71"/>
      <c r="AK772" s="72"/>
      <c r="AL772" s="170"/>
      <c r="AM772" s="72"/>
      <c r="AN772" s="111"/>
      <c r="AO772" s="72"/>
      <c r="AP772" s="156"/>
      <c r="AQ772" s="72"/>
      <c r="AR772" s="156"/>
      <c r="AS772" s="72"/>
      <c r="AT772" s="160"/>
      <c r="AU772" s="72"/>
      <c r="AV772" s="156"/>
      <c r="AW772" s="71"/>
      <c r="AX772" s="72"/>
      <c r="AY772" s="111"/>
      <c r="AZ772" s="71"/>
      <c r="BA772" s="72"/>
      <c r="BB772" s="75"/>
    </row>
    <row r="773" ht="16.5" customHeight="1" outlineLevel="1">
      <c r="A773" s="75"/>
      <c r="B773" s="105"/>
      <c r="C773" s="106"/>
      <c r="D773" s="72"/>
      <c r="E773" s="107"/>
      <c r="F773" s="71"/>
      <c r="G773" s="107"/>
      <c r="H773" s="71"/>
      <c r="I773" s="107"/>
      <c r="J773" s="71"/>
      <c r="K773" s="71"/>
      <c r="L773" s="71"/>
      <c r="M773" s="72"/>
      <c r="N773" s="246"/>
      <c r="O773" s="72"/>
      <c r="P773" s="109"/>
      <c r="Q773" s="71"/>
      <c r="R773" s="110"/>
      <c r="S773" s="72"/>
      <c r="T773" s="111"/>
      <c r="U773" s="72"/>
      <c r="V773" s="112"/>
      <c r="W773" s="71"/>
      <c r="X773" s="72"/>
      <c r="Y773" s="112"/>
      <c r="Z773" s="72"/>
      <c r="AA773" s="75"/>
      <c r="AB773" s="169"/>
      <c r="AC773" s="72"/>
      <c r="AD773" s="170"/>
      <c r="AE773" s="72"/>
      <c r="AF773" s="170"/>
      <c r="AG773" s="71"/>
      <c r="AH773" s="72"/>
      <c r="AI773" s="170"/>
      <c r="AJ773" s="71"/>
      <c r="AK773" s="72"/>
      <c r="AL773" s="170"/>
      <c r="AM773" s="72"/>
      <c r="AN773" s="111"/>
      <c r="AO773" s="72"/>
      <c r="AP773" s="156"/>
      <c r="AQ773" s="72"/>
      <c r="AR773" s="156"/>
      <c r="AS773" s="72"/>
      <c r="AT773" s="160"/>
      <c r="AU773" s="72"/>
      <c r="AV773" s="156"/>
      <c r="AW773" s="71"/>
      <c r="AX773" s="72"/>
      <c r="AY773" s="111"/>
      <c r="AZ773" s="71"/>
      <c r="BA773" s="72"/>
      <c r="BB773" s="75"/>
    </row>
    <row r="774" ht="16.5" customHeight="1" outlineLevel="1">
      <c r="A774" s="75"/>
      <c r="B774" s="105"/>
      <c r="C774" s="106"/>
      <c r="D774" s="72"/>
      <c r="E774" s="107"/>
      <c r="F774" s="71"/>
      <c r="G774" s="107"/>
      <c r="H774" s="71"/>
      <c r="I774" s="107"/>
      <c r="J774" s="71"/>
      <c r="K774" s="71"/>
      <c r="L774" s="71"/>
      <c r="M774" s="72"/>
      <c r="N774" s="246"/>
      <c r="O774" s="72"/>
      <c r="P774" s="109"/>
      <c r="Q774" s="71"/>
      <c r="R774" s="110"/>
      <c r="S774" s="72"/>
      <c r="T774" s="111"/>
      <c r="U774" s="72"/>
      <c r="V774" s="112"/>
      <c r="W774" s="71"/>
      <c r="X774" s="72"/>
      <c r="Y774" s="112"/>
      <c r="Z774" s="72"/>
      <c r="AA774" s="75"/>
      <c r="AB774" s="169"/>
      <c r="AC774" s="72"/>
      <c r="AD774" s="170"/>
      <c r="AE774" s="72"/>
      <c r="AF774" s="170"/>
      <c r="AG774" s="71"/>
      <c r="AH774" s="72"/>
      <c r="AI774" s="170"/>
      <c r="AJ774" s="71"/>
      <c r="AK774" s="72"/>
      <c r="AL774" s="170"/>
      <c r="AM774" s="72"/>
      <c r="AN774" s="111"/>
      <c r="AO774" s="72"/>
      <c r="AP774" s="156"/>
      <c r="AQ774" s="72"/>
      <c r="AR774" s="156"/>
      <c r="AS774" s="72"/>
      <c r="AT774" s="160"/>
      <c r="AU774" s="72"/>
      <c r="AV774" s="156"/>
      <c r="AW774" s="71"/>
      <c r="AX774" s="72"/>
      <c r="AY774" s="111"/>
      <c r="AZ774" s="71"/>
      <c r="BA774" s="72"/>
      <c r="BB774" s="75"/>
    </row>
    <row r="775" ht="16.5" customHeight="1" outlineLevel="1">
      <c r="A775" s="75"/>
      <c r="B775" s="105"/>
      <c r="C775" s="106"/>
      <c r="D775" s="72"/>
      <c r="E775" s="107"/>
      <c r="F775" s="71"/>
      <c r="G775" s="107"/>
      <c r="H775" s="71"/>
      <c r="I775" s="107"/>
      <c r="J775" s="71"/>
      <c r="K775" s="71"/>
      <c r="L775" s="71"/>
      <c r="M775" s="72"/>
      <c r="N775" s="246"/>
      <c r="O775" s="72"/>
      <c r="P775" s="109"/>
      <c r="Q775" s="71"/>
      <c r="R775" s="110"/>
      <c r="S775" s="72"/>
      <c r="T775" s="111"/>
      <c r="U775" s="72"/>
      <c r="V775" s="112"/>
      <c r="W775" s="71"/>
      <c r="X775" s="72"/>
      <c r="Y775" s="112"/>
      <c r="Z775" s="72"/>
      <c r="AA775" s="75"/>
      <c r="AB775" s="169"/>
      <c r="AC775" s="72"/>
      <c r="AD775" s="170"/>
      <c r="AE775" s="72"/>
      <c r="AF775" s="170"/>
      <c r="AG775" s="71"/>
      <c r="AH775" s="72"/>
      <c r="AI775" s="170"/>
      <c r="AJ775" s="71"/>
      <c r="AK775" s="72"/>
      <c r="AL775" s="170"/>
      <c r="AM775" s="72"/>
      <c r="AN775" s="111"/>
      <c r="AO775" s="72"/>
      <c r="AP775" s="156"/>
      <c r="AQ775" s="72"/>
      <c r="AR775" s="156"/>
      <c r="AS775" s="72"/>
      <c r="AT775" s="160"/>
      <c r="AU775" s="72"/>
      <c r="AV775" s="156"/>
      <c r="AW775" s="71"/>
      <c r="AX775" s="72"/>
      <c r="AY775" s="111"/>
      <c r="AZ775" s="71"/>
      <c r="BA775" s="72"/>
      <c r="BB775" s="75"/>
    </row>
    <row r="776" ht="16.5" customHeight="1" outlineLevel="1">
      <c r="A776" s="75"/>
      <c r="B776" s="105"/>
      <c r="C776" s="106"/>
      <c r="D776" s="72"/>
      <c r="E776" s="107"/>
      <c r="F776" s="71"/>
      <c r="G776" s="107"/>
      <c r="H776" s="71"/>
      <c r="I776" s="107"/>
      <c r="J776" s="71"/>
      <c r="K776" s="71"/>
      <c r="L776" s="71"/>
      <c r="M776" s="72"/>
      <c r="N776" s="246"/>
      <c r="O776" s="72"/>
      <c r="P776" s="109"/>
      <c r="Q776" s="71"/>
      <c r="R776" s="110"/>
      <c r="S776" s="72"/>
      <c r="T776" s="111"/>
      <c r="U776" s="72"/>
      <c r="V776" s="112"/>
      <c r="W776" s="71"/>
      <c r="X776" s="72"/>
      <c r="Y776" s="112"/>
      <c r="Z776" s="72"/>
      <c r="AA776" s="75"/>
      <c r="AB776" s="169"/>
      <c r="AC776" s="72"/>
      <c r="AD776" s="170"/>
      <c r="AE776" s="72"/>
      <c r="AF776" s="170"/>
      <c r="AG776" s="71"/>
      <c r="AH776" s="72"/>
      <c r="AI776" s="170"/>
      <c r="AJ776" s="71"/>
      <c r="AK776" s="72"/>
      <c r="AL776" s="170"/>
      <c r="AM776" s="72"/>
      <c r="AN776" s="111"/>
      <c r="AO776" s="72"/>
      <c r="AP776" s="156"/>
      <c r="AQ776" s="72"/>
      <c r="AR776" s="156"/>
      <c r="AS776" s="72"/>
      <c r="AT776" s="160"/>
      <c r="AU776" s="72"/>
      <c r="AV776" s="156"/>
      <c r="AW776" s="71"/>
      <c r="AX776" s="72"/>
      <c r="AY776" s="111"/>
      <c r="AZ776" s="71"/>
      <c r="BA776" s="72"/>
      <c r="BB776" s="75"/>
    </row>
    <row r="777" ht="16.5" customHeight="1" outlineLevel="1">
      <c r="A777" s="75"/>
      <c r="B777" s="105"/>
      <c r="C777" s="106"/>
      <c r="D777" s="72"/>
      <c r="E777" s="107"/>
      <c r="F777" s="71"/>
      <c r="G777" s="107"/>
      <c r="H777" s="71"/>
      <c r="I777" s="107"/>
      <c r="J777" s="71"/>
      <c r="K777" s="71"/>
      <c r="L777" s="71"/>
      <c r="M777" s="72"/>
      <c r="N777" s="246"/>
      <c r="O777" s="72"/>
      <c r="P777" s="109"/>
      <c r="Q777" s="71"/>
      <c r="R777" s="110"/>
      <c r="S777" s="72"/>
      <c r="T777" s="111"/>
      <c r="U777" s="72"/>
      <c r="V777" s="112"/>
      <c r="W777" s="71"/>
      <c r="X777" s="72"/>
      <c r="Y777" s="112"/>
      <c r="Z777" s="72"/>
      <c r="AA777" s="75"/>
      <c r="AB777" s="169"/>
      <c r="AC777" s="72"/>
      <c r="AD777" s="170"/>
      <c r="AE777" s="72"/>
      <c r="AF777" s="170"/>
      <c r="AG777" s="71"/>
      <c r="AH777" s="72"/>
      <c r="AI777" s="170"/>
      <c r="AJ777" s="71"/>
      <c r="AK777" s="72"/>
      <c r="AL777" s="170"/>
      <c r="AM777" s="72"/>
      <c r="AN777" s="111"/>
      <c r="AO777" s="72"/>
      <c r="AP777" s="156"/>
      <c r="AQ777" s="72"/>
      <c r="AR777" s="156"/>
      <c r="AS777" s="72"/>
      <c r="AT777" s="160"/>
      <c r="AU777" s="72"/>
      <c r="AV777" s="156"/>
      <c r="AW777" s="71"/>
      <c r="AX777" s="72"/>
      <c r="AY777" s="111"/>
      <c r="AZ777" s="71"/>
      <c r="BA777" s="72"/>
      <c r="BB777" s="75"/>
    </row>
    <row r="778" ht="16.5" customHeight="1" outlineLevel="1">
      <c r="A778" s="75"/>
      <c r="B778" s="105"/>
      <c r="C778" s="106"/>
      <c r="D778" s="72"/>
      <c r="E778" s="107"/>
      <c r="F778" s="71"/>
      <c r="G778" s="107"/>
      <c r="H778" s="71"/>
      <c r="I778" s="107"/>
      <c r="J778" s="71"/>
      <c r="K778" s="71"/>
      <c r="L778" s="71"/>
      <c r="M778" s="72"/>
      <c r="N778" s="246"/>
      <c r="O778" s="72"/>
      <c r="P778" s="109"/>
      <c r="Q778" s="71"/>
      <c r="R778" s="110"/>
      <c r="S778" s="72"/>
      <c r="T778" s="111"/>
      <c r="U778" s="72"/>
      <c r="V778" s="112"/>
      <c r="W778" s="71"/>
      <c r="X778" s="72"/>
      <c r="Y778" s="112"/>
      <c r="Z778" s="72"/>
      <c r="AA778" s="75"/>
      <c r="AB778" s="169"/>
      <c r="AC778" s="72"/>
      <c r="AD778" s="170"/>
      <c r="AE778" s="72"/>
      <c r="AF778" s="170"/>
      <c r="AG778" s="71"/>
      <c r="AH778" s="72"/>
      <c r="AI778" s="170"/>
      <c r="AJ778" s="71"/>
      <c r="AK778" s="72"/>
      <c r="AL778" s="170"/>
      <c r="AM778" s="72"/>
      <c r="AN778" s="111"/>
      <c r="AO778" s="72"/>
      <c r="AP778" s="156"/>
      <c r="AQ778" s="72"/>
      <c r="AR778" s="156"/>
      <c r="AS778" s="72"/>
      <c r="AT778" s="160"/>
      <c r="AU778" s="72"/>
      <c r="AV778" s="156"/>
      <c r="AW778" s="71"/>
      <c r="AX778" s="72"/>
      <c r="AY778" s="111"/>
      <c r="AZ778" s="71"/>
      <c r="BA778" s="72"/>
      <c r="BB778" s="75"/>
    </row>
    <row r="779" ht="16.5" customHeight="1" outlineLevel="1">
      <c r="A779" s="75"/>
      <c r="B779" s="105"/>
      <c r="C779" s="106"/>
      <c r="D779" s="72"/>
      <c r="E779" s="107"/>
      <c r="F779" s="71"/>
      <c r="G779" s="107"/>
      <c r="H779" s="71"/>
      <c r="I779" s="107"/>
      <c r="J779" s="71"/>
      <c r="K779" s="71"/>
      <c r="L779" s="71"/>
      <c r="M779" s="72"/>
      <c r="N779" s="246"/>
      <c r="O779" s="72"/>
      <c r="P779" s="109"/>
      <c r="Q779" s="71"/>
      <c r="R779" s="110"/>
      <c r="S779" s="72"/>
      <c r="T779" s="111"/>
      <c r="U779" s="72"/>
      <c r="V779" s="112"/>
      <c r="W779" s="71"/>
      <c r="X779" s="72"/>
      <c r="Y779" s="112"/>
      <c r="Z779" s="72"/>
      <c r="AA779" s="75"/>
      <c r="AB779" s="169"/>
      <c r="AC779" s="72"/>
      <c r="AD779" s="170"/>
      <c r="AE779" s="72"/>
      <c r="AF779" s="170"/>
      <c r="AG779" s="71"/>
      <c r="AH779" s="72"/>
      <c r="AI779" s="170"/>
      <c r="AJ779" s="71"/>
      <c r="AK779" s="72"/>
      <c r="AL779" s="170"/>
      <c r="AM779" s="72"/>
      <c r="AN779" s="111"/>
      <c r="AO779" s="72"/>
      <c r="AP779" s="156"/>
      <c r="AQ779" s="72"/>
      <c r="AR779" s="156"/>
      <c r="AS779" s="72"/>
      <c r="AT779" s="160"/>
      <c r="AU779" s="72"/>
      <c r="AV779" s="156"/>
      <c r="AW779" s="71"/>
      <c r="AX779" s="72"/>
      <c r="AY779" s="111"/>
      <c r="AZ779" s="71"/>
      <c r="BA779" s="72"/>
      <c r="BB779" s="75"/>
    </row>
    <row r="780" ht="16.5" customHeight="1" outlineLevel="1">
      <c r="A780" s="75"/>
      <c r="B780" s="105"/>
      <c r="C780" s="106"/>
      <c r="D780" s="72"/>
      <c r="E780" s="107"/>
      <c r="F780" s="71"/>
      <c r="G780" s="107"/>
      <c r="H780" s="71"/>
      <c r="I780" s="107"/>
      <c r="J780" s="71"/>
      <c r="K780" s="71"/>
      <c r="L780" s="71"/>
      <c r="M780" s="72"/>
      <c r="N780" s="246"/>
      <c r="O780" s="72"/>
      <c r="P780" s="109"/>
      <c r="Q780" s="71"/>
      <c r="R780" s="110"/>
      <c r="S780" s="72"/>
      <c r="T780" s="111"/>
      <c r="U780" s="72"/>
      <c r="V780" s="112"/>
      <c r="W780" s="71"/>
      <c r="X780" s="72"/>
      <c r="Y780" s="112"/>
      <c r="Z780" s="72"/>
      <c r="AA780" s="75"/>
      <c r="AB780" s="169"/>
      <c r="AC780" s="72"/>
      <c r="AD780" s="170"/>
      <c r="AE780" s="72"/>
      <c r="AF780" s="170"/>
      <c r="AG780" s="71"/>
      <c r="AH780" s="72"/>
      <c r="AI780" s="170"/>
      <c r="AJ780" s="71"/>
      <c r="AK780" s="72"/>
      <c r="AL780" s="170"/>
      <c r="AM780" s="72"/>
      <c r="AN780" s="111"/>
      <c r="AO780" s="72"/>
      <c r="AP780" s="156"/>
      <c r="AQ780" s="72"/>
      <c r="AR780" s="156"/>
      <c r="AS780" s="72"/>
      <c r="AT780" s="160"/>
      <c r="AU780" s="72"/>
      <c r="AV780" s="156"/>
      <c r="AW780" s="71"/>
      <c r="AX780" s="72"/>
      <c r="AY780" s="111"/>
      <c r="AZ780" s="71"/>
      <c r="BA780" s="72"/>
      <c r="BB780" s="75"/>
    </row>
    <row r="781" ht="16.5" customHeight="1" outlineLevel="1">
      <c r="A781" s="75"/>
      <c r="B781" s="105"/>
      <c r="C781" s="106"/>
      <c r="D781" s="72"/>
      <c r="E781" s="107"/>
      <c r="F781" s="71"/>
      <c r="G781" s="107"/>
      <c r="H781" s="71"/>
      <c r="I781" s="107"/>
      <c r="J781" s="71"/>
      <c r="K781" s="71"/>
      <c r="L781" s="71"/>
      <c r="M781" s="72"/>
      <c r="N781" s="246"/>
      <c r="O781" s="72"/>
      <c r="P781" s="109"/>
      <c r="Q781" s="71"/>
      <c r="R781" s="110"/>
      <c r="S781" s="72"/>
      <c r="T781" s="111"/>
      <c r="U781" s="72"/>
      <c r="V781" s="112"/>
      <c r="W781" s="71"/>
      <c r="X781" s="72"/>
      <c r="Y781" s="112"/>
      <c r="Z781" s="72"/>
      <c r="AA781" s="75"/>
      <c r="AB781" s="169"/>
      <c r="AC781" s="72"/>
      <c r="AD781" s="170"/>
      <c r="AE781" s="72"/>
      <c r="AF781" s="170"/>
      <c r="AG781" s="71"/>
      <c r="AH781" s="72"/>
      <c r="AI781" s="170"/>
      <c r="AJ781" s="71"/>
      <c r="AK781" s="72"/>
      <c r="AL781" s="170"/>
      <c r="AM781" s="72"/>
      <c r="AN781" s="111"/>
      <c r="AO781" s="72"/>
      <c r="AP781" s="156"/>
      <c r="AQ781" s="72"/>
      <c r="AR781" s="156"/>
      <c r="AS781" s="72"/>
      <c r="AT781" s="160"/>
      <c r="AU781" s="72"/>
      <c r="AV781" s="156"/>
      <c r="AW781" s="71"/>
      <c r="AX781" s="72"/>
      <c r="AY781" s="111"/>
      <c r="AZ781" s="71"/>
      <c r="BA781" s="72"/>
      <c r="BB781" s="75"/>
    </row>
    <row r="782" ht="16.5" customHeight="1" outlineLevel="1">
      <c r="A782" s="75"/>
      <c r="B782" s="105"/>
      <c r="C782" s="106"/>
      <c r="D782" s="72"/>
      <c r="E782" s="107"/>
      <c r="F782" s="71"/>
      <c r="G782" s="107"/>
      <c r="H782" s="71"/>
      <c r="I782" s="107"/>
      <c r="J782" s="71"/>
      <c r="K782" s="71"/>
      <c r="L782" s="71"/>
      <c r="M782" s="72"/>
      <c r="N782" s="246"/>
      <c r="O782" s="72"/>
      <c r="P782" s="109"/>
      <c r="Q782" s="71"/>
      <c r="R782" s="110"/>
      <c r="S782" s="72"/>
      <c r="T782" s="111"/>
      <c r="U782" s="72"/>
      <c r="V782" s="112"/>
      <c r="W782" s="71"/>
      <c r="X782" s="72"/>
      <c r="Y782" s="112"/>
      <c r="Z782" s="72"/>
      <c r="AA782" s="75"/>
      <c r="AB782" s="169"/>
      <c r="AC782" s="72"/>
      <c r="AD782" s="170"/>
      <c r="AE782" s="72"/>
      <c r="AF782" s="170"/>
      <c r="AG782" s="71"/>
      <c r="AH782" s="72"/>
      <c r="AI782" s="170"/>
      <c r="AJ782" s="71"/>
      <c r="AK782" s="72"/>
      <c r="AL782" s="170"/>
      <c r="AM782" s="72"/>
      <c r="AN782" s="111"/>
      <c r="AO782" s="72"/>
      <c r="AP782" s="156"/>
      <c r="AQ782" s="72"/>
      <c r="AR782" s="156"/>
      <c r="AS782" s="72"/>
      <c r="AT782" s="160"/>
      <c r="AU782" s="72"/>
      <c r="AV782" s="156"/>
      <c r="AW782" s="71"/>
      <c r="AX782" s="72"/>
      <c r="AY782" s="111"/>
      <c r="AZ782" s="71"/>
      <c r="BA782" s="72"/>
      <c r="BB782" s="75"/>
    </row>
    <row r="783" ht="16.5" customHeight="1" outlineLevel="1">
      <c r="A783" s="75"/>
      <c r="B783" s="105"/>
      <c r="C783" s="106"/>
      <c r="D783" s="72"/>
      <c r="E783" s="107"/>
      <c r="F783" s="71"/>
      <c r="G783" s="107"/>
      <c r="H783" s="71"/>
      <c r="I783" s="107"/>
      <c r="J783" s="71"/>
      <c r="K783" s="71"/>
      <c r="L783" s="71"/>
      <c r="M783" s="72"/>
      <c r="N783" s="246"/>
      <c r="O783" s="72"/>
      <c r="P783" s="109"/>
      <c r="Q783" s="71"/>
      <c r="R783" s="110"/>
      <c r="S783" s="72"/>
      <c r="T783" s="111"/>
      <c r="U783" s="72"/>
      <c r="V783" s="112"/>
      <c r="W783" s="71"/>
      <c r="X783" s="72"/>
      <c r="Y783" s="112"/>
      <c r="Z783" s="72"/>
      <c r="AA783" s="75"/>
      <c r="AB783" s="169"/>
      <c r="AC783" s="72"/>
      <c r="AD783" s="170"/>
      <c r="AE783" s="72"/>
      <c r="AF783" s="170"/>
      <c r="AG783" s="71"/>
      <c r="AH783" s="72"/>
      <c r="AI783" s="170"/>
      <c r="AJ783" s="71"/>
      <c r="AK783" s="72"/>
      <c r="AL783" s="170"/>
      <c r="AM783" s="72"/>
      <c r="AN783" s="111"/>
      <c r="AO783" s="72"/>
      <c r="AP783" s="156"/>
      <c r="AQ783" s="72"/>
      <c r="AR783" s="156"/>
      <c r="AS783" s="72"/>
      <c r="AT783" s="160"/>
      <c r="AU783" s="72"/>
      <c r="AV783" s="156"/>
      <c r="AW783" s="71"/>
      <c r="AX783" s="72"/>
      <c r="AY783" s="111"/>
      <c r="AZ783" s="71"/>
      <c r="BA783" s="72"/>
      <c r="BB783" s="75"/>
    </row>
    <row r="784" ht="16.5" customHeight="1" outlineLevel="1">
      <c r="A784" s="75"/>
      <c r="B784" s="105"/>
      <c r="C784" s="106"/>
      <c r="D784" s="72"/>
      <c r="E784" s="107"/>
      <c r="F784" s="71"/>
      <c r="G784" s="107"/>
      <c r="H784" s="71"/>
      <c r="I784" s="107"/>
      <c r="J784" s="71"/>
      <c r="K784" s="71"/>
      <c r="L784" s="71"/>
      <c r="M784" s="72"/>
      <c r="N784" s="246"/>
      <c r="O784" s="72"/>
      <c r="P784" s="109"/>
      <c r="Q784" s="71"/>
      <c r="R784" s="110"/>
      <c r="S784" s="72"/>
      <c r="T784" s="111"/>
      <c r="U784" s="72"/>
      <c r="V784" s="112"/>
      <c r="W784" s="71"/>
      <c r="X784" s="72"/>
      <c r="Y784" s="112"/>
      <c r="Z784" s="72"/>
      <c r="AA784" s="75"/>
      <c r="AB784" s="169"/>
      <c r="AC784" s="72"/>
      <c r="AD784" s="170"/>
      <c r="AE784" s="72"/>
      <c r="AF784" s="170"/>
      <c r="AG784" s="71"/>
      <c r="AH784" s="72"/>
      <c r="AI784" s="170"/>
      <c r="AJ784" s="71"/>
      <c r="AK784" s="72"/>
      <c r="AL784" s="170"/>
      <c r="AM784" s="72"/>
      <c r="AN784" s="111"/>
      <c r="AO784" s="72"/>
      <c r="AP784" s="156"/>
      <c r="AQ784" s="72"/>
      <c r="AR784" s="156"/>
      <c r="AS784" s="72"/>
      <c r="AT784" s="160"/>
      <c r="AU784" s="72"/>
      <c r="AV784" s="156"/>
      <c r="AW784" s="71"/>
      <c r="AX784" s="72"/>
      <c r="AY784" s="111"/>
      <c r="AZ784" s="71"/>
      <c r="BA784" s="72"/>
      <c r="BB784" s="75"/>
    </row>
    <row r="785" ht="16.5" customHeight="1" outlineLevel="1">
      <c r="A785" s="75"/>
      <c r="B785" s="105"/>
      <c r="C785" s="106"/>
      <c r="D785" s="72"/>
      <c r="E785" s="107"/>
      <c r="F785" s="71"/>
      <c r="G785" s="107"/>
      <c r="H785" s="71"/>
      <c r="I785" s="107"/>
      <c r="J785" s="71"/>
      <c r="K785" s="71"/>
      <c r="L785" s="71"/>
      <c r="M785" s="72"/>
      <c r="N785" s="246"/>
      <c r="O785" s="72"/>
      <c r="P785" s="109"/>
      <c r="Q785" s="71"/>
      <c r="R785" s="110"/>
      <c r="S785" s="72"/>
      <c r="T785" s="111"/>
      <c r="U785" s="72"/>
      <c r="V785" s="112"/>
      <c r="W785" s="71"/>
      <c r="X785" s="72"/>
      <c r="Y785" s="112"/>
      <c r="Z785" s="72"/>
      <c r="AA785" s="75"/>
      <c r="AB785" s="169"/>
      <c r="AC785" s="72"/>
      <c r="AD785" s="170"/>
      <c r="AE785" s="72"/>
      <c r="AF785" s="170"/>
      <c r="AG785" s="71"/>
      <c r="AH785" s="72"/>
      <c r="AI785" s="170"/>
      <c r="AJ785" s="71"/>
      <c r="AK785" s="72"/>
      <c r="AL785" s="170"/>
      <c r="AM785" s="72"/>
      <c r="AN785" s="111"/>
      <c r="AO785" s="72"/>
      <c r="AP785" s="156"/>
      <c r="AQ785" s="72"/>
      <c r="AR785" s="156"/>
      <c r="AS785" s="72"/>
      <c r="AT785" s="160"/>
      <c r="AU785" s="72"/>
      <c r="AV785" s="156"/>
      <c r="AW785" s="71"/>
      <c r="AX785" s="72"/>
      <c r="AY785" s="111"/>
      <c r="AZ785" s="71"/>
      <c r="BA785" s="72"/>
      <c r="BB785" s="75"/>
    </row>
    <row r="786" ht="16.5" customHeight="1" outlineLevel="1">
      <c r="A786" s="75"/>
      <c r="B786" s="105"/>
      <c r="C786" s="106"/>
      <c r="D786" s="72"/>
      <c r="E786" s="107"/>
      <c r="F786" s="71"/>
      <c r="G786" s="107"/>
      <c r="H786" s="71"/>
      <c r="I786" s="107"/>
      <c r="J786" s="71"/>
      <c r="K786" s="71"/>
      <c r="L786" s="71"/>
      <c r="M786" s="72"/>
      <c r="N786" s="246"/>
      <c r="O786" s="72"/>
      <c r="P786" s="109"/>
      <c r="Q786" s="71"/>
      <c r="R786" s="110"/>
      <c r="S786" s="72"/>
      <c r="T786" s="111"/>
      <c r="U786" s="72"/>
      <c r="V786" s="112"/>
      <c r="W786" s="71"/>
      <c r="X786" s="72"/>
      <c r="Y786" s="112"/>
      <c r="Z786" s="72"/>
      <c r="AA786" s="75"/>
      <c r="AB786" s="169"/>
      <c r="AC786" s="72"/>
      <c r="AD786" s="170"/>
      <c r="AE786" s="72"/>
      <c r="AF786" s="170"/>
      <c r="AG786" s="71"/>
      <c r="AH786" s="72"/>
      <c r="AI786" s="170"/>
      <c r="AJ786" s="71"/>
      <c r="AK786" s="72"/>
      <c r="AL786" s="170"/>
      <c r="AM786" s="72"/>
      <c r="AN786" s="111"/>
      <c r="AO786" s="72"/>
      <c r="AP786" s="156"/>
      <c r="AQ786" s="72"/>
      <c r="AR786" s="156"/>
      <c r="AS786" s="72"/>
      <c r="AT786" s="160"/>
      <c r="AU786" s="72"/>
      <c r="AV786" s="156"/>
      <c r="AW786" s="71"/>
      <c r="AX786" s="72"/>
      <c r="AY786" s="111"/>
      <c r="AZ786" s="71"/>
      <c r="BA786" s="72"/>
      <c r="BB786" s="75"/>
    </row>
    <row r="787" ht="16.5" customHeight="1" outlineLevel="1">
      <c r="A787" s="75"/>
      <c r="B787" s="105"/>
      <c r="C787" s="106"/>
      <c r="D787" s="72"/>
      <c r="E787" s="107"/>
      <c r="F787" s="71"/>
      <c r="G787" s="107"/>
      <c r="H787" s="71"/>
      <c r="I787" s="107"/>
      <c r="J787" s="71"/>
      <c r="K787" s="71"/>
      <c r="L787" s="71"/>
      <c r="M787" s="72"/>
      <c r="N787" s="246"/>
      <c r="O787" s="72"/>
      <c r="P787" s="109"/>
      <c r="Q787" s="71"/>
      <c r="R787" s="110"/>
      <c r="S787" s="72"/>
      <c r="T787" s="111"/>
      <c r="U787" s="72"/>
      <c r="V787" s="112"/>
      <c r="W787" s="71"/>
      <c r="X787" s="72"/>
      <c r="Y787" s="112"/>
      <c r="Z787" s="72"/>
      <c r="AA787" s="75"/>
      <c r="AB787" s="169"/>
      <c r="AC787" s="72"/>
      <c r="AD787" s="170"/>
      <c r="AE787" s="72"/>
      <c r="AF787" s="170"/>
      <c r="AG787" s="71"/>
      <c r="AH787" s="72"/>
      <c r="AI787" s="170"/>
      <c r="AJ787" s="71"/>
      <c r="AK787" s="72"/>
      <c r="AL787" s="170"/>
      <c r="AM787" s="72"/>
      <c r="AN787" s="111"/>
      <c r="AO787" s="72"/>
      <c r="AP787" s="156"/>
      <c r="AQ787" s="72"/>
      <c r="AR787" s="156"/>
      <c r="AS787" s="72"/>
      <c r="AT787" s="160"/>
      <c r="AU787" s="72"/>
      <c r="AV787" s="156"/>
      <c r="AW787" s="71"/>
      <c r="AX787" s="72"/>
      <c r="AY787" s="111"/>
      <c r="AZ787" s="71"/>
      <c r="BA787" s="72"/>
      <c r="BB787" s="75"/>
    </row>
    <row r="788" ht="16.5" customHeight="1" outlineLevel="1">
      <c r="A788" s="75"/>
      <c r="B788" s="105"/>
      <c r="C788" s="106"/>
      <c r="D788" s="72"/>
      <c r="E788" s="107"/>
      <c r="F788" s="71"/>
      <c r="G788" s="107"/>
      <c r="H788" s="71"/>
      <c r="I788" s="107"/>
      <c r="J788" s="71"/>
      <c r="K788" s="71"/>
      <c r="L788" s="71"/>
      <c r="M788" s="72"/>
      <c r="N788" s="246"/>
      <c r="O788" s="72"/>
      <c r="P788" s="109"/>
      <c r="Q788" s="71"/>
      <c r="R788" s="110"/>
      <c r="S788" s="72"/>
      <c r="T788" s="111"/>
      <c r="U788" s="72"/>
      <c r="V788" s="112"/>
      <c r="W788" s="71"/>
      <c r="X788" s="72"/>
      <c r="Y788" s="112"/>
      <c r="Z788" s="72"/>
      <c r="AA788" s="75"/>
      <c r="AB788" s="169"/>
      <c r="AC788" s="72"/>
      <c r="AD788" s="170"/>
      <c r="AE788" s="72"/>
      <c r="AF788" s="170"/>
      <c r="AG788" s="71"/>
      <c r="AH788" s="72"/>
      <c r="AI788" s="170"/>
      <c r="AJ788" s="71"/>
      <c r="AK788" s="72"/>
      <c r="AL788" s="170"/>
      <c r="AM788" s="72"/>
      <c r="AN788" s="111"/>
      <c r="AO788" s="72"/>
      <c r="AP788" s="156"/>
      <c r="AQ788" s="72"/>
      <c r="AR788" s="156"/>
      <c r="AS788" s="72"/>
      <c r="AT788" s="160"/>
      <c r="AU788" s="72"/>
      <c r="AV788" s="156"/>
      <c r="AW788" s="71"/>
      <c r="AX788" s="72"/>
      <c r="AY788" s="111"/>
      <c r="AZ788" s="71"/>
      <c r="BA788" s="72"/>
      <c r="BB788" s="75"/>
    </row>
    <row r="789" ht="16.5" customHeight="1" outlineLevel="1">
      <c r="A789" s="75"/>
      <c r="B789" s="105"/>
      <c r="C789" s="106"/>
      <c r="D789" s="72"/>
      <c r="E789" s="107"/>
      <c r="F789" s="71"/>
      <c r="G789" s="107"/>
      <c r="H789" s="71"/>
      <c r="I789" s="107"/>
      <c r="J789" s="71"/>
      <c r="K789" s="71"/>
      <c r="L789" s="71"/>
      <c r="M789" s="72"/>
      <c r="N789" s="246"/>
      <c r="O789" s="72"/>
      <c r="P789" s="109"/>
      <c r="Q789" s="71"/>
      <c r="R789" s="110"/>
      <c r="S789" s="72"/>
      <c r="T789" s="111"/>
      <c r="U789" s="72"/>
      <c r="V789" s="112"/>
      <c r="W789" s="71"/>
      <c r="X789" s="72"/>
      <c r="Y789" s="112"/>
      <c r="Z789" s="72"/>
      <c r="AA789" s="75"/>
      <c r="AB789" s="169"/>
      <c r="AC789" s="72"/>
      <c r="AD789" s="170"/>
      <c r="AE789" s="72"/>
      <c r="AF789" s="170"/>
      <c r="AG789" s="71"/>
      <c r="AH789" s="72"/>
      <c r="AI789" s="170"/>
      <c r="AJ789" s="71"/>
      <c r="AK789" s="72"/>
      <c r="AL789" s="170"/>
      <c r="AM789" s="72"/>
      <c r="AN789" s="111"/>
      <c r="AO789" s="72"/>
      <c r="AP789" s="156"/>
      <c r="AQ789" s="72"/>
      <c r="AR789" s="156"/>
      <c r="AS789" s="72"/>
      <c r="AT789" s="160"/>
      <c r="AU789" s="72"/>
      <c r="AV789" s="156"/>
      <c r="AW789" s="71"/>
      <c r="AX789" s="72"/>
      <c r="AY789" s="111"/>
      <c r="AZ789" s="71"/>
      <c r="BA789" s="72"/>
      <c r="BB789" s="75"/>
    </row>
    <row r="790" ht="16.5" customHeight="1" outlineLevel="1">
      <c r="A790" s="75"/>
      <c r="B790" s="105"/>
      <c r="C790" s="106"/>
      <c r="D790" s="72"/>
      <c r="E790" s="107"/>
      <c r="F790" s="71"/>
      <c r="G790" s="107"/>
      <c r="H790" s="71"/>
      <c r="I790" s="107"/>
      <c r="J790" s="71"/>
      <c r="K790" s="71"/>
      <c r="L790" s="71"/>
      <c r="M790" s="72"/>
      <c r="N790" s="246"/>
      <c r="O790" s="72"/>
      <c r="P790" s="109"/>
      <c r="Q790" s="71"/>
      <c r="R790" s="110"/>
      <c r="S790" s="72"/>
      <c r="T790" s="111"/>
      <c r="U790" s="72"/>
      <c r="V790" s="112"/>
      <c r="W790" s="71"/>
      <c r="X790" s="72"/>
      <c r="Y790" s="112"/>
      <c r="Z790" s="72"/>
      <c r="AA790" s="75"/>
      <c r="AB790" s="169"/>
      <c r="AC790" s="72"/>
      <c r="AD790" s="170"/>
      <c r="AE790" s="72"/>
      <c r="AF790" s="170"/>
      <c r="AG790" s="71"/>
      <c r="AH790" s="72"/>
      <c r="AI790" s="170"/>
      <c r="AJ790" s="71"/>
      <c r="AK790" s="72"/>
      <c r="AL790" s="170"/>
      <c r="AM790" s="72"/>
      <c r="AN790" s="111"/>
      <c r="AO790" s="72"/>
      <c r="AP790" s="156"/>
      <c r="AQ790" s="72"/>
      <c r="AR790" s="156"/>
      <c r="AS790" s="72"/>
      <c r="AT790" s="160"/>
      <c r="AU790" s="72"/>
      <c r="AV790" s="156"/>
      <c r="AW790" s="71"/>
      <c r="AX790" s="72"/>
      <c r="AY790" s="111"/>
      <c r="AZ790" s="71"/>
      <c r="BA790" s="72"/>
      <c r="BB790" s="75"/>
    </row>
    <row r="791" ht="16.5" customHeight="1" outlineLevel="1">
      <c r="A791" s="75"/>
      <c r="B791" s="105"/>
      <c r="C791" s="106"/>
      <c r="D791" s="72"/>
      <c r="E791" s="107"/>
      <c r="F791" s="71"/>
      <c r="G791" s="107"/>
      <c r="H791" s="71"/>
      <c r="I791" s="107"/>
      <c r="J791" s="71"/>
      <c r="K791" s="71"/>
      <c r="L791" s="71"/>
      <c r="M791" s="72"/>
      <c r="N791" s="246"/>
      <c r="O791" s="72"/>
      <c r="P791" s="109"/>
      <c r="Q791" s="71"/>
      <c r="R791" s="110"/>
      <c r="S791" s="72"/>
      <c r="T791" s="111"/>
      <c r="U791" s="72"/>
      <c r="V791" s="112"/>
      <c r="W791" s="71"/>
      <c r="X791" s="72"/>
      <c r="Y791" s="112"/>
      <c r="Z791" s="72"/>
      <c r="AA791" s="75"/>
      <c r="AB791" s="169"/>
      <c r="AC791" s="72"/>
      <c r="AD791" s="170"/>
      <c r="AE791" s="72"/>
      <c r="AF791" s="170"/>
      <c r="AG791" s="71"/>
      <c r="AH791" s="72"/>
      <c r="AI791" s="170"/>
      <c r="AJ791" s="71"/>
      <c r="AK791" s="72"/>
      <c r="AL791" s="170"/>
      <c r="AM791" s="72"/>
      <c r="AN791" s="111"/>
      <c r="AO791" s="72"/>
      <c r="AP791" s="156"/>
      <c r="AQ791" s="72"/>
      <c r="AR791" s="156"/>
      <c r="AS791" s="72"/>
      <c r="AT791" s="160"/>
      <c r="AU791" s="72"/>
      <c r="AV791" s="156"/>
      <c r="AW791" s="71"/>
      <c r="AX791" s="72"/>
      <c r="AY791" s="111"/>
      <c r="AZ791" s="71"/>
      <c r="BA791" s="72"/>
      <c r="BB791" s="75"/>
    </row>
    <row r="792" ht="16.5" customHeight="1" outlineLevel="1">
      <c r="A792" s="75"/>
      <c r="B792" s="105"/>
      <c r="C792" s="106"/>
      <c r="D792" s="72"/>
      <c r="E792" s="107"/>
      <c r="F792" s="71"/>
      <c r="G792" s="107"/>
      <c r="H792" s="71"/>
      <c r="I792" s="107"/>
      <c r="J792" s="71"/>
      <c r="K792" s="71"/>
      <c r="L792" s="71"/>
      <c r="M792" s="72"/>
      <c r="N792" s="246"/>
      <c r="O792" s="72"/>
      <c r="P792" s="109"/>
      <c r="Q792" s="71"/>
      <c r="R792" s="110"/>
      <c r="S792" s="72"/>
      <c r="T792" s="111"/>
      <c r="U792" s="72"/>
      <c r="V792" s="112"/>
      <c r="W792" s="71"/>
      <c r="X792" s="72"/>
      <c r="Y792" s="112"/>
      <c r="Z792" s="72"/>
      <c r="AA792" s="75"/>
      <c r="AB792" s="169"/>
      <c r="AC792" s="72"/>
      <c r="AD792" s="170"/>
      <c r="AE792" s="72"/>
      <c r="AF792" s="170"/>
      <c r="AG792" s="71"/>
      <c r="AH792" s="72"/>
      <c r="AI792" s="170"/>
      <c r="AJ792" s="71"/>
      <c r="AK792" s="72"/>
      <c r="AL792" s="170"/>
      <c r="AM792" s="72"/>
      <c r="AN792" s="111"/>
      <c r="AO792" s="72"/>
      <c r="AP792" s="156"/>
      <c r="AQ792" s="72"/>
      <c r="AR792" s="156"/>
      <c r="AS792" s="72"/>
      <c r="AT792" s="160"/>
      <c r="AU792" s="72"/>
      <c r="AV792" s="156"/>
      <c r="AW792" s="71"/>
      <c r="AX792" s="72"/>
      <c r="AY792" s="111"/>
      <c r="AZ792" s="71"/>
      <c r="BA792" s="72"/>
      <c r="BB792" s="75"/>
    </row>
    <row r="793" ht="16.5" customHeight="1" outlineLevel="1">
      <c r="A793" s="75"/>
      <c r="B793" s="105"/>
      <c r="C793" s="106"/>
      <c r="D793" s="72"/>
      <c r="E793" s="107"/>
      <c r="F793" s="71"/>
      <c r="G793" s="107"/>
      <c r="H793" s="71"/>
      <c r="I793" s="107"/>
      <c r="J793" s="71"/>
      <c r="K793" s="71"/>
      <c r="L793" s="71"/>
      <c r="M793" s="72"/>
      <c r="N793" s="246"/>
      <c r="O793" s="72"/>
      <c r="P793" s="109"/>
      <c r="Q793" s="71"/>
      <c r="R793" s="110"/>
      <c r="S793" s="72"/>
      <c r="T793" s="111"/>
      <c r="U793" s="72"/>
      <c r="V793" s="112"/>
      <c r="W793" s="71"/>
      <c r="X793" s="72"/>
      <c r="Y793" s="112"/>
      <c r="Z793" s="72"/>
      <c r="AA793" s="75"/>
      <c r="AB793" s="169"/>
      <c r="AC793" s="72"/>
      <c r="AD793" s="170"/>
      <c r="AE793" s="72"/>
      <c r="AF793" s="170"/>
      <c r="AG793" s="71"/>
      <c r="AH793" s="72"/>
      <c r="AI793" s="170"/>
      <c r="AJ793" s="71"/>
      <c r="AK793" s="72"/>
      <c r="AL793" s="170"/>
      <c r="AM793" s="72"/>
      <c r="AN793" s="111"/>
      <c r="AO793" s="72"/>
      <c r="AP793" s="156"/>
      <c r="AQ793" s="72"/>
      <c r="AR793" s="156"/>
      <c r="AS793" s="72"/>
      <c r="AT793" s="160"/>
      <c r="AU793" s="72"/>
      <c r="AV793" s="156"/>
      <c r="AW793" s="71"/>
      <c r="AX793" s="72"/>
      <c r="AY793" s="111"/>
      <c r="AZ793" s="71"/>
      <c r="BA793" s="72"/>
      <c r="BB793" s="75"/>
    </row>
    <row r="794" ht="16.5" customHeight="1" outlineLevel="1">
      <c r="A794" s="75"/>
      <c r="B794" s="105"/>
      <c r="C794" s="106"/>
      <c r="D794" s="72"/>
      <c r="E794" s="107"/>
      <c r="F794" s="71"/>
      <c r="G794" s="107"/>
      <c r="H794" s="71"/>
      <c r="I794" s="107"/>
      <c r="J794" s="71"/>
      <c r="K794" s="71"/>
      <c r="L794" s="71"/>
      <c r="M794" s="72"/>
      <c r="N794" s="246"/>
      <c r="O794" s="72"/>
      <c r="P794" s="109"/>
      <c r="Q794" s="71"/>
      <c r="R794" s="110"/>
      <c r="S794" s="72"/>
      <c r="T794" s="111"/>
      <c r="U794" s="72"/>
      <c r="V794" s="112"/>
      <c r="W794" s="71"/>
      <c r="X794" s="72"/>
      <c r="Y794" s="112"/>
      <c r="Z794" s="72"/>
      <c r="AA794" s="75"/>
      <c r="AB794" s="169"/>
      <c r="AC794" s="72"/>
      <c r="AD794" s="170"/>
      <c r="AE794" s="72"/>
      <c r="AF794" s="170"/>
      <c r="AG794" s="71"/>
      <c r="AH794" s="72"/>
      <c r="AI794" s="170"/>
      <c r="AJ794" s="71"/>
      <c r="AK794" s="72"/>
      <c r="AL794" s="170"/>
      <c r="AM794" s="72"/>
      <c r="AN794" s="111"/>
      <c r="AO794" s="72"/>
      <c r="AP794" s="156"/>
      <c r="AQ794" s="72"/>
      <c r="AR794" s="156"/>
      <c r="AS794" s="72"/>
      <c r="AT794" s="160"/>
      <c r="AU794" s="72"/>
      <c r="AV794" s="156"/>
      <c r="AW794" s="71"/>
      <c r="AX794" s="72"/>
      <c r="AY794" s="111"/>
      <c r="AZ794" s="71"/>
      <c r="BA794" s="72"/>
      <c r="BB794" s="75"/>
    </row>
    <row r="795" ht="16.5" customHeight="1" outlineLevel="1">
      <c r="A795" s="75"/>
      <c r="B795" s="105"/>
      <c r="C795" s="106"/>
      <c r="D795" s="72"/>
      <c r="E795" s="107"/>
      <c r="F795" s="71"/>
      <c r="G795" s="107"/>
      <c r="H795" s="71"/>
      <c r="I795" s="107"/>
      <c r="J795" s="71"/>
      <c r="K795" s="71"/>
      <c r="L795" s="71"/>
      <c r="M795" s="72"/>
      <c r="N795" s="246"/>
      <c r="O795" s="72"/>
      <c r="P795" s="109"/>
      <c r="Q795" s="71"/>
      <c r="R795" s="110"/>
      <c r="S795" s="72"/>
      <c r="T795" s="111"/>
      <c r="U795" s="72"/>
      <c r="V795" s="112"/>
      <c r="W795" s="71"/>
      <c r="X795" s="72"/>
      <c r="Y795" s="112"/>
      <c r="Z795" s="72"/>
      <c r="AA795" s="75"/>
      <c r="AB795" s="169"/>
      <c r="AC795" s="72"/>
      <c r="AD795" s="170"/>
      <c r="AE795" s="72"/>
      <c r="AF795" s="170"/>
      <c r="AG795" s="71"/>
      <c r="AH795" s="72"/>
      <c r="AI795" s="170"/>
      <c r="AJ795" s="71"/>
      <c r="AK795" s="72"/>
      <c r="AL795" s="170"/>
      <c r="AM795" s="72"/>
      <c r="AN795" s="111"/>
      <c r="AO795" s="72"/>
      <c r="AP795" s="156"/>
      <c r="AQ795" s="72"/>
      <c r="AR795" s="156"/>
      <c r="AS795" s="72"/>
      <c r="AT795" s="160"/>
      <c r="AU795" s="72"/>
      <c r="AV795" s="156"/>
      <c r="AW795" s="71"/>
      <c r="AX795" s="72"/>
      <c r="AY795" s="111"/>
      <c r="AZ795" s="71"/>
      <c r="BA795" s="72"/>
      <c r="BB795" s="75"/>
    </row>
    <row r="796" ht="16.5" customHeight="1" outlineLevel="1">
      <c r="A796" s="75"/>
      <c r="B796" s="105"/>
      <c r="C796" s="106"/>
      <c r="D796" s="72"/>
      <c r="E796" s="107"/>
      <c r="F796" s="71"/>
      <c r="G796" s="107"/>
      <c r="H796" s="71"/>
      <c r="I796" s="107"/>
      <c r="J796" s="71"/>
      <c r="K796" s="71"/>
      <c r="L796" s="71"/>
      <c r="M796" s="72"/>
      <c r="N796" s="246"/>
      <c r="O796" s="72"/>
      <c r="P796" s="109"/>
      <c r="Q796" s="71"/>
      <c r="R796" s="110"/>
      <c r="S796" s="72"/>
      <c r="T796" s="111"/>
      <c r="U796" s="72"/>
      <c r="V796" s="112"/>
      <c r="W796" s="71"/>
      <c r="X796" s="72"/>
      <c r="Y796" s="112"/>
      <c r="Z796" s="72"/>
      <c r="AA796" s="75"/>
      <c r="AB796" s="169"/>
      <c r="AC796" s="72"/>
      <c r="AD796" s="170"/>
      <c r="AE796" s="72"/>
      <c r="AF796" s="170"/>
      <c r="AG796" s="71"/>
      <c r="AH796" s="72"/>
      <c r="AI796" s="170"/>
      <c r="AJ796" s="71"/>
      <c r="AK796" s="72"/>
      <c r="AL796" s="170"/>
      <c r="AM796" s="72"/>
      <c r="AN796" s="111"/>
      <c r="AO796" s="72"/>
      <c r="AP796" s="156"/>
      <c r="AQ796" s="72"/>
      <c r="AR796" s="156"/>
      <c r="AS796" s="72"/>
      <c r="AT796" s="160"/>
      <c r="AU796" s="72"/>
      <c r="AV796" s="156"/>
      <c r="AW796" s="71"/>
      <c r="AX796" s="72"/>
      <c r="AY796" s="111"/>
      <c r="AZ796" s="71"/>
      <c r="BA796" s="72"/>
      <c r="BB796" s="75"/>
    </row>
    <row r="797" ht="16.5" customHeight="1" outlineLevel="1">
      <c r="A797" s="75"/>
      <c r="B797" s="105"/>
      <c r="C797" s="106"/>
      <c r="D797" s="72"/>
      <c r="E797" s="107"/>
      <c r="F797" s="71"/>
      <c r="G797" s="107"/>
      <c r="H797" s="71"/>
      <c r="I797" s="107"/>
      <c r="J797" s="71"/>
      <c r="K797" s="71"/>
      <c r="L797" s="71"/>
      <c r="M797" s="72"/>
      <c r="N797" s="246"/>
      <c r="O797" s="72"/>
      <c r="P797" s="109"/>
      <c r="Q797" s="71"/>
      <c r="R797" s="110"/>
      <c r="S797" s="72"/>
      <c r="T797" s="111"/>
      <c r="U797" s="72"/>
      <c r="V797" s="112"/>
      <c r="W797" s="71"/>
      <c r="X797" s="72"/>
      <c r="Y797" s="112"/>
      <c r="Z797" s="72"/>
      <c r="AA797" s="75"/>
      <c r="AB797" s="169"/>
      <c r="AC797" s="72"/>
      <c r="AD797" s="170"/>
      <c r="AE797" s="72"/>
      <c r="AF797" s="170"/>
      <c r="AG797" s="71"/>
      <c r="AH797" s="72"/>
      <c r="AI797" s="170"/>
      <c r="AJ797" s="71"/>
      <c r="AK797" s="72"/>
      <c r="AL797" s="170"/>
      <c r="AM797" s="72"/>
      <c r="AN797" s="111"/>
      <c r="AO797" s="72"/>
      <c r="AP797" s="156"/>
      <c r="AQ797" s="72"/>
      <c r="AR797" s="156"/>
      <c r="AS797" s="72"/>
      <c r="AT797" s="160"/>
      <c r="AU797" s="72"/>
      <c r="AV797" s="156"/>
      <c r="AW797" s="71"/>
      <c r="AX797" s="72"/>
      <c r="AY797" s="111"/>
      <c r="AZ797" s="71"/>
      <c r="BA797" s="72"/>
      <c r="BB797" s="75"/>
    </row>
    <row r="798" ht="16.5" customHeight="1" outlineLevel="1">
      <c r="A798" s="75"/>
      <c r="B798" s="105"/>
      <c r="C798" s="106"/>
      <c r="D798" s="72"/>
      <c r="E798" s="107"/>
      <c r="F798" s="71"/>
      <c r="G798" s="107"/>
      <c r="H798" s="71"/>
      <c r="I798" s="107"/>
      <c r="J798" s="71"/>
      <c r="K798" s="71"/>
      <c r="L798" s="71"/>
      <c r="M798" s="72"/>
      <c r="N798" s="246"/>
      <c r="O798" s="72"/>
      <c r="P798" s="109"/>
      <c r="Q798" s="71"/>
      <c r="R798" s="110"/>
      <c r="S798" s="72"/>
      <c r="T798" s="111"/>
      <c r="U798" s="72"/>
      <c r="V798" s="112"/>
      <c r="W798" s="71"/>
      <c r="X798" s="72"/>
      <c r="Y798" s="112"/>
      <c r="Z798" s="72"/>
      <c r="AA798" s="75"/>
      <c r="AB798" s="169"/>
      <c r="AC798" s="72"/>
      <c r="AD798" s="170"/>
      <c r="AE798" s="72"/>
      <c r="AF798" s="170"/>
      <c r="AG798" s="71"/>
      <c r="AH798" s="72"/>
      <c r="AI798" s="170"/>
      <c r="AJ798" s="71"/>
      <c r="AK798" s="72"/>
      <c r="AL798" s="170"/>
      <c r="AM798" s="72"/>
      <c r="AN798" s="111"/>
      <c r="AO798" s="72"/>
      <c r="AP798" s="156"/>
      <c r="AQ798" s="72"/>
      <c r="AR798" s="156"/>
      <c r="AS798" s="72"/>
      <c r="AT798" s="160"/>
      <c r="AU798" s="72"/>
      <c r="AV798" s="156"/>
      <c r="AW798" s="71"/>
      <c r="AX798" s="72"/>
      <c r="AY798" s="111"/>
      <c r="AZ798" s="71"/>
      <c r="BA798" s="72"/>
      <c r="BB798" s="75"/>
    </row>
    <row r="799" ht="16.5" customHeight="1" outlineLevel="1">
      <c r="A799" s="75"/>
      <c r="B799" s="105"/>
      <c r="C799" s="106"/>
      <c r="D799" s="72"/>
      <c r="E799" s="107"/>
      <c r="F799" s="71"/>
      <c r="G799" s="107"/>
      <c r="H799" s="71"/>
      <c r="I799" s="107"/>
      <c r="J799" s="71"/>
      <c r="K799" s="71"/>
      <c r="L799" s="71"/>
      <c r="M799" s="72"/>
      <c r="N799" s="246"/>
      <c r="O799" s="72"/>
      <c r="P799" s="109"/>
      <c r="Q799" s="71"/>
      <c r="R799" s="110"/>
      <c r="S799" s="72"/>
      <c r="T799" s="111"/>
      <c r="U799" s="72"/>
      <c r="V799" s="112"/>
      <c r="W799" s="71"/>
      <c r="X799" s="72"/>
      <c r="Y799" s="112"/>
      <c r="Z799" s="72"/>
      <c r="AA799" s="75"/>
      <c r="AB799" s="169"/>
      <c r="AC799" s="72"/>
      <c r="AD799" s="170"/>
      <c r="AE799" s="72"/>
      <c r="AF799" s="170"/>
      <c r="AG799" s="71"/>
      <c r="AH799" s="72"/>
      <c r="AI799" s="170"/>
      <c r="AJ799" s="71"/>
      <c r="AK799" s="72"/>
      <c r="AL799" s="170"/>
      <c r="AM799" s="72"/>
      <c r="AN799" s="111"/>
      <c r="AO799" s="72"/>
      <c r="AP799" s="156"/>
      <c r="AQ799" s="72"/>
      <c r="AR799" s="156"/>
      <c r="AS799" s="72"/>
      <c r="AT799" s="160"/>
      <c r="AU799" s="72"/>
      <c r="AV799" s="156"/>
      <c r="AW799" s="71"/>
      <c r="AX799" s="72"/>
      <c r="AY799" s="111"/>
      <c r="AZ799" s="71"/>
      <c r="BA799" s="72"/>
      <c r="BB799" s="75"/>
    </row>
    <row r="800" ht="16.5" customHeight="1" outlineLevel="1">
      <c r="A800" s="75"/>
      <c r="B800" s="105"/>
      <c r="C800" s="106"/>
      <c r="D800" s="72"/>
      <c r="E800" s="107"/>
      <c r="F800" s="71"/>
      <c r="G800" s="107"/>
      <c r="H800" s="71"/>
      <c r="I800" s="107"/>
      <c r="J800" s="71"/>
      <c r="K800" s="71"/>
      <c r="L800" s="71"/>
      <c r="M800" s="72"/>
      <c r="N800" s="246"/>
      <c r="O800" s="72"/>
      <c r="P800" s="109"/>
      <c r="Q800" s="71"/>
      <c r="R800" s="110"/>
      <c r="S800" s="72"/>
      <c r="T800" s="111"/>
      <c r="U800" s="72"/>
      <c r="V800" s="112"/>
      <c r="W800" s="71"/>
      <c r="X800" s="72"/>
      <c r="Y800" s="112"/>
      <c r="Z800" s="72"/>
      <c r="AA800" s="75"/>
      <c r="AB800" s="169"/>
      <c r="AC800" s="72"/>
      <c r="AD800" s="170"/>
      <c r="AE800" s="72"/>
      <c r="AF800" s="170"/>
      <c r="AG800" s="71"/>
      <c r="AH800" s="72"/>
      <c r="AI800" s="170"/>
      <c r="AJ800" s="71"/>
      <c r="AK800" s="72"/>
      <c r="AL800" s="170"/>
      <c r="AM800" s="72"/>
      <c r="AN800" s="111"/>
      <c r="AO800" s="72"/>
      <c r="AP800" s="156"/>
      <c r="AQ800" s="72"/>
      <c r="AR800" s="156"/>
      <c r="AS800" s="72"/>
      <c r="AT800" s="160"/>
      <c r="AU800" s="72"/>
      <c r="AV800" s="156"/>
      <c r="AW800" s="71"/>
      <c r="AX800" s="72"/>
      <c r="AY800" s="111"/>
      <c r="AZ800" s="71"/>
      <c r="BA800" s="72"/>
      <c r="BB800" s="75"/>
    </row>
    <row r="801" ht="16.5" customHeight="1" outlineLevel="1">
      <c r="A801" s="75"/>
      <c r="B801" s="105"/>
      <c r="C801" s="106"/>
      <c r="D801" s="72"/>
      <c r="E801" s="107"/>
      <c r="F801" s="71"/>
      <c r="G801" s="107"/>
      <c r="H801" s="71"/>
      <c r="I801" s="107"/>
      <c r="J801" s="71"/>
      <c r="K801" s="71"/>
      <c r="L801" s="71"/>
      <c r="M801" s="72"/>
      <c r="N801" s="246"/>
      <c r="O801" s="72"/>
      <c r="P801" s="109"/>
      <c r="Q801" s="71"/>
      <c r="R801" s="110"/>
      <c r="S801" s="72"/>
      <c r="T801" s="111"/>
      <c r="U801" s="72"/>
      <c r="V801" s="112"/>
      <c r="W801" s="71"/>
      <c r="X801" s="72"/>
      <c r="Y801" s="112"/>
      <c r="Z801" s="72"/>
      <c r="AA801" s="75"/>
      <c r="AB801" s="169"/>
      <c r="AC801" s="72"/>
      <c r="AD801" s="170"/>
      <c r="AE801" s="72"/>
      <c r="AF801" s="170"/>
      <c r="AG801" s="71"/>
      <c r="AH801" s="72"/>
      <c r="AI801" s="170"/>
      <c r="AJ801" s="71"/>
      <c r="AK801" s="72"/>
      <c r="AL801" s="170"/>
      <c r="AM801" s="72"/>
      <c r="AN801" s="111"/>
      <c r="AO801" s="72"/>
      <c r="AP801" s="156"/>
      <c r="AQ801" s="72"/>
      <c r="AR801" s="156"/>
      <c r="AS801" s="72"/>
      <c r="AT801" s="160"/>
      <c r="AU801" s="72"/>
      <c r="AV801" s="156"/>
      <c r="AW801" s="71"/>
      <c r="AX801" s="72"/>
      <c r="AY801" s="111"/>
      <c r="AZ801" s="71"/>
      <c r="BA801" s="72"/>
      <c r="BB801" s="75"/>
    </row>
    <row r="802" ht="16.5" customHeight="1" outlineLevel="1">
      <c r="A802" s="75"/>
      <c r="B802" s="105"/>
      <c r="C802" s="106"/>
      <c r="D802" s="72"/>
      <c r="E802" s="107"/>
      <c r="F802" s="71"/>
      <c r="G802" s="107"/>
      <c r="H802" s="71"/>
      <c r="I802" s="107"/>
      <c r="J802" s="71"/>
      <c r="K802" s="71"/>
      <c r="L802" s="71"/>
      <c r="M802" s="72"/>
      <c r="N802" s="246"/>
      <c r="O802" s="72"/>
      <c r="P802" s="109"/>
      <c r="Q802" s="71"/>
      <c r="R802" s="110"/>
      <c r="S802" s="72"/>
      <c r="T802" s="111"/>
      <c r="U802" s="72"/>
      <c r="V802" s="112"/>
      <c r="W802" s="71"/>
      <c r="X802" s="72"/>
      <c r="Y802" s="112"/>
      <c r="Z802" s="72"/>
      <c r="AA802" s="75"/>
      <c r="AB802" s="169"/>
      <c r="AC802" s="72"/>
      <c r="AD802" s="170"/>
      <c r="AE802" s="72"/>
      <c r="AF802" s="170"/>
      <c r="AG802" s="71"/>
      <c r="AH802" s="72"/>
      <c r="AI802" s="170"/>
      <c r="AJ802" s="71"/>
      <c r="AK802" s="72"/>
      <c r="AL802" s="170"/>
      <c r="AM802" s="72"/>
      <c r="AN802" s="111"/>
      <c r="AO802" s="72"/>
      <c r="AP802" s="156"/>
      <c r="AQ802" s="72"/>
      <c r="AR802" s="156"/>
      <c r="AS802" s="72"/>
      <c r="AT802" s="160"/>
      <c r="AU802" s="72"/>
      <c r="AV802" s="156"/>
      <c r="AW802" s="71"/>
      <c r="AX802" s="72"/>
      <c r="AY802" s="111"/>
      <c r="AZ802" s="71"/>
      <c r="BA802" s="72"/>
      <c r="BB802" s="75"/>
    </row>
    <row r="803" ht="16.5" customHeight="1" outlineLevel="1">
      <c r="A803" s="75"/>
      <c r="B803" s="105"/>
      <c r="C803" s="106"/>
      <c r="D803" s="72"/>
      <c r="E803" s="107"/>
      <c r="F803" s="71"/>
      <c r="G803" s="107"/>
      <c r="H803" s="71"/>
      <c r="I803" s="107"/>
      <c r="J803" s="71"/>
      <c r="K803" s="71"/>
      <c r="L803" s="71"/>
      <c r="M803" s="72"/>
      <c r="N803" s="246"/>
      <c r="O803" s="72"/>
      <c r="P803" s="109"/>
      <c r="Q803" s="71"/>
      <c r="R803" s="110"/>
      <c r="S803" s="72"/>
      <c r="T803" s="111"/>
      <c r="U803" s="72"/>
      <c r="V803" s="112"/>
      <c r="W803" s="71"/>
      <c r="X803" s="72"/>
      <c r="Y803" s="112"/>
      <c r="Z803" s="72"/>
      <c r="AA803" s="75"/>
      <c r="AB803" s="169"/>
      <c r="AC803" s="72"/>
      <c r="AD803" s="170"/>
      <c r="AE803" s="72"/>
      <c r="AF803" s="170"/>
      <c r="AG803" s="71"/>
      <c r="AH803" s="72"/>
      <c r="AI803" s="170"/>
      <c r="AJ803" s="71"/>
      <c r="AK803" s="72"/>
      <c r="AL803" s="170"/>
      <c r="AM803" s="72"/>
      <c r="AN803" s="111"/>
      <c r="AO803" s="72"/>
      <c r="AP803" s="156"/>
      <c r="AQ803" s="72"/>
      <c r="AR803" s="156"/>
      <c r="AS803" s="72"/>
      <c r="AT803" s="160"/>
      <c r="AU803" s="72"/>
      <c r="AV803" s="156"/>
      <c r="AW803" s="71"/>
      <c r="AX803" s="72"/>
      <c r="AY803" s="111"/>
      <c r="AZ803" s="71"/>
      <c r="BA803" s="72"/>
      <c r="BB803" s="75"/>
    </row>
    <row r="804" ht="16.5" customHeight="1" outlineLevel="1">
      <c r="A804" s="75"/>
      <c r="B804" s="105"/>
      <c r="C804" s="106"/>
      <c r="D804" s="72"/>
      <c r="E804" s="107"/>
      <c r="F804" s="71"/>
      <c r="G804" s="107"/>
      <c r="H804" s="71"/>
      <c r="I804" s="107"/>
      <c r="J804" s="71"/>
      <c r="K804" s="71"/>
      <c r="L804" s="71"/>
      <c r="M804" s="72"/>
      <c r="N804" s="246"/>
      <c r="O804" s="72"/>
      <c r="P804" s="109"/>
      <c r="Q804" s="71"/>
      <c r="R804" s="110"/>
      <c r="S804" s="72"/>
      <c r="T804" s="111"/>
      <c r="U804" s="72"/>
      <c r="V804" s="112"/>
      <c r="W804" s="71"/>
      <c r="X804" s="72"/>
      <c r="Y804" s="112"/>
      <c r="Z804" s="72"/>
      <c r="AA804" s="75"/>
      <c r="AB804" s="169"/>
      <c r="AC804" s="72"/>
      <c r="AD804" s="170"/>
      <c r="AE804" s="72"/>
      <c r="AF804" s="170"/>
      <c r="AG804" s="71"/>
      <c r="AH804" s="72"/>
      <c r="AI804" s="170"/>
      <c r="AJ804" s="71"/>
      <c r="AK804" s="72"/>
      <c r="AL804" s="170"/>
      <c r="AM804" s="72"/>
      <c r="AN804" s="111"/>
      <c r="AO804" s="72"/>
      <c r="AP804" s="156"/>
      <c r="AQ804" s="72"/>
      <c r="AR804" s="156"/>
      <c r="AS804" s="72"/>
      <c r="AT804" s="160"/>
      <c r="AU804" s="72"/>
      <c r="AV804" s="156"/>
      <c r="AW804" s="71"/>
      <c r="AX804" s="72"/>
      <c r="AY804" s="111"/>
      <c r="AZ804" s="71"/>
      <c r="BA804" s="72"/>
      <c r="BB804" s="75"/>
    </row>
    <row r="805" ht="16.5" customHeight="1" outlineLevel="1">
      <c r="A805" s="75"/>
      <c r="B805" s="105"/>
      <c r="C805" s="106"/>
      <c r="D805" s="72"/>
      <c r="E805" s="107"/>
      <c r="F805" s="71"/>
      <c r="G805" s="107"/>
      <c r="H805" s="71"/>
      <c r="I805" s="107"/>
      <c r="J805" s="71"/>
      <c r="K805" s="71"/>
      <c r="L805" s="71"/>
      <c r="M805" s="72"/>
      <c r="N805" s="246"/>
      <c r="O805" s="72"/>
      <c r="P805" s="109"/>
      <c r="Q805" s="71"/>
      <c r="R805" s="110"/>
      <c r="S805" s="72"/>
      <c r="T805" s="111"/>
      <c r="U805" s="72"/>
      <c r="V805" s="112"/>
      <c r="W805" s="71"/>
      <c r="X805" s="72"/>
      <c r="Y805" s="112"/>
      <c r="Z805" s="72"/>
      <c r="AA805" s="75"/>
      <c r="AB805" s="169"/>
      <c r="AC805" s="72"/>
      <c r="AD805" s="170"/>
      <c r="AE805" s="72"/>
      <c r="AF805" s="170"/>
      <c r="AG805" s="71"/>
      <c r="AH805" s="72"/>
      <c r="AI805" s="170"/>
      <c r="AJ805" s="71"/>
      <c r="AK805" s="72"/>
      <c r="AL805" s="170"/>
      <c r="AM805" s="72"/>
      <c r="AN805" s="111"/>
      <c r="AO805" s="72"/>
      <c r="AP805" s="156"/>
      <c r="AQ805" s="72"/>
      <c r="AR805" s="156"/>
      <c r="AS805" s="72"/>
      <c r="AT805" s="160"/>
      <c r="AU805" s="72"/>
      <c r="AV805" s="156"/>
      <c r="AW805" s="71"/>
      <c r="AX805" s="72"/>
      <c r="AY805" s="111"/>
      <c r="AZ805" s="71"/>
      <c r="BA805" s="72"/>
      <c r="BB805" s="75"/>
    </row>
    <row r="806" ht="16.5" customHeight="1" outlineLevel="1">
      <c r="A806" s="75"/>
      <c r="B806" s="105"/>
      <c r="C806" s="106"/>
      <c r="D806" s="72"/>
      <c r="E806" s="107"/>
      <c r="F806" s="71"/>
      <c r="G806" s="107"/>
      <c r="H806" s="71"/>
      <c r="I806" s="107"/>
      <c r="J806" s="71"/>
      <c r="K806" s="71"/>
      <c r="L806" s="71"/>
      <c r="M806" s="72"/>
      <c r="N806" s="246"/>
      <c r="O806" s="72"/>
      <c r="P806" s="109"/>
      <c r="Q806" s="71"/>
      <c r="R806" s="110"/>
      <c r="S806" s="72"/>
      <c r="T806" s="111"/>
      <c r="U806" s="72"/>
      <c r="V806" s="112"/>
      <c r="W806" s="71"/>
      <c r="X806" s="72"/>
      <c r="Y806" s="112"/>
      <c r="Z806" s="72"/>
      <c r="AA806" s="75"/>
      <c r="AB806" s="169"/>
      <c r="AC806" s="72"/>
      <c r="AD806" s="170"/>
      <c r="AE806" s="72"/>
      <c r="AF806" s="170"/>
      <c r="AG806" s="71"/>
      <c r="AH806" s="72"/>
      <c r="AI806" s="170"/>
      <c r="AJ806" s="71"/>
      <c r="AK806" s="72"/>
      <c r="AL806" s="170"/>
      <c r="AM806" s="72"/>
      <c r="AN806" s="111"/>
      <c r="AO806" s="72"/>
      <c r="AP806" s="156"/>
      <c r="AQ806" s="72"/>
      <c r="AR806" s="156"/>
      <c r="AS806" s="72"/>
      <c r="AT806" s="160"/>
      <c r="AU806" s="72"/>
      <c r="AV806" s="156"/>
      <c r="AW806" s="71"/>
      <c r="AX806" s="72"/>
      <c r="AY806" s="111"/>
      <c r="AZ806" s="71"/>
      <c r="BA806" s="72"/>
      <c r="BB806" s="75"/>
    </row>
    <row r="807" ht="16.5" customHeight="1" outlineLevel="1">
      <c r="A807" s="75"/>
      <c r="B807" s="105"/>
      <c r="C807" s="106"/>
      <c r="D807" s="72"/>
      <c r="E807" s="107"/>
      <c r="F807" s="71"/>
      <c r="G807" s="107"/>
      <c r="H807" s="71"/>
      <c r="I807" s="107"/>
      <c r="J807" s="71"/>
      <c r="K807" s="71"/>
      <c r="L807" s="71"/>
      <c r="M807" s="72"/>
      <c r="N807" s="246"/>
      <c r="O807" s="72"/>
      <c r="P807" s="109"/>
      <c r="Q807" s="71"/>
      <c r="R807" s="110"/>
      <c r="S807" s="72"/>
      <c r="T807" s="111"/>
      <c r="U807" s="72"/>
      <c r="V807" s="112"/>
      <c r="W807" s="71"/>
      <c r="X807" s="72"/>
      <c r="Y807" s="112"/>
      <c r="Z807" s="72"/>
      <c r="AA807" s="75"/>
      <c r="AB807" s="169"/>
      <c r="AC807" s="72"/>
      <c r="AD807" s="170"/>
      <c r="AE807" s="72"/>
      <c r="AF807" s="170"/>
      <c r="AG807" s="71"/>
      <c r="AH807" s="72"/>
      <c r="AI807" s="170"/>
      <c r="AJ807" s="71"/>
      <c r="AK807" s="72"/>
      <c r="AL807" s="170"/>
      <c r="AM807" s="72"/>
      <c r="AN807" s="111"/>
      <c r="AO807" s="72"/>
      <c r="AP807" s="156"/>
      <c r="AQ807" s="72"/>
      <c r="AR807" s="156"/>
      <c r="AS807" s="72"/>
      <c r="AT807" s="160"/>
      <c r="AU807" s="72"/>
      <c r="AV807" s="156"/>
      <c r="AW807" s="71"/>
      <c r="AX807" s="72"/>
      <c r="AY807" s="111"/>
      <c r="AZ807" s="71"/>
      <c r="BA807" s="72"/>
      <c r="BB807" s="75"/>
    </row>
    <row r="808" ht="16.5" customHeight="1" outlineLevel="1">
      <c r="A808" s="75"/>
      <c r="B808" s="105"/>
      <c r="C808" s="106"/>
      <c r="D808" s="72"/>
      <c r="E808" s="107"/>
      <c r="F808" s="71"/>
      <c r="G808" s="107"/>
      <c r="H808" s="71"/>
      <c r="I808" s="107"/>
      <c r="J808" s="71"/>
      <c r="K808" s="71"/>
      <c r="L808" s="71"/>
      <c r="M808" s="72"/>
      <c r="N808" s="246"/>
      <c r="O808" s="72"/>
      <c r="P808" s="109"/>
      <c r="Q808" s="71"/>
      <c r="R808" s="110"/>
      <c r="S808" s="72"/>
      <c r="T808" s="111"/>
      <c r="U808" s="72"/>
      <c r="V808" s="112"/>
      <c r="W808" s="71"/>
      <c r="X808" s="72"/>
      <c r="Y808" s="112"/>
      <c r="Z808" s="72"/>
      <c r="AA808" s="75"/>
      <c r="AB808" s="169"/>
      <c r="AC808" s="72"/>
      <c r="AD808" s="170"/>
      <c r="AE808" s="72"/>
      <c r="AF808" s="170"/>
      <c r="AG808" s="71"/>
      <c r="AH808" s="72"/>
      <c r="AI808" s="170"/>
      <c r="AJ808" s="71"/>
      <c r="AK808" s="72"/>
      <c r="AL808" s="170"/>
      <c r="AM808" s="72"/>
      <c r="AN808" s="111"/>
      <c r="AO808" s="72"/>
      <c r="AP808" s="156"/>
      <c r="AQ808" s="72"/>
      <c r="AR808" s="156"/>
      <c r="AS808" s="72"/>
      <c r="AT808" s="160"/>
      <c r="AU808" s="72"/>
      <c r="AV808" s="156"/>
      <c r="AW808" s="71"/>
      <c r="AX808" s="72"/>
      <c r="AY808" s="111"/>
      <c r="AZ808" s="71"/>
      <c r="BA808" s="72"/>
      <c r="BB808" s="75"/>
    </row>
    <row r="809" ht="16.5" customHeight="1" outlineLevel="1">
      <c r="A809" s="75"/>
      <c r="B809" s="105"/>
      <c r="C809" s="106"/>
      <c r="D809" s="72"/>
      <c r="E809" s="107"/>
      <c r="F809" s="71"/>
      <c r="G809" s="107"/>
      <c r="H809" s="71"/>
      <c r="I809" s="107"/>
      <c r="J809" s="71"/>
      <c r="K809" s="71"/>
      <c r="L809" s="71"/>
      <c r="M809" s="72"/>
      <c r="N809" s="246"/>
      <c r="O809" s="72"/>
      <c r="P809" s="109"/>
      <c r="Q809" s="71"/>
      <c r="R809" s="110"/>
      <c r="S809" s="72"/>
      <c r="T809" s="111"/>
      <c r="U809" s="72"/>
      <c r="V809" s="112"/>
      <c r="W809" s="71"/>
      <c r="X809" s="72"/>
      <c r="Y809" s="112"/>
      <c r="Z809" s="72"/>
      <c r="AA809" s="75"/>
      <c r="AB809" s="169"/>
      <c r="AC809" s="72"/>
      <c r="AD809" s="170"/>
      <c r="AE809" s="72"/>
      <c r="AF809" s="170"/>
      <c r="AG809" s="71"/>
      <c r="AH809" s="72"/>
      <c r="AI809" s="170"/>
      <c r="AJ809" s="71"/>
      <c r="AK809" s="72"/>
      <c r="AL809" s="170"/>
      <c r="AM809" s="72"/>
      <c r="AN809" s="111"/>
      <c r="AO809" s="72"/>
      <c r="AP809" s="156"/>
      <c r="AQ809" s="72"/>
      <c r="AR809" s="156"/>
      <c r="AS809" s="72"/>
      <c r="AT809" s="160"/>
      <c r="AU809" s="72"/>
      <c r="AV809" s="156"/>
      <c r="AW809" s="71"/>
      <c r="AX809" s="72"/>
      <c r="AY809" s="111"/>
      <c r="AZ809" s="71"/>
      <c r="BA809" s="72"/>
      <c r="BB809" s="75"/>
    </row>
    <row r="810" ht="16.5" customHeight="1" outlineLevel="1">
      <c r="A810" s="75"/>
      <c r="B810" s="105"/>
      <c r="C810" s="106"/>
      <c r="D810" s="72"/>
      <c r="E810" s="107"/>
      <c r="F810" s="71"/>
      <c r="G810" s="107"/>
      <c r="H810" s="71"/>
      <c r="I810" s="107"/>
      <c r="J810" s="71"/>
      <c r="K810" s="71"/>
      <c r="L810" s="71"/>
      <c r="M810" s="72"/>
      <c r="N810" s="246"/>
      <c r="O810" s="72"/>
      <c r="P810" s="109"/>
      <c r="Q810" s="71"/>
      <c r="R810" s="110"/>
      <c r="S810" s="72"/>
      <c r="T810" s="111"/>
      <c r="U810" s="72"/>
      <c r="V810" s="112"/>
      <c r="W810" s="71"/>
      <c r="X810" s="72"/>
      <c r="Y810" s="112"/>
      <c r="Z810" s="72"/>
      <c r="AA810" s="75"/>
      <c r="AB810" s="169"/>
      <c r="AC810" s="72"/>
      <c r="AD810" s="170"/>
      <c r="AE810" s="72"/>
      <c r="AF810" s="170"/>
      <c r="AG810" s="71"/>
      <c r="AH810" s="72"/>
      <c r="AI810" s="170"/>
      <c r="AJ810" s="71"/>
      <c r="AK810" s="72"/>
      <c r="AL810" s="170"/>
      <c r="AM810" s="72"/>
      <c r="AN810" s="111"/>
      <c r="AO810" s="72"/>
      <c r="AP810" s="156"/>
      <c r="AQ810" s="72"/>
      <c r="AR810" s="156"/>
      <c r="AS810" s="72"/>
      <c r="AT810" s="160"/>
      <c r="AU810" s="72"/>
      <c r="AV810" s="156"/>
      <c r="AW810" s="71"/>
      <c r="AX810" s="72"/>
      <c r="AY810" s="111"/>
      <c r="AZ810" s="71"/>
      <c r="BA810" s="72"/>
      <c r="BB810" s="75"/>
    </row>
    <row r="811" ht="16.5" customHeight="1" outlineLevel="1">
      <c r="A811" s="75"/>
      <c r="B811" s="105"/>
      <c r="C811" s="106"/>
      <c r="D811" s="72"/>
      <c r="E811" s="107"/>
      <c r="F811" s="71"/>
      <c r="G811" s="107"/>
      <c r="H811" s="71"/>
      <c r="I811" s="107"/>
      <c r="J811" s="71"/>
      <c r="K811" s="71"/>
      <c r="L811" s="71"/>
      <c r="M811" s="72"/>
      <c r="N811" s="246"/>
      <c r="O811" s="72"/>
      <c r="P811" s="109"/>
      <c r="Q811" s="71"/>
      <c r="R811" s="110"/>
      <c r="S811" s="72"/>
      <c r="T811" s="111"/>
      <c r="U811" s="72"/>
      <c r="V811" s="112"/>
      <c r="W811" s="71"/>
      <c r="X811" s="72"/>
      <c r="Y811" s="112"/>
      <c r="Z811" s="72"/>
      <c r="AA811" s="75"/>
      <c r="AB811" s="169"/>
      <c r="AC811" s="72"/>
      <c r="AD811" s="170"/>
      <c r="AE811" s="72"/>
      <c r="AF811" s="170"/>
      <c r="AG811" s="71"/>
      <c r="AH811" s="72"/>
      <c r="AI811" s="170"/>
      <c r="AJ811" s="71"/>
      <c r="AK811" s="72"/>
      <c r="AL811" s="170"/>
      <c r="AM811" s="72"/>
      <c r="AN811" s="111"/>
      <c r="AO811" s="72"/>
      <c r="AP811" s="156"/>
      <c r="AQ811" s="72"/>
      <c r="AR811" s="156"/>
      <c r="AS811" s="72"/>
      <c r="AT811" s="160"/>
      <c r="AU811" s="72"/>
      <c r="AV811" s="156"/>
      <c r="AW811" s="71"/>
      <c r="AX811" s="72"/>
      <c r="AY811" s="111"/>
      <c r="AZ811" s="71"/>
      <c r="BA811" s="72"/>
      <c r="BB811" s="75"/>
    </row>
    <row r="812" ht="16.5" customHeight="1" outlineLevel="1">
      <c r="A812" s="75"/>
      <c r="B812" s="105"/>
      <c r="C812" s="106"/>
      <c r="D812" s="72"/>
      <c r="E812" s="107"/>
      <c r="F812" s="71"/>
      <c r="G812" s="107"/>
      <c r="H812" s="71"/>
      <c r="I812" s="107"/>
      <c r="J812" s="71"/>
      <c r="K812" s="71"/>
      <c r="L812" s="71"/>
      <c r="M812" s="72"/>
      <c r="N812" s="246"/>
      <c r="O812" s="72"/>
      <c r="P812" s="109"/>
      <c r="Q812" s="71"/>
      <c r="R812" s="110"/>
      <c r="S812" s="72"/>
      <c r="T812" s="111"/>
      <c r="U812" s="72"/>
      <c r="V812" s="112"/>
      <c r="W812" s="71"/>
      <c r="X812" s="72"/>
      <c r="Y812" s="112"/>
      <c r="Z812" s="72"/>
      <c r="AA812" s="75"/>
      <c r="AB812" s="169"/>
      <c r="AC812" s="72"/>
      <c r="AD812" s="170"/>
      <c r="AE812" s="72"/>
      <c r="AF812" s="170"/>
      <c r="AG812" s="71"/>
      <c r="AH812" s="72"/>
      <c r="AI812" s="170"/>
      <c r="AJ812" s="71"/>
      <c r="AK812" s="72"/>
      <c r="AL812" s="170"/>
      <c r="AM812" s="72"/>
      <c r="AN812" s="111"/>
      <c r="AO812" s="72"/>
      <c r="AP812" s="156"/>
      <c r="AQ812" s="72"/>
      <c r="AR812" s="156"/>
      <c r="AS812" s="72"/>
      <c r="AT812" s="160"/>
      <c r="AU812" s="72"/>
      <c r="AV812" s="156"/>
      <c r="AW812" s="71"/>
      <c r="AX812" s="72"/>
      <c r="AY812" s="111"/>
      <c r="AZ812" s="71"/>
      <c r="BA812" s="72"/>
      <c r="BB812" s="75"/>
    </row>
    <row r="813" ht="16.5" customHeight="1" outlineLevel="1">
      <c r="A813" s="75"/>
      <c r="B813" s="105"/>
      <c r="C813" s="106"/>
      <c r="D813" s="72"/>
      <c r="E813" s="107"/>
      <c r="F813" s="71"/>
      <c r="G813" s="107"/>
      <c r="H813" s="71"/>
      <c r="I813" s="107"/>
      <c r="J813" s="71"/>
      <c r="K813" s="71"/>
      <c r="L813" s="71"/>
      <c r="M813" s="72"/>
      <c r="N813" s="246"/>
      <c r="O813" s="72"/>
      <c r="P813" s="109"/>
      <c r="Q813" s="71"/>
      <c r="R813" s="110"/>
      <c r="S813" s="72"/>
      <c r="T813" s="111"/>
      <c r="U813" s="72"/>
      <c r="V813" s="112"/>
      <c r="W813" s="71"/>
      <c r="X813" s="72"/>
      <c r="Y813" s="112"/>
      <c r="Z813" s="72"/>
      <c r="AA813" s="75"/>
      <c r="AB813" s="169"/>
      <c r="AC813" s="72"/>
      <c r="AD813" s="170"/>
      <c r="AE813" s="72"/>
      <c r="AF813" s="170"/>
      <c r="AG813" s="71"/>
      <c r="AH813" s="72"/>
      <c r="AI813" s="170"/>
      <c r="AJ813" s="71"/>
      <c r="AK813" s="72"/>
      <c r="AL813" s="170"/>
      <c r="AM813" s="72"/>
      <c r="AN813" s="111"/>
      <c r="AO813" s="72"/>
      <c r="AP813" s="156"/>
      <c r="AQ813" s="72"/>
      <c r="AR813" s="156"/>
      <c r="AS813" s="72"/>
      <c r="AT813" s="160"/>
      <c r="AU813" s="72"/>
      <c r="AV813" s="156"/>
      <c r="AW813" s="71"/>
      <c r="AX813" s="72"/>
      <c r="AY813" s="111"/>
      <c r="AZ813" s="71"/>
      <c r="BA813" s="72"/>
      <c r="BB813" s="75"/>
    </row>
    <row r="814" ht="16.5" customHeight="1" outlineLevel="1">
      <c r="A814" s="75"/>
      <c r="B814" s="105"/>
      <c r="C814" s="106"/>
      <c r="D814" s="72"/>
      <c r="E814" s="107"/>
      <c r="F814" s="71"/>
      <c r="G814" s="107"/>
      <c r="H814" s="71"/>
      <c r="I814" s="107"/>
      <c r="J814" s="71"/>
      <c r="K814" s="71"/>
      <c r="L814" s="71"/>
      <c r="M814" s="72"/>
      <c r="N814" s="246"/>
      <c r="O814" s="72"/>
      <c r="P814" s="109"/>
      <c r="Q814" s="71"/>
      <c r="R814" s="110"/>
      <c r="S814" s="72"/>
      <c r="T814" s="111"/>
      <c r="U814" s="72"/>
      <c r="V814" s="112"/>
      <c r="W814" s="71"/>
      <c r="X814" s="72"/>
      <c r="Y814" s="112"/>
      <c r="Z814" s="72"/>
      <c r="AA814" s="75"/>
      <c r="AB814" s="169"/>
      <c r="AC814" s="72"/>
      <c r="AD814" s="170"/>
      <c r="AE814" s="72"/>
      <c r="AF814" s="170"/>
      <c r="AG814" s="71"/>
      <c r="AH814" s="72"/>
      <c r="AI814" s="170"/>
      <c r="AJ814" s="71"/>
      <c r="AK814" s="72"/>
      <c r="AL814" s="170"/>
      <c r="AM814" s="72"/>
      <c r="AN814" s="111"/>
      <c r="AO814" s="72"/>
      <c r="AP814" s="156"/>
      <c r="AQ814" s="72"/>
      <c r="AR814" s="156"/>
      <c r="AS814" s="72"/>
      <c r="AT814" s="160"/>
      <c r="AU814" s="72"/>
      <c r="AV814" s="156"/>
      <c r="AW814" s="71"/>
      <c r="AX814" s="72"/>
      <c r="AY814" s="111"/>
      <c r="AZ814" s="71"/>
      <c r="BA814" s="72"/>
      <c r="BB814" s="75"/>
    </row>
    <row r="815" ht="16.5" customHeight="1" outlineLevel="1">
      <c r="A815" s="75"/>
      <c r="B815" s="105"/>
      <c r="C815" s="106"/>
      <c r="D815" s="72"/>
      <c r="E815" s="107"/>
      <c r="F815" s="71"/>
      <c r="G815" s="107"/>
      <c r="H815" s="71"/>
      <c r="I815" s="107"/>
      <c r="J815" s="71"/>
      <c r="K815" s="71"/>
      <c r="L815" s="71"/>
      <c r="M815" s="72"/>
      <c r="N815" s="246"/>
      <c r="O815" s="72"/>
      <c r="P815" s="109"/>
      <c r="Q815" s="71"/>
      <c r="R815" s="110"/>
      <c r="S815" s="72"/>
      <c r="T815" s="111"/>
      <c r="U815" s="72"/>
      <c r="V815" s="112"/>
      <c r="W815" s="71"/>
      <c r="X815" s="72"/>
      <c r="Y815" s="112"/>
      <c r="Z815" s="72"/>
      <c r="AA815" s="75"/>
      <c r="AB815" s="169"/>
      <c r="AC815" s="72"/>
      <c r="AD815" s="170"/>
      <c r="AE815" s="72"/>
      <c r="AF815" s="170"/>
      <c r="AG815" s="71"/>
      <c r="AH815" s="72"/>
      <c r="AI815" s="170"/>
      <c r="AJ815" s="71"/>
      <c r="AK815" s="72"/>
      <c r="AL815" s="170"/>
      <c r="AM815" s="72"/>
      <c r="AN815" s="111"/>
      <c r="AO815" s="72"/>
      <c r="AP815" s="156"/>
      <c r="AQ815" s="72"/>
      <c r="AR815" s="156"/>
      <c r="AS815" s="72"/>
      <c r="AT815" s="160"/>
      <c r="AU815" s="72"/>
      <c r="AV815" s="156"/>
      <c r="AW815" s="71"/>
      <c r="AX815" s="72"/>
      <c r="AY815" s="111"/>
      <c r="AZ815" s="71"/>
      <c r="BA815" s="72"/>
      <c r="BB815" s="75"/>
    </row>
    <row r="816" ht="16.5" customHeight="1" outlineLevel="1">
      <c r="A816" s="75"/>
      <c r="B816" s="105"/>
      <c r="C816" s="106"/>
      <c r="D816" s="72"/>
      <c r="E816" s="107"/>
      <c r="F816" s="71"/>
      <c r="G816" s="107"/>
      <c r="H816" s="71"/>
      <c r="I816" s="107"/>
      <c r="J816" s="71"/>
      <c r="K816" s="71"/>
      <c r="L816" s="71"/>
      <c r="M816" s="72"/>
      <c r="N816" s="246"/>
      <c r="O816" s="72"/>
      <c r="P816" s="109"/>
      <c r="Q816" s="71"/>
      <c r="R816" s="110"/>
      <c r="S816" s="72"/>
      <c r="T816" s="111"/>
      <c r="U816" s="72"/>
      <c r="V816" s="112"/>
      <c r="W816" s="71"/>
      <c r="X816" s="72"/>
      <c r="Y816" s="112"/>
      <c r="Z816" s="72"/>
      <c r="AA816" s="75"/>
      <c r="AB816" s="169"/>
      <c r="AC816" s="72"/>
      <c r="AD816" s="170"/>
      <c r="AE816" s="72"/>
      <c r="AF816" s="170"/>
      <c r="AG816" s="71"/>
      <c r="AH816" s="72"/>
      <c r="AI816" s="170"/>
      <c r="AJ816" s="71"/>
      <c r="AK816" s="72"/>
      <c r="AL816" s="170"/>
      <c r="AM816" s="72"/>
      <c r="AN816" s="111"/>
      <c r="AO816" s="72"/>
      <c r="AP816" s="156"/>
      <c r="AQ816" s="72"/>
      <c r="AR816" s="156"/>
      <c r="AS816" s="72"/>
      <c r="AT816" s="160"/>
      <c r="AU816" s="72"/>
      <c r="AV816" s="156"/>
      <c r="AW816" s="71"/>
      <c r="AX816" s="72"/>
      <c r="AY816" s="111"/>
      <c r="AZ816" s="71"/>
      <c r="BA816" s="72"/>
      <c r="BB816" s="75"/>
    </row>
    <row r="817" ht="16.5" customHeight="1" outlineLevel="1">
      <c r="A817" s="75"/>
      <c r="B817" s="105"/>
      <c r="C817" s="106"/>
      <c r="D817" s="72"/>
      <c r="E817" s="107"/>
      <c r="F817" s="71"/>
      <c r="G817" s="107"/>
      <c r="H817" s="71"/>
      <c r="I817" s="107"/>
      <c r="J817" s="71"/>
      <c r="K817" s="71"/>
      <c r="L817" s="71"/>
      <c r="M817" s="72"/>
      <c r="N817" s="246"/>
      <c r="O817" s="72"/>
      <c r="P817" s="109"/>
      <c r="Q817" s="71"/>
      <c r="R817" s="110"/>
      <c r="S817" s="72"/>
      <c r="T817" s="111"/>
      <c r="U817" s="72"/>
      <c r="V817" s="112"/>
      <c r="W817" s="71"/>
      <c r="X817" s="72"/>
      <c r="Y817" s="112"/>
      <c r="Z817" s="72"/>
      <c r="AA817" s="75"/>
      <c r="AB817" s="169"/>
      <c r="AC817" s="72"/>
      <c r="AD817" s="170"/>
      <c r="AE817" s="72"/>
      <c r="AF817" s="170"/>
      <c r="AG817" s="71"/>
      <c r="AH817" s="72"/>
      <c r="AI817" s="170"/>
      <c r="AJ817" s="71"/>
      <c r="AK817" s="72"/>
      <c r="AL817" s="170"/>
      <c r="AM817" s="72"/>
      <c r="AN817" s="111"/>
      <c r="AO817" s="72"/>
      <c r="AP817" s="156"/>
      <c r="AQ817" s="72"/>
      <c r="AR817" s="156"/>
      <c r="AS817" s="72"/>
      <c r="AT817" s="160"/>
      <c r="AU817" s="72"/>
      <c r="AV817" s="156"/>
      <c r="AW817" s="71"/>
      <c r="AX817" s="72"/>
      <c r="AY817" s="111"/>
      <c r="AZ817" s="71"/>
      <c r="BA817" s="72"/>
      <c r="BB817" s="75"/>
    </row>
    <row r="818" ht="16.5" customHeight="1" outlineLevel="1">
      <c r="A818" s="75"/>
      <c r="B818" s="105"/>
      <c r="C818" s="106"/>
      <c r="D818" s="72"/>
      <c r="E818" s="107"/>
      <c r="F818" s="71"/>
      <c r="G818" s="107"/>
      <c r="H818" s="71"/>
      <c r="I818" s="107"/>
      <c r="J818" s="71"/>
      <c r="K818" s="71"/>
      <c r="L818" s="71"/>
      <c r="M818" s="72"/>
      <c r="N818" s="246"/>
      <c r="O818" s="72"/>
      <c r="P818" s="109"/>
      <c r="Q818" s="71"/>
      <c r="R818" s="110"/>
      <c r="S818" s="72"/>
      <c r="T818" s="111"/>
      <c r="U818" s="72"/>
      <c r="V818" s="112"/>
      <c r="W818" s="71"/>
      <c r="X818" s="72"/>
      <c r="Y818" s="112"/>
      <c r="Z818" s="72"/>
      <c r="AA818" s="75"/>
      <c r="AB818" s="169"/>
      <c r="AC818" s="72"/>
      <c r="AD818" s="170"/>
      <c r="AE818" s="72"/>
      <c r="AF818" s="170"/>
      <c r="AG818" s="71"/>
      <c r="AH818" s="72"/>
      <c r="AI818" s="170"/>
      <c r="AJ818" s="71"/>
      <c r="AK818" s="72"/>
      <c r="AL818" s="170"/>
      <c r="AM818" s="72"/>
      <c r="AN818" s="111"/>
      <c r="AO818" s="72"/>
      <c r="AP818" s="156"/>
      <c r="AQ818" s="72"/>
      <c r="AR818" s="156"/>
      <c r="AS818" s="72"/>
      <c r="AT818" s="160"/>
      <c r="AU818" s="72"/>
      <c r="AV818" s="156"/>
      <c r="AW818" s="71"/>
      <c r="AX818" s="72"/>
      <c r="AY818" s="111"/>
      <c r="AZ818" s="71"/>
      <c r="BA818" s="72"/>
      <c r="BB818" s="75"/>
    </row>
    <row r="819" ht="16.5" customHeight="1" outlineLevel="1">
      <c r="A819" s="75"/>
      <c r="B819" s="105"/>
      <c r="C819" s="106"/>
      <c r="D819" s="72"/>
      <c r="E819" s="107"/>
      <c r="F819" s="71"/>
      <c r="G819" s="107"/>
      <c r="H819" s="71"/>
      <c r="I819" s="107"/>
      <c r="J819" s="71"/>
      <c r="K819" s="71"/>
      <c r="L819" s="71"/>
      <c r="M819" s="72"/>
      <c r="N819" s="246"/>
      <c r="O819" s="72"/>
      <c r="P819" s="109"/>
      <c r="Q819" s="71"/>
      <c r="R819" s="110"/>
      <c r="S819" s="72"/>
      <c r="T819" s="111"/>
      <c r="U819" s="72"/>
      <c r="V819" s="112"/>
      <c r="W819" s="71"/>
      <c r="X819" s="72"/>
      <c r="Y819" s="112"/>
      <c r="Z819" s="72"/>
      <c r="AA819" s="75"/>
      <c r="AB819" s="169"/>
      <c r="AC819" s="72"/>
      <c r="AD819" s="170"/>
      <c r="AE819" s="72"/>
      <c r="AF819" s="170"/>
      <c r="AG819" s="71"/>
      <c r="AH819" s="72"/>
      <c r="AI819" s="170"/>
      <c r="AJ819" s="71"/>
      <c r="AK819" s="72"/>
      <c r="AL819" s="170"/>
      <c r="AM819" s="72"/>
      <c r="AN819" s="111"/>
      <c r="AO819" s="72"/>
      <c r="AP819" s="156"/>
      <c r="AQ819" s="72"/>
      <c r="AR819" s="156"/>
      <c r="AS819" s="72"/>
      <c r="AT819" s="160"/>
      <c r="AU819" s="72"/>
      <c r="AV819" s="156"/>
      <c r="AW819" s="71"/>
      <c r="AX819" s="72"/>
      <c r="AY819" s="111"/>
      <c r="AZ819" s="71"/>
      <c r="BA819" s="72"/>
      <c r="BB819" s="75"/>
    </row>
    <row r="820" ht="16.5" customHeight="1" outlineLevel="1">
      <c r="A820" s="75"/>
      <c r="B820" s="105"/>
      <c r="C820" s="106"/>
      <c r="D820" s="72"/>
      <c r="E820" s="107"/>
      <c r="F820" s="71"/>
      <c r="G820" s="107"/>
      <c r="H820" s="71"/>
      <c r="I820" s="107"/>
      <c r="J820" s="71"/>
      <c r="K820" s="71"/>
      <c r="L820" s="71"/>
      <c r="M820" s="72"/>
      <c r="N820" s="246"/>
      <c r="O820" s="72"/>
      <c r="P820" s="109"/>
      <c r="Q820" s="71"/>
      <c r="R820" s="110"/>
      <c r="S820" s="72"/>
      <c r="T820" s="111"/>
      <c r="U820" s="72"/>
      <c r="V820" s="112"/>
      <c r="W820" s="71"/>
      <c r="X820" s="72"/>
      <c r="Y820" s="112"/>
      <c r="Z820" s="72"/>
      <c r="AA820" s="75"/>
      <c r="AB820" s="169"/>
      <c r="AC820" s="72"/>
      <c r="AD820" s="170"/>
      <c r="AE820" s="72"/>
      <c r="AF820" s="170"/>
      <c r="AG820" s="71"/>
      <c r="AH820" s="72"/>
      <c r="AI820" s="170"/>
      <c r="AJ820" s="71"/>
      <c r="AK820" s="72"/>
      <c r="AL820" s="170"/>
      <c r="AM820" s="72"/>
      <c r="AN820" s="111"/>
      <c r="AO820" s="72"/>
      <c r="AP820" s="156"/>
      <c r="AQ820" s="72"/>
      <c r="AR820" s="156"/>
      <c r="AS820" s="72"/>
      <c r="AT820" s="160"/>
      <c r="AU820" s="72"/>
      <c r="AV820" s="156"/>
      <c r="AW820" s="71"/>
      <c r="AX820" s="72"/>
      <c r="AY820" s="111"/>
      <c r="AZ820" s="71"/>
      <c r="BA820" s="72"/>
      <c r="BB820" s="75"/>
    </row>
    <row r="821" ht="16.5" customHeight="1" outlineLevel="1">
      <c r="A821" s="75"/>
      <c r="B821" s="105"/>
      <c r="C821" s="106"/>
      <c r="D821" s="72"/>
      <c r="E821" s="107"/>
      <c r="F821" s="71"/>
      <c r="G821" s="107"/>
      <c r="H821" s="71"/>
      <c r="I821" s="107"/>
      <c r="J821" s="71"/>
      <c r="K821" s="71"/>
      <c r="L821" s="71"/>
      <c r="M821" s="72"/>
      <c r="N821" s="246"/>
      <c r="O821" s="72"/>
      <c r="P821" s="109"/>
      <c r="Q821" s="71"/>
      <c r="R821" s="110"/>
      <c r="S821" s="72"/>
      <c r="T821" s="111"/>
      <c r="U821" s="72"/>
      <c r="V821" s="112"/>
      <c r="W821" s="71"/>
      <c r="X821" s="72"/>
      <c r="Y821" s="112"/>
      <c r="Z821" s="72"/>
      <c r="AA821" s="75"/>
      <c r="AB821" s="169"/>
      <c r="AC821" s="72"/>
      <c r="AD821" s="170"/>
      <c r="AE821" s="72"/>
      <c r="AF821" s="170"/>
      <c r="AG821" s="71"/>
      <c r="AH821" s="72"/>
      <c r="AI821" s="170"/>
      <c r="AJ821" s="71"/>
      <c r="AK821" s="72"/>
      <c r="AL821" s="170"/>
      <c r="AM821" s="72"/>
      <c r="AN821" s="111"/>
      <c r="AO821" s="72"/>
      <c r="AP821" s="156"/>
      <c r="AQ821" s="72"/>
      <c r="AR821" s="156"/>
      <c r="AS821" s="72"/>
      <c r="AT821" s="160"/>
      <c r="AU821" s="72"/>
      <c r="AV821" s="156"/>
      <c r="AW821" s="71"/>
      <c r="AX821" s="72"/>
      <c r="AY821" s="111"/>
      <c r="AZ821" s="71"/>
      <c r="BA821" s="72"/>
      <c r="BB821" s="75"/>
    </row>
    <row r="822" ht="16.5" customHeight="1" outlineLevel="1">
      <c r="A822" s="75"/>
      <c r="B822" s="105"/>
      <c r="C822" s="106"/>
      <c r="D822" s="72"/>
      <c r="E822" s="107"/>
      <c r="F822" s="71"/>
      <c r="G822" s="107"/>
      <c r="H822" s="71"/>
      <c r="I822" s="107"/>
      <c r="J822" s="71"/>
      <c r="K822" s="71"/>
      <c r="L822" s="71"/>
      <c r="M822" s="72"/>
      <c r="N822" s="246"/>
      <c r="O822" s="72"/>
      <c r="P822" s="109"/>
      <c r="Q822" s="71"/>
      <c r="R822" s="110"/>
      <c r="S822" s="72"/>
      <c r="T822" s="111"/>
      <c r="U822" s="72"/>
      <c r="V822" s="112"/>
      <c r="W822" s="71"/>
      <c r="X822" s="72"/>
      <c r="Y822" s="112"/>
      <c r="Z822" s="72"/>
      <c r="AA822" s="75"/>
      <c r="AB822" s="169"/>
      <c r="AC822" s="72"/>
      <c r="AD822" s="170"/>
      <c r="AE822" s="72"/>
      <c r="AF822" s="170"/>
      <c r="AG822" s="71"/>
      <c r="AH822" s="72"/>
      <c r="AI822" s="170"/>
      <c r="AJ822" s="71"/>
      <c r="AK822" s="72"/>
      <c r="AL822" s="170"/>
      <c r="AM822" s="72"/>
      <c r="AN822" s="111"/>
      <c r="AO822" s="72"/>
      <c r="AP822" s="156"/>
      <c r="AQ822" s="72"/>
      <c r="AR822" s="156"/>
      <c r="AS822" s="72"/>
      <c r="AT822" s="160"/>
      <c r="AU822" s="72"/>
      <c r="AV822" s="156"/>
      <c r="AW822" s="71"/>
      <c r="AX822" s="72"/>
      <c r="AY822" s="111"/>
      <c r="AZ822" s="71"/>
      <c r="BA822" s="72"/>
      <c r="BB822" s="75"/>
    </row>
    <row r="823" ht="16.5" customHeight="1" outlineLevel="1">
      <c r="A823" s="75"/>
      <c r="B823" s="105"/>
      <c r="C823" s="106"/>
      <c r="D823" s="72"/>
      <c r="E823" s="107"/>
      <c r="F823" s="71"/>
      <c r="G823" s="107"/>
      <c r="H823" s="71"/>
      <c r="I823" s="107"/>
      <c r="J823" s="71"/>
      <c r="K823" s="71"/>
      <c r="L823" s="71"/>
      <c r="M823" s="72"/>
      <c r="N823" s="246"/>
      <c r="O823" s="72"/>
      <c r="P823" s="109"/>
      <c r="Q823" s="71"/>
      <c r="R823" s="110"/>
      <c r="S823" s="72"/>
      <c r="T823" s="111"/>
      <c r="U823" s="72"/>
      <c r="V823" s="112"/>
      <c r="W823" s="71"/>
      <c r="X823" s="72"/>
      <c r="Y823" s="112"/>
      <c r="Z823" s="72"/>
      <c r="AA823" s="75"/>
      <c r="AB823" s="169"/>
      <c r="AC823" s="72"/>
      <c r="AD823" s="170"/>
      <c r="AE823" s="72"/>
      <c r="AF823" s="170"/>
      <c r="AG823" s="71"/>
      <c r="AH823" s="72"/>
      <c r="AI823" s="170"/>
      <c r="AJ823" s="71"/>
      <c r="AK823" s="72"/>
      <c r="AL823" s="170"/>
      <c r="AM823" s="72"/>
      <c r="AN823" s="111"/>
      <c r="AO823" s="72"/>
      <c r="AP823" s="156"/>
      <c r="AQ823" s="72"/>
      <c r="AR823" s="156"/>
      <c r="AS823" s="72"/>
      <c r="AT823" s="160"/>
      <c r="AU823" s="72"/>
      <c r="AV823" s="156"/>
      <c r="AW823" s="71"/>
      <c r="AX823" s="72"/>
      <c r="AY823" s="111"/>
      <c r="AZ823" s="71"/>
      <c r="BA823" s="72"/>
      <c r="BB823" s="75"/>
    </row>
    <row r="824" ht="16.5" customHeight="1" outlineLevel="1">
      <c r="A824" s="75"/>
      <c r="B824" s="105"/>
      <c r="C824" s="106"/>
      <c r="D824" s="72"/>
      <c r="E824" s="107"/>
      <c r="F824" s="71"/>
      <c r="G824" s="107"/>
      <c r="H824" s="71"/>
      <c r="I824" s="107"/>
      <c r="J824" s="71"/>
      <c r="K824" s="71"/>
      <c r="L824" s="71"/>
      <c r="M824" s="72"/>
      <c r="N824" s="246"/>
      <c r="O824" s="72"/>
      <c r="P824" s="109"/>
      <c r="Q824" s="71"/>
      <c r="R824" s="110"/>
      <c r="S824" s="72"/>
      <c r="T824" s="111"/>
      <c r="U824" s="72"/>
      <c r="V824" s="112"/>
      <c r="W824" s="71"/>
      <c r="X824" s="72"/>
      <c r="Y824" s="112"/>
      <c r="Z824" s="72"/>
      <c r="AA824" s="75"/>
      <c r="AB824" s="169"/>
      <c r="AC824" s="72"/>
      <c r="AD824" s="170"/>
      <c r="AE824" s="72"/>
      <c r="AF824" s="170"/>
      <c r="AG824" s="71"/>
      <c r="AH824" s="72"/>
      <c r="AI824" s="170"/>
      <c r="AJ824" s="71"/>
      <c r="AK824" s="72"/>
      <c r="AL824" s="170"/>
      <c r="AM824" s="72"/>
      <c r="AN824" s="111"/>
      <c r="AO824" s="72"/>
      <c r="AP824" s="156"/>
      <c r="AQ824" s="72"/>
      <c r="AR824" s="156"/>
      <c r="AS824" s="72"/>
      <c r="AT824" s="160"/>
      <c r="AU824" s="72"/>
      <c r="AV824" s="156"/>
      <c r="AW824" s="71"/>
      <c r="AX824" s="72"/>
      <c r="AY824" s="111"/>
      <c r="AZ824" s="71"/>
      <c r="BA824" s="72"/>
      <c r="BB824" s="75"/>
    </row>
    <row r="825" ht="16.5" customHeight="1" outlineLevel="1">
      <c r="A825" s="75"/>
      <c r="B825" s="105"/>
      <c r="C825" s="106"/>
      <c r="D825" s="72"/>
      <c r="E825" s="107"/>
      <c r="F825" s="71"/>
      <c r="G825" s="107"/>
      <c r="H825" s="71"/>
      <c r="I825" s="107"/>
      <c r="J825" s="71"/>
      <c r="K825" s="71"/>
      <c r="L825" s="71"/>
      <c r="M825" s="72"/>
      <c r="N825" s="246"/>
      <c r="O825" s="72"/>
      <c r="P825" s="109"/>
      <c r="Q825" s="71"/>
      <c r="R825" s="110"/>
      <c r="S825" s="72"/>
      <c r="T825" s="111"/>
      <c r="U825" s="72"/>
      <c r="V825" s="112"/>
      <c r="W825" s="71"/>
      <c r="X825" s="72"/>
      <c r="Y825" s="112"/>
      <c r="Z825" s="72"/>
      <c r="AA825" s="75"/>
      <c r="AB825" s="169"/>
      <c r="AC825" s="72"/>
      <c r="AD825" s="170"/>
      <c r="AE825" s="72"/>
      <c r="AF825" s="170"/>
      <c r="AG825" s="71"/>
      <c r="AH825" s="72"/>
      <c r="AI825" s="170"/>
      <c r="AJ825" s="71"/>
      <c r="AK825" s="72"/>
      <c r="AL825" s="170"/>
      <c r="AM825" s="72"/>
      <c r="AN825" s="111"/>
      <c r="AO825" s="72"/>
      <c r="AP825" s="156"/>
      <c r="AQ825" s="72"/>
      <c r="AR825" s="156"/>
      <c r="AS825" s="72"/>
      <c r="AT825" s="160"/>
      <c r="AU825" s="72"/>
      <c r="AV825" s="156"/>
      <c r="AW825" s="71"/>
      <c r="AX825" s="72"/>
      <c r="AY825" s="111"/>
      <c r="AZ825" s="71"/>
      <c r="BA825" s="72"/>
      <c r="BB825" s="75"/>
    </row>
    <row r="826" ht="16.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c r="AK826" s="75"/>
      <c r="AL826" s="75"/>
      <c r="AM826" s="75"/>
      <c r="AN826" s="75"/>
      <c r="AO826" s="75"/>
      <c r="AP826" s="75"/>
      <c r="AQ826" s="75"/>
      <c r="AR826" s="75"/>
      <c r="AS826" s="75"/>
      <c r="AT826" s="75"/>
      <c r="AU826" s="75"/>
      <c r="AV826" s="75"/>
      <c r="AW826" s="75"/>
      <c r="AX826" s="75"/>
      <c r="AY826" s="75"/>
      <c r="AZ826" s="75"/>
      <c r="BA826" s="75"/>
      <c r="BB826" s="75"/>
    </row>
    <row r="827" ht="16.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c r="AK827" s="75"/>
      <c r="AL827" s="75"/>
      <c r="AM827" s="75"/>
      <c r="AN827" s="75"/>
      <c r="AO827" s="75"/>
      <c r="AP827" s="75"/>
      <c r="AQ827" s="75"/>
      <c r="AR827" s="75"/>
      <c r="AS827" s="75"/>
      <c r="AT827" s="75"/>
      <c r="AU827" s="75"/>
      <c r="AV827" s="75"/>
      <c r="AW827" s="75"/>
      <c r="AX827" s="75"/>
      <c r="AY827" s="75"/>
      <c r="AZ827" s="75"/>
      <c r="BA827" s="75"/>
      <c r="BB827" s="75"/>
    </row>
    <row r="828" ht="16.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c r="AK828" s="75"/>
      <c r="AL828" s="75"/>
      <c r="AM828" s="75"/>
      <c r="AN828" s="75"/>
      <c r="AO828" s="75"/>
      <c r="AP828" s="75"/>
      <c r="AQ828" s="75"/>
      <c r="AR828" s="75"/>
      <c r="AS828" s="75"/>
      <c r="AT828" s="75"/>
      <c r="AU828" s="75"/>
      <c r="AV828" s="75"/>
      <c r="AW828" s="75"/>
      <c r="AX828" s="75"/>
      <c r="AY828" s="75"/>
      <c r="AZ828" s="75"/>
      <c r="BA828" s="75"/>
      <c r="BB828" s="75"/>
    </row>
    <row r="829" ht="16.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c r="AK829" s="75"/>
      <c r="AL829" s="75"/>
      <c r="AM829" s="75"/>
      <c r="AN829" s="75"/>
      <c r="AO829" s="75"/>
      <c r="AP829" s="75"/>
      <c r="AQ829" s="75"/>
      <c r="AR829" s="75"/>
      <c r="AS829" s="75"/>
      <c r="AT829" s="75"/>
      <c r="AU829" s="75"/>
      <c r="AV829" s="75"/>
      <c r="AW829" s="75"/>
      <c r="AX829" s="75"/>
      <c r="AY829" s="75"/>
      <c r="AZ829" s="75"/>
      <c r="BA829" s="75"/>
      <c r="BB829" s="75"/>
    </row>
    <row r="830" ht="16.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c r="AK830" s="75"/>
      <c r="AL830" s="75"/>
      <c r="AM830" s="75"/>
      <c r="AN830" s="75"/>
      <c r="AO830" s="75"/>
      <c r="AP830" s="75"/>
      <c r="AQ830" s="75"/>
      <c r="AR830" s="75"/>
      <c r="AS830" s="75"/>
      <c r="AT830" s="75"/>
      <c r="AU830" s="75"/>
      <c r="AV830" s="75"/>
      <c r="AW830" s="75"/>
      <c r="AX830" s="75"/>
      <c r="AY830" s="75"/>
      <c r="AZ830" s="75"/>
      <c r="BA830" s="75"/>
      <c r="BB830" s="75"/>
    </row>
    <row r="831" ht="16.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c r="AK831" s="75"/>
      <c r="AL831" s="75"/>
      <c r="AM831" s="75"/>
      <c r="AN831" s="75"/>
      <c r="AO831" s="75"/>
      <c r="AP831" s="75"/>
      <c r="AQ831" s="75"/>
      <c r="AR831" s="75"/>
      <c r="AS831" s="75"/>
      <c r="AT831" s="75"/>
      <c r="AU831" s="75"/>
      <c r="AV831" s="75"/>
      <c r="AW831" s="75"/>
      <c r="AX831" s="75"/>
      <c r="AY831" s="75"/>
      <c r="AZ831" s="75"/>
      <c r="BA831" s="75"/>
      <c r="BB831" s="75"/>
    </row>
    <row r="832" ht="16.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c r="AK832" s="75"/>
      <c r="AL832" s="75"/>
      <c r="AM832" s="75"/>
      <c r="AN832" s="75"/>
      <c r="AO832" s="75"/>
      <c r="AP832" s="75"/>
      <c r="AQ832" s="75"/>
      <c r="AR832" s="75"/>
      <c r="AS832" s="75"/>
      <c r="AT832" s="75"/>
      <c r="AU832" s="75"/>
      <c r="AV832" s="75"/>
      <c r="AW832" s="75"/>
      <c r="AX832" s="75"/>
      <c r="AY832" s="75"/>
      <c r="AZ832" s="75"/>
      <c r="BA832" s="75"/>
      <c r="BB832" s="75"/>
    </row>
    <row r="833" ht="16.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c r="AK833" s="75"/>
      <c r="AL833" s="75"/>
      <c r="AM833" s="75"/>
      <c r="AN833" s="75"/>
      <c r="AO833" s="75"/>
      <c r="AP833" s="75"/>
      <c r="AQ833" s="75"/>
      <c r="AR833" s="75"/>
      <c r="AS833" s="75"/>
      <c r="AT833" s="75"/>
      <c r="AU833" s="75"/>
      <c r="AV833" s="75"/>
      <c r="AW833" s="75"/>
      <c r="AX833" s="75"/>
      <c r="AY833" s="75"/>
      <c r="AZ833" s="75"/>
      <c r="BA833" s="75"/>
      <c r="BB833" s="75"/>
    </row>
    <row r="834" ht="16.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c r="AK834" s="75"/>
      <c r="AL834" s="75"/>
      <c r="AM834" s="75"/>
      <c r="AN834" s="75"/>
      <c r="AO834" s="75"/>
      <c r="AP834" s="75"/>
      <c r="AQ834" s="75"/>
      <c r="AR834" s="75"/>
      <c r="AS834" s="75"/>
      <c r="AT834" s="75"/>
      <c r="AU834" s="75"/>
      <c r="AV834" s="75"/>
      <c r="AW834" s="75"/>
      <c r="AX834" s="75"/>
      <c r="AY834" s="75"/>
      <c r="AZ834" s="75"/>
      <c r="BA834" s="75"/>
      <c r="BB834" s="75"/>
    </row>
    <row r="835" ht="16.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c r="AK835" s="75"/>
      <c r="AL835" s="75"/>
      <c r="AM835" s="75"/>
      <c r="AN835" s="75"/>
      <c r="AO835" s="75"/>
      <c r="AP835" s="75"/>
      <c r="AQ835" s="75"/>
      <c r="AR835" s="75"/>
      <c r="AS835" s="75"/>
      <c r="AT835" s="75"/>
      <c r="AU835" s="75"/>
      <c r="AV835" s="75"/>
      <c r="AW835" s="75"/>
      <c r="AX835" s="75"/>
      <c r="AY835" s="75"/>
      <c r="AZ835" s="75"/>
      <c r="BA835" s="75"/>
      <c r="BB835" s="75"/>
    </row>
    <row r="836" ht="16.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c r="AK836" s="75"/>
      <c r="AL836" s="75"/>
      <c r="AM836" s="75"/>
      <c r="AN836" s="75"/>
      <c r="AO836" s="75"/>
      <c r="AP836" s="75"/>
      <c r="AQ836" s="75"/>
      <c r="AR836" s="75"/>
      <c r="AS836" s="75"/>
      <c r="AT836" s="75"/>
      <c r="AU836" s="75"/>
      <c r="AV836" s="75"/>
      <c r="AW836" s="75"/>
      <c r="AX836" s="75"/>
      <c r="AY836" s="75"/>
      <c r="AZ836" s="75"/>
      <c r="BA836" s="75"/>
      <c r="BB836" s="75"/>
    </row>
    <row r="837" ht="16.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c r="AK837" s="75"/>
      <c r="AL837" s="75"/>
      <c r="AM837" s="75"/>
      <c r="AN837" s="75"/>
      <c r="AO837" s="75"/>
      <c r="AP837" s="75"/>
      <c r="AQ837" s="75"/>
      <c r="AR837" s="75"/>
      <c r="AS837" s="75"/>
      <c r="AT837" s="75"/>
      <c r="AU837" s="75"/>
      <c r="AV837" s="75"/>
      <c r="AW837" s="75"/>
      <c r="AX837" s="75"/>
      <c r="AY837" s="75"/>
      <c r="AZ837" s="75"/>
      <c r="BA837" s="75"/>
      <c r="BB837" s="75"/>
    </row>
    <row r="838" ht="16.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c r="AK838" s="75"/>
      <c r="AL838" s="75"/>
      <c r="AM838" s="75"/>
      <c r="AN838" s="75"/>
      <c r="AO838" s="75"/>
      <c r="AP838" s="75"/>
      <c r="AQ838" s="75"/>
      <c r="AR838" s="75"/>
      <c r="AS838" s="75"/>
      <c r="AT838" s="75"/>
      <c r="AU838" s="75"/>
      <c r="AV838" s="75"/>
      <c r="AW838" s="75"/>
      <c r="AX838" s="75"/>
      <c r="AY838" s="75"/>
      <c r="AZ838" s="75"/>
      <c r="BA838" s="75"/>
      <c r="BB838" s="75"/>
    </row>
    <row r="839" ht="16.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c r="AK839" s="75"/>
      <c r="AL839" s="75"/>
      <c r="AM839" s="75"/>
      <c r="AN839" s="75"/>
      <c r="AO839" s="75"/>
      <c r="AP839" s="75"/>
      <c r="AQ839" s="75"/>
      <c r="AR839" s="75"/>
      <c r="AS839" s="75"/>
      <c r="AT839" s="75"/>
      <c r="AU839" s="75"/>
      <c r="AV839" s="75"/>
      <c r="AW839" s="75"/>
      <c r="AX839" s="75"/>
      <c r="AY839" s="75"/>
      <c r="AZ839" s="75"/>
      <c r="BA839" s="75"/>
      <c r="BB839" s="75"/>
    </row>
    <row r="840" ht="16.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c r="AK840" s="75"/>
      <c r="AL840" s="75"/>
      <c r="AM840" s="75"/>
      <c r="AN840" s="75"/>
      <c r="AO840" s="75"/>
      <c r="AP840" s="75"/>
      <c r="AQ840" s="75"/>
      <c r="AR840" s="75"/>
      <c r="AS840" s="75"/>
      <c r="AT840" s="75"/>
      <c r="AU840" s="75"/>
      <c r="AV840" s="75"/>
      <c r="AW840" s="75"/>
      <c r="AX840" s="75"/>
      <c r="AY840" s="75"/>
      <c r="AZ840" s="75"/>
      <c r="BA840" s="75"/>
      <c r="BB840" s="75"/>
    </row>
    <row r="841" ht="16.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c r="AK841" s="75"/>
      <c r="AL841" s="75"/>
      <c r="AM841" s="75"/>
      <c r="AN841" s="75"/>
      <c r="AO841" s="75"/>
      <c r="AP841" s="75"/>
      <c r="AQ841" s="75"/>
      <c r="AR841" s="75"/>
      <c r="AS841" s="75"/>
      <c r="AT841" s="75"/>
      <c r="AU841" s="75"/>
      <c r="AV841" s="75"/>
      <c r="AW841" s="75"/>
      <c r="AX841" s="75"/>
      <c r="AY841" s="75"/>
      <c r="AZ841" s="75"/>
      <c r="BA841" s="75"/>
      <c r="BB841" s="75"/>
    </row>
    <row r="842" ht="16.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c r="AK842" s="75"/>
      <c r="AL842" s="75"/>
      <c r="AM842" s="75"/>
      <c r="AN842" s="75"/>
      <c r="AO842" s="75"/>
      <c r="AP842" s="75"/>
      <c r="AQ842" s="75"/>
      <c r="AR842" s="75"/>
      <c r="AS842" s="75"/>
      <c r="AT842" s="75"/>
      <c r="AU842" s="75"/>
      <c r="AV842" s="75"/>
      <c r="AW842" s="75"/>
      <c r="AX842" s="75"/>
      <c r="AY842" s="75"/>
      <c r="AZ842" s="75"/>
      <c r="BA842" s="75"/>
      <c r="BB842" s="75"/>
    </row>
    <row r="843" ht="16.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c r="AK843" s="75"/>
      <c r="AL843" s="75"/>
      <c r="AM843" s="75"/>
      <c r="AN843" s="75"/>
      <c r="AO843" s="75"/>
      <c r="AP843" s="75"/>
      <c r="AQ843" s="75"/>
      <c r="AR843" s="75"/>
      <c r="AS843" s="75"/>
      <c r="AT843" s="75"/>
      <c r="AU843" s="75"/>
      <c r="AV843" s="75"/>
      <c r="AW843" s="75"/>
      <c r="AX843" s="75"/>
      <c r="AY843" s="75"/>
      <c r="AZ843" s="75"/>
      <c r="BA843" s="75"/>
      <c r="BB843" s="75"/>
    </row>
    <row r="844" ht="16.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c r="AK844" s="75"/>
      <c r="AL844" s="75"/>
      <c r="AM844" s="75"/>
      <c r="AN844" s="75"/>
      <c r="AO844" s="75"/>
      <c r="AP844" s="75"/>
      <c r="AQ844" s="75"/>
      <c r="AR844" s="75"/>
      <c r="AS844" s="75"/>
      <c r="AT844" s="75"/>
      <c r="AU844" s="75"/>
      <c r="AV844" s="75"/>
      <c r="AW844" s="75"/>
      <c r="AX844" s="75"/>
      <c r="AY844" s="75"/>
      <c r="AZ844" s="75"/>
      <c r="BA844" s="75"/>
      <c r="BB844" s="75"/>
    </row>
    <row r="845" ht="16.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c r="AK845" s="75"/>
      <c r="AL845" s="75"/>
      <c r="AM845" s="75"/>
      <c r="AN845" s="75"/>
      <c r="AO845" s="75"/>
      <c r="AP845" s="75"/>
      <c r="AQ845" s="75"/>
      <c r="AR845" s="75"/>
      <c r="AS845" s="75"/>
      <c r="AT845" s="75"/>
      <c r="AU845" s="75"/>
      <c r="AV845" s="75"/>
      <c r="AW845" s="75"/>
      <c r="AX845" s="75"/>
      <c r="AY845" s="75"/>
      <c r="AZ845" s="75"/>
      <c r="BA845" s="75"/>
      <c r="BB845" s="75"/>
    </row>
    <row r="846" ht="16.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c r="AK846" s="75"/>
      <c r="AL846" s="75"/>
      <c r="AM846" s="75"/>
      <c r="AN846" s="75"/>
      <c r="AO846" s="75"/>
      <c r="AP846" s="75"/>
      <c r="AQ846" s="75"/>
      <c r="AR846" s="75"/>
      <c r="AS846" s="75"/>
      <c r="AT846" s="75"/>
      <c r="AU846" s="75"/>
      <c r="AV846" s="75"/>
      <c r="AW846" s="75"/>
      <c r="AX846" s="75"/>
      <c r="AY846" s="75"/>
      <c r="AZ846" s="75"/>
      <c r="BA846" s="75"/>
      <c r="BB846" s="75"/>
    </row>
    <row r="847" ht="16.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c r="AK847" s="75"/>
      <c r="AL847" s="75"/>
      <c r="AM847" s="75"/>
      <c r="AN847" s="75"/>
      <c r="AO847" s="75"/>
      <c r="AP847" s="75"/>
      <c r="AQ847" s="75"/>
      <c r="AR847" s="75"/>
      <c r="AS847" s="75"/>
      <c r="AT847" s="75"/>
      <c r="AU847" s="75"/>
      <c r="AV847" s="75"/>
      <c r="AW847" s="75"/>
      <c r="AX847" s="75"/>
      <c r="AY847" s="75"/>
      <c r="AZ847" s="75"/>
      <c r="BA847" s="75"/>
      <c r="BB847" s="75"/>
    </row>
    <row r="848" ht="16.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c r="AK848" s="75"/>
      <c r="AL848" s="75"/>
      <c r="AM848" s="75"/>
      <c r="AN848" s="75"/>
      <c r="AO848" s="75"/>
      <c r="AP848" s="75"/>
      <c r="AQ848" s="75"/>
      <c r="AR848" s="75"/>
      <c r="AS848" s="75"/>
      <c r="AT848" s="75"/>
      <c r="AU848" s="75"/>
      <c r="AV848" s="75"/>
      <c r="AW848" s="75"/>
      <c r="AX848" s="75"/>
      <c r="AY848" s="75"/>
      <c r="AZ848" s="75"/>
      <c r="BA848" s="75"/>
      <c r="BB848" s="75"/>
    </row>
    <row r="849" ht="16.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c r="AK849" s="75"/>
      <c r="AL849" s="75"/>
      <c r="AM849" s="75"/>
      <c r="AN849" s="75"/>
      <c r="AO849" s="75"/>
      <c r="AP849" s="75"/>
      <c r="AQ849" s="75"/>
      <c r="AR849" s="75"/>
      <c r="AS849" s="75"/>
      <c r="AT849" s="75"/>
      <c r="AU849" s="75"/>
      <c r="AV849" s="75"/>
      <c r="AW849" s="75"/>
      <c r="AX849" s="75"/>
      <c r="AY849" s="75"/>
      <c r="AZ849" s="75"/>
      <c r="BA849" s="75"/>
      <c r="BB849" s="75"/>
    </row>
    <row r="850" ht="16.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c r="AK850" s="75"/>
      <c r="AL850" s="75"/>
      <c r="AM850" s="75"/>
      <c r="AN850" s="75"/>
      <c r="AO850" s="75"/>
      <c r="AP850" s="75"/>
      <c r="AQ850" s="75"/>
      <c r="AR850" s="75"/>
      <c r="AS850" s="75"/>
      <c r="AT850" s="75"/>
      <c r="AU850" s="75"/>
      <c r="AV850" s="75"/>
      <c r="AW850" s="75"/>
      <c r="AX850" s="75"/>
      <c r="AY850" s="75"/>
      <c r="AZ850" s="75"/>
      <c r="BA850" s="75"/>
      <c r="BB850" s="75"/>
    </row>
    <row r="851" ht="16.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c r="AK851" s="75"/>
      <c r="AL851" s="75"/>
      <c r="AM851" s="75"/>
      <c r="AN851" s="75"/>
      <c r="AO851" s="75"/>
      <c r="AP851" s="75"/>
      <c r="AQ851" s="75"/>
      <c r="AR851" s="75"/>
      <c r="AS851" s="75"/>
      <c r="AT851" s="75"/>
      <c r="AU851" s="75"/>
      <c r="AV851" s="75"/>
      <c r="AW851" s="75"/>
      <c r="AX851" s="75"/>
      <c r="AY851" s="75"/>
      <c r="AZ851" s="75"/>
      <c r="BA851" s="75"/>
      <c r="BB851" s="75"/>
    </row>
    <row r="852" ht="16.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c r="AK852" s="75"/>
      <c r="AL852" s="75"/>
      <c r="AM852" s="75"/>
      <c r="AN852" s="75"/>
      <c r="AO852" s="75"/>
      <c r="AP852" s="75"/>
      <c r="AQ852" s="75"/>
      <c r="AR852" s="75"/>
      <c r="AS852" s="75"/>
      <c r="AT852" s="75"/>
      <c r="AU852" s="75"/>
      <c r="AV852" s="75"/>
      <c r="AW852" s="75"/>
      <c r="AX852" s="75"/>
      <c r="AY852" s="75"/>
      <c r="AZ852" s="75"/>
      <c r="BA852" s="75"/>
      <c r="BB852" s="75"/>
    </row>
    <row r="853" ht="16.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c r="AK853" s="75"/>
      <c r="AL853" s="75"/>
      <c r="AM853" s="75"/>
      <c r="AN853" s="75"/>
      <c r="AO853" s="75"/>
      <c r="AP853" s="75"/>
      <c r="AQ853" s="75"/>
      <c r="AR853" s="75"/>
      <c r="AS853" s="75"/>
      <c r="AT853" s="75"/>
      <c r="AU853" s="75"/>
      <c r="AV853" s="75"/>
      <c r="AW853" s="75"/>
      <c r="AX853" s="75"/>
      <c r="AY853" s="75"/>
      <c r="AZ853" s="75"/>
      <c r="BA853" s="75"/>
      <c r="BB853" s="75"/>
    </row>
    <row r="854" ht="16.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c r="AK854" s="75"/>
      <c r="AL854" s="75"/>
      <c r="AM854" s="75"/>
      <c r="AN854" s="75"/>
      <c r="AO854" s="75"/>
      <c r="AP854" s="75"/>
      <c r="AQ854" s="75"/>
      <c r="AR854" s="75"/>
      <c r="AS854" s="75"/>
      <c r="AT854" s="75"/>
      <c r="AU854" s="75"/>
      <c r="AV854" s="75"/>
      <c r="AW854" s="75"/>
      <c r="AX854" s="75"/>
      <c r="AY854" s="75"/>
      <c r="AZ854" s="75"/>
      <c r="BA854" s="75"/>
      <c r="BB854" s="75"/>
    </row>
    <row r="855" ht="16.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c r="AK855" s="75"/>
      <c r="AL855" s="75"/>
      <c r="AM855" s="75"/>
      <c r="AN855" s="75"/>
      <c r="AO855" s="75"/>
      <c r="AP855" s="75"/>
      <c r="AQ855" s="75"/>
      <c r="AR855" s="75"/>
      <c r="AS855" s="75"/>
      <c r="AT855" s="75"/>
      <c r="AU855" s="75"/>
      <c r="AV855" s="75"/>
      <c r="AW855" s="75"/>
      <c r="AX855" s="75"/>
      <c r="AY855" s="75"/>
      <c r="AZ855" s="75"/>
      <c r="BA855" s="75"/>
      <c r="BB855" s="75"/>
    </row>
    <row r="856" ht="16.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c r="AK856" s="75"/>
      <c r="AL856" s="75"/>
      <c r="AM856" s="75"/>
      <c r="AN856" s="75"/>
      <c r="AO856" s="75"/>
      <c r="AP856" s="75"/>
      <c r="AQ856" s="75"/>
      <c r="AR856" s="75"/>
      <c r="AS856" s="75"/>
      <c r="AT856" s="75"/>
      <c r="AU856" s="75"/>
      <c r="AV856" s="75"/>
      <c r="AW856" s="75"/>
      <c r="AX856" s="75"/>
      <c r="AY856" s="75"/>
      <c r="AZ856" s="75"/>
      <c r="BA856" s="75"/>
      <c r="BB856" s="75"/>
    </row>
    <row r="857" ht="16.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c r="AK857" s="75"/>
      <c r="AL857" s="75"/>
      <c r="AM857" s="75"/>
      <c r="AN857" s="75"/>
      <c r="AO857" s="75"/>
      <c r="AP857" s="75"/>
      <c r="AQ857" s="75"/>
      <c r="AR857" s="75"/>
      <c r="AS857" s="75"/>
      <c r="AT857" s="75"/>
      <c r="AU857" s="75"/>
      <c r="AV857" s="75"/>
      <c r="AW857" s="75"/>
      <c r="AX857" s="75"/>
      <c r="AY857" s="75"/>
      <c r="AZ857" s="75"/>
      <c r="BA857" s="75"/>
      <c r="BB857" s="75"/>
    </row>
    <row r="858" ht="16.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c r="AK858" s="75"/>
      <c r="AL858" s="75"/>
      <c r="AM858" s="75"/>
      <c r="AN858" s="75"/>
      <c r="AO858" s="75"/>
      <c r="AP858" s="75"/>
      <c r="AQ858" s="75"/>
      <c r="AR858" s="75"/>
      <c r="AS858" s="75"/>
      <c r="AT858" s="75"/>
      <c r="AU858" s="75"/>
      <c r="AV858" s="75"/>
      <c r="AW858" s="75"/>
      <c r="AX858" s="75"/>
      <c r="AY858" s="75"/>
      <c r="AZ858" s="75"/>
      <c r="BA858" s="75"/>
      <c r="BB858" s="75"/>
    </row>
    <row r="859" ht="16.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c r="AK859" s="75"/>
      <c r="AL859" s="75"/>
      <c r="AM859" s="75"/>
      <c r="AN859" s="75"/>
      <c r="AO859" s="75"/>
      <c r="AP859" s="75"/>
      <c r="AQ859" s="75"/>
      <c r="AR859" s="75"/>
      <c r="AS859" s="75"/>
      <c r="AT859" s="75"/>
      <c r="AU859" s="75"/>
      <c r="AV859" s="75"/>
      <c r="AW859" s="75"/>
      <c r="AX859" s="75"/>
      <c r="AY859" s="75"/>
      <c r="AZ859" s="75"/>
      <c r="BA859" s="75"/>
      <c r="BB859" s="75"/>
    </row>
    <row r="860" ht="16.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c r="AK860" s="75"/>
      <c r="AL860" s="75"/>
      <c r="AM860" s="75"/>
      <c r="AN860" s="75"/>
      <c r="AO860" s="75"/>
      <c r="AP860" s="75"/>
      <c r="AQ860" s="75"/>
      <c r="AR860" s="75"/>
      <c r="AS860" s="75"/>
      <c r="AT860" s="75"/>
      <c r="AU860" s="75"/>
      <c r="AV860" s="75"/>
      <c r="AW860" s="75"/>
      <c r="AX860" s="75"/>
      <c r="AY860" s="75"/>
      <c r="AZ860" s="75"/>
      <c r="BA860" s="75"/>
      <c r="BB860" s="75"/>
    </row>
    <row r="861" ht="16.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c r="AK861" s="75"/>
      <c r="AL861" s="75"/>
      <c r="AM861" s="75"/>
      <c r="AN861" s="75"/>
      <c r="AO861" s="75"/>
      <c r="AP861" s="75"/>
      <c r="AQ861" s="75"/>
      <c r="AR861" s="75"/>
      <c r="AS861" s="75"/>
      <c r="AT861" s="75"/>
      <c r="AU861" s="75"/>
      <c r="AV861" s="75"/>
      <c r="AW861" s="75"/>
      <c r="AX861" s="75"/>
      <c r="AY861" s="75"/>
      <c r="AZ861" s="75"/>
      <c r="BA861" s="75"/>
      <c r="BB861" s="75"/>
    </row>
    <row r="862" ht="16.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c r="AK862" s="75"/>
      <c r="AL862" s="75"/>
      <c r="AM862" s="75"/>
      <c r="AN862" s="75"/>
      <c r="AO862" s="75"/>
      <c r="AP862" s="75"/>
      <c r="AQ862" s="75"/>
      <c r="AR862" s="75"/>
      <c r="AS862" s="75"/>
      <c r="AT862" s="75"/>
      <c r="AU862" s="75"/>
      <c r="AV862" s="75"/>
      <c r="AW862" s="75"/>
      <c r="AX862" s="75"/>
      <c r="AY862" s="75"/>
      <c r="AZ862" s="75"/>
      <c r="BA862" s="75"/>
      <c r="BB862" s="75"/>
    </row>
    <row r="863" ht="16.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c r="AK863" s="75"/>
      <c r="AL863" s="75"/>
      <c r="AM863" s="75"/>
      <c r="AN863" s="75"/>
      <c r="AO863" s="75"/>
      <c r="AP863" s="75"/>
      <c r="AQ863" s="75"/>
      <c r="AR863" s="75"/>
      <c r="AS863" s="75"/>
      <c r="AT863" s="75"/>
      <c r="AU863" s="75"/>
      <c r="AV863" s="75"/>
      <c r="AW863" s="75"/>
      <c r="AX863" s="75"/>
      <c r="AY863" s="75"/>
      <c r="AZ863" s="75"/>
      <c r="BA863" s="75"/>
      <c r="BB863" s="75"/>
    </row>
    <row r="864" ht="16.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c r="AK864" s="75"/>
      <c r="AL864" s="75"/>
      <c r="AM864" s="75"/>
      <c r="AN864" s="75"/>
      <c r="AO864" s="75"/>
      <c r="AP864" s="75"/>
      <c r="AQ864" s="75"/>
      <c r="AR864" s="75"/>
      <c r="AS864" s="75"/>
      <c r="AT864" s="75"/>
      <c r="AU864" s="75"/>
      <c r="AV864" s="75"/>
      <c r="AW864" s="75"/>
      <c r="AX864" s="75"/>
      <c r="AY864" s="75"/>
      <c r="AZ864" s="75"/>
      <c r="BA864" s="75"/>
      <c r="BB864" s="75"/>
    </row>
    <row r="865" ht="16.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c r="AK865" s="75"/>
      <c r="AL865" s="75"/>
      <c r="AM865" s="75"/>
      <c r="AN865" s="75"/>
      <c r="AO865" s="75"/>
      <c r="AP865" s="75"/>
      <c r="AQ865" s="75"/>
      <c r="AR865" s="75"/>
      <c r="AS865" s="75"/>
      <c r="AT865" s="75"/>
      <c r="AU865" s="75"/>
      <c r="AV865" s="75"/>
      <c r="AW865" s="75"/>
      <c r="AX865" s="75"/>
      <c r="AY865" s="75"/>
      <c r="AZ865" s="75"/>
      <c r="BA865" s="75"/>
      <c r="BB865" s="75"/>
    </row>
    <row r="866" ht="16.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c r="AK866" s="75"/>
      <c r="AL866" s="75"/>
      <c r="AM866" s="75"/>
      <c r="AN866" s="75"/>
      <c r="AO866" s="75"/>
      <c r="AP866" s="75"/>
      <c r="AQ866" s="75"/>
      <c r="AR866" s="75"/>
      <c r="AS866" s="75"/>
      <c r="AT866" s="75"/>
      <c r="AU866" s="75"/>
      <c r="AV866" s="75"/>
      <c r="AW866" s="75"/>
      <c r="AX866" s="75"/>
      <c r="AY866" s="75"/>
      <c r="AZ866" s="75"/>
      <c r="BA866" s="75"/>
      <c r="BB866" s="75"/>
    </row>
    <row r="867" ht="16.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c r="AK867" s="75"/>
      <c r="AL867" s="75"/>
      <c r="AM867" s="75"/>
      <c r="AN867" s="75"/>
      <c r="AO867" s="75"/>
      <c r="AP867" s="75"/>
      <c r="AQ867" s="75"/>
      <c r="AR867" s="75"/>
      <c r="AS867" s="75"/>
      <c r="AT867" s="75"/>
      <c r="AU867" s="75"/>
      <c r="AV867" s="75"/>
      <c r="AW867" s="75"/>
      <c r="AX867" s="75"/>
      <c r="AY867" s="75"/>
      <c r="AZ867" s="75"/>
      <c r="BA867" s="75"/>
      <c r="BB867" s="75"/>
    </row>
    <row r="868" ht="16.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c r="AK868" s="75"/>
      <c r="AL868" s="75"/>
      <c r="AM868" s="75"/>
      <c r="AN868" s="75"/>
      <c r="AO868" s="75"/>
      <c r="AP868" s="75"/>
      <c r="AQ868" s="75"/>
      <c r="AR868" s="75"/>
      <c r="AS868" s="75"/>
      <c r="AT868" s="75"/>
      <c r="AU868" s="75"/>
      <c r="AV868" s="75"/>
      <c r="AW868" s="75"/>
      <c r="AX868" s="75"/>
      <c r="AY868" s="75"/>
      <c r="AZ868" s="75"/>
      <c r="BA868" s="75"/>
      <c r="BB868" s="75"/>
    </row>
    <row r="869" ht="16.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c r="AK869" s="75"/>
      <c r="AL869" s="75"/>
      <c r="AM869" s="75"/>
      <c r="AN869" s="75"/>
      <c r="AO869" s="75"/>
      <c r="AP869" s="75"/>
      <c r="AQ869" s="75"/>
      <c r="AR869" s="75"/>
      <c r="AS869" s="75"/>
      <c r="AT869" s="75"/>
      <c r="AU869" s="75"/>
      <c r="AV869" s="75"/>
      <c r="AW869" s="75"/>
      <c r="AX869" s="75"/>
      <c r="AY869" s="75"/>
      <c r="AZ869" s="75"/>
      <c r="BA869" s="75"/>
      <c r="BB869" s="75"/>
    </row>
    <row r="870" ht="16.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c r="AK870" s="75"/>
      <c r="AL870" s="75"/>
      <c r="AM870" s="75"/>
      <c r="AN870" s="75"/>
      <c r="AO870" s="75"/>
      <c r="AP870" s="75"/>
      <c r="AQ870" s="75"/>
      <c r="AR870" s="75"/>
      <c r="AS870" s="75"/>
      <c r="AT870" s="75"/>
      <c r="AU870" s="75"/>
      <c r="AV870" s="75"/>
      <c r="AW870" s="75"/>
      <c r="AX870" s="75"/>
      <c r="AY870" s="75"/>
      <c r="AZ870" s="75"/>
      <c r="BA870" s="75"/>
      <c r="BB870" s="75"/>
    </row>
    <row r="871" ht="16.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c r="AK871" s="75"/>
      <c r="AL871" s="75"/>
      <c r="AM871" s="75"/>
      <c r="AN871" s="75"/>
      <c r="AO871" s="75"/>
      <c r="AP871" s="75"/>
      <c r="AQ871" s="75"/>
      <c r="AR871" s="75"/>
      <c r="AS871" s="75"/>
      <c r="AT871" s="75"/>
      <c r="AU871" s="75"/>
      <c r="AV871" s="75"/>
      <c r="AW871" s="75"/>
      <c r="AX871" s="75"/>
      <c r="AY871" s="75"/>
      <c r="AZ871" s="75"/>
      <c r="BA871" s="75"/>
      <c r="BB871" s="75"/>
    </row>
    <row r="872" ht="16.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c r="AK872" s="75"/>
      <c r="AL872" s="75"/>
      <c r="AM872" s="75"/>
      <c r="AN872" s="75"/>
      <c r="AO872" s="75"/>
      <c r="AP872" s="75"/>
      <c r="AQ872" s="75"/>
      <c r="AR872" s="75"/>
      <c r="AS872" s="75"/>
      <c r="AT872" s="75"/>
      <c r="AU872" s="75"/>
      <c r="AV872" s="75"/>
      <c r="AW872" s="75"/>
      <c r="AX872" s="75"/>
      <c r="AY872" s="75"/>
      <c r="AZ872" s="75"/>
      <c r="BA872" s="75"/>
      <c r="BB872" s="75"/>
    </row>
    <row r="873" ht="16.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c r="AK873" s="75"/>
      <c r="AL873" s="75"/>
      <c r="AM873" s="75"/>
      <c r="AN873" s="75"/>
      <c r="AO873" s="75"/>
      <c r="AP873" s="75"/>
      <c r="AQ873" s="75"/>
      <c r="AR873" s="75"/>
      <c r="AS873" s="75"/>
      <c r="AT873" s="75"/>
      <c r="AU873" s="75"/>
      <c r="AV873" s="75"/>
      <c r="AW873" s="75"/>
      <c r="AX873" s="75"/>
      <c r="AY873" s="75"/>
      <c r="AZ873" s="75"/>
      <c r="BA873" s="75"/>
      <c r="BB873" s="75"/>
    </row>
    <row r="874" ht="16.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c r="AK874" s="75"/>
      <c r="AL874" s="75"/>
      <c r="AM874" s="75"/>
      <c r="AN874" s="75"/>
      <c r="AO874" s="75"/>
      <c r="AP874" s="75"/>
      <c r="AQ874" s="75"/>
      <c r="AR874" s="75"/>
      <c r="AS874" s="75"/>
      <c r="AT874" s="75"/>
      <c r="AU874" s="75"/>
      <c r="AV874" s="75"/>
      <c r="AW874" s="75"/>
      <c r="AX874" s="75"/>
      <c r="AY874" s="75"/>
      <c r="AZ874" s="75"/>
      <c r="BA874" s="75"/>
      <c r="BB874" s="75"/>
    </row>
    <row r="875" ht="16.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c r="AK875" s="75"/>
      <c r="AL875" s="75"/>
      <c r="AM875" s="75"/>
      <c r="AN875" s="75"/>
      <c r="AO875" s="75"/>
      <c r="AP875" s="75"/>
      <c r="AQ875" s="75"/>
      <c r="AR875" s="75"/>
      <c r="AS875" s="75"/>
      <c r="AT875" s="75"/>
      <c r="AU875" s="75"/>
      <c r="AV875" s="75"/>
      <c r="AW875" s="75"/>
      <c r="AX875" s="75"/>
      <c r="AY875" s="75"/>
      <c r="AZ875" s="75"/>
      <c r="BA875" s="75"/>
      <c r="BB875" s="75"/>
    </row>
    <row r="876" ht="16.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c r="AK876" s="75"/>
      <c r="AL876" s="75"/>
      <c r="AM876" s="75"/>
      <c r="AN876" s="75"/>
      <c r="AO876" s="75"/>
      <c r="AP876" s="75"/>
      <c r="AQ876" s="75"/>
      <c r="AR876" s="75"/>
      <c r="AS876" s="75"/>
      <c r="AT876" s="75"/>
      <c r="AU876" s="75"/>
      <c r="AV876" s="75"/>
      <c r="AW876" s="75"/>
      <c r="AX876" s="75"/>
      <c r="AY876" s="75"/>
      <c r="AZ876" s="75"/>
      <c r="BA876" s="75"/>
      <c r="BB876" s="75"/>
    </row>
    <row r="877" ht="16.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c r="AK877" s="75"/>
      <c r="AL877" s="75"/>
      <c r="AM877" s="75"/>
      <c r="AN877" s="75"/>
      <c r="AO877" s="75"/>
      <c r="AP877" s="75"/>
      <c r="AQ877" s="75"/>
      <c r="AR877" s="75"/>
      <c r="AS877" s="75"/>
      <c r="AT877" s="75"/>
      <c r="AU877" s="75"/>
      <c r="AV877" s="75"/>
      <c r="AW877" s="75"/>
      <c r="AX877" s="75"/>
      <c r="AY877" s="75"/>
      <c r="AZ877" s="75"/>
      <c r="BA877" s="75"/>
      <c r="BB877" s="75"/>
    </row>
    <row r="878" ht="16.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c r="AK878" s="75"/>
      <c r="AL878" s="75"/>
      <c r="AM878" s="75"/>
      <c r="AN878" s="75"/>
      <c r="AO878" s="75"/>
      <c r="AP878" s="75"/>
      <c r="AQ878" s="75"/>
      <c r="AR878" s="75"/>
      <c r="AS878" s="75"/>
      <c r="AT878" s="75"/>
      <c r="AU878" s="75"/>
      <c r="AV878" s="75"/>
      <c r="AW878" s="75"/>
      <c r="AX878" s="75"/>
      <c r="AY878" s="75"/>
      <c r="AZ878" s="75"/>
      <c r="BA878" s="75"/>
      <c r="BB878" s="75"/>
    </row>
    <row r="879" ht="16.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c r="AK879" s="75"/>
      <c r="AL879" s="75"/>
      <c r="AM879" s="75"/>
      <c r="AN879" s="75"/>
      <c r="AO879" s="75"/>
      <c r="AP879" s="75"/>
      <c r="AQ879" s="75"/>
      <c r="AR879" s="75"/>
      <c r="AS879" s="75"/>
      <c r="AT879" s="75"/>
      <c r="AU879" s="75"/>
      <c r="AV879" s="75"/>
      <c r="AW879" s="75"/>
      <c r="AX879" s="75"/>
      <c r="AY879" s="75"/>
      <c r="AZ879" s="75"/>
      <c r="BA879" s="75"/>
      <c r="BB879" s="75"/>
    </row>
    <row r="880" ht="16.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c r="AK880" s="75"/>
      <c r="AL880" s="75"/>
      <c r="AM880" s="75"/>
      <c r="AN880" s="75"/>
      <c r="AO880" s="75"/>
      <c r="AP880" s="75"/>
      <c r="AQ880" s="75"/>
      <c r="AR880" s="75"/>
      <c r="AS880" s="75"/>
      <c r="AT880" s="75"/>
      <c r="AU880" s="75"/>
      <c r="AV880" s="75"/>
      <c r="AW880" s="75"/>
      <c r="AX880" s="75"/>
      <c r="AY880" s="75"/>
      <c r="AZ880" s="75"/>
      <c r="BA880" s="75"/>
      <c r="BB880" s="75"/>
    </row>
    <row r="881" ht="16.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c r="AK881" s="75"/>
      <c r="AL881" s="75"/>
      <c r="AM881" s="75"/>
      <c r="AN881" s="75"/>
      <c r="AO881" s="75"/>
      <c r="AP881" s="75"/>
      <c r="AQ881" s="75"/>
      <c r="AR881" s="75"/>
      <c r="AS881" s="75"/>
      <c r="AT881" s="75"/>
      <c r="AU881" s="75"/>
      <c r="AV881" s="75"/>
      <c r="AW881" s="75"/>
      <c r="AX881" s="75"/>
      <c r="AY881" s="75"/>
      <c r="AZ881" s="75"/>
      <c r="BA881" s="75"/>
      <c r="BB881" s="75"/>
    </row>
    <row r="882" ht="16.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c r="AK882" s="75"/>
      <c r="AL882" s="75"/>
      <c r="AM882" s="75"/>
      <c r="AN882" s="75"/>
      <c r="AO882" s="75"/>
      <c r="AP882" s="75"/>
      <c r="AQ882" s="75"/>
      <c r="AR882" s="75"/>
      <c r="AS882" s="75"/>
      <c r="AT882" s="75"/>
      <c r="AU882" s="75"/>
      <c r="AV882" s="75"/>
      <c r="AW882" s="75"/>
      <c r="AX882" s="75"/>
      <c r="AY882" s="75"/>
      <c r="AZ882" s="75"/>
      <c r="BA882" s="75"/>
      <c r="BB882" s="75"/>
    </row>
    <row r="883" ht="16.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c r="AK883" s="75"/>
      <c r="AL883" s="75"/>
      <c r="AM883" s="75"/>
      <c r="AN883" s="75"/>
      <c r="AO883" s="75"/>
      <c r="AP883" s="75"/>
      <c r="AQ883" s="75"/>
      <c r="AR883" s="75"/>
      <c r="AS883" s="75"/>
      <c r="AT883" s="75"/>
      <c r="AU883" s="75"/>
      <c r="AV883" s="75"/>
      <c r="AW883" s="75"/>
      <c r="AX883" s="75"/>
      <c r="AY883" s="75"/>
      <c r="AZ883" s="75"/>
      <c r="BA883" s="75"/>
      <c r="BB883" s="75"/>
    </row>
    <row r="884" ht="16.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c r="AK884" s="75"/>
      <c r="AL884" s="75"/>
      <c r="AM884" s="75"/>
      <c r="AN884" s="75"/>
      <c r="AO884" s="75"/>
      <c r="AP884" s="75"/>
      <c r="AQ884" s="75"/>
      <c r="AR884" s="75"/>
      <c r="AS884" s="75"/>
      <c r="AT884" s="75"/>
      <c r="AU884" s="75"/>
      <c r="AV884" s="75"/>
      <c r="AW884" s="75"/>
      <c r="AX884" s="75"/>
      <c r="AY884" s="75"/>
      <c r="AZ884" s="75"/>
      <c r="BA884" s="75"/>
      <c r="BB884" s="75"/>
    </row>
    <row r="885" ht="16.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c r="AK885" s="75"/>
      <c r="AL885" s="75"/>
      <c r="AM885" s="75"/>
      <c r="AN885" s="75"/>
      <c r="AO885" s="75"/>
      <c r="AP885" s="75"/>
      <c r="AQ885" s="75"/>
      <c r="AR885" s="75"/>
      <c r="AS885" s="75"/>
      <c r="AT885" s="75"/>
      <c r="AU885" s="75"/>
      <c r="AV885" s="75"/>
      <c r="AW885" s="75"/>
      <c r="AX885" s="75"/>
      <c r="AY885" s="75"/>
      <c r="AZ885" s="75"/>
      <c r="BA885" s="75"/>
      <c r="BB885" s="75"/>
    </row>
    <row r="886" ht="16.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c r="AK886" s="75"/>
      <c r="AL886" s="75"/>
      <c r="AM886" s="75"/>
      <c r="AN886" s="75"/>
      <c r="AO886" s="75"/>
      <c r="AP886" s="75"/>
      <c r="AQ886" s="75"/>
      <c r="AR886" s="75"/>
      <c r="AS886" s="75"/>
      <c r="AT886" s="75"/>
      <c r="AU886" s="75"/>
      <c r="AV886" s="75"/>
      <c r="AW886" s="75"/>
      <c r="AX886" s="75"/>
      <c r="AY886" s="75"/>
      <c r="AZ886" s="75"/>
      <c r="BA886" s="75"/>
      <c r="BB886" s="75"/>
    </row>
    <row r="887" ht="16.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c r="AK887" s="75"/>
      <c r="AL887" s="75"/>
      <c r="AM887" s="75"/>
      <c r="AN887" s="75"/>
      <c r="AO887" s="75"/>
      <c r="AP887" s="75"/>
      <c r="AQ887" s="75"/>
      <c r="AR887" s="75"/>
      <c r="AS887" s="75"/>
      <c r="AT887" s="75"/>
      <c r="AU887" s="75"/>
      <c r="AV887" s="75"/>
      <c r="AW887" s="75"/>
      <c r="AX887" s="75"/>
      <c r="AY887" s="75"/>
      <c r="AZ887" s="75"/>
      <c r="BA887" s="75"/>
      <c r="BB887" s="75"/>
    </row>
    <row r="888" ht="16.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c r="AK888" s="75"/>
      <c r="AL888" s="75"/>
      <c r="AM888" s="75"/>
      <c r="AN888" s="75"/>
      <c r="AO888" s="75"/>
      <c r="AP888" s="75"/>
      <c r="AQ888" s="75"/>
      <c r="AR888" s="75"/>
      <c r="AS888" s="75"/>
      <c r="AT888" s="75"/>
      <c r="AU888" s="75"/>
      <c r="AV888" s="75"/>
      <c r="AW888" s="75"/>
      <c r="AX888" s="75"/>
      <c r="AY888" s="75"/>
      <c r="AZ888" s="75"/>
      <c r="BA888" s="75"/>
      <c r="BB888" s="75"/>
    </row>
    <row r="889" ht="16.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c r="AK889" s="75"/>
      <c r="AL889" s="75"/>
      <c r="AM889" s="75"/>
      <c r="AN889" s="75"/>
      <c r="AO889" s="75"/>
      <c r="AP889" s="75"/>
      <c r="AQ889" s="75"/>
      <c r="AR889" s="75"/>
      <c r="AS889" s="75"/>
      <c r="AT889" s="75"/>
      <c r="AU889" s="75"/>
      <c r="AV889" s="75"/>
      <c r="AW889" s="75"/>
      <c r="AX889" s="75"/>
      <c r="AY889" s="75"/>
      <c r="AZ889" s="75"/>
      <c r="BA889" s="75"/>
      <c r="BB889" s="75"/>
    </row>
    <row r="890" ht="16.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c r="AK890" s="75"/>
      <c r="AL890" s="75"/>
      <c r="AM890" s="75"/>
      <c r="AN890" s="75"/>
      <c r="AO890" s="75"/>
      <c r="AP890" s="75"/>
      <c r="AQ890" s="75"/>
      <c r="AR890" s="75"/>
      <c r="AS890" s="75"/>
      <c r="AT890" s="75"/>
      <c r="AU890" s="75"/>
      <c r="AV890" s="75"/>
      <c r="AW890" s="75"/>
      <c r="AX890" s="75"/>
      <c r="AY890" s="75"/>
      <c r="AZ890" s="75"/>
      <c r="BA890" s="75"/>
      <c r="BB890" s="75"/>
    </row>
    <row r="891" ht="16.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c r="AK891" s="75"/>
      <c r="AL891" s="75"/>
      <c r="AM891" s="75"/>
      <c r="AN891" s="75"/>
      <c r="AO891" s="75"/>
      <c r="AP891" s="75"/>
      <c r="AQ891" s="75"/>
      <c r="AR891" s="75"/>
      <c r="AS891" s="75"/>
      <c r="AT891" s="75"/>
      <c r="AU891" s="75"/>
      <c r="AV891" s="75"/>
      <c r="AW891" s="75"/>
      <c r="AX891" s="75"/>
      <c r="AY891" s="75"/>
      <c r="AZ891" s="75"/>
      <c r="BA891" s="75"/>
      <c r="BB891" s="75"/>
    </row>
    <row r="892" ht="16.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c r="AK892" s="75"/>
      <c r="AL892" s="75"/>
      <c r="AM892" s="75"/>
      <c r="AN892" s="75"/>
      <c r="AO892" s="75"/>
      <c r="AP892" s="75"/>
      <c r="AQ892" s="75"/>
      <c r="AR892" s="75"/>
      <c r="AS892" s="75"/>
      <c r="AT892" s="75"/>
      <c r="AU892" s="75"/>
      <c r="AV892" s="75"/>
      <c r="AW892" s="75"/>
      <c r="AX892" s="75"/>
      <c r="AY892" s="75"/>
      <c r="AZ892" s="75"/>
      <c r="BA892" s="75"/>
      <c r="BB892" s="75"/>
    </row>
    <row r="893" ht="16.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c r="AK893" s="75"/>
      <c r="AL893" s="75"/>
      <c r="AM893" s="75"/>
      <c r="AN893" s="75"/>
      <c r="AO893" s="75"/>
      <c r="AP893" s="75"/>
      <c r="AQ893" s="75"/>
      <c r="AR893" s="75"/>
      <c r="AS893" s="75"/>
      <c r="AT893" s="75"/>
      <c r="AU893" s="75"/>
      <c r="AV893" s="75"/>
      <c r="AW893" s="75"/>
      <c r="AX893" s="75"/>
      <c r="AY893" s="75"/>
      <c r="AZ893" s="75"/>
      <c r="BA893" s="75"/>
      <c r="BB893" s="75"/>
    </row>
    <row r="894" ht="16.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c r="AK894" s="75"/>
      <c r="AL894" s="75"/>
      <c r="AM894" s="75"/>
      <c r="AN894" s="75"/>
      <c r="AO894" s="75"/>
      <c r="AP894" s="75"/>
      <c r="AQ894" s="75"/>
      <c r="AR894" s="75"/>
      <c r="AS894" s="75"/>
      <c r="AT894" s="75"/>
      <c r="AU894" s="75"/>
      <c r="AV894" s="75"/>
      <c r="AW894" s="75"/>
      <c r="AX894" s="75"/>
      <c r="AY894" s="75"/>
      <c r="AZ894" s="75"/>
      <c r="BA894" s="75"/>
      <c r="BB894" s="75"/>
    </row>
    <row r="895" ht="16.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c r="AK895" s="75"/>
      <c r="AL895" s="75"/>
      <c r="AM895" s="75"/>
      <c r="AN895" s="75"/>
      <c r="AO895" s="75"/>
      <c r="AP895" s="75"/>
      <c r="AQ895" s="75"/>
      <c r="AR895" s="75"/>
      <c r="AS895" s="75"/>
      <c r="AT895" s="75"/>
      <c r="AU895" s="75"/>
      <c r="AV895" s="75"/>
      <c r="AW895" s="75"/>
      <c r="AX895" s="75"/>
      <c r="AY895" s="75"/>
      <c r="AZ895" s="75"/>
      <c r="BA895" s="75"/>
      <c r="BB895" s="75"/>
    </row>
    <row r="896" ht="16.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c r="AK896" s="75"/>
      <c r="AL896" s="75"/>
      <c r="AM896" s="75"/>
      <c r="AN896" s="75"/>
      <c r="AO896" s="75"/>
      <c r="AP896" s="75"/>
      <c r="AQ896" s="75"/>
      <c r="AR896" s="75"/>
      <c r="AS896" s="75"/>
      <c r="AT896" s="75"/>
      <c r="AU896" s="75"/>
      <c r="AV896" s="75"/>
      <c r="AW896" s="75"/>
      <c r="AX896" s="75"/>
      <c r="AY896" s="75"/>
      <c r="AZ896" s="75"/>
      <c r="BA896" s="75"/>
      <c r="BB896" s="75"/>
    </row>
    <row r="897" ht="16.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c r="AK897" s="75"/>
      <c r="AL897" s="75"/>
      <c r="AM897" s="75"/>
      <c r="AN897" s="75"/>
      <c r="AO897" s="75"/>
      <c r="AP897" s="75"/>
      <c r="AQ897" s="75"/>
      <c r="AR897" s="75"/>
      <c r="AS897" s="75"/>
      <c r="AT897" s="75"/>
      <c r="AU897" s="75"/>
      <c r="AV897" s="75"/>
      <c r="AW897" s="75"/>
      <c r="AX897" s="75"/>
      <c r="AY897" s="75"/>
      <c r="AZ897" s="75"/>
      <c r="BA897" s="75"/>
      <c r="BB897" s="75"/>
    </row>
    <row r="898" ht="16.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c r="AK898" s="75"/>
      <c r="AL898" s="75"/>
      <c r="AM898" s="75"/>
      <c r="AN898" s="75"/>
      <c r="AO898" s="75"/>
      <c r="AP898" s="75"/>
      <c r="AQ898" s="75"/>
      <c r="AR898" s="75"/>
      <c r="AS898" s="75"/>
      <c r="AT898" s="75"/>
      <c r="AU898" s="75"/>
      <c r="AV898" s="75"/>
      <c r="AW898" s="75"/>
      <c r="AX898" s="75"/>
      <c r="AY898" s="75"/>
      <c r="AZ898" s="75"/>
      <c r="BA898" s="75"/>
      <c r="BB898" s="75"/>
    </row>
    <row r="899" ht="16.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c r="AK899" s="75"/>
      <c r="AL899" s="75"/>
      <c r="AM899" s="75"/>
      <c r="AN899" s="75"/>
      <c r="AO899" s="75"/>
      <c r="AP899" s="75"/>
      <c r="AQ899" s="75"/>
      <c r="AR899" s="75"/>
      <c r="AS899" s="75"/>
      <c r="AT899" s="75"/>
      <c r="AU899" s="75"/>
      <c r="AV899" s="75"/>
      <c r="AW899" s="75"/>
      <c r="AX899" s="75"/>
      <c r="AY899" s="75"/>
      <c r="AZ899" s="75"/>
      <c r="BA899" s="75"/>
      <c r="BB899" s="75"/>
    </row>
    <row r="900" ht="16.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c r="AK900" s="75"/>
      <c r="AL900" s="75"/>
      <c r="AM900" s="75"/>
      <c r="AN900" s="75"/>
      <c r="AO900" s="75"/>
      <c r="AP900" s="75"/>
      <c r="AQ900" s="75"/>
      <c r="AR900" s="75"/>
      <c r="AS900" s="75"/>
      <c r="AT900" s="75"/>
      <c r="AU900" s="75"/>
      <c r="AV900" s="75"/>
      <c r="AW900" s="75"/>
      <c r="AX900" s="75"/>
      <c r="AY900" s="75"/>
      <c r="AZ900" s="75"/>
      <c r="BA900" s="75"/>
      <c r="BB900" s="75"/>
    </row>
    <row r="901" ht="16.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c r="AK901" s="75"/>
      <c r="AL901" s="75"/>
      <c r="AM901" s="75"/>
      <c r="AN901" s="75"/>
      <c r="AO901" s="75"/>
      <c r="AP901" s="75"/>
      <c r="AQ901" s="75"/>
      <c r="AR901" s="75"/>
      <c r="AS901" s="75"/>
      <c r="AT901" s="75"/>
      <c r="AU901" s="75"/>
      <c r="AV901" s="75"/>
      <c r="AW901" s="75"/>
      <c r="AX901" s="75"/>
      <c r="AY901" s="75"/>
      <c r="AZ901" s="75"/>
      <c r="BA901" s="75"/>
      <c r="BB901" s="75"/>
    </row>
    <row r="902" ht="16.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c r="AK902" s="75"/>
      <c r="AL902" s="75"/>
      <c r="AM902" s="75"/>
      <c r="AN902" s="75"/>
      <c r="AO902" s="75"/>
      <c r="AP902" s="75"/>
      <c r="AQ902" s="75"/>
      <c r="AR902" s="75"/>
      <c r="AS902" s="75"/>
      <c r="AT902" s="75"/>
      <c r="AU902" s="75"/>
      <c r="AV902" s="75"/>
      <c r="AW902" s="75"/>
      <c r="AX902" s="75"/>
      <c r="AY902" s="75"/>
      <c r="AZ902" s="75"/>
      <c r="BA902" s="75"/>
      <c r="BB902" s="75"/>
    </row>
    <row r="903" ht="16.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c r="AK903" s="75"/>
      <c r="AL903" s="75"/>
      <c r="AM903" s="75"/>
      <c r="AN903" s="75"/>
      <c r="AO903" s="75"/>
      <c r="AP903" s="75"/>
      <c r="AQ903" s="75"/>
      <c r="AR903" s="75"/>
      <c r="AS903" s="75"/>
      <c r="AT903" s="75"/>
      <c r="AU903" s="75"/>
      <c r="AV903" s="75"/>
      <c r="AW903" s="75"/>
      <c r="AX903" s="75"/>
      <c r="AY903" s="75"/>
      <c r="AZ903" s="75"/>
      <c r="BA903" s="75"/>
      <c r="BB903" s="75"/>
    </row>
    <row r="904" ht="16.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c r="AK904" s="75"/>
      <c r="AL904" s="75"/>
      <c r="AM904" s="75"/>
      <c r="AN904" s="75"/>
      <c r="AO904" s="75"/>
      <c r="AP904" s="75"/>
      <c r="AQ904" s="75"/>
      <c r="AR904" s="75"/>
      <c r="AS904" s="75"/>
      <c r="AT904" s="75"/>
      <c r="AU904" s="75"/>
      <c r="AV904" s="75"/>
      <c r="AW904" s="75"/>
      <c r="AX904" s="75"/>
      <c r="AY904" s="75"/>
      <c r="AZ904" s="75"/>
      <c r="BA904" s="75"/>
      <c r="BB904" s="75"/>
    </row>
    <row r="905" ht="16.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c r="AK905" s="75"/>
      <c r="AL905" s="75"/>
      <c r="AM905" s="75"/>
      <c r="AN905" s="75"/>
      <c r="AO905" s="75"/>
      <c r="AP905" s="75"/>
      <c r="AQ905" s="75"/>
      <c r="AR905" s="75"/>
      <c r="AS905" s="75"/>
      <c r="AT905" s="75"/>
      <c r="AU905" s="75"/>
      <c r="AV905" s="75"/>
      <c r="AW905" s="75"/>
      <c r="AX905" s="75"/>
      <c r="AY905" s="75"/>
      <c r="AZ905" s="75"/>
      <c r="BA905" s="75"/>
      <c r="BB905" s="75"/>
    </row>
    <row r="906" ht="16.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c r="AK906" s="75"/>
      <c r="AL906" s="75"/>
      <c r="AM906" s="75"/>
      <c r="AN906" s="75"/>
      <c r="AO906" s="75"/>
      <c r="AP906" s="75"/>
      <c r="AQ906" s="75"/>
      <c r="AR906" s="75"/>
      <c r="AS906" s="75"/>
      <c r="AT906" s="75"/>
      <c r="AU906" s="75"/>
      <c r="AV906" s="75"/>
      <c r="AW906" s="75"/>
      <c r="AX906" s="75"/>
      <c r="AY906" s="75"/>
      <c r="AZ906" s="75"/>
      <c r="BA906" s="75"/>
      <c r="BB906" s="75"/>
    </row>
    <row r="907" ht="16.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c r="AK907" s="75"/>
      <c r="AL907" s="75"/>
      <c r="AM907" s="75"/>
      <c r="AN907" s="75"/>
      <c r="AO907" s="75"/>
      <c r="AP907" s="75"/>
      <c r="AQ907" s="75"/>
      <c r="AR907" s="75"/>
      <c r="AS907" s="75"/>
      <c r="AT907" s="75"/>
      <c r="AU907" s="75"/>
      <c r="AV907" s="75"/>
      <c r="AW907" s="75"/>
      <c r="AX907" s="75"/>
      <c r="AY907" s="75"/>
      <c r="AZ907" s="75"/>
      <c r="BA907" s="75"/>
      <c r="BB907" s="75"/>
    </row>
    <row r="908" ht="16.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c r="AK908" s="75"/>
      <c r="AL908" s="75"/>
      <c r="AM908" s="75"/>
      <c r="AN908" s="75"/>
      <c r="AO908" s="75"/>
      <c r="AP908" s="75"/>
      <c r="AQ908" s="75"/>
      <c r="AR908" s="75"/>
      <c r="AS908" s="75"/>
      <c r="AT908" s="75"/>
      <c r="AU908" s="75"/>
      <c r="AV908" s="75"/>
      <c r="AW908" s="75"/>
      <c r="AX908" s="75"/>
      <c r="AY908" s="75"/>
      <c r="AZ908" s="75"/>
      <c r="BA908" s="75"/>
      <c r="BB908" s="75"/>
    </row>
    <row r="909" ht="16.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c r="AK909" s="75"/>
      <c r="AL909" s="75"/>
      <c r="AM909" s="75"/>
      <c r="AN909" s="75"/>
      <c r="AO909" s="75"/>
      <c r="AP909" s="75"/>
      <c r="AQ909" s="75"/>
      <c r="AR909" s="75"/>
      <c r="AS909" s="75"/>
      <c r="AT909" s="75"/>
      <c r="AU909" s="75"/>
      <c r="AV909" s="75"/>
      <c r="AW909" s="75"/>
      <c r="AX909" s="75"/>
      <c r="AY909" s="75"/>
      <c r="AZ909" s="75"/>
      <c r="BA909" s="75"/>
      <c r="BB909" s="75"/>
    </row>
    <row r="910" ht="16.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c r="AK910" s="75"/>
      <c r="AL910" s="75"/>
      <c r="AM910" s="75"/>
      <c r="AN910" s="75"/>
      <c r="AO910" s="75"/>
      <c r="AP910" s="75"/>
      <c r="AQ910" s="75"/>
      <c r="AR910" s="75"/>
      <c r="AS910" s="75"/>
      <c r="AT910" s="75"/>
      <c r="AU910" s="75"/>
      <c r="AV910" s="75"/>
      <c r="AW910" s="75"/>
      <c r="AX910" s="75"/>
      <c r="AY910" s="75"/>
      <c r="AZ910" s="75"/>
      <c r="BA910" s="75"/>
      <c r="BB910" s="75"/>
    </row>
    <row r="911" ht="16.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c r="AK911" s="75"/>
      <c r="AL911" s="75"/>
      <c r="AM911" s="75"/>
      <c r="AN911" s="75"/>
      <c r="AO911" s="75"/>
      <c r="AP911" s="75"/>
      <c r="AQ911" s="75"/>
      <c r="AR911" s="75"/>
      <c r="AS911" s="75"/>
      <c r="AT911" s="75"/>
      <c r="AU911" s="75"/>
      <c r="AV911" s="75"/>
      <c r="AW911" s="75"/>
      <c r="AX911" s="75"/>
      <c r="AY911" s="75"/>
      <c r="AZ911" s="75"/>
      <c r="BA911" s="75"/>
      <c r="BB911" s="75"/>
    </row>
    <row r="912" ht="16.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c r="AK912" s="75"/>
      <c r="AL912" s="75"/>
      <c r="AM912" s="75"/>
      <c r="AN912" s="75"/>
      <c r="AO912" s="75"/>
      <c r="AP912" s="75"/>
      <c r="AQ912" s="75"/>
      <c r="AR912" s="75"/>
      <c r="AS912" s="75"/>
      <c r="AT912" s="75"/>
      <c r="AU912" s="75"/>
      <c r="AV912" s="75"/>
      <c r="AW912" s="75"/>
      <c r="AX912" s="75"/>
      <c r="AY912" s="75"/>
      <c r="AZ912" s="75"/>
      <c r="BA912" s="75"/>
      <c r="BB912" s="75"/>
    </row>
    <row r="913" ht="16.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c r="AK913" s="75"/>
      <c r="AL913" s="75"/>
      <c r="AM913" s="75"/>
      <c r="AN913" s="75"/>
      <c r="AO913" s="75"/>
      <c r="AP913" s="75"/>
      <c r="AQ913" s="75"/>
      <c r="AR913" s="75"/>
      <c r="AS913" s="75"/>
      <c r="AT913" s="75"/>
      <c r="AU913" s="75"/>
      <c r="AV913" s="75"/>
      <c r="AW913" s="75"/>
      <c r="AX913" s="75"/>
      <c r="AY913" s="75"/>
      <c r="AZ913" s="75"/>
      <c r="BA913" s="75"/>
      <c r="BB913" s="75"/>
    </row>
    <row r="914" ht="16.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c r="AK914" s="75"/>
      <c r="AL914" s="75"/>
      <c r="AM914" s="75"/>
      <c r="AN914" s="75"/>
      <c r="AO914" s="75"/>
      <c r="AP914" s="75"/>
      <c r="AQ914" s="75"/>
      <c r="AR914" s="75"/>
      <c r="AS914" s="75"/>
      <c r="AT914" s="75"/>
      <c r="AU914" s="75"/>
      <c r="AV914" s="75"/>
      <c r="AW914" s="75"/>
      <c r="AX914" s="75"/>
      <c r="AY914" s="75"/>
      <c r="AZ914" s="75"/>
      <c r="BA914" s="75"/>
      <c r="BB914" s="75"/>
    </row>
    <row r="915" ht="16.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c r="AK915" s="75"/>
      <c r="AL915" s="75"/>
      <c r="AM915" s="75"/>
      <c r="AN915" s="75"/>
      <c r="AO915" s="75"/>
      <c r="AP915" s="75"/>
      <c r="AQ915" s="75"/>
      <c r="AR915" s="75"/>
      <c r="AS915" s="75"/>
      <c r="AT915" s="75"/>
      <c r="AU915" s="75"/>
      <c r="AV915" s="75"/>
      <c r="AW915" s="75"/>
      <c r="AX915" s="75"/>
      <c r="AY915" s="75"/>
      <c r="AZ915" s="75"/>
      <c r="BA915" s="75"/>
      <c r="BB915" s="75"/>
    </row>
    <row r="916" ht="16.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c r="AK916" s="75"/>
      <c r="AL916" s="75"/>
      <c r="AM916" s="75"/>
      <c r="AN916" s="75"/>
      <c r="AO916" s="75"/>
      <c r="AP916" s="75"/>
      <c r="AQ916" s="75"/>
      <c r="AR916" s="75"/>
      <c r="AS916" s="75"/>
      <c r="AT916" s="75"/>
      <c r="AU916" s="75"/>
      <c r="AV916" s="75"/>
      <c r="AW916" s="75"/>
      <c r="AX916" s="75"/>
      <c r="AY916" s="75"/>
      <c r="AZ916" s="75"/>
      <c r="BA916" s="75"/>
      <c r="BB916" s="75"/>
    </row>
    <row r="917" ht="16.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c r="AK917" s="75"/>
      <c r="AL917" s="75"/>
      <c r="AM917" s="75"/>
      <c r="AN917" s="75"/>
      <c r="AO917" s="75"/>
      <c r="AP917" s="75"/>
      <c r="AQ917" s="75"/>
      <c r="AR917" s="75"/>
      <c r="AS917" s="75"/>
      <c r="AT917" s="75"/>
      <c r="AU917" s="75"/>
      <c r="AV917" s="75"/>
      <c r="AW917" s="75"/>
      <c r="AX917" s="75"/>
      <c r="AY917" s="75"/>
      <c r="AZ917" s="75"/>
      <c r="BA917" s="75"/>
      <c r="BB917" s="75"/>
    </row>
    <row r="918" ht="16.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c r="AK918" s="75"/>
      <c r="AL918" s="75"/>
      <c r="AM918" s="75"/>
      <c r="AN918" s="75"/>
      <c r="AO918" s="75"/>
      <c r="AP918" s="75"/>
      <c r="AQ918" s="75"/>
      <c r="AR918" s="75"/>
      <c r="AS918" s="75"/>
      <c r="AT918" s="75"/>
      <c r="AU918" s="75"/>
      <c r="AV918" s="75"/>
      <c r="AW918" s="75"/>
      <c r="AX918" s="75"/>
      <c r="AY918" s="75"/>
      <c r="AZ918" s="75"/>
      <c r="BA918" s="75"/>
      <c r="BB918" s="75"/>
    </row>
    <row r="919" ht="16.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c r="AK919" s="75"/>
      <c r="AL919" s="75"/>
      <c r="AM919" s="75"/>
      <c r="AN919" s="75"/>
      <c r="AO919" s="75"/>
      <c r="AP919" s="75"/>
      <c r="AQ919" s="75"/>
      <c r="AR919" s="75"/>
      <c r="AS919" s="75"/>
      <c r="AT919" s="75"/>
      <c r="AU919" s="75"/>
      <c r="AV919" s="75"/>
      <c r="AW919" s="75"/>
      <c r="AX919" s="75"/>
      <c r="AY919" s="75"/>
      <c r="AZ919" s="75"/>
      <c r="BA919" s="75"/>
      <c r="BB919" s="75"/>
    </row>
    <row r="920" ht="16.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c r="AK920" s="75"/>
      <c r="AL920" s="75"/>
      <c r="AM920" s="75"/>
      <c r="AN920" s="75"/>
      <c r="AO920" s="75"/>
      <c r="AP920" s="75"/>
      <c r="AQ920" s="75"/>
      <c r="AR920" s="75"/>
      <c r="AS920" s="75"/>
      <c r="AT920" s="75"/>
      <c r="AU920" s="75"/>
      <c r="AV920" s="75"/>
      <c r="AW920" s="75"/>
      <c r="AX920" s="75"/>
      <c r="AY920" s="75"/>
      <c r="AZ920" s="75"/>
      <c r="BA920" s="75"/>
      <c r="BB920" s="75"/>
    </row>
    <row r="921" ht="16.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c r="AK921" s="75"/>
      <c r="AL921" s="75"/>
      <c r="AM921" s="75"/>
      <c r="AN921" s="75"/>
      <c r="AO921" s="75"/>
      <c r="AP921" s="75"/>
      <c r="AQ921" s="75"/>
      <c r="AR921" s="75"/>
      <c r="AS921" s="75"/>
      <c r="AT921" s="75"/>
      <c r="AU921" s="75"/>
      <c r="AV921" s="75"/>
      <c r="AW921" s="75"/>
      <c r="AX921" s="75"/>
      <c r="AY921" s="75"/>
      <c r="AZ921" s="75"/>
      <c r="BA921" s="75"/>
      <c r="BB921" s="75"/>
    </row>
    <row r="922" ht="16.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c r="AK922" s="75"/>
      <c r="AL922" s="75"/>
      <c r="AM922" s="75"/>
      <c r="AN922" s="75"/>
      <c r="AO922" s="75"/>
      <c r="AP922" s="75"/>
      <c r="AQ922" s="75"/>
      <c r="AR922" s="75"/>
      <c r="AS922" s="75"/>
      <c r="AT922" s="75"/>
      <c r="AU922" s="75"/>
      <c r="AV922" s="75"/>
      <c r="AW922" s="75"/>
      <c r="AX922" s="75"/>
      <c r="AY922" s="75"/>
      <c r="AZ922" s="75"/>
      <c r="BA922" s="75"/>
      <c r="BB922" s="75"/>
    </row>
    <row r="923" ht="16.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c r="AK923" s="75"/>
      <c r="AL923" s="75"/>
      <c r="AM923" s="75"/>
      <c r="AN923" s="75"/>
      <c r="AO923" s="75"/>
      <c r="AP923" s="75"/>
      <c r="AQ923" s="75"/>
      <c r="AR923" s="75"/>
      <c r="AS923" s="75"/>
      <c r="AT923" s="75"/>
      <c r="AU923" s="75"/>
      <c r="AV923" s="75"/>
      <c r="AW923" s="75"/>
      <c r="AX923" s="75"/>
      <c r="AY923" s="75"/>
      <c r="AZ923" s="75"/>
      <c r="BA923" s="75"/>
      <c r="BB923" s="75"/>
    </row>
    <row r="924" ht="16.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c r="AK924" s="75"/>
      <c r="AL924" s="75"/>
      <c r="AM924" s="75"/>
      <c r="AN924" s="75"/>
      <c r="AO924" s="75"/>
      <c r="AP924" s="75"/>
      <c r="AQ924" s="75"/>
      <c r="AR924" s="75"/>
      <c r="AS924" s="75"/>
      <c r="AT924" s="75"/>
      <c r="AU924" s="75"/>
      <c r="AV924" s="75"/>
      <c r="AW924" s="75"/>
      <c r="AX924" s="75"/>
      <c r="AY924" s="75"/>
      <c r="AZ924" s="75"/>
      <c r="BA924" s="75"/>
      <c r="BB924" s="75"/>
    </row>
    <row r="925" ht="16.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c r="AK925" s="75"/>
      <c r="AL925" s="75"/>
      <c r="AM925" s="75"/>
      <c r="AN925" s="75"/>
      <c r="AO925" s="75"/>
      <c r="AP925" s="75"/>
      <c r="AQ925" s="75"/>
      <c r="AR925" s="75"/>
      <c r="AS925" s="75"/>
      <c r="AT925" s="75"/>
      <c r="AU925" s="75"/>
      <c r="AV925" s="75"/>
      <c r="AW925" s="75"/>
      <c r="AX925" s="75"/>
      <c r="AY925" s="75"/>
      <c r="AZ925" s="75"/>
      <c r="BA925" s="75"/>
      <c r="BB925" s="75"/>
    </row>
    <row r="926" ht="16.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c r="AK926" s="75"/>
      <c r="AL926" s="75"/>
      <c r="AM926" s="75"/>
      <c r="AN926" s="75"/>
      <c r="AO926" s="75"/>
      <c r="AP926" s="75"/>
      <c r="AQ926" s="75"/>
      <c r="AR926" s="75"/>
      <c r="AS926" s="75"/>
      <c r="AT926" s="75"/>
      <c r="AU926" s="75"/>
      <c r="AV926" s="75"/>
      <c r="AW926" s="75"/>
      <c r="AX926" s="75"/>
      <c r="AY926" s="75"/>
      <c r="AZ926" s="75"/>
      <c r="BA926" s="75"/>
      <c r="BB926" s="75"/>
    </row>
    <row r="927" ht="16.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c r="AK927" s="75"/>
      <c r="AL927" s="75"/>
      <c r="AM927" s="75"/>
      <c r="AN927" s="75"/>
      <c r="AO927" s="75"/>
      <c r="AP927" s="75"/>
      <c r="AQ927" s="75"/>
      <c r="AR927" s="75"/>
      <c r="AS927" s="75"/>
      <c r="AT927" s="75"/>
      <c r="AU927" s="75"/>
      <c r="AV927" s="75"/>
      <c r="AW927" s="75"/>
      <c r="AX927" s="75"/>
      <c r="AY927" s="75"/>
      <c r="AZ927" s="75"/>
      <c r="BA927" s="75"/>
      <c r="BB927" s="75"/>
    </row>
    <row r="928" ht="16.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c r="AK928" s="75"/>
      <c r="AL928" s="75"/>
      <c r="AM928" s="75"/>
      <c r="AN928" s="75"/>
      <c r="AO928" s="75"/>
      <c r="AP928" s="75"/>
      <c r="AQ928" s="75"/>
      <c r="AR928" s="75"/>
      <c r="AS928" s="75"/>
      <c r="AT928" s="75"/>
      <c r="AU928" s="75"/>
      <c r="AV928" s="75"/>
      <c r="AW928" s="75"/>
      <c r="AX928" s="75"/>
      <c r="AY928" s="75"/>
      <c r="AZ928" s="75"/>
      <c r="BA928" s="75"/>
      <c r="BB928" s="75"/>
    </row>
    <row r="929" ht="16.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c r="AK929" s="75"/>
      <c r="AL929" s="75"/>
      <c r="AM929" s="75"/>
      <c r="AN929" s="75"/>
      <c r="AO929" s="75"/>
      <c r="AP929" s="75"/>
      <c r="AQ929" s="75"/>
      <c r="AR929" s="75"/>
      <c r="AS929" s="75"/>
      <c r="AT929" s="75"/>
      <c r="AU929" s="75"/>
      <c r="AV929" s="75"/>
      <c r="AW929" s="75"/>
      <c r="AX929" s="75"/>
      <c r="AY929" s="75"/>
      <c r="AZ929" s="75"/>
      <c r="BA929" s="75"/>
      <c r="BB929" s="75"/>
    </row>
    <row r="930" ht="16.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c r="AK930" s="75"/>
      <c r="AL930" s="75"/>
      <c r="AM930" s="75"/>
      <c r="AN930" s="75"/>
      <c r="AO930" s="75"/>
      <c r="AP930" s="75"/>
      <c r="AQ930" s="75"/>
      <c r="AR930" s="75"/>
      <c r="AS930" s="75"/>
      <c r="AT930" s="75"/>
      <c r="AU930" s="75"/>
      <c r="AV930" s="75"/>
      <c r="AW930" s="75"/>
      <c r="AX930" s="75"/>
      <c r="AY930" s="75"/>
      <c r="AZ930" s="75"/>
      <c r="BA930" s="75"/>
      <c r="BB930" s="75"/>
    </row>
    <row r="931" ht="16.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c r="AK931" s="75"/>
      <c r="AL931" s="75"/>
      <c r="AM931" s="75"/>
      <c r="AN931" s="75"/>
      <c r="AO931" s="75"/>
      <c r="AP931" s="75"/>
      <c r="AQ931" s="75"/>
      <c r="AR931" s="75"/>
      <c r="AS931" s="75"/>
      <c r="AT931" s="75"/>
      <c r="AU931" s="75"/>
      <c r="AV931" s="75"/>
      <c r="AW931" s="75"/>
      <c r="AX931" s="75"/>
      <c r="AY931" s="75"/>
      <c r="AZ931" s="75"/>
      <c r="BA931" s="75"/>
      <c r="BB931" s="75"/>
    </row>
    <row r="932" ht="16.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c r="AK932" s="75"/>
      <c r="AL932" s="75"/>
      <c r="AM932" s="75"/>
      <c r="AN932" s="75"/>
      <c r="AO932" s="75"/>
      <c r="AP932" s="75"/>
      <c r="AQ932" s="75"/>
      <c r="AR932" s="75"/>
      <c r="AS932" s="75"/>
      <c r="AT932" s="75"/>
      <c r="AU932" s="75"/>
      <c r="AV932" s="75"/>
      <c r="AW932" s="75"/>
      <c r="AX932" s="75"/>
      <c r="AY932" s="75"/>
      <c r="AZ932" s="75"/>
      <c r="BA932" s="75"/>
      <c r="BB932" s="75"/>
    </row>
    <row r="933" ht="16.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c r="AK933" s="75"/>
      <c r="AL933" s="75"/>
      <c r="AM933" s="75"/>
      <c r="AN933" s="75"/>
      <c r="AO933" s="75"/>
      <c r="AP933" s="75"/>
      <c r="AQ933" s="75"/>
      <c r="AR933" s="75"/>
      <c r="AS933" s="75"/>
      <c r="AT933" s="75"/>
      <c r="AU933" s="75"/>
      <c r="AV933" s="75"/>
      <c r="AW933" s="75"/>
      <c r="AX933" s="75"/>
      <c r="AY933" s="75"/>
      <c r="AZ933" s="75"/>
      <c r="BA933" s="75"/>
      <c r="BB933" s="75"/>
    </row>
    <row r="934" ht="16.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c r="AK934" s="75"/>
      <c r="AL934" s="75"/>
      <c r="AM934" s="75"/>
      <c r="AN934" s="75"/>
      <c r="AO934" s="75"/>
      <c r="AP934" s="75"/>
      <c r="AQ934" s="75"/>
      <c r="AR934" s="75"/>
      <c r="AS934" s="75"/>
      <c r="AT934" s="75"/>
      <c r="AU934" s="75"/>
      <c r="AV934" s="75"/>
      <c r="AW934" s="75"/>
      <c r="AX934" s="75"/>
      <c r="AY934" s="75"/>
      <c r="AZ934" s="75"/>
      <c r="BA934" s="75"/>
      <c r="BB934" s="75"/>
    </row>
    <row r="935" ht="16.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c r="AK935" s="75"/>
      <c r="AL935" s="75"/>
      <c r="AM935" s="75"/>
      <c r="AN935" s="75"/>
      <c r="AO935" s="75"/>
      <c r="AP935" s="75"/>
      <c r="AQ935" s="75"/>
      <c r="AR935" s="75"/>
      <c r="AS935" s="75"/>
      <c r="AT935" s="75"/>
      <c r="AU935" s="75"/>
      <c r="AV935" s="75"/>
      <c r="AW935" s="75"/>
      <c r="AX935" s="75"/>
      <c r="AY935" s="75"/>
      <c r="AZ935" s="75"/>
      <c r="BA935" s="75"/>
      <c r="BB935" s="75"/>
    </row>
    <row r="936" ht="16.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c r="AK936" s="75"/>
      <c r="AL936" s="75"/>
      <c r="AM936" s="75"/>
      <c r="AN936" s="75"/>
      <c r="AO936" s="75"/>
      <c r="AP936" s="75"/>
      <c r="AQ936" s="75"/>
      <c r="AR936" s="75"/>
      <c r="AS936" s="75"/>
      <c r="AT936" s="75"/>
      <c r="AU936" s="75"/>
      <c r="AV936" s="75"/>
      <c r="AW936" s="75"/>
      <c r="AX936" s="75"/>
      <c r="AY936" s="75"/>
      <c r="AZ936" s="75"/>
      <c r="BA936" s="75"/>
      <c r="BB936" s="75"/>
    </row>
    <row r="937" ht="16.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c r="AK937" s="75"/>
      <c r="AL937" s="75"/>
      <c r="AM937" s="75"/>
      <c r="AN937" s="75"/>
      <c r="AO937" s="75"/>
      <c r="AP937" s="75"/>
      <c r="AQ937" s="75"/>
      <c r="AR937" s="75"/>
      <c r="AS937" s="75"/>
      <c r="AT937" s="75"/>
      <c r="AU937" s="75"/>
      <c r="AV937" s="75"/>
      <c r="AW937" s="75"/>
      <c r="AX937" s="75"/>
      <c r="AY937" s="75"/>
      <c r="AZ937" s="75"/>
      <c r="BA937" s="75"/>
      <c r="BB937" s="75"/>
    </row>
    <row r="938" ht="16.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c r="AK938" s="75"/>
      <c r="AL938" s="75"/>
      <c r="AM938" s="75"/>
      <c r="AN938" s="75"/>
      <c r="AO938" s="75"/>
      <c r="AP938" s="75"/>
      <c r="AQ938" s="75"/>
      <c r="AR938" s="75"/>
      <c r="AS938" s="75"/>
      <c r="AT938" s="75"/>
      <c r="AU938" s="75"/>
      <c r="AV938" s="75"/>
      <c r="AW938" s="75"/>
      <c r="AX938" s="75"/>
      <c r="AY938" s="75"/>
      <c r="AZ938" s="75"/>
      <c r="BA938" s="75"/>
      <c r="BB938" s="75"/>
    </row>
    <row r="939" ht="16.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c r="AK939" s="75"/>
      <c r="AL939" s="75"/>
      <c r="AM939" s="75"/>
      <c r="AN939" s="75"/>
      <c r="AO939" s="75"/>
      <c r="AP939" s="75"/>
      <c r="AQ939" s="75"/>
      <c r="AR939" s="75"/>
      <c r="AS939" s="75"/>
      <c r="AT939" s="75"/>
      <c r="AU939" s="75"/>
      <c r="AV939" s="75"/>
      <c r="AW939" s="75"/>
      <c r="AX939" s="75"/>
      <c r="AY939" s="75"/>
      <c r="AZ939" s="75"/>
      <c r="BA939" s="75"/>
      <c r="BB939" s="75"/>
    </row>
    <row r="940" ht="16.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c r="AK940" s="75"/>
      <c r="AL940" s="75"/>
      <c r="AM940" s="75"/>
      <c r="AN940" s="75"/>
      <c r="AO940" s="75"/>
      <c r="AP940" s="75"/>
      <c r="AQ940" s="75"/>
      <c r="AR940" s="75"/>
      <c r="AS940" s="75"/>
      <c r="AT940" s="75"/>
      <c r="AU940" s="75"/>
      <c r="AV940" s="75"/>
      <c r="AW940" s="75"/>
      <c r="AX940" s="75"/>
      <c r="AY940" s="75"/>
      <c r="AZ940" s="75"/>
      <c r="BA940" s="75"/>
      <c r="BB940" s="75"/>
    </row>
    <row r="941" ht="16.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c r="AK941" s="75"/>
      <c r="AL941" s="75"/>
      <c r="AM941" s="75"/>
      <c r="AN941" s="75"/>
      <c r="AO941" s="75"/>
      <c r="AP941" s="75"/>
      <c r="AQ941" s="75"/>
      <c r="AR941" s="75"/>
      <c r="AS941" s="75"/>
      <c r="AT941" s="75"/>
      <c r="AU941" s="75"/>
      <c r="AV941" s="75"/>
      <c r="AW941" s="75"/>
      <c r="AX941" s="75"/>
      <c r="AY941" s="75"/>
      <c r="AZ941" s="75"/>
      <c r="BA941" s="75"/>
      <c r="BB941" s="75"/>
    </row>
    <row r="942" ht="16.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c r="AK942" s="75"/>
      <c r="AL942" s="75"/>
      <c r="AM942" s="75"/>
      <c r="AN942" s="75"/>
      <c r="AO942" s="75"/>
      <c r="AP942" s="75"/>
      <c r="AQ942" s="75"/>
      <c r="AR942" s="75"/>
      <c r="AS942" s="75"/>
      <c r="AT942" s="75"/>
      <c r="AU942" s="75"/>
      <c r="AV942" s="75"/>
      <c r="AW942" s="75"/>
      <c r="AX942" s="75"/>
      <c r="AY942" s="75"/>
      <c r="AZ942" s="75"/>
      <c r="BA942" s="75"/>
      <c r="BB942" s="75"/>
    </row>
    <row r="943" ht="16.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c r="AK943" s="75"/>
      <c r="AL943" s="75"/>
      <c r="AM943" s="75"/>
      <c r="AN943" s="75"/>
      <c r="AO943" s="75"/>
      <c r="AP943" s="75"/>
      <c r="AQ943" s="75"/>
      <c r="AR943" s="75"/>
      <c r="AS943" s="75"/>
      <c r="AT943" s="75"/>
      <c r="AU943" s="75"/>
      <c r="AV943" s="75"/>
      <c r="AW943" s="75"/>
      <c r="AX943" s="75"/>
      <c r="AY943" s="75"/>
      <c r="AZ943" s="75"/>
      <c r="BA943" s="75"/>
      <c r="BB943" s="75"/>
    </row>
    <row r="944" ht="16.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c r="AK944" s="75"/>
      <c r="AL944" s="75"/>
      <c r="AM944" s="75"/>
      <c r="AN944" s="75"/>
      <c r="AO944" s="75"/>
      <c r="AP944" s="75"/>
      <c r="AQ944" s="75"/>
      <c r="AR944" s="75"/>
      <c r="AS944" s="75"/>
      <c r="AT944" s="75"/>
      <c r="AU944" s="75"/>
      <c r="AV944" s="75"/>
      <c r="AW944" s="75"/>
      <c r="AX944" s="75"/>
      <c r="AY944" s="75"/>
      <c r="AZ944" s="75"/>
      <c r="BA944" s="75"/>
      <c r="BB944" s="75"/>
    </row>
    <row r="945" ht="16.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c r="AK945" s="75"/>
      <c r="AL945" s="75"/>
      <c r="AM945" s="75"/>
      <c r="AN945" s="75"/>
      <c r="AO945" s="75"/>
      <c r="AP945" s="75"/>
      <c r="AQ945" s="75"/>
      <c r="AR945" s="75"/>
      <c r="AS945" s="75"/>
      <c r="AT945" s="75"/>
      <c r="AU945" s="75"/>
      <c r="AV945" s="75"/>
      <c r="AW945" s="75"/>
      <c r="AX945" s="75"/>
      <c r="AY945" s="75"/>
      <c r="AZ945" s="75"/>
      <c r="BA945" s="75"/>
      <c r="BB945" s="75"/>
    </row>
    <row r="946" ht="16.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c r="AK946" s="75"/>
      <c r="AL946" s="75"/>
      <c r="AM946" s="75"/>
      <c r="AN946" s="75"/>
      <c r="AO946" s="75"/>
      <c r="AP946" s="75"/>
      <c r="AQ946" s="75"/>
      <c r="AR946" s="75"/>
      <c r="AS946" s="75"/>
      <c r="AT946" s="75"/>
      <c r="AU946" s="75"/>
      <c r="AV946" s="75"/>
      <c r="AW946" s="75"/>
      <c r="AX946" s="75"/>
      <c r="AY946" s="75"/>
      <c r="AZ946" s="75"/>
      <c r="BA946" s="75"/>
      <c r="BB946" s="75"/>
    </row>
    <row r="947" ht="16.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c r="AK947" s="75"/>
      <c r="AL947" s="75"/>
      <c r="AM947" s="75"/>
      <c r="AN947" s="75"/>
      <c r="AO947" s="75"/>
      <c r="AP947" s="75"/>
      <c r="AQ947" s="75"/>
      <c r="AR947" s="75"/>
      <c r="AS947" s="75"/>
      <c r="AT947" s="75"/>
      <c r="AU947" s="75"/>
      <c r="AV947" s="75"/>
      <c r="AW947" s="75"/>
      <c r="AX947" s="75"/>
      <c r="AY947" s="75"/>
      <c r="AZ947" s="75"/>
      <c r="BA947" s="75"/>
      <c r="BB947" s="75"/>
    </row>
    <row r="948" ht="16.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c r="AK948" s="75"/>
      <c r="AL948" s="75"/>
      <c r="AM948" s="75"/>
      <c r="AN948" s="75"/>
      <c r="AO948" s="75"/>
      <c r="AP948" s="75"/>
      <c r="AQ948" s="75"/>
      <c r="AR948" s="75"/>
      <c r="AS948" s="75"/>
      <c r="AT948" s="75"/>
      <c r="AU948" s="75"/>
      <c r="AV948" s="75"/>
      <c r="AW948" s="75"/>
      <c r="AX948" s="75"/>
      <c r="AY948" s="75"/>
      <c r="AZ948" s="75"/>
      <c r="BA948" s="75"/>
      <c r="BB948" s="75"/>
    </row>
    <row r="949" ht="16.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c r="AK949" s="75"/>
      <c r="AL949" s="75"/>
      <c r="AM949" s="75"/>
      <c r="AN949" s="75"/>
      <c r="AO949" s="75"/>
      <c r="AP949" s="75"/>
      <c r="AQ949" s="75"/>
      <c r="AR949" s="75"/>
      <c r="AS949" s="75"/>
      <c r="AT949" s="75"/>
      <c r="AU949" s="75"/>
      <c r="AV949" s="75"/>
      <c r="AW949" s="75"/>
      <c r="AX949" s="75"/>
      <c r="AY949" s="75"/>
      <c r="AZ949" s="75"/>
      <c r="BA949" s="75"/>
      <c r="BB949" s="75"/>
    </row>
    <row r="950" ht="16.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c r="AK950" s="75"/>
      <c r="AL950" s="75"/>
      <c r="AM950" s="75"/>
      <c r="AN950" s="75"/>
      <c r="AO950" s="75"/>
      <c r="AP950" s="75"/>
      <c r="AQ950" s="75"/>
      <c r="AR950" s="75"/>
      <c r="AS950" s="75"/>
      <c r="AT950" s="75"/>
      <c r="AU950" s="75"/>
      <c r="AV950" s="75"/>
      <c r="AW950" s="75"/>
      <c r="AX950" s="75"/>
      <c r="AY950" s="75"/>
      <c r="AZ950" s="75"/>
      <c r="BA950" s="75"/>
      <c r="BB950" s="75"/>
    </row>
    <row r="951" ht="16.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c r="AK951" s="75"/>
      <c r="AL951" s="75"/>
      <c r="AM951" s="75"/>
      <c r="AN951" s="75"/>
      <c r="AO951" s="75"/>
      <c r="AP951" s="75"/>
      <c r="AQ951" s="75"/>
      <c r="AR951" s="75"/>
      <c r="AS951" s="75"/>
      <c r="AT951" s="75"/>
      <c r="AU951" s="75"/>
      <c r="AV951" s="75"/>
      <c r="AW951" s="75"/>
      <c r="AX951" s="75"/>
      <c r="AY951" s="75"/>
      <c r="AZ951" s="75"/>
      <c r="BA951" s="75"/>
      <c r="BB951" s="75"/>
    </row>
    <row r="952" ht="16.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c r="AK952" s="75"/>
      <c r="AL952" s="75"/>
      <c r="AM952" s="75"/>
      <c r="AN952" s="75"/>
      <c r="AO952" s="75"/>
      <c r="AP952" s="75"/>
      <c r="AQ952" s="75"/>
      <c r="AR952" s="75"/>
      <c r="AS952" s="75"/>
      <c r="AT952" s="75"/>
      <c r="AU952" s="75"/>
      <c r="AV952" s="75"/>
      <c r="AW952" s="75"/>
      <c r="AX952" s="75"/>
      <c r="AY952" s="75"/>
      <c r="AZ952" s="75"/>
      <c r="BA952" s="75"/>
      <c r="BB952" s="75"/>
    </row>
    <row r="953" ht="16.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c r="AK953" s="75"/>
      <c r="AL953" s="75"/>
      <c r="AM953" s="75"/>
      <c r="AN953" s="75"/>
      <c r="AO953" s="75"/>
      <c r="AP953" s="75"/>
      <c r="AQ953" s="75"/>
      <c r="AR953" s="75"/>
      <c r="AS953" s="75"/>
      <c r="AT953" s="75"/>
      <c r="AU953" s="75"/>
      <c r="AV953" s="75"/>
      <c r="AW953" s="75"/>
      <c r="AX953" s="75"/>
      <c r="AY953" s="75"/>
      <c r="AZ953" s="75"/>
      <c r="BA953" s="75"/>
      <c r="BB953" s="75"/>
    </row>
    <row r="954" ht="16.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c r="AK954" s="75"/>
      <c r="AL954" s="75"/>
      <c r="AM954" s="75"/>
      <c r="AN954" s="75"/>
      <c r="AO954" s="75"/>
      <c r="AP954" s="75"/>
      <c r="AQ954" s="75"/>
      <c r="AR954" s="75"/>
      <c r="AS954" s="75"/>
      <c r="AT954" s="75"/>
      <c r="AU954" s="75"/>
      <c r="AV954" s="75"/>
      <c r="AW954" s="75"/>
      <c r="AX954" s="75"/>
      <c r="AY954" s="75"/>
      <c r="AZ954" s="75"/>
      <c r="BA954" s="75"/>
      <c r="BB954" s="75"/>
    </row>
    <row r="955" ht="16.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c r="AK955" s="75"/>
      <c r="AL955" s="75"/>
      <c r="AM955" s="75"/>
      <c r="AN955" s="75"/>
      <c r="AO955" s="75"/>
      <c r="AP955" s="75"/>
      <c r="AQ955" s="75"/>
      <c r="AR955" s="75"/>
      <c r="AS955" s="75"/>
      <c r="AT955" s="75"/>
      <c r="AU955" s="75"/>
      <c r="AV955" s="75"/>
      <c r="AW955" s="75"/>
      <c r="AX955" s="75"/>
      <c r="AY955" s="75"/>
      <c r="AZ955" s="75"/>
      <c r="BA955" s="75"/>
      <c r="BB955" s="75"/>
    </row>
    <row r="956" ht="16.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c r="AK956" s="75"/>
      <c r="AL956" s="75"/>
      <c r="AM956" s="75"/>
      <c r="AN956" s="75"/>
      <c r="AO956" s="75"/>
      <c r="AP956" s="75"/>
      <c r="AQ956" s="75"/>
      <c r="AR956" s="75"/>
      <c r="AS956" s="75"/>
      <c r="AT956" s="75"/>
      <c r="AU956" s="75"/>
      <c r="AV956" s="75"/>
      <c r="AW956" s="75"/>
      <c r="AX956" s="75"/>
      <c r="AY956" s="75"/>
      <c r="AZ956" s="75"/>
      <c r="BA956" s="75"/>
      <c r="BB956" s="75"/>
    </row>
    <row r="957" ht="16.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c r="AK957" s="75"/>
      <c r="AL957" s="75"/>
      <c r="AM957" s="75"/>
      <c r="AN957" s="75"/>
      <c r="AO957" s="75"/>
      <c r="AP957" s="75"/>
      <c r="AQ957" s="75"/>
      <c r="AR957" s="75"/>
      <c r="AS957" s="75"/>
      <c r="AT957" s="75"/>
      <c r="AU957" s="75"/>
      <c r="AV957" s="75"/>
      <c r="AW957" s="75"/>
      <c r="AX957" s="75"/>
      <c r="AY957" s="75"/>
      <c r="AZ957" s="75"/>
      <c r="BA957" s="75"/>
      <c r="BB957" s="75"/>
    </row>
    <row r="958" ht="16.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c r="AK958" s="75"/>
      <c r="AL958" s="75"/>
      <c r="AM958" s="75"/>
      <c r="AN958" s="75"/>
      <c r="AO958" s="75"/>
      <c r="AP958" s="75"/>
      <c r="AQ958" s="75"/>
      <c r="AR958" s="75"/>
      <c r="AS958" s="75"/>
      <c r="AT958" s="75"/>
      <c r="AU958" s="75"/>
      <c r="AV958" s="75"/>
      <c r="AW958" s="75"/>
      <c r="AX958" s="75"/>
      <c r="AY958" s="75"/>
      <c r="AZ958" s="75"/>
      <c r="BA958" s="75"/>
      <c r="BB958" s="75"/>
    </row>
    <row r="959" ht="16.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c r="AK959" s="75"/>
      <c r="AL959" s="75"/>
      <c r="AM959" s="75"/>
      <c r="AN959" s="75"/>
      <c r="AO959" s="75"/>
      <c r="AP959" s="75"/>
      <c r="AQ959" s="75"/>
      <c r="AR959" s="75"/>
      <c r="AS959" s="75"/>
      <c r="AT959" s="75"/>
      <c r="AU959" s="75"/>
      <c r="AV959" s="75"/>
      <c r="AW959" s="75"/>
      <c r="AX959" s="75"/>
      <c r="AY959" s="75"/>
      <c r="AZ959" s="75"/>
      <c r="BA959" s="75"/>
      <c r="BB959" s="75"/>
    </row>
    <row r="960" ht="16.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c r="AK960" s="75"/>
      <c r="AL960" s="75"/>
      <c r="AM960" s="75"/>
      <c r="AN960" s="75"/>
      <c r="AO960" s="75"/>
      <c r="AP960" s="75"/>
      <c r="AQ960" s="75"/>
      <c r="AR960" s="75"/>
      <c r="AS960" s="75"/>
      <c r="AT960" s="75"/>
      <c r="AU960" s="75"/>
      <c r="AV960" s="75"/>
      <c r="AW960" s="75"/>
      <c r="AX960" s="75"/>
      <c r="AY960" s="75"/>
      <c r="AZ960" s="75"/>
      <c r="BA960" s="75"/>
      <c r="BB960" s="75"/>
    </row>
    <row r="961" ht="16.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c r="AK961" s="75"/>
      <c r="AL961" s="75"/>
      <c r="AM961" s="75"/>
      <c r="AN961" s="75"/>
      <c r="AO961" s="75"/>
      <c r="AP961" s="75"/>
      <c r="AQ961" s="75"/>
      <c r="AR961" s="75"/>
      <c r="AS961" s="75"/>
      <c r="AT961" s="75"/>
      <c r="AU961" s="75"/>
      <c r="AV961" s="75"/>
      <c r="AW961" s="75"/>
      <c r="AX961" s="75"/>
      <c r="AY961" s="75"/>
      <c r="AZ961" s="75"/>
      <c r="BA961" s="75"/>
      <c r="BB961" s="75"/>
    </row>
    <row r="962" ht="16.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c r="AK962" s="75"/>
      <c r="AL962" s="75"/>
      <c r="AM962" s="75"/>
      <c r="AN962" s="75"/>
      <c r="AO962" s="75"/>
      <c r="AP962" s="75"/>
      <c r="AQ962" s="75"/>
      <c r="AR962" s="75"/>
      <c r="AS962" s="75"/>
      <c r="AT962" s="75"/>
      <c r="AU962" s="75"/>
      <c r="AV962" s="75"/>
      <c r="AW962" s="75"/>
      <c r="AX962" s="75"/>
      <c r="AY962" s="75"/>
      <c r="AZ962" s="75"/>
      <c r="BA962" s="75"/>
      <c r="BB962" s="75"/>
    </row>
    <row r="963" ht="16.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c r="AK963" s="75"/>
      <c r="AL963" s="75"/>
      <c r="AM963" s="75"/>
      <c r="AN963" s="75"/>
      <c r="AO963" s="75"/>
      <c r="AP963" s="75"/>
      <c r="AQ963" s="75"/>
      <c r="AR963" s="75"/>
      <c r="AS963" s="75"/>
      <c r="AT963" s="75"/>
      <c r="AU963" s="75"/>
      <c r="AV963" s="75"/>
      <c r="AW963" s="75"/>
      <c r="AX963" s="75"/>
      <c r="AY963" s="75"/>
      <c r="AZ963" s="75"/>
      <c r="BA963" s="75"/>
      <c r="BB963" s="75"/>
    </row>
    <row r="964" ht="16.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c r="AK964" s="75"/>
      <c r="AL964" s="75"/>
      <c r="AM964" s="75"/>
      <c r="AN964" s="75"/>
      <c r="AO964" s="75"/>
      <c r="AP964" s="75"/>
      <c r="AQ964" s="75"/>
      <c r="AR964" s="75"/>
      <c r="AS964" s="75"/>
      <c r="AT964" s="75"/>
      <c r="AU964" s="75"/>
      <c r="AV964" s="75"/>
      <c r="AW964" s="75"/>
      <c r="AX964" s="75"/>
      <c r="AY964" s="75"/>
      <c r="AZ964" s="75"/>
      <c r="BA964" s="75"/>
      <c r="BB964" s="75"/>
    </row>
    <row r="965" ht="16.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c r="AK965" s="75"/>
      <c r="AL965" s="75"/>
      <c r="AM965" s="75"/>
      <c r="AN965" s="75"/>
      <c r="AO965" s="75"/>
      <c r="AP965" s="75"/>
      <c r="AQ965" s="75"/>
      <c r="AR965" s="75"/>
      <c r="AS965" s="75"/>
      <c r="AT965" s="75"/>
      <c r="AU965" s="75"/>
      <c r="AV965" s="75"/>
      <c r="AW965" s="75"/>
      <c r="AX965" s="75"/>
      <c r="AY965" s="75"/>
      <c r="AZ965" s="75"/>
      <c r="BA965" s="75"/>
      <c r="BB965" s="75"/>
    </row>
    <row r="966" ht="16.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c r="AK966" s="75"/>
      <c r="AL966" s="75"/>
      <c r="AM966" s="75"/>
      <c r="AN966" s="75"/>
      <c r="AO966" s="75"/>
      <c r="AP966" s="75"/>
      <c r="AQ966" s="75"/>
      <c r="AR966" s="75"/>
      <c r="AS966" s="75"/>
      <c r="AT966" s="75"/>
      <c r="AU966" s="75"/>
      <c r="AV966" s="75"/>
      <c r="AW966" s="75"/>
      <c r="AX966" s="75"/>
      <c r="AY966" s="75"/>
      <c r="AZ966" s="75"/>
      <c r="BA966" s="75"/>
      <c r="BB966" s="75"/>
    </row>
    <row r="967" ht="16.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c r="AK967" s="75"/>
      <c r="AL967" s="75"/>
      <c r="AM967" s="75"/>
      <c r="AN967" s="75"/>
      <c r="AO967" s="75"/>
      <c r="AP967" s="75"/>
      <c r="AQ967" s="75"/>
      <c r="AR967" s="75"/>
      <c r="AS967" s="75"/>
      <c r="AT967" s="75"/>
      <c r="AU967" s="75"/>
      <c r="AV967" s="75"/>
      <c r="AW967" s="75"/>
      <c r="AX967" s="75"/>
      <c r="AY967" s="75"/>
      <c r="AZ967" s="75"/>
      <c r="BA967" s="75"/>
      <c r="BB967" s="75"/>
    </row>
    <row r="968" ht="16.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c r="AK968" s="75"/>
      <c r="AL968" s="75"/>
      <c r="AM968" s="75"/>
      <c r="AN968" s="75"/>
      <c r="AO968" s="75"/>
      <c r="AP968" s="75"/>
      <c r="AQ968" s="75"/>
      <c r="AR968" s="75"/>
      <c r="AS968" s="75"/>
      <c r="AT968" s="75"/>
      <c r="AU968" s="75"/>
      <c r="AV968" s="75"/>
      <c r="AW968" s="75"/>
      <c r="AX968" s="75"/>
      <c r="AY968" s="75"/>
      <c r="AZ968" s="75"/>
      <c r="BA968" s="75"/>
      <c r="BB968" s="75"/>
    </row>
    <row r="969" ht="16.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c r="AK969" s="75"/>
      <c r="AL969" s="75"/>
      <c r="AM969" s="75"/>
      <c r="AN969" s="75"/>
      <c r="AO969" s="75"/>
      <c r="AP969" s="75"/>
      <c r="AQ969" s="75"/>
      <c r="AR969" s="75"/>
      <c r="AS969" s="75"/>
      <c r="AT969" s="75"/>
      <c r="AU969" s="75"/>
      <c r="AV969" s="75"/>
      <c r="AW969" s="75"/>
      <c r="AX969" s="75"/>
      <c r="AY969" s="75"/>
      <c r="AZ969" s="75"/>
      <c r="BA969" s="75"/>
      <c r="BB969" s="75"/>
    </row>
    <row r="970" ht="16.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c r="AK970" s="75"/>
      <c r="AL970" s="75"/>
      <c r="AM970" s="75"/>
      <c r="AN970" s="75"/>
      <c r="AO970" s="75"/>
      <c r="AP970" s="75"/>
      <c r="AQ970" s="75"/>
      <c r="AR970" s="75"/>
      <c r="AS970" s="75"/>
      <c r="AT970" s="75"/>
      <c r="AU970" s="75"/>
      <c r="AV970" s="75"/>
      <c r="AW970" s="75"/>
      <c r="AX970" s="75"/>
      <c r="AY970" s="75"/>
      <c r="AZ970" s="75"/>
      <c r="BA970" s="75"/>
      <c r="BB970" s="75"/>
    </row>
    <row r="971" ht="16.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c r="AK971" s="75"/>
      <c r="AL971" s="75"/>
      <c r="AM971" s="75"/>
      <c r="AN971" s="75"/>
      <c r="AO971" s="75"/>
      <c r="AP971" s="75"/>
      <c r="AQ971" s="75"/>
      <c r="AR971" s="75"/>
      <c r="AS971" s="75"/>
      <c r="AT971" s="75"/>
      <c r="AU971" s="75"/>
      <c r="AV971" s="75"/>
      <c r="AW971" s="75"/>
      <c r="AX971" s="75"/>
      <c r="AY971" s="75"/>
      <c r="AZ971" s="75"/>
      <c r="BA971" s="75"/>
      <c r="BB971" s="75"/>
    </row>
    <row r="972" ht="16.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c r="AK972" s="75"/>
      <c r="AL972" s="75"/>
      <c r="AM972" s="75"/>
      <c r="AN972" s="75"/>
      <c r="AO972" s="75"/>
      <c r="AP972" s="75"/>
      <c r="AQ972" s="75"/>
      <c r="AR972" s="75"/>
      <c r="AS972" s="75"/>
      <c r="AT972" s="75"/>
      <c r="AU972" s="75"/>
      <c r="AV972" s="75"/>
      <c r="AW972" s="75"/>
      <c r="AX972" s="75"/>
      <c r="AY972" s="75"/>
      <c r="AZ972" s="75"/>
      <c r="BA972" s="75"/>
      <c r="BB972" s="75"/>
    </row>
    <row r="973" ht="16.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c r="AK973" s="75"/>
      <c r="AL973" s="75"/>
      <c r="AM973" s="75"/>
      <c r="AN973" s="75"/>
      <c r="AO973" s="75"/>
      <c r="AP973" s="75"/>
      <c r="AQ973" s="75"/>
      <c r="AR973" s="75"/>
      <c r="AS973" s="75"/>
      <c r="AT973" s="75"/>
      <c r="AU973" s="75"/>
      <c r="AV973" s="75"/>
      <c r="AW973" s="75"/>
      <c r="AX973" s="75"/>
      <c r="AY973" s="75"/>
      <c r="AZ973" s="75"/>
      <c r="BA973" s="75"/>
      <c r="BB973" s="75"/>
    </row>
    <row r="974" ht="16.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c r="AK974" s="75"/>
      <c r="AL974" s="75"/>
      <c r="AM974" s="75"/>
      <c r="AN974" s="75"/>
      <c r="AO974" s="75"/>
      <c r="AP974" s="75"/>
      <c r="AQ974" s="75"/>
      <c r="AR974" s="75"/>
      <c r="AS974" s="75"/>
      <c r="AT974" s="75"/>
      <c r="AU974" s="75"/>
      <c r="AV974" s="75"/>
      <c r="AW974" s="75"/>
      <c r="AX974" s="75"/>
      <c r="AY974" s="75"/>
      <c r="AZ974" s="75"/>
      <c r="BA974" s="75"/>
      <c r="BB974" s="75"/>
    </row>
    <row r="975" ht="16.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c r="AK975" s="75"/>
      <c r="AL975" s="75"/>
      <c r="AM975" s="75"/>
      <c r="AN975" s="75"/>
      <c r="AO975" s="75"/>
      <c r="AP975" s="75"/>
      <c r="AQ975" s="75"/>
      <c r="AR975" s="75"/>
      <c r="AS975" s="75"/>
      <c r="AT975" s="75"/>
      <c r="AU975" s="75"/>
      <c r="AV975" s="75"/>
      <c r="AW975" s="75"/>
      <c r="AX975" s="75"/>
      <c r="AY975" s="75"/>
      <c r="AZ975" s="75"/>
      <c r="BA975" s="75"/>
      <c r="BB975" s="75"/>
    </row>
    <row r="976" ht="16.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c r="AK976" s="75"/>
      <c r="AL976" s="75"/>
      <c r="AM976" s="75"/>
      <c r="AN976" s="75"/>
      <c r="AO976" s="75"/>
      <c r="AP976" s="75"/>
      <c r="AQ976" s="75"/>
      <c r="AR976" s="75"/>
      <c r="AS976" s="75"/>
      <c r="AT976" s="75"/>
      <c r="AU976" s="75"/>
      <c r="AV976" s="75"/>
      <c r="AW976" s="75"/>
      <c r="AX976" s="75"/>
      <c r="AY976" s="75"/>
      <c r="AZ976" s="75"/>
      <c r="BA976" s="75"/>
      <c r="BB976" s="75"/>
    </row>
    <row r="977" ht="16.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c r="AK977" s="75"/>
      <c r="AL977" s="75"/>
      <c r="AM977" s="75"/>
      <c r="AN977" s="75"/>
      <c r="AO977" s="75"/>
      <c r="AP977" s="75"/>
      <c r="AQ977" s="75"/>
      <c r="AR977" s="75"/>
      <c r="AS977" s="75"/>
      <c r="AT977" s="75"/>
      <c r="AU977" s="75"/>
      <c r="AV977" s="75"/>
      <c r="AW977" s="75"/>
      <c r="AX977" s="75"/>
      <c r="AY977" s="75"/>
      <c r="AZ977" s="75"/>
      <c r="BA977" s="75"/>
      <c r="BB977" s="75"/>
    </row>
    <row r="978" ht="16.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c r="AK978" s="75"/>
      <c r="AL978" s="75"/>
      <c r="AM978" s="75"/>
      <c r="AN978" s="75"/>
      <c r="AO978" s="75"/>
      <c r="AP978" s="75"/>
      <c r="AQ978" s="75"/>
      <c r="AR978" s="75"/>
      <c r="AS978" s="75"/>
      <c r="AT978" s="75"/>
      <c r="AU978" s="75"/>
      <c r="AV978" s="75"/>
      <c r="AW978" s="75"/>
      <c r="AX978" s="75"/>
      <c r="AY978" s="75"/>
      <c r="AZ978" s="75"/>
      <c r="BA978" s="75"/>
      <c r="BB978" s="75"/>
    </row>
    <row r="979" ht="16.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c r="AK979" s="75"/>
      <c r="AL979" s="75"/>
      <c r="AM979" s="75"/>
      <c r="AN979" s="75"/>
      <c r="AO979" s="75"/>
      <c r="AP979" s="75"/>
      <c r="AQ979" s="75"/>
      <c r="AR979" s="75"/>
      <c r="AS979" s="75"/>
      <c r="AT979" s="75"/>
      <c r="AU979" s="75"/>
      <c r="AV979" s="75"/>
      <c r="AW979" s="75"/>
      <c r="AX979" s="75"/>
      <c r="AY979" s="75"/>
      <c r="AZ979" s="75"/>
      <c r="BA979" s="75"/>
      <c r="BB979" s="75"/>
    </row>
    <row r="980" ht="16.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c r="AK980" s="75"/>
      <c r="AL980" s="75"/>
      <c r="AM980" s="75"/>
      <c r="AN980" s="75"/>
      <c r="AO980" s="75"/>
      <c r="AP980" s="75"/>
      <c r="AQ980" s="75"/>
      <c r="AR980" s="75"/>
      <c r="AS980" s="75"/>
      <c r="AT980" s="75"/>
      <c r="AU980" s="75"/>
      <c r="AV980" s="75"/>
      <c r="AW980" s="75"/>
      <c r="AX980" s="75"/>
      <c r="AY980" s="75"/>
      <c r="AZ980" s="75"/>
      <c r="BA980" s="75"/>
      <c r="BB980" s="75"/>
    </row>
    <row r="981" ht="16.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c r="AK981" s="75"/>
      <c r="AL981" s="75"/>
      <c r="AM981" s="75"/>
      <c r="AN981" s="75"/>
      <c r="AO981" s="75"/>
      <c r="AP981" s="75"/>
      <c r="AQ981" s="75"/>
      <c r="AR981" s="75"/>
      <c r="AS981" s="75"/>
      <c r="AT981" s="75"/>
      <c r="AU981" s="75"/>
      <c r="AV981" s="75"/>
      <c r="AW981" s="75"/>
      <c r="AX981" s="75"/>
      <c r="AY981" s="75"/>
      <c r="AZ981" s="75"/>
      <c r="BA981" s="75"/>
      <c r="BB981" s="75"/>
    </row>
    <row r="982" ht="16.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c r="AK982" s="75"/>
      <c r="AL982" s="75"/>
      <c r="AM982" s="75"/>
      <c r="AN982" s="75"/>
      <c r="AO982" s="75"/>
      <c r="AP982" s="75"/>
      <c r="AQ982" s="75"/>
      <c r="AR982" s="75"/>
      <c r="AS982" s="75"/>
      <c r="AT982" s="75"/>
      <c r="AU982" s="75"/>
      <c r="AV982" s="75"/>
      <c r="AW982" s="75"/>
      <c r="AX982" s="75"/>
      <c r="AY982" s="75"/>
      <c r="AZ982" s="75"/>
      <c r="BA982" s="75"/>
      <c r="BB982" s="75"/>
    </row>
    <row r="983" ht="16.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c r="AK983" s="75"/>
      <c r="AL983" s="75"/>
      <c r="AM983" s="75"/>
      <c r="AN983" s="75"/>
      <c r="AO983" s="75"/>
      <c r="AP983" s="75"/>
      <c r="AQ983" s="75"/>
      <c r="AR983" s="75"/>
      <c r="AS983" s="75"/>
      <c r="AT983" s="75"/>
      <c r="AU983" s="75"/>
      <c r="AV983" s="75"/>
      <c r="AW983" s="75"/>
      <c r="AX983" s="75"/>
      <c r="AY983" s="75"/>
      <c r="AZ983" s="75"/>
      <c r="BA983" s="75"/>
      <c r="BB983" s="75"/>
    </row>
    <row r="984" ht="16.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c r="AK984" s="75"/>
      <c r="AL984" s="75"/>
      <c r="AM984" s="75"/>
      <c r="AN984" s="75"/>
      <c r="AO984" s="75"/>
      <c r="AP984" s="75"/>
      <c r="AQ984" s="75"/>
      <c r="AR984" s="75"/>
      <c r="AS984" s="75"/>
      <c r="AT984" s="75"/>
      <c r="AU984" s="75"/>
      <c r="AV984" s="75"/>
      <c r="AW984" s="75"/>
      <c r="AX984" s="75"/>
      <c r="AY984" s="75"/>
      <c r="AZ984" s="75"/>
      <c r="BA984" s="75"/>
      <c r="BB984" s="75"/>
    </row>
    <row r="985" ht="16.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c r="AK985" s="75"/>
      <c r="AL985" s="75"/>
      <c r="AM985" s="75"/>
      <c r="AN985" s="75"/>
      <c r="AO985" s="75"/>
      <c r="AP985" s="75"/>
      <c r="AQ985" s="75"/>
      <c r="AR985" s="75"/>
      <c r="AS985" s="75"/>
      <c r="AT985" s="75"/>
      <c r="AU985" s="75"/>
      <c r="AV985" s="75"/>
      <c r="AW985" s="75"/>
      <c r="AX985" s="75"/>
      <c r="AY985" s="75"/>
      <c r="AZ985" s="75"/>
      <c r="BA985" s="75"/>
      <c r="BB985" s="75"/>
    </row>
    <row r="986" ht="16.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c r="AK986" s="75"/>
      <c r="AL986" s="75"/>
      <c r="AM986" s="75"/>
      <c r="AN986" s="75"/>
      <c r="AO986" s="75"/>
      <c r="AP986" s="75"/>
      <c r="AQ986" s="75"/>
      <c r="AR986" s="75"/>
      <c r="AS986" s="75"/>
      <c r="AT986" s="75"/>
      <c r="AU986" s="75"/>
      <c r="AV986" s="75"/>
      <c r="AW986" s="75"/>
      <c r="AX986" s="75"/>
      <c r="AY986" s="75"/>
      <c r="AZ986" s="75"/>
      <c r="BA986" s="75"/>
      <c r="BB986" s="75"/>
    </row>
    <row r="987" ht="16.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c r="AK987" s="75"/>
      <c r="AL987" s="75"/>
      <c r="AM987" s="75"/>
      <c r="AN987" s="75"/>
      <c r="AO987" s="75"/>
      <c r="AP987" s="75"/>
      <c r="AQ987" s="75"/>
      <c r="AR987" s="75"/>
      <c r="AS987" s="75"/>
      <c r="AT987" s="75"/>
      <c r="AU987" s="75"/>
      <c r="AV987" s="75"/>
      <c r="AW987" s="75"/>
      <c r="AX987" s="75"/>
      <c r="AY987" s="75"/>
      <c r="AZ987" s="75"/>
      <c r="BA987" s="75"/>
      <c r="BB987" s="75"/>
    </row>
    <row r="988" ht="16.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c r="AK988" s="75"/>
      <c r="AL988" s="75"/>
      <c r="AM988" s="75"/>
      <c r="AN988" s="75"/>
      <c r="AO988" s="75"/>
      <c r="AP988" s="75"/>
      <c r="AQ988" s="75"/>
      <c r="AR988" s="75"/>
      <c r="AS988" s="75"/>
      <c r="AT988" s="75"/>
      <c r="AU988" s="75"/>
      <c r="AV988" s="75"/>
      <c r="AW988" s="75"/>
      <c r="AX988" s="75"/>
      <c r="AY988" s="75"/>
      <c r="AZ988" s="75"/>
      <c r="BA988" s="75"/>
      <c r="BB988" s="75"/>
    </row>
    <row r="989" ht="16.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c r="AK989" s="75"/>
      <c r="AL989" s="75"/>
      <c r="AM989" s="75"/>
      <c r="AN989" s="75"/>
      <c r="AO989" s="75"/>
      <c r="AP989" s="75"/>
      <c r="AQ989" s="75"/>
      <c r="AR989" s="75"/>
      <c r="AS989" s="75"/>
      <c r="AT989" s="75"/>
      <c r="AU989" s="75"/>
      <c r="AV989" s="75"/>
      <c r="AW989" s="75"/>
      <c r="AX989" s="75"/>
      <c r="AY989" s="75"/>
      <c r="AZ989" s="75"/>
      <c r="BA989" s="75"/>
      <c r="BB989" s="75"/>
    </row>
    <row r="990" ht="16.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c r="AK990" s="75"/>
      <c r="AL990" s="75"/>
      <c r="AM990" s="75"/>
      <c r="AN990" s="75"/>
      <c r="AO990" s="75"/>
      <c r="AP990" s="75"/>
      <c r="AQ990" s="75"/>
      <c r="AR990" s="75"/>
      <c r="AS990" s="75"/>
      <c r="AT990" s="75"/>
      <c r="AU990" s="75"/>
      <c r="AV990" s="75"/>
      <c r="AW990" s="75"/>
      <c r="AX990" s="75"/>
      <c r="AY990" s="75"/>
      <c r="AZ990" s="75"/>
      <c r="BA990" s="75"/>
      <c r="BB990" s="75"/>
    </row>
    <row r="991" ht="16.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c r="AK991" s="75"/>
      <c r="AL991" s="75"/>
      <c r="AM991" s="75"/>
      <c r="AN991" s="75"/>
      <c r="AO991" s="75"/>
      <c r="AP991" s="75"/>
      <c r="AQ991" s="75"/>
      <c r="AR991" s="75"/>
      <c r="AS991" s="75"/>
      <c r="AT991" s="75"/>
      <c r="AU991" s="75"/>
      <c r="AV991" s="75"/>
      <c r="AW991" s="75"/>
      <c r="AX991" s="75"/>
      <c r="AY991" s="75"/>
      <c r="AZ991" s="75"/>
      <c r="BA991" s="75"/>
      <c r="BB991" s="75"/>
    </row>
    <row r="992" ht="16.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c r="AK992" s="75"/>
      <c r="AL992" s="75"/>
      <c r="AM992" s="75"/>
      <c r="AN992" s="75"/>
      <c r="AO992" s="75"/>
      <c r="AP992" s="75"/>
      <c r="AQ992" s="75"/>
      <c r="AR992" s="75"/>
      <c r="AS992" s="75"/>
      <c r="AT992" s="75"/>
      <c r="AU992" s="75"/>
      <c r="AV992" s="75"/>
      <c r="AW992" s="75"/>
      <c r="AX992" s="75"/>
      <c r="AY992" s="75"/>
      <c r="AZ992" s="75"/>
      <c r="BA992" s="75"/>
      <c r="BB992" s="75"/>
    </row>
    <row r="993" ht="16.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c r="AK993" s="75"/>
      <c r="AL993" s="75"/>
      <c r="AM993" s="75"/>
      <c r="AN993" s="75"/>
      <c r="AO993" s="75"/>
      <c r="AP993" s="75"/>
      <c r="AQ993" s="75"/>
      <c r="AR993" s="75"/>
      <c r="AS993" s="75"/>
      <c r="AT993" s="75"/>
      <c r="AU993" s="75"/>
      <c r="AV993" s="75"/>
      <c r="AW993" s="75"/>
      <c r="AX993" s="75"/>
      <c r="AY993" s="75"/>
      <c r="AZ993" s="75"/>
      <c r="BA993" s="75"/>
      <c r="BB993" s="75"/>
    </row>
    <row r="994" ht="16.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c r="AK994" s="75"/>
      <c r="AL994" s="75"/>
      <c r="AM994" s="75"/>
      <c r="AN994" s="75"/>
      <c r="AO994" s="75"/>
      <c r="AP994" s="75"/>
      <c r="AQ994" s="75"/>
      <c r="AR994" s="75"/>
      <c r="AS994" s="75"/>
      <c r="AT994" s="75"/>
      <c r="AU994" s="75"/>
      <c r="AV994" s="75"/>
      <c r="AW994" s="75"/>
      <c r="AX994" s="75"/>
      <c r="AY994" s="75"/>
      <c r="AZ994" s="75"/>
      <c r="BA994" s="75"/>
      <c r="BB994" s="75"/>
    </row>
    <row r="995" ht="16.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c r="AK995" s="75"/>
      <c r="AL995" s="75"/>
      <c r="AM995" s="75"/>
      <c r="AN995" s="75"/>
      <c r="AO995" s="75"/>
      <c r="AP995" s="75"/>
      <c r="AQ995" s="75"/>
      <c r="AR995" s="75"/>
      <c r="AS995" s="75"/>
      <c r="AT995" s="75"/>
      <c r="AU995" s="75"/>
      <c r="AV995" s="75"/>
      <c r="AW995" s="75"/>
      <c r="AX995" s="75"/>
      <c r="AY995" s="75"/>
      <c r="AZ995" s="75"/>
      <c r="BA995" s="75"/>
      <c r="BB995" s="75"/>
    </row>
    <row r="996" ht="16.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c r="AK996" s="75"/>
      <c r="AL996" s="75"/>
      <c r="AM996" s="75"/>
      <c r="AN996" s="75"/>
      <c r="AO996" s="75"/>
      <c r="AP996" s="75"/>
      <c r="AQ996" s="75"/>
      <c r="AR996" s="75"/>
      <c r="AS996" s="75"/>
      <c r="AT996" s="75"/>
      <c r="AU996" s="75"/>
      <c r="AV996" s="75"/>
      <c r="AW996" s="75"/>
      <c r="AX996" s="75"/>
      <c r="AY996" s="75"/>
      <c r="AZ996" s="75"/>
      <c r="BA996" s="75"/>
      <c r="BB996" s="75"/>
    </row>
    <row r="997" ht="16.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c r="AK997" s="75"/>
      <c r="AL997" s="75"/>
      <c r="AM997" s="75"/>
      <c r="AN997" s="75"/>
      <c r="AO997" s="75"/>
      <c r="AP997" s="75"/>
      <c r="AQ997" s="75"/>
      <c r="AR997" s="75"/>
      <c r="AS997" s="75"/>
      <c r="AT997" s="75"/>
      <c r="AU997" s="75"/>
      <c r="AV997" s="75"/>
      <c r="AW997" s="75"/>
      <c r="AX997" s="75"/>
      <c r="AY997" s="75"/>
      <c r="AZ997" s="75"/>
      <c r="BA997" s="75"/>
      <c r="BB997" s="75"/>
    </row>
    <row r="998" ht="16.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c r="AK998" s="75"/>
      <c r="AL998" s="75"/>
      <c r="AM998" s="75"/>
      <c r="AN998" s="75"/>
      <c r="AO998" s="75"/>
      <c r="AP998" s="75"/>
      <c r="AQ998" s="75"/>
      <c r="AR998" s="75"/>
      <c r="AS998" s="75"/>
      <c r="AT998" s="75"/>
      <c r="AU998" s="75"/>
      <c r="AV998" s="75"/>
      <c r="AW998" s="75"/>
      <c r="AX998" s="75"/>
      <c r="AY998" s="75"/>
      <c r="AZ998" s="75"/>
      <c r="BA998" s="75"/>
      <c r="BB998" s="75"/>
    </row>
    <row r="999" ht="16.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c r="AK999" s="75"/>
      <c r="AL999" s="75"/>
      <c r="AM999" s="75"/>
      <c r="AN999" s="75"/>
      <c r="AO999" s="75"/>
      <c r="AP999" s="75"/>
      <c r="AQ999" s="75"/>
      <c r="AR999" s="75"/>
      <c r="AS999" s="75"/>
      <c r="AT999" s="75"/>
      <c r="AU999" s="75"/>
      <c r="AV999" s="75"/>
      <c r="AW999" s="75"/>
      <c r="AX999" s="75"/>
      <c r="AY999" s="75"/>
      <c r="AZ999" s="75"/>
      <c r="BA999" s="75"/>
      <c r="BB999" s="75"/>
    </row>
    <row r="1000" ht="16.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c r="AK1000" s="75"/>
      <c r="AL1000" s="75"/>
      <c r="AM1000" s="75"/>
      <c r="AN1000" s="75"/>
      <c r="AO1000" s="75"/>
      <c r="AP1000" s="75"/>
      <c r="AQ1000" s="75"/>
      <c r="AR1000" s="75"/>
      <c r="AS1000" s="75"/>
      <c r="AT1000" s="75"/>
      <c r="AU1000" s="75"/>
      <c r="AV1000" s="75"/>
      <c r="AW1000" s="75"/>
      <c r="AX1000" s="75"/>
      <c r="AY1000" s="75"/>
      <c r="AZ1000" s="75"/>
      <c r="BA1000" s="75"/>
      <c r="BB1000" s="75"/>
    </row>
    <row r="1001" ht="16.5" customHeight="1">
      <c r="A1001" s="75"/>
      <c r="B1001" s="75"/>
      <c r="C1001" s="75"/>
      <c r="D1001" s="7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c r="AA1001" s="75"/>
      <c r="AB1001" s="75"/>
      <c r="AC1001" s="75"/>
      <c r="AD1001" s="75"/>
      <c r="AE1001" s="75"/>
      <c r="AF1001" s="75"/>
      <c r="AG1001" s="75"/>
      <c r="AH1001" s="75"/>
      <c r="AI1001" s="75"/>
      <c r="AJ1001" s="75"/>
      <c r="AK1001" s="75"/>
      <c r="AL1001" s="75"/>
      <c r="AM1001" s="75"/>
      <c r="AN1001" s="75"/>
      <c r="AO1001" s="75"/>
      <c r="AP1001" s="75"/>
      <c r="AQ1001" s="75"/>
      <c r="AR1001" s="75"/>
      <c r="AS1001" s="75"/>
      <c r="AT1001" s="75"/>
      <c r="AU1001" s="75"/>
      <c r="AV1001" s="75"/>
      <c r="AW1001" s="75"/>
      <c r="AX1001" s="75"/>
      <c r="AY1001" s="75"/>
      <c r="AZ1001" s="75"/>
      <c r="BA1001" s="75"/>
      <c r="BB1001" s="75"/>
    </row>
    <row r="1002" ht="16.5" customHeight="1">
      <c r="A1002" s="75"/>
      <c r="B1002" s="75"/>
      <c r="C1002" s="75"/>
      <c r="D1002" s="75"/>
      <c r="E1002" s="75"/>
      <c r="F1002" s="75"/>
      <c r="G1002" s="75"/>
      <c r="H1002" s="75"/>
      <c r="I1002" s="75"/>
      <c r="J1002" s="75"/>
      <c r="K1002" s="75"/>
      <c r="L1002" s="75"/>
      <c r="M1002" s="75"/>
      <c r="N1002" s="75"/>
      <c r="O1002" s="75"/>
      <c r="P1002" s="75"/>
      <c r="Q1002" s="75"/>
      <c r="R1002" s="75"/>
      <c r="S1002" s="75"/>
      <c r="T1002" s="75"/>
      <c r="U1002" s="75"/>
      <c r="V1002" s="75"/>
      <c r="W1002" s="75"/>
      <c r="X1002" s="75"/>
      <c r="Y1002" s="75"/>
      <c r="Z1002" s="75"/>
      <c r="AA1002" s="75"/>
      <c r="AB1002" s="75"/>
      <c r="AC1002" s="75"/>
      <c r="AD1002" s="75"/>
      <c r="AE1002" s="75"/>
      <c r="AF1002" s="75"/>
      <c r="AG1002" s="75"/>
      <c r="AH1002" s="75"/>
      <c r="AI1002" s="75"/>
      <c r="AJ1002" s="75"/>
      <c r="AK1002" s="75"/>
      <c r="AL1002" s="75"/>
      <c r="AM1002" s="75"/>
      <c r="AN1002" s="75"/>
      <c r="AO1002" s="75"/>
      <c r="AP1002" s="75"/>
      <c r="AQ1002" s="75"/>
      <c r="AR1002" s="75"/>
      <c r="AS1002" s="75"/>
      <c r="AT1002" s="75"/>
      <c r="AU1002" s="75"/>
      <c r="AV1002" s="75"/>
      <c r="AW1002" s="75"/>
      <c r="AX1002" s="75"/>
      <c r="AY1002" s="75"/>
      <c r="AZ1002" s="75"/>
      <c r="BA1002" s="75"/>
      <c r="BB1002" s="75"/>
    </row>
    <row r="1003" ht="16.5" customHeight="1">
      <c r="A1003" s="75"/>
      <c r="B1003" s="75"/>
      <c r="C1003" s="75"/>
      <c r="D1003" s="75"/>
      <c r="E1003" s="75"/>
      <c r="F1003" s="75"/>
      <c r="G1003" s="75"/>
      <c r="H1003" s="75"/>
      <c r="I1003" s="75"/>
      <c r="J1003" s="75"/>
      <c r="K1003" s="75"/>
      <c r="L1003" s="75"/>
      <c r="M1003" s="75"/>
      <c r="N1003" s="75"/>
      <c r="O1003" s="75"/>
      <c r="P1003" s="75"/>
      <c r="Q1003" s="75"/>
      <c r="R1003" s="75"/>
      <c r="S1003" s="75"/>
      <c r="T1003" s="75"/>
      <c r="U1003" s="75"/>
      <c r="V1003" s="75"/>
      <c r="W1003" s="75"/>
      <c r="X1003" s="75"/>
      <c r="Y1003" s="75"/>
      <c r="Z1003" s="75"/>
      <c r="AA1003" s="75"/>
      <c r="AB1003" s="75"/>
      <c r="AC1003" s="75"/>
      <c r="AD1003" s="75"/>
      <c r="AE1003" s="75"/>
      <c r="AF1003" s="75"/>
      <c r="AG1003" s="75"/>
      <c r="AH1003" s="75"/>
      <c r="AI1003" s="75"/>
      <c r="AJ1003" s="75"/>
      <c r="AK1003" s="75"/>
      <c r="AL1003" s="75"/>
      <c r="AM1003" s="75"/>
      <c r="AN1003" s="75"/>
      <c r="AO1003" s="75"/>
      <c r="AP1003" s="75"/>
      <c r="AQ1003" s="75"/>
      <c r="AR1003" s="75"/>
      <c r="AS1003" s="75"/>
      <c r="AT1003" s="75"/>
      <c r="AU1003" s="75"/>
      <c r="AV1003" s="75"/>
      <c r="AW1003" s="75"/>
      <c r="AX1003" s="75"/>
      <c r="AY1003" s="75"/>
      <c r="AZ1003" s="75"/>
      <c r="BA1003" s="75"/>
      <c r="BB1003" s="75"/>
    </row>
    <row r="1004" ht="16.5" customHeight="1">
      <c r="A1004" s="75"/>
      <c r="B1004" s="75"/>
      <c r="C1004" s="75"/>
      <c r="D1004" s="75"/>
      <c r="E1004" s="75"/>
      <c r="F1004" s="75"/>
      <c r="G1004" s="75"/>
      <c r="H1004" s="75"/>
      <c r="I1004" s="75"/>
      <c r="J1004" s="75"/>
      <c r="K1004" s="75"/>
      <c r="L1004" s="75"/>
      <c r="M1004" s="75"/>
      <c r="N1004" s="75"/>
      <c r="O1004" s="75"/>
      <c r="P1004" s="75"/>
      <c r="Q1004" s="75"/>
      <c r="R1004" s="75"/>
      <c r="S1004" s="75"/>
      <c r="T1004" s="75"/>
      <c r="U1004" s="75"/>
      <c r="V1004" s="75"/>
      <c r="W1004" s="75"/>
      <c r="X1004" s="75"/>
      <c r="Y1004" s="75"/>
      <c r="Z1004" s="75"/>
      <c r="AA1004" s="75"/>
      <c r="AB1004" s="75"/>
      <c r="AC1004" s="75"/>
      <c r="AD1004" s="75"/>
      <c r="AE1004" s="75"/>
      <c r="AF1004" s="75"/>
      <c r="AG1004" s="75"/>
      <c r="AH1004" s="75"/>
      <c r="AI1004" s="75"/>
      <c r="AJ1004" s="75"/>
      <c r="AK1004" s="75"/>
      <c r="AL1004" s="75"/>
      <c r="AM1004" s="75"/>
      <c r="AN1004" s="75"/>
      <c r="AO1004" s="75"/>
      <c r="AP1004" s="75"/>
      <c r="AQ1004" s="75"/>
      <c r="AR1004" s="75"/>
      <c r="AS1004" s="75"/>
      <c r="AT1004" s="75"/>
      <c r="AU1004" s="75"/>
      <c r="AV1004" s="75"/>
      <c r="AW1004" s="75"/>
      <c r="AX1004" s="75"/>
      <c r="AY1004" s="75"/>
      <c r="AZ1004" s="75"/>
      <c r="BA1004" s="75"/>
      <c r="BB1004" s="75"/>
    </row>
    <row r="1005" ht="16.5" customHeight="1">
      <c r="A1005" s="75"/>
      <c r="B1005" s="75"/>
      <c r="C1005" s="75"/>
      <c r="D1005" s="75"/>
      <c r="E1005" s="75"/>
      <c r="F1005" s="75"/>
      <c r="G1005" s="75"/>
      <c r="H1005" s="75"/>
      <c r="I1005" s="75"/>
      <c r="J1005" s="75"/>
      <c r="K1005" s="75"/>
      <c r="L1005" s="75"/>
      <c r="M1005" s="75"/>
      <c r="N1005" s="75"/>
      <c r="O1005" s="75"/>
      <c r="P1005" s="75"/>
      <c r="Q1005" s="75"/>
      <c r="R1005" s="75"/>
      <c r="S1005" s="75"/>
      <c r="T1005" s="75"/>
      <c r="U1005" s="75"/>
      <c r="V1005" s="75"/>
      <c r="W1005" s="75"/>
      <c r="X1005" s="75"/>
      <c r="Y1005" s="75"/>
      <c r="Z1005" s="75"/>
      <c r="AA1005" s="75"/>
      <c r="AB1005" s="75"/>
      <c r="AC1005" s="75"/>
      <c r="AD1005" s="75"/>
      <c r="AE1005" s="75"/>
      <c r="AF1005" s="75"/>
      <c r="AG1005" s="75"/>
      <c r="AH1005" s="75"/>
      <c r="AI1005" s="75"/>
      <c r="AJ1005" s="75"/>
      <c r="AK1005" s="75"/>
      <c r="AL1005" s="75"/>
      <c r="AM1005" s="75"/>
      <c r="AN1005" s="75"/>
      <c r="AO1005" s="75"/>
      <c r="AP1005" s="75"/>
      <c r="AQ1005" s="75"/>
      <c r="AR1005" s="75"/>
      <c r="AS1005" s="75"/>
      <c r="AT1005" s="75"/>
      <c r="AU1005" s="75"/>
      <c r="AV1005" s="75"/>
      <c r="AW1005" s="75"/>
      <c r="AX1005" s="75"/>
      <c r="AY1005" s="75"/>
      <c r="AZ1005" s="75"/>
      <c r="BA1005" s="75"/>
      <c r="BB1005" s="75"/>
    </row>
    <row r="1006" ht="16.5" customHeight="1">
      <c r="A1006" s="75"/>
      <c r="B1006" s="75"/>
      <c r="C1006" s="75"/>
      <c r="D1006" s="75"/>
      <c r="E1006" s="75"/>
      <c r="F1006" s="75"/>
      <c r="G1006" s="75"/>
      <c r="H1006" s="75"/>
      <c r="I1006" s="75"/>
      <c r="J1006" s="75"/>
      <c r="K1006" s="75"/>
      <c r="L1006" s="75"/>
      <c r="M1006" s="75"/>
      <c r="N1006" s="75"/>
      <c r="O1006" s="75"/>
      <c r="P1006" s="75"/>
      <c r="Q1006" s="75"/>
      <c r="R1006" s="75"/>
      <c r="S1006" s="75"/>
      <c r="T1006" s="75"/>
      <c r="U1006" s="75"/>
      <c r="V1006" s="75"/>
      <c r="W1006" s="75"/>
      <c r="X1006" s="75"/>
      <c r="Y1006" s="75"/>
      <c r="Z1006" s="75"/>
      <c r="AA1006" s="75"/>
      <c r="AB1006" s="75"/>
      <c r="AC1006" s="75"/>
      <c r="AD1006" s="75"/>
      <c r="AE1006" s="75"/>
      <c r="AF1006" s="75"/>
      <c r="AG1006" s="75"/>
      <c r="AH1006" s="75"/>
      <c r="AI1006" s="75"/>
      <c r="AJ1006" s="75"/>
      <c r="AK1006" s="75"/>
      <c r="AL1006" s="75"/>
      <c r="AM1006" s="75"/>
      <c r="AN1006" s="75"/>
      <c r="AO1006" s="75"/>
      <c r="AP1006" s="75"/>
      <c r="AQ1006" s="75"/>
      <c r="AR1006" s="75"/>
      <c r="AS1006" s="75"/>
      <c r="AT1006" s="75"/>
      <c r="AU1006" s="75"/>
      <c r="AV1006" s="75"/>
      <c r="AW1006" s="75"/>
      <c r="AX1006" s="75"/>
      <c r="AY1006" s="75"/>
      <c r="AZ1006" s="75"/>
      <c r="BA1006" s="75"/>
      <c r="BB1006" s="75"/>
    </row>
    <row r="1007" ht="16.5" customHeight="1">
      <c r="A1007" s="75"/>
      <c r="B1007" s="75"/>
      <c r="C1007" s="75"/>
      <c r="D1007" s="75"/>
      <c r="E1007" s="75"/>
      <c r="F1007" s="75"/>
      <c r="G1007" s="75"/>
      <c r="H1007" s="75"/>
      <c r="I1007" s="75"/>
      <c r="J1007" s="75"/>
      <c r="K1007" s="75"/>
      <c r="L1007" s="75"/>
      <c r="M1007" s="75"/>
      <c r="N1007" s="75"/>
      <c r="O1007" s="75"/>
      <c r="P1007" s="75"/>
      <c r="Q1007" s="75"/>
      <c r="R1007" s="75"/>
      <c r="S1007" s="75"/>
      <c r="T1007" s="75"/>
      <c r="U1007" s="75"/>
      <c r="V1007" s="75"/>
      <c r="W1007" s="75"/>
      <c r="X1007" s="75"/>
      <c r="Y1007" s="75"/>
      <c r="Z1007" s="75"/>
      <c r="AA1007" s="75"/>
      <c r="AB1007" s="75"/>
      <c r="AC1007" s="75"/>
      <c r="AD1007" s="75"/>
      <c r="AE1007" s="75"/>
      <c r="AF1007" s="75"/>
      <c r="AG1007" s="75"/>
      <c r="AH1007" s="75"/>
      <c r="AI1007" s="75"/>
      <c r="AJ1007" s="75"/>
      <c r="AK1007" s="75"/>
      <c r="AL1007" s="75"/>
      <c r="AM1007" s="75"/>
      <c r="AN1007" s="75"/>
      <c r="AO1007" s="75"/>
      <c r="AP1007" s="75"/>
      <c r="AQ1007" s="75"/>
      <c r="AR1007" s="75"/>
      <c r="AS1007" s="75"/>
      <c r="AT1007" s="75"/>
      <c r="AU1007" s="75"/>
      <c r="AV1007" s="75"/>
      <c r="AW1007" s="75"/>
      <c r="AX1007" s="75"/>
      <c r="AY1007" s="75"/>
      <c r="AZ1007" s="75"/>
      <c r="BA1007" s="75"/>
      <c r="BB1007" s="75"/>
    </row>
    <row r="1008" ht="16.5" customHeight="1">
      <c r="A1008" s="75"/>
      <c r="B1008" s="75"/>
      <c r="C1008" s="75"/>
      <c r="D1008" s="75"/>
      <c r="E1008" s="75"/>
      <c r="F1008" s="75"/>
      <c r="G1008" s="75"/>
      <c r="H1008" s="75"/>
      <c r="I1008" s="75"/>
      <c r="J1008" s="75"/>
      <c r="K1008" s="75"/>
      <c r="L1008" s="75"/>
      <c r="M1008" s="75"/>
      <c r="N1008" s="75"/>
      <c r="O1008" s="75"/>
      <c r="P1008" s="75"/>
      <c r="Q1008" s="75"/>
      <c r="R1008" s="75"/>
      <c r="S1008" s="75"/>
      <c r="T1008" s="75"/>
      <c r="U1008" s="75"/>
      <c r="V1008" s="75"/>
      <c r="W1008" s="75"/>
      <c r="X1008" s="75"/>
      <c r="Y1008" s="75"/>
      <c r="Z1008" s="75"/>
      <c r="AA1008" s="75"/>
      <c r="AB1008" s="75"/>
      <c r="AC1008" s="75"/>
      <c r="AD1008" s="75"/>
      <c r="AE1008" s="75"/>
      <c r="AF1008" s="75"/>
      <c r="AG1008" s="75"/>
      <c r="AH1008" s="75"/>
      <c r="AI1008" s="75"/>
      <c r="AJ1008" s="75"/>
      <c r="AK1008" s="75"/>
      <c r="AL1008" s="75"/>
      <c r="AM1008" s="75"/>
      <c r="AN1008" s="75"/>
      <c r="AO1008" s="75"/>
      <c r="AP1008" s="75"/>
      <c r="AQ1008" s="75"/>
      <c r="AR1008" s="75"/>
      <c r="AS1008" s="75"/>
      <c r="AT1008" s="75"/>
      <c r="AU1008" s="75"/>
      <c r="AV1008" s="75"/>
      <c r="AW1008" s="75"/>
      <c r="AX1008" s="75"/>
      <c r="AY1008" s="75"/>
      <c r="AZ1008" s="75"/>
      <c r="BA1008" s="75"/>
      <c r="BB1008" s="75"/>
    </row>
    <row r="1009" ht="16.5" customHeight="1">
      <c r="A1009" s="75"/>
      <c r="B1009" s="75"/>
      <c r="C1009" s="75"/>
      <c r="D1009" s="75"/>
      <c r="E1009" s="75"/>
      <c r="F1009" s="75"/>
      <c r="G1009" s="75"/>
      <c r="H1009" s="75"/>
      <c r="I1009" s="75"/>
      <c r="J1009" s="75"/>
      <c r="K1009" s="75"/>
      <c r="L1009" s="75"/>
      <c r="M1009" s="75"/>
      <c r="N1009" s="75"/>
      <c r="O1009" s="75"/>
      <c r="P1009" s="75"/>
      <c r="Q1009" s="75"/>
      <c r="R1009" s="75"/>
      <c r="S1009" s="75"/>
      <c r="T1009" s="75"/>
      <c r="U1009" s="75"/>
      <c r="V1009" s="75"/>
      <c r="W1009" s="75"/>
      <c r="X1009" s="75"/>
      <c r="Y1009" s="75"/>
      <c r="Z1009" s="75"/>
      <c r="AA1009" s="75"/>
      <c r="AB1009" s="75"/>
      <c r="AC1009" s="75"/>
      <c r="AD1009" s="75"/>
      <c r="AE1009" s="75"/>
      <c r="AF1009" s="75"/>
      <c r="AG1009" s="75"/>
      <c r="AH1009" s="75"/>
      <c r="AI1009" s="75"/>
      <c r="AJ1009" s="75"/>
      <c r="AK1009" s="75"/>
      <c r="AL1009" s="75"/>
      <c r="AM1009" s="75"/>
      <c r="AN1009" s="75"/>
      <c r="AO1009" s="75"/>
      <c r="AP1009" s="75"/>
      <c r="AQ1009" s="75"/>
      <c r="AR1009" s="75"/>
      <c r="AS1009" s="75"/>
      <c r="AT1009" s="75"/>
      <c r="AU1009" s="75"/>
      <c r="AV1009" s="75"/>
      <c r="AW1009" s="75"/>
      <c r="AX1009" s="75"/>
      <c r="AY1009" s="75"/>
      <c r="AZ1009" s="75"/>
      <c r="BA1009" s="75"/>
      <c r="BB1009" s="75"/>
    </row>
    <row r="1010" ht="16.5" customHeight="1">
      <c r="A1010" s="75"/>
      <c r="B1010" s="75"/>
      <c r="C1010" s="75"/>
      <c r="D1010" s="75"/>
      <c r="E1010" s="75"/>
      <c r="F1010" s="75"/>
      <c r="G1010" s="75"/>
      <c r="H1010" s="75"/>
      <c r="I1010" s="75"/>
      <c r="J1010" s="75"/>
      <c r="K1010" s="75"/>
      <c r="L1010" s="75"/>
      <c r="M1010" s="75"/>
      <c r="N1010" s="75"/>
      <c r="O1010" s="75"/>
      <c r="P1010" s="75"/>
      <c r="Q1010" s="75"/>
      <c r="R1010" s="75"/>
      <c r="S1010" s="75"/>
      <c r="T1010" s="75"/>
      <c r="U1010" s="75"/>
      <c r="V1010" s="75"/>
      <c r="W1010" s="75"/>
      <c r="X1010" s="75"/>
      <c r="Y1010" s="75"/>
      <c r="Z1010" s="75"/>
      <c r="AA1010" s="75"/>
      <c r="AB1010" s="75"/>
      <c r="AC1010" s="75"/>
      <c r="AD1010" s="75"/>
      <c r="AE1010" s="75"/>
      <c r="AF1010" s="75"/>
      <c r="AG1010" s="75"/>
      <c r="AH1010" s="75"/>
      <c r="AI1010" s="75"/>
      <c r="AJ1010" s="75"/>
      <c r="AK1010" s="75"/>
      <c r="AL1010" s="75"/>
      <c r="AM1010" s="75"/>
      <c r="AN1010" s="75"/>
      <c r="AO1010" s="75"/>
      <c r="AP1010" s="75"/>
      <c r="AQ1010" s="75"/>
      <c r="AR1010" s="75"/>
      <c r="AS1010" s="75"/>
      <c r="AT1010" s="75"/>
      <c r="AU1010" s="75"/>
      <c r="AV1010" s="75"/>
      <c r="AW1010" s="75"/>
      <c r="AX1010" s="75"/>
      <c r="AY1010" s="75"/>
      <c r="AZ1010" s="75"/>
      <c r="BA1010" s="75"/>
      <c r="BB1010" s="75"/>
    </row>
    <row r="1011" ht="16.5" customHeight="1">
      <c r="A1011" s="75"/>
      <c r="B1011" s="75"/>
      <c r="C1011" s="75"/>
      <c r="D1011" s="75"/>
      <c r="E1011" s="75"/>
      <c r="F1011" s="75"/>
      <c r="G1011" s="75"/>
      <c r="H1011" s="75"/>
      <c r="I1011" s="75"/>
      <c r="J1011" s="75"/>
      <c r="K1011" s="75"/>
      <c r="L1011" s="75"/>
      <c r="M1011" s="75"/>
      <c r="N1011" s="75"/>
      <c r="O1011" s="75"/>
      <c r="P1011" s="75"/>
      <c r="Q1011" s="75"/>
      <c r="R1011" s="75"/>
      <c r="S1011" s="75"/>
      <c r="T1011" s="75"/>
      <c r="U1011" s="75"/>
      <c r="V1011" s="75"/>
      <c r="W1011" s="75"/>
      <c r="X1011" s="75"/>
      <c r="Y1011" s="75"/>
      <c r="Z1011" s="75"/>
      <c r="AA1011" s="75"/>
      <c r="AB1011" s="75"/>
      <c r="AC1011" s="75"/>
      <c r="AD1011" s="75"/>
      <c r="AE1011" s="75"/>
      <c r="AF1011" s="75"/>
      <c r="AG1011" s="75"/>
      <c r="AH1011" s="75"/>
      <c r="AI1011" s="75"/>
      <c r="AJ1011" s="75"/>
      <c r="AK1011" s="75"/>
      <c r="AL1011" s="75"/>
      <c r="AM1011" s="75"/>
      <c r="AN1011" s="75"/>
      <c r="AO1011" s="75"/>
      <c r="AP1011" s="75"/>
      <c r="AQ1011" s="75"/>
      <c r="AR1011" s="75"/>
      <c r="AS1011" s="75"/>
      <c r="AT1011" s="75"/>
      <c r="AU1011" s="75"/>
      <c r="AV1011" s="75"/>
      <c r="AW1011" s="75"/>
      <c r="AX1011" s="75"/>
      <c r="AY1011" s="75"/>
      <c r="AZ1011" s="75"/>
      <c r="BA1011" s="75"/>
      <c r="BB1011" s="75"/>
    </row>
    <row r="1012" ht="16.5" customHeight="1">
      <c r="A1012" s="75"/>
      <c r="B1012" s="75"/>
      <c r="C1012" s="75"/>
      <c r="D1012" s="75"/>
      <c r="E1012" s="75"/>
      <c r="F1012" s="75"/>
      <c r="G1012" s="75"/>
      <c r="H1012" s="75"/>
      <c r="I1012" s="75"/>
      <c r="J1012" s="75"/>
      <c r="K1012" s="75"/>
      <c r="L1012" s="75"/>
      <c r="M1012" s="75"/>
      <c r="N1012" s="75"/>
      <c r="O1012" s="75"/>
      <c r="P1012" s="75"/>
      <c r="Q1012" s="75"/>
      <c r="R1012" s="75"/>
      <c r="S1012" s="75"/>
      <c r="T1012" s="75"/>
      <c r="U1012" s="75"/>
      <c r="V1012" s="75"/>
      <c r="W1012" s="75"/>
      <c r="X1012" s="75"/>
      <c r="Y1012" s="75"/>
      <c r="Z1012" s="75"/>
      <c r="AA1012" s="75"/>
      <c r="AB1012" s="75"/>
      <c r="AC1012" s="75"/>
      <c r="AD1012" s="75"/>
      <c r="AE1012" s="75"/>
      <c r="AF1012" s="75"/>
      <c r="AG1012" s="75"/>
      <c r="AH1012" s="75"/>
      <c r="AI1012" s="75"/>
      <c r="AJ1012" s="75"/>
      <c r="AK1012" s="75"/>
      <c r="AL1012" s="75"/>
      <c r="AM1012" s="75"/>
      <c r="AN1012" s="75"/>
      <c r="AO1012" s="75"/>
      <c r="AP1012" s="75"/>
      <c r="AQ1012" s="75"/>
      <c r="AR1012" s="75"/>
      <c r="AS1012" s="75"/>
      <c r="AT1012" s="75"/>
      <c r="AU1012" s="75"/>
      <c r="AV1012" s="75"/>
      <c r="AW1012" s="75"/>
      <c r="AX1012" s="75"/>
      <c r="AY1012" s="75"/>
      <c r="AZ1012" s="75"/>
      <c r="BA1012" s="75"/>
      <c r="BB1012" s="75"/>
    </row>
    <row r="1013" ht="16.5" customHeight="1">
      <c r="A1013" s="75"/>
      <c r="B1013" s="75"/>
      <c r="C1013" s="75"/>
      <c r="D1013" s="75"/>
      <c r="E1013" s="75"/>
      <c r="F1013" s="75"/>
      <c r="G1013" s="75"/>
      <c r="H1013" s="75"/>
      <c r="I1013" s="75"/>
      <c r="J1013" s="75"/>
      <c r="K1013" s="75"/>
      <c r="L1013" s="75"/>
      <c r="M1013" s="75"/>
      <c r="N1013" s="75"/>
      <c r="O1013" s="75"/>
      <c r="P1013" s="75"/>
      <c r="Q1013" s="75"/>
      <c r="R1013" s="75"/>
      <c r="S1013" s="75"/>
      <c r="T1013" s="75"/>
      <c r="U1013" s="75"/>
      <c r="V1013" s="75"/>
      <c r="W1013" s="75"/>
      <c r="X1013" s="75"/>
      <c r="Y1013" s="75"/>
      <c r="Z1013" s="75"/>
      <c r="AA1013" s="75"/>
      <c r="AB1013" s="75"/>
      <c r="AC1013" s="75"/>
      <c r="AD1013" s="75"/>
      <c r="AE1013" s="75"/>
      <c r="AF1013" s="75"/>
      <c r="AG1013" s="75"/>
      <c r="AH1013" s="75"/>
      <c r="AI1013" s="75"/>
      <c r="AJ1013" s="75"/>
      <c r="AK1013" s="75"/>
      <c r="AL1013" s="75"/>
      <c r="AM1013" s="75"/>
      <c r="AN1013" s="75"/>
      <c r="AO1013" s="75"/>
      <c r="AP1013" s="75"/>
      <c r="AQ1013" s="75"/>
      <c r="AR1013" s="75"/>
      <c r="AS1013" s="75"/>
      <c r="AT1013" s="75"/>
      <c r="AU1013" s="75"/>
      <c r="AV1013" s="75"/>
      <c r="AW1013" s="75"/>
      <c r="AX1013" s="75"/>
      <c r="AY1013" s="75"/>
      <c r="AZ1013" s="75"/>
      <c r="BA1013" s="75"/>
      <c r="BB1013" s="75"/>
    </row>
  </sheetData>
  <mergeCells count="16921">
    <mergeCell ref="AL334:AM334"/>
    <mergeCell ref="AN334:AO334"/>
    <mergeCell ref="T334:U334"/>
    <mergeCell ref="V334:X334"/>
    <mergeCell ref="Y334:Z334"/>
    <mergeCell ref="AB334:AC334"/>
    <mergeCell ref="AD334:AE334"/>
    <mergeCell ref="AF334:AH334"/>
    <mergeCell ref="AI334:AK334"/>
    <mergeCell ref="AL335:AM335"/>
    <mergeCell ref="AN335:AO335"/>
    <mergeCell ref="T335:U335"/>
    <mergeCell ref="V335:X335"/>
    <mergeCell ref="Y335:Z335"/>
    <mergeCell ref="AB335:AC335"/>
    <mergeCell ref="AD335:AE335"/>
    <mergeCell ref="AF335:AH335"/>
    <mergeCell ref="AI335:AK335"/>
    <mergeCell ref="AL332:AM332"/>
    <mergeCell ref="AN332:AO332"/>
    <mergeCell ref="AP332:AQ332"/>
    <mergeCell ref="AR332:AS332"/>
    <mergeCell ref="AT332:AU332"/>
    <mergeCell ref="AV332:AX332"/>
    <mergeCell ref="AY332:BA332"/>
    <mergeCell ref="T332:U332"/>
    <mergeCell ref="V332:X332"/>
    <mergeCell ref="Y332:Z332"/>
    <mergeCell ref="AB332:AC332"/>
    <mergeCell ref="AD332:AE332"/>
    <mergeCell ref="AF332:AH332"/>
    <mergeCell ref="AI332:AK332"/>
    <mergeCell ref="C332:D332"/>
    <mergeCell ref="E332:F332"/>
    <mergeCell ref="G332:H332"/>
    <mergeCell ref="I332:M332"/>
    <mergeCell ref="N332:O332"/>
    <mergeCell ref="P332:Q332"/>
    <mergeCell ref="R332:S332"/>
    <mergeCell ref="T333:U333"/>
    <mergeCell ref="V333:X333"/>
    <mergeCell ref="Y333:Z333"/>
    <mergeCell ref="AB333:AC333"/>
    <mergeCell ref="AD333:AE333"/>
    <mergeCell ref="AF333:AH333"/>
    <mergeCell ref="AI333:AK333"/>
    <mergeCell ref="AL333:AM333"/>
    <mergeCell ref="AN333:AO333"/>
    <mergeCell ref="AP333:AQ333"/>
    <mergeCell ref="AR333:AS333"/>
    <mergeCell ref="AT333:AU333"/>
    <mergeCell ref="AV333:AX333"/>
    <mergeCell ref="AY333:BA333"/>
    <mergeCell ref="C335:D335"/>
    <mergeCell ref="E335:F335"/>
    <mergeCell ref="G335:H335"/>
    <mergeCell ref="I335:M335"/>
    <mergeCell ref="N335:O335"/>
    <mergeCell ref="P335:Q335"/>
    <mergeCell ref="R335:S335"/>
    <mergeCell ref="AT335:AU335"/>
    <mergeCell ref="AV335:AX335"/>
    <mergeCell ref="AP334:AQ334"/>
    <mergeCell ref="AR334:AS334"/>
    <mergeCell ref="AT334:AU334"/>
    <mergeCell ref="AV334:AX334"/>
    <mergeCell ref="AY334:BA334"/>
    <mergeCell ref="AP335:AQ335"/>
    <mergeCell ref="AR335:AS335"/>
    <mergeCell ref="AY335:BA335"/>
    <mergeCell ref="T337:U337"/>
    <mergeCell ref="V337:X337"/>
    <mergeCell ref="Y337:Z337"/>
    <mergeCell ref="AB337:AC337"/>
    <mergeCell ref="AD337:AE337"/>
    <mergeCell ref="AF337:AH337"/>
    <mergeCell ref="AI337:AK337"/>
    <mergeCell ref="C337:D337"/>
    <mergeCell ref="E337:F337"/>
    <mergeCell ref="G337:H337"/>
    <mergeCell ref="I337:M337"/>
    <mergeCell ref="N337:O337"/>
    <mergeCell ref="P337:Q337"/>
    <mergeCell ref="R337:S337"/>
    <mergeCell ref="AL338:AM338"/>
    <mergeCell ref="AN338:AO338"/>
    <mergeCell ref="T338:U338"/>
    <mergeCell ref="V338:X338"/>
    <mergeCell ref="Y338:Z338"/>
    <mergeCell ref="AB338:AC338"/>
    <mergeCell ref="AD338:AE338"/>
    <mergeCell ref="AF338:AH338"/>
    <mergeCell ref="AI338:AK338"/>
    <mergeCell ref="C333:D333"/>
    <mergeCell ref="E333:F333"/>
    <mergeCell ref="G333:H333"/>
    <mergeCell ref="I333:M333"/>
    <mergeCell ref="N333:O333"/>
    <mergeCell ref="P333:Q333"/>
    <mergeCell ref="R333:S333"/>
    <mergeCell ref="C334:D334"/>
    <mergeCell ref="E334:F334"/>
    <mergeCell ref="G334:H334"/>
    <mergeCell ref="I334:M334"/>
    <mergeCell ref="N334:O334"/>
    <mergeCell ref="P334:Q334"/>
    <mergeCell ref="R334:S334"/>
    <mergeCell ref="AL336:AM336"/>
    <mergeCell ref="AN336:AO336"/>
    <mergeCell ref="AP336:AQ336"/>
    <mergeCell ref="AR336:AS336"/>
    <mergeCell ref="AT336:AU336"/>
    <mergeCell ref="AV336:AX336"/>
    <mergeCell ref="AY336:BA336"/>
    <mergeCell ref="T336:U336"/>
    <mergeCell ref="V336:X336"/>
    <mergeCell ref="Y336:Z336"/>
    <mergeCell ref="AB336:AC336"/>
    <mergeCell ref="AD336:AE336"/>
    <mergeCell ref="AF336:AH336"/>
    <mergeCell ref="AI336:AK336"/>
    <mergeCell ref="C336:D336"/>
    <mergeCell ref="E336:F336"/>
    <mergeCell ref="G336:H336"/>
    <mergeCell ref="I336:M336"/>
    <mergeCell ref="N336:O336"/>
    <mergeCell ref="P336:Q336"/>
    <mergeCell ref="R336:S336"/>
    <mergeCell ref="AP338:AQ338"/>
    <mergeCell ref="AR338:AS338"/>
    <mergeCell ref="AT338:AU338"/>
    <mergeCell ref="AV338:AX338"/>
    <mergeCell ref="AY338:BA338"/>
    <mergeCell ref="AL337:AM337"/>
    <mergeCell ref="AN337:AO337"/>
    <mergeCell ref="AP337:AQ337"/>
    <mergeCell ref="AR337:AS337"/>
    <mergeCell ref="AT337:AU337"/>
    <mergeCell ref="AV337:AX337"/>
    <mergeCell ref="AY337:BA337"/>
    <mergeCell ref="C338:D338"/>
    <mergeCell ref="E338:F338"/>
    <mergeCell ref="G338:H338"/>
    <mergeCell ref="I338:M338"/>
    <mergeCell ref="N338:O338"/>
    <mergeCell ref="P338:Q338"/>
    <mergeCell ref="R338:S338"/>
    <mergeCell ref="AL339:AM339"/>
    <mergeCell ref="AN339:AO339"/>
    <mergeCell ref="AP339:AQ339"/>
    <mergeCell ref="AR339:AS339"/>
    <mergeCell ref="AT339:AU339"/>
    <mergeCell ref="AV339:AX339"/>
    <mergeCell ref="AY339:BA339"/>
    <mergeCell ref="T339:U339"/>
    <mergeCell ref="V339:X339"/>
    <mergeCell ref="Y339:Z339"/>
    <mergeCell ref="AB339:AC339"/>
    <mergeCell ref="AD339:AE339"/>
    <mergeCell ref="AF339:AH339"/>
    <mergeCell ref="AI339:AK339"/>
    <mergeCell ref="C339:D339"/>
    <mergeCell ref="E339:F339"/>
    <mergeCell ref="G339:H339"/>
    <mergeCell ref="I339:M339"/>
    <mergeCell ref="N339:O339"/>
    <mergeCell ref="P339:Q339"/>
    <mergeCell ref="R339:S339"/>
    <mergeCell ref="AL340:AM340"/>
    <mergeCell ref="AN340:AO340"/>
    <mergeCell ref="AP340:AQ340"/>
    <mergeCell ref="AR340:AS340"/>
    <mergeCell ref="AT340:AU340"/>
    <mergeCell ref="AV340:AX340"/>
    <mergeCell ref="AY340:BA340"/>
    <mergeCell ref="T340:U340"/>
    <mergeCell ref="V340:X340"/>
    <mergeCell ref="Y340:Z340"/>
    <mergeCell ref="AB340:AC340"/>
    <mergeCell ref="AD340:AE340"/>
    <mergeCell ref="AF340:AH340"/>
    <mergeCell ref="AI340:AK340"/>
    <mergeCell ref="C340:D340"/>
    <mergeCell ref="E340:F340"/>
    <mergeCell ref="G340:H340"/>
    <mergeCell ref="I340:M340"/>
    <mergeCell ref="N340:O340"/>
    <mergeCell ref="P340:Q340"/>
    <mergeCell ref="R340:S340"/>
    <mergeCell ref="AL343:AM343"/>
    <mergeCell ref="AN343:AO343"/>
    <mergeCell ref="T343:U343"/>
    <mergeCell ref="V343:X343"/>
    <mergeCell ref="Y343:Z343"/>
    <mergeCell ref="AB343:AC343"/>
    <mergeCell ref="AD343:AE343"/>
    <mergeCell ref="AF343:AH343"/>
    <mergeCell ref="AI343:AK343"/>
    <mergeCell ref="AL344:AM344"/>
    <mergeCell ref="AN344:AO344"/>
    <mergeCell ref="T344:U344"/>
    <mergeCell ref="V344:X344"/>
    <mergeCell ref="Y344:Z344"/>
    <mergeCell ref="AB344:AC344"/>
    <mergeCell ref="AD344:AE344"/>
    <mergeCell ref="AF344:AH344"/>
    <mergeCell ref="AI344:AK344"/>
    <mergeCell ref="AL341:AM341"/>
    <mergeCell ref="AN341:AO341"/>
    <mergeCell ref="AP341:AQ341"/>
    <mergeCell ref="AR341:AS341"/>
    <mergeCell ref="AT341:AU341"/>
    <mergeCell ref="AV341:AX341"/>
    <mergeCell ref="AY341:BA341"/>
    <mergeCell ref="T341:U341"/>
    <mergeCell ref="V341:X341"/>
    <mergeCell ref="Y341:Z341"/>
    <mergeCell ref="AB341:AC341"/>
    <mergeCell ref="AD341:AE341"/>
    <mergeCell ref="AF341:AH341"/>
    <mergeCell ref="AI341:AK341"/>
    <mergeCell ref="C341:D341"/>
    <mergeCell ref="E341:F341"/>
    <mergeCell ref="G341:H341"/>
    <mergeCell ref="I341:M341"/>
    <mergeCell ref="N341:O341"/>
    <mergeCell ref="P341:Q341"/>
    <mergeCell ref="R341:S341"/>
    <mergeCell ref="T342:U342"/>
    <mergeCell ref="V342:X342"/>
    <mergeCell ref="Y342:Z342"/>
    <mergeCell ref="AB342:AC342"/>
    <mergeCell ref="AD342:AE342"/>
    <mergeCell ref="AF342:AH342"/>
    <mergeCell ref="AI342:AK342"/>
    <mergeCell ref="AL342:AM342"/>
    <mergeCell ref="AN342:AO342"/>
    <mergeCell ref="AP342:AQ342"/>
    <mergeCell ref="AR342:AS342"/>
    <mergeCell ref="AT342:AU342"/>
    <mergeCell ref="AV342:AX342"/>
    <mergeCell ref="AY342:BA342"/>
    <mergeCell ref="C344:D344"/>
    <mergeCell ref="E344:F344"/>
    <mergeCell ref="G344:H344"/>
    <mergeCell ref="I344:M344"/>
    <mergeCell ref="N344:O344"/>
    <mergeCell ref="P344:Q344"/>
    <mergeCell ref="R344:S344"/>
    <mergeCell ref="AT344:AU344"/>
    <mergeCell ref="AV344:AX344"/>
    <mergeCell ref="AP343:AQ343"/>
    <mergeCell ref="AR343:AS343"/>
    <mergeCell ref="AT343:AU343"/>
    <mergeCell ref="AV343:AX343"/>
    <mergeCell ref="AY343:BA343"/>
    <mergeCell ref="AP344:AQ344"/>
    <mergeCell ref="AR344:AS344"/>
    <mergeCell ref="AY344:BA344"/>
    <mergeCell ref="T346:U346"/>
    <mergeCell ref="V346:X346"/>
    <mergeCell ref="Y346:Z346"/>
    <mergeCell ref="AB346:AC346"/>
    <mergeCell ref="AD346:AE346"/>
    <mergeCell ref="AF346:AH346"/>
    <mergeCell ref="AI346:AK346"/>
    <mergeCell ref="C346:D346"/>
    <mergeCell ref="E346:F346"/>
    <mergeCell ref="G346:H346"/>
    <mergeCell ref="I346:M346"/>
    <mergeCell ref="N346:O346"/>
    <mergeCell ref="P346:Q346"/>
    <mergeCell ref="R346:S346"/>
    <mergeCell ref="AL347:AM347"/>
    <mergeCell ref="AN347:AO347"/>
    <mergeCell ref="T347:U347"/>
    <mergeCell ref="V347:X347"/>
    <mergeCell ref="Y347:Z347"/>
    <mergeCell ref="AB347:AC347"/>
    <mergeCell ref="AD347:AE347"/>
    <mergeCell ref="AF347:AH347"/>
    <mergeCell ref="AI347:AK347"/>
    <mergeCell ref="C342:D342"/>
    <mergeCell ref="E342:F342"/>
    <mergeCell ref="G342:H342"/>
    <mergeCell ref="I342:M342"/>
    <mergeCell ref="N342:O342"/>
    <mergeCell ref="P342:Q342"/>
    <mergeCell ref="R342:S342"/>
    <mergeCell ref="C343:D343"/>
    <mergeCell ref="E343:F343"/>
    <mergeCell ref="G343:H343"/>
    <mergeCell ref="I343:M343"/>
    <mergeCell ref="N343:O343"/>
    <mergeCell ref="P343:Q343"/>
    <mergeCell ref="R343:S343"/>
    <mergeCell ref="AL345:AM345"/>
    <mergeCell ref="AN345:AO345"/>
    <mergeCell ref="AP345:AQ345"/>
    <mergeCell ref="AR345:AS345"/>
    <mergeCell ref="AT345:AU345"/>
    <mergeCell ref="AV345:AX345"/>
    <mergeCell ref="AY345:BA345"/>
    <mergeCell ref="T345:U345"/>
    <mergeCell ref="V345:X345"/>
    <mergeCell ref="Y345:Z345"/>
    <mergeCell ref="AB345:AC345"/>
    <mergeCell ref="AD345:AE345"/>
    <mergeCell ref="AF345:AH345"/>
    <mergeCell ref="AI345:AK345"/>
    <mergeCell ref="C345:D345"/>
    <mergeCell ref="E345:F345"/>
    <mergeCell ref="G345:H345"/>
    <mergeCell ref="I345:M345"/>
    <mergeCell ref="N345:O345"/>
    <mergeCell ref="P345:Q345"/>
    <mergeCell ref="R345:S345"/>
    <mergeCell ref="AP347:AQ347"/>
    <mergeCell ref="AR347:AS347"/>
    <mergeCell ref="AT347:AU347"/>
    <mergeCell ref="AV347:AX347"/>
    <mergeCell ref="AY347:BA347"/>
    <mergeCell ref="AL346:AM346"/>
    <mergeCell ref="AN346:AO346"/>
    <mergeCell ref="AP346:AQ346"/>
    <mergeCell ref="AR346:AS346"/>
    <mergeCell ref="AT346:AU346"/>
    <mergeCell ref="AV346:AX346"/>
    <mergeCell ref="AY346:BA346"/>
    <mergeCell ref="C347:D347"/>
    <mergeCell ref="E347:F347"/>
    <mergeCell ref="G347:H347"/>
    <mergeCell ref="I347:M347"/>
    <mergeCell ref="N347:O347"/>
    <mergeCell ref="P347:Q347"/>
    <mergeCell ref="R347:S347"/>
    <mergeCell ref="AL348:AM348"/>
    <mergeCell ref="AN348:AO348"/>
    <mergeCell ref="AP348:AQ348"/>
    <mergeCell ref="AR348:AS348"/>
    <mergeCell ref="AT348:AU348"/>
    <mergeCell ref="AV348:AX348"/>
    <mergeCell ref="AY348:BA348"/>
    <mergeCell ref="T348:U348"/>
    <mergeCell ref="V348:X348"/>
    <mergeCell ref="Y348:Z348"/>
    <mergeCell ref="AB348:AC348"/>
    <mergeCell ref="AD348:AE348"/>
    <mergeCell ref="AF348:AH348"/>
    <mergeCell ref="AI348:AK348"/>
    <mergeCell ref="C348:D348"/>
    <mergeCell ref="E348:F348"/>
    <mergeCell ref="G348:H348"/>
    <mergeCell ref="I348:M348"/>
    <mergeCell ref="N348:O348"/>
    <mergeCell ref="P348:Q348"/>
    <mergeCell ref="R348:S348"/>
    <mergeCell ref="AL349:AM349"/>
    <mergeCell ref="AN349:AO349"/>
    <mergeCell ref="AP349:AQ349"/>
    <mergeCell ref="AR349:AS349"/>
    <mergeCell ref="AT349:AU349"/>
    <mergeCell ref="AV349:AX349"/>
    <mergeCell ref="AY349:BA349"/>
    <mergeCell ref="T349:U349"/>
    <mergeCell ref="V349:X349"/>
    <mergeCell ref="Y349:Z349"/>
    <mergeCell ref="AB349:AC349"/>
    <mergeCell ref="AD349:AE349"/>
    <mergeCell ref="AF349:AH349"/>
    <mergeCell ref="AI349:AK349"/>
    <mergeCell ref="C349:D349"/>
    <mergeCell ref="E349:F349"/>
    <mergeCell ref="G349:H349"/>
    <mergeCell ref="I349:M349"/>
    <mergeCell ref="N349:O349"/>
    <mergeCell ref="P349:Q349"/>
    <mergeCell ref="R349:S349"/>
    <mergeCell ref="AL352:AM352"/>
    <mergeCell ref="AN352:AO352"/>
    <mergeCell ref="T352:U352"/>
    <mergeCell ref="V352:X352"/>
    <mergeCell ref="Y352:Z352"/>
    <mergeCell ref="AB352:AC352"/>
    <mergeCell ref="AD352:AE352"/>
    <mergeCell ref="AF352:AH352"/>
    <mergeCell ref="AI352:AK352"/>
    <mergeCell ref="AL353:AM353"/>
    <mergeCell ref="AN353:AO353"/>
    <mergeCell ref="T353:U353"/>
    <mergeCell ref="V353:X353"/>
    <mergeCell ref="Y353:Z353"/>
    <mergeCell ref="AB353:AC353"/>
    <mergeCell ref="AD353:AE353"/>
    <mergeCell ref="AF353:AH353"/>
    <mergeCell ref="AI353:AK353"/>
    <mergeCell ref="AL350:AM350"/>
    <mergeCell ref="AN350:AO350"/>
    <mergeCell ref="AP350:AQ350"/>
    <mergeCell ref="AR350:AS350"/>
    <mergeCell ref="AT350:AU350"/>
    <mergeCell ref="AV350:AX350"/>
    <mergeCell ref="AY350:BA350"/>
    <mergeCell ref="T350:U350"/>
    <mergeCell ref="V350:X350"/>
    <mergeCell ref="Y350:Z350"/>
    <mergeCell ref="AB350:AC350"/>
    <mergeCell ref="AD350:AE350"/>
    <mergeCell ref="AF350:AH350"/>
    <mergeCell ref="AI350:AK350"/>
    <mergeCell ref="C350:D350"/>
    <mergeCell ref="E350:F350"/>
    <mergeCell ref="G350:H350"/>
    <mergeCell ref="I350:M350"/>
    <mergeCell ref="N350:O350"/>
    <mergeCell ref="P350:Q350"/>
    <mergeCell ref="R350:S350"/>
    <mergeCell ref="T351:U351"/>
    <mergeCell ref="V351:X351"/>
    <mergeCell ref="Y351:Z351"/>
    <mergeCell ref="AB351:AC351"/>
    <mergeCell ref="AD351:AE351"/>
    <mergeCell ref="AF351:AH351"/>
    <mergeCell ref="AI351:AK351"/>
    <mergeCell ref="AL351:AM351"/>
    <mergeCell ref="AN351:AO351"/>
    <mergeCell ref="AP351:AQ351"/>
    <mergeCell ref="AR351:AS351"/>
    <mergeCell ref="AT351:AU351"/>
    <mergeCell ref="AV351:AX351"/>
    <mergeCell ref="AY351:BA351"/>
    <mergeCell ref="C353:D353"/>
    <mergeCell ref="E353:F353"/>
    <mergeCell ref="G353:H353"/>
    <mergeCell ref="I353:M353"/>
    <mergeCell ref="N353:O353"/>
    <mergeCell ref="P353:Q353"/>
    <mergeCell ref="R353:S353"/>
    <mergeCell ref="AT353:AU353"/>
    <mergeCell ref="AV353:AX353"/>
    <mergeCell ref="AP352:AQ352"/>
    <mergeCell ref="AR352:AS352"/>
    <mergeCell ref="AT352:AU352"/>
    <mergeCell ref="AV352:AX352"/>
    <mergeCell ref="AY352:BA352"/>
    <mergeCell ref="AP353:AQ353"/>
    <mergeCell ref="AR353:AS353"/>
    <mergeCell ref="AY353:BA353"/>
    <mergeCell ref="T355:U355"/>
    <mergeCell ref="V355:X355"/>
    <mergeCell ref="Y355:Z355"/>
    <mergeCell ref="AB355:AC355"/>
    <mergeCell ref="AD355:AE355"/>
    <mergeCell ref="AF355:AH355"/>
    <mergeCell ref="AI355:AK355"/>
    <mergeCell ref="C355:D355"/>
    <mergeCell ref="E355:F355"/>
    <mergeCell ref="G355:H355"/>
    <mergeCell ref="I355:M355"/>
    <mergeCell ref="N355:O355"/>
    <mergeCell ref="P355:Q355"/>
    <mergeCell ref="R355:S355"/>
    <mergeCell ref="AL356:AM356"/>
    <mergeCell ref="AN356:AO356"/>
    <mergeCell ref="T356:U356"/>
    <mergeCell ref="V356:X356"/>
    <mergeCell ref="Y356:Z356"/>
    <mergeCell ref="AB356:AC356"/>
    <mergeCell ref="AD356:AE356"/>
    <mergeCell ref="AF356:AH356"/>
    <mergeCell ref="AI356:AK356"/>
    <mergeCell ref="C351:D351"/>
    <mergeCell ref="E351:F351"/>
    <mergeCell ref="G351:H351"/>
    <mergeCell ref="I351:M351"/>
    <mergeCell ref="N351:O351"/>
    <mergeCell ref="P351:Q351"/>
    <mergeCell ref="R351:S351"/>
    <mergeCell ref="C352:D352"/>
    <mergeCell ref="E352:F352"/>
    <mergeCell ref="G352:H352"/>
    <mergeCell ref="I352:M352"/>
    <mergeCell ref="N352:O352"/>
    <mergeCell ref="P352:Q352"/>
    <mergeCell ref="R352:S352"/>
    <mergeCell ref="AL354:AM354"/>
    <mergeCell ref="AN354:AO354"/>
    <mergeCell ref="AP354:AQ354"/>
    <mergeCell ref="AR354:AS354"/>
    <mergeCell ref="AT354:AU354"/>
    <mergeCell ref="AV354:AX354"/>
    <mergeCell ref="AY354:BA354"/>
    <mergeCell ref="T354:U354"/>
    <mergeCell ref="V354:X354"/>
    <mergeCell ref="Y354:Z354"/>
    <mergeCell ref="AB354:AC354"/>
    <mergeCell ref="AD354:AE354"/>
    <mergeCell ref="AF354:AH354"/>
    <mergeCell ref="AI354:AK354"/>
    <mergeCell ref="C354:D354"/>
    <mergeCell ref="E354:F354"/>
    <mergeCell ref="G354:H354"/>
    <mergeCell ref="I354:M354"/>
    <mergeCell ref="N354:O354"/>
    <mergeCell ref="P354:Q354"/>
    <mergeCell ref="R354:S354"/>
    <mergeCell ref="AP356:AQ356"/>
    <mergeCell ref="AR356:AS356"/>
    <mergeCell ref="AT356:AU356"/>
    <mergeCell ref="AV356:AX356"/>
    <mergeCell ref="AY356:BA356"/>
    <mergeCell ref="AL355:AM355"/>
    <mergeCell ref="AN355:AO355"/>
    <mergeCell ref="AP355:AQ355"/>
    <mergeCell ref="AR355:AS355"/>
    <mergeCell ref="AT355:AU355"/>
    <mergeCell ref="AV355:AX355"/>
    <mergeCell ref="AY355:BA355"/>
    <mergeCell ref="C356:D356"/>
    <mergeCell ref="E356:F356"/>
    <mergeCell ref="G356:H356"/>
    <mergeCell ref="I356:M356"/>
    <mergeCell ref="N356:O356"/>
    <mergeCell ref="P356:Q356"/>
    <mergeCell ref="R356:S356"/>
    <mergeCell ref="AL357:AM357"/>
    <mergeCell ref="AN357:AO357"/>
    <mergeCell ref="AP357:AQ357"/>
    <mergeCell ref="AR357:AS357"/>
    <mergeCell ref="AT357:AU357"/>
    <mergeCell ref="AV357:AX357"/>
    <mergeCell ref="AY357:BA357"/>
    <mergeCell ref="T357:U357"/>
    <mergeCell ref="V357:X357"/>
    <mergeCell ref="Y357:Z357"/>
    <mergeCell ref="AB357:AC357"/>
    <mergeCell ref="AD357:AE357"/>
    <mergeCell ref="AF357:AH357"/>
    <mergeCell ref="AI357:AK357"/>
    <mergeCell ref="C357:D357"/>
    <mergeCell ref="E357:F357"/>
    <mergeCell ref="G357:H357"/>
    <mergeCell ref="I357:M357"/>
    <mergeCell ref="N357:O357"/>
    <mergeCell ref="P357:Q357"/>
    <mergeCell ref="R357:S357"/>
    <mergeCell ref="AL358:AM358"/>
    <mergeCell ref="AN358:AO358"/>
    <mergeCell ref="AP358:AQ358"/>
    <mergeCell ref="AR358:AS358"/>
    <mergeCell ref="AT358:AU358"/>
    <mergeCell ref="AV358:AX358"/>
    <mergeCell ref="AY358:BA358"/>
    <mergeCell ref="T358:U358"/>
    <mergeCell ref="V358:X358"/>
    <mergeCell ref="Y358:Z358"/>
    <mergeCell ref="AB358:AC358"/>
    <mergeCell ref="AD358:AE358"/>
    <mergeCell ref="AF358:AH358"/>
    <mergeCell ref="AI358:AK358"/>
    <mergeCell ref="C358:D358"/>
    <mergeCell ref="E358:F358"/>
    <mergeCell ref="G358:H358"/>
    <mergeCell ref="I358:M358"/>
    <mergeCell ref="N358:O358"/>
    <mergeCell ref="P358:Q358"/>
    <mergeCell ref="R358:S358"/>
    <mergeCell ref="AL361:AM361"/>
    <mergeCell ref="AN361:AO361"/>
    <mergeCell ref="T361:U361"/>
    <mergeCell ref="V361:X361"/>
    <mergeCell ref="Y361:Z361"/>
    <mergeCell ref="AB361:AC361"/>
    <mergeCell ref="AD361:AE361"/>
    <mergeCell ref="AF361:AH361"/>
    <mergeCell ref="AI361:AK361"/>
    <mergeCell ref="AL362:AM362"/>
    <mergeCell ref="AN362:AO362"/>
    <mergeCell ref="T362:U362"/>
    <mergeCell ref="V362:X362"/>
    <mergeCell ref="Y362:Z362"/>
    <mergeCell ref="AB362:AC362"/>
    <mergeCell ref="AD362:AE362"/>
    <mergeCell ref="AF362:AH362"/>
    <mergeCell ref="AI362:AK362"/>
    <mergeCell ref="AL359:AM359"/>
    <mergeCell ref="AN359:AO359"/>
    <mergeCell ref="AP359:AQ359"/>
    <mergeCell ref="AR359:AS359"/>
    <mergeCell ref="AT359:AU359"/>
    <mergeCell ref="AV359:AX359"/>
    <mergeCell ref="AY359:BA359"/>
    <mergeCell ref="T359:U359"/>
    <mergeCell ref="V359:X359"/>
    <mergeCell ref="Y359:Z359"/>
    <mergeCell ref="AB359:AC359"/>
    <mergeCell ref="AD359:AE359"/>
    <mergeCell ref="AF359:AH359"/>
    <mergeCell ref="AI359:AK359"/>
    <mergeCell ref="C359:D359"/>
    <mergeCell ref="E359:F359"/>
    <mergeCell ref="G359:H359"/>
    <mergeCell ref="I359:M359"/>
    <mergeCell ref="N359:O359"/>
    <mergeCell ref="P359:Q359"/>
    <mergeCell ref="R359:S359"/>
    <mergeCell ref="T360:U360"/>
    <mergeCell ref="V360:X360"/>
    <mergeCell ref="Y360:Z360"/>
    <mergeCell ref="AB360:AC360"/>
    <mergeCell ref="AD360:AE360"/>
    <mergeCell ref="AF360:AH360"/>
    <mergeCell ref="AI360:AK360"/>
    <mergeCell ref="AL360:AM360"/>
    <mergeCell ref="AN360:AO360"/>
    <mergeCell ref="AP360:AQ360"/>
    <mergeCell ref="AR360:AS360"/>
    <mergeCell ref="AT360:AU360"/>
    <mergeCell ref="AV360:AX360"/>
    <mergeCell ref="AY360:BA360"/>
    <mergeCell ref="C362:D362"/>
    <mergeCell ref="E362:F362"/>
    <mergeCell ref="G362:H362"/>
    <mergeCell ref="I362:M362"/>
    <mergeCell ref="N362:O362"/>
    <mergeCell ref="P362:Q362"/>
    <mergeCell ref="R362:S362"/>
    <mergeCell ref="AT362:AU362"/>
    <mergeCell ref="AV362:AX362"/>
    <mergeCell ref="AP361:AQ361"/>
    <mergeCell ref="AR361:AS361"/>
    <mergeCell ref="AT361:AU361"/>
    <mergeCell ref="AV361:AX361"/>
    <mergeCell ref="AY361:BA361"/>
    <mergeCell ref="AP362:AQ362"/>
    <mergeCell ref="AR362:AS362"/>
    <mergeCell ref="AY362:BA362"/>
    <mergeCell ref="T364:U364"/>
    <mergeCell ref="V364:X364"/>
    <mergeCell ref="Y364:Z364"/>
    <mergeCell ref="AB364:AC364"/>
    <mergeCell ref="AD364:AE364"/>
    <mergeCell ref="AF364:AH364"/>
    <mergeCell ref="AI364:AK364"/>
    <mergeCell ref="C364:D364"/>
    <mergeCell ref="E364:F364"/>
    <mergeCell ref="G364:H364"/>
    <mergeCell ref="I364:M364"/>
    <mergeCell ref="N364:O364"/>
    <mergeCell ref="P364:Q364"/>
    <mergeCell ref="R364:S364"/>
    <mergeCell ref="AL365:AM365"/>
    <mergeCell ref="AN365:AO365"/>
    <mergeCell ref="T365:U365"/>
    <mergeCell ref="V365:X365"/>
    <mergeCell ref="Y365:Z365"/>
    <mergeCell ref="AB365:AC365"/>
    <mergeCell ref="AD365:AE365"/>
    <mergeCell ref="AF365:AH365"/>
    <mergeCell ref="AI365:AK365"/>
    <mergeCell ref="C360:D360"/>
    <mergeCell ref="E360:F360"/>
    <mergeCell ref="G360:H360"/>
    <mergeCell ref="I360:M360"/>
    <mergeCell ref="N360:O360"/>
    <mergeCell ref="P360:Q360"/>
    <mergeCell ref="R360:S360"/>
    <mergeCell ref="C361:D361"/>
    <mergeCell ref="E361:F361"/>
    <mergeCell ref="G361:H361"/>
    <mergeCell ref="I361:M361"/>
    <mergeCell ref="N361:O361"/>
    <mergeCell ref="P361:Q361"/>
    <mergeCell ref="R361:S361"/>
    <mergeCell ref="AL363:AM363"/>
    <mergeCell ref="AN363:AO363"/>
    <mergeCell ref="AP363:AQ363"/>
    <mergeCell ref="AR363:AS363"/>
    <mergeCell ref="AT363:AU363"/>
    <mergeCell ref="AV363:AX363"/>
    <mergeCell ref="AY363:BA363"/>
    <mergeCell ref="T363:U363"/>
    <mergeCell ref="V363:X363"/>
    <mergeCell ref="Y363:Z363"/>
    <mergeCell ref="AB363:AC363"/>
    <mergeCell ref="AD363:AE363"/>
    <mergeCell ref="AF363:AH363"/>
    <mergeCell ref="AI363:AK363"/>
    <mergeCell ref="C363:D363"/>
    <mergeCell ref="E363:F363"/>
    <mergeCell ref="G363:H363"/>
    <mergeCell ref="I363:M363"/>
    <mergeCell ref="N363:O363"/>
    <mergeCell ref="P363:Q363"/>
    <mergeCell ref="R363:S363"/>
    <mergeCell ref="AP365:AQ365"/>
    <mergeCell ref="AR365:AS365"/>
    <mergeCell ref="AT365:AU365"/>
    <mergeCell ref="AV365:AX365"/>
    <mergeCell ref="AY365:BA365"/>
    <mergeCell ref="AL364:AM364"/>
    <mergeCell ref="AN364:AO364"/>
    <mergeCell ref="AP364:AQ364"/>
    <mergeCell ref="AR364:AS364"/>
    <mergeCell ref="AT364:AU364"/>
    <mergeCell ref="AV364:AX364"/>
    <mergeCell ref="AY364:BA364"/>
    <mergeCell ref="C365:D365"/>
    <mergeCell ref="E365:F365"/>
    <mergeCell ref="G365:H365"/>
    <mergeCell ref="I365:M365"/>
    <mergeCell ref="N365:O365"/>
    <mergeCell ref="P365:Q365"/>
    <mergeCell ref="R365:S365"/>
    <mergeCell ref="AL366:AM366"/>
    <mergeCell ref="AN366:AO366"/>
    <mergeCell ref="AP366:AQ366"/>
    <mergeCell ref="AR366:AS366"/>
    <mergeCell ref="AT366:AU366"/>
    <mergeCell ref="AV366:AX366"/>
    <mergeCell ref="AY366:BA366"/>
    <mergeCell ref="T366:U366"/>
    <mergeCell ref="V366:X366"/>
    <mergeCell ref="Y366:Z366"/>
    <mergeCell ref="AB366:AC366"/>
    <mergeCell ref="AD366:AE366"/>
    <mergeCell ref="AF366:AH366"/>
    <mergeCell ref="AI366:AK366"/>
    <mergeCell ref="C366:D366"/>
    <mergeCell ref="E366:F366"/>
    <mergeCell ref="G366:H366"/>
    <mergeCell ref="I366:M366"/>
    <mergeCell ref="N366:O366"/>
    <mergeCell ref="P366:Q366"/>
    <mergeCell ref="R366:S366"/>
    <mergeCell ref="AL367:AM367"/>
    <mergeCell ref="AN367:AO367"/>
    <mergeCell ref="AP367:AQ367"/>
    <mergeCell ref="AR367:AS367"/>
    <mergeCell ref="AT367:AU367"/>
    <mergeCell ref="AV367:AX367"/>
    <mergeCell ref="AY367:BA367"/>
    <mergeCell ref="T367:U367"/>
    <mergeCell ref="V367:X367"/>
    <mergeCell ref="Y367:Z367"/>
    <mergeCell ref="AB367:AC367"/>
    <mergeCell ref="AD367:AE367"/>
    <mergeCell ref="AF367:AH367"/>
    <mergeCell ref="AI367:AK367"/>
    <mergeCell ref="C367:D367"/>
    <mergeCell ref="E367:F367"/>
    <mergeCell ref="G367:H367"/>
    <mergeCell ref="I367:M367"/>
    <mergeCell ref="N367:O367"/>
    <mergeCell ref="P367:Q367"/>
    <mergeCell ref="R367:S367"/>
    <mergeCell ref="AL370:AM370"/>
    <mergeCell ref="AN370:AO370"/>
    <mergeCell ref="T370:U370"/>
    <mergeCell ref="V370:X370"/>
    <mergeCell ref="Y370:Z370"/>
    <mergeCell ref="AB370:AC370"/>
    <mergeCell ref="AD370:AE370"/>
    <mergeCell ref="AF370:AH370"/>
    <mergeCell ref="AI370:AK370"/>
    <mergeCell ref="AL371:AM371"/>
    <mergeCell ref="AN371:AO371"/>
    <mergeCell ref="T371:U371"/>
    <mergeCell ref="V371:X371"/>
    <mergeCell ref="Y371:Z371"/>
    <mergeCell ref="AB371:AC371"/>
    <mergeCell ref="AD371:AE371"/>
    <mergeCell ref="AF371:AH371"/>
    <mergeCell ref="AI371:AK371"/>
    <mergeCell ref="AL368:AM368"/>
    <mergeCell ref="AN368:AO368"/>
    <mergeCell ref="AP368:AQ368"/>
    <mergeCell ref="AR368:AS368"/>
    <mergeCell ref="AT368:AU368"/>
    <mergeCell ref="AV368:AX368"/>
    <mergeCell ref="AY368:BA368"/>
    <mergeCell ref="T368:U368"/>
    <mergeCell ref="V368:X368"/>
    <mergeCell ref="Y368:Z368"/>
    <mergeCell ref="AB368:AC368"/>
    <mergeCell ref="AD368:AE368"/>
    <mergeCell ref="AF368:AH368"/>
    <mergeCell ref="AI368:AK368"/>
    <mergeCell ref="C368:D368"/>
    <mergeCell ref="E368:F368"/>
    <mergeCell ref="G368:H368"/>
    <mergeCell ref="I368:M368"/>
    <mergeCell ref="N368:O368"/>
    <mergeCell ref="P368:Q368"/>
    <mergeCell ref="R368:S368"/>
    <mergeCell ref="T369:U369"/>
    <mergeCell ref="V369:X369"/>
    <mergeCell ref="Y369:Z369"/>
    <mergeCell ref="AB369:AC369"/>
    <mergeCell ref="AD369:AE369"/>
    <mergeCell ref="AF369:AH369"/>
    <mergeCell ref="AI369:AK369"/>
    <mergeCell ref="AL369:AM369"/>
    <mergeCell ref="AN369:AO369"/>
    <mergeCell ref="AP369:AQ369"/>
    <mergeCell ref="AR369:AS369"/>
    <mergeCell ref="AT369:AU369"/>
    <mergeCell ref="AV369:AX369"/>
    <mergeCell ref="AY369:BA369"/>
    <mergeCell ref="C371:D371"/>
    <mergeCell ref="E371:F371"/>
    <mergeCell ref="G371:H371"/>
    <mergeCell ref="I371:M371"/>
    <mergeCell ref="N371:O371"/>
    <mergeCell ref="P371:Q371"/>
    <mergeCell ref="R371:S371"/>
    <mergeCell ref="AT371:AU371"/>
    <mergeCell ref="AV371:AX371"/>
    <mergeCell ref="AP370:AQ370"/>
    <mergeCell ref="AR370:AS370"/>
    <mergeCell ref="AT370:AU370"/>
    <mergeCell ref="AV370:AX370"/>
    <mergeCell ref="AY370:BA370"/>
    <mergeCell ref="AP371:AQ371"/>
    <mergeCell ref="AR371:AS371"/>
    <mergeCell ref="AY371:BA371"/>
    <mergeCell ref="T373:U373"/>
    <mergeCell ref="V373:X373"/>
    <mergeCell ref="Y373:Z373"/>
    <mergeCell ref="AB373:AC373"/>
    <mergeCell ref="AD373:AE373"/>
    <mergeCell ref="AF373:AH373"/>
    <mergeCell ref="AI373:AK373"/>
    <mergeCell ref="C373:D373"/>
    <mergeCell ref="E373:F373"/>
    <mergeCell ref="G373:H373"/>
    <mergeCell ref="I373:M373"/>
    <mergeCell ref="N373:O373"/>
    <mergeCell ref="P373:Q373"/>
    <mergeCell ref="R373:S373"/>
    <mergeCell ref="AL374:AM374"/>
    <mergeCell ref="AN374:AO374"/>
    <mergeCell ref="T374:U374"/>
    <mergeCell ref="V374:X374"/>
    <mergeCell ref="Y374:Z374"/>
    <mergeCell ref="AB374:AC374"/>
    <mergeCell ref="AD374:AE374"/>
    <mergeCell ref="AF374:AH374"/>
    <mergeCell ref="AI374:AK374"/>
    <mergeCell ref="C369:D369"/>
    <mergeCell ref="E369:F369"/>
    <mergeCell ref="G369:H369"/>
    <mergeCell ref="I369:M369"/>
    <mergeCell ref="N369:O369"/>
    <mergeCell ref="P369:Q369"/>
    <mergeCell ref="R369:S369"/>
    <mergeCell ref="C370:D370"/>
    <mergeCell ref="E370:F370"/>
    <mergeCell ref="G370:H370"/>
    <mergeCell ref="I370:M370"/>
    <mergeCell ref="N370:O370"/>
    <mergeCell ref="P370:Q370"/>
    <mergeCell ref="R370:S370"/>
    <mergeCell ref="AL372:AM372"/>
    <mergeCell ref="AN372:AO372"/>
    <mergeCell ref="AP372:AQ372"/>
    <mergeCell ref="AR372:AS372"/>
    <mergeCell ref="AT372:AU372"/>
    <mergeCell ref="AV372:AX372"/>
    <mergeCell ref="AY372:BA372"/>
    <mergeCell ref="T372:U372"/>
    <mergeCell ref="V372:X372"/>
    <mergeCell ref="Y372:Z372"/>
    <mergeCell ref="AB372:AC372"/>
    <mergeCell ref="AD372:AE372"/>
    <mergeCell ref="AF372:AH372"/>
    <mergeCell ref="AI372:AK372"/>
    <mergeCell ref="C372:D372"/>
    <mergeCell ref="E372:F372"/>
    <mergeCell ref="G372:H372"/>
    <mergeCell ref="I372:M372"/>
    <mergeCell ref="N372:O372"/>
    <mergeCell ref="P372:Q372"/>
    <mergeCell ref="R372:S372"/>
    <mergeCell ref="AP374:AQ374"/>
    <mergeCell ref="AR374:AS374"/>
    <mergeCell ref="AT374:AU374"/>
    <mergeCell ref="AV374:AX374"/>
    <mergeCell ref="AY374:BA374"/>
    <mergeCell ref="AL373:AM373"/>
    <mergeCell ref="AN373:AO373"/>
    <mergeCell ref="AP373:AQ373"/>
    <mergeCell ref="AR373:AS373"/>
    <mergeCell ref="AT373:AU373"/>
    <mergeCell ref="AV373:AX373"/>
    <mergeCell ref="AY373:BA373"/>
    <mergeCell ref="C374:D374"/>
    <mergeCell ref="E374:F374"/>
    <mergeCell ref="G374:H374"/>
    <mergeCell ref="I374:M374"/>
    <mergeCell ref="N374:O374"/>
    <mergeCell ref="P374:Q374"/>
    <mergeCell ref="R374:S374"/>
    <mergeCell ref="AL375:AM375"/>
    <mergeCell ref="AN375:AO375"/>
    <mergeCell ref="AP375:AQ375"/>
    <mergeCell ref="AR375:AS375"/>
    <mergeCell ref="AT375:AU375"/>
    <mergeCell ref="AV375:AX375"/>
    <mergeCell ref="AY375:BA375"/>
    <mergeCell ref="T375:U375"/>
    <mergeCell ref="V375:X375"/>
    <mergeCell ref="Y375:Z375"/>
    <mergeCell ref="AB375:AC375"/>
    <mergeCell ref="AD375:AE375"/>
    <mergeCell ref="AF375:AH375"/>
    <mergeCell ref="AI375:AK375"/>
    <mergeCell ref="C375:D375"/>
    <mergeCell ref="E375:F375"/>
    <mergeCell ref="G375:H375"/>
    <mergeCell ref="I375:M375"/>
    <mergeCell ref="N375:O375"/>
    <mergeCell ref="P375:Q375"/>
    <mergeCell ref="R375:S375"/>
    <mergeCell ref="AL376:AM376"/>
    <mergeCell ref="AN376:AO376"/>
    <mergeCell ref="AP376:AQ376"/>
    <mergeCell ref="AR376:AS376"/>
    <mergeCell ref="AT376:AU376"/>
    <mergeCell ref="AV376:AX376"/>
    <mergeCell ref="AY376:BA376"/>
    <mergeCell ref="T376:U376"/>
    <mergeCell ref="V376:X376"/>
    <mergeCell ref="Y376:Z376"/>
    <mergeCell ref="AB376:AC376"/>
    <mergeCell ref="AD376:AE376"/>
    <mergeCell ref="AF376:AH376"/>
    <mergeCell ref="AI376:AK376"/>
    <mergeCell ref="C376:D376"/>
    <mergeCell ref="E376:F376"/>
    <mergeCell ref="G376:H376"/>
    <mergeCell ref="I376:M376"/>
    <mergeCell ref="N376:O376"/>
    <mergeCell ref="P376:Q376"/>
    <mergeCell ref="R376:S376"/>
    <mergeCell ref="AL379:AM379"/>
    <mergeCell ref="AN379:AO379"/>
    <mergeCell ref="T379:U379"/>
    <mergeCell ref="V379:X379"/>
    <mergeCell ref="Y379:Z379"/>
    <mergeCell ref="AB379:AC379"/>
    <mergeCell ref="AD379:AE379"/>
    <mergeCell ref="AF379:AH379"/>
    <mergeCell ref="AI379:AK379"/>
    <mergeCell ref="AL380:AM380"/>
    <mergeCell ref="AN380:AO380"/>
    <mergeCell ref="T380:U380"/>
    <mergeCell ref="V380:X380"/>
    <mergeCell ref="Y380:Z380"/>
    <mergeCell ref="AB380:AC380"/>
    <mergeCell ref="AD380:AE380"/>
    <mergeCell ref="AF380:AH380"/>
    <mergeCell ref="AI380:AK380"/>
    <mergeCell ref="AL377:AM377"/>
    <mergeCell ref="AN377:AO377"/>
    <mergeCell ref="AP377:AQ377"/>
    <mergeCell ref="AR377:AS377"/>
    <mergeCell ref="AT377:AU377"/>
    <mergeCell ref="AV377:AX377"/>
    <mergeCell ref="AY377:BA377"/>
    <mergeCell ref="T377:U377"/>
    <mergeCell ref="V377:X377"/>
    <mergeCell ref="Y377:Z377"/>
    <mergeCell ref="AB377:AC377"/>
    <mergeCell ref="AD377:AE377"/>
    <mergeCell ref="AF377:AH377"/>
    <mergeCell ref="AI377:AK377"/>
    <mergeCell ref="C377:D377"/>
    <mergeCell ref="E377:F377"/>
    <mergeCell ref="G377:H377"/>
    <mergeCell ref="I377:M377"/>
    <mergeCell ref="N377:O377"/>
    <mergeCell ref="P377:Q377"/>
    <mergeCell ref="R377:S377"/>
    <mergeCell ref="T378:U378"/>
    <mergeCell ref="V378:X378"/>
    <mergeCell ref="Y378:Z378"/>
    <mergeCell ref="AB378:AC378"/>
    <mergeCell ref="AD378:AE378"/>
    <mergeCell ref="AF378:AH378"/>
    <mergeCell ref="AI378:AK378"/>
    <mergeCell ref="AL378:AM378"/>
    <mergeCell ref="AN378:AO378"/>
    <mergeCell ref="AP378:AQ378"/>
    <mergeCell ref="AR378:AS378"/>
    <mergeCell ref="AT378:AU378"/>
    <mergeCell ref="AV378:AX378"/>
    <mergeCell ref="AY378:BA378"/>
    <mergeCell ref="C380:D380"/>
    <mergeCell ref="E380:F380"/>
    <mergeCell ref="G380:H380"/>
    <mergeCell ref="I380:M380"/>
    <mergeCell ref="N380:O380"/>
    <mergeCell ref="P380:Q380"/>
    <mergeCell ref="R380:S380"/>
    <mergeCell ref="AT380:AU380"/>
    <mergeCell ref="AV380:AX380"/>
    <mergeCell ref="AP379:AQ379"/>
    <mergeCell ref="AR379:AS379"/>
    <mergeCell ref="AT379:AU379"/>
    <mergeCell ref="AV379:AX379"/>
    <mergeCell ref="AY379:BA379"/>
    <mergeCell ref="AP380:AQ380"/>
    <mergeCell ref="AR380:AS380"/>
    <mergeCell ref="AY380:BA380"/>
    <mergeCell ref="T382:U382"/>
    <mergeCell ref="V382:X382"/>
    <mergeCell ref="Y382:Z382"/>
    <mergeCell ref="AB382:AC382"/>
    <mergeCell ref="AD382:AE382"/>
    <mergeCell ref="AF382:AH382"/>
    <mergeCell ref="AI382:AK382"/>
    <mergeCell ref="C382:D382"/>
    <mergeCell ref="E382:F382"/>
    <mergeCell ref="G382:H382"/>
    <mergeCell ref="I382:M382"/>
    <mergeCell ref="N382:O382"/>
    <mergeCell ref="P382:Q382"/>
    <mergeCell ref="R382:S382"/>
    <mergeCell ref="AL383:AM383"/>
    <mergeCell ref="AN383:AO383"/>
    <mergeCell ref="T383:U383"/>
    <mergeCell ref="V383:X383"/>
    <mergeCell ref="Y383:Z383"/>
    <mergeCell ref="AB383:AC383"/>
    <mergeCell ref="AD383:AE383"/>
    <mergeCell ref="AF383:AH383"/>
    <mergeCell ref="AI383:AK383"/>
    <mergeCell ref="C378:D378"/>
    <mergeCell ref="E378:F378"/>
    <mergeCell ref="G378:H378"/>
    <mergeCell ref="I378:M378"/>
    <mergeCell ref="N378:O378"/>
    <mergeCell ref="P378:Q378"/>
    <mergeCell ref="R378:S378"/>
    <mergeCell ref="C379:D379"/>
    <mergeCell ref="E379:F379"/>
    <mergeCell ref="G379:H379"/>
    <mergeCell ref="I379:M379"/>
    <mergeCell ref="N379:O379"/>
    <mergeCell ref="P379:Q379"/>
    <mergeCell ref="R379:S379"/>
    <mergeCell ref="AL381:AM381"/>
    <mergeCell ref="AN381:AO381"/>
    <mergeCell ref="AP381:AQ381"/>
    <mergeCell ref="AR381:AS381"/>
    <mergeCell ref="AT381:AU381"/>
    <mergeCell ref="AV381:AX381"/>
    <mergeCell ref="AY381:BA381"/>
    <mergeCell ref="T381:U381"/>
    <mergeCell ref="V381:X381"/>
    <mergeCell ref="Y381:Z381"/>
    <mergeCell ref="AB381:AC381"/>
    <mergeCell ref="AD381:AE381"/>
    <mergeCell ref="AF381:AH381"/>
    <mergeCell ref="AI381:AK381"/>
    <mergeCell ref="C381:D381"/>
    <mergeCell ref="E381:F381"/>
    <mergeCell ref="G381:H381"/>
    <mergeCell ref="I381:M381"/>
    <mergeCell ref="N381:O381"/>
    <mergeCell ref="P381:Q381"/>
    <mergeCell ref="R381:S381"/>
    <mergeCell ref="AP383:AQ383"/>
    <mergeCell ref="AR383:AS383"/>
    <mergeCell ref="AT383:AU383"/>
    <mergeCell ref="AV383:AX383"/>
    <mergeCell ref="AY383:BA383"/>
    <mergeCell ref="AL382:AM382"/>
    <mergeCell ref="AN382:AO382"/>
    <mergeCell ref="AP382:AQ382"/>
    <mergeCell ref="AR382:AS382"/>
    <mergeCell ref="AT382:AU382"/>
    <mergeCell ref="AV382:AX382"/>
    <mergeCell ref="AY382:BA382"/>
    <mergeCell ref="C383:D383"/>
    <mergeCell ref="E383:F383"/>
    <mergeCell ref="G383:H383"/>
    <mergeCell ref="I383:M383"/>
    <mergeCell ref="N383:O383"/>
    <mergeCell ref="P383:Q383"/>
    <mergeCell ref="R383:S383"/>
    <mergeCell ref="AL384:AM384"/>
    <mergeCell ref="AN384:AO384"/>
    <mergeCell ref="AP384:AQ384"/>
    <mergeCell ref="AR384:AS384"/>
    <mergeCell ref="AT384:AU384"/>
    <mergeCell ref="AV384:AX384"/>
    <mergeCell ref="AY384:BA384"/>
    <mergeCell ref="T384:U384"/>
    <mergeCell ref="V384:X384"/>
    <mergeCell ref="Y384:Z384"/>
    <mergeCell ref="AB384:AC384"/>
    <mergeCell ref="AD384:AE384"/>
    <mergeCell ref="AF384:AH384"/>
    <mergeCell ref="AI384:AK384"/>
    <mergeCell ref="C384:D384"/>
    <mergeCell ref="E384:F384"/>
    <mergeCell ref="G384:H384"/>
    <mergeCell ref="I384:M384"/>
    <mergeCell ref="N384:O384"/>
    <mergeCell ref="P384:Q384"/>
    <mergeCell ref="R384:S384"/>
    <mergeCell ref="AL385:AM385"/>
    <mergeCell ref="AN385:AO385"/>
    <mergeCell ref="AP385:AQ385"/>
    <mergeCell ref="AR385:AS385"/>
    <mergeCell ref="AT385:AU385"/>
    <mergeCell ref="AV385:AX385"/>
    <mergeCell ref="AY385:BA385"/>
    <mergeCell ref="T385:U385"/>
    <mergeCell ref="V385:X385"/>
    <mergeCell ref="Y385:Z385"/>
    <mergeCell ref="AB385:AC385"/>
    <mergeCell ref="AD385:AE385"/>
    <mergeCell ref="AF385:AH385"/>
    <mergeCell ref="AI385:AK385"/>
    <mergeCell ref="C385:D385"/>
    <mergeCell ref="E385:F385"/>
    <mergeCell ref="G385:H385"/>
    <mergeCell ref="I385:M385"/>
    <mergeCell ref="N385:O385"/>
    <mergeCell ref="P385:Q385"/>
    <mergeCell ref="R385:S385"/>
    <mergeCell ref="AL388:AM388"/>
    <mergeCell ref="AN388:AO388"/>
    <mergeCell ref="T388:U388"/>
    <mergeCell ref="V388:X388"/>
    <mergeCell ref="Y388:Z388"/>
    <mergeCell ref="AB388:AC388"/>
    <mergeCell ref="AD388:AE388"/>
    <mergeCell ref="AF388:AH388"/>
    <mergeCell ref="AI388:AK388"/>
    <mergeCell ref="AL389:AM389"/>
    <mergeCell ref="AN389:AO389"/>
    <mergeCell ref="T389:U389"/>
    <mergeCell ref="V389:X389"/>
    <mergeCell ref="Y389:Z389"/>
    <mergeCell ref="AB389:AC389"/>
    <mergeCell ref="AD389:AE389"/>
    <mergeCell ref="AF389:AH389"/>
    <mergeCell ref="AI389:AK389"/>
    <mergeCell ref="AL386:AM386"/>
    <mergeCell ref="AN386:AO386"/>
    <mergeCell ref="AP386:AQ386"/>
    <mergeCell ref="AR386:AS386"/>
    <mergeCell ref="AT386:AU386"/>
    <mergeCell ref="AV386:AX386"/>
    <mergeCell ref="AY386:BA386"/>
    <mergeCell ref="T386:U386"/>
    <mergeCell ref="V386:X386"/>
    <mergeCell ref="Y386:Z386"/>
    <mergeCell ref="AB386:AC386"/>
    <mergeCell ref="AD386:AE386"/>
    <mergeCell ref="AF386:AH386"/>
    <mergeCell ref="AI386:AK386"/>
    <mergeCell ref="C386:D386"/>
    <mergeCell ref="E386:F386"/>
    <mergeCell ref="G386:H386"/>
    <mergeCell ref="I386:M386"/>
    <mergeCell ref="N386:O386"/>
    <mergeCell ref="P386:Q386"/>
    <mergeCell ref="R386:S386"/>
    <mergeCell ref="T387:U387"/>
    <mergeCell ref="V387:X387"/>
    <mergeCell ref="Y387:Z387"/>
    <mergeCell ref="AB387:AC387"/>
    <mergeCell ref="AD387:AE387"/>
    <mergeCell ref="AF387:AH387"/>
    <mergeCell ref="AI387:AK387"/>
    <mergeCell ref="AL387:AM387"/>
    <mergeCell ref="AN387:AO387"/>
    <mergeCell ref="AP387:AQ387"/>
    <mergeCell ref="AR387:AS387"/>
    <mergeCell ref="AT387:AU387"/>
    <mergeCell ref="AV387:AX387"/>
    <mergeCell ref="AY387:BA387"/>
    <mergeCell ref="C389:D389"/>
    <mergeCell ref="E389:F389"/>
    <mergeCell ref="G389:H389"/>
    <mergeCell ref="I389:M389"/>
    <mergeCell ref="N389:O389"/>
    <mergeCell ref="P389:Q389"/>
    <mergeCell ref="R389:S389"/>
    <mergeCell ref="AT389:AU389"/>
    <mergeCell ref="AV389:AX389"/>
    <mergeCell ref="AP388:AQ388"/>
    <mergeCell ref="AR388:AS388"/>
    <mergeCell ref="AT388:AU388"/>
    <mergeCell ref="AV388:AX388"/>
    <mergeCell ref="AY388:BA388"/>
    <mergeCell ref="AP389:AQ389"/>
    <mergeCell ref="AR389:AS389"/>
    <mergeCell ref="AY389:BA389"/>
    <mergeCell ref="T391:U391"/>
    <mergeCell ref="V391:X391"/>
    <mergeCell ref="Y391:Z391"/>
    <mergeCell ref="AB391:AC391"/>
    <mergeCell ref="AD391:AE391"/>
    <mergeCell ref="AF391:AH391"/>
    <mergeCell ref="AI391:AK391"/>
    <mergeCell ref="C391:D391"/>
    <mergeCell ref="E391:F391"/>
    <mergeCell ref="G391:H391"/>
    <mergeCell ref="I391:M391"/>
    <mergeCell ref="N391:O391"/>
    <mergeCell ref="P391:Q391"/>
    <mergeCell ref="R391:S391"/>
    <mergeCell ref="AL392:AM392"/>
    <mergeCell ref="AN392:AO392"/>
    <mergeCell ref="T392:U392"/>
    <mergeCell ref="V392:X392"/>
    <mergeCell ref="Y392:Z392"/>
    <mergeCell ref="AB392:AC392"/>
    <mergeCell ref="AD392:AE392"/>
    <mergeCell ref="AF392:AH392"/>
    <mergeCell ref="AI392:AK392"/>
    <mergeCell ref="C387:D387"/>
    <mergeCell ref="E387:F387"/>
    <mergeCell ref="G387:H387"/>
    <mergeCell ref="I387:M387"/>
    <mergeCell ref="N387:O387"/>
    <mergeCell ref="P387:Q387"/>
    <mergeCell ref="R387:S387"/>
    <mergeCell ref="C388:D388"/>
    <mergeCell ref="E388:F388"/>
    <mergeCell ref="G388:H388"/>
    <mergeCell ref="I388:M388"/>
    <mergeCell ref="N388:O388"/>
    <mergeCell ref="P388:Q388"/>
    <mergeCell ref="R388:S388"/>
    <mergeCell ref="AL390:AM390"/>
    <mergeCell ref="AN390:AO390"/>
    <mergeCell ref="AP390:AQ390"/>
    <mergeCell ref="AR390:AS390"/>
    <mergeCell ref="AT390:AU390"/>
    <mergeCell ref="AV390:AX390"/>
    <mergeCell ref="AY390:BA390"/>
    <mergeCell ref="T390:U390"/>
    <mergeCell ref="V390:X390"/>
    <mergeCell ref="Y390:Z390"/>
    <mergeCell ref="AB390:AC390"/>
    <mergeCell ref="AD390:AE390"/>
    <mergeCell ref="AF390:AH390"/>
    <mergeCell ref="AI390:AK390"/>
    <mergeCell ref="C390:D390"/>
    <mergeCell ref="E390:F390"/>
    <mergeCell ref="G390:H390"/>
    <mergeCell ref="I390:M390"/>
    <mergeCell ref="N390:O390"/>
    <mergeCell ref="P390:Q390"/>
    <mergeCell ref="R390:S390"/>
    <mergeCell ref="AP392:AQ392"/>
    <mergeCell ref="AR392:AS392"/>
    <mergeCell ref="AT392:AU392"/>
    <mergeCell ref="AV392:AX392"/>
    <mergeCell ref="AY392:BA392"/>
    <mergeCell ref="AL391:AM391"/>
    <mergeCell ref="AN391:AO391"/>
    <mergeCell ref="AP391:AQ391"/>
    <mergeCell ref="AR391:AS391"/>
    <mergeCell ref="AT391:AU391"/>
    <mergeCell ref="AV391:AX391"/>
    <mergeCell ref="AY391:BA391"/>
    <mergeCell ref="C392:D392"/>
    <mergeCell ref="E392:F392"/>
    <mergeCell ref="G392:H392"/>
    <mergeCell ref="I392:M392"/>
    <mergeCell ref="N392:O392"/>
    <mergeCell ref="P392:Q392"/>
    <mergeCell ref="R392:S392"/>
    <mergeCell ref="AL393:AM393"/>
    <mergeCell ref="AN393:AO393"/>
    <mergeCell ref="AP393:AQ393"/>
    <mergeCell ref="AR393:AS393"/>
    <mergeCell ref="AT393:AU393"/>
    <mergeCell ref="AV393:AX393"/>
    <mergeCell ref="AY393:BA393"/>
    <mergeCell ref="T393:U393"/>
    <mergeCell ref="V393:X393"/>
    <mergeCell ref="Y393:Z393"/>
    <mergeCell ref="AB393:AC393"/>
    <mergeCell ref="AD393:AE393"/>
    <mergeCell ref="AF393:AH393"/>
    <mergeCell ref="AI393:AK393"/>
    <mergeCell ref="C393:D393"/>
    <mergeCell ref="E393:F393"/>
    <mergeCell ref="G393:H393"/>
    <mergeCell ref="I393:M393"/>
    <mergeCell ref="N393:O393"/>
    <mergeCell ref="P393:Q393"/>
    <mergeCell ref="R393:S393"/>
    <mergeCell ref="AL394:AM394"/>
    <mergeCell ref="AN394:AO394"/>
    <mergeCell ref="AP394:AQ394"/>
    <mergeCell ref="AR394:AS394"/>
    <mergeCell ref="AT394:AU394"/>
    <mergeCell ref="AV394:AX394"/>
    <mergeCell ref="AY394:BA394"/>
    <mergeCell ref="T394:U394"/>
    <mergeCell ref="V394:X394"/>
    <mergeCell ref="Y394:Z394"/>
    <mergeCell ref="AB394:AC394"/>
    <mergeCell ref="AD394:AE394"/>
    <mergeCell ref="AF394:AH394"/>
    <mergeCell ref="AI394:AK394"/>
    <mergeCell ref="C394:D394"/>
    <mergeCell ref="E394:F394"/>
    <mergeCell ref="G394:H394"/>
    <mergeCell ref="I394:M394"/>
    <mergeCell ref="N394:O394"/>
    <mergeCell ref="P394:Q394"/>
    <mergeCell ref="R394:S394"/>
    <mergeCell ref="AL397:AM397"/>
    <mergeCell ref="AN397:AO397"/>
    <mergeCell ref="T397:U397"/>
    <mergeCell ref="V397:X397"/>
    <mergeCell ref="Y397:Z397"/>
    <mergeCell ref="AB397:AC397"/>
    <mergeCell ref="AD397:AE397"/>
    <mergeCell ref="AF397:AH397"/>
    <mergeCell ref="AI397:AK397"/>
    <mergeCell ref="AL398:AM398"/>
    <mergeCell ref="AN398:AO398"/>
    <mergeCell ref="T398:U398"/>
    <mergeCell ref="V398:X398"/>
    <mergeCell ref="Y398:Z398"/>
    <mergeCell ref="AB398:AC398"/>
    <mergeCell ref="AD398:AE398"/>
    <mergeCell ref="AF398:AH398"/>
    <mergeCell ref="AI398:AK398"/>
    <mergeCell ref="AL395:AM395"/>
    <mergeCell ref="AN395:AO395"/>
    <mergeCell ref="AP395:AQ395"/>
    <mergeCell ref="AR395:AS395"/>
    <mergeCell ref="AT395:AU395"/>
    <mergeCell ref="AV395:AX395"/>
    <mergeCell ref="AY395:BA395"/>
    <mergeCell ref="T395:U395"/>
    <mergeCell ref="V395:X395"/>
    <mergeCell ref="Y395:Z395"/>
    <mergeCell ref="AB395:AC395"/>
    <mergeCell ref="AD395:AE395"/>
    <mergeCell ref="AF395:AH395"/>
    <mergeCell ref="AI395:AK395"/>
    <mergeCell ref="C395:D395"/>
    <mergeCell ref="E395:F395"/>
    <mergeCell ref="G395:H395"/>
    <mergeCell ref="I395:M395"/>
    <mergeCell ref="N395:O395"/>
    <mergeCell ref="P395:Q395"/>
    <mergeCell ref="R395:S395"/>
    <mergeCell ref="T396:U396"/>
    <mergeCell ref="V396:X396"/>
    <mergeCell ref="Y396:Z396"/>
    <mergeCell ref="AB396:AC396"/>
    <mergeCell ref="AD396:AE396"/>
    <mergeCell ref="AF396:AH396"/>
    <mergeCell ref="AI396:AK396"/>
    <mergeCell ref="AL396:AM396"/>
    <mergeCell ref="AN396:AO396"/>
    <mergeCell ref="AP396:AQ396"/>
    <mergeCell ref="AR396:AS396"/>
    <mergeCell ref="AT396:AU396"/>
    <mergeCell ref="AV396:AX396"/>
    <mergeCell ref="AY396:BA396"/>
    <mergeCell ref="C398:D398"/>
    <mergeCell ref="E398:F398"/>
    <mergeCell ref="G398:H398"/>
    <mergeCell ref="I398:M398"/>
    <mergeCell ref="N398:O398"/>
    <mergeCell ref="P398:Q398"/>
    <mergeCell ref="R398:S398"/>
    <mergeCell ref="AT398:AU398"/>
    <mergeCell ref="AV398:AX398"/>
    <mergeCell ref="AP397:AQ397"/>
    <mergeCell ref="AR397:AS397"/>
    <mergeCell ref="AT397:AU397"/>
    <mergeCell ref="AV397:AX397"/>
    <mergeCell ref="AY397:BA397"/>
    <mergeCell ref="AP398:AQ398"/>
    <mergeCell ref="AR398:AS398"/>
    <mergeCell ref="AY398:BA398"/>
    <mergeCell ref="T400:U400"/>
    <mergeCell ref="V400:X400"/>
    <mergeCell ref="Y400:Z400"/>
    <mergeCell ref="AB400:AC400"/>
    <mergeCell ref="AD400:AE400"/>
    <mergeCell ref="AF400:AH400"/>
    <mergeCell ref="AI400:AK400"/>
    <mergeCell ref="C400:D400"/>
    <mergeCell ref="E400:F400"/>
    <mergeCell ref="G400:H400"/>
    <mergeCell ref="I400:M400"/>
    <mergeCell ref="N400:O400"/>
    <mergeCell ref="P400:Q400"/>
    <mergeCell ref="R400:S400"/>
    <mergeCell ref="AL401:AM401"/>
    <mergeCell ref="AN401:AO401"/>
    <mergeCell ref="T401:U401"/>
    <mergeCell ref="V401:X401"/>
    <mergeCell ref="Y401:Z401"/>
    <mergeCell ref="AB401:AC401"/>
    <mergeCell ref="AD401:AE401"/>
    <mergeCell ref="AF401:AH401"/>
    <mergeCell ref="AI401:AK401"/>
    <mergeCell ref="C396:D396"/>
    <mergeCell ref="E396:F396"/>
    <mergeCell ref="G396:H396"/>
    <mergeCell ref="I396:M396"/>
    <mergeCell ref="N396:O396"/>
    <mergeCell ref="P396:Q396"/>
    <mergeCell ref="R396:S396"/>
    <mergeCell ref="C397:D397"/>
    <mergeCell ref="E397:F397"/>
    <mergeCell ref="G397:H397"/>
    <mergeCell ref="I397:M397"/>
    <mergeCell ref="N397:O397"/>
    <mergeCell ref="P397:Q397"/>
    <mergeCell ref="R397:S397"/>
    <mergeCell ref="AL399:AM399"/>
    <mergeCell ref="AN399:AO399"/>
    <mergeCell ref="AP399:AQ399"/>
    <mergeCell ref="AR399:AS399"/>
    <mergeCell ref="AT399:AU399"/>
    <mergeCell ref="AV399:AX399"/>
    <mergeCell ref="AY399:BA399"/>
    <mergeCell ref="T399:U399"/>
    <mergeCell ref="V399:X399"/>
    <mergeCell ref="Y399:Z399"/>
    <mergeCell ref="AB399:AC399"/>
    <mergeCell ref="AD399:AE399"/>
    <mergeCell ref="AF399:AH399"/>
    <mergeCell ref="AI399:AK399"/>
    <mergeCell ref="C399:D399"/>
    <mergeCell ref="E399:F399"/>
    <mergeCell ref="G399:H399"/>
    <mergeCell ref="I399:M399"/>
    <mergeCell ref="N399:O399"/>
    <mergeCell ref="P399:Q399"/>
    <mergeCell ref="R399:S399"/>
    <mergeCell ref="AP401:AQ401"/>
    <mergeCell ref="AR401:AS401"/>
    <mergeCell ref="AT401:AU401"/>
    <mergeCell ref="AV401:AX401"/>
    <mergeCell ref="AY401:BA401"/>
    <mergeCell ref="AL400:AM400"/>
    <mergeCell ref="AN400:AO400"/>
    <mergeCell ref="AP400:AQ400"/>
    <mergeCell ref="AR400:AS400"/>
    <mergeCell ref="AT400:AU400"/>
    <mergeCell ref="AV400:AX400"/>
    <mergeCell ref="AY400:BA400"/>
    <mergeCell ref="C401:D401"/>
    <mergeCell ref="E401:F401"/>
    <mergeCell ref="G401:H401"/>
    <mergeCell ref="I401:M401"/>
    <mergeCell ref="N401:O401"/>
    <mergeCell ref="P401:Q401"/>
    <mergeCell ref="R401:S401"/>
    <mergeCell ref="AL402:AM402"/>
    <mergeCell ref="AN402:AO402"/>
    <mergeCell ref="AP402:AQ402"/>
    <mergeCell ref="AR402:AS402"/>
    <mergeCell ref="AT402:AU402"/>
    <mergeCell ref="AV402:AX402"/>
    <mergeCell ref="AY402:BA402"/>
    <mergeCell ref="T402:U402"/>
    <mergeCell ref="V402:X402"/>
    <mergeCell ref="Y402:Z402"/>
    <mergeCell ref="AB402:AC402"/>
    <mergeCell ref="AD402:AE402"/>
    <mergeCell ref="AF402:AH402"/>
    <mergeCell ref="AI402:AK402"/>
    <mergeCell ref="C402:D402"/>
    <mergeCell ref="E402:F402"/>
    <mergeCell ref="G402:H402"/>
    <mergeCell ref="I402:M402"/>
    <mergeCell ref="N402:O402"/>
    <mergeCell ref="P402:Q402"/>
    <mergeCell ref="R402:S402"/>
    <mergeCell ref="AL403:AM403"/>
    <mergeCell ref="AN403:AO403"/>
    <mergeCell ref="AP403:AQ403"/>
    <mergeCell ref="AR403:AS403"/>
    <mergeCell ref="AT403:AU403"/>
    <mergeCell ref="AV403:AX403"/>
    <mergeCell ref="AY403:BA403"/>
    <mergeCell ref="T403:U403"/>
    <mergeCell ref="V403:X403"/>
    <mergeCell ref="Y403:Z403"/>
    <mergeCell ref="AB403:AC403"/>
    <mergeCell ref="AD403:AE403"/>
    <mergeCell ref="AF403:AH403"/>
    <mergeCell ref="AI403:AK403"/>
    <mergeCell ref="C403:D403"/>
    <mergeCell ref="E403:F403"/>
    <mergeCell ref="G403:H403"/>
    <mergeCell ref="I403:M403"/>
    <mergeCell ref="N403:O403"/>
    <mergeCell ref="P403:Q403"/>
    <mergeCell ref="R403:S403"/>
    <mergeCell ref="AL406:AM406"/>
    <mergeCell ref="AN406:AO406"/>
    <mergeCell ref="T406:U406"/>
    <mergeCell ref="V406:X406"/>
    <mergeCell ref="Y406:Z406"/>
    <mergeCell ref="AB406:AC406"/>
    <mergeCell ref="AD406:AE406"/>
    <mergeCell ref="AF406:AH406"/>
    <mergeCell ref="AI406:AK406"/>
    <mergeCell ref="AL407:AM407"/>
    <mergeCell ref="AN407:AO407"/>
    <mergeCell ref="T407:U407"/>
    <mergeCell ref="V407:X407"/>
    <mergeCell ref="Y407:Z407"/>
    <mergeCell ref="AB407:AC407"/>
    <mergeCell ref="AD407:AE407"/>
    <mergeCell ref="AF407:AH407"/>
    <mergeCell ref="AI407:AK407"/>
    <mergeCell ref="AL404:AM404"/>
    <mergeCell ref="AN404:AO404"/>
    <mergeCell ref="AP404:AQ404"/>
    <mergeCell ref="AR404:AS404"/>
    <mergeCell ref="AT404:AU404"/>
    <mergeCell ref="AV404:AX404"/>
    <mergeCell ref="AY404:BA404"/>
    <mergeCell ref="T404:U404"/>
    <mergeCell ref="V404:X404"/>
    <mergeCell ref="Y404:Z404"/>
    <mergeCell ref="AB404:AC404"/>
    <mergeCell ref="AD404:AE404"/>
    <mergeCell ref="AF404:AH404"/>
    <mergeCell ref="AI404:AK404"/>
    <mergeCell ref="C404:D404"/>
    <mergeCell ref="E404:F404"/>
    <mergeCell ref="G404:H404"/>
    <mergeCell ref="I404:M404"/>
    <mergeCell ref="N404:O404"/>
    <mergeCell ref="P404:Q404"/>
    <mergeCell ref="R404:S404"/>
    <mergeCell ref="T405:U405"/>
    <mergeCell ref="V405:X405"/>
    <mergeCell ref="Y405:Z405"/>
    <mergeCell ref="AB405:AC405"/>
    <mergeCell ref="AD405:AE405"/>
    <mergeCell ref="AF405:AH405"/>
    <mergeCell ref="AI405:AK405"/>
    <mergeCell ref="AL405:AM405"/>
    <mergeCell ref="AN405:AO405"/>
    <mergeCell ref="AP405:AQ405"/>
    <mergeCell ref="AR405:AS405"/>
    <mergeCell ref="AT405:AU405"/>
    <mergeCell ref="AV405:AX405"/>
    <mergeCell ref="AY405:BA405"/>
    <mergeCell ref="C407:D407"/>
    <mergeCell ref="E407:F407"/>
    <mergeCell ref="G407:H407"/>
    <mergeCell ref="I407:M407"/>
    <mergeCell ref="N407:O407"/>
    <mergeCell ref="P407:Q407"/>
    <mergeCell ref="R407:S407"/>
    <mergeCell ref="AT407:AU407"/>
    <mergeCell ref="AV407:AX407"/>
    <mergeCell ref="AP406:AQ406"/>
    <mergeCell ref="AR406:AS406"/>
    <mergeCell ref="AT406:AU406"/>
    <mergeCell ref="AV406:AX406"/>
    <mergeCell ref="AY406:BA406"/>
    <mergeCell ref="AP407:AQ407"/>
    <mergeCell ref="AR407:AS407"/>
    <mergeCell ref="AY407:BA407"/>
    <mergeCell ref="T409:U409"/>
    <mergeCell ref="V409:X409"/>
    <mergeCell ref="Y409:Z409"/>
    <mergeCell ref="AB409:AC409"/>
    <mergeCell ref="AD409:AE409"/>
    <mergeCell ref="AF409:AH409"/>
    <mergeCell ref="AI409:AK409"/>
    <mergeCell ref="C409:D409"/>
    <mergeCell ref="E409:F409"/>
    <mergeCell ref="G409:H409"/>
    <mergeCell ref="I409:M409"/>
    <mergeCell ref="N409:O409"/>
    <mergeCell ref="P409:Q409"/>
    <mergeCell ref="R409:S409"/>
    <mergeCell ref="AL410:AM410"/>
    <mergeCell ref="AN410:AO410"/>
    <mergeCell ref="T410:U410"/>
    <mergeCell ref="V410:X410"/>
    <mergeCell ref="Y410:Z410"/>
    <mergeCell ref="AB410:AC410"/>
    <mergeCell ref="AD410:AE410"/>
    <mergeCell ref="AF410:AH410"/>
    <mergeCell ref="AI410:AK410"/>
    <mergeCell ref="C405:D405"/>
    <mergeCell ref="E405:F405"/>
    <mergeCell ref="G405:H405"/>
    <mergeCell ref="I405:M405"/>
    <mergeCell ref="N405:O405"/>
    <mergeCell ref="P405:Q405"/>
    <mergeCell ref="R405:S405"/>
    <mergeCell ref="C406:D406"/>
    <mergeCell ref="E406:F406"/>
    <mergeCell ref="G406:H406"/>
    <mergeCell ref="I406:M406"/>
    <mergeCell ref="N406:O406"/>
    <mergeCell ref="P406:Q406"/>
    <mergeCell ref="R406:S406"/>
    <mergeCell ref="AL408:AM408"/>
    <mergeCell ref="AN408:AO408"/>
    <mergeCell ref="AP408:AQ408"/>
    <mergeCell ref="AR408:AS408"/>
    <mergeCell ref="AT408:AU408"/>
    <mergeCell ref="AV408:AX408"/>
    <mergeCell ref="AY408:BA408"/>
    <mergeCell ref="T408:U408"/>
    <mergeCell ref="V408:X408"/>
    <mergeCell ref="Y408:Z408"/>
    <mergeCell ref="AB408:AC408"/>
    <mergeCell ref="AD408:AE408"/>
    <mergeCell ref="AF408:AH408"/>
    <mergeCell ref="AI408:AK408"/>
    <mergeCell ref="C408:D408"/>
    <mergeCell ref="E408:F408"/>
    <mergeCell ref="G408:H408"/>
    <mergeCell ref="I408:M408"/>
    <mergeCell ref="N408:O408"/>
    <mergeCell ref="P408:Q408"/>
    <mergeCell ref="R408:S408"/>
    <mergeCell ref="AP410:AQ410"/>
    <mergeCell ref="AR410:AS410"/>
    <mergeCell ref="AT410:AU410"/>
    <mergeCell ref="AV410:AX410"/>
    <mergeCell ref="AY410:BA410"/>
    <mergeCell ref="AL409:AM409"/>
    <mergeCell ref="AN409:AO409"/>
    <mergeCell ref="AP409:AQ409"/>
    <mergeCell ref="AR409:AS409"/>
    <mergeCell ref="AT409:AU409"/>
    <mergeCell ref="AV409:AX409"/>
    <mergeCell ref="AY409:BA409"/>
    <mergeCell ref="C410:D410"/>
    <mergeCell ref="E410:F410"/>
    <mergeCell ref="G410:H410"/>
    <mergeCell ref="I410:M410"/>
    <mergeCell ref="N410:O410"/>
    <mergeCell ref="P410:Q410"/>
    <mergeCell ref="R410:S410"/>
    <mergeCell ref="AL411:AM411"/>
    <mergeCell ref="AN411:AO411"/>
    <mergeCell ref="AP411:AQ411"/>
    <mergeCell ref="AR411:AS411"/>
    <mergeCell ref="AT411:AU411"/>
    <mergeCell ref="AV411:AX411"/>
    <mergeCell ref="AY411:BA411"/>
    <mergeCell ref="T411:U411"/>
    <mergeCell ref="V411:X411"/>
    <mergeCell ref="Y411:Z411"/>
    <mergeCell ref="AB411:AC411"/>
    <mergeCell ref="AD411:AE411"/>
    <mergeCell ref="AF411:AH411"/>
    <mergeCell ref="AI411:AK411"/>
    <mergeCell ref="C411:D411"/>
    <mergeCell ref="E411:F411"/>
    <mergeCell ref="G411:H411"/>
    <mergeCell ref="I411:M411"/>
    <mergeCell ref="N411:O411"/>
    <mergeCell ref="P411:Q411"/>
    <mergeCell ref="R411:S411"/>
    <mergeCell ref="AL412:AM412"/>
    <mergeCell ref="AN412:AO412"/>
    <mergeCell ref="AP412:AQ412"/>
    <mergeCell ref="AR412:AS412"/>
    <mergeCell ref="AT412:AU412"/>
    <mergeCell ref="AV412:AX412"/>
    <mergeCell ref="AY412:BA412"/>
    <mergeCell ref="T412:U412"/>
    <mergeCell ref="V412:X412"/>
    <mergeCell ref="Y412:Z412"/>
    <mergeCell ref="AB412:AC412"/>
    <mergeCell ref="AD412:AE412"/>
    <mergeCell ref="AF412:AH412"/>
    <mergeCell ref="AI412:AK412"/>
    <mergeCell ref="C412:D412"/>
    <mergeCell ref="E412:F412"/>
    <mergeCell ref="G412:H412"/>
    <mergeCell ref="I412:M412"/>
    <mergeCell ref="N412:O412"/>
    <mergeCell ref="P412:Q412"/>
    <mergeCell ref="R412:S412"/>
    <mergeCell ref="AL415:AM415"/>
    <mergeCell ref="AN415:AO415"/>
    <mergeCell ref="T415:U415"/>
    <mergeCell ref="V415:X415"/>
    <mergeCell ref="Y415:Z415"/>
    <mergeCell ref="AB415:AC415"/>
    <mergeCell ref="AD415:AE415"/>
    <mergeCell ref="AF415:AH415"/>
    <mergeCell ref="AI415:AK415"/>
    <mergeCell ref="AL416:AM416"/>
    <mergeCell ref="AN416:AO416"/>
    <mergeCell ref="T416:U416"/>
    <mergeCell ref="V416:X416"/>
    <mergeCell ref="Y416:Z416"/>
    <mergeCell ref="AB416:AC416"/>
    <mergeCell ref="AD416:AE416"/>
    <mergeCell ref="AF416:AH416"/>
    <mergeCell ref="AI416:AK416"/>
    <mergeCell ref="AL413:AM413"/>
    <mergeCell ref="AN413:AO413"/>
    <mergeCell ref="AP413:AQ413"/>
    <mergeCell ref="AR413:AS413"/>
    <mergeCell ref="AT413:AU413"/>
    <mergeCell ref="AV413:AX413"/>
    <mergeCell ref="AY413:BA413"/>
    <mergeCell ref="T413:U413"/>
    <mergeCell ref="V413:X413"/>
    <mergeCell ref="Y413:Z413"/>
    <mergeCell ref="AB413:AC413"/>
    <mergeCell ref="AD413:AE413"/>
    <mergeCell ref="AF413:AH413"/>
    <mergeCell ref="AI413:AK413"/>
    <mergeCell ref="C413:D413"/>
    <mergeCell ref="E413:F413"/>
    <mergeCell ref="G413:H413"/>
    <mergeCell ref="I413:M413"/>
    <mergeCell ref="N413:O413"/>
    <mergeCell ref="P413:Q413"/>
    <mergeCell ref="R413:S413"/>
    <mergeCell ref="T414:U414"/>
    <mergeCell ref="V414:X414"/>
    <mergeCell ref="Y414:Z414"/>
    <mergeCell ref="AB414:AC414"/>
    <mergeCell ref="AD414:AE414"/>
    <mergeCell ref="AF414:AH414"/>
    <mergeCell ref="AI414:AK414"/>
    <mergeCell ref="AL414:AM414"/>
    <mergeCell ref="AN414:AO414"/>
    <mergeCell ref="AP414:AQ414"/>
    <mergeCell ref="AR414:AS414"/>
    <mergeCell ref="AT414:AU414"/>
    <mergeCell ref="AV414:AX414"/>
    <mergeCell ref="AY414:BA414"/>
    <mergeCell ref="C416:D416"/>
    <mergeCell ref="E416:F416"/>
    <mergeCell ref="G416:H416"/>
    <mergeCell ref="I416:M416"/>
    <mergeCell ref="N416:O416"/>
    <mergeCell ref="P416:Q416"/>
    <mergeCell ref="R416:S416"/>
    <mergeCell ref="AT416:AU416"/>
    <mergeCell ref="AV416:AX416"/>
    <mergeCell ref="AP415:AQ415"/>
    <mergeCell ref="AR415:AS415"/>
    <mergeCell ref="AT415:AU415"/>
    <mergeCell ref="AV415:AX415"/>
    <mergeCell ref="AY415:BA415"/>
    <mergeCell ref="AP416:AQ416"/>
    <mergeCell ref="AR416:AS416"/>
    <mergeCell ref="AY416:BA416"/>
    <mergeCell ref="T418:U418"/>
    <mergeCell ref="V418:X418"/>
    <mergeCell ref="Y418:Z418"/>
    <mergeCell ref="AB418:AC418"/>
    <mergeCell ref="AD418:AE418"/>
    <mergeCell ref="AF418:AH418"/>
    <mergeCell ref="AI418:AK418"/>
    <mergeCell ref="C418:D418"/>
    <mergeCell ref="E418:F418"/>
    <mergeCell ref="G418:H418"/>
    <mergeCell ref="I418:M418"/>
    <mergeCell ref="N418:O418"/>
    <mergeCell ref="P418:Q418"/>
    <mergeCell ref="R418:S418"/>
    <mergeCell ref="AL419:AM419"/>
    <mergeCell ref="AN419:AO419"/>
    <mergeCell ref="T419:U419"/>
    <mergeCell ref="V419:X419"/>
    <mergeCell ref="Y419:Z419"/>
    <mergeCell ref="AB419:AC419"/>
    <mergeCell ref="AD419:AE419"/>
    <mergeCell ref="AF419:AH419"/>
    <mergeCell ref="AI419:AK419"/>
    <mergeCell ref="C414:D414"/>
    <mergeCell ref="E414:F414"/>
    <mergeCell ref="G414:H414"/>
    <mergeCell ref="I414:M414"/>
    <mergeCell ref="N414:O414"/>
    <mergeCell ref="P414:Q414"/>
    <mergeCell ref="R414:S414"/>
    <mergeCell ref="C415:D415"/>
    <mergeCell ref="E415:F415"/>
    <mergeCell ref="G415:H415"/>
    <mergeCell ref="I415:M415"/>
    <mergeCell ref="N415:O415"/>
    <mergeCell ref="P415:Q415"/>
    <mergeCell ref="R415:S415"/>
    <mergeCell ref="AL417:AM417"/>
    <mergeCell ref="AN417:AO417"/>
    <mergeCell ref="AP417:AQ417"/>
    <mergeCell ref="AR417:AS417"/>
    <mergeCell ref="AT417:AU417"/>
    <mergeCell ref="AV417:AX417"/>
    <mergeCell ref="AY417:BA417"/>
    <mergeCell ref="T417:U417"/>
    <mergeCell ref="V417:X417"/>
    <mergeCell ref="Y417:Z417"/>
    <mergeCell ref="AB417:AC417"/>
    <mergeCell ref="AD417:AE417"/>
    <mergeCell ref="AF417:AH417"/>
    <mergeCell ref="AI417:AK417"/>
    <mergeCell ref="C417:D417"/>
    <mergeCell ref="E417:F417"/>
    <mergeCell ref="G417:H417"/>
    <mergeCell ref="I417:M417"/>
    <mergeCell ref="N417:O417"/>
    <mergeCell ref="P417:Q417"/>
    <mergeCell ref="R417:S417"/>
    <mergeCell ref="AP419:AQ419"/>
    <mergeCell ref="AR419:AS419"/>
    <mergeCell ref="AT419:AU419"/>
    <mergeCell ref="AV419:AX419"/>
    <mergeCell ref="AY419:BA419"/>
    <mergeCell ref="AL418:AM418"/>
    <mergeCell ref="AN418:AO418"/>
    <mergeCell ref="AP418:AQ418"/>
    <mergeCell ref="AR418:AS418"/>
    <mergeCell ref="AT418:AU418"/>
    <mergeCell ref="AV418:AX418"/>
    <mergeCell ref="AY418:BA418"/>
    <mergeCell ref="C419:D419"/>
    <mergeCell ref="E419:F419"/>
    <mergeCell ref="G419:H419"/>
    <mergeCell ref="I419:M419"/>
    <mergeCell ref="N419:O419"/>
    <mergeCell ref="P419:Q419"/>
    <mergeCell ref="R419:S419"/>
    <mergeCell ref="AL420:AM420"/>
    <mergeCell ref="AN420:AO420"/>
    <mergeCell ref="AP420:AQ420"/>
    <mergeCell ref="AR420:AS420"/>
    <mergeCell ref="AT420:AU420"/>
    <mergeCell ref="AV420:AX420"/>
    <mergeCell ref="AY420:BA420"/>
    <mergeCell ref="T420:U420"/>
    <mergeCell ref="V420:X420"/>
    <mergeCell ref="Y420:Z420"/>
    <mergeCell ref="AB420:AC420"/>
    <mergeCell ref="AD420:AE420"/>
    <mergeCell ref="AF420:AH420"/>
    <mergeCell ref="AI420:AK420"/>
    <mergeCell ref="C420:D420"/>
    <mergeCell ref="E420:F420"/>
    <mergeCell ref="G420:H420"/>
    <mergeCell ref="I420:M420"/>
    <mergeCell ref="N420:O420"/>
    <mergeCell ref="P420:Q420"/>
    <mergeCell ref="R420:S420"/>
    <mergeCell ref="AL421:AM421"/>
    <mergeCell ref="AN421:AO421"/>
    <mergeCell ref="AP421:AQ421"/>
    <mergeCell ref="AR421:AS421"/>
    <mergeCell ref="AT421:AU421"/>
    <mergeCell ref="AV421:AX421"/>
    <mergeCell ref="AY421:BA421"/>
    <mergeCell ref="T421:U421"/>
    <mergeCell ref="V421:X421"/>
    <mergeCell ref="Y421:Z421"/>
    <mergeCell ref="AB421:AC421"/>
    <mergeCell ref="AD421:AE421"/>
    <mergeCell ref="AF421:AH421"/>
    <mergeCell ref="AI421:AK421"/>
    <mergeCell ref="C421:D421"/>
    <mergeCell ref="E421:F421"/>
    <mergeCell ref="G421:H421"/>
    <mergeCell ref="I421:M421"/>
    <mergeCell ref="N421:O421"/>
    <mergeCell ref="P421:Q421"/>
    <mergeCell ref="R421:S421"/>
    <mergeCell ref="AL424:AM424"/>
    <mergeCell ref="AN424:AO424"/>
    <mergeCell ref="T424:U424"/>
    <mergeCell ref="V424:X424"/>
    <mergeCell ref="Y424:Z424"/>
    <mergeCell ref="AB424:AC424"/>
    <mergeCell ref="AD424:AE424"/>
    <mergeCell ref="AF424:AH424"/>
    <mergeCell ref="AI424:AK424"/>
    <mergeCell ref="AL425:AM425"/>
    <mergeCell ref="AN425:AO425"/>
    <mergeCell ref="T425:U425"/>
    <mergeCell ref="V425:X425"/>
    <mergeCell ref="Y425:Z425"/>
    <mergeCell ref="AB425:AC425"/>
    <mergeCell ref="AD425:AE425"/>
    <mergeCell ref="AF425:AH425"/>
    <mergeCell ref="AI425:AK425"/>
    <mergeCell ref="AL422:AM422"/>
    <mergeCell ref="AN422:AO422"/>
    <mergeCell ref="AP422:AQ422"/>
    <mergeCell ref="AR422:AS422"/>
    <mergeCell ref="AT422:AU422"/>
    <mergeCell ref="AV422:AX422"/>
    <mergeCell ref="AY422:BA422"/>
    <mergeCell ref="T422:U422"/>
    <mergeCell ref="V422:X422"/>
    <mergeCell ref="Y422:Z422"/>
    <mergeCell ref="AB422:AC422"/>
    <mergeCell ref="AD422:AE422"/>
    <mergeCell ref="AF422:AH422"/>
    <mergeCell ref="AI422:AK422"/>
    <mergeCell ref="C422:D422"/>
    <mergeCell ref="E422:F422"/>
    <mergeCell ref="G422:H422"/>
    <mergeCell ref="I422:M422"/>
    <mergeCell ref="N422:O422"/>
    <mergeCell ref="P422:Q422"/>
    <mergeCell ref="R422:S422"/>
    <mergeCell ref="T423:U423"/>
    <mergeCell ref="V423:X423"/>
    <mergeCell ref="Y423:Z423"/>
    <mergeCell ref="AB423:AC423"/>
    <mergeCell ref="AD423:AE423"/>
    <mergeCell ref="AF423:AH423"/>
    <mergeCell ref="AI423:AK423"/>
    <mergeCell ref="AL423:AM423"/>
    <mergeCell ref="AN423:AO423"/>
    <mergeCell ref="AP423:AQ423"/>
    <mergeCell ref="AR423:AS423"/>
    <mergeCell ref="AT423:AU423"/>
    <mergeCell ref="AV423:AX423"/>
    <mergeCell ref="AY423:BA423"/>
    <mergeCell ref="C425:D425"/>
    <mergeCell ref="E425:F425"/>
    <mergeCell ref="G425:H425"/>
    <mergeCell ref="I425:M425"/>
    <mergeCell ref="N425:O425"/>
    <mergeCell ref="P425:Q425"/>
    <mergeCell ref="R425:S425"/>
    <mergeCell ref="AT425:AU425"/>
    <mergeCell ref="AV425:AX425"/>
    <mergeCell ref="AP424:AQ424"/>
    <mergeCell ref="AR424:AS424"/>
    <mergeCell ref="AT424:AU424"/>
    <mergeCell ref="AV424:AX424"/>
    <mergeCell ref="AY424:BA424"/>
    <mergeCell ref="AP425:AQ425"/>
    <mergeCell ref="AR425:AS425"/>
    <mergeCell ref="AY425:BA425"/>
    <mergeCell ref="T427:U427"/>
    <mergeCell ref="V427:X427"/>
    <mergeCell ref="Y427:Z427"/>
    <mergeCell ref="AB427:AC427"/>
    <mergeCell ref="AD427:AE427"/>
    <mergeCell ref="AF427:AH427"/>
    <mergeCell ref="AI427:AK427"/>
    <mergeCell ref="C427:D427"/>
    <mergeCell ref="E427:F427"/>
    <mergeCell ref="G427:H427"/>
    <mergeCell ref="I427:M427"/>
    <mergeCell ref="N427:O427"/>
    <mergeCell ref="P427:Q427"/>
    <mergeCell ref="R427:S427"/>
    <mergeCell ref="AL428:AM428"/>
    <mergeCell ref="AN428:AO428"/>
    <mergeCell ref="T428:U428"/>
    <mergeCell ref="V428:X428"/>
    <mergeCell ref="Y428:Z428"/>
    <mergeCell ref="AB428:AC428"/>
    <mergeCell ref="AD428:AE428"/>
    <mergeCell ref="AF428:AH428"/>
    <mergeCell ref="AI428:AK428"/>
    <mergeCell ref="C423:D423"/>
    <mergeCell ref="E423:F423"/>
    <mergeCell ref="G423:H423"/>
    <mergeCell ref="I423:M423"/>
    <mergeCell ref="N423:O423"/>
    <mergeCell ref="P423:Q423"/>
    <mergeCell ref="R423:S423"/>
    <mergeCell ref="C424:D424"/>
    <mergeCell ref="E424:F424"/>
    <mergeCell ref="G424:H424"/>
    <mergeCell ref="I424:M424"/>
    <mergeCell ref="N424:O424"/>
    <mergeCell ref="P424:Q424"/>
    <mergeCell ref="R424:S424"/>
    <mergeCell ref="AL426:AM426"/>
    <mergeCell ref="AN426:AO426"/>
    <mergeCell ref="AP426:AQ426"/>
    <mergeCell ref="AR426:AS426"/>
    <mergeCell ref="AT426:AU426"/>
    <mergeCell ref="AV426:AX426"/>
    <mergeCell ref="AY426:BA426"/>
    <mergeCell ref="T426:U426"/>
    <mergeCell ref="V426:X426"/>
    <mergeCell ref="Y426:Z426"/>
    <mergeCell ref="AB426:AC426"/>
    <mergeCell ref="AD426:AE426"/>
    <mergeCell ref="AF426:AH426"/>
    <mergeCell ref="AI426:AK426"/>
    <mergeCell ref="C426:D426"/>
    <mergeCell ref="E426:F426"/>
    <mergeCell ref="G426:H426"/>
    <mergeCell ref="I426:M426"/>
    <mergeCell ref="N426:O426"/>
    <mergeCell ref="P426:Q426"/>
    <mergeCell ref="R426:S426"/>
    <mergeCell ref="AP428:AQ428"/>
    <mergeCell ref="AR428:AS428"/>
    <mergeCell ref="AT428:AU428"/>
    <mergeCell ref="AV428:AX428"/>
    <mergeCell ref="AY428:BA428"/>
    <mergeCell ref="AL427:AM427"/>
    <mergeCell ref="AN427:AO427"/>
    <mergeCell ref="AP427:AQ427"/>
    <mergeCell ref="AR427:AS427"/>
    <mergeCell ref="AT427:AU427"/>
    <mergeCell ref="AV427:AX427"/>
    <mergeCell ref="AY427:BA427"/>
    <mergeCell ref="C428:D428"/>
    <mergeCell ref="E428:F428"/>
    <mergeCell ref="G428:H428"/>
    <mergeCell ref="I428:M428"/>
    <mergeCell ref="N428:O428"/>
    <mergeCell ref="P428:Q428"/>
    <mergeCell ref="R428:S428"/>
    <mergeCell ref="AL429:AM429"/>
    <mergeCell ref="AN429:AO429"/>
    <mergeCell ref="AP429:AQ429"/>
    <mergeCell ref="AR429:AS429"/>
    <mergeCell ref="AT429:AU429"/>
    <mergeCell ref="AV429:AX429"/>
    <mergeCell ref="AY429:BA429"/>
    <mergeCell ref="T429:U429"/>
    <mergeCell ref="V429:X429"/>
    <mergeCell ref="Y429:Z429"/>
    <mergeCell ref="AB429:AC429"/>
    <mergeCell ref="AD429:AE429"/>
    <mergeCell ref="AF429:AH429"/>
    <mergeCell ref="AI429:AK429"/>
    <mergeCell ref="C429:D429"/>
    <mergeCell ref="E429:F429"/>
    <mergeCell ref="G429:H429"/>
    <mergeCell ref="I429:M429"/>
    <mergeCell ref="N429:O429"/>
    <mergeCell ref="P429:Q429"/>
    <mergeCell ref="R429:S429"/>
    <mergeCell ref="AL430:AM430"/>
    <mergeCell ref="AN430:AO430"/>
    <mergeCell ref="AP430:AQ430"/>
    <mergeCell ref="AR430:AS430"/>
    <mergeCell ref="AT430:AU430"/>
    <mergeCell ref="AV430:AX430"/>
    <mergeCell ref="AY430:BA430"/>
    <mergeCell ref="T430:U430"/>
    <mergeCell ref="V430:X430"/>
    <mergeCell ref="Y430:Z430"/>
    <mergeCell ref="AB430:AC430"/>
    <mergeCell ref="AD430:AE430"/>
    <mergeCell ref="AF430:AH430"/>
    <mergeCell ref="AI430:AK430"/>
    <mergeCell ref="C430:D430"/>
    <mergeCell ref="E430:F430"/>
    <mergeCell ref="G430:H430"/>
    <mergeCell ref="I430:M430"/>
    <mergeCell ref="N430:O430"/>
    <mergeCell ref="P430:Q430"/>
    <mergeCell ref="R430:S430"/>
    <mergeCell ref="AL433:AM433"/>
    <mergeCell ref="AN433:AO433"/>
    <mergeCell ref="T433:U433"/>
    <mergeCell ref="V433:X433"/>
    <mergeCell ref="Y433:Z433"/>
    <mergeCell ref="AB433:AC433"/>
    <mergeCell ref="AD433:AE433"/>
    <mergeCell ref="AF433:AH433"/>
    <mergeCell ref="AI433:AK433"/>
    <mergeCell ref="AL434:AM434"/>
    <mergeCell ref="AN434:AO434"/>
    <mergeCell ref="T434:U434"/>
    <mergeCell ref="V434:X434"/>
    <mergeCell ref="Y434:Z434"/>
    <mergeCell ref="AB434:AC434"/>
    <mergeCell ref="AD434:AE434"/>
    <mergeCell ref="AF434:AH434"/>
    <mergeCell ref="AI434:AK434"/>
    <mergeCell ref="AL431:AM431"/>
    <mergeCell ref="AN431:AO431"/>
    <mergeCell ref="AP431:AQ431"/>
    <mergeCell ref="AR431:AS431"/>
    <mergeCell ref="AT431:AU431"/>
    <mergeCell ref="AV431:AX431"/>
    <mergeCell ref="AY431:BA431"/>
    <mergeCell ref="T431:U431"/>
    <mergeCell ref="V431:X431"/>
    <mergeCell ref="Y431:Z431"/>
    <mergeCell ref="AB431:AC431"/>
    <mergeCell ref="AD431:AE431"/>
    <mergeCell ref="AF431:AH431"/>
    <mergeCell ref="AI431:AK431"/>
    <mergeCell ref="C431:D431"/>
    <mergeCell ref="E431:F431"/>
    <mergeCell ref="G431:H431"/>
    <mergeCell ref="I431:M431"/>
    <mergeCell ref="N431:O431"/>
    <mergeCell ref="P431:Q431"/>
    <mergeCell ref="R431:S431"/>
    <mergeCell ref="T432:U432"/>
    <mergeCell ref="V432:X432"/>
    <mergeCell ref="Y432:Z432"/>
    <mergeCell ref="AB432:AC432"/>
    <mergeCell ref="AD432:AE432"/>
    <mergeCell ref="AF432:AH432"/>
    <mergeCell ref="AI432:AK432"/>
    <mergeCell ref="AL432:AM432"/>
    <mergeCell ref="AN432:AO432"/>
    <mergeCell ref="AP432:AQ432"/>
    <mergeCell ref="AR432:AS432"/>
    <mergeCell ref="AT432:AU432"/>
    <mergeCell ref="AV432:AX432"/>
    <mergeCell ref="AY432:BA432"/>
    <mergeCell ref="C434:D434"/>
    <mergeCell ref="E434:F434"/>
    <mergeCell ref="G434:H434"/>
    <mergeCell ref="I434:M434"/>
    <mergeCell ref="N434:O434"/>
    <mergeCell ref="P434:Q434"/>
    <mergeCell ref="R434:S434"/>
    <mergeCell ref="AT434:AU434"/>
    <mergeCell ref="AV434:AX434"/>
    <mergeCell ref="AP433:AQ433"/>
    <mergeCell ref="AR433:AS433"/>
    <mergeCell ref="AT433:AU433"/>
    <mergeCell ref="AV433:AX433"/>
    <mergeCell ref="AY433:BA433"/>
    <mergeCell ref="AP434:AQ434"/>
    <mergeCell ref="AR434:AS434"/>
    <mergeCell ref="AY434:BA434"/>
    <mergeCell ref="T436:U436"/>
    <mergeCell ref="V436:X436"/>
    <mergeCell ref="Y436:Z436"/>
    <mergeCell ref="AB436:AC436"/>
    <mergeCell ref="AD436:AE436"/>
    <mergeCell ref="AF436:AH436"/>
    <mergeCell ref="AI436:AK436"/>
    <mergeCell ref="C436:D436"/>
    <mergeCell ref="E436:F436"/>
    <mergeCell ref="G436:H436"/>
    <mergeCell ref="I436:M436"/>
    <mergeCell ref="N436:O436"/>
    <mergeCell ref="P436:Q436"/>
    <mergeCell ref="R436:S436"/>
    <mergeCell ref="AL437:AM437"/>
    <mergeCell ref="AN437:AO437"/>
    <mergeCell ref="T437:U437"/>
    <mergeCell ref="V437:X437"/>
    <mergeCell ref="Y437:Z437"/>
    <mergeCell ref="AB437:AC437"/>
    <mergeCell ref="AD437:AE437"/>
    <mergeCell ref="AF437:AH437"/>
    <mergeCell ref="AI437:AK437"/>
    <mergeCell ref="C432:D432"/>
    <mergeCell ref="E432:F432"/>
    <mergeCell ref="G432:H432"/>
    <mergeCell ref="I432:M432"/>
    <mergeCell ref="N432:O432"/>
    <mergeCell ref="P432:Q432"/>
    <mergeCell ref="R432:S432"/>
    <mergeCell ref="C433:D433"/>
    <mergeCell ref="E433:F433"/>
    <mergeCell ref="G433:H433"/>
    <mergeCell ref="I433:M433"/>
    <mergeCell ref="N433:O433"/>
    <mergeCell ref="P433:Q433"/>
    <mergeCell ref="R433:S433"/>
    <mergeCell ref="AL435:AM435"/>
    <mergeCell ref="AN435:AO435"/>
    <mergeCell ref="AP435:AQ435"/>
    <mergeCell ref="AR435:AS435"/>
    <mergeCell ref="AT435:AU435"/>
    <mergeCell ref="AV435:AX435"/>
    <mergeCell ref="AY435:BA435"/>
    <mergeCell ref="T435:U435"/>
    <mergeCell ref="V435:X435"/>
    <mergeCell ref="Y435:Z435"/>
    <mergeCell ref="AB435:AC435"/>
    <mergeCell ref="AD435:AE435"/>
    <mergeCell ref="AF435:AH435"/>
    <mergeCell ref="AI435:AK435"/>
    <mergeCell ref="C435:D435"/>
    <mergeCell ref="E435:F435"/>
    <mergeCell ref="G435:H435"/>
    <mergeCell ref="I435:M435"/>
    <mergeCell ref="N435:O435"/>
    <mergeCell ref="P435:Q435"/>
    <mergeCell ref="R435:S435"/>
    <mergeCell ref="AP437:AQ437"/>
    <mergeCell ref="AR437:AS437"/>
    <mergeCell ref="AT437:AU437"/>
    <mergeCell ref="AV437:AX437"/>
    <mergeCell ref="AY437:BA437"/>
    <mergeCell ref="AL436:AM436"/>
    <mergeCell ref="AN436:AO436"/>
    <mergeCell ref="AP436:AQ436"/>
    <mergeCell ref="AR436:AS436"/>
    <mergeCell ref="AT436:AU436"/>
    <mergeCell ref="AV436:AX436"/>
    <mergeCell ref="AY436:BA436"/>
    <mergeCell ref="C437:D437"/>
    <mergeCell ref="E437:F437"/>
    <mergeCell ref="G437:H437"/>
    <mergeCell ref="I437:M437"/>
    <mergeCell ref="N437:O437"/>
    <mergeCell ref="P437:Q437"/>
    <mergeCell ref="R437:S437"/>
    <mergeCell ref="AL438:AM438"/>
    <mergeCell ref="AN438:AO438"/>
    <mergeCell ref="AP438:AQ438"/>
    <mergeCell ref="AR438:AS438"/>
    <mergeCell ref="AT438:AU438"/>
    <mergeCell ref="AV438:AX438"/>
    <mergeCell ref="AY438:BA438"/>
    <mergeCell ref="T438:U438"/>
    <mergeCell ref="V438:X438"/>
    <mergeCell ref="Y438:Z438"/>
    <mergeCell ref="AB438:AC438"/>
    <mergeCell ref="AD438:AE438"/>
    <mergeCell ref="AF438:AH438"/>
    <mergeCell ref="AI438:AK438"/>
    <mergeCell ref="C438:D438"/>
    <mergeCell ref="E438:F438"/>
    <mergeCell ref="G438:H438"/>
    <mergeCell ref="I438:M438"/>
    <mergeCell ref="N438:O438"/>
    <mergeCell ref="P438:Q438"/>
    <mergeCell ref="R438:S438"/>
    <mergeCell ref="AL439:AM439"/>
    <mergeCell ref="AN439:AO439"/>
    <mergeCell ref="AP439:AQ439"/>
    <mergeCell ref="AR439:AS439"/>
    <mergeCell ref="AT439:AU439"/>
    <mergeCell ref="AV439:AX439"/>
    <mergeCell ref="AY439:BA439"/>
    <mergeCell ref="T439:U439"/>
    <mergeCell ref="V439:X439"/>
    <mergeCell ref="Y439:Z439"/>
    <mergeCell ref="AB439:AC439"/>
    <mergeCell ref="AD439:AE439"/>
    <mergeCell ref="AF439:AH439"/>
    <mergeCell ref="AI439:AK439"/>
    <mergeCell ref="C439:D439"/>
    <mergeCell ref="E439:F439"/>
    <mergeCell ref="G439:H439"/>
    <mergeCell ref="I439:M439"/>
    <mergeCell ref="N439:O439"/>
    <mergeCell ref="P439:Q439"/>
    <mergeCell ref="R439:S439"/>
    <mergeCell ref="AL442:AM442"/>
    <mergeCell ref="AN442:AO442"/>
    <mergeCell ref="T442:U442"/>
    <mergeCell ref="V442:X442"/>
    <mergeCell ref="Y442:Z442"/>
    <mergeCell ref="AB442:AC442"/>
    <mergeCell ref="AD442:AE442"/>
    <mergeCell ref="AF442:AH442"/>
    <mergeCell ref="AI442:AK442"/>
    <mergeCell ref="AL443:AM443"/>
    <mergeCell ref="AN443:AO443"/>
    <mergeCell ref="T443:U443"/>
    <mergeCell ref="V443:X443"/>
    <mergeCell ref="Y443:Z443"/>
    <mergeCell ref="AB443:AC443"/>
    <mergeCell ref="AD443:AE443"/>
    <mergeCell ref="AF443:AH443"/>
    <mergeCell ref="AI443:AK443"/>
    <mergeCell ref="AL440:AM440"/>
    <mergeCell ref="AN440:AO440"/>
    <mergeCell ref="AP440:AQ440"/>
    <mergeCell ref="AR440:AS440"/>
    <mergeCell ref="AT440:AU440"/>
    <mergeCell ref="AV440:AX440"/>
    <mergeCell ref="AY440:BA440"/>
    <mergeCell ref="T440:U440"/>
    <mergeCell ref="V440:X440"/>
    <mergeCell ref="Y440:Z440"/>
    <mergeCell ref="AB440:AC440"/>
    <mergeCell ref="AD440:AE440"/>
    <mergeCell ref="AF440:AH440"/>
    <mergeCell ref="AI440:AK440"/>
    <mergeCell ref="C440:D440"/>
    <mergeCell ref="E440:F440"/>
    <mergeCell ref="G440:H440"/>
    <mergeCell ref="I440:M440"/>
    <mergeCell ref="N440:O440"/>
    <mergeCell ref="P440:Q440"/>
    <mergeCell ref="R440:S440"/>
    <mergeCell ref="T441:U441"/>
    <mergeCell ref="V441:X441"/>
    <mergeCell ref="Y441:Z441"/>
    <mergeCell ref="AB441:AC441"/>
    <mergeCell ref="AD441:AE441"/>
    <mergeCell ref="AF441:AH441"/>
    <mergeCell ref="AI441:AK441"/>
    <mergeCell ref="AL441:AM441"/>
    <mergeCell ref="AN441:AO441"/>
    <mergeCell ref="AP441:AQ441"/>
    <mergeCell ref="AR441:AS441"/>
    <mergeCell ref="AT441:AU441"/>
    <mergeCell ref="AV441:AX441"/>
    <mergeCell ref="AY441:BA441"/>
    <mergeCell ref="C443:D443"/>
    <mergeCell ref="E443:F443"/>
    <mergeCell ref="G443:H443"/>
    <mergeCell ref="I443:M443"/>
    <mergeCell ref="N443:O443"/>
    <mergeCell ref="P443:Q443"/>
    <mergeCell ref="R443:S443"/>
    <mergeCell ref="AT443:AU443"/>
    <mergeCell ref="AV443:AX443"/>
    <mergeCell ref="AP442:AQ442"/>
    <mergeCell ref="AR442:AS442"/>
    <mergeCell ref="AT442:AU442"/>
    <mergeCell ref="AV442:AX442"/>
    <mergeCell ref="AY442:BA442"/>
    <mergeCell ref="AP443:AQ443"/>
    <mergeCell ref="AR443:AS443"/>
    <mergeCell ref="AY443:BA443"/>
    <mergeCell ref="T445:U445"/>
    <mergeCell ref="V445:X445"/>
    <mergeCell ref="Y445:Z445"/>
    <mergeCell ref="AB445:AC445"/>
    <mergeCell ref="AD445:AE445"/>
    <mergeCell ref="AF445:AH445"/>
    <mergeCell ref="AI445:AK445"/>
    <mergeCell ref="C445:D445"/>
    <mergeCell ref="E445:F445"/>
    <mergeCell ref="G445:H445"/>
    <mergeCell ref="I445:M445"/>
    <mergeCell ref="N445:O445"/>
    <mergeCell ref="P445:Q445"/>
    <mergeCell ref="R445:S445"/>
    <mergeCell ref="AL446:AM446"/>
    <mergeCell ref="AN446:AO446"/>
    <mergeCell ref="T446:U446"/>
    <mergeCell ref="V446:X446"/>
    <mergeCell ref="Y446:Z446"/>
    <mergeCell ref="AB446:AC446"/>
    <mergeCell ref="AD446:AE446"/>
    <mergeCell ref="AF446:AH446"/>
    <mergeCell ref="AI446:AK446"/>
    <mergeCell ref="C441:D441"/>
    <mergeCell ref="E441:F441"/>
    <mergeCell ref="G441:H441"/>
    <mergeCell ref="I441:M441"/>
    <mergeCell ref="N441:O441"/>
    <mergeCell ref="P441:Q441"/>
    <mergeCell ref="R441:S441"/>
    <mergeCell ref="C442:D442"/>
    <mergeCell ref="E442:F442"/>
    <mergeCell ref="G442:H442"/>
    <mergeCell ref="I442:M442"/>
    <mergeCell ref="N442:O442"/>
    <mergeCell ref="P442:Q442"/>
    <mergeCell ref="R442:S442"/>
    <mergeCell ref="AL444:AM444"/>
    <mergeCell ref="AN444:AO444"/>
    <mergeCell ref="AP444:AQ444"/>
    <mergeCell ref="AR444:AS444"/>
    <mergeCell ref="AT444:AU444"/>
    <mergeCell ref="AV444:AX444"/>
    <mergeCell ref="AY444:BA444"/>
    <mergeCell ref="T444:U444"/>
    <mergeCell ref="V444:X444"/>
    <mergeCell ref="Y444:Z444"/>
    <mergeCell ref="AB444:AC444"/>
    <mergeCell ref="AD444:AE444"/>
    <mergeCell ref="AF444:AH444"/>
    <mergeCell ref="AI444:AK444"/>
    <mergeCell ref="C444:D444"/>
    <mergeCell ref="E444:F444"/>
    <mergeCell ref="G444:H444"/>
    <mergeCell ref="I444:M444"/>
    <mergeCell ref="N444:O444"/>
    <mergeCell ref="P444:Q444"/>
    <mergeCell ref="R444:S444"/>
    <mergeCell ref="AP446:AQ446"/>
    <mergeCell ref="AR446:AS446"/>
    <mergeCell ref="AT446:AU446"/>
    <mergeCell ref="AV446:AX446"/>
    <mergeCell ref="AY446:BA446"/>
    <mergeCell ref="AL445:AM445"/>
    <mergeCell ref="AN445:AO445"/>
    <mergeCell ref="AP445:AQ445"/>
    <mergeCell ref="AR445:AS445"/>
    <mergeCell ref="AT445:AU445"/>
    <mergeCell ref="AV445:AX445"/>
    <mergeCell ref="AY445:BA445"/>
    <mergeCell ref="C446:D446"/>
    <mergeCell ref="E446:F446"/>
    <mergeCell ref="G446:H446"/>
    <mergeCell ref="I446:M446"/>
    <mergeCell ref="N446:O446"/>
    <mergeCell ref="P446:Q446"/>
    <mergeCell ref="R446:S446"/>
    <mergeCell ref="AL447:AM447"/>
    <mergeCell ref="AN447:AO447"/>
    <mergeCell ref="AP447:AQ447"/>
    <mergeCell ref="AR447:AS447"/>
    <mergeCell ref="AT447:AU447"/>
    <mergeCell ref="AV447:AX447"/>
    <mergeCell ref="AY447:BA447"/>
    <mergeCell ref="T447:U447"/>
    <mergeCell ref="V447:X447"/>
    <mergeCell ref="Y447:Z447"/>
    <mergeCell ref="AB447:AC447"/>
    <mergeCell ref="AD447:AE447"/>
    <mergeCell ref="AF447:AH447"/>
    <mergeCell ref="AI447:AK447"/>
    <mergeCell ref="C447:D447"/>
    <mergeCell ref="E447:F447"/>
    <mergeCell ref="G447:H447"/>
    <mergeCell ref="I447:M447"/>
    <mergeCell ref="N447:O447"/>
    <mergeCell ref="P447:Q447"/>
    <mergeCell ref="R447:S447"/>
    <mergeCell ref="AL448:AM448"/>
    <mergeCell ref="AN448:AO448"/>
    <mergeCell ref="AP448:AQ448"/>
    <mergeCell ref="AR448:AS448"/>
    <mergeCell ref="AT448:AU448"/>
    <mergeCell ref="AV448:AX448"/>
    <mergeCell ref="AY448:BA448"/>
    <mergeCell ref="T448:U448"/>
    <mergeCell ref="V448:X448"/>
    <mergeCell ref="Y448:Z448"/>
    <mergeCell ref="AB448:AC448"/>
    <mergeCell ref="AD448:AE448"/>
    <mergeCell ref="AF448:AH448"/>
    <mergeCell ref="AI448:AK448"/>
    <mergeCell ref="C448:D448"/>
    <mergeCell ref="E448:F448"/>
    <mergeCell ref="G448:H448"/>
    <mergeCell ref="I448:M448"/>
    <mergeCell ref="N448:O448"/>
    <mergeCell ref="P448:Q448"/>
    <mergeCell ref="R448:S448"/>
    <mergeCell ref="AL451:AM451"/>
    <mergeCell ref="AN451:AO451"/>
    <mergeCell ref="T451:U451"/>
    <mergeCell ref="V451:X451"/>
    <mergeCell ref="Y451:Z451"/>
    <mergeCell ref="AB451:AC451"/>
    <mergeCell ref="AD451:AE451"/>
    <mergeCell ref="AF451:AH451"/>
    <mergeCell ref="AI451:AK451"/>
    <mergeCell ref="AL452:AM452"/>
    <mergeCell ref="AN452:AO452"/>
    <mergeCell ref="T452:U452"/>
    <mergeCell ref="V452:X452"/>
    <mergeCell ref="Y452:Z452"/>
    <mergeCell ref="AB452:AC452"/>
    <mergeCell ref="AD452:AE452"/>
    <mergeCell ref="AF452:AH452"/>
    <mergeCell ref="AI452:AK452"/>
    <mergeCell ref="AL449:AM449"/>
    <mergeCell ref="AN449:AO449"/>
    <mergeCell ref="AP449:AQ449"/>
    <mergeCell ref="AR449:AS449"/>
    <mergeCell ref="AT449:AU449"/>
    <mergeCell ref="AV449:AX449"/>
    <mergeCell ref="AY449:BA449"/>
    <mergeCell ref="T449:U449"/>
    <mergeCell ref="V449:X449"/>
    <mergeCell ref="Y449:Z449"/>
    <mergeCell ref="AB449:AC449"/>
    <mergeCell ref="AD449:AE449"/>
    <mergeCell ref="AF449:AH449"/>
    <mergeCell ref="AI449:AK449"/>
    <mergeCell ref="C449:D449"/>
    <mergeCell ref="E449:F449"/>
    <mergeCell ref="G449:H449"/>
    <mergeCell ref="I449:M449"/>
    <mergeCell ref="N449:O449"/>
    <mergeCell ref="P449:Q449"/>
    <mergeCell ref="R449:S449"/>
    <mergeCell ref="T450:U450"/>
    <mergeCell ref="V450:X450"/>
    <mergeCell ref="Y450:Z450"/>
    <mergeCell ref="AB450:AC450"/>
    <mergeCell ref="AD450:AE450"/>
    <mergeCell ref="AF450:AH450"/>
    <mergeCell ref="AI450:AK450"/>
    <mergeCell ref="AL450:AM450"/>
    <mergeCell ref="AN450:AO450"/>
    <mergeCell ref="AP450:AQ450"/>
    <mergeCell ref="AR450:AS450"/>
    <mergeCell ref="AT450:AU450"/>
    <mergeCell ref="AV450:AX450"/>
    <mergeCell ref="AY450:BA450"/>
    <mergeCell ref="C452:D452"/>
    <mergeCell ref="E452:F452"/>
    <mergeCell ref="G452:H452"/>
    <mergeCell ref="I452:M452"/>
    <mergeCell ref="N452:O452"/>
    <mergeCell ref="P452:Q452"/>
    <mergeCell ref="R452:S452"/>
    <mergeCell ref="AT452:AU452"/>
    <mergeCell ref="AV452:AX452"/>
    <mergeCell ref="AP451:AQ451"/>
    <mergeCell ref="AR451:AS451"/>
    <mergeCell ref="AT451:AU451"/>
    <mergeCell ref="AV451:AX451"/>
    <mergeCell ref="AY451:BA451"/>
    <mergeCell ref="AP452:AQ452"/>
    <mergeCell ref="AR452:AS452"/>
    <mergeCell ref="AY452:BA452"/>
    <mergeCell ref="T454:U454"/>
    <mergeCell ref="V454:X454"/>
    <mergeCell ref="Y454:Z454"/>
    <mergeCell ref="AB454:AC454"/>
    <mergeCell ref="AD454:AE454"/>
    <mergeCell ref="AF454:AH454"/>
    <mergeCell ref="AI454:AK454"/>
    <mergeCell ref="C454:D454"/>
    <mergeCell ref="E454:F454"/>
    <mergeCell ref="G454:H454"/>
    <mergeCell ref="I454:M454"/>
    <mergeCell ref="N454:O454"/>
    <mergeCell ref="P454:Q454"/>
    <mergeCell ref="R454:S454"/>
    <mergeCell ref="AL455:AM455"/>
    <mergeCell ref="AN455:AO455"/>
    <mergeCell ref="T455:U455"/>
    <mergeCell ref="V455:X455"/>
    <mergeCell ref="Y455:Z455"/>
    <mergeCell ref="AB455:AC455"/>
    <mergeCell ref="AD455:AE455"/>
    <mergeCell ref="AF455:AH455"/>
    <mergeCell ref="AI455:AK455"/>
    <mergeCell ref="C450:D450"/>
    <mergeCell ref="E450:F450"/>
    <mergeCell ref="G450:H450"/>
    <mergeCell ref="I450:M450"/>
    <mergeCell ref="N450:O450"/>
    <mergeCell ref="P450:Q450"/>
    <mergeCell ref="R450:S450"/>
    <mergeCell ref="C451:D451"/>
    <mergeCell ref="E451:F451"/>
    <mergeCell ref="G451:H451"/>
    <mergeCell ref="I451:M451"/>
    <mergeCell ref="N451:O451"/>
    <mergeCell ref="P451:Q451"/>
    <mergeCell ref="R451:S451"/>
    <mergeCell ref="AL453:AM453"/>
    <mergeCell ref="AN453:AO453"/>
    <mergeCell ref="AP453:AQ453"/>
    <mergeCell ref="AR453:AS453"/>
    <mergeCell ref="AT453:AU453"/>
    <mergeCell ref="AV453:AX453"/>
    <mergeCell ref="AY453:BA453"/>
    <mergeCell ref="T453:U453"/>
    <mergeCell ref="V453:X453"/>
    <mergeCell ref="Y453:Z453"/>
    <mergeCell ref="AB453:AC453"/>
    <mergeCell ref="AD453:AE453"/>
    <mergeCell ref="AF453:AH453"/>
    <mergeCell ref="AI453:AK453"/>
    <mergeCell ref="C453:D453"/>
    <mergeCell ref="E453:F453"/>
    <mergeCell ref="G453:H453"/>
    <mergeCell ref="I453:M453"/>
    <mergeCell ref="N453:O453"/>
    <mergeCell ref="P453:Q453"/>
    <mergeCell ref="R453:S453"/>
    <mergeCell ref="AP455:AQ455"/>
    <mergeCell ref="AR455:AS455"/>
    <mergeCell ref="AT455:AU455"/>
    <mergeCell ref="AV455:AX455"/>
    <mergeCell ref="AY455:BA455"/>
    <mergeCell ref="AL454:AM454"/>
    <mergeCell ref="AN454:AO454"/>
    <mergeCell ref="AP454:AQ454"/>
    <mergeCell ref="AR454:AS454"/>
    <mergeCell ref="AT454:AU454"/>
    <mergeCell ref="AV454:AX454"/>
    <mergeCell ref="AY454:BA454"/>
    <mergeCell ref="C455:D455"/>
    <mergeCell ref="E455:F455"/>
    <mergeCell ref="G455:H455"/>
    <mergeCell ref="I455:M455"/>
    <mergeCell ref="N455:O455"/>
    <mergeCell ref="P455:Q455"/>
    <mergeCell ref="R455:S455"/>
    <mergeCell ref="AL456:AM456"/>
    <mergeCell ref="AN456:AO456"/>
    <mergeCell ref="AP456:AQ456"/>
    <mergeCell ref="AR456:AS456"/>
    <mergeCell ref="AT456:AU456"/>
    <mergeCell ref="AV456:AX456"/>
    <mergeCell ref="AY456:BA456"/>
    <mergeCell ref="T456:U456"/>
    <mergeCell ref="V456:X456"/>
    <mergeCell ref="Y456:Z456"/>
    <mergeCell ref="AB456:AC456"/>
    <mergeCell ref="AD456:AE456"/>
    <mergeCell ref="AF456:AH456"/>
    <mergeCell ref="AI456:AK456"/>
    <mergeCell ref="C456:D456"/>
    <mergeCell ref="E456:F456"/>
    <mergeCell ref="G456:H456"/>
    <mergeCell ref="I456:M456"/>
    <mergeCell ref="N456:O456"/>
    <mergeCell ref="P456:Q456"/>
    <mergeCell ref="R456:S456"/>
    <mergeCell ref="AL457:AM457"/>
    <mergeCell ref="AN457:AO457"/>
    <mergeCell ref="AP457:AQ457"/>
    <mergeCell ref="AR457:AS457"/>
    <mergeCell ref="AT457:AU457"/>
    <mergeCell ref="AV457:AX457"/>
    <mergeCell ref="AY457:BA457"/>
    <mergeCell ref="T457:U457"/>
    <mergeCell ref="V457:X457"/>
    <mergeCell ref="Y457:Z457"/>
    <mergeCell ref="AB457:AC457"/>
    <mergeCell ref="AD457:AE457"/>
    <mergeCell ref="AF457:AH457"/>
    <mergeCell ref="AI457:AK457"/>
    <mergeCell ref="C457:D457"/>
    <mergeCell ref="E457:F457"/>
    <mergeCell ref="G457:H457"/>
    <mergeCell ref="I457:M457"/>
    <mergeCell ref="N457:O457"/>
    <mergeCell ref="P457:Q457"/>
    <mergeCell ref="R457:S457"/>
    <mergeCell ref="AL460:AM460"/>
    <mergeCell ref="AN460:AO460"/>
    <mergeCell ref="T460:U460"/>
    <mergeCell ref="V460:X460"/>
    <mergeCell ref="Y460:Z460"/>
    <mergeCell ref="AB460:AC460"/>
    <mergeCell ref="AD460:AE460"/>
    <mergeCell ref="AF460:AH460"/>
    <mergeCell ref="AI460:AK460"/>
    <mergeCell ref="AL461:AM461"/>
    <mergeCell ref="AN461:AO461"/>
    <mergeCell ref="T461:U461"/>
    <mergeCell ref="V461:X461"/>
    <mergeCell ref="Y461:Z461"/>
    <mergeCell ref="AB461:AC461"/>
    <mergeCell ref="AD461:AE461"/>
    <mergeCell ref="AF461:AH461"/>
    <mergeCell ref="AI461:AK461"/>
    <mergeCell ref="AL458:AM458"/>
    <mergeCell ref="AN458:AO458"/>
    <mergeCell ref="AP458:AQ458"/>
    <mergeCell ref="AR458:AS458"/>
    <mergeCell ref="AT458:AU458"/>
    <mergeCell ref="AV458:AX458"/>
    <mergeCell ref="AY458:BA458"/>
    <mergeCell ref="T458:U458"/>
    <mergeCell ref="V458:X458"/>
    <mergeCell ref="Y458:Z458"/>
    <mergeCell ref="AB458:AC458"/>
    <mergeCell ref="AD458:AE458"/>
    <mergeCell ref="AF458:AH458"/>
    <mergeCell ref="AI458:AK458"/>
    <mergeCell ref="C458:D458"/>
    <mergeCell ref="E458:F458"/>
    <mergeCell ref="G458:H458"/>
    <mergeCell ref="I458:M458"/>
    <mergeCell ref="N458:O458"/>
    <mergeCell ref="P458:Q458"/>
    <mergeCell ref="R458:S458"/>
    <mergeCell ref="T459:U459"/>
    <mergeCell ref="V459:X459"/>
    <mergeCell ref="Y459:Z459"/>
    <mergeCell ref="AB459:AC459"/>
    <mergeCell ref="AD459:AE459"/>
    <mergeCell ref="AF459:AH459"/>
    <mergeCell ref="AI459:AK459"/>
    <mergeCell ref="AL459:AM459"/>
    <mergeCell ref="AN459:AO459"/>
    <mergeCell ref="AP459:AQ459"/>
    <mergeCell ref="AR459:AS459"/>
    <mergeCell ref="AT459:AU459"/>
    <mergeCell ref="AV459:AX459"/>
    <mergeCell ref="AY459:BA459"/>
    <mergeCell ref="C461:D461"/>
    <mergeCell ref="E461:F461"/>
    <mergeCell ref="G461:H461"/>
    <mergeCell ref="I461:M461"/>
    <mergeCell ref="N461:O461"/>
    <mergeCell ref="P461:Q461"/>
    <mergeCell ref="R461:S461"/>
    <mergeCell ref="AT461:AU461"/>
    <mergeCell ref="AV461:AX461"/>
    <mergeCell ref="AP460:AQ460"/>
    <mergeCell ref="AR460:AS460"/>
    <mergeCell ref="AT460:AU460"/>
    <mergeCell ref="AV460:AX460"/>
    <mergeCell ref="AY460:BA460"/>
    <mergeCell ref="AP461:AQ461"/>
    <mergeCell ref="AR461:AS461"/>
    <mergeCell ref="AY461:BA461"/>
    <mergeCell ref="T463:U463"/>
    <mergeCell ref="V463:X463"/>
    <mergeCell ref="Y463:Z463"/>
    <mergeCell ref="AB463:AC463"/>
    <mergeCell ref="AD463:AE463"/>
    <mergeCell ref="AF463:AH463"/>
    <mergeCell ref="AI463:AK463"/>
    <mergeCell ref="C463:D463"/>
    <mergeCell ref="E463:F463"/>
    <mergeCell ref="G463:H463"/>
    <mergeCell ref="I463:M463"/>
    <mergeCell ref="N463:O463"/>
    <mergeCell ref="P463:Q463"/>
    <mergeCell ref="R463:S463"/>
    <mergeCell ref="AL464:AM464"/>
    <mergeCell ref="AN464:AO464"/>
    <mergeCell ref="T464:U464"/>
    <mergeCell ref="V464:X464"/>
    <mergeCell ref="Y464:Z464"/>
    <mergeCell ref="AB464:AC464"/>
    <mergeCell ref="AD464:AE464"/>
    <mergeCell ref="AF464:AH464"/>
    <mergeCell ref="AI464:AK464"/>
    <mergeCell ref="C459:D459"/>
    <mergeCell ref="E459:F459"/>
    <mergeCell ref="G459:H459"/>
    <mergeCell ref="I459:M459"/>
    <mergeCell ref="N459:O459"/>
    <mergeCell ref="P459:Q459"/>
    <mergeCell ref="R459:S459"/>
    <mergeCell ref="C460:D460"/>
    <mergeCell ref="E460:F460"/>
    <mergeCell ref="G460:H460"/>
    <mergeCell ref="I460:M460"/>
    <mergeCell ref="N460:O460"/>
    <mergeCell ref="P460:Q460"/>
    <mergeCell ref="R460:S460"/>
    <mergeCell ref="AL462:AM462"/>
    <mergeCell ref="AN462:AO462"/>
    <mergeCell ref="AP462:AQ462"/>
    <mergeCell ref="AR462:AS462"/>
    <mergeCell ref="AT462:AU462"/>
    <mergeCell ref="AV462:AX462"/>
    <mergeCell ref="AY462:BA462"/>
    <mergeCell ref="T462:U462"/>
    <mergeCell ref="V462:X462"/>
    <mergeCell ref="Y462:Z462"/>
    <mergeCell ref="AB462:AC462"/>
    <mergeCell ref="AD462:AE462"/>
    <mergeCell ref="AF462:AH462"/>
    <mergeCell ref="AI462:AK462"/>
    <mergeCell ref="C462:D462"/>
    <mergeCell ref="E462:F462"/>
    <mergeCell ref="G462:H462"/>
    <mergeCell ref="I462:M462"/>
    <mergeCell ref="N462:O462"/>
    <mergeCell ref="P462:Q462"/>
    <mergeCell ref="R462:S462"/>
    <mergeCell ref="AP464:AQ464"/>
    <mergeCell ref="AR464:AS464"/>
    <mergeCell ref="AT464:AU464"/>
    <mergeCell ref="AV464:AX464"/>
    <mergeCell ref="AY464:BA464"/>
    <mergeCell ref="AL463:AM463"/>
    <mergeCell ref="AN463:AO463"/>
    <mergeCell ref="AP463:AQ463"/>
    <mergeCell ref="AR463:AS463"/>
    <mergeCell ref="AT463:AU463"/>
    <mergeCell ref="AV463:AX463"/>
    <mergeCell ref="AY463:BA463"/>
    <mergeCell ref="C464:D464"/>
    <mergeCell ref="E464:F464"/>
    <mergeCell ref="G464:H464"/>
    <mergeCell ref="I464:M464"/>
    <mergeCell ref="N464:O464"/>
    <mergeCell ref="P464:Q464"/>
    <mergeCell ref="R464:S464"/>
    <mergeCell ref="AL465:AM465"/>
    <mergeCell ref="AN465:AO465"/>
    <mergeCell ref="AP465:AQ465"/>
    <mergeCell ref="AR465:AS465"/>
    <mergeCell ref="AT465:AU465"/>
    <mergeCell ref="AV465:AX465"/>
    <mergeCell ref="AY465:BA465"/>
    <mergeCell ref="T465:U465"/>
    <mergeCell ref="V465:X465"/>
    <mergeCell ref="Y465:Z465"/>
    <mergeCell ref="AB465:AC465"/>
    <mergeCell ref="AD465:AE465"/>
    <mergeCell ref="AF465:AH465"/>
    <mergeCell ref="AI465:AK465"/>
    <mergeCell ref="C465:D465"/>
    <mergeCell ref="E465:F465"/>
    <mergeCell ref="G465:H465"/>
    <mergeCell ref="I465:M465"/>
    <mergeCell ref="N465:O465"/>
    <mergeCell ref="P465:Q465"/>
    <mergeCell ref="R465:S465"/>
    <mergeCell ref="AL466:AM466"/>
    <mergeCell ref="AN466:AO466"/>
    <mergeCell ref="AP466:AQ466"/>
    <mergeCell ref="AR466:AS466"/>
    <mergeCell ref="AT466:AU466"/>
    <mergeCell ref="AV466:AX466"/>
    <mergeCell ref="AY466:BA466"/>
    <mergeCell ref="T466:U466"/>
    <mergeCell ref="V466:X466"/>
    <mergeCell ref="Y466:Z466"/>
    <mergeCell ref="AB466:AC466"/>
    <mergeCell ref="AD466:AE466"/>
    <mergeCell ref="AF466:AH466"/>
    <mergeCell ref="AI466:AK466"/>
    <mergeCell ref="C466:D466"/>
    <mergeCell ref="E466:F466"/>
    <mergeCell ref="G466:H466"/>
    <mergeCell ref="I466:M466"/>
    <mergeCell ref="N466:O466"/>
    <mergeCell ref="P466:Q466"/>
    <mergeCell ref="R466:S466"/>
    <mergeCell ref="AL469:AM469"/>
    <mergeCell ref="AN469:AO469"/>
    <mergeCell ref="T469:U469"/>
    <mergeCell ref="V469:X469"/>
    <mergeCell ref="Y469:Z469"/>
    <mergeCell ref="AB469:AC469"/>
    <mergeCell ref="AD469:AE469"/>
    <mergeCell ref="AF469:AH469"/>
    <mergeCell ref="AI469:AK469"/>
    <mergeCell ref="AL470:AM470"/>
    <mergeCell ref="AN470:AO470"/>
    <mergeCell ref="T470:U470"/>
    <mergeCell ref="V470:X470"/>
    <mergeCell ref="Y470:Z470"/>
    <mergeCell ref="AB470:AC470"/>
    <mergeCell ref="AD470:AE470"/>
    <mergeCell ref="AF470:AH470"/>
    <mergeCell ref="AI470:AK470"/>
    <mergeCell ref="AL467:AM467"/>
    <mergeCell ref="AN467:AO467"/>
    <mergeCell ref="AP467:AQ467"/>
    <mergeCell ref="AR467:AS467"/>
    <mergeCell ref="AT467:AU467"/>
    <mergeCell ref="AV467:AX467"/>
    <mergeCell ref="AY467:BA467"/>
    <mergeCell ref="T467:U467"/>
    <mergeCell ref="V467:X467"/>
    <mergeCell ref="Y467:Z467"/>
    <mergeCell ref="AB467:AC467"/>
    <mergeCell ref="AD467:AE467"/>
    <mergeCell ref="AF467:AH467"/>
    <mergeCell ref="AI467:AK467"/>
    <mergeCell ref="C467:D467"/>
    <mergeCell ref="E467:F467"/>
    <mergeCell ref="G467:H467"/>
    <mergeCell ref="I467:M467"/>
    <mergeCell ref="N467:O467"/>
    <mergeCell ref="P467:Q467"/>
    <mergeCell ref="R467:S467"/>
    <mergeCell ref="T468:U468"/>
    <mergeCell ref="V468:X468"/>
    <mergeCell ref="Y468:Z468"/>
    <mergeCell ref="AB468:AC468"/>
    <mergeCell ref="AD468:AE468"/>
    <mergeCell ref="AF468:AH468"/>
    <mergeCell ref="AI468:AK468"/>
    <mergeCell ref="AL468:AM468"/>
    <mergeCell ref="AN468:AO468"/>
    <mergeCell ref="AP468:AQ468"/>
    <mergeCell ref="AR468:AS468"/>
    <mergeCell ref="AT468:AU468"/>
    <mergeCell ref="AV468:AX468"/>
    <mergeCell ref="AY468:BA468"/>
    <mergeCell ref="C470:D470"/>
    <mergeCell ref="E470:F470"/>
    <mergeCell ref="G470:H470"/>
    <mergeCell ref="I470:M470"/>
    <mergeCell ref="N470:O470"/>
    <mergeCell ref="P470:Q470"/>
    <mergeCell ref="R470:S470"/>
    <mergeCell ref="AT470:AU470"/>
    <mergeCell ref="AV470:AX470"/>
    <mergeCell ref="AP469:AQ469"/>
    <mergeCell ref="AR469:AS469"/>
    <mergeCell ref="AT469:AU469"/>
    <mergeCell ref="AV469:AX469"/>
    <mergeCell ref="AY469:BA469"/>
    <mergeCell ref="AP470:AQ470"/>
    <mergeCell ref="AR470:AS470"/>
    <mergeCell ref="AY470:BA470"/>
    <mergeCell ref="T472:U472"/>
    <mergeCell ref="V472:X472"/>
    <mergeCell ref="Y472:Z472"/>
    <mergeCell ref="AB472:AC472"/>
    <mergeCell ref="AD472:AE472"/>
    <mergeCell ref="AF472:AH472"/>
    <mergeCell ref="AI472:AK472"/>
    <mergeCell ref="C472:D472"/>
    <mergeCell ref="E472:F472"/>
    <mergeCell ref="G472:H472"/>
    <mergeCell ref="I472:M472"/>
    <mergeCell ref="N472:O472"/>
    <mergeCell ref="P472:Q472"/>
    <mergeCell ref="R472:S472"/>
    <mergeCell ref="AL473:AM473"/>
    <mergeCell ref="AN473:AO473"/>
    <mergeCell ref="T473:U473"/>
    <mergeCell ref="V473:X473"/>
    <mergeCell ref="Y473:Z473"/>
    <mergeCell ref="AB473:AC473"/>
    <mergeCell ref="AD473:AE473"/>
    <mergeCell ref="AF473:AH473"/>
    <mergeCell ref="AI473:AK473"/>
    <mergeCell ref="C468:D468"/>
    <mergeCell ref="E468:F468"/>
    <mergeCell ref="G468:H468"/>
    <mergeCell ref="I468:M468"/>
    <mergeCell ref="N468:O468"/>
    <mergeCell ref="P468:Q468"/>
    <mergeCell ref="R468:S468"/>
    <mergeCell ref="C469:D469"/>
    <mergeCell ref="E469:F469"/>
    <mergeCell ref="G469:H469"/>
    <mergeCell ref="I469:M469"/>
    <mergeCell ref="N469:O469"/>
    <mergeCell ref="P469:Q469"/>
    <mergeCell ref="R469:S469"/>
    <mergeCell ref="AL471:AM471"/>
    <mergeCell ref="AN471:AO471"/>
    <mergeCell ref="AP471:AQ471"/>
    <mergeCell ref="AR471:AS471"/>
    <mergeCell ref="AT471:AU471"/>
    <mergeCell ref="AV471:AX471"/>
    <mergeCell ref="AY471:BA471"/>
    <mergeCell ref="T471:U471"/>
    <mergeCell ref="V471:X471"/>
    <mergeCell ref="Y471:Z471"/>
    <mergeCell ref="AB471:AC471"/>
    <mergeCell ref="AD471:AE471"/>
    <mergeCell ref="AF471:AH471"/>
    <mergeCell ref="AI471:AK471"/>
    <mergeCell ref="C471:D471"/>
    <mergeCell ref="E471:F471"/>
    <mergeCell ref="G471:H471"/>
    <mergeCell ref="I471:M471"/>
    <mergeCell ref="N471:O471"/>
    <mergeCell ref="P471:Q471"/>
    <mergeCell ref="R471:S471"/>
    <mergeCell ref="AP473:AQ473"/>
    <mergeCell ref="AR473:AS473"/>
    <mergeCell ref="AT473:AU473"/>
    <mergeCell ref="AV473:AX473"/>
    <mergeCell ref="AY473:BA473"/>
    <mergeCell ref="AL472:AM472"/>
    <mergeCell ref="AN472:AO472"/>
    <mergeCell ref="AP472:AQ472"/>
    <mergeCell ref="AR472:AS472"/>
    <mergeCell ref="AT472:AU472"/>
    <mergeCell ref="AV472:AX472"/>
    <mergeCell ref="AY472:BA472"/>
    <mergeCell ref="C473:D473"/>
    <mergeCell ref="E473:F473"/>
    <mergeCell ref="G473:H473"/>
    <mergeCell ref="I473:M473"/>
    <mergeCell ref="N473:O473"/>
    <mergeCell ref="P473:Q473"/>
    <mergeCell ref="R473:S473"/>
    <mergeCell ref="AL474:AM474"/>
    <mergeCell ref="AN474:AO474"/>
    <mergeCell ref="AP474:AQ474"/>
    <mergeCell ref="AR474:AS474"/>
    <mergeCell ref="AT474:AU474"/>
    <mergeCell ref="AV474:AX474"/>
    <mergeCell ref="AY474:BA474"/>
    <mergeCell ref="T474:U474"/>
    <mergeCell ref="V474:X474"/>
    <mergeCell ref="Y474:Z474"/>
    <mergeCell ref="AB474:AC474"/>
    <mergeCell ref="AD474:AE474"/>
    <mergeCell ref="AF474:AH474"/>
    <mergeCell ref="AI474:AK474"/>
    <mergeCell ref="C474:D474"/>
    <mergeCell ref="E474:F474"/>
    <mergeCell ref="G474:H474"/>
    <mergeCell ref="I474:M474"/>
    <mergeCell ref="N474:O474"/>
    <mergeCell ref="P474:Q474"/>
    <mergeCell ref="R474:S474"/>
    <mergeCell ref="AL475:AM475"/>
    <mergeCell ref="AN475:AO475"/>
    <mergeCell ref="AP475:AQ475"/>
    <mergeCell ref="AR475:AS475"/>
    <mergeCell ref="AT475:AU475"/>
    <mergeCell ref="AV475:AX475"/>
    <mergeCell ref="AY475:BA475"/>
    <mergeCell ref="T475:U475"/>
    <mergeCell ref="V475:X475"/>
    <mergeCell ref="Y475:Z475"/>
    <mergeCell ref="AB475:AC475"/>
    <mergeCell ref="AD475:AE475"/>
    <mergeCell ref="AF475:AH475"/>
    <mergeCell ref="AI475:AK475"/>
    <mergeCell ref="C475:D475"/>
    <mergeCell ref="E475:F475"/>
    <mergeCell ref="G475:H475"/>
    <mergeCell ref="I475:M475"/>
    <mergeCell ref="N475:O475"/>
    <mergeCell ref="P475:Q475"/>
    <mergeCell ref="R475:S475"/>
    <mergeCell ref="AL478:AM478"/>
    <mergeCell ref="AN478:AO478"/>
    <mergeCell ref="T478:U478"/>
    <mergeCell ref="V478:X478"/>
    <mergeCell ref="Y478:Z478"/>
    <mergeCell ref="AB478:AC478"/>
    <mergeCell ref="AD478:AE478"/>
    <mergeCell ref="AF478:AH478"/>
    <mergeCell ref="AI478:AK478"/>
    <mergeCell ref="AL479:AM479"/>
    <mergeCell ref="AN479:AO479"/>
    <mergeCell ref="T479:U479"/>
    <mergeCell ref="V479:X479"/>
    <mergeCell ref="Y479:Z479"/>
    <mergeCell ref="AB479:AC479"/>
    <mergeCell ref="AD479:AE479"/>
    <mergeCell ref="AF479:AH479"/>
    <mergeCell ref="AI479:AK479"/>
    <mergeCell ref="AL476:AM476"/>
    <mergeCell ref="AN476:AO476"/>
    <mergeCell ref="AP476:AQ476"/>
    <mergeCell ref="AR476:AS476"/>
    <mergeCell ref="AT476:AU476"/>
    <mergeCell ref="AV476:AX476"/>
    <mergeCell ref="AY476:BA476"/>
    <mergeCell ref="T476:U476"/>
    <mergeCell ref="V476:X476"/>
    <mergeCell ref="Y476:Z476"/>
    <mergeCell ref="AB476:AC476"/>
    <mergeCell ref="AD476:AE476"/>
    <mergeCell ref="AF476:AH476"/>
    <mergeCell ref="AI476:AK476"/>
    <mergeCell ref="C476:D476"/>
    <mergeCell ref="E476:F476"/>
    <mergeCell ref="G476:H476"/>
    <mergeCell ref="I476:M476"/>
    <mergeCell ref="N476:O476"/>
    <mergeCell ref="P476:Q476"/>
    <mergeCell ref="R476:S476"/>
    <mergeCell ref="T477:U477"/>
    <mergeCell ref="V477:X477"/>
    <mergeCell ref="Y477:Z477"/>
    <mergeCell ref="AB477:AC477"/>
    <mergeCell ref="AD477:AE477"/>
    <mergeCell ref="AF477:AH477"/>
    <mergeCell ref="AI477:AK477"/>
    <mergeCell ref="AL477:AM477"/>
    <mergeCell ref="AN477:AO477"/>
    <mergeCell ref="AP477:AQ477"/>
    <mergeCell ref="AR477:AS477"/>
    <mergeCell ref="AT477:AU477"/>
    <mergeCell ref="AV477:AX477"/>
    <mergeCell ref="AY477:BA477"/>
    <mergeCell ref="C479:D479"/>
    <mergeCell ref="E479:F479"/>
    <mergeCell ref="G479:H479"/>
    <mergeCell ref="I479:M479"/>
    <mergeCell ref="N479:O479"/>
    <mergeCell ref="P479:Q479"/>
    <mergeCell ref="R479:S479"/>
    <mergeCell ref="AT479:AU479"/>
    <mergeCell ref="AV479:AX479"/>
    <mergeCell ref="AP478:AQ478"/>
    <mergeCell ref="AR478:AS478"/>
    <mergeCell ref="AT478:AU478"/>
    <mergeCell ref="AV478:AX478"/>
    <mergeCell ref="AY478:BA478"/>
    <mergeCell ref="AP479:AQ479"/>
    <mergeCell ref="AR479:AS479"/>
    <mergeCell ref="AY479:BA479"/>
    <mergeCell ref="T481:U481"/>
    <mergeCell ref="V481:X481"/>
    <mergeCell ref="Y481:Z481"/>
    <mergeCell ref="AB481:AC481"/>
    <mergeCell ref="AD481:AE481"/>
    <mergeCell ref="AF481:AH481"/>
    <mergeCell ref="AI481:AK481"/>
    <mergeCell ref="C481:D481"/>
    <mergeCell ref="E481:F481"/>
    <mergeCell ref="G481:H481"/>
    <mergeCell ref="I481:M481"/>
    <mergeCell ref="N481:O481"/>
    <mergeCell ref="P481:Q481"/>
    <mergeCell ref="R481:S481"/>
    <mergeCell ref="AL482:AM482"/>
    <mergeCell ref="AN482:AO482"/>
    <mergeCell ref="T482:U482"/>
    <mergeCell ref="V482:X482"/>
    <mergeCell ref="Y482:Z482"/>
    <mergeCell ref="AB482:AC482"/>
    <mergeCell ref="AD482:AE482"/>
    <mergeCell ref="AF482:AH482"/>
    <mergeCell ref="AI482:AK482"/>
    <mergeCell ref="C477:D477"/>
    <mergeCell ref="E477:F477"/>
    <mergeCell ref="G477:H477"/>
    <mergeCell ref="I477:M477"/>
    <mergeCell ref="N477:O477"/>
    <mergeCell ref="P477:Q477"/>
    <mergeCell ref="R477:S477"/>
    <mergeCell ref="C478:D478"/>
    <mergeCell ref="E478:F478"/>
    <mergeCell ref="G478:H478"/>
    <mergeCell ref="I478:M478"/>
    <mergeCell ref="N478:O478"/>
    <mergeCell ref="P478:Q478"/>
    <mergeCell ref="R478:S478"/>
    <mergeCell ref="AL480:AM480"/>
    <mergeCell ref="AN480:AO480"/>
    <mergeCell ref="AP480:AQ480"/>
    <mergeCell ref="AR480:AS480"/>
    <mergeCell ref="AT480:AU480"/>
    <mergeCell ref="AV480:AX480"/>
    <mergeCell ref="AY480:BA480"/>
    <mergeCell ref="T480:U480"/>
    <mergeCell ref="V480:X480"/>
    <mergeCell ref="Y480:Z480"/>
    <mergeCell ref="AB480:AC480"/>
    <mergeCell ref="AD480:AE480"/>
    <mergeCell ref="AF480:AH480"/>
    <mergeCell ref="AI480:AK480"/>
    <mergeCell ref="C480:D480"/>
    <mergeCell ref="E480:F480"/>
    <mergeCell ref="G480:H480"/>
    <mergeCell ref="I480:M480"/>
    <mergeCell ref="N480:O480"/>
    <mergeCell ref="P480:Q480"/>
    <mergeCell ref="R480:S480"/>
    <mergeCell ref="AP482:AQ482"/>
    <mergeCell ref="AR482:AS482"/>
    <mergeCell ref="AT482:AU482"/>
    <mergeCell ref="AV482:AX482"/>
    <mergeCell ref="AY482:BA482"/>
    <mergeCell ref="AL481:AM481"/>
    <mergeCell ref="AN481:AO481"/>
    <mergeCell ref="AP481:AQ481"/>
    <mergeCell ref="AR481:AS481"/>
    <mergeCell ref="AT481:AU481"/>
    <mergeCell ref="AV481:AX481"/>
    <mergeCell ref="AY481:BA481"/>
    <mergeCell ref="C482:D482"/>
    <mergeCell ref="E482:F482"/>
    <mergeCell ref="G482:H482"/>
    <mergeCell ref="I482:M482"/>
    <mergeCell ref="N482:O482"/>
    <mergeCell ref="P482:Q482"/>
    <mergeCell ref="R482:S482"/>
    <mergeCell ref="AL483:AM483"/>
    <mergeCell ref="AN483:AO483"/>
    <mergeCell ref="AP483:AQ483"/>
    <mergeCell ref="AR483:AS483"/>
    <mergeCell ref="AT483:AU483"/>
    <mergeCell ref="AV483:AX483"/>
    <mergeCell ref="AY483:BA483"/>
    <mergeCell ref="T483:U483"/>
    <mergeCell ref="V483:X483"/>
    <mergeCell ref="Y483:Z483"/>
    <mergeCell ref="AB483:AC483"/>
    <mergeCell ref="AD483:AE483"/>
    <mergeCell ref="AF483:AH483"/>
    <mergeCell ref="AI483:AK483"/>
    <mergeCell ref="C483:D483"/>
    <mergeCell ref="E483:F483"/>
    <mergeCell ref="G483:H483"/>
    <mergeCell ref="I483:M483"/>
    <mergeCell ref="N483:O483"/>
    <mergeCell ref="P483:Q483"/>
    <mergeCell ref="R483:S483"/>
    <mergeCell ref="AL484:AM484"/>
    <mergeCell ref="AN484:AO484"/>
    <mergeCell ref="AP484:AQ484"/>
    <mergeCell ref="AR484:AS484"/>
    <mergeCell ref="AT484:AU484"/>
    <mergeCell ref="AV484:AX484"/>
    <mergeCell ref="AY484:BA484"/>
    <mergeCell ref="T484:U484"/>
    <mergeCell ref="V484:X484"/>
    <mergeCell ref="Y484:Z484"/>
    <mergeCell ref="AB484:AC484"/>
    <mergeCell ref="AD484:AE484"/>
    <mergeCell ref="AF484:AH484"/>
    <mergeCell ref="AI484:AK484"/>
    <mergeCell ref="C484:D484"/>
    <mergeCell ref="E484:F484"/>
    <mergeCell ref="G484:H484"/>
    <mergeCell ref="I484:M484"/>
    <mergeCell ref="N484:O484"/>
    <mergeCell ref="P484:Q484"/>
    <mergeCell ref="R484:S484"/>
    <mergeCell ref="AL487:AM487"/>
    <mergeCell ref="AN487:AO487"/>
    <mergeCell ref="T487:U487"/>
    <mergeCell ref="V487:X487"/>
    <mergeCell ref="Y487:Z487"/>
    <mergeCell ref="AB487:AC487"/>
    <mergeCell ref="AD487:AE487"/>
    <mergeCell ref="AF487:AH487"/>
    <mergeCell ref="AI487:AK487"/>
    <mergeCell ref="AL488:AM488"/>
    <mergeCell ref="AN488:AO488"/>
    <mergeCell ref="T488:U488"/>
    <mergeCell ref="V488:X488"/>
    <mergeCell ref="Y488:Z488"/>
    <mergeCell ref="AB488:AC488"/>
    <mergeCell ref="AD488:AE488"/>
    <mergeCell ref="AF488:AH488"/>
    <mergeCell ref="AI488:AK488"/>
    <mergeCell ref="AL485:AM485"/>
    <mergeCell ref="AN485:AO485"/>
    <mergeCell ref="AP485:AQ485"/>
    <mergeCell ref="AR485:AS485"/>
    <mergeCell ref="AT485:AU485"/>
    <mergeCell ref="AV485:AX485"/>
    <mergeCell ref="AY485:BA485"/>
    <mergeCell ref="T485:U485"/>
    <mergeCell ref="V485:X485"/>
    <mergeCell ref="Y485:Z485"/>
    <mergeCell ref="AB485:AC485"/>
    <mergeCell ref="AD485:AE485"/>
    <mergeCell ref="AF485:AH485"/>
    <mergeCell ref="AI485:AK485"/>
    <mergeCell ref="C485:D485"/>
    <mergeCell ref="E485:F485"/>
    <mergeCell ref="G485:H485"/>
    <mergeCell ref="I485:M485"/>
    <mergeCell ref="N485:O485"/>
    <mergeCell ref="P485:Q485"/>
    <mergeCell ref="R485:S485"/>
    <mergeCell ref="T486:U486"/>
    <mergeCell ref="V486:X486"/>
    <mergeCell ref="Y486:Z486"/>
    <mergeCell ref="AB486:AC486"/>
    <mergeCell ref="AD486:AE486"/>
    <mergeCell ref="AF486:AH486"/>
    <mergeCell ref="AI486:AK486"/>
    <mergeCell ref="AL486:AM486"/>
    <mergeCell ref="AN486:AO486"/>
    <mergeCell ref="AP486:AQ486"/>
    <mergeCell ref="AR486:AS486"/>
    <mergeCell ref="AT486:AU486"/>
    <mergeCell ref="AV486:AX486"/>
    <mergeCell ref="AY486:BA486"/>
    <mergeCell ref="C488:D488"/>
    <mergeCell ref="E488:F488"/>
    <mergeCell ref="G488:H488"/>
    <mergeCell ref="I488:M488"/>
    <mergeCell ref="N488:O488"/>
    <mergeCell ref="P488:Q488"/>
    <mergeCell ref="R488:S488"/>
    <mergeCell ref="AT488:AU488"/>
    <mergeCell ref="AV488:AX488"/>
    <mergeCell ref="AP487:AQ487"/>
    <mergeCell ref="AR487:AS487"/>
    <mergeCell ref="AT487:AU487"/>
    <mergeCell ref="AV487:AX487"/>
    <mergeCell ref="AY487:BA487"/>
    <mergeCell ref="AP488:AQ488"/>
    <mergeCell ref="AR488:AS488"/>
    <mergeCell ref="AY488:BA488"/>
    <mergeCell ref="T490:U490"/>
    <mergeCell ref="V490:X490"/>
    <mergeCell ref="Y490:Z490"/>
    <mergeCell ref="AB490:AC490"/>
    <mergeCell ref="AD490:AE490"/>
    <mergeCell ref="AF490:AH490"/>
    <mergeCell ref="AI490:AK490"/>
    <mergeCell ref="C490:D490"/>
    <mergeCell ref="E490:F490"/>
    <mergeCell ref="G490:H490"/>
    <mergeCell ref="I490:M490"/>
    <mergeCell ref="N490:O490"/>
    <mergeCell ref="P490:Q490"/>
    <mergeCell ref="R490:S490"/>
    <mergeCell ref="AL491:AM491"/>
    <mergeCell ref="AN491:AO491"/>
    <mergeCell ref="T491:U491"/>
    <mergeCell ref="V491:X491"/>
    <mergeCell ref="Y491:Z491"/>
    <mergeCell ref="AB491:AC491"/>
    <mergeCell ref="AD491:AE491"/>
    <mergeCell ref="AF491:AH491"/>
    <mergeCell ref="AI491:AK491"/>
    <mergeCell ref="C486:D486"/>
    <mergeCell ref="E486:F486"/>
    <mergeCell ref="G486:H486"/>
    <mergeCell ref="I486:M486"/>
    <mergeCell ref="N486:O486"/>
    <mergeCell ref="P486:Q486"/>
    <mergeCell ref="R486:S486"/>
    <mergeCell ref="C487:D487"/>
    <mergeCell ref="E487:F487"/>
    <mergeCell ref="G487:H487"/>
    <mergeCell ref="I487:M487"/>
    <mergeCell ref="N487:O487"/>
    <mergeCell ref="P487:Q487"/>
    <mergeCell ref="R487:S487"/>
    <mergeCell ref="AL489:AM489"/>
    <mergeCell ref="AN489:AO489"/>
    <mergeCell ref="AP489:AQ489"/>
    <mergeCell ref="AR489:AS489"/>
    <mergeCell ref="AT489:AU489"/>
    <mergeCell ref="AV489:AX489"/>
    <mergeCell ref="AY489:BA489"/>
    <mergeCell ref="T489:U489"/>
    <mergeCell ref="V489:X489"/>
    <mergeCell ref="Y489:Z489"/>
    <mergeCell ref="AB489:AC489"/>
    <mergeCell ref="AD489:AE489"/>
    <mergeCell ref="AF489:AH489"/>
    <mergeCell ref="AI489:AK489"/>
    <mergeCell ref="C489:D489"/>
    <mergeCell ref="E489:F489"/>
    <mergeCell ref="G489:H489"/>
    <mergeCell ref="I489:M489"/>
    <mergeCell ref="N489:O489"/>
    <mergeCell ref="P489:Q489"/>
    <mergeCell ref="R489:S489"/>
    <mergeCell ref="AP491:AQ491"/>
    <mergeCell ref="AR491:AS491"/>
    <mergeCell ref="AT491:AU491"/>
    <mergeCell ref="AV491:AX491"/>
    <mergeCell ref="AY491:BA491"/>
    <mergeCell ref="AL490:AM490"/>
    <mergeCell ref="AN490:AO490"/>
    <mergeCell ref="AP490:AQ490"/>
    <mergeCell ref="AR490:AS490"/>
    <mergeCell ref="AT490:AU490"/>
    <mergeCell ref="AV490:AX490"/>
    <mergeCell ref="AY490:BA490"/>
    <mergeCell ref="C491:D491"/>
    <mergeCell ref="E491:F491"/>
    <mergeCell ref="G491:H491"/>
    <mergeCell ref="I491:M491"/>
    <mergeCell ref="N491:O491"/>
    <mergeCell ref="P491:Q491"/>
    <mergeCell ref="R491:S491"/>
    <mergeCell ref="AL492:AM492"/>
    <mergeCell ref="AN492:AO492"/>
    <mergeCell ref="AP492:AQ492"/>
    <mergeCell ref="AR492:AS492"/>
    <mergeCell ref="AT492:AU492"/>
    <mergeCell ref="AV492:AX492"/>
    <mergeCell ref="AY492:BA492"/>
    <mergeCell ref="T492:U492"/>
    <mergeCell ref="V492:X492"/>
    <mergeCell ref="Y492:Z492"/>
    <mergeCell ref="AB492:AC492"/>
    <mergeCell ref="AD492:AE492"/>
    <mergeCell ref="AF492:AH492"/>
    <mergeCell ref="AI492:AK492"/>
    <mergeCell ref="C492:D492"/>
    <mergeCell ref="E492:F492"/>
    <mergeCell ref="G492:H492"/>
    <mergeCell ref="I492:M492"/>
    <mergeCell ref="N492:O492"/>
    <mergeCell ref="P492:Q492"/>
    <mergeCell ref="R492:S492"/>
    <mergeCell ref="AL493:AM493"/>
    <mergeCell ref="AN493:AO493"/>
    <mergeCell ref="AP493:AQ493"/>
    <mergeCell ref="AR493:AS493"/>
    <mergeCell ref="AT493:AU493"/>
    <mergeCell ref="AV493:AX493"/>
    <mergeCell ref="AY493:BA493"/>
    <mergeCell ref="T493:U493"/>
    <mergeCell ref="V493:X493"/>
    <mergeCell ref="Y493:Z493"/>
    <mergeCell ref="AB493:AC493"/>
    <mergeCell ref="AD493:AE493"/>
    <mergeCell ref="AF493:AH493"/>
    <mergeCell ref="AI493:AK493"/>
    <mergeCell ref="C493:D493"/>
    <mergeCell ref="E493:F493"/>
    <mergeCell ref="G493:H493"/>
    <mergeCell ref="I493:M493"/>
    <mergeCell ref="N493:O493"/>
    <mergeCell ref="P493:Q493"/>
    <mergeCell ref="R493:S493"/>
    <mergeCell ref="AL496:AM496"/>
    <mergeCell ref="AN496:AO496"/>
    <mergeCell ref="T496:U496"/>
    <mergeCell ref="V496:X496"/>
    <mergeCell ref="Y496:Z496"/>
    <mergeCell ref="AB496:AC496"/>
    <mergeCell ref="AD496:AE496"/>
    <mergeCell ref="AF496:AH496"/>
    <mergeCell ref="AI496:AK496"/>
    <mergeCell ref="AL497:AM497"/>
    <mergeCell ref="AN497:AO497"/>
    <mergeCell ref="T497:U497"/>
    <mergeCell ref="V497:X497"/>
    <mergeCell ref="Y497:Z497"/>
    <mergeCell ref="AB497:AC497"/>
    <mergeCell ref="AD497:AE497"/>
    <mergeCell ref="AF497:AH497"/>
    <mergeCell ref="AI497:AK497"/>
    <mergeCell ref="AL494:AM494"/>
    <mergeCell ref="AN494:AO494"/>
    <mergeCell ref="AP494:AQ494"/>
    <mergeCell ref="AR494:AS494"/>
    <mergeCell ref="AT494:AU494"/>
    <mergeCell ref="AV494:AX494"/>
    <mergeCell ref="AY494:BA494"/>
    <mergeCell ref="T494:U494"/>
    <mergeCell ref="V494:X494"/>
    <mergeCell ref="Y494:Z494"/>
    <mergeCell ref="AB494:AC494"/>
    <mergeCell ref="AD494:AE494"/>
    <mergeCell ref="AF494:AH494"/>
    <mergeCell ref="AI494:AK494"/>
    <mergeCell ref="C494:D494"/>
    <mergeCell ref="E494:F494"/>
    <mergeCell ref="G494:H494"/>
    <mergeCell ref="I494:M494"/>
    <mergeCell ref="N494:O494"/>
    <mergeCell ref="P494:Q494"/>
    <mergeCell ref="R494:S494"/>
    <mergeCell ref="T495:U495"/>
    <mergeCell ref="V495:X495"/>
    <mergeCell ref="Y495:Z495"/>
    <mergeCell ref="AB495:AC495"/>
    <mergeCell ref="AD495:AE495"/>
    <mergeCell ref="AF495:AH495"/>
    <mergeCell ref="AI495:AK495"/>
    <mergeCell ref="AL495:AM495"/>
    <mergeCell ref="AN495:AO495"/>
    <mergeCell ref="AP495:AQ495"/>
    <mergeCell ref="AR495:AS495"/>
    <mergeCell ref="AT495:AU495"/>
    <mergeCell ref="AV495:AX495"/>
    <mergeCell ref="AY495:BA495"/>
    <mergeCell ref="C497:D497"/>
    <mergeCell ref="E497:F497"/>
    <mergeCell ref="G497:H497"/>
    <mergeCell ref="I497:M497"/>
    <mergeCell ref="N497:O497"/>
    <mergeCell ref="P497:Q497"/>
    <mergeCell ref="R497:S497"/>
    <mergeCell ref="AT497:AU497"/>
    <mergeCell ref="AV497:AX497"/>
    <mergeCell ref="AP496:AQ496"/>
    <mergeCell ref="AR496:AS496"/>
    <mergeCell ref="AT496:AU496"/>
    <mergeCell ref="AV496:AX496"/>
    <mergeCell ref="AY496:BA496"/>
    <mergeCell ref="AP497:AQ497"/>
    <mergeCell ref="AR497:AS497"/>
    <mergeCell ref="AY497:BA497"/>
    <mergeCell ref="T499:U499"/>
    <mergeCell ref="V499:X499"/>
    <mergeCell ref="Y499:Z499"/>
    <mergeCell ref="AB499:AC499"/>
    <mergeCell ref="AD499:AE499"/>
    <mergeCell ref="AF499:AH499"/>
    <mergeCell ref="AI499:AK499"/>
    <mergeCell ref="C499:D499"/>
    <mergeCell ref="E499:F499"/>
    <mergeCell ref="G499:H499"/>
    <mergeCell ref="I499:M499"/>
    <mergeCell ref="N499:O499"/>
    <mergeCell ref="P499:Q499"/>
    <mergeCell ref="R499:S499"/>
    <mergeCell ref="AL500:AM500"/>
    <mergeCell ref="AN500:AO500"/>
    <mergeCell ref="T500:U500"/>
    <mergeCell ref="V500:X500"/>
    <mergeCell ref="Y500:Z500"/>
    <mergeCell ref="AB500:AC500"/>
    <mergeCell ref="AD500:AE500"/>
    <mergeCell ref="AF500:AH500"/>
    <mergeCell ref="AI500:AK500"/>
    <mergeCell ref="C495:D495"/>
    <mergeCell ref="E495:F495"/>
    <mergeCell ref="G495:H495"/>
    <mergeCell ref="I495:M495"/>
    <mergeCell ref="N495:O495"/>
    <mergeCell ref="P495:Q495"/>
    <mergeCell ref="R495:S495"/>
    <mergeCell ref="C496:D496"/>
    <mergeCell ref="E496:F496"/>
    <mergeCell ref="G496:H496"/>
    <mergeCell ref="I496:M496"/>
    <mergeCell ref="N496:O496"/>
    <mergeCell ref="P496:Q496"/>
    <mergeCell ref="R496:S496"/>
    <mergeCell ref="AL498:AM498"/>
    <mergeCell ref="AN498:AO498"/>
    <mergeCell ref="AP498:AQ498"/>
    <mergeCell ref="AR498:AS498"/>
    <mergeCell ref="AT498:AU498"/>
    <mergeCell ref="AV498:AX498"/>
    <mergeCell ref="AY498:BA498"/>
    <mergeCell ref="T498:U498"/>
    <mergeCell ref="V498:X498"/>
    <mergeCell ref="Y498:Z498"/>
    <mergeCell ref="AB498:AC498"/>
    <mergeCell ref="AD498:AE498"/>
    <mergeCell ref="AF498:AH498"/>
    <mergeCell ref="AI498:AK498"/>
    <mergeCell ref="C498:D498"/>
    <mergeCell ref="E498:F498"/>
    <mergeCell ref="G498:H498"/>
    <mergeCell ref="I498:M498"/>
    <mergeCell ref="N498:O498"/>
    <mergeCell ref="P498:Q498"/>
    <mergeCell ref="R498:S498"/>
    <mergeCell ref="AP500:AQ500"/>
    <mergeCell ref="AR500:AS500"/>
    <mergeCell ref="AT500:AU500"/>
    <mergeCell ref="AV500:AX500"/>
    <mergeCell ref="AY500:BA500"/>
    <mergeCell ref="AL499:AM499"/>
    <mergeCell ref="AN499:AO499"/>
    <mergeCell ref="AP499:AQ499"/>
    <mergeCell ref="AR499:AS499"/>
    <mergeCell ref="AT499:AU499"/>
    <mergeCell ref="AV499:AX499"/>
    <mergeCell ref="AY499:BA499"/>
    <mergeCell ref="C500:D500"/>
    <mergeCell ref="E500:F500"/>
    <mergeCell ref="G500:H500"/>
    <mergeCell ref="I500:M500"/>
    <mergeCell ref="N500:O500"/>
    <mergeCell ref="P500:Q500"/>
    <mergeCell ref="R500:S500"/>
    <mergeCell ref="AL501:AM501"/>
    <mergeCell ref="AN501:AO501"/>
    <mergeCell ref="AP501:AQ501"/>
    <mergeCell ref="AR501:AS501"/>
    <mergeCell ref="AT501:AU501"/>
    <mergeCell ref="AV501:AX501"/>
    <mergeCell ref="AY501:BA501"/>
    <mergeCell ref="T501:U501"/>
    <mergeCell ref="V501:X501"/>
    <mergeCell ref="Y501:Z501"/>
    <mergeCell ref="AB501:AC501"/>
    <mergeCell ref="AD501:AE501"/>
    <mergeCell ref="AF501:AH501"/>
    <mergeCell ref="AI501:AK501"/>
    <mergeCell ref="C501:D501"/>
    <mergeCell ref="E501:F501"/>
    <mergeCell ref="G501:H501"/>
    <mergeCell ref="I501:M501"/>
    <mergeCell ref="N501:O501"/>
    <mergeCell ref="P501:Q501"/>
    <mergeCell ref="R501:S501"/>
    <mergeCell ref="AL502:AM502"/>
    <mergeCell ref="AN502:AO502"/>
    <mergeCell ref="AP502:AQ502"/>
    <mergeCell ref="AR502:AS502"/>
    <mergeCell ref="AT502:AU502"/>
    <mergeCell ref="AV502:AX502"/>
    <mergeCell ref="AY502:BA502"/>
    <mergeCell ref="T502:U502"/>
    <mergeCell ref="V502:X502"/>
    <mergeCell ref="Y502:Z502"/>
    <mergeCell ref="AB502:AC502"/>
    <mergeCell ref="AD502:AE502"/>
    <mergeCell ref="AF502:AH502"/>
    <mergeCell ref="AI502:AK502"/>
    <mergeCell ref="C502:D502"/>
    <mergeCell ref="E502:F502"/>
    <mergeCell ref="G502:H502"/>
    <mergeCell ref="I502:M502"/>
    <mergeCell ref="N502:O502"/>
    <mergeCell ref="P502:Q502"/>
    <mergeCell ref="R502:S502"/>
    <mergeCell ref="AL505:AM505"/>
    <mergeCell ref="AN505:AO505"/>
    <mergeCell ref="T505:U505"/>
    <mergeCell ref="V505:X505"/>
    <mergeCell ref="Y505:Z505"/>
    <mergeCell ref="AB505:AC505"/>
    <mergeCell ref="AD505:AE505"/>
    <mergeCell ref="AF505:AH505"/>
    <mergeCell ref="AI505:AK505"/>
    <mergeCell ref="AL506:AM506"/>
    <mergeCell ref="AN506:AO506"/>
    <mergeCell ref="T506:U506"/>
    <mergeCell ref="V506:X506"/>
    <mergeCell ref="Y506:Z506"/>
    <mergeCell ref="AB506:AC506"/>
    <mergeCell ref="AD506:AE506"/>
    <mergeCell ref="AF506:AH506"/>
    <mergeCell ref="AI506:AK506"/>
    <mergeCell ref="AL503:AM503"/>
    <mergeCell ref="AN503:AO503"/>
    <mergeCell ref="AP503:AQ503"/>
    <mergeCell ref="AR503:AS503"/>
    <mergeCell ref="AT503:AU503"/>
    <mergeCell ref="AV503:AX503"/>
    <mergeCell ref="AY503:BA503"/>
    <mergeCell ref="T503:U503"/>
    <mergeCell ref="V503:X503"/>
    <mergeCell ref="Y503:Z503"/>
    <mergeCell ref="AB503:AC503"/>
    <mergeCell ref="AD503:AE503"/>
    <mergeCell ref="AF503:AH503"/>
    <mergeCell ref="AI503:AK503"/>
    <mergeCell ref="C503:D503"/>
    <mergeCell ref="E503:F503"/>
    <mergeCell ref="G503:H503"/>
    <mergeCell ref="I503:M503"/>
    <mergeCell ref="N503:O503"/>
    <mergeCell ref="P503:Q503"/>
    <mergeCell ref="R503:S503"/>
    <mergeCell ref="T504:U504"/>
    <mergeCell ref="V504:X504"/>
    <mergeCell ref="Y504:Z504"/>
    <mergeCell ref="AB504:AC504"/>
    <mergeCell ref="AD504:AE504"/>
    <mergeCell ref="AF504:AH504"/>
    <mergeCell ref="AI504:AK504"/>
    <mergeCell ref="AL504:AM504"/>
    <mergeCell ref="AN504:AO504"/>
    <mergeCell ref="AP504:AQ504"/>
    <mergeCell ref="AR504:AS504"/>
    <mergeCell ref="AT504:AU504"/>
    <mergeCell ref="AV504:AX504"/>
    <mergeCell ref="AY504:BA504"/>
    <mergeCell ref="C506:D506"/>
    <mergeCell ref="E506:F506"/>
    <mergeCell ref="G506:H506"/>
    <mergeCell ref="I506:M506"/>
    <mergeCell ref="N506:O506"/>
    <mergeCell ref="P506:Q506"/>
    <mergeCell ref="R506:S506"/>
    <mergeCell ref="AT506:AU506"/>
    <mergeCell ref="AV506:AX506"/>
    <mergeCell ref="AP505:AQ505"/>
    <mergeCell ref="AR505:AS505"/>
    <mergeCell ref="AT505:AU505"/>
    <mergeCell ref="AV505:AX505"/>
    <mergeCell ref="AY505:BA505"/>
    <mergeCell ref="AP506:AQ506"/>
    <mergeCell ref="AR506:AS506"/>
    <mergeCell ref="AY506:BA506"/>
    <mergeCell ref="T508:U508"/>
    <mergeCell ref="V508:X508"/>
    <mergeCell ref="Y508:Z508"/>
    <mergeCell ref="AB508:AC508"/>
    <mergeCell ref="AD508:AE508"/>
    <mergeCell ref="AF508:AH508"/>
    <mergeCell ref="AI508:AK508"/>
    <mergeCell ref="C508:D508"/>
    <mergeCell ref="E508:F508"/>
    <mergeCell ref="G508:H508"/>
    <mergeCell ref="I508:M508"/>
    <mergeCell ref="N508:O508"/>
    <mergeCell ref="P508:Q508"/>
    <mergeCell ref="R508:S508"/>
    <mergeCell ref="AL509:AM509"/>
    <mergeCell ref="AN509:AO509"/>
    <mergeCell ref="T509:U509"/>
    <mergeCell ref="V509:X509"/>
    <mergeCell ref="Y509:Z509"/>
    <mergeCell ref="AB509:AC509"/>
    <mergeCell ref="AD509:AE509"/>
    <mergeCell ref="AF509:AH509"/>
    <mergeCell ref="AI509:AK509"/>
    <mergeCell ref="C504:D504"/>
    <mergeCell ref="E504:F504"/>
    <mergeCell ref="G504:H504"/>
    <mergeCell ref="I504:M504"/>
    <mergeCell ref="N504:O504"/>
    <mergeCell ref="P504:Q504"/>
    <mergeCell ref="R504:S504"/>
    <mergeCell ref="C505:D505"/>
    <mergeCell ref="E505:F505"/>
    <mergeCell ref="G505:H505"/>
    <mergeCell ref="I505:M505"/>
    <mergeCell ref="N505:O505"/>
    <mergeCell ref="P505:Q505"/>
    <mergeCell ref="R505:S505"/>
    <mergeCell ref="AL507:AM507"/>
    <mergeCell ref="AN507:AO507"/>
    <mergeCell ref="AP507:AQ507"/>
    <mergeCell ref="AR507:AS507"/>
    <mergeCell ref="AT507:AU507"/>
    <mergeCell ref="AV507:AX507"/>
    <mergeCell ref="AY507:BA507"/>
    <mergeCell ref="T507:U507"/>
    <mergeCell ref="V507:X507"/>
    <mergeCell ref="Y507:Z507"/>
    <mergeCell ref="AB507:AC507"/>
    <mergeCell ref="AD507:AE507"/>
    <mergeCell ref="AF507:AH507"/>
    <mergeCell ref="AI507:AK507"/>
    <mergeCell ref="C507:D507"/>
    <mergeCell ref="E507:F507"/>
    <mergeCell ref="G507:H507"/>
    <mergeCell ref="I507:M507"/>
    <mergeCell ref="N507:O507"/>
    <mergeCell ref="P507:Q507"/>
    <mergeCell ref="R507:S507"/>
    <mergeCell ref="AP509:AQ509"/>
    <mergeCell ref="AR509:AS509"/>
    <mergeCell ref="AT509:AU509"/>
    <mergeCell ref="AV509:AX509"/>
    <mergeCell ref="AY509:BA509"/>
    <mergeCell ref="AL508:AM508"/>
    <mergeCell ref="AN508:AO508"/>
    <mergeCell ref="AP508:AQ508"/>
    <mergeCell ref="AR508:AS508"/>
    <mergeCell ref="AT508:AU508"/>
    <mergeCell ref="AV508:AX508"/>
    <mergeCell ref="AY508:BA508"/>
    <mergeCell ref="C509:D509"/>
    <mergeCell ref="E509:F509"/>
    <mergeCell ref="G509:H509"/>
    <mergeCell ref="I509:M509"/>
    <mergeCell ref="N509:O509"/>
    <mergeCell ref="P509:Q509"/>
    <mergeCell ref="R509:S509"/>
    <mergeCell ref="AL510:AM510"/>
    <mergeCell ref="AN510:AO510"/>
    <mergeCell ref="AP510:AQ510"/>
    <mergeCell ref="AR510:AS510"/>
    <mergeCell ref="AT510:AU510"/>
    <mergeCell ref="AV510:AX510"/>
    <mergeCell ref="AY510:BA510"/>
    <mergeCell ref="T510:U510"/>
    <mergeCell ref="V510:X510"/>
    <mergeCell ref="Y510:Z510"/>
    <mergeCell ref="AB510:AC510"/>
    <mergeCell ref="AD510:AE510"/>
    <mergeCell ref="AF510:AH510"/>
    <mergeCell ref="AI510:AK510"/>
    <mergeCell ref="C510:D510"/>
    <mergeCell ref="E510:F510"/>
    <mergeCell ref="G510:H510"/>
    <mergeCell ref="I510:M510"/>
    <mergeCell ref="N510:O510"/>
    <mergeCell ref="P510:Q510"/>
    <mergeCell ref="R510:S510"/>
    <mergeCell ref="AL511:AM511"/>
    <mergeCell ref="AN511:AO511"/>
    <mergeCell ref="AP511:AQ511"/>
    <mergeCell ref="AR511:AS511"/>
    <mergeCell ref="AT511:AU511"/>
    <mergeCell ref="AV511:AX511"/>
    <mergeCell ref="AY511:BA511"/>
    <mergeCell ref="T511:U511"/>
    <mergeCell ref="V511:X511"/>
    <mergeCell ref="Y511:Z511"/>
    <mergeCell ref="AB511:AC511"/>
    <mergeCell ref="AD511:AE511"/>
    <mergeCell ref="AF511:AH511"/>
    <mergeCell ref="AI511:AK511"/>
    <mergeCell ref="C511:D511"/>
    <mergeCell ref="E511:F511"/>
    <mergeCell ref="G511:H511"/>
    <mergeCell ref="I511:M511"/>
    <mergeCell ref="N511:O511"/>
    <mergeCell ref="P511:Q511"/>
    <mergeCell ref="R511:S511"/>
    <mergeCell ref="AL514:AM514"/>
    <mergeCell ref="AN514:AO514"/>
    <mergeCell ref="T514:U514"/>
    <mergeCell ref="V514:X514"/>
    <mergeCell ref="Y514:Z514"/>
    <mergeCell ref="AB514:AC514"/>
    <mergeCell ref="AD514:AE514"/>
    <mergeCell ref="AF514:AH514"/>
    <mergeCell ref="AI514:AK514"/>
    <mergeCell ref="AL515:AM515"/>
    <mergeCell ref="AN515:AO515"/>
    <mergeCell ref="T515:U515"/>
    <mergeCell ref="V515:X515"/>
    <mergeCell ref="Y515:Z515"/>
    <mergeCell ref="AB515:AC515"/>
    <mergeCell ref="AD515:AE515"/>
    <mergeCell ref="AF515:AH515"/>
    <mergeCell ref="AI515:AK515"/>
    <mergeCell ref="AL512:AM512"/>
    <mergeCell ref="AN512:AO512"/>
    <mergeCell ref="AP512:AQ512"/>
    <mergeCell ref="AR512:AS512"/>
    <mergeCell ref="AT512:AU512"/>
    <mergeCell ref="AV512:AX512"/>
    <mergeCell ref="AY512:BA512"/>
    <mergeCell ref="T512:U512"/>
    <mergeCell ref="V512:X512"/>
    <mergeCell ref="Y512:Z512"/>
    <mergeCell ref="AB512:AC512"/>
    <mergeCell ref="AD512:AE512"/>
    <mergeCell ref="AF512:AH512"/>
    <mergeCell ref="AI512:AK512"/>
    <mergeCell ref="C512:D512"/>
    <mergeCell ref="E512:F512"/>
    <mergeCell ref="G512:H512"/>
    <mergeCell ref="I512:M512"/>
    <mergeCell ref="N512:O512"/>
    <mergeCell ref="P512:Q512"/>
    <mergeCell ref="R512:S512"/>
    <mergeCell ref="T513:U513"/>
    <mergeCell ref="V513:X513"/>
    <mergeCell ref="Y513:Z513"/>
    <mergeCell ref="AB513:AC513"/>
    <mergeCell ref="AD513:AE513"/>
    <mergeCell ref="AF513:AH513"/>
    <mergeCell ref="AI513:AK513"/>
    <mergeCell ref="AL513:AM513"/>
    <mergeCell ref="AN513:AO513"/>
    <mergeCell ref="AP513:AQ513"/>
    <mergeCell ref="AR513:AS513"/>
    <mergeCell ref="AT513:AU513"/>
    <mergeCell ref="AV513:AX513"/>
    <mergeCell ref="AY513:BA513"/>
    <mergeCell ref="C515:D515"/>
    <mergeCell ref="E515:F515"/>
    <mergeCell ref="G515:H515"/>
    <mergeCell ref="I515:M515"/>
    <mergeCell ref="N515:O515"/>
    <mergeCell ref="P515:Q515"/>
    <mergeCell ref="R515:S515"/>
    <mergeCell ref="AT515:AU515"/>
    <mergeCell ref="AV515:AX515"/>
    <mergeCell ref="AP514:AQ514"/>
    <mergeCell ref="AR514:AS514"/>
    <mergeCell ref="AT514:AU514"/>
    <mergeCell ref="AV514:AX514"/>
    <mergeCell ref="AY514:BA514"/>
    <mergeCell ref="AP515:AQ515"/>
    <mergeCell ref="AR515:AS515"/>
    <mergeCell ref="AY515:BA515"/>
    <mergeCell ref="T517:U517"/>
    <mergeCell ref="V517:X517"/>
    <mergeCell ref="Y517:Z517"/>
    <mergeCell ref="AB517:AC517"/>
    <mergeCell ref="AD517:AE517"/>
    <mergeCell ref="AF517:AH517"/>
    <mergeCell ref="AI517:AK517"/>
    <mergeCell ref="C517:D517"/>
    <mergeCell ref="E517:F517"/>
    <mergeCell ref="G517:H517"/>
    <mergeCell ref="I517:M517"/>
    <mergeCell ref="N517:O517"/>
    <mergeCell ref="P517:Q517"/>
    <mergeCell ref="R517:S517"/>
    <mergeCell ref="AL518:AM518"/>
    <mergeCell ref="AN518:AO518"/>
    <mergeCell ref="T518:U518"/>
    <mergeCell ref="V518:X518"/>
    <mergeCell ref="Y518:Z518"/>
    <mergeCell ref="AB518:AC518"/>
    <mergeCell ref="AD518:AE518"/>
    <mergeCell ref="AF518:AH518"/>
    <mergeCell ref="AI518:AK518"/>
    <mergeCell ref="C513:D513"/>
    <mergeCell ref="E513:F513"/>
    <mergeCell ref="G513:H513"/>
    <mergeCell ref="I513:M513"/>
    <mergeCell ref="N513:O513"/>
    <mergeCell ref="P513:Q513"/>
    <mergeCell ref="R513:S513"/>
    <mergeCell ref="C514:D514"/>
    <mergeCell ref="E514:F514"/>
    <mergeCell ref="G514:H514"/>
    <mergeCell ref="I514:M514"/>
    <mergeCell ref="N514:O514"/>
    <mergeCell ref="P514:Q514"/>
    <mergeCell ref="R514:S514"/>
    <mergeCell ref="AL516:AM516"/>
    <mergeCell ref="AN516:AO516"/>
    <mergeCell ref="AP516:AQ516"/>
    <mergeCell ref="AR516:AS516"/>
    <mergeCell ref="AT516:AU516"/>
    <mergeCell ref="AV516:AX516"/>
    <mergeCell ref="AY516:BA516"/>
    <mergeCell ref="T516:U516"/>
    <mergeCell ref="V516:X516"/>
    <mergeCell ref="Y516:Z516"/>
    <mergeCell ref="AB516:AC516"/>
    <mergeCell ref="AD516:AE516"/>
    <mergeCell ref="AF516:AH516"/>
    <mergeCell ref="AI516:AK516"/>
    <mergeCell ref="C516:D516"/>
    <mergeCell ref="E516:F516"/>
    <mergeCell ref="G516:H516"/>
    <mergeCell ref="I516:M516"/>
    <mergeCell ref="N516:O516"/>
    <mergeCell ref="P516:Q516"/>
    <mergeCell ref="R516:S516"/>
    <mergeCell ref="AP518:AQ518"/>
    <mergeCell ref="AR518:AS518"/>
    <mergeCell ref="AT518:AU518"/>
    <mergeCell ref="AV518:AX518"/>
    <mergeCell ref="AY518:BA518"/>
    <mergeCell ref="AL517:AM517"/>
    <mergeCell ref="AN517:AO517"/>
    <mergeCell ref="AP517:AQ517"/>
    <mergeCell ref="AR517:AS517"/>
    <mergeCell ref="AT517:AU517"/>
    <mergeCell ref="AV517:AX517"/>
    <mergeCell ref="AY517:BA517"/>
    <mergeCell ref="C518:D518"/>
    <mergeCell ref="E518:F518"/>
    <mergeCell ref="G518:H518"/>
    <mergeCell ref="I518:M518"/>
    <mergeCell ref="N518:O518"/>
    <mergeCell ref="P518:Q518"/>
    <mergeCell ref="R518:S518"/>
    <mergeCell ref="AL519:AM519"/>
    <mergeCell ref="AN519:AO519"/>
    <mergeCell ref="AP519:AQ519"/>
    <mergeCell ref="AR519:AS519"/>
    <mergeCell ref="AT519:AU519"/>
    <mergeCell ref="AV519:AX519"/>
    <mergeCell ref="AY519:BA519"/>
    <mergeCell ref="T519:U519"/>
    <mergeCell ref="V519:X519"/>
    <mergeCell ref="Y519:Z519"/>
    <mergeCell ref="AB519:AC519"/>
    <mergeCell ref="AD519:AE519"/>
    <mergeCell ref="AF519:AH519"/>
    <mergeCell ref="AI519:AK519"/>
    <mergeCell ref="C519:D519"/>
    <mergeCell ref="E519:F519"/>
    <mergeCell ref="G519:H519"/>
    <mergeCell ref="I519:M519"/>
    <mergeCell ref="N519:O519"/>
    <mergeCell ref="P519:Q519"/>
    <mergeCell ref="R519:S519"/>
    <mergeCell ref="AL520:AM520"/>
    <mergeCell ref="AN520:AO520"/>
    <mergeCell ref="AP520:AQ520"/>
    <mergeCell ref="AR520:AS520"/>
    <mergeCell ref="AT520:AU520"/>
    <mergeCell ref="AV520:AX520"/>
    <mergeCell ref="AY520:BA520"/>
    <mergeCell ref="T520:U520"/>
    <mergeCell ref="V520:X520"/>
    <mergeCell ref="Y520:Z520"/>
    <mergeCell ref="AB520:AC520"/>
    <mergeCell ref="AD520:AE520"/>
    <mergeCell ref="AF520:AH520"/>
    <mergeCell ref="AI520:AK520"/>
    <mergeCell ref="C520:D520"/>
    <mergeCell ref="E520:F520"/>
    <mergeCell ref="G520:H520"/>
    <mergeCell ref="I520:M520"/>
    <mergeCell ref="N520:O520"/>
    <mergeCell ref="P520:Q520"/>
    <mergeCell ref="R520:S520"/>
    <mergeCell ref="AL523:AM523"/>
    <mergeCell ref="AN523:AO523"/>
    <mergeCell ref="T523:U523"/>
    <mergeCell ref="V523:X523"/>
    <mergeCell ref="Y523:Z523"/>
    <mergeCell ref="AB523:AC523"/>
    <mergeCell ref="AD523:AE523"/>
    <mergeCell ref="AF523:AH523"/>
    <mergeCell ref="AI523:AK523"/>
    <mergeCell ref="AL524:AM524"/>
    <mergeCell ref="AN524:AO524"/>
    <mergeCell ref="T524:U524"/>
    <mergeCell ref="V524:X524"/>
    <mergeCell ref="Y524:Z524"/>
    <mergeCell ref="AB524:AC524"/>
    <mergeCell ref="AD524:AE524"/>
    <mergeCell ref="AF524:AH524"/>
    <mergeCell ref="AI524:AK524"/>
    <mergeCell ref="AL521:AM521"/>
    <mergeCell ref="AN521:AO521"/>
    <mergeCell ref="AP521:AQ521"/>
    <mergeCell ref="AR521:AS521"/>
    <mergeCell ref="AT521:AU521"/>
    <mergeCell ref="AV521:AX521"/>
    <mergeCell ref="AY521:BA521"/>
    <mergeCell ref="T521:U521"/>
    <mergeCell ref="V521:X521"/>
    <mergeCell ref="Y521:Z521"/>
    <mergeCell ref="AB521:AC521"/>
    <mergeCell ref="AD521:AE521"/>
    <mergeCell ref="AF521:AH521"/>
    <mergeCell ref="AI521:AK521"/>
    <mergeCell ref="C521:D521"/>
    <mergeCell ref="E521:F521"/>
    <mergeCell ref="G521:H521"/>
    <mergeCell ref="I521:M521"/>
    <mergeCell ref="N521:O521"/>
    <mergeCell ref="P521:Q521"/>
    <mergeCell ref="R521:S521"/>
    <mergeCell ref="T522:U522"/>
    <mergeCell ref="V522:X522"/>
    <mergeCell ref="Y522:Z522"/>
    <mergeCell ref="AB522:AC522"/>
    <mergeCell ref="AD522:AE522"/>
    <mergeCell ref="AF522:AH522"/>
    <mergeCell ref="AI522:AK522"/>
    <mergeCell ref="AL522:AM522"/>
    <mergeCell ref="AN522:AO522"/>
    <mergeCell ref="AP522:AQ522"/>
    <mergeCell ref="AR522:AS522"/>
    <mergeCell ref="AT522:AU522"/>
    <mergeCell ref="AV522:AX522"/>
    <mergeCell ref="AY522:BA522"/>
    <mergeCell ref="C524:D524"/>
    <mergeCell ref="E524:F524"/>
    <mergeCell ref="G524:H524"/>
    <mergeCell ref="I524:M524"/>
    <mergeCell ref="N524:O524"/>
    <mergeCell ref="P524:Q524"/>
    <mergeCell ref="R524:S524"/>
    <mergeCell ref="AT524:AU524"/>
    <mergeCell ref="AV524:AX524"/>
    <mergeCell ref="AP523:AQ523"/>
    <mergeCell ref="AR523:AS523"/>
    <mergeCell ref="AT523:AU523"/>
    <mergeCell ref="AV523:AX523"/>
    <mergeCell ref="AY523:BA523"/>
    <mergeCell ref="AP524:AQ524"/>
    <mergeCell ref="AR524:AS524"/>
    <mergeCell ref="AY524:BA524"/>
    <mergeCell ref="T526:U526"/>
    <mergeCell ref="V526:X526"/>
    <mergeCell ref="Y526:Z526"/>
    <mergeCell ref="AB526:AC526"/>
    <mergeCell ref="AD526:AE526"/>
    <mergeCell ref="AF526:AH526"/>
    <mergeCell ref="AI526:AK526"/>
    <mergeCell ref="C526:D526"/>
    <mergeCell ref="E526:F526"/>
    <mergeCell ref="G526:H526"/>
    <mergeCell ref="I526:M526"/>
    <mergeCell ref="N526:O526"/>
    <mergeCell ref="P526:Q526"/>
    <mergeCell ref="R526:S526"/>
    <mergeCell ref="AL527:AM527"/>
    <mergeCell ref="AN527:AO527"/>
    <mergeCell ref="T527:U527"/>
    <mergeCell ref="V527:X527"/>
    <mergeCell ref="Y527:Z527"/>
    <mergeCell ref="AB527:AC527"/>
    <mergeCell ref="AD527:AE527"/>
    <mergeCell ref="AF527:AH527"/>
    <mergeCell ref="AI527:AK527"/>
    <mergeCell ref="C522:D522"/>
    <mergeCell ref="E522:F522"/>
    <mergeCell ref="G522:H522"/>
    <mergeCell ref="I522:M522"/>
    <mergeCell ref="N522:O522"/>
    <mergeCell ref="P522:Q522"/>
    <mergeCell ref="R522:S522"/>
    <mergeCell ref="C523:D523"/>
    <mergeCell ref="E523:F523"/>
    <mergeCell ref="G523:H523"/>
    <mergeCell ref="I523:M523"/>
    <mergeCell ref="N523:O523"/>
    <mergeCell ref="P523:Q523"/>
    <mergeCell ref="R523:S523"/>
    <mergeCell ref="AL525:AM525"/>
    <mergeCell ref="AN525:AO525"/>
    <mergeCell ref="AP525:AQ525"/>
    <mergeCell ref="AR525:AS525"/>
    <mergeCell ref="AT525:AU525"/>
    <mergeCell ref="AV525:AX525"/>
    <mergeCell ref="AY525:BA525"/>
    <mergeCell ref="T525:U525"/>
    <mergeCell ref="V525:X525"/>
    <mergeCell ref="Y525:Z525"/>
    <mergeCell ref="AB525:AC525"/>
    <mergeCell ref="AD525:AE525"/>
    <mergeCell ref="AF525:AH525"/>
    <mergeCell ref="AI525:AK525"/>
    <mergeCell ref="C525:D525"/>
    <mergeCell ref="E525:F525"/>
    <mergeCell ref="G525:H525"/>
    <mergeCell ref="I525:M525"/>
    <mergeCell ref="N525:O525"/>
    <mergeCell ref="P525:Q525"/>
    <mergeCell ref="R525:S525"/>
    <mergeCell ref="AP527:AQ527"/>
    <mergeCell ref="AR527:AS527"/>
    <mergeCell ref="AT527:AU527"/>
    <mergeCell ref="AV527:AX527"/>
    <mergeCell ref="AY527:BA527"/>
    <mergeCell ref="AL526:AM526"/>
    <mergeCell ref="AN526:AO526"/>
    <mergeCell ref="AP526:AQ526"/>
    <mergeCell ref="AR526:AS526"/>
    <mergeCell ref="AT526:AU526"/>
    <mergeCell ref="AV526:AX526"/>
    <mergeCell ref="AY526:BA526"/>
    <mergeCell ref="C527:D527"/>
    <mergeCell ref="E527:F527"/>
    <mergeCell ref="G527:H527"/>
    <mergeCell ref="I527:M527"/>
    <mergeCell ref="N527:O527"/>
    <mergeCell ref="P527:Q527"/>
    <mergeCell ref="R527:S527"/>
    <mergeCell ref="AL528:AM528"/>
    <mergeCell ref="AN528:AO528"/>
    <mergeCell ref="AP528:AQ528"/>
    <mergeCell ref="AR528:AS528"/>
    <mergeCell ref="AT528:AU528"/>
    <mergeCell ref="AV528:AX528"/>
    <mergeCell ref="AY528:BA528"/>
    <mergeCell ref="T528:U528"/>
    <mergeCell ref="V528:X528"/>
    <mergeCell ref="Y528:Z528"/>
    <mergeCell ref="AB528:AC528"/>
    <mergeCell ref="AD528:AE528"/>
    <mergeCell ref="AF528:AH528"/>
    <mergeCell ref="AI528:AK528"/>
    <mergeCell ref="C528:D528"/>
    <mergeCell ref="E528:F528"/>
    <mergeCell ref="G528:H528"/>
    <mergeCell ref="I528:M528"/>
    <mergeCell ref="N528:O528"/>
    <mergeCell ref="P528:Q528"/>
    <mergeCell ref="R528:S528"/>
    <mergeCell ref="AL529:AM529"/>
    <mergeCell ref="AN529:AO529"/>
    <mergeCell ref="AP529:AQ529"/>
    <mergeCell ref="AR529:AS529"/>
    <mergeCell ref="AT529:AU529"/>
    <mergeCell ref="AV529:AX529"/>
    <mergeCell ref="AY529:BA529"/>
    <mergeCell ref="T529:U529"/>
    <mergeCell ref="V529:X529"/>
    <mergeCell ref="Y529:Z529"/>
    <mergeCell ref="AB529:AC529"/>
    <mergeCell ref="AD529:AE529"/>
    <mergeCell ref="AF529:AH529"/>
    <mergeCell ref="AI529:AK529"/>
    <mergeCell ref="C529:D529"/>
    <mergeCell ref="E529:F529"/>
    <mergeCell ref="G529:H529"/>
    <mergeCell ref="I529:M529"/>
    <mergeCell ref="N529:O529"/>
    <mergeCell ref="P529:Q529"/>
    <mergeCell ref="R529:S529"/>
    <mergeCell ref="AL532:AM532"/>
    <mergeCell ref="AN532:AO532"/>
    <mergeCell ref="T532:U532"/>
    <mergeCell ref="V532:X532"/>
    <mergeCell ref="Y532:Z532"/>
    <mergeCell ref="AB532:AC532"/>
    <mergeCell ref="AD532:AE532"/>
    <mergeCell ref="AF532:AH532"/>
    <mergeCell ref="AI532:AK532"/>
    <mergeCell ref="AL533:AM533"/>
    <mergeCell ref="AN533:AO533"/>
    <mergeCell ref="T533:U533"/>
    <mergeCell ref="V533:X533"/>
    <mergeCell ref="Y533:Z533"/>
    <mergeCell ref="AB533:AC533"/>
    <mergeCell ref="AD533:AE533"/>
    <mergeCell ref="AF533:AH533"/>
    <mergeCell ref="AI533:AK533"/>
    <mergeCell ref="AL530:AM530"/>
    <mergeCell ref="AN530:AO530"/>
    <mergeCell ref="AP530:AQ530"/>
    <mergeCell ref="AR530:AS530"/>
    <mergeCell ref="AT530:AU530"/>
    <mergeCell ref="AV530:AX530"/>
    <mergeCell ref="AY530:BA530"/>
    <mergeCell ref="T530:U530"/>
    <mergeCell ref="V530:X530"/>
    <mergeCell ref="Y530:Z530"/>
    <mergeCell ref="AB530:AC530"/>
    <mergeCell ref="AD530:AE530"/>
    <mergeCell ref="AF530:AH530"/>
    <mergeCell ref="AI530:AK530"/>
    <mergeCell ref="C530:D530"/>
    <mergeCell ref="E530:F530"/>
    <mergeCell ref="G530:H530"/>
    <mergeCell ref="I530:M530"/>
    <mergeCell ref="N530:O530"/>
    <mergeCell ref="P530:Q530"/>
    <mergeCell ref="R530:S530"/>
    <mergeCell ref="T531:U531"/>
    <mergeCell ref="V531:X531"/>
    <mergeCell ref="Y531:Z531"/>
    <mergeCell ref="AB531:AC531"/>
    <mergeCell ref="AD531:AE531"/>
    <mergeCell ref="AF531:AH531"/>
    <mergeCell ref="AI531:AK531"/>
    <mergeCell ref="AL531:AM531"/>
    <mergeCell ref="AN531:AO531"/>
    <mergeCell ref="AP531:AQ531"/>
    <mergeCell ref="AR531:AS531"/>
    <mergeCell ref="AT531:AU531"/>
    <mergeCell ref="AV531:AX531"/>
    <mergeCell ref="AY531:BA531"/>
    <mergeCell ref="C533:D533"/>
    <mergeCell ref="E533:F533"/>
    <mergeCell ref="G533:H533"/>
    <mergeCell ref="I533:M533"/>
    <mergeCell ref="N533:O533"/>
    <mergeCell ref="P533:Q533"/>
    <mergeCell ref="R533:S533"/>
    <mergeCell ref="AT533:AU533"/>
    <mergeCell ref="AV533:AX533"/>
    <mergeCell ref="AP532:AQ532"/>
    <mergeCell ref="AR532:AS532"/>
    <mergeCell ref="AT532:AU532"/>
    <mergeCell ref="AV532:AX532"/>
    <mergeCell ref="AY532:BA532"/>
    <mergeCell ref="AP533:AQ533"/>
    <mergeCell ref="AR533:AS533"/>
    <mergeCell ref="AY533:BA533"/>
    <mergeCell ref="T535:U535"/>
    <mergeCell ref="V535:X535"/>
    <mergeCell ref="Y535:Z535"/>
    <mergeCell ref="AB535:AC535"/>
    <mergeCell ref="AD535:AE535"/>
    <mergeCell ref="AF535:AH535"/>
    <mergeCell ref="AI535:AK535"/>
    <mergeCell ref="C535:D535"/>
    <mergeCell ref="E535:F535"/>
    <mergeCell ref="G535:H535"/>
    <mergeCell ref="I535:M535"/>
    <mergeCell ref="N535:O535"/>
    <mergeCell ref="P535:Q535"/>
    <mergeCell ref="R535:S535"/>
    <mergeCell ref="AL536:AM536"/>
    <mergeCell ref="AN536:AO536"/>
    <mergeCell ref="T536:U536"/>
    <mergeCell ref="V536:X536"/>
    <mergeCell ref="Y536:Z536"/>
    <mergeCell ref="AB536:AC536"/>
    <mergeCell ref="AD536:AE536"/>
    <mergeCell ref="AF536:AH536"/>
    <mergeCell ref="AI536:AK536"/>
    <mergeCell ref="C531:D531"/>
    <mergeCell ref="E531:F531"/>
    <mergeCell ref="G531:H531"/>
    <mergeCell ref="I531:M531"/>
    <mergeCell ref="N531:O531"/>
    <mergeCell ref="P531:Q531"/>
    <mergeCell ref="R531:S531"/>
    <mergeCell ref="C532:D532"/>
    <mergeCell ref="E532:F532"/>
    <mergeCell ref="G532:H532"/>
    <mergeCell ref="I532:M532"/>
    <mergeCell ref="N532:O532"/>
    <mergeCell ref="P532:Q532"/>
    <mergeCell ref="R532:S532"/>
    <mergeCell ref="AL534:AM534"/>
    <mergeCell ref="AN534:AO534"/>
    <mergeCell ref="AP534:AQ534"/>
    <mergeCell ref="AR534:AS534"/>
    <mergeCell ref="AT534:AU534"/>
    <mergeCell ref="AV534:AX534"/>
    <mergeCell ref="AY534:BA534"/>
    <mergeCell ref="T534:U534"/>
    <mergeCell ref="V534:X534"/>
    <mergeCell ref="Y534:Z534"/>
    <mergeCell ref="AB534:AC534"/>
    <mergeCell ref="AD534:AE534"/>
    <mergeCell ref="AF534:AH534"/>
    <mergeCell ref="AI534:AK534"/>
    <mergeCell ref="C534:D534"/>
    <mergeCell ref="E534:F534"/>
    <mergeCell ref="G534:H534"/>
    <mergeCell ref="I534:M534"/>
    <mergeCell ref="N534:O534"/>
    <mergeCell ref="P534:Q534"/>
    <mergeCell ref="R534:S534"/>
    <mergeCell ref="AP536:AQ536"/>
    <mergeCell ref="AR536:AS536"/>
    <mergeCell ref="AT536:AU536"/>
    <mergeCell ref="AV536:AX536"/>
    <mergeCell ref="AY536:BA536"/>
    <mergeCell ref="AL535:AM535"/>
    <mergeCell ref="AN535:AO535"/>
    <mergeCell ref="AP535:AQ535"/>
    <mergeCell ref="AR535:AS535"/>
    <mergeCell ref="AT535:AU535"/>
    <mergeCell ref="AV535:AX535"/>
    <mergeCell ref="AY535:BA535"/>
    <mergeCell ref="C536:D536"/>
    <mergeCell ref="E536:F536"/>
    <mergeCell ref="G536:H536"/>
    <mergeCell ref="I536:M536"/>
    <mergeCell ref="N536:O536"/>
    <mergeCell ref="P536:Q536"/>
    <mergeCell ref="R536:S536"/>
    <mergeCell ref="AL537:AM537"/>
    <mergeCell ref="AN537:AO537"/>
    <mergeCell ref="AP537:AQ537"/>
    <mergeCell ref="AR537:AS537"/>
    <mergeCell ref="AT537:AU537"/>
    <mergeCell ref="AV537:AX537"/>
    <mergeCell ref="AY537:BA537"/>
    <mergeCell ref="T537:U537"/>
    <mergeCell ref="V537:X537"/>
    <mergeCell ref="Y537:Z537"/>
    <mergeCell ref="AB537:AC537"/>
    <mergeCell ref="AD537:AE537"/>
    <mergeCell ref="AF537:AH537"/>
    <mergeCell ref="AI537:AK537"/>
    <mergeCell ref="C537:D537"/>
    <mergeCell ref="E537:F537"/>
    <mergeCell ref="G537:H537"/>
    <mergeCell ref="I537:M537"/>
    <mergeCell ref="N537:O537"/>
    <mergeCell ref="P537:Q537"/>
    <mergeCell ref="R537:S537"/>
    <mergeCell ref="AL538:AM538"/>
    <mergeCell ref="AN538:AO538"/>
    <mergeCell ref="AP538:AQ538"/>
    <mergeCell ref="AR538:AS538"/>
    <mergeCell ref="AT538:AU538"/>
    <mergeCell ref="AV538:AX538"/>
    <mergeCell ref="AY538:BA538"/>
    <mergeCell ref="T538:U538"/>
    <mergeCell ref="V538:X538"/>
    <mergeCell ref="Y538:Z538"/>
    <mergeCell ref="AB538:AC538"/>
    <mergeCell ref="AD538:AE538"/>
    <mergeCell ref="AF538:AH538"/>
    <mergeCell ref="AI538:AK538"/>
    <mergeCell ref="C538:D538"/>
    <mergeCell ref="E538:F538"/>
    <mergeCell ref="G538:H538"/>
    <mergeCell ref="I538:M538"/>
    <mergeCell ref="N538:O538"/>
    <mergeCell ref="P538:Q538"/>
    <mergeCell ref="R538:S538"/>
    <mergeCell ref="AL541:AM541"/>
    <mergeCell ref="AN541:AO541"/>
    <mergeCell ref="T541:U541"/>
    <mergeCell ref="V541:X541"/>
    <mergeCell ref="Y541:Z541"/>
    <mergeCell ref="AB541:AC541"/>
    <mergeCell ref="AD541:AE541"/>
    <mergeCell ref="AF541:AH541"/>
    <mergeCell ref="AI541:AK541"/>
    <mergeCell ref="AL542:AM542"/>
    <mergeCell ref="AN542:AO542"/>
    <mergeCell ref="T542:U542"/>
    <mergeCell ref="V542:X542"/>
    <mergeCell ref="Y542:Z542"/>
    <mergeCell ref="AB542:AC542"/>
    <mergeCell ref="AD542:AE542"/>
    <mergeCell ref="AF542:AH542"/>
    <mergeCell ref="AI542:AK542"/>
    <mergeCell ref="AL539:AM539"/>
    <mergeCell ref="AN539:AO539"/>
    <mergeCell ref="AP539:AQ539"/>
    <mergeCell ref="AR539:AS539"/>
    <mergeCell ref="AT539:AU539"/>
    <mergeCell ref="AV539:AX539"/>
    <mergeCell ref="AY539:BA539"/>
    <mergeCell ref="T539:U539"/>
    <mergeCell ref="V539:X539"/>
    <mergeCell ref="Y539:Z539"/>
    <mergeCell ref="AB539:AC539"/>
    <mergeCell ref="AD539:AE539"/>
    <mergeCell ref="AF539:AH539"/>
    <mergeCell ref="AI539:AK539"/>
    <mergeCell ref="C539:D539"/>
    <mergeCell ref="E539:F539"/>
    <mergeCell ref="G539:H539"/>
    <mergeCell ref="I539:M539"/>
    <mergeCell ref="N539:O539"/>
    <mergeCell ref="P539:Q539"/>
    <mergeCell ref="R539:S539"/>
    <mergeCell ref="T540:U540"/>
    <mergeCell ref="V540:X540"/>
    <mergeCell ref="Y540:Z540"/>
    <mergeCell ref="AB540:AC540"/>
    <mergeCell ref="AD540:AE540"/>
    <mergeCell ref="AF540:AH540"/>
    <mergeCell ref="AI540:AK540"/>
    <mergeCell ref="AL540:AM540"/>
    <mergeCell ref="AN540:AO540"/>
    <mergeCell ref="AP540:AQ540"/>
    <mergeCell ref="AR540:AS540"/>
    <mergeCell ref="AT540:AU540"/>
    <mergeCell ref="AV540:AX540"/>
    <mergeCell ref="AY540:BA540"/>
    <mergeCell ref="C542:D542"/>
    <mergeCell ref="E542:F542"/>
    <mergeCell ref="G542:H542"/>
    <mergeCell ref="I542:M542"/>
    <mergeCell ref="N542:O542"/>
    <mergeCell ref="P542:Q542"/>
    <mergeCell ref="R542:S542"/>
    <mergeCell ref="AT542:AU542"/>
    <mergeCell ref="AV542:AX542"/>
    <mergeCell ref="AP541:AQ541"/>
    <mergeCell ref="AR541:AS541"/>
    <mergeCell ref="AT541:AU541"/>
    <mergeCell ref="AV541:AX541"/>
    <mergeCell ref="AY541:BA541"/>
    <mergeCell ref="AP542:AQ542"/>
    <mergeCell ref="AR542:AS542"/>
    <mergeCell ref="AY542:BA542"/>
    <mergeCell ref="T544:U544"/>
    <mergeCell ref="V544:X544"/>
    <mergeCell ref="Y544:Z544"/>
    <mergeCell ref="AB544:AC544"/>
    <mergeCell ref="AD544:AE544"/>
    <mergeCell ref="AF544:AH544"/>
    <mergeCell ref="AI544:AK544"/>
    <mergeCell ref="C544:D544"/>
    <mergeCell ref="E544:F544"/>
    <mergeCell ref="G544:H544"/>
    <mergeCell ref="I544:M544"/>
    <mergeCell ref="N544:O544"/>
    <mergeCell ref="P544:Q544"/>
    <mergeCell ref="R544:S544"/>
    <mergeCell ref="AL545:AM545"/>
    <mergeCell ref="AN545:AO545"/>
    <mergeCell ref="T545:U545"/>
    <mergeCell ref="V545:X545"/>
    <mergeCell ref="Y545:Z545"/>
    <mergeCell ref="AB545:AC545"/>
    <mergeCell ref="AD545:AE545"/>
    <mergeCell ref="AF545:AH545"/>
    <mergeCell ref="AI545:AK545"/>
    <mergeCell ref="C540:D540"/>
    <mergeCell ref="E540:F540"/>
    <mergeCell ref="G540:H540"/>
    <mergeCell ref="I540:M540"/>
    <mergeCell ref="N540:O540"/>
    <mergeCell ref="P540:Q540"/>
    <mergeCell ref="R540:S540"/>
    <mergeCell ref="C541:D541"/>
    <mergeCell ref="E541:F541"/>
    <mergeCell ref="G541:H541"/>
    <mergeCell ref="I541:M541"/>
    <mergeCell ref="N541:O541"/>
    <mergeCell ref="P541:Q541"/>
    <mergeCell ref="R541:S541"/>
    <mergeCell ref="AL543:AM543"/>
    <mergeCell ref="AN543:AO543"/>
    <mergeCell ref="AP543:AQ543"/>
    <mergeCell ref="AR543:AS543"/>
    <mergeCell ref="AT543:AU543"/>
    <mergeCell ref="AV543:AX543"/>
    <mergeCell ref="AY543:BA543"/>
    <mergeCell ref="T543:U543"/>
    <mergeCell ref="V543:X543"/>
    <mergeCell ref="Y543:Z543"/>
    <mergeCell ref="AB543:AC543"/>
    <mergeCell ref="AD543:AE543"/>
    <mergeCell ref="AF543:AH543"/>
    <mergeCell ref="AI543:AK543"/>
    <mergeCell ref="C543:D543"/>
    <mergeCell ref="E543:F543"/>
    <mergeCell ref="G543:H543"/>
    <mergeCell ref="I543:M543"/>
    <mergeCell ref="N543:O543"/>
    <mergeCell ref="P543:Q543"/>
    <mergeCell ref="R543:S543"/>
    <mergeCell ref="AP545:AQ545"/>
    <mergeCell ref="AR545:AS545"/>
    <mergeCell ref="AT545:AU545"/>
    <mergeCell ref="AV545:AX545"/>
    <mergeCell ref="AY545:BA545"/>
    <mergeCell ref="AL544:AM544"/>
    <mergeCell ref="AN544:AO544"/>
    <mergeCell ref="AP544:AQ544"/>
    <mergeCell ref="AR544:AS544"/>
    <mergeCell ref="AT544:AU544"/>
    <mergeCell ref="AV544:AX544"/>
    <mergeCell ref="AY544:BA544"/>
    <mergeCell ref="C545:D545"/>
    <mergeCell ref="E545:F545"/>
    <mergeCell ref="G545:H545"/>
    <mergeCell ref="I545:M545"/>
    <mergeCell ref="N545:O545"/>
    <mergeCell ref="P545:Q545"/>
    <mergeCell ref="R545:S545"/>
    <mergeCell ref="AL546:AM546"/>
    <mergeCell ref="AN546:AO546"/>
    <mergeCell ref="AP546:AQ546"/>
    <mergeCell ref="AR546:AS546"/>
    <mergeCell ref="AT546:AU546"/>
    <mergeCell ref="AV546:AX546"/>
    <mergeCell ref="AY546:BA546"/>
    <mergeCell ref="T546:U546"/>
    <mergeCell ref="V546:X546"/>
    <mergeCell ref="Y546:Z546"/>
    <mergeCell ref="AB546:AC546"/>
    <mergeCell ref="AD546:AE546"/>
    <mergeCell ref="AF546:AH546"/>
    <mergeCell ref="AI546:AK546"/>
    <mergeCell ref="C546:D546"/>
    <mergeCell ref="E546:F546"/>
    <mergeCell ref="G546:H546"/>
    <mergeCell ref="I546:M546"/>
    <mergeCell ref="N546:O546"/>
    <mergeCell ref="P546:Q546"/>
    <mergeCell ref="R546:S546"/>
    <mergeCell ref="AL547:AM547"/>
    <mergeCell ref="AN547:AO547"/>
    <mergeCell ref="AP547:AQ547"/>
    <mergeCell ref="AR547:AS547"/>
    <mergeCell ref="AT547:AU547"/>
    <mergeCell ref="AV547:AX547"/>
    <mergeCell ref="AY547:BA547"/>
    <mergeCell ref="T547:U547"/>
    <mergeCell ref="V547:X547"/>
    <mergeCell ref="Y547:Z547"/>
    <mergeCell ref="AB547:AC547"/>
    <mergeCell ref="AD547:AE547"/>
    <mergeCell ref="AF547:AH547"/>
    <mergeCell ref="AI547:AK547"/>
    <mergeCell ref="C547:D547"/>
    <mergeCell ref="E547:F547"/>
    <mergeCell ref="G547:H547"/>
    <mergeCell ref="I547:M547"/>
    <mergeCell ref="N547:O547"/>
    <mergeCell ref="P547:Q547"/>
    <mergeCell ref="R547:S547"/>
    <mergeCell ref="AL550:AM550"/>
    <mergeCell ref="AN550:AO550"/>
    <mergeCell ref="T550:U550"/>
    <mergeCell ref="V550:X550"/>
    <mergeCell ref="Y550:Z550"/>
    <mergeCell ref="AB550:AC550"/>
    <mergeCell ref="AD550:AE550"/>
    <mergeCell ref="AF550:AH550"/>
    <mergeCell ref="AI550:AK550"/>
    <mergeCell ref="AL551:AM551"/>
    <mergeCell ref="AN551:AO551"/>
    <mergeCell ref="T551:U551"/>
    <mergeCell ref="V551:X551"/>
    <mergeCell ref="Y551:Z551"/>
    <mergeCell ref="AB551:AC551"/>
    <mergeCell ref="AD551:AE551"/>
    <mergeCell ref="AF551:AH551"/>
    <mergeCell ref="AI551:AK551"/>
    <mergeCell ref="AL548:AM548"/>
    <mergeCell ref="AN548:AO548"/>
    <mergeCell ref="AP548:AQ548"/>
    <mergeCell ref="AR548:AS548"/>
    <mergeCell ref="AT548:AU548"/>
    <mergeCell ref="AV548:AX548"/>
    <mergeCell ref="AY548:BA548"/>
    <mergeCell ref="T548:U548"/>
    <mergeCell ref="V548:X548"/>
    <mergeCell ref="Y548:Z548"/>
    <mergeCell ref="AB548:AC548"/>
    <mergeCell ref="AD548:AE548"/>
    <mergeCell ref="AF548:AH548"/>
    <mergeCell ref="AI548:AK548"/>
    <mergeCell ref="C548:D548"/>
    <mergeCell ref="E548:F548"/>
    <mergeCell ref="G548:H548"/>
    <mergeCell ref="I548:M548"/>
    <mergeCell ref="N548:O548"/>
    <mergeCell ref="P548:Q548"/>
    <mergeCell ref="R548:S548"/>
    <mergeCell ref="T549:U549"/>
    <mergeCell ref="V549:X549"/>
    <mergeCell ref="Y549:Z549"/>
    <mergeCell ref="AB549:AC549"/>
    <mergeCell ref="AD549:AE549"/>
    <mergeCell ref="AF549:AH549"/>
    <mergeCell ref="AI549:AK549"/>
    <mergeCell ref="AL549:AM549"/>
    <mergeCell ref="AN549:AO549"/>
    <mergeCell ref="AP549:AQ549"/>
    <mergeCell ref="AR549:AS549"/>
    <mergeCell ref="AT549:AU549"/>
    <mergeCell ref="AV549:AX549"/>
    <mergeCell ref="AY549:BA549"/>
    <mergeCell ref="C551:D551"/>
    <mergeCell ref="E551:F551"/>
    <mergeCell ref="G551:H551"/>
    <mergeCell ref="I551:M551"/>
    <mergeCell ref="N551:O551"/>
    <mergeCell ref="P551:Q551"/>
    <mergeCell ref="R551:S551"/>
    <mergeCell ref="AT551:AU551"/>
    <mergeCell ref="AV551:AX551"/>
    <mergeCell ref="AP550:AQ550"/>
    <mergeCell ref="AR550:AS550"/>
    <mergeCell ref="AT550:AU550"/>
    <mergeCell ref="AV550:AX550"/>
    <mergeCell ref="AY550:BA550"/>
    <mergeCell ref="AP551:AQ551"/>
    <mergeCell ref="AR551:AS551"/>
    <mergeCell ref="AY551:BA551"/>
    <mergeCell ref="T553:U553"/>
    <mergeCell ref="V553:X553"/>
    <mergeCell ref="Y553:Z553"/>
    <mergeCell ref="AB553:AC553"/>
    <mergeCell ref="AD553:AE553"/>
    <mergeCell ref="AF553:AH553"/>
    <mergeCell ref="AI553:AK553"/>
    <mergeCell ref="C553:D553"/>
    <mergeCell ref="E553:F553"/>
    <mergeCell ref="G553:H553"/>
    <mergeCell ref="I553:M553"/>
    <mergeCell ref="N553:O553"/>
    <mergeCell ref="P553:Q553"/>
    <mergeCell ref="R553:S553"/>
    <mergeCell ref="AL554:AM554"/>
    <mergeCell ref="AN554:AO554"/>
    <mergeCell ref="T554:U554"/>
    <mergeCell ref="V554:X554"/>
    <mergeCell ref="Y554:Z554"/>
    <mergeCell ref="AB554:AC554"/>
    <mergeCell ref="AD554:AE554"/>
    <mergeCell ref="AF554:AH554"/>
    <mergeCell ref="AI554:AK554"/>
    <mergeCell ref="C549:D549"/>
    <mergeCell ref="E549:F549"/>
    <mergeCell ref="G549:H549"/>
    <mergeCell ref="I549:M549"/>
    <mergeCell ref="N549:O549"/>
    <mergeCell ref="P549:Q549"/>
    <mergeCell ref="R549:S549"/>
    <mergeCell ref="C550:D550"/>
    <mergeCell ref="E550:F550"/>
    <mergeCell ref="G550:H550"/>
    <mergeCell ref="I550:M550"/>
    <mergeCell ref="N550:O550"/>
    <mergeCell ref="P550:Q550"/>
    <mergeCell ref="R550:S550"/>
    <mergeCell ref="AL552:AM552"/>
    <mergeCell ref="AN552:AO552"/>
    <mergeCell ref="AP552:AQ552"/>
    <mergeCell ref="AR552:AS552"/>
    <mergeCell ref="AT552:AU552"/>
    <mergeCell ref="AV552:AX552"/>
    <mergeCell ref="AY552:BA552"/>
    <mergeCell ref="T552:U552"/>
    <mergeCell ref="V552:X552"/>
    <mergeCell ref="Y552:Z552"/>
    <mergeCell ref="AB552:AC552"/>
    <mergeCell ref="AD552:AE552"/>
    <mergeCell ref="AF552:AH552"/>
    <mergeCell ref="AI552:AK552"/>
    <mergeCell ref="C552:D552"/>
    <mergeCell ref="E552:F552"/>
    <mergeCell ref="G552:H552"/>
    <mergeCell ref="I552:M552"/>
    <mergeCell ref="N552:O552"/>
    <mergeCell ref="P552:Q552"/>
    <mergeCell ref="R552:S552"/>
    <mergeCell ref="AP554:AQ554"/>
    <mergeCell ref="AR554:AS554"/>
    <mergeCell ref="AT554:AU554"/>
    <mergeCell ref="AV554:AX554"/>
    <mergeCell ref="AY554:BA554"/>
    <mergeCell ref="AL553:AM553"/>
    <mergeCell ref="AN553:AO553"/>
    <mergeCell ref="AP553:AQ553"/>
    <mergeCell ref="AR553:AS553"/>
    <mergeCell ref="AT553:AU553"/>
    <mergeCell ref="AV553:AX553"/>
    <mergeCell ref="AY553:BA553"/>
    <mergeCell ref="C554:D554"/>
    <mergeCell ref="E554:F554"/>
    <mergeCell ref="G554:H554"/>
    <mergeCell ref="I554:M554"/>
    <mergeCell ref="N554:O554"/>
    <mergeCell ref="P554:Q554"/>
    <mergeCell ref="R554:S554"/>
    <mergeCell ref="AL555:AM555"/>
    <mergeCell ref="AN555:AO555"/>
    <mergeCell ref="AP555:AQ555"/>
    <mergeCell ref="AR555:AS555"/>
    <mergeCell ref="AT555:AU555"/>
    <mergeCell ref="AV555:AX555"/>
    <mergeCell ref="AY555:BA555"/>
    <mergeCell ref="T555:U555"/>
    <mergeCell ref="V555:X555"/>
    <mergeCell ref="Y555:Z555"/>
    <mergeCell ref="AB555:AC555"/>
    <mergeCell ref="AD555:AE555"/>
    <mergeCell ref="AF555:AH555"/>
    <mergeCell ref="AI555:AK555"/>
    <mergeCell ref="C555:D555"/>
    <mergeCell ref="E555:F555"/>
    <mergeCell ref="G555:H555"/>
    <mergeCell ref="I555:M555"/>
    <mergeCell ref="N555:O555"/>
    <mergeCell ref="P555:Q555"/>
    <mergeCell ref="R555:S555"/>
    <mergeCell ref="AL556:AM556"/>
    <mergeCell ref="AN556:AO556"/>
    <mergeCell ref="AP556:AQ556"/>
    <mergeCell ref="AR556:AS556"/>
    <mergeCell ref="AT556:AU556"/>
    <mergeCell ref="AV556:AX556"/>
    <mergeCell ref="AY556:BA556"/>
    <mergeCell ref="T556:U556"/>
    <mergeCell ref="V556:X556"/>
    <mergeCell ref="Y556:Z556"/>
    <mergeCell ref="AB556:AC556"/>
    <mergeCell ref="AD556:AE556"/>
    <mergeCell ref="AF556:AH556"/>
    <mergeCell ref="AI556:AK556"/>
    <mergeCell ref="C556:D556"/>
    <mergeCell ref="E556:F556"/>
    <mergeCell ref="G556:H556"/>
    <mergeCell ref="I556:M556"/>
    <mergeCell ref="N556:O556"/>
    <mergeCell ref="P556:Q556"/>
    <mergeCell ref="R556:S556"/>
    <mergeCell ref="AL559:AM559"/>
    <mergeCell ref="AN559:AO559"/>
    <mergeCell ref="T559:U559"/>
    <mergeCell ref="V559:X559"/>
    <mergeCell ref="Y559:Z559"/>
    <mergeCell ref="AB559:AC559"/>
    <mergeCell ref="AD559:AE559"/>
    <mergeCell ref="AF559:AH559"/>
    <mergeCell ref="AI559:AK559"/>
    <mergeCell ref="AL560:AM560"/>
    <mergeCell ref="AN560:AO560"/>
    <mergeCell ref="T560:U560"/>
    <mergeCell ref="V560:X560"/>
    <mergeCell ref="Y560:Z560"/>
    <mergeCell ref="AB560:AC560"/>
    <mergeCell ref="AD560:AE560"/>
    <mergeCell ref="AF560:AH560"/>
    <mergeCell ref="AI560:AK560"/>
    <mergeCell ref="AL557:AM557"/>
    <mergeCell ref="AN557:AO557"/>
    <mergeCell ref="AP557:AQ557"/>
    <mergeCell ref="AR557:AS557"/>
    <mergeCell ref="AT557:AU557"/>
    <mergeCell ref="AV557:AX557"/>
    <mergeCell ref="AY557:BA557"/>
    <mergeCell ref="T557:U557"/>
    <mergeCell ref="V557:X557"/>
    <mergeCell ref="Y557:Z557"/>
    <mergeCell ref="AB557:AC557"/>
    <mergeCell ref="AD557:AE557"/>
    <mergeCell ref="AF557:AH557"/>
    <mergeCell ref="AI557:AK557"/>
    <mergeCell ref="C557:D557"/>
    <mergeCell ref="E557:F557"/>
    <mergeCell ref="G557:H557"/>
    <mergeCell ref="I557:M557"/>
    <mergeCell ref="N557:O557"/>
    <mergeCell ref="P557:Q557"/>
    <mergeCell ref="R557:S557"/>
    <mergeCell ref="T558:U558"/>
    <mergeCell ref="V558:X558"/>
    <mergeCell ref="Y558:Z558"/>
    <mergeCell ref="AB558:AC558"/>
    <mergeCell ref="AD558:AE558"/>
    <mergeCell ref="AF558:AH558"/>
    <mergeCell ref="AI558:AK558"/>
    <mergeCell ref="AL558:AM558"/>
    <mergeCell ref="AN558:AO558"/>
    <mergeCell ref="AP558:AQ558"/>
    <mergeCell ref="AR558:AS558"/>
    <mergeCell ref="AT558:AU558"/>
    <mergeCell ref="AV558:AX558"/>
    <mergeCell ref="AY558:BA558"/>
    <mergeCell ref="C560:D560"/>
    <mergeCell ref="E560:F560"/>
    <mergeCell ref="G560:H560"/>
    <mergeCell ref="I560:M560"/>
    <mergeCell ref="N560:O560"/>
    <mergeCell ref="P560:Q560"/>
    <mergeCell ref="R560:S560"/>
    <mergeCell ref="AT560:AU560"/>
    <mergeCell ref="AV560:AX560"/>
    <mergeCell ref="AP559:AQ559"/>
    <mergeCell ref="AR559:AS559"/>
    <mergeCell ref="AT559:AU559"/>
    <mergeCell ref="AV559:AX559"/>
    <mergeCell ref="AY559:BA559"/>
    <mergeCell ref="AP560:AQ560"/>
    <mergeCell ref="AR560:AS560"/>
    <mergeCell ref="AY560:BA560"/>
    <mergeCell ref="T562:U562"/>
    <mergeCell ref="V562:X562"/>
    <mergeCell ref="Y562:Z562"/>
    <mergeCell ref="AB562:AC562"/>
    <mergeCell ref="AD562:AE562"/>
    <mergeCell ref="AF562:AH562"/>
    <mergeCell ref="AI562:AK562"/>
    <mergeCell ref="C562:D562"/>
    <mergeCell ref="E562:F562"/>
    <mergeCell ref="G562:H562"/>
    <mergeCell ref="I562:M562"/>
    <mergeCell ref="N562:O562"/>
    <mergeCell ref="P562:Q562"/>
    <mergeCell ref="R562:S562"/>
    <mergeCell ref="AL563:AM563"/>
    <mergeCell ref="AN563:AO563"/>
    <mergeCell ref="T563:U563"/>
    <mergeCell ref="V563:X563"/>
    <mergeCell ref="Y563:Z563"/>
    <mergeCell ref="AB563:AC563"/>
    <mergeCell ref="AD563:AE563"/>
    <mergeCell ref="AF563:AH563"/>
    <mergeCell ref="AI563:AK563"/>
    <mergeCell ref="C558:D558"/>
    <mergeCell ref="E558:F558"/>
    <mergeCell ref="G558:H558"/>
    <mergeCell ref="I558:M558"/>
    <mergeCell ref="N558:O558"/>
    <mergeCell ref="P558:Q558"/>
    <mergeCell ref="R558:S558"/>
    <mergeCell ref="C559:D559"/>
    <mergeCell ref="E559:F559"/>
    <mergeCell ref="G559:H559"/>
    <mergeCell ref="I559:M559"/>
    <mergeCell ref="N559:O559"/>
    <mergeCell ref="P559:Q559"/>
    <mergeCell ref="R559:S559"/>
    <mergeCell ref="AL561:AM561"/>
    <mergeCell ref="AN561:AO561"/>
    <mergeCell ref="AP561:AQ561"/>
    <mergeCell ref="AR561:AS561"/>
    <mergeCell ref="AT561:AU561"/>
    <mergeCell ref="AV561:AX561"/>
    <mergeCell ref="AY561:BA561"/>
    <mergeCell ref="T561:U561"/>
    <mergeCell ref="V561:X561"/>
    <mergeCell ref="Y561:Z561"/>
    <mergeCell ref="AB561:AC561"/>
    <mergeCell ref="AD561:AE561"/>
    <mergeCell ref="AF561:AH561"/>
    <mergeCell ref="AI561:AK561"/>
    <mergeCell ref="C561:D561"/>
    <mergeCell ref="E561:F561"/>
    <mergeCell ref="G561:H561"/>
    <mergeCell ref="I561:M561"/>
    <mergeCell ref="N561:O561"/>
    <mergeCell ref="P561:Q561"/>
    <mergeCell ref="R561:S561"/>
    <mergeCell ref="AP563:AQ563"/>
    <mergeCell ref="AR563:AS563"/>
    <mergeCell ref="AT563:AU563"/>
    <mergeCell ref="AV563:AX563"/>
    <mergeCell ref="AY563:BA563"/>
    <mergeCell ref="AL562:AM562"/>
    <mergeCell ref="AN562:AO562"/>
    <mergeCell ref="AP562:AQ562"/>
    <mergeCell ref="AR562:AS562"/>
    <mergeCell ref="AT562:AU562"/>
    <mergeCell ref="AV562:AX562"/>
    <mergeCell ref="AY562:BA562"/>
    <mergeCell ref="C563:D563"/>
    <mergeCell ref="E563:F563"/>
    <mergeCell ref="G563:H563"/>
    <mergeCell ref="I563:M563"/>
    <mergeCell ref="N563:O563"/>
    <mergeCell ref="P563:Q563"/>
    <mergeCell ref="R563:S563"/>
    <mergeCell ref="AL564:AM564"/>
    <mergeCell ref="AN564:AO564"/>
    <mergeCell ref="AP564:AQ564"/>
    <mergeCell ref="AR564:AS564"/>
    <mergeCell ref="AT564:AU564"/>
    <mergeCell ref="AV564:AX564"/>
    <mergeCell ref="AY564:BA564"/>
    <mergeCell ref="T564:U564"/>
    <mergeCell ref="V564:X564"/>
    <mergeCell ref="Y564:Z564"/>
    <mergeCell ref="AB564:AC564"/>
    <mergeCell ref="AD564:AE564"/>
    <mergeCell ref="AF564:AH564"/>
    <mergeCell ref="AI564:AK564"/>
    <mergeCell ref="C564:D564"/>
    <mergeCell ref="E564:F564"/>
    <mergeCell ref="G564:H564"/>
    <mergeCell ref="I564:M564"/>
    <mergeCell ref="N564:O564"/>
    <mergeCell ref="P564:Q564"/>
    <mergeCell ref="R564:S564"/>
    <mergeCell ref="AL565:AM565"/>
    <mergeCell ref="AN565:AO565"/>
    <mergeCell ref="AP565:AQ565"/>
    <mergeCell ref="AR565:AS565"/>
    <mergeCell ref="AT565:AU565"/>
    <mergeCell ref="AV565:AX565"/>
    <mergeCell ref="AY565:BA565"/>
    <mergeCell ref="T565:U565"/>
    <mergeCell ref="V565:X565"/>
    <mergeCell ref="Y565:Z565"/>
    <mergeCell ref="AB565:AC565"/>
    <mergeCell ref="AD565:AE565"/>
    <mergeCell ref="AF565:AH565"/>
    <mergeCell ref="AI565:AK565"/>
    <mergeCell ref="C565:D565"/>
    <mergeCell ref="E565:F565"/>
    <mergeCell ref="G565:H565"/>
    <mergeCell ref="I565:M565"/>
    <mergeCell ref="N565:O565"/>
    <mergeCell ref="P565:Q565"/>
    <mergeCell ref="R565:S565"/>
    <mergeCell ref="AL568:AM568"/>
    <mergeCell ref="AN568:AO568"/>
    <mergeCell ref="T568:U568"/>
    <mergeCell ref="V568:X568"/>
    <mergeCell ref="Y568:Z568"/>
    <mergeCell ref="AB568:AC568"/>
    <mergeCell ref="AD568:AE568"/>
    <mergeCell ref="AF568:AH568"/>
    <mergeCell ref="AI568:AK568"/>
    <mergeCell ref="AL569:AM569"/>
    <mergeCell ref="AN569:AO569"/>
    <mergeCell ref="T569:U569"/>
    <mergeCell ref="V569:X569"/>
    <mergeCell ref="Y569:Z569"/>
    <mergeCell ref="AB569:AC569"/>
    <mergeCell ref="AD569:AE569"/>
    <mergeCell ref="AF569:AH569"/>
    <mergeCell ref="AI569:AK569"/>
    <mergeCell ref="AL566:AM566"/>
    <mergeCell ref="AN566:AO566"/>
    <mergeCell ref="AP566:AQ566"/>
    <mergeCell ref="AR566:AS566"/>
    <mergeCell ref="AT566:AU566"/>
    <mergeCell ref="AV566:AX566"/>
    <mergeCell ref="AY566:BA566"/>
    <mergeCell ref="T566:U566"/>
    <mergeCell ref="V566:X566"/>
    <mergeCell ref="Y566:Z566"/>
    <mergeCell ref="AB566:AC566"/>
    <mergeCell ref="AD566:AE566"/>
    <mergeCell ref="AF566:AH566"/>
    <mergeCell ref="AI566:AK566"/>
    <mergeCell ref="C566:D566"/>
    <mergeCell ref="E566:F566"/>
    <mergeCell ref="G566:H566"/>
    <mergeCell ref="I566:M566"/>
    <mergeCell ref="N566:O566"/>
    <mergeCell ref="P566:Q566"/>
    <mergeCell ref="R566:S566"/>
    <mergeCell ref="T567:U567"/>
    <mergeCell ref="V567:X567"/>
    <mergeCell ref="Y567:Z567"/>
    <mergeCell ref="AB567:AC567"/>
    <mergeCell ref="AD567:AE567"/>
    <mergeCell ref="AF567:AH567"/>
    <mergeCell ref="AI567:AK567"/>
    <mergeCell ref="AL567:AM567"/>
    <mergeCell ref="AN567:AO567"/>
    <mergeCell ref="AP567:AQ567"/>
    <mergeCell ref="AR567:AS567"/>
    <mergeCell ref="AT567:AU567"/>
    <mergeCell ref="AV567:AX567"/>
    <mergeCell ref="AY567:BA567"/>
    <mergeCell ref="C569:D569"/>
    <mergeCell ref="E569:F569"/>
    <mergeCell ref="G569:H569"/>
    <mergeCell ref="I569:M569"/>
    <mergeCell ref="N569:O569"/>
    <mergeCell ref="P569:Q569"/>
    <mergeCell ref="R569:S569"/>
    <mergeCell ref="AT569:AU569"/>
    <mergeCell ref="AV569:AX569"/>
    <mergeCell ref="AP568:AQ568"/>
    <mergeCell ref="AR568:AS568"/>
    <mergeCell ref="AT568:AU568"/>
    <mergeCell ref="AV568:AX568"/>
    <mergeCell ref="AY568:BA568"/>
    <mergeCell ref="AP569:AQ569"/>
    <mergeCell ref="AR569:AS569"/>
    <mergeCell ref="AY569:BA569"/>
    <mergeCell ref="T571:U571"/>
    <mergeCell ref="V571:X571"/>
    <mergeCell ref="Y571:Z571"/>
    <mergeCell ref="AB571:AC571"/>
    <mergeCell ref="AD571:AE571"/>
    <mergeCell ref="AF571:AH571"/>
    <mergeCell ref="AI571:AK571"/>
    <mergeCell ref="C571:D571"/>
    <mergeCell ref="E571:F571"/>
    <mergeCell ref="G571:H571"/>
    <mergeCell ref="I571:M571"/>
    <mergeCell ref="N571:O571"/>
    <mergeCell ref="P571:Q571"/>
    <mergeCell ref="R571:S571"/>
    <mergeCell ref="AL572:AM572"/>
    <mergeCell ref="AN572:AO572"/>
    <mergeCell ref="T572:U572"/>
    <mergeCell ref="V572:X572"/>
    <mergeCell ref="Y572:Z572"/>
    <mergeCell ref="AB572:AC572"/>
    <mergeCell ref="AD572:AE572"/>
    <mergeCell ref="AF572:AH572"/>
    <mergeCell ref="AI572:AK572"/>
    <mergeCell ref="C567:D567"/>
    <mergeCell ref="E567:F567"/>
    <mergeCell ref="G567:H567"/>
    <mergeCell ref="I567:M567"/>
    <mergeCell ref="N567:O567"/>
    <mergeCell ref="P567:Q567"/>
    <mergeCell ref="R567:S567"/>
    <mergeCell ref="C568:D568"/>
    <mergeCell ref="E568:F568"/>
    <mergeCell ref="G568:H568"/>
    <mergeCell ref="I568:M568"/>
    <mergeCell ref="N568:O568"/>
    <mergeCell ref="P568:Q568"/>
    <mergeCell ref="R568:S568"/>
    <mergeCell ref="AL570:AM570"/>
    <mergeCell ref="AN570:AO570"/>
    <mergeCell ref="AP570:AQ570"/>
    <mergeCell ref="AR570:AS570"/>
    <mergeCell ref="AT570:AU570"/>
    <mergeCell ref="AV570:AX570"/>
    <mergeCell ref="AY570:BA570"/>
    <mergeCell ref="T570:U570"/>
    <mergeCell ref="V570:X570"/>
    <mergeCell ref="Y570:Z570"/>
    <mergeCell ref="AB570:AC570"/>
    <mergeCell ref="AD570:AE570"/>
    <mergeCell ref="AF570:AH570"/>
    <mergeCell ref="AI570:AK570"/>
    <mergeCell ref="C570:D570"/>
    <mergeCell ref="E570:F570"/>
    <mergeCell ref="G570:H570"/>
    <mergeCell ref="I570:M570"/>
    <mergeCell ref="N570:O570"/>
    <mergeCell ref="P570:Q570"/>
    <mergeCell ref="R570:S570"/>
    <mergeCell ref="AP572:AQ572"/>
    <mergeCell ref="AR572:AS572"/>
    <mergeCell ref="AT572:AU572"/>
    <mergeCell ref="AV572:AX572"/>
    <mergeCell ref="AY572:BA572"/>
    <mergeCell ref="AL571:AM571"/>
    <mergeCell ref="AN571:AO571"/>
    <mergeCell ref="AP571:AQ571"/>
    <mergeCell ref="AR571:AS571"/>
    <mergeCell ref="AT571:AU571"/>
    <mergeCell ref="AV571:AX571"/>
    <mergeCell ref="AY571:BA571"/>
    <mergeCell ref="C572:D572"/>
    <mergeCell ref="E572:F572"/>
    <mergeCell ref="G572:H572"/>
    <mergeCell ref="I572:M572"/>
    <mergeCell ref="N572:O572"/>
    <mergeCell ref="P572:Q572"/>
    <mergeCell ref="R572:S572"/>
    <mergeCell ref="AL573:AM573"/>
    <mergeCell ref="AN573:AO573"/>
    <mergeCell ref="AP573:AQ573"/>
    <mergeCell ref="AR573:AS573"/>
    <mergeCell ref="AT573:AU573"/>
    <mergeCell ref="AV573:AX573"/>
    <mergeCell ref="AY573:BA573"/>
    <mergeCell ref="T573:U573"/>
    <mergeCell ref="V573:X573"/>
    <mergeCell ref="Y573:Z573"/>
    <mergeCell ref="AB573:AC573"/>
    <mergeCell ref="AD573:AE573"/>
    <mergeCell ref="AF573:AH573"/>
    <mergeCell ref="AI573:AK573"/>
    <mergeCell ref="C573:D573"/>
    <mergeCell ref="E573:F573"/>
    <mergeCell ref="G573:H573"/>
    <mergeCell ref="I573:M573"/>
    <mergeCell ref="N573:O573"/>
    <mergeCell ref="P573:Q573"/>
    <mergeCell ref="R573:S573"/>
    <mergeCell ref="AL574:AM574"/>
    <mergeCell ref="AN574:AO574"/>
    <mergeCell ref="AP574:AQ574"/>
    <mergeCell ref="AR574:AS574"/>
    <mergeCell ref="AT574:AU574"/>
    <mergeCell ref="AV574:AX574"/>
    <mergeCell ref="AY574:BA574"/>
    <mergeCell ref="T574:U574"/>
    <mergeCell ref="V574:X574"/>
    <mergeCell ref="Y574:Z574"/>
    <mergeCell ref="AB574:AC574"/>
    <mergeCell ref="AD574:AE574"/>
    <mergeCell ref="AF574:AH574"/>
    <mergeCell ref="AI574:AK574"/>
    <mergeCell ref="C574:D574"/>
    <mergeCell ref="E574:F574"/>
    <mergeCell ref="G574:H574"/>
    <mergeCell ref="I574:M574"/>
    <mergeCell ref="N574:O574"/>
    <mergeCell ref="P574:Q574"/>
    <mergeCell ref="R574:S574"/>
    <mergeCell ref="AL577:AM577"/>
    <mergeCell ref="AN577:AO577"/>
    <mergeCell ref="T577:U577"/>
    <mergeCell ref="V577:X577"/>
    <mergeCell ref="Y577:Z577"/>
    <mergeCell ref="AB577:AC577"/>
    <mergeCell ref="AD577:AE577"/>
    <mergeCell ref="AF577:AH577"/>
    <mergeCell ref="AI577:AK577"/>
    <mergeCell ref="AL578:AM578"/>
    <mergeCell ref="AN578:AO578"/>
    <mergeCell ref="T578:U578"/>
    <mergeCell ref="V578:X578"/>
    <mergeCell ref="Y578:Z578"/>
    <mergeCell ref="AB578:AC578"/>
    <mergeCell ref="AD578:AE578"/>
    <mergeCell ref="AF578:AH578"/>
    <mergeCell ref="AI578:AK578"/>
    <mergeCell ref="AL575:AM575"/>
    <mergeCell ref="AN575:AO575"/>
    <mergeCell ref="AP575:AQ575"/>
    <mergeCell ref="AR575:AS575"/>
    <mergeCell ref="AT575:AU575"/>
    <mergeCell ref="AV575:AX575"/>
    <mergeCell ref="AY575:BA575"/>
    <mergeCell ref="T575:U575"/>
    <mergeCell ref="V575:X575"/>
    <mergeCell ref="Y575:Z575"/>
    <mergeCell ref="AB575:AC575"/>
    <mergeCell ref="AD575:AE575"/>
    <mergeCell ref="AF575:AH575"/>
    <mergeCell ref="AI575:AK575"/>
    <mergeCell ref="C575:D575"/>
    <mergeCell ref="E575:F575"/>
    <mergeCell ref="G575:H575"/>
    <mergeCell ref="I575:M575"/>
    <mergeCell ref="N575:O575"/>
    <mergeCell ref="P575:Q575"/>
    <mergeCell ref="R575:S575"/>
    <mergeCell ref="T576:U576"/>
    <mergeCell ref="V576:X576"/>
    <mergeCell ref="Y576:Z576"/>
    <mergeCell ref="AB576:AC576"/>
    <mergeCell ref="AD576:AE576"/>
    <mergeCell ref="AF576:AH576"/>
    <mergeCell ref="AI576:AK576"/>
    <mergeCell ref="AL576:AM576"/>
    <mergeCell ref="AN576:AO576"/>
    <mergeCell ref="AP576:AQ576"/>
    <mergeCell ref="AR576:AS576"/>
    <mergeCell ref="AT576:AU576"/>
    <mergeCell ref="AV576:AX576"/>
    <mergeCell ref="AY576:BA576"/>
    <mergeCell ref="C578:D578"/>
    <mergeCell ref="E578:F578"/>
    <mergeCell ref="G578:H578"/>
    <mergeCell ref="I578:M578"/>
    <mergeCell ref="N578:O578"/>
    <mergeCell ref="P578:Q578"/>
    <mergeCell ref="R578:S578"/>
    <mergeCell ref="AT578:AU578"/>
    <mergeCell ref="AV578:AX578"/>
    <mergeCell ref="AP577:AQ577"/>
    <mergeCell ref="AR577:AS577"/>
    <mergeCell ref="AT577:AU577"/>
    <mergeCell ref="AV577:AX577"/>
    <mergeCell ref="AY577:BA577"/>
    <mergeCell ref="AP578:AQ578"/>
    <mergeCell ref="AR578:AS578"/>
    <mergeCell ref="AY578:BA578"/>
    <mergeCell ref="T580:U580"/>
    <mergeCell ref="V580:X580"/>
    <mergeCell ref="Y580:Z580"/>
    <mergeCell ref="AB580:AC580"/>
    <mergeCell ref="AD580:AE580"/>
    <mergeCell ref="AF580:AH580"/>
    <mergeCell ref="AI580:AK580"/>
    <mergeCell ref="C580:D580"/>
    <mergeCell ref="E580:F580"/>
    <mergeCell ref="G580:H580"/>
    <mergeCell ref="I580:M580"/>
    <mergeCell ref="N580:O580"/>
    <mergeCell ref="P580:Q580"/>
    <mergeCell ref="R580:S580"/>
    <mergeCell ref="AL581:AM581"/>
    <mergeCell ref="AN581:AO581"/>
    <mergeCell ref="T581:U581"/>
    <mergeCell ref="V581:X581"/>
    <mergeCell ref="Y581:Z581"/>
    <mergeCell ref="AB581:AC581"/>
    <mergeCell ref="AD581:AE581"/>
    <mergeCell ref="AF581:AH581"/>
    <mergeCell ref="AI581:AK581"/>
    <mergeCell ref="C576:D576"/>
    <mergeCell ref="E576:F576"/>
    <mergeCell ref="G576:H576"/>
    <mergeCell ref="I576:M576"/>
    <mergeCell ref="N576:O576"/>
    <mergeCell ref="P576:Q576"/>
    <mergeCell ref="R576:S576"/>
    <mergeCell ref="C577:D577"/>
    <mergeCell ref="E577:F577"/>
    <mergeCell ref="G577:H577"/>
    <mergeCell ref="I577:M577"/>
    <mergeCell ref="N577:O577"/>
    <mergeCell ref="P577:Q577"/>
    <mergeCell ref="R577:S577"/>
    <mergeCell ref="AL579:AM579"/>
    <mergeCell ref="AN579:AO579"/>
    <mergeCell ref="AP579:AQ579"/>
    <mergeCell ref="AR579:AS579"/>
    <mergeCell ref="AT579:AU579"/>
    <mergeCell ref="AV579:AX579"/>
    <mergeCell ref="AY579:BA579"/>
    <mergeCell ref="T579:U579"/>
    <mergeCell ref="V579:X579"/>
    <mergeCell ref="Y579:Z579"/>
    <mergeCell ref="AB579:AC579"/>
    <mergeCell ref="AD579:AE579"/>
    <mergeCell ref="AF579:AH579"/>
    <mergeCell ref="AI579:AK579"/>
    <mergeCell ref="C579:D579"/>
    <mergeCell ref="E579:F579"/>
    <mergeCell ref="G579:H579"/>
    <mergeCell ref="I579:M579"/>
    <mergeCell ref="N579:O579"/>
    <mergeCell ref="P579:Q579"/>
    <mergeCell ref="R579:S579"/>
    <mergeCell ref="AP581:AQ581"/>
    <mergeCell ref="AR581:AS581"/>
    <mergeCell ref="AT581:AU581"/>
    <mergeCell ref="AV581:AX581"/>
    <mergeCell ref="AY581:BA581"/>
    <mergeCell ref="AL580:AM580"/>
    <mergeCell ref="AN580:AO580"/>
    <mergeCell ref="AP580:AQ580"/>
    <mergeCell ref="AR580:AS580"/>
    <mergeCell ref="AT580:AU580"/>
    <mergeCell ref="AV580:AX580"/>
    <mergeCell ref="AY580:BA580"/>
    <mergeCell ref="C581:D581"/>
    <mergeCell ref="E581:F581"/>
    <mergeCell ref="G581:H581"/>
    <mergeCell ref="I581:M581"/>
    <mergeCell ref="N581:O581"/>
    <mergeCell ref="P581:Q581"/>
    <mergeCell ref="R581:S581"/>
    <mergeCell ref="AL582:AM582"/>
    <mergeCell ref="AN582:AO582"/>
    <mergeCell ref="AP582:AQ582"/>
    <mergeCell ref="AR582:AS582"/>
    <mergeCell ref="AT582:AU582"/>
    <mergeCell ref="AV582:AX582"/>
    <mergeCell ref="AY582:BA582"/>
    <mergeCell ref="T582:U582"/>
    <mergeCell ref="V582:X582"/>
    <mergeCell ref="Y582:Z582"/>
    <mergeCell ref="AB582:AC582"/>
    <mergeCell ref="AD582:AE582"/>
    <mergeCell ref="AF582:AH582"/>
    <mergeCell ref="AI582:AK582"/>
    <mergeCell ref="C582:D582"/>
    <mergeCell ref="E582:F582"/>
    <mergeCell ref="G582:H582"/>
    <mergeCell ref="I582:M582"/>
    <mergeCell ref="N582:O582"/>
    <mergeCell ref="P582:Q582"/>
    <mergeCell ref="R582:S582"/>
    <mergeCell ref="AL583:AM583"/>
    <mergeCell ref="AN583:AO583"/>
    <mergeCell ref="AP583:AQ583"/>
    <mergeCell ref="AR583:AS583"/>
    <mergeCell ref="AT583:AU583"/>
    <mergeCell ref="AV583:AX583"/>
    <mergeCell ref="AY583:BA583"/>
    <mergeCell ref="T583:U583"/>
    <mergeCell ref="V583:X583"/>
    <mergeCell ref="Y583:Z583"/>
    <mergeCell ref="AB583:AC583"/>
    <mergeCell ref="AD583:AE583"/>
    <mergeCell ref="AF583:AH583"/>
    <mergeCell ref="AI583:AK583"/>
    <mergeCell ref="C583:D583"/>
    <mergeCell ref="E583:F583"/>
    <mergeCell ref="G583:H583"/>
    <mergeCell ref="I583:M583"/>
    <mergeCell ref="N583:O583"/>
    <mergeCell ref="P583:Q583"/>
    <mergeCell ref="R583:S583"/>
    <mergeCell ref="AL586:AM586"/>
    <mergeCell ref="AN586:AO586"/>
    <mergeCell ref="T586:U586"/>
    <mergeCell ref="V586:X586"/>
    <mergeCell ref="Y586:Z586"/>
    <mergeCell ref="AB586:AC586"/>
    <mergeCell ref="AD586:AE586"/>
    <mergeCell ref="AF586:AH586"/>
    <mergeCell ref="AI586:AK586"/>
    <mergeCell ref="AL587:AM587"/>
    <mergeCell ref="AN587:AO587"/>
    <mergeCell ref="T587:U587"/>
    <mergeCell ref="V587:X587"/>
    <mergeCell ref="Y587:Z587"/>
    <mergeCell ref="AB587:AC587"/>
    <mergeCell ref="AD587:AE587"/>
    <mergeCell ref="AF587:AH587"/>
    <mergeCell ref="AI587:AK587"/>
    <mergeCell ref="AL584:AM584"/>
    <mergeCell ref="AN584:AO584"/>
    <mergeCell ref="AP584:AQ584"/>
    <mergeCell ref="AR584:AS584"/>
    <mergeCell ref="AT584:AU584"/>
    <mergeCell ref="AV584:AX584"/>
    <mergeCell ref="AY584:BA584"/>
    <mergeCell ref="T584:U584"/>
    <mergeCell ref="V584:X584"/>
    <mergeCell ref="Y584:Z584"/>
    <mergeCell ref="AB584:AC584"/>
    <mergeCell ref="AD584:AE584"/>
    <mergeCell ref="AF584:AH584"/>
    <mergeCell ref="AI584:AK584"/>
    <mergeCell ref="C584:D584"/>
    <mergeCell ref="E584:F584"/>
    <mergeCell ref="G584:H584"/>
    <mergeCell ref="I584:M584"/>
    <mergeCell ref="N584:O584"/>
    <mergeCell ref="P584:Q584"/>
    <mergeCell ref="R584:S584"/>
    <mergeCell ref="T585:U585"/>
    <mergeCell ref="V585:X585"/>
    <mergeCell ref="Y585:Z585"/>
    <mergeCell ref="AB585:AC585"/>
    <mergeCell ref="AD585:AE585"/>
    <mergeCell ref="AF585:AH585"/>
    <mergeCell ref="AI585:AK585"/>
    <mergeCell ref="AL585:AM585"/>
    <mergeCell ref="AN585:AO585"/>
    <mergeCell ref="AP585:AQ585"/>
    <mergeCell ref="AR585:AS585"/>
    <mergeCell ref="AT585:AU585"/>
    <mergeCell ref="AV585:AX585"/>
    <mergeCell ref="AY585:BA585"/>
    <mergeCell ref="C587:D587"/>
    <mergeCell ref="E587:F587"/>
    <mergeCell ref="G587:H587"/>
    <mergeCell ref="I587:M587"/>
    <mergeCell ref="N587:O587"/>
    <mergeCell ref="P587:Q587"/>
    <mergeCell ref="R587:S587"/>
    <mergeCell ref="AT587:AU587"/>
    <mergeCell ref="AV587:AX587"/>
    <mergeCell ref="AP586:AQ586"/>
    <mergeCell ref="AR586:AS586"/>
    <mergeCell ref="AT586:AU586"/>
    <mergeCell ref="AV586:AX586"/>
    <mergeCell ref="AY586:BA586"/>
    <mergeCell ref="AP587:AQ587"/>
    <mergeCell ref="AR587:AS587"/>
    <mergeCell ref="AY587:BA587"/>
    <mergeCell ref="T589:U589"/>
    <mergeCell ref="V589:X589"/>
    <mergeCell ref="Y589:Z589"/>
    <mergeCell ref="AB589:AC589"/>
    <mergeCell ref="AD589:AE589"/>
    <mergeCell ref="AF589:AH589"/>
    <mergeCell ref="AI589:AK589"/>
    <mergeCell ref="C589:D589"/>
    <mergeCell ref="E589:F589"/>
    <mergeCell ref="G589:H589"/>
    <mergeCell ref="I589:M589"/>
    <mergeCell ref="N589:O589"/>
    <mergeCell ref="P589:Q589"/>
    <mergeCell ref="R589:S589"/>
    <mergeCell ref="AL590:AM590"/>
    <mergeCell ref="AN590:AO590"/>
    <mergeCell ref="T590:U590"/>
    <mergeCell ref="V590:X590"/>
    <mergeCell ref="Y590:Z590"/>
    <mergeCell ref="AB590:AC590"/>
    <mergeCell ref="AD590:AE590"/>
    <mergeCell ref="AF590:AH590"/>
    <mergeCell ref="AI590:AK590"/>
    <mergeCell ref="C585:D585"/>
    <mergeCell ref="E585:F585"/>
    <mergeCell ref="G585:H585"/>
    <mergeCell ref="I585:M585"/>
    <mergeCell ref="N585:O585"/>
    <mergeCell ref="P585:Q585"/>
    <mergeCell ref="R585:S585"/>
    <mergeCell ref="C586:D586"/>
    <mergeCell ref="E586:F586"/>
    <mergeCell ref="G586:H586"/>
    <mergeCell ref="I586:M586"/>
    <mergeCell ref="N586:O586"/>
    <mergeCell ref="P586:Q586"/>
    <mergeCell ref="R586:S586"/>
    <mergeCell ref="AL588:AM588"/>
    <mergeCell ref="AN588:AO588"/>
    <mergeCell ref="AP588:AQ588"/>
    <mergeCell ref="AR588:AS588"/>
    <mergeCell ref="AT588:AU588"/>
    <mergeCell ref="AV588:AX588"/>
    <mergeCell ref="AY588:BA588"/>
    <mergeCell ref="T588:U588"/>
    <mergeCell ref="V588:X588"/>
    <mergeCell ref="Y588:Z588"/>
    <mergeCell ref="AB588:AC588"/>
    <mergeCell ref="AD588:AE588"/>
    <mergeCell ref="AF588:AH588"/>
    <mergeCell ref="AI588:AK588"/>
    <mergeCell ref="C588:D588"/>
    <mergeCell ref="E588:F588"/>
    <mergeCell ref="G588:H588"/>
    <mergeCell ref="I588:M588"/>
    <mergeCell ref="N588:O588"/>
    <mergeCell ref="P588:Q588"/>
    <mergeCell ref="R588:S588"/>
    <mergeCell ref="AP590:AQ590"/>
    <mergeCell ref="AR590:AS590"/>
    <mergeCell ref="AT590:AU590"/>
    <mergeCell ref="AV590:AX590"/>
    <mergeCell ref="AY590:BA590"/>
    <mergeCell ref="AL589:AM589"/>
    <mergeCell ref="AN589:AO589"/>
    <mergeCell ref="AP589:AQ589"/>
    <mergeCell ref="AR589:AS589"/>
    <mergeCell ref="AT589:AU589"/>
    <mergeCell ref="AV589:AX589"/>
    <mergeCell ref="AY589:BA589"/>
    <mergeCell ref="C590:D590"/>
    <mergeCell ref="E590:F590"/>
    <mergeCell ref="G590:H590"/>
    <mergeCell ref="I590:M590"/>
    <mergeCell ref="N590:O590"/>
    <mergeCell ref="P590:Q590"/>
    <mergeCell ref="R590:S590"/>
    <mergeCell ref="AL591:AM591"/>
    <mergeCell ref="AN591:AO591"/>
    <mergeCell ref="AP591:AQ591"/>
    <mergeCell ref="AR591:AS591"/>
    <mergeCell ref="AT591:AU591"/>
    <mergeCell ref="AV591:AX591"/>
    <mergeCell ref="AY591:BA591"/>
    <mergeCell ref="T591:U591"/>
    <mergeCell ref="V591:X591"/>
    <mergeCell ref="Y591:Z591"/>
    <mergeCell ref="AB591:AC591"/>
    <mergeCell ref="AD591:AE591"/>
    <mergeCell ref="AF591:AH591"/>
    <mergeCell ref="AI591:AK591"/>
    <mergeCell ref="C591:D591"/>
    <mergeCell ref="E591:F591"/>
    <mergeCell ref="G591:H591"/>
    <mergeCell ref="I591:M591"/>
    <mergeCell ref="N591:O591"/>
    <mergeCell ref="P591:Q591"/>
    <mergeCell ref="R591:S591"/>
    <mergeCell ref="AL592:AM592"/>
    <mergeCell ref="AN592:AO592"/>
    <mergeCell ref="AP592:AQ592"/>
    <mergeCell ref="AR592:AS592"/>
    <mergeCell ref="AT592:AU592"/>
    <mergeCell ref="AV592:AX592"/>
    <mergeCell ref="AY592:BA592"/>
    <mergeCell ref="T592:U592"/>
    <mergeCell ref="V592:X592"/>
    <mergeCell ref="Y592:Z592"/>
    <mergeCell ref="AB592:AC592"/>
    <mergeCell ref="AD592:AE592"/>
    <mergeCell ref="AF592:AH592"/>
    <mergeCell ref="AI592:AK592"/>
    <mergeCell ref="C592:D592"/>
    <mergeCell ref="E592:F592"/>
    <mergeCell ref="G592:H592"/>
    <mergeCell ref="I592:M592"/>
    <mergeCell ref="N592:O592"/>
    <mergeCell ref="P592:Q592"/>
    <mergeCell ref="R592:S592"/>
    <mergeCell ref="AL595:AM595"/>
    <mergeCell ref="AN595:AO595"/>
    <mergeCell ref="T595:U595"/>
    <mergeCell ref="V595:X595"/>
    <mergeCell ref="Y595:Z595"/>
    <mergeCell ref="AB595:AC595"/>
    <mergeCell ref="AD595:AE595"/>
    <mergeCell ref="AF595:AH595"/>
    <mergeCell ref="AI595:AK595"/>
    <mergeCell ref="AL596:AM596"/>
    <mergeCell ref="AN596:AO596"/>
    <mergeCell ref="T596:U596"/>
    <mergeCell ref="V596:X596"/>
    <mergeCell ref="Y596:Z596"/>
    <mergeCell ref="AB596:AC596"/>
    <mergeCell ref="AD596:AE596"/>
    <mergeCell ref="AF596:AH596"/>
    <mergeCell ref="AI596:AK596"/>
    <mergeCell ref="AL593:AM593"/>
    <mergeCell ref="AN593:AO593"/>
    <mergeCell ref="AP593:AQ593"/>
    <mergeCell ref="AR593:AS593"/>
    <mergeCell ref="AT593:AU593"/>
    <mergeCell ref="AV593:AX593"/>
    <mergeCell ref="AY593:BA593"/>
    <mergeCell ref="T593:U593"/>
    <mergeCell ref="V593:X593"/>
    <mergeCell ref="Y593:Z593"/>
    <mergeCell ref="AB593:AC593"/>
    <mergeCell ref="AD593:AE593"/>
    <mergeCell ref="AF593:AH593"/>
    <mergeCell ref="AI593:AK593"/>
    <mergeCell ref="C593:D593"/>
    <mergeCell ref="E593:F593"/>
    <mergeCell ref="G593:H593"/>
    <mergeCell ref="I593:M593"/>
    <mergeCell ref="N593:O593"/>
    <mergeCell ref="P593:Q593"/>
    <mergeCell ref="R593:S593"/>
    <mergeCell ref="T594:U594"/>
    <mergeCell ref="V594:X594"/>
    <mergeCell ref="Y594:Z594"/>
    <mergeCell ref="AB594:AC594"/>
    <mergeCell ref="AD594:AE594"/>
    <mergeCell ref="AF594:AH594"/>
    <mergeCell ref="AI594:AK594"/>
    <mergeCell ref="AL594:AM594"/>
    <mergeCell ref="AN594:AO594"/>
    <mergeCell ref="AP594:AQ594"/>
    <mergeCell ref="AR594:AS594"/>
    <mergeCell ref="AT594:AU594"/>
    <mergeCell ref="AV594:AX594"/>
    <mergeCell ref="AY594:BA594"/>
    <mergeCell ref="C596:D596"/>
    <mergeCell ref="E596:F596"/>
    <mergeCell ref="G596:H596"/>
    <mergeCell ref="I596:M596"/>
    <mergeCell ref="N596:O596"/>
    <mergeCell ref="P596:Q596"/>
    <mergeCell ref="R596:S596"/>
    <mergeCell ref="AT596:AU596"/>
    <mergeCell ref="AV596:AX596"/>
    <mergeCell ref="AP595:AQ595"/>
    <mergeCell ref="AR595:AS595"/>
    <mergeCell ref="AT595:AU595"/>
    <mergeCell ref="AV595:AX595"/>
    <mergeCell ref="AY595:BA595"/>
    <mergeCell ref="AP596:AQ596"/>
    <mergeCell ref="AR596:AS596"/>
    <mergeCell ref="AY596:BA596"/>
    <mergeCell ref="T598:U598"/>
    <mergeCell ref="V598:X598"/>
    <mergeCell ref="Y598:Z598"/>
    <mergeCell ref="AB598:AC598"/>
    <mergeCell ref="AD598:AE598"/>
    <mergeCell ref="AF598:AH598"/>
    <mergeCell ref="AI598:AK598"/>
    <mergeCell ref="C598:D598"/>
    <mergeCell ref="E598:F598"/>
    <mergeCell ref="G598:H598"/>
    <mergeCell ref="I598:M598"/>
    <mergeCell ref="N598:O598"/>
    <mergeCell ref="P598:Q598"/>
    <mergeCell ref="R598:S598"/>
    <mergeCell ref="AL599:AM599"/>
    <mergeCell ref="AN599:AO599"/>
    <mergeCell ref="T599:U599"/>
    <mergeCell ref="V599:X599"/>
    <mergeCell ref="Y599:Z599"/>
    <mergeCell ref="AB599:AC599"/>
    <mergeCell ref="AD599:AE599"/>
    <mergeCell ref="AF599:AH599"/>
    <mergeCell ref="AI599:AK599"/>
    <mergeCell ref="C594:D594"/>
    <mergeCell ref="E594:F594"/>
    <mergeCell ref="G594:H594"/>
    <mergeCell ref="I594:M594"/>
    <mergeCell ref="N594:O594"/>
    <mergeCell ref="P594:Q594"/>
    <mergeCell ref="R594:S594"/>
    <mergeCell ref="C595:D595"/>
    <mergeCell ref="E595:F595"/>
    <mergeCell ref="G595:H595"/>
    <mergeCell ref="I595:M595"/>
    <mergeCell ref="N595:O595"/>
    <mergeCell ref="P595:Q595"/>
    <mergeCell ref="R595:S595"/>
    <mergeCell ref="AL597:AM597"/>
    <mergeCell ref="AN597:AO597"/>
    <mergeCell ref="AP597:AQ597"/>
    <mergeCell ref="AR597:AS597"/>
    <mergeCell ref="AT597:AU597"/>
    <mergeCell ref="AV597:AX597"/>
    <mergeCell ref="AY597:BA597"/>
    <mergeCell ref="T597:U597"/>
    <mergeCell ref="V597:X597"/>
    <mergeCell ref="Y597:Z597"/>
    <mergeCell ref="AB597:AC597"/>
    <mergeCell ref="AD597:AE597"/>
    <mergeCell ref="AF597:AH597"/>
    <mergeCell ref="AI597:AK597"/>
    <mergeCell ref="C597:D597"/>
    <mergeCell ref="E597:F597"/>
    <mergeCell ref="G597:H597"/>
    <mergeCell ref="I597:M597"/>
    <mergeCell ref="N597:O597"/>
    <mergeCell ref="P597:Q597"/>
    <mergeCell ref="R597:S597"/>
    <mergeCell ref="AP599:AQ599"/>
    <mergeCell ref="AR599:AS599"/>
    <mergeCell ref="AT599:AU599"/>
    <mergeCell ref="AV599:AX599"/>
    <mergeCell ref="AY599:BA599"/>
    <mergeCell ref="AL598:AM598"/>
    <mergeCell ref="AN598:AO598"/>
    <mergeCell ref="AP598:AQ598"/>
    <mergeCell ref="AR598:AS598"/>
    <mergeCell ref="AT598:AU598"/>
    <mergeCell ref="AV598:AX598"/>
    <mergeCell ref="AY598:BA598"/>
    <mergeCell ref="C599:D599"/>
    <mergeCell ref="E599:F599"/>
    <mergeCell ref="G599:H599"/>
    <mergeCell ref="I599:M599"/>
    <mergeCell ref="N599:O599"/>
    <mergeCell ref="P599:Q599"/>
    <mergeCell ref="R599:S599"/>
    <mergeCell ref="AL600:AM600"/>
    <mergeCell ref="AN600:AO600"/>
    <mergeCell ref="AP600:AQ600"/>
    <mergeCell ref="AR600:AS600"/>
    <mergeCell ref="AT600:AU600"/>
    <mergeCell ref="AV600:AX600"/>
    <mergeCell ref="AY600:BA600"/>
    <mergeCell ref="T600:U600"/>
    <mergeCell ref="V600:X600"/>
    <mergeCell ref="Y600:Z600"/>
    <mergeCell ref="AB600:AC600"/>
    <mergeCell ref="AD600:AE600"/>
    <mergeCell ref="AF600:AH600"/>
    <mergeCell ref="AI600:AK600"/>
    <mergeCell ref="C600:D600"/>
    <mergeCell ref="E600:F600"/>
    <mergeCell ref="G600:H600"/>
    <mergeCell ref="I600:M600"/>
    <mergeCell ref="N600:O600"/>
    <mergeCell ref="P600:Q600"/>
    <mergeCell ref="R600:S600"/>
    <mergeCell ref="AL601:AM601"/>
    <mergeCell ref="AN601:AO601"/>
    <mergeCell ref="AP601:AQ601"/>
    <mergeCell ref="AR601:AS601"/>
    <mergeCell ref="AT601:AU601"/>
    <mergeCell ref="AV601:AX601"/>
    <mergeCell ref="AY601:BA601"/>
    <mergeCell ref="T601:U601"/>
    <mergeCell ref="V601:X601"/>
    <mergeCell ref="Y601:Z601"/>
    <mergeCell ref="AB601:AC601"/>
    <mergeCell ref="AD601:AE601"/>
    <mergeCell ref="AF601:AH601"/>
    <mergeCell ref="AI601:AK601"/>
    <mergeCell ref="C601:D601"/>
    <mergeCell ref="E601:F601"/>
    <mergeCell ref="G601:H601"/>
    <mergeCell ref="I601:M601"/>
    <mergeCell ref="N601:O601"/>
    <mergeCell ref="P601:Q601"/>
    <mergeCell ref="R601:S601"/>
    <mergeCell ref="AL604:AM604"/>
    <mergeCell ref="AN604:AO604"/>
    <mergeCell ref="T604:U604"/>
    <mergeCell ref="V604:X604"/>
    <mergeCell ref="Y604:Z604"/>
    <mergeCell ref="AB604:AC604"/>
    <mergeCell ref="AD604:AE604"/>
    <mergeCell ref="AF604:AH604"/>
    <mergeCell ref="AI604:AK604"/>
    <mergeCell ref="AL605:AM605"/>
    <mergeCell ref="AN605:AO605"/>
    <mergeCell ref="T605:U605"/>
    <mergeCell ref="V605:X605"/>
    <mergeCell ref="Y605:Z605"/>
    <mergeCell ref="AB605:AC605"/>
    <mergeCell ref="AD605:AE605"/>
    <mergeCell ref="AF605:AH605"/>
    <mergeCell ref="AI605:AK605"/>
    <mergeCell ref="AL602:AM602"/>
    <mergeCell ref="AN602:AO602"/>
    <mergeCell ref="AP602:AQ602"/>
    <mergeCell ref="AR602:AS602"/>
    <mergeCell ref="AT602:AU602"/>
    <mergeCell ref="AV602:AX602"/>
    <mergeCell ref="AY602:BA602"/>
    <mergeCell ref="T602:U602"/>
    <mergeCell ref="V602:X602"/>
    <mergeCell ref="Y602:Z602"/>
    <mergeCell ref="AB602:AC602"/>
    <mergeCell ref="AD602:AE602"/>
    <mergeCell ref="AF602:AH602"/>
    <mergeCell ref="AI602:AK602"/>
    <mergeCell ref="C602:D602"/>
    <mergeCell ref="E602:F602"/>
    <mergeCell ref="G602:H602"/>
    <mergeCell ref="I602:M602"/>
    <mergeCell ref="N602:O602"/>
    <mergeCell ref="P602:Q602"/>
    <mergeCell ref="R602:S602"/>
    <mergeCell ref="T603:U603"/>
    <mergeCell ref="V603:X603"/>
    <mergeCell ref="Y603:Z603"/>
    <mergeCell ref="AB603:AC603"/>
    <mergeCell ref="AD603:AE603"/>
    <mergeCell ref="AF603:AH603"/>
    <mergeCell ref="AI603:AK603"/>
    <mergeCell ref="AL603:AM603"/>
    <mergeCell ref="AN603:AO603"/>
    <mergeCell ref="AP603:AQ603"/>
    <mergeCell ref="AR603:AS603"/>
    <mergeCell ref="AT603:AU603"/>
    <mergeCell ref="AV603:AX603"/>
    <mergeCell ref="AY603:BA603"/>
    <mergeCell ref="C605:D605"/>
    <mergeCell ref="E605:F605"/>
    <mergeCell ref="G605:H605"/>
    <mergeCell ref="I605:M605"/>
    <mergeCell ref="N605:O605"/>
    <mergeCell ref="P605:Q605"/>
    <mergeCell ref="R605:S605"/>
    <mergeCell ref="AT605:AU605"/>
    <mergeCell ref="AV605:AX605"/>
    <mergeCell ref="AP604:AQ604"/>
    <mergeCell ref="AR604:AS604"/>
    <mergeCell ref="AT604:AU604"/>
    <mergeCell ref="AV604:AX604"/>
    <mergeCell ref="AY604:BA604"/>
    <mergeCell ref="AP605:AQ605"/>
    <mergeCell ref="AR605:AS605"/>
    <mergeCell ref="AY605:BA605"/>
    <mergeCell ref="T607:U607"/>
    <mergeCell ref="V607:X607"/>
    <mergeCell ref="Y607:Z607"/>
    <mergeCell ref="AB607:AC607"/>
    <mergeCell ref="AD607:AE607"/>
    <mergeCell ref="AF607:AH607"/>
    <mergeCell ref="AI607:AK607"/>
    <mergeCell ref="C607:D607"/>
    <mergeCell ref="E607:F607"/>
    <mergeCell ref="G607:H607"/>
    <mergeCell ref="I607:M607"/>
    <mergeCell ref="N607:O607"/>
    <mergeCell ref="P607:Q607"/>
    <mergeCell ref="R607:S607"/>
    <mergeCell ref="AL608:AM608"/>
    <mergeCell ref="AN608:AO608"/>
    <mergeCell ref="T608:U608"/>
    <mergeCell ref="V608:X608"/>
    <mergeCell ref="Y608:Z608"/>
    <mergeCell ref="AB608:AC608"/>
    <mergeCell ref="AD608:AE608"/>
    <mergeCell ref="AF608:AH608"/>
    <mergeCell ref="AI608:AK608"/>
    <mergeCell ref="C603:D603"/>
    <mergeCell ref="E603:F603"/>
    <mergeCell ref="G603:H603"/>
    <mergeCell ref="I603:M603"/>
    <mergeCell ref="N603:O603"/>
    <mergeCell ref="P603:Q603"/>
    <mergeCell ref="R603:S603"/>
    <mergeCell ref="C604:D604"/>
    <mergeCell ref="E604:F604"/>
    <mergeCell ref="G604:H604"/>
    <mergeCell ref="I604:M604"/>
    <mergeCell ref="N604:O604"/>
    <mergeCell ref="P604:Q604"/>
    <mergeCell ref="R604:S604"/>
    <mergeCell ref="AL606:AM606"/>
    <mergeCell ref="AN606:AO606"/>
    <mergeCell ref="AP606:AQ606"/>
    <mergeCell ref="AR606:AS606"/>
    <mergeCell ref="AT606:AU606"/>
    <mergeCell ref="AV606:AX606"/>
    <mergeCell ref="AY606:BA606"/>
    <mergeCell ref="T606:U606"/>
    <mergeCell ref="V606:X606"/>
    <mergeCell ref="Y606:Z606"/>
    <mergeCell ref="AB606:AC606"/>
    <mergeCell ref="AD606:AE606"/>
    <mergeCell ref="AF606:AH606"/>
    <mergeCell ref="AI606:AK606"/>
    <mergeCell ref="C606:D606"/>
    <mergeCell ref="E606:F606"/>
    <mergeCell ref="G606:H606"/>
    <mergeCell ref="I606:M606"/>
    <mergeCell ref="N606:O606"/>
    <mergeCell ref="P606:Q606"/>
    <mergeCell ref="R606:S606"/>
    <mergeCell ref="AP608:AQ608"/>
    <mergeCell ref="AR608:AS608"/>
    <mergeCell ref="AT608:AU608"/>
    <mergeCell ref="AV608:AX608"/>
    <mergeCell ref="AY608:BA608"/>
    <mergeCell ref="AL607:AM607"/>
    <mergeCell ref="AN607:AO607"/>
    <mergeCell ref="AP607:AQ607"/>
    <mergeCell ref="AR607:AS607"/>
    <mergeCell ref="AT607:AU607"/>
    <mergeCell ref="AV607:AX607"/>
    <mergeCell ref="AY607:BA607"/>
    <mergeCell ref="C608:D608"/>
    <mergeCell ref="E608:F608"/>
    <mergeCell ref="G608:H608"/>
    <mergeCell ref="I608:M608"/>
    <mergeCell ref="N608:O608"/>
    <mergeCell ref="P608:Q608"/>
    <mergeCell ref="R608:S608"/>
    <mergeCell ref="AL609:AM609"/>
    <mergeCell ref="AN609:AO609"/>
    <mergeCell ref="AP609:AQ609"/>
    <mergeCell ref="AR609:AS609"/>
    <mergeCell ref="AT609:AU609"/>
    <mergeCell ref="AV609:AX609"/>
    <mergeCell ref="AY609:BA609"/>
    <mergeCell ref="T609:U609"/>
    <mergeCell ref="V609:X609"/>
    <mergeCell ref="Y609:Z609"/>
    <mergeCell ref="AB609:AC609"/>
    <mergeCell ref="AD609:AE609"/>
    <mergeCell ref="AF609:AH609"/>
    <mergeCell ref="AI609:AK609"/>
    <mergeCell ref="C609:D609"/>
    <mergeCell ref="E609:F609"/>
    <mergeCell ref="G609:H609"/>
    <mergeCell ref="I609:M609"/>
    <mergeCell ref="N609:O609"/>
    <mergeCell ref="P609:Q609"/>
    <mergeCell ref="R609:S609"/>
    <mergeCell ref="AL610:AM610"/>
    <mergeCell ref="AN610:AO610"/>
    <mergeCell ref="AP610:AQ610"/>
    <mergeCell ref="AR610:AS610"/>
    <mergeCell ref="AT610:AU610"/>
    <mergeCell ref="AV610:AX610"/>
    <mergeCell ref="AY610:BA610"/>
    <mergeCell ref="T610:U610"/>
    <mergeCell ref="V610:X610"/>
    <mergeCell ref="Y610:Z610"/>
    <mergeCell ref="AB610:AC610"/>
    <mergeCell ref="AD610:AE610"/>
    <mergeCell ref="AF610:AH610"/>
    <mergeCell ref="AI610:AK610"/>
    <mergeCell ref="C610:D610"/>
    <mergeCell ref="E610:F610"/>
    <mergeCell ref="G610:H610"/>
    <mergeCell ref="I610:M610"/>
    <mergeCell ref="N610:O610"/>
    <mergeCell ref="P610:Q610"/>
    <mergeCell ref="R610:S610"/>
    <mergeCell ref="AL613:AM613"/>
    <mergeCell ref="AN613:AO613"/>
    <mergeCell ref="T613:U613"/>
    <mergeCell ref="V613:X613"/>
    <mergeCell ref="Y613:Z613"/>
    <mergeCell ref="AB613:AC613"/>
    <mergeCell ref="AD613:AE613"/>
    <mergeCell ref="AF613:AH613"/>
    <mergeCell ref="AI613:AK613"/>
    <mergeCell ref="AL614:AM614"/>
    <mergeCell ref="AN614:AO614"/>
    <mergeCell ref="T614:U614"/>
    <mergeCell ref="V614:X614"/>
    <mergeCell ref="Y614:Z614"/>
    <mergeCell ref="AB614:AC614"/>
    <mergeCell ref="AD614:AE614"/>
    <mergeCell ref="AF614:AH614"/>
    <mergeCell ref="AI614:AK614"/>
    <mergeCell ref="AL611:AM611"/>
    <mergeCell ref="AN611:AO611"/>
    <mergeCell ref="AP611:AQ611"/>
    <mergeCell ref="AR611:AS611"/>
    <mergeCell ref="AT611:AU611"/>
    <mergeCell ref="AV611:AX611"/>
    <mergeCell ref="AY611:BA611"/>
    <mergeCell ref="T611:U611"/>
    <mergeCell ref="V611:X611"/>
    <mergeCell ref="Y611:Z611"/>
    <mergeCell ref="AB611:AC611"/>
    <mergeCell ref="AD611:AE611"/>
    <mergeCell ref="AF611:AH611"/>
    <mergeCell ref="AI611:AK611"/>
    <mergeCell ref="C611:D611"/>
    <mergeCell ref="E611:F611"/>
    <mergeCell ref="G611:H611"/>
    <mergeCell ref="I611:M611"/>
    <mergeCell ref="N611:O611"/>
    <mergeCell ref="P611:Q611"/>
    <mergeCell ref="R611:S611"/>
    <mergeCell ref="T612:U612"/>
    <mergeCell ref="V612:X612"/>
    <mergeCell ref="Y612:Z612"/>
    <mergeCell ref="AB612:AC612"/>
    <mergeCell ref="AD612:AE612"/>
    <mergeCell ref="AF612:AH612"/>
    <mergeCell ref="AI612:AK612"/>
    <mergeCell ref="AL612:AM612"/>
    <mergeCell ref="AN612:AO612"/>
    <mergeCell ref="AP612:AQ612"/>
    <mergeCell ref="AR612:AS612"/>
    <mergeCell ref="AT612:AU612"/>
    <mergeCell ref="AV612:AX612"/>
    <mergeCell ref="AY612:BA612"/>
    <mergeCell ref="C614:D614"/>
    <mergeCell ref="E614:F614"/>
    <mergeCell ref="G614:H614"/>
    <mergeCell ref="I614:M614"/>
    <mergeCell ref="N614:O614"/>
    <mergeCell ref="P614:Q614"/>
    <mergeCell ref="R614:S614"/>
    <mergeCell ref="AT614:AU614"/>
    <mergeCell ref="AV614:AX614"/>
    <mergeCell ref="AP613:AQ613"/>
    <mergeCell ref="AR613:AS613"/>
    <mergeCell ref="AT613:AU613"/>
    <mergeCell ref="AV613:AX613"/>
    <mergeCell ref="AY613:BA613"/>
    <mergeCell ref="AP614:AQ614"/>
    <mergeCell ref="AR614:AS614"/>
    <mergeCell ref="AY614:BA614"/>
    <mergeCell ref="T616:U616"/>
    <mergeCell ref="V616:X616"/>
    <mergeCell ref="Y616:Z616"/>
    <mergeCell ref="AB616:AC616"/>
    <mergeCell ref="AD616:AE616"/>
    <mergeCell ref="AF616:AH616"/>
    <mergeCell ref="AI616:AK616"/>
    <mergeCell ref="C616:D616"/>
    <mergeCell ref="E616:F616"/>
    <mergeCell ref="G616:H616"/>
    <mergeCell ref="I616:M616"/>
    <mergeCell ref="N616:O616"/>
    <mergeCell ref="P616:Q616"/>
    <mergeCell ref="R616:S616"/>
    <mergeCell ref="AL617:AM617"/>
    <mergeCell ref="AN617:AO617"/>
    <mergeCell ref="T617:U617"/>
    <mergeCell ref="V617:X617"/>
    <mergeCell ref="Y617:Z617"/>
    <mergeCell ref="AB617:AC617"/>
    <mergeCell ref="AD617:AE617"/>
    <mergeCell ref="AF617:AH617"/>
    <mergeCell ref="AI617:AK617"/>
    <mergeCell ref="C612:D612"/>
    <mergeCell ref="E612:F612"/>
    <mergeCell ref="G612:H612"/>
    <mergeCell ref="I612:M612"/>
    <mergeCell ref="N612:O612"/>
    <mergeCell ref="P612:Q612"/>
    <mergeCell ref="R612:S612"/>
    <mergeCell ref="C613:D613"/>
    <mergeCell ref="E613:F613"/>
    <mergeCell ref="G613:H613"/>
    <mergeCell ref="I613:M613"/>
    <mergeCell ref="N613:O613"/>
    <mergeCell ref="P613:Q613"/>
    <mergeCell ref="R613:S613"/>
    <mergeCell ref="AL615:AM615"/>
    <mergeCell ref="AN615:AO615"/>
    <mergeCell ref="AP615:AQ615"/>
    <mergeCell ref="AR615:AS615"/>
    <mergeCell ref="AT615:AU615"/>
    <mergeCell ref="AV615:AX615"/>
    <mergeCell ref="AY615:BA615"/>
    <mergeCell ref="T615:U615"/>
    <mergeCell ref="V615:X615"/>
    <mergeCell ref="Y615:Z615"/>
    <mergeCell ref="AB615:AC615"/>
    <mergeCell ref="AD615:AE615"/>
    <mergeCell ref="AF615:AH615"/>
    <mergeCell ref="AI615:AK615"/>
    <mergeCell ref="C615:D615"/>
    <mergeCell ref="E615:F615"/>
    <mergeCell ref="G615:H615"/>
    <mergeCell ref="I615:M615"/>
    <mergeCell ref="N615:O615"/>
    <mergeCell ref="P615:Q615"/>
    <mergeCell ref="R615:S615"/>
    <mergeCell ref="AP617:AQ617"/>
    <mergeCell ref="AR617:AS617"/>
    <mergeCell ref="AT617:AU617"/>
    <mergeCell ref="AV617:AX617"/>
    <mergeCell ref="AY617:BA617"/>
    <mergeCell ref="AL616:AM616"/>
    <mergeCell ref="AN616:AO616"/>
    <mergeCell ref="AP616:AQ616"/>
    <mergeCell ref="AR616:AS616"/>
    <mergeCell ref="AT616:AU616"/>
    <mergeCell ref="AV616:AX616"/>
    <mergeCell ref="AY616:BA616"/>
    <mergeCell ref="C617:D617"/>
    <mergeCell ref="E617:F617"/>
    <mergeCell ref="G617:H617"/>
    <mergeCell ref="I617:M617"/>
    <mergeCell ref="N617:O617"/>
    <mergeCell ref="P617:Q617"/>
    <mergeCell ref="R617:S617"/>
    <mergeCell ref="AL618:AM618"/>
    <mergeCell ref="AN618:AO618"/>
    <mergeCell ref="AP618:AQ618"/>
    <mergeCell ref="AR618:AS618"/>
    <mergeCell ref="AT618:AU618"/>
    <mergeCell ref="AV618:AX618"/>
    <mergeCell ref="AY618:BA618"/>
    <mergeCell ref="T618:U618"/>
    <mergeCell ref="V618:X618"/>
    <mergeCell ref="Y618:Z618"/>
    <mergeCell ref="AB618:AC618"/>
    <mergeCell ref="AD618:AE618"/>
    <mergeCell ref="AF618:AH618"/>
    <mergeCell ref="AI618:AK618"/>
    <mergeCell ref="C618:D618"/>
    <mergeCell ref="E618:F618"/>
    <mergeCell ref="G618:H618"/>
    <mergeCell ref="I618:M618"/>
    <mergeCell ref="N618:O618"/>
    <mergeCell ref="P618:Q618"/>
    <mergeCell ref="R618:S618"/>
    <mergeCell ref="AL619:AM619"/>
    <mergeCell ref="AN619:AO619"/>
    <mergeCell ref="AP619:AQ619"/>
    <mergeCell ref="AR619:AS619"/>
    <mergeCell ref="AT619:AU619"/>
    <mergeCell ref="AV619:AX619"/>
    <mergeCell ref="AY619:BA619"/>
    <mergeCell ref="T619:U619"/>
    <mergeCell ref="V619:X619"/>
    <mergeCell ref="Y619:Z619"/>
    <mergeCell ref="AB619:AC619"/>
    <mergeCell ref="AD619:AE619"/>
    <mergeCell ref="AF619:AH619"/>
    <mergeCell ref="AI619:AK619"/>
    <mergeCell ref="C619:D619"/>
    <mergeCell ref="E619:F619"/>
    <mergeCell ref="G619:H619"/>
    <mergeCell ref="I619:M619"/>
    <mergeCell ref="N619:O619"/>
    <mergeCell ref="P619:Q619"/>
    <mergeCell ref="R619:S619"/>
    <mergeCell ref="AL622:AM622"/>
    <mergeCell ref="AN622:AO622"/>
    <mergeCell ref="T622:U622"/>
    <mergeCell ref="V622:X622"/>
    <mergeCell ref="Y622:Z622"/>
    <mergeCell ref="AB622:AC622"/>
    <mergeCell ref="AD622:AE622"/>
    <mergeCell ref="AF622:AH622"/>
    <mergeCell ref="AI622:AK622"/>
    <mergeCell ref="AL623:AM623"/>
    <mergeCell ref="AN623:AO623"/>
    <mergeCell ref="T623:U623"/>
    <mergeCell ref="V623:X623"/>
    <mergeCell ref="Y623:Z623"/>
    <mergeCell ref="AB623:AC623"/>
    <mergeCell ref="AD623:AE623"/>
    <mergeCell ref="AF623:AH623"/>
    <mergeCell ref="AI623:AK623"/>
    <mergeCell ref="AL620:AM620"/>
    <mergeCell ref="AN620:AO620"/>
    <mergeCell ref="AP620:AQ620"/>
    <mergeCell ref="AR620:AS620"/>
    <mergeCell ref="AT620:AU620"/>
    <mergeCell ref="AV620:AX620"/>
    <mergeCell ref="AY620:BA620"/>
    <mergeCell ref="T620:U620"/>
    <mergeCell ref="V620:X620"/>
    <mergeCell ref="Y620:Z620"/>
    <mergeCell ref="AB620:AC620"/>
    <mergeCell ref="AD620:AE620"/>
    <mergeCell ref="AF620:AH620"/>
    <mergeCell ref="AI620:AK620"/>
    <mergeCell ref="C620:D620"/>
    <mergeCell ref="E620:F620"/>
    <mergeCell ref="G620:H620"/>
    <mergeCell ref="I620:M620"/>
    <mergeCell ref="N620:O620"/>
    <mergeCell ref="P620:Q620"/>
    <mergeCell ref="R620:S620"/>
    <mergeCell ref="T621:U621"/>
    <mergeCell ref="V621:X621"/>
    <mergeCell ref="Y621:Z621"/>
    <mergeCell ref="AB621:AC621"/>
    <mergeCell ref="AD621:AE621"/>
    <mergeCell ref="AF621:AH621"/>
    <mergeCell ref="AI621:AK621"/>
    <mergeCell ref="AL621:AM621"/>
    <mergeCell ref="AN621:AO621"/>
    <mergeCell ref="AP621:AQ621"/>
    <mergeCell ref="AR621:AS621"/>
    <mergeCell ref="AT621:AU621"/>
    <mergeCell ref="AV621:AX621"/>
    <mergeCell ref="AY621:BA621"/>
    <mergeCell ref="C623:D623"/>
    <mergeCell ref="E623:F623"/>
    <mergeCell ref="G623:H623"/>
    <mergeCell ref="I623:M623"/>
    <mergeCell ref="N623:O623"/>
    <mergeCell ref="P623:Q623"/>
    <mergeCell ref="R623:S623"/>
    <mergeCell ref="AT623:AU623"/>
    <mergeCell ref="AV623:AX623"/>
    <mergeCell ref="AP622:AQ622"/>
    <mergeCell ref="AR622:AS622"/>
    <mergeCell ref="AT622:AU622"/>
    <mergeCell ref="AV622:AX622"/>
    <mergeCell ref="AY622:BA622"/>
    <mergeCell ref="AP623:AQ623"/>
    <mergeCell ref="AR623:AS623"/>
    <mergeCell ref="AY623:BA623"/>
    <mergeCell ref="T625:U625"/>
    <mergeCell ref="V625:X625"/>
    <mergeCell ref="Y625:Z625"/>
    <mergeCell ref="AB625:AC625"/>
    <mergeCell ref="AD625:AE625"/>
    <mergeCell ref="AF625:AH625"/>
    <mergeCell ref="AI625:AK625"/>
    <mergeCell ref="C625:D625"/>
    <mergeCell ref="E625:F625"/>
    <mergeCell ref="G625:H625"/>
    <mergeCell ref="I625:M625"/>
    <mergeCell ref="N625:O625"/>
    <mergeCell ref="P625:Q625"/>
    <mergeCell ref="R625:S625"/>
    <mergeCell ref="AL626:AM626"/>
    <mergeCell ref="AN626:AO626"/>
    <mergeCell ref="T626:U626"/>
    <mergeCell ref="V626:X626"/>
    <mergeCell ref="Y626:Z626"/>
    <mergeCell ref="AB626:AC626"/>
    <mergeCell ref="AD626:AE626"/>
    <mergeCell ref="AF626:AH626"/>
    <mergeCell ref="AI626:AK626"/>
    <mergeCell ref="C621:D621"/>
    <mergeCell ref="E621:F621"/>
    <mergeCell ref="G621:H621"/>
    <mergeCell ref="I621:M621"/>
    <mergeCell ref="N621:O621"/>
    <mergeCell ref="P621:Q621"/>
    <mergeCell ref="R621:S621"/>
    <mergeCell ref="C622:D622"/>
    <mergeCell ref="E622:F622"/>
    <mergeCell ref="G622:H622"/>
    <mergeCell ref="I622:M622"/>
    <mergeCell ref="N622:O622"/>
    <mergeCell ref="P622:Q622"/>
    <mergeCell ref="R622:S622"/>
    <mergeCell ref="AL624:AM624"/>
    <mergeCell ref="AN624:AO624"/>
    <mergeCell ref="AP624:AQ624"/>
    <mergeCell ref="AR624:AS624"/>
    <mergeCell ref="AT624:AU624"/>
    <mergeCell ref="AV624:AX624"/>
    <mergeCell ref="AY624:BA624"/>
    <mergeCell ref="T624:U624"/>
    <mergeCell ref="V624:X624"/>
    <mergeCell ref="Y624:Z624"/>
    <mergeCell ref="AB624:AC624"/>
    <mergeCell ref="AD624:AE624"/>
    <mergeCell ref="AF624:AH624"/>
    <mergeCell ref="AI624:AK624"/>
    <mergeCell ref="C624:D624"/>
    <mergeCell ref="E624:F624"/>
    <mergeCell ref="G624:H624"/>
    <mergeCell ref="I624:M624"/>
    <mergeCell ref="N624:O624"/>
    <mergeCell ref="P624:Q624"/>
    <mergeCell ref="R624:S624"/>
    <mergeCell ref="AP626:AQ626"/>
    <mergeCell ref="AR626:AS626"/>
    <mergeCell ref="AT626:AU626"/>
    <mergeCell ref="AV626:AX626"/>
    <mergeCell ref="AY626:BA626"/>
    <mergeCell ref="AL625:AM625"/>
    <mergeCell ref="AN625:AO625"/>
    <mergeCell ref="AP625:AQ625"/>
    <mergeCell ref="AR625:AS625"/>
    <mergeCell ref="AT625:AU625"/>
    <mergeCell ref="AV625:AX625"/>
    <mergeCell ref="AY625:BA625"/>
    <mergeCell ref="C626:D626"/>
    <mergeCell ref="E626:F626"/>
    <mergeCell ref="G626:H626"/>
    <mergeCell ref="I626:M626"/>
    <mergeCell ref="N626:O626"/>
    <mergeCell ref="P626:Q626"/>
    <mergeCell ref="R626:S626"/>
    <mergeCell ref="AL627:AM627"/>
    <mergeCell ref="AN627:AO627"/>
    <mergeCell ref="AP627:AQ627"/>
    <mergeCell ref="AR627:AS627"/>
    <mergeCell ref="AT627:AU627"/>
    <mergeCell ref="AV627:AX627"/>
    <mergeCell ref="AY627:BA627"/>
    <mergeCell ref="T627:U627"/>
    <mergeCell ref="V627:X627"/>
    <mergeCell ref="Y627:Z627"/>
    <mergeCell ref="AB627:AC627"/>
    <mergeCell ref="AD627:AE627"/>
    <mergeCell ref="AF627:AH627"/>
    <mergeCell ref="AI627:AK627"/>
    <mergeCell ref="C627:D627"/>
    <mergeCell ref="E627:F627"/>
    <mergeCell ref="G627:H627"/>
    <mergeCell ref="I627:M627"/>
    <mergeCell ref="N627:O627"/>
    <mergeCell ref="P627:Q627"/>
    <mergeCell ref="R627:S627"/>
    <mergeCell ref="AL628:AM628"/>
    <mergeCell ref="AN628:AO628"/>
    <mergeCell ref="AP628:AQ628"/>
    <mergeCell ref="AR628:AS628"/>
    <mergeCell ref="AT628:AU628"/>
    <mergeCell ref="AV628:AX628"/>
    <mergeCell ref="AY628:BA628"/>
    <mergeCell ref="T628:U628"/>
    <mergeCell ref="V628:X628"/>
    <mergeCell ref="Y628:Z628"/>
    <mergeCell ref="AB628:AC628"/>
    <mergeCell ref="AD628:AE628"/>
    <mergeCell ref="AF628:AH628"/>
    <mergeCell ref="AI628:AK628"/>
    <mergeCell ref="C628:D628"/>
    <mergeCell ref="E628:F628"/>
    <mergeCell ref="G628:H628"/>
    <mergeCell ref="I628:M628"/>
    <mergeCell ref="N628:O628"/>
    <mergeCell ref="P628:Q628"/>
    <mergeCell ref="R628:S628"/>
    <mergeCell ref="AL631:AM631"/>
    <mergeCell ref="AN631:AO631"/>
    <mergeCell ref="T631:U631"/>
    <mergeCell ref="V631:X631"/>
    <mergeCell ref="Y631:Z631"/>
    <mergeCell ref="AB631:AC631"/>
    <mergeCell ref="AD631:AE631"/>
    <mergeCell ref="AF631:AH631"/>
    <mergeCell ref="AI631:AK631"/>
    <mergeCell ref="AL632:AM632"/>
    <mergeCell ref="AN632:AO632"/>
    <mergeCell ref="T632:U632"/>
    <mergeCell ref="V632:X632"/>
    <mergeCell ref="Y632:Z632"/>
    <mergeCell ref="AB632:AC632"/>
    <mergeCell ref="AD632:AE632"/>
    <mergeCell ref="AF632:AH632"/>
    <mergeCell ref="AI632:AK632"/>
    <mergeCell ref="AL629:AM629"/>
    <mergeCell ref="AN629:AO629"/>
    <mergeCell ref="AP629:AQ629"/>
    <mergeCell ref="AR629:AS629"/>
    <mergeCell ref="AT629:AU629"/>
    <mergeCell ref="AV629:AX629"/>
    <mergeCell ref="AY629:BA629"/>
    <mergeCell ref="T629:U629"/>
    <mergeCell ref="V629:X629"/>
    <mergeCell ref="Y629:Z629"/>
    <mergeCell ref="AB629:AC629"/>
    <mergeCell ref="AD629:AE629"/>
    <mergeCell ref="AF629:AH629"/>
    <mergeCell ref="AI629:AK629"/>
    <mergeCell ref="C629:D629"/>
    <mergeCell ref="E629:F629"/>
    <mergeCell ref="G629:H629"/>
    <mergeCell ref="I629:M629"/>
    <mergeCell ref="N629:O629"/>
    <mergeCell ref="P629:Q629"/>
    <mergeCell ref="R629:S629"/>
    <mergeCell ref="T630:U630"/>
    <mergeCell ref="V630:X630"/>
    <mergeCell ref="Y630:Z630"/>
    <mergeCell ref="AB630:AC630"/>
    <mergeCell ref="AD630:AE630"/>
    <mergeCell ref="AF630:AH630"/>
    <mergeCell ref="AI630:AK630"/>
    <mergeCell ref="AL630:AM630"/>
    <mergeCell ref="AN630:AO630"/>
    <mergeCell ref="AP630:AQ630"/>
    <mergeCell ref="AR630:AS630"/>
    <mergeCell ref="AT630:AU630"/>
    <mergeCell ref="AV630:AX630"/>
    <mergeCell ref="AY630:BA630"/>
    <mergeCell ref="C632:D632"/>
    <mergeCell ref="E632:F632"/>
    <mergeCell ref="G632:H632"/>
    <mergeCell ref="I632:M632"/>
    <mergeCell ref="N632:O632"/>
    <mergeCell ref="P632:Q632"/>
    <mergeCell ref="R632:S632"/>
    <mergeCell ref="AT632:AU632"/>
    <mergeCell ref="AV632:AX632"/>
    <mergeCell ref="AP631:AQ631"/>
    <mergeCell ref="AR631:AS631"/>
    <mergeCell ref="AT631:AU631"/>
    <mergeCell ref="AV631:AX631"/>
    <mergeCell ref="AY631:BA631"/>
    <mergeCell ref="AP632:AQ632"/>
    <mergeCell ref="AR632:AS632"/>
    <mergeCell ref="AY632:BA632"/>
    <mergeCell ref="T634:U634"/>
    <mergeCell ref="V634:X634"/>
    <mergeCell ref="Y634:Z634"/>
    <mergeCell ref="AB634:AC634"/>
    <mergeCell ref="AD634:AE634"/>
    <mergeCell ref="AF634:AH634"/>
    <mergeCell ref="AI634:AK634"/>
    <mergeCell ref="C634:D634"/>
    <mergeCell ref="E634:F634"/>
    <mergeCell ref="G634:H634"/>
    <mergeCell ref="I634:M634"/>
    <mergeCell ref="N634:O634"/>
    <mergeCell ref="P634:Q634"/>
    <mergeCell ref="R634:S634"/>
    <mergeCell ref="AL635:AM635"/>
    <mergeCell ref="AN635:AO635"/>
    <mergeCell ref="T635:U635"/>
    <mergeCell ref="V635:X635"/>
    <mergeCell ref="Y635:Z635"/>
    <mergeCell ref="AB635:AC635"/>
    <mergeCell ref="AD635:AE635"/>
    <mergeCell ref="AF635:AH635"/>
    <mergeCell ref="AI635:AK635"/>
    <mergeCell ref="C630:D630"/>
    <mergeCell ref="E630:F630"/>
    <mergeCell ref="G630:H630"/>
    <mergeCell ref="I630:M630"/>
    <mergeCell ref="N630:O630"/>
    <mergeCell ref="P630:Q630"/>
    <mergeCell ref="R630:S630"/>
    <mergeCell ref="C631:D631"/>
    <mergeCell ref="E631:F631"/>
    <mergeCell ref="G631:H631"/>
    <mergeCell ref="I631:M631"/>
    <mergeCell ref="N631:O631"/>
    <mergeCell ref="P631:Q631"/>
    <mergeCell ref="R631:S631"/>
    <mergeCell ref="AL633:AM633"/>
    <mergeCell ref="AN633:AO633"/>
    <mergeCell ref="AP633:AQ633"/>
    <mergeCell ref="AR633:AS633"/>
    <mergeCell ref="AT633:AU633"/>
    <mergeCell ref="AV633:AX633"/>
    <mergeCell ref="AY633:BA633"/>
    <mergeCell ref="T633:U633"/>
    <mergeCell ref="V633:X633"/>
    <mergeCell ref="Y633:Z633"/>
    <mergeCell ref="AB633:AC633"/>
    <mergeCell ref="AD633:AE633"/>
    <mergeCell ref="AF633:AH633"/>
    <mergeCell ref="AI633:AK633"/>
    <mergeCell ref="C633:D633"/>
    <mergeCell ref="E633:F633"/>
    <mergeCell ref="G633:H633"/>
    <mergeCell ref="I633:M633"/>
    <mergeCell ref="N633:O633"/>
    <mergeCell ref="P633:Q633"/>
    <mergeCell ref="R633:S633"/>
    <mergeCell ref="AP635:AQ635"/>
    <mergeCell ref="AR635:AS635"/>
    <mergeCell ref="AT635:AU635"/>
    <mergeCell ref="AV635:AX635"/>
    <mergeCell ref="AY635:BA635"/>
    <mergeCell ref="AL634:AM634"/>
    <mergeCell ref="AN634:AO634"/>
    <mergeCell ref="AP634:AQ634"/>
    <mergeCell ref="AR634:AS634"/>
    <mergeCell ref="AT634:AU634"/>
    <mergeCell ref="AV634:AX634"/>
    <mergeCell ref="AY634:BA634"/>
    <mergeCell ref="C635:D635"/>
    <mergeCell ref="E635:F635"/>
    <mergeCell ref="G635:H635"/>
    <mergeCell ref="I635:M635"/>
    <mergeCell ref="N635:O635"/>
    <mergeCell ref="P635:Q635"/>
    <mergeCell ref="R635:S635"/>
    <mergeCell ref="AL636:AM636"/>
    <mergeCell ref="AN636:AO636"/>
    <mergeCell ref="AP636:AQ636"/>
    <mergeCell ref="AR636:AS636"/>
    <mergeCell ref="AT636:AU636"/>
    <mergeCell ref="AV636:AX636"/>
    <mergeCell ref="AY636:BA636"/>
    <mergeCell ref="T636:U636"/>
    <mergeCell ref="V636:X636"/>
    <mergeCell ref="Y636:Z636"/>
    <mergeCell ref="AB636:AC636"/>
    <mergeCell ref="AD636:AE636"/>
    <mergeCell ref="AF636:AH636"/>
    <mergeCell ref="AI636:AK636"/>
    <mergeCell ref="C636:D636"/>
    <mergeCell ref="E636:F636"/>
    <mergeCell ref="G636:H636"/>
    <mergeCell ref="I636:M636"/>
    <mergeCell ref="N636:O636"/>
    <mergeCell ref="P636:Q636"/>
    <mergeCell ref="R636:S636"/>
    <mergeCell ref="AL637:AM637"/>
    <mergeCell ref="AN637:AO637"/>
    <mergeCell ref="AP637:AQ637"/>
    <mergeCell ref="AR637:AS637"/>
    <mergeCell ref="AT637:AU637"/>
    <mergeCell ref="AV637:AX637"/>
    <mergeCell ref="AY637:BA637"/>
    <mergeCell ref="T637:U637"/>
    <mergeCell ref="V637:X637"/>
    <mergeCell ref="Y637:Z637"/>
    <mergeCell ref="AB637:AC637"/>
    <mergeCell ref="AD637:AE637"/>
    <mergeCell ref="AF637:AH637"/>
    <mergeCell ref="AI637:AK637"/>
    <mergeCell ref="C637:D637"/>
    <mergeCell ref="E637:F637"/>
    <mergeCell ref="G637:H637"/>
    <mergeCell ref="I637:M637"/>
    <mergeCell ref="N637:O637"/>
    <mergeCell ref="P637:Q637"/>
    <mergeCell ref="R637:S637"/>
    <mergeCell ref="AL640:AM640"/>
    <mergeCell ref="AN640:AO640"/>
    <mergeCell ref="T640:U640"/>
    <mergeCell ref="V640:X640"/>
    <mergeCell ref="Y640:Z640"/>
    <mergeCell ref="AB640:AC640"/>
    <mergeCell ref="AD640:AE640"/>
    <mergeCell ref="AF640:AH640"/>
    <mergeCell ref="AI640:AK640"/>
    <mergeCell ref="AL641:AM641"/>
    <mergeCell ref="AN641:AO641"/>
    <mergeCell ref="T641:U641"/>
    <mergeCell ref="V641:X641"/>
    <mergeCell ref="Y641:Z641"/>
    <mergeCell ref="AB641:AC641"/>
    <mergeCell ref="AD641:AE641"/>
    <mergeCell ref="AF641:AH641"/>
    <mergeCell ref="AI641:AK641"/>
    <mergeCell ref="AL638:AM638"/>
    <mergeCell ref="AN638:AO638"/>
    <mergeCell ref="AP638:AQ638"/>
    <mergeCell ref="AR638:AS638"/>
    <mergeCell ref="AT638:AU638"/>
    <mergeCell ref="AV638:AX638"/>
    <mergeCell ref="AY638:BA638"/>
    <mergeCell ref="T638:U638"/>
    <mergeCell ref="V638:X638"/>
    <mergeCell ref="Y638:Z638"/>
    <mergeCell ref="AB638:AC638"/>
    <mergeCell ref="AD638:AE638"/>
    <mergeCell ref="AF638:AH638"/>
    <mergeCell ref="AI638:AK638"/>
    <mergeCell ref="C638:D638"/>
    <mergeCell ref="E638:F638"/>
    <mergeCell ref="G638:H638"/>
    <mergeCell ref="I638:M638"/>
    <mergeCell ref="N638:O638"/>
    <mergeCell ref="P638:Q638"/>
    <mergeCell ref="R638:S638"/>
    <mergeCell ref="T639:U639"/>
    <mergeCell ref="V639:X639"/>
    <mergeCell ref="Y639:Z639"/>
    <mergeCell ref="AB639:AC639"/>
    <mergeCell ref="AD639:AE639"/>
    <mergeCell ref="AF639:AH639"/>
    <mergeCell ref="AI639:AK639"/>
    <mergeCell ref="AL639:AM639"/>
    <mergeCell ref="AN639:AO639"/>
    <mergeCell ref="AP639:AQ639"/>
    <mergeCell ref="AR639:AS639"/>
    <mergeCell ref="AT639:AU639"/>
    <mergeCell ref="AV639:AX639"/>
    <mergeCell ref="AY639:BA639"/>
    <mergeCell ref="C641:D641"/>
    <mergeCell ref="E641:F641"/>
    <mergeCell ref="G641:H641"/>
    <mergeCell ref="I641:M641"/>
    <mergeCell ref="N641:O641"/>
    <mergeCell ref="P641:Q641"/>
    <mergeCell ref="R641:S641"/>
    <mergeCell ref="AT641:AU641"/>
    <mergeCell ref="AV641:AX641"/>
    <mergeCell ref="AP640:AQ640"/>
    <mergeCell ref="AR640:AS640"/>
    <mergeCell ref="AT640:AU640"/>
    <mergeCell ref="AV640:AX640"/>
    <mergeCell ref="AY640:BA640"/>
    <mergeCell ref="AP641:AQ641"/>
    <mergeCell ref="AR641:AS641"/>
    <mergeCell ref="AY641:BA641"/>
    <mergeCell ref="T643:U643"/>
    <mergeCell ref="V643:X643"/>
    <mergeCell ref="Y643:Z643"/>
    <mergeCell ref="AB643:AC643"/>
    <mergeCell ref="AD643:AE643"/>
    <mergeCell ref="AF643:AH643"/>
    <mergeCell ref="AI643:AK643"/>
    <mergeCell ref="C643:D643"/>
    <mergeCell ref="E643:F643"/>
    <mergeCell ref="G643:H643"/>
    <mergeCell ref="I643:M643"/>
    <mergeCell ref="N643:O643"/>
    <mergeCell ref="P643:Q643"/>
    <mergeCell ref="R643:S643"/>
    <mergeCell ref="AL644:AM644"/>
    <mergeCell ref="AN644:AO644"/>
    <mergeCell ref="T644:U644"/>
    <mergeCell ref="V644:X644"/>
    <mergeCell ref="Y644:Z644"/>
    <mergeCell ref="AB644:AC644"/>
    <mergeCell ref="AD644:AE644"/>
    <mergeCell ref="AF644:AH644"/>
    <mergeCell ref="AI644:AK644"/>
    <mergeCell ref="C639:D639"/>
    <mergeCell ref="E639:F639"/>
    <mergeCell ref="G639:H639"/>
    <mergeCell ref="I639:M639"/>
    <mergeCell ref="N639:O639"/>
    <mergeCell ref="P639:Q639"/>
    <mergeCell ref="R639:S639"/>
    <mergeCell ref="C640:D640"/>
    <mergeCell ref="E640:F640"/>
    <mergeCell ref="G640:H640"/>
    <mergeCell ref="I640:M640"/>
    <mergeCell ref="N640:O640"/>
    <mergeCell ref="P640:Q640"/>
    <mergeCell ref="R640:S640"/>
    <mergeCell ref="AL642:AM642"/>
    <mergeCell ref="AN642:AO642"/>
    <mergeCell ref="AP642:AQ642"/>
    <mergeCell ref="AR642:AS642"/>
    <mergeCell ref="AT642:AU642"/>
    <mergeCell ref="AV642:AX642"/>
    <mergeCell ref="AY642:BA642"/>
    <mergeCell ref="T642:U642"/>
    <mergeCell ref="V642:X642"/>
    <mergeCell ref="Y642:Z642"/>
    <mergeCell ref="AB642:AC642"/>
    <mergeCell ref="AD642:AE642"/>
    <mergeCell ref="AF642:AH642"/>
    <mergeCell ref="AI642:AK642"/>
    <mergeCell ref="C642:D642"/>
    <mergeCell ref="E642:F642"/>
    <mergeCell ref="G642:H642"/>
    <mergeCell ref="I642:M642"/>
    <mergeCell ref="N642:O642"/>
    <mergeCell ref="P642:Q642"/>
    <mergeCell ref="R642:S642"/>
    <mergeCell ref="AP644:AQ644"/>
    <mergeCell ref="AR644:AS644"/>
    <mergeCell ref="AT644:AU644"/>
    <mergeCell ref="AV644:AX644"/>
    <mergeCell ref="AY644:BA644"/>
    <mergeCell ref="AL643:AM643"/>
    <mergeCell ref="AN643:AO643"/>
    <mergeCell ref="AP643:AQ643"/>
    <mergeCell ref="AR643:AS643"/>
    <mergeCell ref="AT643:AU643"/>
    <mergeCell ref="AV643:AX643"/>
    <mergeCell ref="AY643:BA643"/>
    <mergeCell ref="C644:D644"/>
    <mergeCell ref="E644:F644"/>
    <mergeCell ref="G644:H644"/>
    <mergeCell ref="I644:M644"/>
    <mergeCell ref="N644:O644"/>
    <mergeCell ref="P644:Q644"/>
    <mergeCell ref="R644:S644"/>
    <mergeCell ref="AL645:AM645"/>
    <mergeCell ref="AN645:AO645"/>
    <mergeCell ref="AP645:AQ645"/>
    <mergeCell ref="AR645:AS645"/>
    <mergeCell ref="AT645:AU645"/>
    <mergeCell ref="AV645:AX645"/>
    <mergeCell ref="AY645:BA645"/>
    <mergeCell ref="T645:U645"/>
    <mergeCell ref="V645:X645"/>
    <mergeCell ref="Y645:Z645"/>
    <mergeCell ref="AB645:AC645"/>
    <mergeCell ref="AD645:AE645"/>
    <mergeCell ref="AF645:AH645"/>
    <mergeCell ref="AI645:AK645"/>
    <mergeCell ref="C645:D645"/>
    <mergeCell ref="E645:F645"/>
    <mergeCell ref="G645:H645"/>
    <mergeCell ref="I645:M645"/>
    <mergeCell ref="N645:O645"/>
    <mergeCell ref="P645:Q645"/>
    <mergeCell ref="R645:S645"/>
    <mergeCell ref="AL646:AM646"/>
    <mergeCell ref="AN646:AO646"/>
    <mergeCell ref="AP646:AQ646"/>
    <mergeCell ref="AR646:AS646"/>
    <mergeCell ref="AT646:AU646"/>
    <mergeCell ref="AV646:AX646"/>
    <mergeCell ref="AY646:BA646"/>
    <mergeCell ref="T646:U646"/>
    <mergeCell ref="V646:X646"/>
    <mergeCell ref="Y646:Z646"/>
    <mergeCell ref="AB646:AC646"/>
    <mergeCell ref="AD646:AE646"/>
    <mergeCell ref="AF646:AH646"/>
    <mergeCell ref="AI646:AK646"/>
    <mergeCell ref="C646:D646"/>
    <mergeCell ref="E646:F646"/>
    <mergeCell ref="G646:H646"/>
    <mergeCell ref="I646:M646"/>
    <mergeCell ref="N646:O646"/>
    <mergeCell ref="P646:Q646"/>
    <mergeCell ref="R646:S646"/>
    <mergeCell ref="AL649:AM649"/>
    <mergeCell ref="AN649:AO649"/>
    <mergeCell ref="T649:U649"/>
    <mergeCell ref="V649:X649"/>
    <mergeCell ref="Y649:Z649"/>
    <mergeCell ref="AB649:AC649"/>
    <mergeCell ref="AD649:AE649"/>
    <mergeCell ref="AF649:AH649"/>
    <mergeCell ref="AI649:AK649"/>
    <mergeCell ref="AL650:AM650"/>
    <mergeCell ref="AN650:AO650"/>
    <mergeCell ref="T650:U650"/>
    <mergeCell ref="V650:X650"/>
    <mergeCell ref="Y650:Z650"/>
    <mergeCell ref="AB650:AC650"/>
    <mergeCell ref="AD650:AE650"/>
    <mergeCell ref="AF650:AH650"/>
    <mergeCell ref="AI650:AK650"/>
    <mergeCell ref="AL647:AM647"/>
    <mergeCell ref="AN647:AO647"/>
    <mergeCell ref="AP647:AQ647"/>
    <mergeCell ref="AR647:AS647"/>
    <mergeCell ref="AT647:AU647"/>
    <mergeCell ref="AV647:AX647"/>
    <mergeCell ref="AY647:BA647"/>
    <mergeCell ref="T647:U647"/>
    <mergeCell ref="V647:X647"/>
    <mergeCell ref="Y647:Z647"/>
    <mergeCell ref="AB647:AC647"/>
    <mergeCell ref="AD647:AE647"/>
    <mergeCell ref="AF647:AH647"/>
    <mergeCell ref="AI647:AK647"/>
    <mergeCell ref="C647:D647"/>
    <mergeCell ref="E647:F647"/>
    <mergeCell ref="G647:H647"/>
    <mergeCell ref="I647:M647"/>
    <mergeCell ref="N647:O647"/>
    <mergeCell ref="P647:Q647"/>
    <mergeCell ref="R647:S647"/>
    <mergeCell ref="T648:U648"/>
    <mergeCell ref="V648:X648"/>
    <mergeCell ref="Y648:Z648"/>
    <mergeCell ref="AB648:AC648"/>
    <mergeCell ref="AD648:AE648"/>
    <mergeCell ref="AF648:AH648"/>
    <mergeCell ref="AI648:AK648"/>
    <mergeCell ref="AL648:AM648"/>
    <mergeCell ref="AN648:AO648"/>
    <mergeCell ref="AP648:AQ648"/>
    <mergeCell ref="AR648:AS648"/>
    <mergeCell ref="AT648:AU648"/>
    <mergeCell ref="AV648:AX648"/>
    <mergeCell ref="AY648:BA648"/>
    <mergeCell ref="C650:D650"/>
    <mergeCell ref="E650:F650"/>
    <mergeCell ref="G650:H650"/>
    <mergeCell ref="I650:M650"/>
    <mergeCell ref="N650:O650"/>
    <mergeCell ref="P650:Q650"/>
    <mergeCell ref="R650:S650"/>
    <mergeCell ref="AT650:AU650"/>
    <mergeCell ref="AV650:AX650"/>
    <mergeCell ref="AP649:AQ649"/>
    <mergeCell ref="AR649:AS649"/>
    <mergeCell ref="AT649:AU649"/>
    <mergeCell ref="AV649:AX649"/>
    <mergeCell ref="AY649:BA649"/>
    <mergeCell ref="AP650:AQ650"/>
    <mergeCell ref="AR650:AS650"/>
    <mergeCell ref="AY650:BA650"/>
    <mergeCell ref="T652:U652"/>
    <mergeCell ref="V652:X652"/>
    <mergeCell ref="Y652:Z652"/>
    <mergeCell ref="AB652:AC652"/>
    <mergeCell ref="AD652:AE652"/>
    <mergeCell ref="AF652:AH652"/>
    <mergeCell ref="AI652:AK652"/>
    <mergeCell ref="C652:D652"/>
    <mergeCell ref="E652:F652"/>
    <mergeCell ref="G652:H652"/>
    <mergeCell ref="I652:M652"/>
    <mergeCell ref="N652:O652"/>
    <mergeCell ref="P652:Q652"/>
    <mergeCell ref="R652:S652"/>
    <mergeCell ref="AL653:AM653"/>
    <mergeCell ref="AN653:AO653"/>
    <mergeCell ref="T653:U653"/>
    <mergeCell ref="V653:X653"/>
    <mergeCell ref="Y653:Z653"/>
    <mergeCell ref="AB653:AC653"/>
    <mergeCell ref="AD653:AE653"/>
    <mergeCell ref="AF653:AH653"/>
    <mergeCell ref="AI653:AK653"/>
    <mergeCell ref="C648:D648"/>
    <mergeCell ref="E648:F648"/>
    <mergeCell ref="G648:H648"/>
    <mergeCell ref="I648:M648"/>
    <mergeCell ref="N648:O648"/>
    <mergeCell ref="P648:Q648"/>
    <mergeCell ref="R648:S648"/>
    <mergeCell ref="C649:D649"/>
    <mergeCell ref="E649:F649"/>
    <mergeCell ref="G649:H649"/>
    <mergeCell ref="I649:M649"/>
    <mergeCell ref="N649:O649"/>
    <mergeCell ref="P649:Q649"/>
    <mergeCell ref="R649:S649"/>
    <mergeCell ref="AL651:AM651"/>
    <mergeCell ref="AN651:AO651"/>
    <mergeCell ref="AP651:AQ651"/>
    <mergeCell ref="AR651:AS651"/>
    <mergeCell ref="AT651:AU651"/>
    <mergeCell ref="AV651:AX651"/>
    <mergeCell ref="AY651:BA651"/>
    <mergeCell ref="T651:U651"/>
    <mergeCell ref="V651:X651"/>
    <mergeCell ref="Y651:Z651"/>
    <mergeCell ref="AB651:AC651"/>
    <mergeCell ref="AD651:AE651"/>
    <mergeCell ref="AF651:AH651"/>
    <mergeCell ref="AI651:AK651"/>
    <mergeCell ref="C651:D651"/>
    <mergeCell ref="E651:F651"/>
    <mergeCell ref="G651:H651"/>
    <mergeCell ref="I651:M651"/>
    <mergeCell ref="N651:O651"/>
    <mergeCell ref="P651:Q651"/>
    <mergeCell ref="R651:S651"/>
    <mergeCell ref="AP653:AQ653"/>
    <mergeCell ref="AR653:AS653"/>
    <mergeCell ref="AT653:AU653"/>
    <mergeCell ref="AV653:AX653"/>
    <mergeCell ref="AY653:BA653"/>
    <mergeCell ref="AL652:AM652"/>
    <mergeCell ref="AN652:AO652"/>
    <mergeCell ref="AP652:AQ652"/>
    <mergeCell ref="AR652:AS652"/>
    <mergeCell ref="AT652:AU652"/>
    <mergeCell ref="AV652:AX652"/>
    <mergeCell ref="AY652:BA652"/>
    <mergeCell ref="C653:D653"/>
    <mergeCell ref="E653:F653"/>
    <mergeCell ref="G653:H653"/>
    <mergeCell ref="I653:M653"/>
    <mergeCell ref="N653:O653"/>
    <mergeCell ref="P653:Q653"/>
    <mergeCell ref="R653:S653"/>
    <mergeCell ref="AL654:AM654"/>
    <mergeCell ref="AN654:AO654"/>
    <mergeCell ref="AP654:AQ654"/>
    <mergeCell ref="AR654:AS654"/>
    <mergeCell ref="AT654:AU654"/>
    <mergeCell ref="AV654:AX654"/>
    <mergeCell ref="AY654:BA654"/>
    <mergeCell ref="T654:U654"/>
    <mergeCell ref="V654:X654"/>
    <mergeCell ref="Y654:Z654"/>
    <mergeCell ref="AB654:AC654"/>
    <mergeCell ref="AD654:AE654"/>
    <mergeCell ref="AF654:AH654"/>
    <mergeCell ref="AI654:AK654"/>
    <mergeCell ref="C654:D654"/>
    <mergeCell ref="E654:F654"/>
    <mergeCell ref="G654:H654"/>
    <mergeCell ref="I654:M654"/>
    <mergeCell ref="N654:O654"/>
    <mergeCell ref="P654:Q654"/>
    <mergeCell ref="R654:S654"/>
    <mergeCell ref="AL655:AM655"/>
    <mergeCell ref="AN655:AO655"/>
    <mergeCell ref="AP655:AQ655"/>
    <mergeCell ref="AR655:AS655"/>
    <mergeCell ref="AT655:AU655"/>
    <mergeCell ref="AV655:AX655"/>
    <mergeCell ref="AY655:BA655"/>
    <mergeCell ref="T655:U655"/>
    <mergeCell ref="V655:X655"/>
    <mergeCell ref="Y655:Z655"/>
    <mergeCell ref="AB655:AC655"/>
    <mergeCell ref="AD655:AE655"/>
    <mergeCell ref="AF655:AH655"/>
    <mergeCell ref="AI655:AK655"/>
    <mergeCell ref="C655:D655"/>
    <mergeCell ref="E655:F655"/>
    <mergeCell ref="G655:H655"/>
    <mergeCell ref="I655:M655"/>
    <mergeCell ref="N655:O655"/>
    <mergeCell ref="P655:Q655"/>
    <mergeCell ref="R655:S655"/>
    <mergeCell ref="AL658:AM658"/>
    <mergeCell ref="AN658:AO658"/>
    <mergeCell ref="T658:U658"/>
    <mergeCell ref="V658:X658"/>
    <mergeCell ref="Y658:Z658"/>
    <mergeCell ref="AB658:AC658"/>
    <mergeCell ref="AD658:AE658"/>
    <mergeCell ref="AF658:AH658"/>
    <mergeCell ref="AI658:AK658"/>
    <mergeCell ref="AL659:AM659"/>
    <mergeCell ref="AN659:AO659"/>
    <mergeCell ref="T659:U659"/>
    <mergeCell ref="V659:X659"/>
    <mergeCell ref="Y659:Z659"/>
    <mergeCell ref="AB659:AC659"/>
    <mergeCell ref="AD659:AE659"/>
    <mergeCell ref="AF659:AH659"/>
    <mergeCell ref="AI659:AK659"/>
    <mergeCell ref="AL656:AM656"/>
    <mergeCell ref="AN656:AO656"/>
    <mergeCell ref="AP656:AQ656"/>
    <mergeCell ref="AR656:AS656"/>
    <mergeCell ref="AT656:AU656"/>
    <mergeCell ref="AV656:AX656"/>
    <mergeCell ref="AY656:BA656"/>
    <mergeCell ref="T656:U656"/>
    <mergeCell ref="V656:X656"/>
    <mergeCell ref="Y656:Z656"/>
    <mergeCell ref="AB656:AC656"/>
    <mergeCell ref="AD656:AE656"/>
    <mergeCell ref="AF656:AH656"/>
    <mergeCell ref="AI656:AK656"/>
    <mergeCell ref="C656:D656"/>
    <mergeCell ref="E656:F656"/>
    <mergeCell ref="G656:H656"/>
    <mergeCell ref="I656:M656"/>
    <mergeCell ref="N656:O656"/>
    <mergeCell ref="P656:Q656"/>
    <mergeCell ref="R656:S656"/>
    <mergeCell ref="T657:U657"/>
    <mergeCell ref="V657:X657"/>
    <mergeCell ref="Y657:Z657"/>
    <mergeCell ref="AB657:AC657"/>
    <mergeCell ref="AD657:AE657"/>
    <mergeCell ref="AF657:AH657"/>
    <mergeCell ref="AI657:AK657"/>
    <mergeCell ref="AL657:AM657"/>
    <mergeCell ref="AN657:AO657"/>
    <mergeCell ref="AP657:AQ657"/>
    <mergeCell ref="AR657:AS657"/>
    <mergeCell ref="AT657:AU657"/>
    <mergeCell ref="AV657:AX657"/>
    <mergeCell ref="AY657:BA657"/>
    <mergeCell ref="C659:D659"/>
    <mergeCell ref="E659:F659"/>
    <mergeCell ref="G659:H659"/>
    <mergeCell ref="I659:M659"/>
    <mergeCell ref="N659:O659"/>
    <mergeCell ref="P659:Q659"/>
    <mergeCell ref="R659:S659"/>
    <mergeCell ref="AT659:AU659"/>
    <mergeCell ref="AV659:AX659"/>
    <mergeCell ref="AP658:AQ658"/>
    <mergeCell ref="AR658:AS658"/>
    <mergeCell ref="AT658:AU658"/>
    <mergeCell ref="AV658:AX658"/>
    <mergeCell ref="AY658:BA658"/>
    <mergeCell ref="AP659:AQ659"/>
    <mergeCell ref="AR659:AS659"/>
    <mergeCell ref="AY659:BA659"/>
    <mergeCell ref="T661:U661"/>
    <mergeCell ref="V661:X661"/>
    <mergeCell ref="Y661:Z661"/>
    <mergeCell ref="AB661:AC661"/>
    <mergeCell ref="AD661:AE661"/>
    <mergeCell ref="AF661:AH661"/>
    <mergeCell ref="AI661:AK661"/>
    <mergeCell ref="C661:D661"/>
    <mergeCell ref="E661:F661"/>
    <mergeCell ref="G661:H661"/>
    <mergeCell ref="I661:M661"/>
    <mergeCell ref="N661:O661"/>
    <mergeCell ref="P661:Q661"/>
    <mergeCell ref="R661:S661"/>
    <mergeCell ref="AL662:AM662"/>
    <mergeCell ref="AN662:AO662"/>
    <mergeCell ref="T662:U662"/>
    <mergeCell ref="V662:X662"/>
    <mergeCell ref="Y662:Z662"/>
    <mergeCell ref="AB662:AC662"/>
    <mergeCell ref="AD662:AE662"/>
    <mergeCell ref="AF662:AH662"/>
    <mergeCell ref="AI662:AK662"/>
    <mergeCell ref="C657:D657"/>
    <mergeCell ref="E657:F657"/>
    <mergeCell ref="G657:H657"/>
    <mergeCell ref="I657:M657"/>
    <mergeCell ref="N657:O657"/>
    <mergeCell ref="P657:Q657"/>
    <mergeCell ref="R657:S657"/>
    <mergeCell ref="C658:D658"/>
    <mergeCell ref="E658:F658"/>
    <mergeCell ref="G658:H658"/>
    <mergeCell ref="I658:M658"/>
    <mergeCell ref="N658:O658"/>
    <mergeCell ref="P658:Q658"/>
    <mergeCell ref="R658:S658"/>
    <mergeCell ref="AL660:AM660"/>
    <mergeCell ref="AN660:AO660"/>
    <mergeCell ref="AP660:AQ660"/>
    <mergeCell ref="AR660:AS660"/>
    <mergeCell ref="AT660:AU660"/>
    <mergeCell ref="AV660:AX660"/>
    <mergeCell ref="AY660:BA660"/>
    <mergeCell ref="T660:U660"/>
    <mergeCell ref="V660:X660"/>
    <mergeCell ref="Y660:Z660"/>
    <mergeCell ref="AB660:AC660"/>
    <mergeCell ref="AD660:AE660"/>
    <mergeCell ref="AF660:AH660"/>
    <mergeCell ref="AI660:AK660"/>
    <mergeCell ref="C660:D660"/>
    <mergeCell ref="E660:F660"/>
    <mergeCell ref="G660:H660"/>
    <mergeCell ref="I660:M660"/>
    <mergeCell ref="N660:O660"/>
    <mergeCell ref="P660:Q660"/>
    <mergeCell ref="R660:S660"/>
    <mergeCell ref="AP662:AQ662"/>
    <mergeCell ref="AR662:AS662"/>
    <mergeCell ref="AT662:AU662"/>
    <mergeCell ref="AV662:AX662"/>
    <mergeCell ref="AY662:BA662"/>
    <mergeCell ref="AL661:AM661"/>
    <mergeCell ref="AN661:AO661"/>
    <mergeCell ref="AP661:AQ661"/>
    <mergeCell ref="AR661:AS661"/>
    <mergeCell ref="AT661:AU661"/>
    <mergeCell ref="AV661:AX661"/>
    <mergeCell ref="AY661:BA661"/>
    <mergeCell ref="C662:D662"/>
    <mergeCell ref="E662:F662"/>
    <mergeCell ref="G662:H662"/>
    <mergeCell ref="I662:M662"/>
    <mergeCell ref="N662:O662"/>
    <mergeCell ref="P662:Q662"/>
    <mergeCell ref="R662:S662"/>
    <mergeCell ref="AL663:AM663"/>
    <mergeCell ref="AN663:AO663"/>
    <mergeCell ref="AP663:AQ663"/>
    <mergeCell ref="AR663:AS663"/>
    <mergeCell ref="AT663:AU663"/>
    <mergeCell ref="AV663:AX663"/>
    <mergeCell ref="AY663:BA663"/>
    <mergeCell ref="T663:U663"/>
    <mergeCell ref="V663:X663"/>
    <mergeCell ref="Y663:Z663"/>
    <mergeCell ref="AB663:AC663"/>
    <mergeCell ref="AD663:AE663"/>
    <mergeCell ref="AF663:AH663"/>
    <mergeCell ref="AI663:AK663"/>
    <mergeCell ref="C663:D663"/>
    <mergeCell ref="E663:F663"/>
    <mergeCell ref="G663:H663"/>
    <mergeCell ref="I663:M663"/>
    <mergeCell ref="N663:O663"/>
    <mergeCell ref="P663:Q663"/>
    <mergeCell ref="R663:S663"/>
    <mergeCell ref="AL664:AM664"/>
    <mergeCell ref="AN664:AO664"/>
    <mergeCell ref="AP664:AQ664"/>
    <mergeCell ref="AR664:AS664"/>
    <mergeCell ref="AT664:AU664"/>
    <mergeCell ref="AV664:AX664"/>
    <mergeCell ref="AY664:BA664"/>
    <mergeCell ref="T664:U664"/>
    <mergeCell ref="V664:X664"/>
    <mergeCell ref="Y664:Z664"/>
    <mergeCell ref="AB664:AC664"/>
    <mergeCell ref="AD664:AE664"/>
    <mergeCell ref="AF664:AH664"/>
    <mergeCell ref="AI664:AK664"/>
    <mergeCell ref="C664:D664"/>
    <mergeCell ref="E664:F664"/>
    <mergeCell ref="G664:H664"/>
    <mergeCell ref="I664:M664"/>
    <mergeCell ref="N664:O664"/>
    <mergeCell ref="P664:Q664"/>
    <mergeCell ref="R664:S664"/>
    <mergeCell ref="AL667:AM667"/>
    <mergeCell ref="AN667:AO667"/>
    <mergeCell ref="T667:U667"/>
    <mergeCell ref="V667:X667"/>
    <mergeCell ref="Y667:Z667"/>
    <mergeCell ref="AB667:AC667"/>
    <mergeCell ref="AD667:AE667"/>
    <mergeCell ref="AF667:AH667"/>
    <mergeCell ref="AI667:AK667"/>
    <mergeCell ref="AL668:AM668"/>
    <mergeCell ref="AN668:AO668"/>
    <mergeCell ref="T668:U668"/>
    <mergeCell ref="V668:X668"/>
    <mergeCell ref="Y668:Z668"/>
    <mergeCell ref="AB668:AC668"/>
    <mergeCell ref="AD668:AE668"/>
    <mergeCell ref="AF668:AH668"/>
    <mergeCell ref="AI668:AK668"/>
    <mergeCell ref="AL665:AM665"/>
    <mergeCell ref="AN665:AO665"/>
    <mergeCell ref="AP665:AQ665"/>
    <mergeCell ref="AR665:AS665"/>
    <mergeCell ref="AT665:AU665"/>
    <mergeCell ref="AV665:AX665"/>
    <mergeCell ref="AY665:BA665"/>
    <mergeCell ref="T665:U665"/>
    <mergeCell ref="V665:X665"/>
    <mergeCell ref="Y665:Z665"/>
    <mergeCell ref="AB665:AC665"/>
    <mergeCell ref="AD665:AE665"/>
    <mergeCell ref="AF665:AH665"/>
    <mergeCell ref="AI665:AK665"/>
    <mergeCell ref="C665:D665"/>
    <mergeCell ref="E665:F665"/>
    <mergeCell ref="G665:H665"/>
    <mergeCell ref="I665:M665"/>
    <mergeCell ref="N665:O665"/>
    <mergeCell ref="P665:Q665"/>
    <mergeCell ref="R665:S665"/>
    <mergeCell ref="T666:U666"/>
    <mergeCell ref="V666:X666"/>
    <mergeCell ref="Y666:Z666"/>
    <mergeCell ref="AB666:AC666"/>
    <mergeCell ref="AD666:AE666"/>
    <mergeCell ref="AF666:AH666"/>
    <mergeCell ref="AI666:AK666"/>
    <mergeCell ref="AL666:AM666"/>
    <mergeCell ref="AN666:AO666"/>
    <mergeCell ref="AP666:AQ666"/>
    <mergeCell ref="AR666:AS666"/>
    <mergeCell ref="AT666:AU666"/>
    <mergeCell ref="AV666:AX666"/>
    <mergeCell ref="AY666:BA666"/>
    <mergeCell ref="C668:D668"/>
    <mergeCell ref="E668:F668"/>
    <mergeCell ref="G668:H668"/>
    <mergeCell ref="I668:M668"/>
    <mergeCell ref="N668:O668"/>
    <mergeCell ref="P668:Q668"/>
    <mergeCell ref="R668:S668"/>
    <mergeCell ref="AT668:AU668"/>
    <mergeCell ref="AV668:AX668"/>
    <mergeCell ref="AP667:AQ667"/>
    <mergeCell ref="AR667:AS667"/>
    <mergeCell ref="AT667:AU667"/>
    <mergeCell ref="AV667:AX667"/>
    <mergeCell ref="AY667:BA667"/>
    <mergeCell ref="AP668:AQ668"/>
    <mergeCell ref="AR668:AS668"/>
    <mergeCell ref="AY668:BA668"/>
    <mergeCell ref="T670:U670"/>
    <mergeCell ref="V670:X670"/>
    <mergeCell ref="Y670:Z670"/>
    <mergeCell ref="AB670:AC670"/>
    <mergeCell ref="AD670:AE670"/>
    <mergeCell ref="AF670:AH670"/>
    <mergeCell ref="AI670:AK670"/>
    <mergeCell ref="C670:D670"/>
    <mergeCell ref="E670:F670"/>
    <mergeCell ref="G670:H670"/>
    <mergeCell ref="I670:M670"/>
    <mergeCell ref="N670:O670"/>
    <mergeCell ref="P670:Q670"/>
    <mergeCell ref="R670:S670"/>
    <mergeCell ref="AL671:AM671"/>
    <mergeCell ref="AN671:AO671"/>
    <mergeCell ref="T671:U671"/>
    <mergeCell ref="V671:X671"/>
    <mergeCell ref="Y671:Z671"/>
    <mergeCell ref="AB671:AC671"/>
    <mergeCell ref="AD671:AE671"/>
    <mergeCell ref="AF671:AH671"/>
    <mergeCell ref="AI671:AK671"/>
    <mergeCell ref="C666:D666"/>
    <mergeCell ref="E666:F666"/>
    <mergeCell ref="G666:H666"/>
    <mergeCell ref="I666:M666"/>
    <mergeCell ref="N666:O666"/>
    <mergeCell ref="P666:Q666"/>
    <mergeCell ref="R666:S666"/>
    <mergeCell ref="C667:D667"/>
    <mergeCell ref="E667:F667"/>
    <mergeCell ref="G667:H667"/>
    <mergeCell ref="I667:M667"/>
    <mergeCell ref="N667:O667"/>
    <mergeCell ref="P667:Q667"/>
    <mergeCell ref="R667:S667"/>
    <mergeCell ref="AL669:AM669"/>
    <mergeCell ref="AN669:AO669"/>
    <mergeCell ref="AP669:AQ669"/>
    <mergeCell ref="AR669:AS669"/>
    <mergeCell ref="AT669:AU669"/>
    <mergeCell ref="AV669:AX669"/>
    <mergeCell ref="AY669:BA669"/>
    <mergeCell ref="T669:U669"/>
    <mergeCell ref="V669:X669"/>
    <mergeCell ref="Y669:Z669"/>
    <mergeCell ref="AB669:AC669"/>
    <mergeCell ref="AD669:AE669"/>
    <mergeCell ref="AF669:AH669"/>
    <mergeCell ref="AI669:AK669"/>
    <mergeCell ref="C669:D669"/>
    <mergeCell ref="E669:F669"/>
    <mergeCell ref="G669:H669"/>
    <mergeCell ref="I669:M669"/>
    <mergeCell ref="N669:O669"/>
    <mergeCell ref="P669:Q669"/>
    <mergeCell ref="R669:S669"/>
    <mergeCell ref="AP671:AQ671"/>
    <mergeCell ref="AR671:AS671"/>
    <mergeCell ref="AT671:AU671"/>
    <mergeCell ref="AV671:AX671"/>
    <mergeCell ref="AY671:BA671"/>
    <mergeCell ref="AL670:AM670"/>
    <mergeCell ref="AN670:AO670"/>
    <mergeCell ref="AP670:AQ670"/>
    <mergeCell ref="AR670:AS670"/>
    <mergeCell ref="AT670:AU670"/>
    <mergeCell ref="AV670:AX670"/>
    <mergeCell ref="AY670:BA670"/>
    <mergeCell ref="C671:D671"/>
    <mergeCell ref="E671:F671"/>
    <mergeCell ref="G671:H671"/>
    <mergeCell ref="I671:M671"/>
    <mergeCell ref="N671:O671"/>
    <mergeCell ref="P671:Q671"/>
    <mergeCell ref="R671:S671"/>
    <mergeCell ref="AL672:AM672"/>
    <mergeCell ref="AN672:AO672"/>
    <mergeCell ref="AP672:AQ672"/>
    <mergeCell ref="AR672:AS672"/>
    <mergeCell ref="AT672:AU672"/>
    <mergeCell ref="AV672:AX672"/>
    <mergeCell ref="AY672:BA672"/>
    <mergeCell ref="T672:U672"/>
    <mergeCell ref="V672:X672"/>
    <mergeCell ref="Y672:Z672"/>
    <mergeCell ref="AB672:AC672"/>
    <mergeCell ref="AD672:AE672"/>
    <mergeCell ref="AF672:AH672"/>
    <mergeCell ref="AI672:AK672"/>
    <mergeCell ref="C672:D672"/>
    <mergeCell ref="E672:F672"/>
    <mergeCell ref="G672:H672"/>
    <mergeCell ref="I672:M672"/>
    <mergeCell ref="N672:O672"/>
    <mergeCell ref="P672:Q672"/>
    <mergeCell ref="R672:S672"/>
    <mergeCell ref="AL673:AM673"/>
    <mergeCell ref="AN673:AO673"/>
    <mergeCell ref="AP673:AQ673"/>
    <mergeCell ref="AR673:AS673"/>
    <mergeCell ref="AT673:AU673"/>
    <mergeCell ref="AV673:AX673"/>
    <mergeCell ref="AY673:BA673"/>
    <mergeCell ref="T673:U673"/>
    <mergeCell ref="V673:X673"/>
    <mergeCell ref="Y673:Z673"/>
    <mergeCell ref="AB673:AC673"/>
    <mergeCell ref="AD673:AE673"/>
    <mergeCell ref="AF673:AH673"/>
    <mergeCell ref="AI673:AK673"/>
    <mergeCell ref="C673:D673"/>
    <mergeCell ref="E673:F673"/>
    <mergeCell ref="G673:H673"/>
    <mergeCell ref="I673:M673"/>
    <mergeCell ref="N673:O673"/>
    <mergeCell ref="P673:Q673"/>
    <mergeCell ref="R673:S673"/>
    <mergeCell ref="AL676:AM676"/>
    <mergeCell ref="AN676:AO676"/>
    <mergeCell ref="T676:U676"/>
    <mergeCell ref="V676:X676"/>
    <mergeCell ref="Y676:Z676"/>
    <mergeCell ref="AB676:AC676"/>
    <mergeCell ref="AD676:AE676"/>
    <mergeCell ref="AF676:AH676"/>
    <mergeCell ref="AI676:AK676"/>
    <mergeCell ref="AL677:AM677"/>
    <mergeCell ref="AN677:AO677"/>
    <mergeCell ref="T677:U677"/>
    <mergeCell ref="V677:X677"/>
    <mergeCell ref="Y677:Z677"/>
    <mergeCell ref="AB677:AC677"/>
    <mergeCell ref="AD677:AE677"/>
    <mergeCell ref="AF677:AH677"/>
    <mergeCell ref="AI677:AK677"/>
    <mergeCell ref="AL674:AM674"/>
    <mergeCell ref="AN674:AO674"/>
    <mergeCell ref="AP674:AQ674"/>
    <mergeCell ref="AR674:AS674"/>
    <mergeCell ref="AT674:AU674"/>
    <mergeCell ref="AV674:AX674"/>
    <mergeCell ref="AY674:BA674"/>
    <mergeCell ref="T674:U674"/>
    <mergeCell ref="V674:X674"/>
    <mergeCell ref="Y674:Z674"/>
    <mergeCell ref="AB674:AC674"/>
    <mergeCell ref="AD674:AE674"/>
    <mergeCell ref="AF674:AH674"/>
    <mergeCell ref="AI674:AK674"/>
    <mergeCell ref="C674:D674"/>
    <mergeCell ref="E674:F674"/>
    <mergeCell ref="G674:H674"/>
    <mergeCell ref="I674:M674"/>
    <mergeCell ref="N674:O674"/>
    <mergeCell ref="P674:Q674"/>
    <mergeCell ref="R674:S674"/>
    <mergeCell ref="T675:U675"/>
    <mergeCell ref="V675:X675"/>
    <mergeCell ref="Y675:Z675"/>
    <mergeCell ref="AB675:AC675"/>
    <mergeCell ref="AD675:AE675"/>
    <mergeCell ref="AF675:AH675"/>
    <mergeCell ref="AI675:AK675"/>
    <mergeCell ref="AL675:AM675"/>
    <mergeCell ref="AN675:AO675"/>
    <mergeCell ref="AP675:AQ675"/>
    <mergeCell ref="AR675:AS675"/>
    <mergeCell ref="AT675:AU675"/>
    <mergeCell ref="AV675:AX675"/>
    <mergeCell ref="AY675:BA675"/>
    <mergeCell ref="C677:D677"/>
    <mergeCell ref="E677:F677"/>
    <mergeCell ref="G677:H677"/>
    <mergeCell ref="I677:M677"/>
    <mergeCell ref="N677:O677"/>
    <mergeCell ref="P677:Q677"/>
    <mergeCell ref="R677:S677"/>
    <mergeCell ref="AT677:AU677"/>
    <mergeCell ref="AV677:AX677"/>
    <mergeCell ref="AP676:AQ676"/>
    <mergeCell ref="AR676:AS676"/>
    <mergeCell ref="AT676:AU676"/>
    <mergeCell ref="AV676:AX676"/>
    <mergeCell ref="AY676:BA676"/>
    <mergeCell ref="AP677:AQ677"/>
    <mergeCell ref="AR677:AS677"/>
    <mergeCell ref="AY677:BA677"/>
    <mergeCell ref="T679:U679"/>
    <mergeCell ref="V679:X679"/>
    <mergeCell ref="Y679:Z679"/>
    <mergeCell ref="AB679:AC679"/>
    <mergeCell ref="AD679:AE679"/>
    <mergeCell ref="AF679:AH679"/>
    <mergeCell ref="AI679:AK679"/>
    <mergeCell ref="C679:D679"/>
    <mergeCell ref="E679:F679"/>
    <mergeCell ref="G679:H679"/>
    <mergeCell ref="I679:M679"/>
    <mergeCell ref="N679:O679"/>
    <mergeCell ref="P679:Q679"/>
    <mergeCell ref="R679:S679"/>
    <mergeCell ref="AL680:AM680"/>
    <mergeCell ref="AN680:AO680"/>
    <mergeCell ref="T680:U680"/>
    <mergeCell ref="V680:X680"/>
    <mergeCell ref="Y680:Z680"/>
    <mergeCell ref="AB680:AC680"/>
    <mergeCell ref="AD680:AE680"/>
    <mergeCell ref="AF680:AH680"/>
    <mergeCell ref="AI680:AK680"/>
    <mergeCell ref="C675:D675"/>
    <mergeCell ref="E675:F675"/>
    <mergeCell ref="G675:H675"/>
    <mergeCell ref="I675:M675"/>
    <mergeCell ref="N675:O675"/>
    <mergeCell ref="P675:Q675"/>
    <mergeCell ref="R675:S675"/>
    <mergeCell ref="C676:D676"/>
    <mergeCell ref="E676:F676"/>
    <mergeCell ref="G676:H676"/>
    <mergeCell ref="I676:M676"/>
    <mergeCell ref="N676:O676"/>
    <mergeCell ref="P676:Q676"/>
    <mergeCell ref="R676:S676"/>
    <mergeCell ref="AL678:AM678"/>
    <mergeCell ref="AN678:AO678"/>
    <mergeCell ref="AP678:AQ678"/>
    <mergeCell ref="AR678:AS678"/>
    <mergeCell ref="AT678:AU678"/>
    <mergeCell ref="AV678:AX678"/>
    <mergeCell ref="AY678:BA678"/>
    <mergeCell ref="T678:U678"/>
    <mergeCell ref="V678:X678"/>
    <mergeCell ref="Y678:Z678"/>
    <mergeCell ref="AB678:AC678"/>
    <mergeCell ref="AD678:AE678"/>
    <mergeCell ref="AF678:AH678"/>
    <mergeCell ref="AI678:AK678"/>
    <mergeCell ref="C678:D678"/>
    <mergeCell ref="E678:F678"/>
    <mergeCell ref="G678:H678"/>
    <mergeCell ref="I678:M678"/>
    <mergeCell ref="N678:O678"/>
    <mergeCell ref="P678:Q678"/>
    <mergeCell ref="R678:S678"/>
    <mergeCell ref="AP680:AQ680"/>
    <mergeCell ref="AR680:AS680"/>
    <mergeCell ref="AT680:AU680"/>
    <mergeCell ref="AV680:AX680"/>
    <mergeCell ref="AY680:BA680"/>
    <mergeCell ref="AL679:AM679"/>
    <mergeCell ref="AN679:AO679"/>
    <mergeCell ref="AP679:AQ679"/>
    <mergeCell ref="AR679:AS679"/>
    <mergeCell ref="AT679:AU679"/>
    <mergeCell ref="AV679:AX679"/>
    <mergeCell ref="AY679:BA679"/>
    <mergeCell ref="C680:D680"/>
    <mergeCell ref="E680:F680"/>
    <mergeCell ref="G680:H680"/>
    <mergeCell ref="I680:M680"/>
    <mergeCell ref="N680:O680"/>
    <mergeCell ref="P680:Q680"/>
    <mergeCell ref="R680:S680"/>
    <mergeCell ref="AL681:AM681"/>
    <mergeCell ref="AN681:AO681"/>
    <mergeCell ref="AP681:AQ681"/>
    <mergeCell ref="AR681:AS681"/>
    <mergeCell ref="AT681:AU681"/>
    <mergeCell ref="AV681:AX681"/>
    <mergeCell ref="AY681:BA681"/>
    <mergeCell ref="T681:U681"/>
    <mergeCell ref="V681:X681"/>
    <mergeCell ref="Y681:Z681"/>
    <mergeCell ref="AB681:AC681"/>
    <mergeCell ref="AD681:AE681"/>
    <mergeCell ref="AF681:AH681"/>
    <mergeCell ref="AI681:AK681"/>
    <mergeCell ref="C681:D681"/>
    <mergeCell ref="E681:F681"/>
    <mergeCell ref="G681:H681"/>
    <mergeCell ref="I681:M681"/>
    <mergeCell ref="N681:O681"/>
    <mergeCell ref="P681:Q681"/>
    <mergeCell ref="R681:S681"/>
    <mergeCell ref="AL682:AM682"/>
    <mergeCell ref="AN682:AO682"/>
    <mergeCell ref="AP682:AQ682"/>
    <mergeCell ref="AR682:AS682"/>
    <mergeCell ref="AT682:AU682"/>
    <mergeCell ref="AV682:AX682"/>
    <mergeCell ref="AY682:BA682"/>
    <mergeCell ref="T682:U682"/>
    <mergeCell ref="V682:X682"/>
    <mergeCell ref="Y682:Z682"/>
    <mergeCell ref="AB682:AC682"/>
    <mergeCell ref="AD682:AE682"/>
    <mergeCell ref="AF682:AH682"/>
    <mergeCell ref="AI682:AK682"/>
    <mergeCell ref="C682:D682"/>
    <mergeCell ref="E682:F682"/>
    <mergeCell ref="G682:H682"/>
    <mergeCell ref="I682:M682"/>
    <mergeCell ref="N682:O682"/>
    <mergeCell ref="P682:Q682"/>
    <mergeCell ref="R682:S682"/>
    <mergeCell ref="AL685:AM685"/>
    <mergeCell ref="AN685:AO685"/>
    <mergeCell ref="T685:U685"/>
    <mergeCell ref="V685:X685"/>
    <mergeCell ref="Y685:Z685"/>
    <mergeCell ref="AB685:AC685"/>
    <mergeCell ref="AD685:AE685"/>
    <mergeCell ref="AF685:AH685"/>
    <mergeCell ref="AI685:AK685"/>
    <mergeCell ref="AL686:AM686"/>
    <mergeCell ref="AN686:AO686"/>
    <mergeCell ref="T686:U686"/>
    <mergeCell ref="V686:X686"/>
    <mergeCell ref="Y686:Z686"/>
    <mergeCell ref="AB686:AC686"/>
    <mergeCell ref="AD686:AE686"/>
    <mergeCell ref="AF686:AH686"/>
    <mergeCell ref="AI686:AK686"/>
    <mergeCell ref="AL683:AM683"/>
    <mergeCell ref="AN683:AO683"/>
    <mergeCell ref="AP683:AQ683"/>
    <mergeCell ref="AR683:AS683"/>
    <mergeCell ref="AT683:AU683"/>
    <mergeCell ref="AV683:AX683"/>
    <mergeCell ref="AY683:BA683"/>
    <mergeCell ref="T683:U683"/>
    <mergeCell ref="V683:X683"/>
    <mergeCell ref="Y683:Z683"/>
    <mergeCell ref="AB683:AC683"/>
    <mergeCell ref="AD683:AE683"/>
    <mergeCell ref="AF683:AH683"/>
    <mergeCell ref="AI683:AK683"/>
    <mergeCell ref="C683:D683"/>
    <mergeCell ref="E683:F683"/>
    <mergeCell ref="G683:H683"/>
    <mergeCell ref="I683:M683"/>
    <mergeCell ref="N683:O683"/>
    <mergeCell ref="P683:Q683"/>
    <mergeCell ref="R683:S683"/>
    <mergeCell ref="T684:U684"/>
    <mergeCell ref="V684:X684"/>
    <mergeCell ref="Y684:Z684"/>
    <mergeCell ref="AB684:AC684"/>
    <mergeCell ref="AD684:AE684"/>
    <mergeCell ref="AF684:AH684"/>
    <mergeCell ref="AI684:AK684"/>
    <mergeCell ref="AL684:AM684"/>
    <mergeCell ref="AN684:AO684"/>
    <mergeCell ref="AP684:AQ684"/>
    <mergeCell ref="AR684:AS684"/>
    <mergeCell ref="AT684:AU684"/>
    <mergeCell ref="AV684:AX684"/>
    <mergeCell ref="AY684:BA684"/>
    <mergeCell ref="C686:D686"/>
    <mergeCell ref="E686:F686"/>
    <mergeCell ref="G686:H686"/>
    <mergeCell ref="I686:M686"/>
    <mergeCell ref="N686:O686"/>
    <mergeCell ref="P686:Q686"/>
    <mergeCell ref="R686:S686"/>
    <mergeCell ref="AT686:AU686"/>
    <mergeCell ref="AV686:AX686"/>
    <mergeCell ref="AP685:AQ685"/>
    <mergeCell ref="AR685:AS685"/>
    <mergeCell ref="AT685:AU685"/>
    <mergeCell ref="AV685:AX685"/>
    <mergeCell ref="AY685:BA685"/>
    <mergeCell ref="AP686:AQ686"/>
    <mergeCell ref="AR686:AS686"/>
    <mergeCell ref="AY686:BA686"/>
    <mergeCell ref="T688:U688"/>
    <mergeCell ref="V688:X688"/>
    <mergeCell ref="Y688:Z688"/>
    <mergeCell ref="AB688:AC688"/>
    <mergeCell ref="AD688:AE688"/>
    <mergeCell ref="AF688:AH688"/>
    <mergeCell ref="AI688:AK688"/>
    <mergeCell ref="C688:D688"/>
    <mergeCell ref="E688:F688"/>
    <mergeCell ref="G688:H688"/>
    <mergeCell ref="I688:M688"/>
    <mergeCell ref="N688:O688"/>
    <mergeCell ref="P688:Q688"/>
    <mergeCell ref="R688:S688"/>
    <mergeCell ref="AL689:AM689"/>
    <mergeCell ref="AN689:AO689"/>
    <mergeCell ref="T689:U689"/>
    <mergeCell ref="V689:X689"/>
    <mergeCell ref="Y689:Z689"/>
    <mergeCell ref="AB689:AC689"/>
    <mergeCell ref="AD689:AE689"/>
    <mergeCell ref="AF689:AH689"/>
    <mergeCell ref="AI689:AK689"/>
    <mergeCell ref="C684:D684"/>
    <mergeCell ref="E684:F684"/>
    <mergeCell ref="G684:H684"/>
    <mergeCell ref="I684:M684"/>
    <mergeCell ref="N684:O684"/>
    <mergeCell ref="P684:Q684"/>
    <mergeCell ref="R684:S684"/>
    <mergeCell ref="C685:D685"/>
    <mergeCell ref="E685:F685"/>
    <mergeCell ref="G685:H685"/>
    <mergeCell ref="I685:M685"/>
    <mergeCell ref="N685:O685"/>
    <mergeCell ref="P685:Q685"/>
    <mergeCell ref="R685:S685"/>
    <mergeCell ref="AL687:AM687"/>
    <mergeCell ref="AN687:AO687"/>
    <mergeCell ref="AP687:AQ687"/>
    <mergeCell ref="AR687:AS687"/>
    <mergeCell ref="AT687:AU687"/>
    <mergeCell ref="AV687:AX687"/>
    <mergeCell ref="AY687:BA687"/>
    <mergeCell ref="T687:U687"/>
    <mergeCell ref="V687:X687"/>
    <mergeCell ref="Y687:Z687"/>
    <mergeCell ref="AB687:AC687"/>
    <mergeCell ref="AD687:AE687"/>
    <mergeCell ref="AF687:AH687"/>
    <mergeCell ref="AI687:AK687"/>
    <mergeCell ref="C687:D687"/>
    <mergeCell ref="E687:F687"/>
    <mergeCell ref="G687:H687"/>
    <mergeCell ref="I687:M687"/>
    <mergeCell ref="N687:O687"/>
    <mergeCell ref="P687:Q687"/>
    <mergeCell ref="R687:S687"/>
    <mergeCell ref="AP689:AQ689"/>
    <mergeCell ref="AR689:AS689"/>
    <mergeCell ref="AT689:AU689"/>
    <mergeCell ref="AV689:AX689"/>
    <mergeCell ref="AY689:BA689"/>
    <mergeCell ref="AL688:AM688"/>
    <mergeCell ref="AN688:AO688"/>
    <mergeCell ref="AP688:AQ688"/>
    <mergeCell ref="AR688:AS688"/>
    <mergeCell ref="AT688:AU688"/>
    <mergeCell ref="AV688:AX688"/>
    <mergeCell ref="AY688:BA688"/>
    <mergeCell ref="C689:D689"/>
    <mergeCell ref="E689:F689"/>
    <mergeCell ref="G689:H689"/>
    <mergeCell ref="I689:M689"/>
    <mergeCell ref="N689:O689"/>
    <mergeCell ref="P689:Q689"/>
    <mergeCell ref="R689:S689"/>
    <mergeCell ref="AL690:AM690"/>
    <mergeCell ref="AN690:AO690"/>
    <mergeCell ref="AP690:AQ690"/>
    <mergeCell ref="AR690:AS690"/>
    <mergeCell ref="AT690:AU690"/>
    <mergeCell ref="AV690:AX690"/>
    <mergeCell ref="AY690:BA690"/>
    <mergeCell ref="T690:U690"/>
    <mergeCell ref="V690:X690"/>
    <mergeCell ref="Y690:Z690"/>
    <mergeCell ref="AB690:AC690"/>
    <mergeCell ref="AD690:AE690"/>
    <mergeCell ref="AF690:AH690"/>
    <mergeCell ref="AI690:AK690"/>
    <mergeCell ref="C690:D690"/>
    <mergeCell ref="E690:F690"/>
    <mergeCell ref="G690:H690"/>
    <mergeCell ref="I690:M690"/>
    <mergeCell ref="N690:O690"/>
    <mergeCell ref="P690:Q690"/>
    <mergeCell ref="R690:S690"/>
    <mergeCell ref="AL691:AM691"/>
    <mergeCell ref="AN691:AO691"/>
    <mergeCell ref="AP691:AQ691"/>
    <mergeCell ref="AR691:AS691"/>
    <mergeCell ref="AT691:AU691"/>
    <mergeCell ref="AV691:AX691"/>
    <mergeCell ref="AY691:BA691"/>
    <mergeCell ref="T691:U691"/>
    <mergeCell ref="V691:X691"/>
    <mergeCell ref="Y691:Z691"/>
    <mergeCell ref="AB691:AC691"/>
    <mergeCell ref="AD691:AE691"/>
    <mergeCell ref="AF691:AH691"/>
    <mergeCell ref="AI691:AK691"/>
    <mergeCell ref="C691:D691"/>
    <mergeCell ref="E691:F691"/>
    <mergeCell ref="G691:H691"/>
    <mergeCell ref="I691:M691"/>
    <mergeCell ref="N691:O691"/>
    <mergeCell ref="P691:Q691"/>
    <mergeCell ref="R691:S691"/>
    <mergeCell ref="AL694:AM694"/>
    <mergeCell ref="AN694:AO694"/>
    <mergeCell ref="T694:U694"/>
    <mergeCell ref="V694:X694"/>
    <mergeCell ref="Y694:Z694"/>
    <mergeCell ref="AB694:AC694"/>
    <mergeCell ref="AD694:AE694"/>
    <mergeCell ref="AF694:AH694"/>
    <mergeCell ref="AI694:AK694"/>
    <mergeCell ref="AL695:AM695"/>
    <mergeCell ref="AN695:AO695"/>
    <mergeCell ref="T695:U695"/>
    <mergeCell ref="V695:X695"/>
    <mergeCell ref="Y695:Z695"/>
    <mergeCell ref="AB695:AC695"/>
    <mergeCell ref="AD695:AE695"/>
    <mergeCell ref="AF695:AH695"/>
    <mergeCell ref="AI695:AK695"/>
    <mergeCell ref="AL692:AM692"/>
    <mergeCell ref="AN692:AO692"/>
    <mergeCell ref="AP692:AQ692"/>
    <mergeCell ref="AR692:AS692"/>
    <mergeCell ref="AT692:AU692"/>
    <mergeCell ref="AV692:AX692"/>
    <mergeCell ref="AY692:BA692"/>
    <mergeCell ref="T692:U692"/>
    <mergeCell ref="V692:X692"/>
    <mergeCell ref="Y692:Z692"/>
    <mergeCell ref="AB692:AC692"/>
    <mergeCell ref="AD692:AE692"/>
    <mergeCell ref="AF692:AH692"/>
    <mergeCell ref="AI692:AK692"/>
    <mergeCell ref="C692:D692"/>
    <mergeCell ref="E692:F692"/>
    <mergeCell ref="G692:H692"/>
    <mergeCell ref="I692:M692"/>
    <mergeCell ref="N692:O692"/>
    <mergeCell ref="P692:Q692"/>
    <mergeCell ref="R692:S692"/>
    <mergeCell ref="T693:U693"/>
    <mergeCell ref="V693:X693"/>
    <mergeCell ref="Y693:Z693"/>
    <mergeCell ref="AB693:AC693"/>
    <mergeCell ref="AD693:AE693"/>
    <mergeCell ref="AF693:AH693"/>
    <mergeCell ref="AI693:AK693"/>
    <mergeCell ref="AL693:AM693"/>
    <mergeCell ref="AN693:AO693"/>
    <mergeCell ref="AP693:AQ693"/>
    <mergeCell ref="AR693:AS693"/>
    <mergeCell ref="AT693:AU693"/>
    <mergeCell ref="AV693:AX693"/>
    <mergeCell ref="AY693:BA693"/>
    <mergeCell ref="C695:D695"/>
    <mergeCell ref="E695:F695"/>
    <mergeCell ref="G695:H695"/>
    <mergeCell ref="I695:M695"/>
    <mergeCell ref="N695:O695"/>
    <mergeCell ref="P695:Q695"/>
    <mergeCell ref="R695:S695"/>
    <mergeCell ref="AT695:AU695"/>
    <mergeCell ref="AV695:AX695"/>
    <mergeCell ref="AP694:AQ694"/>
    <mergeCell ref="AR694:AS694"/>
    <mergeCell ref="AT694:AU694"/>
    <mergeCell ref="AV694:AX694"/>
    <mergeCell ref="AY694:BA694"/>
    <mergeCell ref="AP695:AQ695"/>
    <mergeCell ref="AR695:AS695"/>
    <mergeCell ref="AY695:BA695"/>
    <mergeCell ref="T697:U697"/>
    <mergeCell ref="V697:X697"/>
    <mergeCell ref="Y697:Z697"/>
    <mergeCell ref="AB697:AC697"/>
    <mergeCell ref="AD697:AE697"/>
    <mergeCell ref="AF697:AH697"/>
    <mergeCell ref="AI697:AK697"/>
    <mergeCell ref="C697:D697"/>
    <mergeCell ref="E697:F697"/>
    <mergeCell ref="G697:H697"/>
    <mergeCell ref="I697:M697"/>
    <mergeCell ref="N697:O697"/>
    <mergeCell ref="P697:Q697"/>
    <mergeCell ref="R697:S697"/>
    <mergeCell ref="AL698:AM698"/>
    <mergeCell ref="AN698:AO698"/>
    <mergeCell ref="T698:U698"/>
    <mergeCell ref="V698:X698"/>
    <mergeCell ref="Y698:Z698"/>
    <mergeCell ref="AB698:AC698"/>
    <mergeCell ref="AD698:AE698"/>
    <mergeCell ref="AF698:AH698"/>
    <mergeCell ref="AI698:AK698"/>
    <mergeCell ref="C693:D693"/>
    <mergeCell ref="E693:F693"/>
    <mergeCell ref="G693:H693"/>
    <mergeCell ref="I693:M693"/>
    <mergeCell ref="N693:O693"/>
    <mergeCell ref="P693:Q693"/>
    <mergeCell ref="R693:S693"/>
    <mergeCell ref="C694:D694"/>
    <mergeCell ref="E694:F694"/>
    <mergeCell ref="G694:H694"/>
    <mergeCell ref="I694:M694"/>
    <mergeCell ref="N694:O694"/>
    <mergeCell ref="P694:Q694"/>
    <mergeCell ref="R694:S694"/>
    <mergeCell ref="AL696:AM696"/>
    <mergeCell ref="AN696:AO696"/>
    <mergeCell ref="AP696:AQ696"/>
    <mergeCell ref="AR696:AS696"/>
    <mergeCell ref="AT696:AU696"/>
    <mergeCell ref="AV696:AX696"/>
    <mergeCell ref="AY696:BA696"/>
    <mergeCell ref="T696:U696"/>
    <mergeCell ref="V696:X696"/>
    <mergeCell ref="Y696:Z696"/>
    <mergeCell ref="AB696:AC696"/>
    <mergeCell ref="AD696:AE696"/>
    <mergeCell ref="AF696:AH696"/>
    <mergeCell ref="AI696:AK696"/>
    <mergeCell ref="C696:D696"/>
    <mergeCell ref="E696:F696"/>
    <mergeCell ref="G696:H696"/>
    <mergeCell ref="I696:M696"/>
    <mergeCell ref="N696:O696"/>
    <mergeCell ref="P696:Q696"/>
    <mergeCell ref="R696:S696"/>
    <mergeCell ref="AP698:AQ698"/>
    <mergeCell ref="AR698:AS698"/>
    <mergeCell ref="AT698:AU698"/>
    <mergeCell ref="AV698:AX698"/>
    <mergeCell ref="AY698:BA698"/>
    <mergeCell ref="AL697:AM697"/>
    <mergeCell ref="AN697:AO697"/>
    <mergeCell ref="AP697:AQ697"/>
    <mergeCell ref="AR697:AS697"/>
    <mergeCell ref="AT697:AU697"/>
    <mergeCell ref="AV697:AX697"/>
    <mergeCell ref="AY697:BA697"/>
    <mergeCell ref="C698:D698"/>
    <mergeCell ref="E698:F698"/>
    <mergeCell ref="G698:H698"/>
    <mergeCell ref="I698:M698"/>
    <mergeCell ref="N698:O698"/>
    <mergeCell ref="P698:Q698"/>
    <mergeCell ref="R698:S698"/>
    <mergeCell ref="AL699:AM699"/>
    <mergeCell ref="AN699:AO699"/>
    <mergeCell ref="AP699:AQ699"/>
    <mergeCell ref="AR699:AS699"/>
    <mergeCell ref="AT699:AU699"/>
    <mergeCell ref="AV699:AX699"/>
    <mergeCell ref="AY699:BA699"/>
    <mergeCell ref="T699:U699"/>
    <mergeCell ref="V699:X699"/>
    <mergeCell ref="Y699:Z699"/>
    <mergeCell ref="AB699:AC699"/>
    <mergeCell ref="AD699:AE699"/>
    <mergeCell ref="AF699:AH699"/>
    <mergeCell ref="AI699:AK699"/>
    <mergeCell ref="C699:D699"/>
    <mergeCell ref="E699:F699"/>
    <mergeCell ref="G699:H699"/>
    <mergeCell ref="I699:M699"/>
    <mergeCell ref="N699:O699"/>
    <mergeCell ref="P699:Q699"/>
    <mergeCell ref="R699:S699"/>
    <mergeCell ref="AL700:AM700"/>
    <mergeCell ref="AN700:AO700"/>
    <mergeCell ref="AP700:AQ700"/>
    <mergeCell ref="AR700:AS700"/>
    <mergeCell ref="AT700:AU700"/>
    <mergeCell ref="AV700:AX700"/>
    <mergeCell ref="AY700:BA700"/>
    <mergeCell ref="T700:U700"/>
    <mergeCell ref="V700:X700"/>
    <mergeCell ref="Y700:Z700"/>
    <mergeCell ref="AB700:AC700"/>
    <mergeCell ref="AD700:AE700"/>
    <mergeCell ref="AF700:AH700"/>
    <mergeCell ref="AI700:AK700"/>
    <mergeCell ref="C700:D700"/>
    <mergeCell ref="E700:F700"/>
    <mergeCell ref="G700:H700"/>
    <mergeCell ref="I700:M700"/>
    <mergeCell ref="N700:O700"/>
    <mergeCell ref="P700:Q700"/>
    <mergeCell ref="R700:S700"/>
    <mergeCell ref="AL703:AM703"/>
    <mergeCell ref="AN703:AO703"/>
    <mergeCell ref="T703:U703"/>
    <mergeCell ref="V703:X703"/>
    <mergeCell ref="Y703:Z703"/>
    <mergeCell ref="AB703:AC703"/>
    <mergeCell ref="AD703:AE703"/>
    <mergeCell ref="AF703:AH703"/>
    <mergeCell ref="AI703:AK703"/>
    <mergeCell ref="AL704:AM704"/>
    <mergeCell ref="AN704:AO704"/>
    <mergeCell ref="T704:U704"/>
    <mergeCell ref="V704:X704"/>
    <mergeCell ref="Y704:Z704"/>
    <mergeCell ref="AB704:AC704"/>
    <mergeCell ref="AD704:AE704"/>
    <mergeCell ref="AF704:AH704"/>
    <mergeCell ref="AI704:AK704"/>
    <mergeCell ref="AL701:AM701"/>
    <mergeCell ref="AN701:AO701"/>
    <mergeCell ref="AP701:AQ701"/>
    <mergeCell ref="AR701:AS701"/>
    <mergeCell ref="AT701:AU701"/>
    <mergeCell ref="AV701:AX701"/>
    <mergeCell ref="AY701:BA701"/>
    <mergeCell ref="T701:U701"/>
    <mergeCell ref="V701:X701"/>
    <mergeCell ref="Y701:Z701"/>
    <mergeCell ref="AB701:AC701"/>
    <mergeCell ref="AD701:AE701"/>
    <mergeCell ref="AF701:AH701"/>
    <mergeCell ref="AI701:AK701"/>
    <mergeCell ref="C701:D701"/>
    <mergeCell ref="E701:F701"/>
    <mergeCell ref="G701:H701"/>
    <mergeCell ref="I701:M701"/>
    <mergeCell ref="N701:O701"/>
    <mergeCell ref="P701:Q701"/>
    <mergeCell ref="R701:S701"/>
    <mergeCell ref="T702:U702"/>
    <mergeCell ref="V702:X702"/>
    <mergeCell ref="Y702:Z702"/>
    <mergeCell ref="AB702:AC702"/>
    <mergeCell ref="AD702:AE702"/>
    <mergeCell ref="AF702:AH702"/>
    <mergeCell ref="AI702:AK702"/>
    <mergeCell ref="AL702:AM702"/>
    <mergeCell ref="AN702:AO702"/>
    <mergeCell ref="AP702:AQ702"/>
    <mergeCell ref="AR702:AS702"/>
    <mergeCell ref="AT702:AU702"/>
    <mergeCell ref="AV702:AX702"/>
    <mergeCell ref="AY702:BA702"/>
    <mergeCell ref="C704:D704"/>
    <mergeCell ref="E704:F704"/>
    <mergeCell ref="G704:H704"/>
    <mergeCell ref="I704:M704"/>
    <mergeCell ref="N704:O704"/>
    <mergeCell ref="P704:Q704"/>
    <mergeCell ref="R704:S704"/>
    <mergeCell ref="AT704:AU704"/>
    <mergeCell ref="AV704:AX704"/>
    <mergeCell ref="AP703:AQ703"/>
    <mergeCell ref="AR703:AS703"/>
    <mergeCell ref="AT703:AU703"/>
    <mergeCell ref="AV703:AX703"/>
    <mergeCell ref="AY703:BA703"/>
    <mergeCell ref="AP704:AQ704"/>
    <mergeCell ref="AR704:AS704"/>
    <mergeCell ref="AY704:BA704"/>
    <mergeCell ref="T706:U706"/>
    <mergeCell ref="V706:X706"/>
    <mergeCell ref="Y706:Z706"/>
    <mergeCell ref="AB706:AC706"/>
    <mergeCell ref="AD706:AE706"/>
    <mergeCell ref="AF706:AH706"/>
    <mergeCell ref="AI706:AK706"/>
    <mergeCell ref="C706:D706"/>
    <mergeCell ref="E706:F706"/>
    <mergeCell ref="G706:H706"/>
    <mergeCell ref="I706:M706"/>
    <mergeCell ref="N706:O706"/>
    <mergeCell ref="P706:Q706"/>
    <mergeCell ref="R706:S706"/>
    <mergeCell ref="AL707:AM707"/>
    <mergeCell ref="AN707:AO707"/>
    <mergeCell ref="T707:U707"/>
    <mergeCell ref="V707:X707"/>
    <mergeCell ref="Y707:Z707"/>
    <mergeCell ref="AB707:AC707"/>
    <mergeCell ref="AD707:AE707"/>
    <mergeCell ref="AF707:AH707"/>
    <mergeCell ref="AI707:AK707"/>
    <mergeCell ref="C702:D702"/>
    <mergeCell ref="E702:F702"/>
    <mergeCell ref="G702:H702"/>
    <mergeCell ref="I702:M702"/>
    <mergeCell ref="N702:O702"/>
    <mergeCell ref="P702:Q702"/>
    <mergeCell ref="R702:S702"/>
    <mergeCell ref="C703:D703"/>
    <mergeCell ref="E703:F703"/>
    <mergeCell ref="G703:H703"/>
    <mergeCell ref="I703:M703"/>
    <mergeCell ref="N703:O703"/>
    <mergeCell ref="P703:Q703"/>
    <mergeCell ref="R703:S703"/>
    <mergeCell ref="AL705:AM705"/>
    <mergeCell ref="AN705:AO705"/>
    <mergeCell ref="AP705:AQ705"/>
    <mergeCell ref="AR705:AS705"/>
    <mergeCell ref="AT705:AU705"/>
    <mergeCell ref="AV705:AX705"/>
    <mergeCell ref="AY705:BA705"/>
    <mergeCell ref="T705:U705"/>
    <mergeCell ref="V705:X705"/>
    <mergeCell ref="Y705:Z705"/>
    <mergeCell ref="AB705:AC705"/>
    <mergeCell ref="AD705:AE705"/>
    <mergeCell ref="AF705:AH705"/>
    <mergeCell ref="AI705:AK705"/>
    <mergeCell ref="C705:D705"/>
    <mergeCell ref="E705:F705"/>
    <mergeCell ref="G705:H705"/>
    <mergeCell ref="I705:M705"/>
    <mergeCell ref="N705:O705"/>
    <mergeCell ref="P705:Q705"/>
    <mergeCell ref="R705:S705"/>
    <mergeCell ref="AP707:AQ707"/>
    <mergeCell ref="AR707:AS707"/>
    <mergeCell ref="AT707:AU707"/>
    <mergeCell ref="AV707:AX707"/>
    <mergeCell ref="AY707:BA707"/>
    <mergeCell ref="AL706:AM706"/>
    <mergeCell ref="AN706:AO706"/>
    <mergeCell ref="AP706:AQ706"/>
    <mergeCell ref="AR706:AS706"/>
    <mergeCell ref="AT706:AU706"/>
    <mergeCell ref="AV706:AX706"/>
    <mergeCell ref="AY706:BA706"/>
    <mergeCell ref="C707:D707"/>
    <mergeCell ref="E707:F707"/>
    <mergeCell ref="G707:H707"/>
    <mergeCell ref="I707:M707"/>
    <mergeCell ref="N707:O707"/>
    <mergeCell ref="P707:Q707"/>
    <mergeCell ref="R707:S707"/>
    <mergeCell ref="AL708:AM708"/>
    <mergeCell ref="AN708:AO708"/>
    <mergeCell ref="AP708:AQ708"/>
    <mergeCell ref="AR708:AS708"/>
    <mergeCell ref="AT708:AU708"/>
    <mergeCell ref="AV708:AX708"/>
    <mergeCell ref="AY708:BA708"/>
    <mergeCell ref="T708:U708"/>
    <mergeCell ref="V708:X708"/>
    <mergeCell ref="Y708:Z708"/>
    <mergeCell ref="AB708:AC708"/>
    <mergeCell ref="AD708:AE708"/>
    <mergeCell ref="AF708:AH708"/>
    <mergeCell ref="AI708:AK708"/>
    <mergeCell ref="C708:D708"/>
    <mergeCell ref="E708:F708"/>
    <mergeCell ref="G708:H708"/>
    <mergeCell ref="I708:M708"/>
    <mergeCell ref="N708:O708"/>
    <mergeCell ref="P708:Q708"/>
    <mergeCell ref="R708:S708"/>
    <mergeCell ref="AL709:AM709"/>
    <mergeCell ref="AN709:AO709"/>
    <mergeCell ref="AP709:AQ709"/>
    <mergeCell ref="AR709:AS709"/>
    <mergeCell ref="AT709:AU709"/>
    <mergeCell ref="AV709:AX709"/>
    <mergeCell ref="AY709:BA709"/>
    <mergeCell ref="T709:U709"/>
    <mergeCell ref="V709:X709"/>
    <mergeCell ref="Y709:Z709"/>
    <mergeCell ref="AB709:AC709"/>
    <mergeCell ref="AD709:AE709"/>
    <mergeCell ref="AF709:AH709"/>
    <mergeCell ref="AI709:AK709"/>
    <mergeCell ref="C709:D709"/>
    <mergeCell ref="E709:F709"/>
    <mergeCell ref="G709:H709"/>
    <mergeCell ref="I709:M709"/>
    <mergeCell ref="N709:O709"/>
    <mergeCell ref="P709:Q709"/>
    <mergeCell ref="R709:S709"/>
    <mergeCell ref="AL775:AM775"/>
    <mergeCell ref="AN775:AO775"/>
    <mergeCell ref="T775:U775"/>
    <mergeCell ref="V775:X775"/>
    <mergeCell ref="Y775:Z775"/>
    <mergeCell ref="AB775:AC775"/>
    <mergeCell ref="AD775:AE775"/>
    <mergeCell ref="AF775:AH775"/>
    <mergeCell ref="AI775:AK775"/>
    <mergeCell ref="AL776:AM776"/>
    <mergeCell ref="AN776:AO776"/>
    <mergeCell ref="T776:U776"/>
    <mergeCell ref="V776:X776"/>
    <mergeCell ref="Y776:Z776"/>
    <mergeCell ref="AB776:AC776"/>
    <mergeCell ref="AD776:AE776"/>
    <mergeCell ref="AF776:AH776"/>
    <mergeCell ref="AI776:AK776"/>
    <mergeCell ref="AL773:AM773"/>
    <mergeCell ref="AN773:AO773"/>
    <mergeCell ref="AP773:AQ773"/>
    <mergeCell ref="AR773:AS773"/>
    <mergeCell ref="AT773:AU773"/>
    <mergeCell ref="AV773:AX773"/>
    <mergeCell ref="AY773:BA773"/>
    <mergeCell ref="T773:U773"/>
    <mergeCell ref="V773:X773"/>
    <mergeCell ref="Y773:Z773"/>
    <mergeCell ref="AB773:AC773"/>
    <mergeCell ref="AD773:AE773"/>
    <mergeCell ref="AF773:AH773"/>
    <mergeCell ref="AI773:AK773"/>
    <mergeCell ref="C773:D773"/>
    <mergeCell ref="E773:F773"/>
    <mergeCell ref="G773:H773"/>
    <mergeCell ref="I773:M773"/>
    <mergeCell ref="N773:O773"/>
    <mergeCell ref="P773:Q773"/>
    <mergeCell ref="R773:S773"/>
    <mergeCell ref="T774:U774"/>
    <mergeCell ref="V774:X774"/>
    <mergeCell ref="Y774:Z774"/>
    <mergeCell ref="AB774:AC774"/>
    <mergeCell ref="AD774:AE774"/>
    <mergeCell ref="AF774:AH774"/>
    <mergeCell ref="AI774:AK774"/>
    <mergeCell ref="AL774:AM774"/>
    <mergeCell ref="AN774:AO774"/>
    <mergeCell ref="AP774:AQ774"/>
    <mergeCell ref="AR774:AS774"/>
    <mergeCell ref="AT774:AU774"/>
    <mergeCell ref="AV774:AX774"/>
    <mergeCell ref="AY774:BA774"/>
    <mergeCell ref="C776:D776"/>
    <mergeCell ref="E776:F776"/>
    <mergeCell ref="G776:H776"/>
    <mergeCell ref="I776:M776"/>
    <mergeCell ref="N776:O776"/>
    <mergeCell ref="P776:Q776"/>
    <mergeCell ref="R776:S776"/>
    <mergeCell ref="AT776:AU776"/>
    <mergeCell ref="AV776:AX776"/>
    <mergeCell ref="AP775:AQ775"/>
    <mergeCell ref="AR775:AS775"/>
    <mergeCell ref="AT775:AU775"/>
    <mergeCell ref="AV775:AX775"/>
    <mergeCell ref="AY775:BA775"/>
    <mergeCell ref="AP776:AQ776"/>
    <mergeCell ref="AR776:AS776"/>
    <mergeCell ref="AY776:BA776"/>
    <mergeCell ref="T778:U778"/>
    <mergeCell ref="V778:X778"/>
    <mergeCell ref="Y778:Z778"/>
    <mergeCell ref="AB778:AC778"/>
    <mergeCell ref="AD778:AE778"/>
    <mergeCell ref="AF778:AH778"/>
    <mergeCell ref="AI778:AK778"/>
    <mergeCell ref="C778:D778"/>
    <mergeCell ref="E778:F778"/>
    <mergeCell ref="G778:H778"/>
    <mergeCell ref="I778:M778"/>
    <mergeCell ref="N778:O778"/>
    <mergeCell ref="P778:Q778"/>
    <mergeCell ref="R778:S778"/>
    <mergeCell ref="AL779:AM779"/>
    <mergeCell ref="AN779:AO779"/>
    <mergeCell ref="T779:U779"/>
    <mergeCell ref="V779:X779"/>
    <mergeCell ref="Y779:Z779"/>
    <mergeCell ref="AB779:AC779"/>
    <mergeCell ref="AD779:AE779"/>
    <mergeCell ref="AF779:AH779"/>
    <mergeCell ref="AI779:AK779"/>
    <mergeCell ref="C774:D774"/>
    <mergeCell ref="E774:F774"/>
    <mergeCell ref="G774:H774"/>
    <mergeCell ref="I774:M774"/>
    <mergeCell ref="N774:O774"/>
    <mergeCell ref="P774:Q774"/>
    <mergeCell ref="R774:S774"/>
    <mergeCell ref="C775:D775"/>
    <mergeCell ref="E775:F775"/>
    <mergeCell ref="G775:H775"/>
    <mergeCell ref="I775:M775"/>
    <mergeCell ref="N775:O775"/>
    <mergeCell ref="P775:Q775"/>
    <mergeCell ref="R775:S775"/>
    <mergeCell ref="AL777:AM777"/>
    <mergeCell ref="AN777:AO777"/>
    <mergeCell ref="AP777:AQ777"/>
    <mergeCell ref="AR777:AS777"/>
    <mergeCell ref="AT777:AU777"/>
    <mergeCell ref="AV777:AX777"/>
    <mergeCell ref="AY777:BA777"/>
    <mergeCell ref="T777:U777"/>
    <mergeCell ref="V777:X777"/>
    <mergeCell ref="Y777:Z777"/>
    <mergeCell ref="AB777:AC777"/>
    <mergeCell ref="AD777:AE777"/>
    <mergeCell ref="AF777:AH777"/>
    <mergeCell ref="AI777:AK777"/>
    <mergeCell ref="C777:D777"/>
    <mergeCell ref="E777:F777"/>
    <mergeCell ref="G777:H777"/>
    <mergeCell ref="I777:M777"/>
    <mergeCell ref="N777:O777"/>
    <mergeCell ref="P777:Q777"/>
    <mergeCell ref="R777:S777"/>
    <mergeCell ref="AP779:AQ779"/>
    <mergeCell ref="AR779:AS779"/>
    <mergeCell ref="AT779:AU779"/>
    <mergeCell ref="AV779:AX779"/>
    <mergeCell ref="AY779:BA779"/>
    <mergeCell ref="AL778:AM778"/>
    <mergeCell ref="AN778:AO778"/>
    <mergeCell ref="AP778:AQ778"/>
    <mergeCell ref="AR778:AS778"/>
    <mergeCell ref="AT778:AU778"/>
    <mergeCell ref="AV778:AX778"/>
    <mergeCell ref="AY778:BA778"/>
    <mergeCell ref="C779:D779"/>
    <mergeCell ref="E779:F779"/>
    <mergeCell ref="G779:H779"/>
    <mergeCell ref="I779:M779"/>
    <mergeCell ref="N779:O779"/>
    <mergeCell ref="P779:Q779"/>
    <mergeCell ref="R779:S779"/>
    <mergeCell ref="AL780:AM780"/>
    <mergeCell ref="AN780:AO780"/>
    <mergeCell ref="AP780:AQ780"/>
    <mergeCell ref="AR780:AS780"/>
    <mergeCell ref="AT780:AU780"/>
    <mergeCell ref="AV780:AX780"/>
    <mergeCell ref="AY780:BA780"/>
    <mergeCell ref="T780:U780"/>
    <mergeCell ref="V780:X780"/>
    <mergeCell ref="Y780:Z780"/>
    <mergeCell ref="AB780:AC780"/>
    <mergeCell ref="AD780:AE780"/>
    <mergeCell ref="AF780:AH780"/>
    <mergeCell ref="AI780:AK780"/>
    <mergeCell ref="C780:D780"/>
    <mergeCell ref="E780:F780"/>
    <mergeCell ref="G780:H780"/>
    <mergeCell ref="I780:M780"/>
    <mergeCell ref="N780:O780"/>
    <mergeCell ref="P780:Q780"/>
    <mergeCell ref="R780:S780"/>
    <mergeCell ref="AL781:AM781"/>
    <mergeCell ref="AN781:AO781"/>
    <mergeCell ref="AP781:AQ781"/>
    <mergeCell ref="AR781:AS781"/>
    <mergeCell ref="AT781:AU781"/>
    <mergeCell ref="AV781:AX781"/>
    <mergeCell ref="AY781:BA781"/>
    <mergeCell ref="T781:U781"/>
    <mergeCell ref="V781:X781"/>
    <mergeCell ref="Y781:Z781"/>
    <mergeCell ref="AB781:AC781"/>
    <mergeCell ref="AD781:AE781"/>
    <mergeCell ref="AF781:AH781"/>
    <mergeCell ref="AI781:AK781"/>
    <mergeCell ref="C781:D781"/>
    <mergeCell ref="E781:F781"/>
    <mergeCell ref="G781:H781"/>
    <mergeCell ref="I781:M781"/>
    <mergeCell ref="N781:O781"/>
    <mergeCell ref="P781:Q781"/>
    <mergeCell ref="R781:S781"/>
    <mergeCell ref="AL784:AM784"/>
    <mergeCell ref="AN784:AO784"/>
    <mergeCell ref="T784:U784"/>
    <mergeCell ref="V784:X784"/>
    <mergeCell ref="Y784:Z784"/>
    <mergeCell ref="AB784:AC784"/>
    <mergeCell ref="AD784:AE784"/>
    <mergeCell ref="AF784:AH784"/>
    <mergeCell ref="AI784:AK784"/>
    <mergeCell ref="AL785:AM785"/>
    <mergeCell ref="AN785:AO785"/>
    <mergeCell ref="T785:U785"/>
    <mergeCell ref="V785:X785"/>
    <mergeCell ref="Y785:Z785"/>
    <mergeCell ref="AB785:AC785"/>
    <mergeCell ref="AD785:AE785"/>
    <mergeCell ref="AF785:AH785"/>
    <mergeCell ref="AI785:AK785"/>
    <mergeCell ref="AL782:AM782"/>
    <mergeCell ref="AN782:AO782"/>
    <mergeCell ref="AP782:AQ782"/>
    <mergeCell ref="AR782:AS782"/>
    <mergeCell ref="AT782:AU782"/>
    <mergeCell ref="AV782:AX782"/>
    <mergeCell ref="AY782:BA782"/>
    <mergeCell ref="T782:U782"/>
    <mergeCell ref="V782:X782"/>
    <mergeCell ref="Y782:Z782"/>
    <mergeCell ref="AB782:AC782"/>
    <mergeCell ref="AD782:AE782"/>
    <mergeCell ref="AF782:AH782"/>
    <mergeCell ref="AI782:AK782"/>
    <mergeCell ref="C782:D782"/>
    <mergeCell ref="E782:F782"/>
    <mergeCell ref="G782:H782"/>
    <mergeCell ref="I782:M782"/>
    <mergeCell ref="N782:O782"/>
    <mergeCell ref="P782:Q782"/>
    <mergeCell ref="R782:S782"/>
    <mergeCell ref="T783:U783"/>
    <mergeCell ref="V783:X783"/>
    <mergeCell ref="Y783:Z783"/>
    <mergeCell ref="AB783:AC783"/>
    <mergeCell ref="AD783:AE783"/>
    <mergeCell ref="AF783:AH783"/>
    <mergeCell ref="AI783:AK783"/>
    <mergeCell ref="AL783:AM783"/>
    <mergeCell ref="AN783:AO783"/>
    <mergeCell ref="AP783:AQ783"/>
    <mergeCell ref="AR783:AS783"/>
    <mergeCell ref="AT783:AU783"/>
    <mergeCell ref="AV783:AX783"/>
    <mergeCell ref="AY783:BA783"/>
    <mergeCell ref="C785:D785"/>
    <mergeCell ref="E785:F785"/>
    <mergeCell ref="G785:H785"/>
    <mergeCell ref="I785:M785"/>
    <mergeCell ref="N785:O785"/>
    <mergeCell ref="P785:Q785"/>
    <mergeCell ref="R785:S785"/>
    <mergeCell ref="AT785:AU785"/>
    <mergeCell ref="AV785:AX785"/>
    <mergeCell ref="AP784:AQ784"/>
    <mergeCell ref="AR784:AS784"/>
    <mergeCell ref="AT784:AU784"/>
    <mergeCell ref="AV784:AX784"/>
    <mergeCell ref="AY784:BA784"/>
    <mergeCell ref="AP785:AQ785"/>
    <mergeCell ref="AR785:AS785"/>
    <mergeCell ref="AY785:BA785"/>
    <mergeCell ref="T787:U787"/>
    <mergeCell ref="V787:X787"/>
    <mergeCell ref="Y787:Z787"/>
    <mergeCell ref="AB787:AC787"/>
    <mergeCell ref="AD787:AE787"/>
    <mergeCell ref="AF787:AH787"/>
    <mergeCell ref="AI787:AK787"/>
    <mergeCell ref="C787:D787"/>
    <mergeCell ref="E787:F787"/>
    <mergeCell ref="G787:H787"/>
    <mergeCell ref="I787:M787"/>
    <mergeCell ref="N787:O787"/>
    <mergeCell ref="P787:Q787"/>
    <mergeCell ref="R787:S787"/>
    <mergeCell ref="AL788:AM788"/>
    <mergeCell ref="AN788:AO788"/>
    <mergeCell ref="T788:U788"/>
    <mergeCell ref="V788:X788"/>
    <mergeCell ref="Y788:Z788"/>
    <mergeCell ref="AB788:AC788"/>
    <mergeCell ref="AD788:AE788"/>
    <mergeCell ref="AF788:AH788"/>
    <mergeCell ref="AI788:AK788"/>
    <mergeCell ref="C783:D783"/>
    <mergeCell ref="E783:F783"/>
    <mergeCell ref="G783:H783"/>
    <mergeCell ref="I783:M783"/>
    <mergeCell ref="N783:O783"/>
    <mergeCell ref="P783:Q783"/>
    <mergeCell ref="R783:S783"/>
    <mergeCell ref="C784:D784"/>
    <mergeCell ref="E784:F784"/>
    <mergeCell ref="G784:H784"/>
    <mergeCell ref="I784:M784"/>
    <mergeCell ref="N784:O784"/>
    <mergeCell ref="P784:Q784"/>
    <mergeCell ref="R784:S784"/>
    <mergeCell ref="AL786:AM786"/>
    <mergeCell ref="AN786:AO786"/>
    <mergeCell ref="AP786:AQ786"/>
    <mergeCell ref="AR786:AS786"/>
    <mergeCell ref="AT786:AU786"/>
    <mergeCell ref="AV786:AX786"/>
    <mergeCell ref="AY786:BA786"/>
    <mergeCell ref="T786:U786"/>
    <mergeCell ref="V786:X786"/>
    <mergeCell ref="Y786:Z786"/>
    <mergeCell ref="AB786:AC786"/>
    <mergeCell ref="AD786:AE786"/>
    <mergeCell ref="AF786:AH786"/>
    <mergeCell ref="AI786:AK786"/>
    <mergeCell ref="C786:D786"/>
    <mergeCell ref="E786:F786"/>
    <mergeCell ref="G786:H786"/>
    <mergeCell ref="I786:M786"/>
    <mergeCell ref="N786:O786"/>
    <mergeCell ref="P786:Q786"/>
    <mergeCell ref="R786:S786"/>
    <mergeCell ref="AP788:AQ788"/>
    <mergeCell ref="AR788:AS788"/>
    <mergeCell ref="AT788:AU788"/>
    <mergeCell ref="AV788:AX788"/>
    <mergeCell ref="AY788:BA788"/>
    <mergeCell ref="AL787:AM787"/>
    <mergeCell ref="AN787:AO787"/>
    <mergeCell ref="AP787:AQ787"/>
    <mergeCell ref="AR787:AS787"/>
    <mergeCell ref="AT787:AU787"/>
    <mergeCell ref="AV787:AX787"/>
    <mergeCell ref="AY787:BA787"/>
    <mergeCell ref="C788:D788"/>
    <mergeCell ref="E788:F788"/>
    <mergeCell ref="G788:H788"/>
    <mergeCell ref="I788:M788"/>
    <mergeCell ref="N788:O788"/>
    <mergeCell ref="P788:Q788"/>
    <mergeCell ref="R788:S788"/>
    <mergeCell ref="AL789:AM789"/>
    <mergeCell ref="AN789:AO789"/>
    <mergeCell ref="AP789:AQ789"/>
    <mergeCell ref="AR789:AS789"/>
    <mergeCell ref="AT789:AU789"/>
    <mergeCell ref="AV789:AX789"/>
    <mergeCell ref="AY789:BA789"/>
    <mergeCell ref="T789:U789"/>
    <mergeCell ref="V789:X789"/>
    <mergeCell ref="Y789:Z789"/>
    <mergeCell ref="AB789:AC789"/>
    <mergeCell ref="AD789:AE789"/>
    <mergeCell ref="AF789:AH789"/>
    <mergeCell ref="AI789:AK789"/>
    <mergeCell ref="C789:D789"/>
    <mergeCell ref="E789:F789"/>
    <mergeCell ref="G789:H789"/>
    <mergeCell ref="I789:M789"/>
    <mergeCell ref="N789:O789"/>
    <mergeCell ref="P789:Q789"/>
    <mergeCell ref="R789:S789"/>
    <mergeCell ref="AL790:AM790"/>
    <mergeCell ref="AN790:AO790"/>
    <mergeCell ref="AP790:AQ790"/>
    <mergeCell ref="AR790:AS790"/>
    <mergeCell ref="AT790:AU790"/>
    <mergeCell ref="AV790:AX790"/>
    <mergeCell ref="AY790:BA790"/>
    <mergeCell ref="T790:U790"/>
    <mergeCell ref="V790:X790"/>
    <mergeCell ref="Y790:Z790"/>
    <mergeCell ref="AB790:AC790"/>
    <mergeCell ref="AD790:AE790"/>
    <mergeCell ref="AF790:AH790"/>
    <mergeCell ref="AI790:AK790"/>
    <mergeCell ref="C790:D790"/>
    <mergeCell ref="E790:F790"/>
    <mergeCell ref="G790:H790"/>
    <mergeCell ref="I790:M790"/>
    <mergeCell ref="N790:O790"/>
    <mergeCell ref="P790:Q790"/>
    <mergeCell ref="R790:S790"/>
    <mergeCell ref="AL793:AM793"/>
    <mergeCell ref="AN793:AO793"/>
    <mergeCell ref="T793:U793"/>
    <mergeCell ref="V793:X793"/>
    <mergeCell ref="Y793:Z793"/>
    <mergeCell ref="AB793:AC793"/>
    <mergeCell ref="AD793:AE793"/>
    <mergeCell ref="AF793:AH793"/>
    <mergeCell ref="AI793:AK793"/>
    <mergeCell ref="AL794:AM794"/>
    <mergeCell ref="AN794:AO794"/>
    <mergeCell ref="T794:U794"/>
    <mergeCell ref="V794:X794"/>
    <mergeCell ref="Y794:Z794"/>
    <mergeCell ref="AB794:AC794"/>
    <mergeCell ref="AD794:AE794"/>
    <mergeCell ref="AF794:AH794"/>
    <mergeCell ref="AI794:AK794"/>
    <mergeCell ref="AL791:AM791"/>
    <mergeCell ref="AN791:AO791"/>
    <mergeCell ref="AP791:AQ791"/>
    <mergeCell ref="AR791:AS791"/>
    <mergeCell ref="AT791:AU791"/>
    <mergeCell ref="AV791:AX791"/>
    <mergeCell ref="AY791:BA791"/>
    <mergeCell ref="T791:U791"/>
    <mergeCell ref="V791:X791"/>
    <mergeCell ref="Y791:Z791"/>
    <mergeCell ref="AB791:AC791"/>
    <mergeCell ref="AD791:AE791"/>
    <mergeCell ref="AF791:AH791"/>
    <mergeCell ref="AI791:AK791"/>
    <mergeCell ref="C791:D791"/>
    <mergeCell ref="E791:F791"/>
    <mergeCell ref="G791:H791"/>
    <mergeCell ref="I791:M791"/>
    <mergeCell ref="N791:O791"/>
    <mergeCell ref="P791:Q791"/>
    <mergeCell ref="R791:S791"/>
    <mergeCell ref="T792:U792"/>
    <mergeCell ref="V792:X792"/>
    <mergeCell ref="Y792:Z792"/>
    <mergeCell ref="AB792:AC792"/>
    <mergeCell ref="AD792:AE792"/>
    <mergeCell ref="AF792:AH792"/>
    <mergeCell ref="AI792:AK792"/>
    <mergeCell ref="AL792:AM792"/>
    <mergeCell ref="AN792:AO792"/>
    <mergeCell ref="AP792:AQ792"/>
    <mergeCell ref="AR792:AS792"/>
    <mergeCell ref="AT792:AU792"/>
    <mergeCell ref="AV792:AX792"/>
    <mergeCell ref="AY792:BA792"/>
    <mergeCell ref="C794:D794"/>
    <mergeCell ref="E794:F794"/>
    <mergeCell ref="G794:H794"/>
    <mergeCell ref="I794:M794"/>
    <mergeCell ref="N794:O794"/>
    <mergeCell ref="P794:Q794"/>
    <mergeCell ref="R794:S794"/>
    <mergeCell ref="AT794:AU794"/>
    <mergeCell ref="AV794:AX794"/>
    <mergeCell ref="AP793:AQ793"/>
    <mergeCell ref="AR793:AS793"/>
    <mergeCell ref="AT793:AU793"/>
    <mergeCell ref="AV793:AX793"/>
    <mergeCell ref="AY793:BA793"/>
    <mergeCell ref="AP794:AQ794"/>
    <mergeCell ref="AR794:AS794"/>
    <mergeCell ref="AY794:BA794"/>
    <mergeCell ref="T796:U796"/>
    <mergeCell ref="V796:X796"/>
    <mergeCell ref="Y796:Z796"/>
    <mergeCell ref="AB796:AC796"/>
    <mergeCell ref="AD796:AE796"/>
    <mergeCell ref="AF796:AH796"/>
    <mergeCell ref="AI796:AK796"/>
    <mergeCell ref="C796:D796"/>
    <mergeCell ref="E796:F796"/>
    <mergeCell ref="G796:H796"/>
    <mergeCell ref="I796:M796"/>
    <mergeCell ref="N796:O796"/>
    <mergeCell ref="P796:Q796"/>
    <mergeCell ref="R796:S796"/>
    <mergeCell ref="AL797:AM797"/>
    <mergeCell ref="AN797:AO797"/>
    <mergeCell ref="T797:U797"/>
    <mergeCell ref="V797:X797"/>
    <mergeCell ref="Y797:Z797"/>
    <mergeCell ref="AB797:AC797"/>
    <mergeCell ref="AD797:AE797"/>
    <mergeCell ref="AF797:AH797"/>
    <mergeCell ref="AI797:AK797"/>
    <mergeCell ref="C792:D792"/>
    <mergeCell ref="E792:F792"/>
    <mergeCell ref="G792:H792"/>
    <mergeCell ref="I792:M792"/>
    <mergeCell ref="N792:O792"/>
    <mergeCell ref="P792:Q792"/>
    <mergeCell ref="R792:S792"/>
    <mergeCell ref="C793:D793"/>
    <mergeCell ref="E793:F793"/>
    <mergeCell ref="G793:H793"/>
    <mergeCell ref="I793:M793"/>
    <mergeCell ref="N793:O793"/>
    <mergeCell ref="P793:Q793"/>
    <mergeCell ref="R793:S793"/>
    <mergeCell ref="AL795:AM795"/>
    <mergeCell ref="AN795:AO795"/>
    <mergeCell ref="AP795:AQ795"/>
    <mergeCell ref="AR795:AS795"/>
    <mergeCell ref="AT795:AU795"/>
    <mergeCell ref="AV795:AX795"/>
    <mergeCell ref="AY795:BA795"/>
    <mergeCell ref="T795:U795"/>
    <mergeCell ref="V795:X795"/>
    <mergeCell ref="Y795:Z795"/>
    <mergeCell ref="AB795:AC795"/>
    <mergeCell ref="AD795:AE795"/>
    <mergeCell ref="AF795:AH795"/>
    <mergeCell ref="AI795:AK795"/>
    <mergeCell ref="C795:D795"/>
    <mergeCell ref="E795:F795"/>
    <mergeCell ref="G795:H795"/>
    <mergeCell ref="I795:M795"/>
    <mergeCell ref="N795:O795"/>
    <mergeCell ref="P795:Q795"/>
    <mergeCell ref="R795:S795"/>
    <mergeCell ref="AP797:AQ797"/>
    <mergeCell ref="AR797:AS797"/>
    <mergeCell ref="AT797:AU797"/>
    <mergeCell ref="AV797:AX797"/>
    <mergeCell ref="AY797:BA797"/>
    <mergeCell ref="AL796:AM796"/>
    <mergeCell ref="AN796:AO796"/>
    <mergeCell ref="AP796:AQ796"/>
    <mergeCell ref="AR796:AS796"/>
    <mergeCell ref="AT796:AU796"/>
    <mergeCell ref="AV796:AX796"/>
    <mergeCell ref="AY796:BA796"/>
    <mergeCell ref="C797:D797"/>
    <mergeCell ref="E797:F797"/>
    <mergeCell ref="G797:H797"/>
    <mergeCell ref="I797:M797"/>
    <mergeCell ref="N797:O797"/>
    <mergeCell ref="P797:Q797"/>
    <mergeCell ref="R797:S797"/>
    <mergeCell ref="AL798:AM798"/>
    <mergeCell ref="AN798:AO798"/>
    <mergeCell ref="AP798:AQ798"/>
    <mergeCell ref="AR798:AS798"/>
    <mergeCell ref="AT798:AU798"/>
    <mergeCell ref="AV798:AX798"/>
    <mergeCell ref="AY798:BA798"/>
    <mergeCell ref="T798:U798"/>
    <mergeCell ref="V798:X798"/>
    <mergeCell ref="Y798:Z798"/>
    <mergeCell ref="AB798:AC798"/>
    <mergeCell ref="AD798:AE798"/>
    <mergeCell ref="AF798:AH798"/>
    <mergeCell ref="AI798:AK798"/>
    <mergeCell ref="C798:D798"/>
    <mergeCell ref="E798:F798"/>
    <mergeCell ref="G798:H798"/>
    <mergeCell ref="I798:M798"/>
    <mergeCell ref="N798:O798"/>
    <mergeCell ref="P798:Q798"/>
    <mergeCell ref="R798:S798"/>
    <mergeCell ref="AL799:AM799"/>
    <mergeCell ref="AN799:AO799"/>
    <mergeCell ref="AP799:AQ799"/>
    <mergeCell ref="AR799:AS799"/>
    <mergeCell ref="AT799:AU799"/>
    <mergeCell ref="AV799:AX799"/>
    <mergeCell ref="AY799:BA799"/>
    <mergeCell ref="T799:U799"/>
    <mergeCell ref="V799:X799"/>
    <mergeCell ref="Y799:Z799"/>
    <mergeCell ref="AB799:AC799"/>
    <mergeCell ref="AD799:AE799"/>
    <mergeCell ref="AF799:AH799"/>
    <mergeCell ref="AI799:AK799"/>
    <mergeCell ref="C799:D799"/>
    <mergeCell ref="E799:F799"/>
    <mergeCell ref="G799:H799"/>
    <mergeCell ref="I799:M799"/>
    <mergeCell ref="N799:O799"/>
    <mergeCell ref="P799:Q799"/>
    <mergeCell ref="R799:S799"/>
    <mergeCell ref="AL802:AM802"/>
    <mergeCell ref="AN802:AO802"/>
    <mergeCell ref="T802:U802"/>
    <mergeCell ref="V802:X802"/>
    <mergeCell ref="Y802:Z802"/>
    <mergeCell ref="AB802:AC802"/>
    <mergeCell ref="AD802:AE802"/>
    <mergeCell ref="AF802:AH802"/>
    <mergeCell ref="AI802:AK802"/>
    <mergeCell ref="AL803:AM803"/>
    <mergeCell ref="AN803:AO803"/>
    <mergeCell ref="T803:U803"/>
    <mergeCell ref="V803:X803"/>
    <mergeCell ref="Y803:Z803"/>
    <mergeCell ref="AB803:AC803"/>
    <mergeCell ref="AD803:AE803"/>
    <mergeCell ref="AF803:AH803"/>
    <mergeCell ref="AI803:AK803"/>
    <mergeCell ref="AL800:AM800"/>
    <mergeCell ref="AN800:AO800"/>
    <mergeCell ref="AP800:AQ800"/>
    <mergeCell ref="AR800:AS800"/>
    <mergeCell ref="AT800:AU800"/>
    <mergeCell ref="AV800:AX800"/>
    <mergeCell ref="AY800:BA800"/>
    <mergeCell ref="T800:U800"/>
    <mergeCell ref="V800:X800"/>
    <mergeCell ref="Y800:Z800"/>
    <mergeCell ref="AB800:AC800"/>
    <mergeCell ref="AD800:AE800"/>
    <mergeCell ref="AF800:AH800"/>
    <mergeCell ref="AI800:AK800"/>
    <mergeCell ref="C800:D800"/>
    <mergeCell ref="E800:F800"/>
    <mergeCell ref="G800:H800"/>
    <mergeCell ref="I800:M800"/>
    <mergeCell ref="N800:O800"/>
    <mergeCell ref="P800:Q800"/>
    <mergeCell ref="R800:S800"/>
    <mergeCell ref="T801:U801"/>
    <mergeCell ref="V801:X801"/>
    <mergeCell ref="Y801:Z801"/>
    <mergeCell ref="AB801:AC801"/>
    <mergeCell ref="AD801:AE801"/>
    <mergeCell ref="AF801:AH801"/>
    <mergeCell ref="AI801:AK801"/>
    <mergeCell ref="AL801:AM801"/>
    <mergeCell ref="AN801:AO801"/>
    <mergeCell ref="AP801:AQ801"/>
    <mergeCell ref="AR801:AS801"/>
    <mergeCell ref="AT801:AU801"/>
    <mergeCell ref="AV801:AX801"/>
    <mergeCell ref="AY801:BA801"/>
    <mergeCell ref="C803:D803"/>
    <mergeCell ref="E803:F803"/>
    <mergeCell ref="G803:H803"/>
    <mergeCell ref="I803:M803"/>
    <mergeCell ref="N803:O803"/>
    <mergeCell ref="P803:Q803"/>
    <mergeCell ref="R803:S803"/>
    <mergeCell ref="AT803:AU803"/>
    <mergeCell ref="AV803:AX803"/>
    <mergeCell ref="AP802:AQ802"/>
    <mergeCell ref="AR802:AS802"/>
    <mergeCell ref="AT802:AU802"/>
    <mergeCell ref="AV802:AX802"/>
    <mergeCell ref="AY802:BA802"/>
    <mergeCell ref="AP803:AQ803"/>
    <mergeCell ref="AR803:AS803"/>
    <mergeCell ref="AY803:BA803"/>
    <mergeCell ref="T805:U805"/>
    <mergeCell ref="V805:X805"/>
    <mergeCell ref="Y805:Z805"/>
    <mergeCell ref="AB805:AC805"/>
    <mergeCell ref="AD805:AE805"/>
    <mergeCell ref="AF805:AH805"/>
    <mergeCell ref="AI805:AK805"/>
    <mergeCell ref="C805:D805"/>
    <mergeCell ref="E805:F805"/>
    <mergeCell ref="G805:H805"/>
    <mergeCell ref="I805:M805"/>
    <mergeCell ref="N805:O805"/>
    <mergeCell ref="P805:Q805"/>
    <mergeCell ref="R805:S805"/>
    <mergeCell ref="AL806:AM806"/>
    <mergeCell ref="AN806:AO806"/>
    <mergeCell ref="T806:U806"/>
    <mergeCell ref="V806:X806"/>
    <mergeCell ref="Y806:Z806"/>
    <mergeCell ref="AB806:AC806"/>
    <mergeCell ref="AD806:AE806"/>
    <mergeCell ref="AF806:AH806"/>
    <mergeCell ref="AI806:AK806"/>
    <mergeCell ref="C801:D801"/>
    <mergeCell ref="E801:F801"/>
    <mergeCell ref="G801:H801"/>
    <mergeCell ref="I801:M801"/>
    <mergeCell ref="N801:O801"/>
    <mergeCell ref="P801:Q801"/>
    <mergeCell ref="R801:S801"/>
    <mergeCell ref="C802:D802"/>
    <mergeCell ref="E802:F802"/>
    <mergeCell ref="G802:H802"/>
    <mergeCell ref="I802:M802"/>
    <mergeCell ref="N802:O802"/>
    <mergeCell ref="P802:Q802"/>
    <mergeCell ref="R802:S802"/>
    <mergeCell ref="AL804:AM804"/>
    <mergeCell ref="AN804:AO804"/>
    <mergeCell ref="AP804:AQ804"/>
    <mergeCell ref="AR804:AS804"/>
    <mergeCell ref="AT804:AU804"/>
    <mergeCell ref="AV804:AX804"/>
    <mergeCell ref="AY804:BA804"/>
    <mergeCell ref="T804:U804"/>
    <mergeCell ref="V804:X804"/>
    <mergeCell ref="Y804:Z804"/>
    <mergeCell ref="AB804:AC804"/>
    <mergeCell ref="AD804:AE804"/>
    <mergeCell ref="AF804:AH804"/>
    <mergeCell ref="AI804:AK804"/>
    <mergeCell ref="C804:D804"/>
    <mergeCell ref="E804:F804"/>
    <mergeCell ref="G804:H804"/>
    <mergeCell ref="I804:M804"/>
    <mergeCell ref="N804:O804"/>
    <mergeCell ref="P804:Q804"/>
    <mergeCell ref="R804:S804"/>
    <mergeCell ref="AP806:AQ806"/>
    <mergeCell ref="AR806:AS806"/>
    <mergeCell ref="AT806:AU806"/>
    <mergeCell ref="AV806:AX806"/>
    <mergeCell ref="AY806:BA806"/>
    <mergeCell ref="AL805:AM805"/>
    <mergeCell ref="AN805:AO805"/>
    <mergeCell ref="AP805:AQ805"/>
    <mergeCell ref="AR805:AS805"/>
    <mergeCell ref="AT805:AU805"/>
    <mergeCell ref="AV805:AX805"/>
    <mergeCell ref="AY805:BA805"/>
    <mergeCell ref="C806:D806"/>
    <mergeCell ref="E806:F806"/>
    <mergeCell ref="G806:H806"/>
    <mergeCell ref="I806:M806"/>
    <mergeCell ref="N806:O806"/>
    <mergeCell ref="P806:Q806"/>
    <mergeCell ref="R806:S806"/>
    <mergeCell ref="AL807:AM807"/>
    <mergeCell ref="AN807:AO807"/>
    <mergeCell ref="AP807:AQ807"/>
    <mergeCell ref="AR807:AS807"/>
    <mergeCell ref="AT807:AU807"/>
    <mergeCell ref="AV807:AX807"/>
    <mergeCell ref="AY807:BA807"/>
    <mergeCell ref="T807:U807"/>
    <mergeCell ref="V807:X807"/>
    <mergeCell ref="Y807:Z807"/>
    <mergeCell ref="AB807:AC807"/>
    <mergeCell ref="AD807:AE807"/>
    <mergeCell ref="AF807:AH807"/>
    <mergeCell ref="AI807:AK807"/>
    <mergeCell ref="C807:D807"/>
    <mergeCell ref="E807:F807"/>
    <mergeCell ref="G807:H807"/>
    <mergeCell ref="I807:M807"/>
    <mergeCell ref="N807:O807"/>
    <mergeCell ref="P807:Q807"/>
    <mergeCell ref="R807:S807"/>
    <mergeCell ref="AL808:AM808"/>
    <mergeCell ref="AN808:AO808"/>
    <mergeCell ref="AP808:AQ808"/>
    <mergeCell ref="AR808:AS808"/>
    <mergeCell ref="AT808:AU808"/>
    <mergeCell ref="AV808:AX808"/>
    <mergeCell ref="AY808:BA808"/>
    <mergeCell ref="T808:U808"/>
    <mergeCell ref="V808:X808"/>
    <mergeCell ref="Y808:Z808"/>
    <mergeCell ref="AB808:AC808"/>
    <mergeCell ref="AD808:AE808"/>
    <mergeCell ref="AF808:AH808"/>
    <mergeCell ref="AI808:AK808"/>
    <mergeCell ref="C808:D808"/>
    <mergeCell ref="E808:F808"/>
    <mergeCell ref="G808:H808"/>
    <mergeCell ref="I808:M808"/>
    <mergeCell ref="N808:O808"/>
    <mergeCell ref="P808:Q808"/>
    <mergeCell ref="R808:S808"/>
    <mergeCell ref="AL820:AM820"/>
    <mergeCell ref="AN820:AO820"/>
    <mergeCell ref="T820:U820"/>
    <mergeCell ref="V820:X820"/>
    <mergeCell ref="Y820:Z820"/>
    <mergeCell ref="AB820:AC820"/>
    <mergeCell ref="AD820:AE820"/>
    <mergeCell ref="AF820:AH820"/>
    <mergeCell ref="AI820:AK820"/>
    <mergeCell ref="AL821:AM821"/>
    <mergeCell ref="AN821:AO821"/>
    <mergeCell ref="T821:U821"/>
    <mergeCell ref="V821:X821"/>
    <mergeCell ref="Y821:Z821"/>
    <mergeCell ref="AB821:AC821"/>
    <mergeCell ref="AD821:AE821"/>
    <mergeCell ref="AF821:AH821"/>
    <mergeCell ref="AI821:AK821"/>
    <mergeCell ref="AL818:AM818"/>
    <mergeCell ref="AN818:AO818"/>
    <mergeCell ref="AP818:AQ818"/>
    <mergeCell ref="AR818:AS818"/>
    <mergeCell ref="AT818:AU818"/>
    <mergeCell ref="AV818:AX818"/>
    <mergeCell ref="AY818:BA818"/>
    <mergeCell ref="T818:U818"/>
    <mergeCell ref="V818:X818"/>
    <mergeCell ref="Y818:Z818"/>
    <mergeCell ref="AB818:AC818"/>
    <mergeCell ref="AD818:AE818"/>
    <mergeCell ref="AF818:AH818"/>
    <mergeCell ref="AI818:AK818"/>
    <mergeCell ref="C818:D818"/>
    <mergeCell ref="E818:F818"/>
    <mergeCell ref="G818:H818"/>
    <mergeCell ref="I818:M818"/>
    <mergeCell ref="N818:O818"/>
    <mergeCell ref="P818:Q818"/>
    <mergeCell ref="R818:S818"/>
    <mergeCell ref="T819:U819"/>
    <mergeCell ref="V819:X819"/>
    <mergeCell ref="Y819:Z819"/>
    <mergeCell ref="AB819:AC819"/>
    <mergeCell ref="AD819:AE819"/>
    <mergeCell ref="AF819:AH819"/>
    <mergeCell ref="AI819:AK819"/>
    <mergeCell ref="AL819:AM819"/>
    <mergeCell ref="AN819:AO819"/>
    <mergeCell ref="AP819:AQ819"/>
    <mergeCell ref="AR819:AS819"/>
    <mergeCell ref="AT819:AU819"/>
    <mergeCell ref="AV819:AX819"/>
    <mergeCell ref="AY819:BA819"/>
    <mergeCell ref="C821:D821"/>
    <mergeCell ref="E821:F821"/>
    <mergeCell ref="G821:H821"/>
    <mergeCell ref="I821:M821"/>
    <mergeCell ref="N821:O821"/>
    <mergeCell ref="P821:Q821"/>
    <mergeCell ref="R821:S821"/>
    <mergeCell ref="AT821:AU821"/>
    <mergeCell ref="AV821:AX821"/>
    <mergeCell ref="AP820:AQ820"/>
    <mergeCell ref="AR820:AS820"/>
    <mergeCell ref="AT820:AU820"/>
    <mergeCell ref="AV820:AX820"/>
    <mergeCell ref="AY820:BA820"/>
    <mergeCell ref="AP821:AQ821"/>
    <mergeCell ref="AR821:AS821"/>
    <mergeCell ref="AY821:BA821"/>
    <mergeCell ref="T823:U823"/>
    <mergeCell ref="V823:X823"/>
    <mergeCell ref="Y823:Z823"/>
    <mergeCell ref="AB823:AC823"/>
    <mergeCell ref="AD823:AE823"/>
    <mergeCell ref="AF823:AH823"/>
    <mergeCell ref="AI823:AK823"/>
    <mergeCell ref="C823:D823"/>
    <mergeCell ref="E823:F823"/>
    <mergeCell ref="G823:H823"/>
    <mergeCell ref="I823:M823"/>
    <mergeCell ref="N823:O823"/>
    <mergeCell ref="P823:Q823"/>
    <mergeCell ref="R823:S823"/>
    <mergeCell ref="AL824:AM824"/>
    <mergeCell ref="AN824:AO824"/>
    <mergeCell ref="T824:U824"/>
    <mergeCell ref="V824:X824"/>
    <mergeCell ref="Y824:Z824"/>
    <mergeCell ref="AB824:AC824"/>
    <mergeCell ref="AD824:AE824"/>
    <mergeCell ref="AF824:AH824"/>
    <mergeCell ref="AI824:AK824"/>
    <mergeCell ref="C824:D824"/>
    <mergeCell ref="E824:F824"/>
    <mergeCell ref="G824:H824"/>
    <mergeCell ref="I824:M824"/>
    <mergeCell ref="N824:O824"/>
    <mergeCell ref="P824:Q824"/>
    <mergeCell ref="R824:S824"/>
    <mergeCell ref="C825:D825"/>
    <mergeCell ref="E825:F825"/>
    <mergeCell ref="G825:H825"/>
    <mergeCell ref="I825:M825"/>
    <mergeCell ref="N825:O825"/>
    <mergeCell ref="P825:Q825"/>
    <mergeCell ref="R825:S825"/>
    <mergeCell ref="AL825:AM825"/>
    <mergeCell ref="AN825:AO825"/>
    <mergeCell ref="AP825:AQ825"/>
    <mergeCell ref="AR825:AS825"/>
    <mergeCell ref="AT825:AU825"/>
    <mergeCell ref="AV825:AX825"/>
    <mergeCell ref="AY825:BA825"/>
    <mergeCell ref="T825:U825"/>
    <mergeCell ref="V825:X825"/>
    <mergeCell ref="Y825:Z825"/>
    <mergeCell ref="AB825:AC825"/>
    <mergeCell ref="AD825:AE825"/>
    <mergeCell ref="AF825:AH825"/>
    <mergeCell ref="AI825:AK825"/>
    <mergeCell ref="C819:D819"/>
    <mergeCell ref="E819:F819"/>
    <mergeCell ref="G819:H819"/>
    <mergeCell ref="I819:M819"/>
    <mergeCell ref="N819:O819"/>
    <mergeCell ref="P819:Q819"/>
    <mergeCell ref="R819:S819"/>
    <mergeCell ref="C820:D820"/>
    <mergeCell ref="E820:F820"/>
    <mergeCell ref="G820:H820"/>
    <mergeCell ref="I820:M820"/>
    <mergeCell ref="N820:O820"/>
    <mergeCell ref="P820:Q820"/>
    <mergeCell ref="R820:S820"/>
    <mergeCell ref="AL822:AM822"/>
    <mergeCell ref="AN822:AO822"/>
    <mergeCell ref="AP822:AQ822"/>
    <mergeCell ref="AR822:AS822"/>
    <mergeCell ref="AT822:AU822"/>
    <mergeCell ref="AV822:AX822"/>
    <mergeCell ref="AY822:BA822"/>
    <mergeCell ref="T822:U822"/>
    <mergeCell ref="V822:X822"/>
    <mergeCell ref="Y822:Z822"/>
    <mergeCell ref="AB822:AC822"/>
    <mergeCell ref="AD822:AE822"/>
    <mergeCell ref="AF822:AH822"/>
    <mergeCell ref="AI822:AK822"/>
    <mergeCell ref="C822:D822"/>
    <mergeCell ref="E822:F822"/>
    <mergeCell ref="G822:H822"/>
    <mergeCell ref="I822:M822"/>
    <mergeCell ref="N822:O822"/>
    <mergeCell ref="P822:Q822"/>
    <mergeCell ref="R822:S822"/>
    <mergeCell ref="AP824:AQ824"/>
    <mergeCell ref="AR824:AS824"/>
    <mergeCell ref="AT824:AU824"/>
    <mergeCell ref="AV824:AX824"/>
    <mergeCell ref="AY824:BA824"/>
    <mergeCell ref="AL823:AM823"/>
    <mergeCell ref="AN823:AO823"/>
    <mergeCell ref="AP823:AQ823"/>
    <mergeCell ref="AR823:AS823"/>
    <mergeCell ref="AT823:AU823"/>
    <mergeCell ref="AV823:AX823"/>
    <mergeCell ref="AY823:BA823"/>
    <mergeCell ref="AL811:AM811"/>
    <mergeCell ref="AN811:AO811"/>
    <mergeCell ref="T811:U811"/>
    <mergeCell ref="V811:X811"/>
    <mergeCell ref="Y811:Z811"/>
    <mergeCell ref="AB811:AC811"/>
    <mergeCell ref="AD811:AE811"/>
    <mergeCell ref="AF811:AH811"/>
    <mergeCell ref="AI811:AK811"/>
    <mergeCell ref="AL812:AM812"/>
    <mergeCell ref="AN812:AO812"/>
    <mergeCell ref="T812:U812"/>
    <mergeCell ref="V812:X812"/>
    <mergeCell ref="Y812:Z812"/>
    <mergeCell ref="AB812:AC812"/>
    <mergeCell ref="AD812:AE812"/>
    <mergeCell ref="AF812:AH812"/>
    <mergeCell ref="AI812:AK812"/>
    <mergeCell ref="AL809:AM809"/>
    <mergeCell ref="AN809:AO809"/>
    <mergeCell ref="AP809:AQ809"/>
    <mergeCell ref="AR809:AS809"/>
    <mergeCell ref="AT809:AU809"/>
    <mergeCell ref="AV809:AX809"/>
    <mergeCell ref="AY809:BA809"/>
    <mergeCell ref="T809:U809"/>
    <mergeCell ref="V809:X809"/>
    <mergeCell ref="Y809:Z809"/>
    <mergeCell ref="AB809:AC809"/>
    <mergeCell ref="AD809:AE809"/>
    <mergeCell ref="AF809:AH809"/>
    <mergeCell ref="AI809:AK809"/>
    <mergeCell ref="C809:D809"/>
    <mergeCell ref="E809:F809"/>
    <mergeCell ref="G809:H809"/>
    <mergeCell ref="I809:M809"/>
    <mergeCell ref="N809:O809"/>
    <mergeCell ref="P809:Q809"/>
    <mergeCell ref="R809:S809"/>
    <mergeCell ref="T810:U810"/>
    <mergeCell ref="V810:X810"/>
    <mergeCell ref="Y810:Z810"/>
    <mergeCell ref="AB810:AC810"/>
    <mergeCell ref="AD810:AE810"/>
    <mergeCell ref="AF810:AH810"/>
    <mergeCell ref="AI810:AK810"/>
    <mergeCell ref="AL810:AM810"/>
    <mergeCell ref="AN810:AO810"/>
    <mergeCell ref="AP810:AQ810"/>
    <mergeCell ref="AR810:AS810"/>
    <mergeCell ref="AT810:AU810"/>
    <mergeCell ref="AV810:AX810"/>
    <mergeCell ref="AY810:BA810"/>
    <mergeCell ref="C812:D812"/>
    <mergeCell ref="E812:F812"/>
    <mergeCell ref="G812:H812"/>
    <mergeCell ref="I812:M812"/>
    <mergeCell ref="N812:O812"/>
    <mergeCell ref="P812:Q812"/>
    <mergeCell ref="R812:S812"/>
    <mergeCell ref="AT812:AU812"/>
    <mergeCell ref="AV812:AX812"/>
    <mergeCell ref="AP811:AQ811"/>
    <mergeCell ref="AR811:AS811"/>
    <mergeCell ref="AT811:AU811"/>
    <mergeCell ref="AV811:AX811"/>
    <mergeCell ref="AY811:BA811"/>
    <mergeCell ref="AP812:AQ812"/>
    <mergeCell ref="AR812:AS812"/>
    <mergeCell ref="AY812:BA812"/>
    <mergeCell ref="T814:U814"/>
    <mergeCell ref="V814:X814"/>
    <mergeCell ref="Y814:Z814"/>
    <mergeCell ref="AB814:AC814"/>
    <mergeCell ref="AD814:AE814"/>
    <mergeCell ref="AF814:AH814"/>
    <mergeCell ref="AI814:AK814"/>
    <mergeCell ref="C814:D814"/>
    <mergeCell ref="E814:F814"/>
    <mergeCell ref="G814:H814"/>
    <mergeCell ref="I814:M814"/>
    <mergeCell ref="N814:O814"/>
    <mergeCell ref="P814:Q814"/>
    <mergeCell ref="R814:S814"/>
    <mergeCell ref="AL815:AM815"/>
    <mergeCell ref="AN815:AO815"/>
    <mergeCell ref="T815:U815"/>
    <mergeCell ref="V815:X815"/>
    <mergeCell ref="Y815:Z815"/>
    <mergeCell ref="AB815:AC815"/>
    <mergeCell ref="AD815:AE815"/>
    <mergeCell ref="AF815:AH815"/>
    <mergeCell ref="AI815:AK815"/>
    <mergeCell ref="C810:D810"/>
    <mergeCell ref="E810:F810"/>
    <mergeCell ref="G810:H810"/>
    <mergeCell ref="I810:M810"/>
    <mergeCell ref="N810:O810"/>
    <mergeCell ref="P810:Q810"/>
    <mergeCell ref="R810:S810"/>
    <mergeCell ref="C811:D811"/>
    <mergeCell ref="E811:F811"/>
    <mergeCell ref="G811:H811"/>
    <mergeCell ref="I811:M811"/>
    <mergeCell ref="N811:O811"/>
    <mergeCell ref="P811:Q811"/>
    <mergeCell ref="R811:S811"/>
    <mergeCell ref="AL813:AM813"/>
    <mergeCell ref="AN813:AO813"/>
    <mergeCell ref="AP813:AQ813"/>
    <mergeCell ref="AR813:AS813"/>
    <mergeCell ref="AT813:AU813"/>
    <mergeCell ref="AV813:AX813"/>
    <mergeCell ref="AY813:BA813"/>
    <mergeCell ref="T813:U813"/>
    <mergeCell ref="V813:X813"/>
    <mergeCell ref="Y813:Z813"/>
    <mergeCell ref="AB813:AC813"/>
    <mergeCell ref="AD813:AE813"/>
    <mergeCell ref="AF813:AH813"/>
    <mergeCell ref="AI813:AK813"/>
    <mergeCell ref="C813:D813"/>
    <mergeCell ref="E813:F813"/>
    <mergeCell ref="G813:H813"/>
    <mergeCell ref="I813:M813"/>
    <mergeCell ref="N813:O813"/>
    <mergeCell ref="P813:Q813"/>
    <mergeCell ref="R813:S813"/>
    <mergeCell ref="AP815:AQ815"/>
    <mergeCell ref="AR815:AS815"/>
    <mergeCell ref="AT815:AU815"/>
    <mergeCell ref="AV815:AX815"/>
    <mergeCell ref="AY815:BA815"/>
    <mergeCell ref="AL814:AM814"/>
    <mergeCell ref="AN814:AO814"/>
    <mergeCell ref="AP814:AQ814"/>
    <mergeCell ref="AR814:AS814"/>
    <mergeCell ref="AT814:AU814"/>
    <mergeCell ref="AV814:AX814"/>
    <mergeCell ref="AY814:BA814"/>
    <mergeCell ref="C815:D815"/>
    <mergeCell ref="E815:F815"/>
    <mergeCell ref="G815:H815"/>
    <mergeCell ref="I815:M815"/>
    <mergeCell ref="N815:O815"/>
    <mergeCell ref="P815:Q815"/>
    <mergeCell ref="R815:S815"/>
    <mergeCell ref="AL816:AM816"/>
    <mergeCell ref="AN816:AO816"/>
    <mergeCell ref="AP816:AQ816"/>
    <mergeCell ref="AR816:AS816"/>
    <mergeCell ref="AT816:AU816"/>
    <mergeCell ref="AV816:AX816"/>
    <mergeCell ref="AY816:BA816"/>
    <mergeCell ref="T816:U816"/>
    <mergeCell ref="V816:X816"/>
    <mergeCell ref="Y816:Z816"/>
    <mergeCell ref="AB816:AC816"/>
    <mergeCell ref="AD816:AE816"/>
    <mergeCell ref="AF816:AH816"/>
    <mergeCell ref="AI816:AK816"/>
    <mergeCell ref="C816:D816"/>
    <mergeCell ref="E816:F816"/>
    <mergeCell ref="G816:H816"/>
    <mergeCell ref="I816:M816"/>
    <mergeCell ref="N816:O816"/>
    <mergeCell ref="P816:Q816"/>
    <mergeCell ref="R816:S816"/>
    <mergeCell ref="AL817:AM817"/>
    <mergeCell ref="AN817:AO817"/>
    <mergeCell ref="AP817:AQ817"/>
    <mergeCell ref="AR817:AS817"/>
    <mergeCell ref="AT817:AU817"/>
    <mergeCell ref="AV817:AX817"/>
    <mergeCell ref="AY817:BA817"/>
    <mergeCell ref="T817:U817"/>
    <mergeCell ref="V817:X817"/>
    <mergeCell ref="Y817:Z817"/>
    <mergeCell ref="AB817:AC817"/>
    <mergeCell ref="AD817:AE817"/>
    <mergeCell ref="AF817:AH817"/>
    <mergeCell ref="AI817:AK817"/>
    <mergeCell ref="C817:D817"/>
    <mergeCell ref="E817:F817"/>
    <mergeCell ref="G817:H817"/>
    <mergeCell ref="I817:M817"/>
    <mergeCell ref="N817:O817"/>
    <mergeCell ref="P817:Q817"/>
    <mergeCell ref="R817:S817"/>
    <mergeCell ref="AL712:AM712"/>
    <mergeCell ref="AN712:AO712"/>
    <mergeCell ref="T712:U712"/>
    <mergeCell ref="V712:X712"/>
    <mergeCell ref="Y712:Z712"/>
    <mergeCell ref="AB712:AC712"/>
    <mergeCell ref="AD712:AE712"/>
    <mergeCell ref="AF712:AH712"/>
    <mergeCell ref="AI712:AK712"/>
    <mergeCell ref="AL713:AM713"/>
    <mergeCell ref="AN713:AO713"/>
    <mergeCell ref="T713:U713"/>
    <mergeCell ref="V713:X713"/>
    <mergeCell ref="Y713:Z713"/>
    <mergeCell ref="AB713:AC713"/>
    <mergeCell ref="AD713:AE713"/>
    <mergeCell ref="AF713:AH713"/>
    <mergeCell ref="AI713:AK713"/>
    <mergeCell ref="AL710:AM710"/>
    <mergeCell ref="AN710:AO710"/>
    <mergeCell ref="AP710:AQ710"/>
    <mergeCell ref="AR710:AS710"/>
    <mergeCell ref="AT710:AU710"/>
    <mergeCell ref="AV710:AX710"/>
    <mergeCell ref="AY710:BA710"/>
    <mergeCell ref="T710:U710"/>
    <mergeCell ref="V710:X710"/>
    <mergeCell ref="Y710:Z710"/>
    <mergeCell ref="AB710:AC710"/>
    <mergeCell ref="AD710:AE710"/>
    <mergeCell ref="AF710:AH710"/>
    <mergeCell ref="AI710:AK710"/>
    <mergeCell ref="C710:D710"/>
    <mergeCell ref="E710:F710"/>
    <mergeCell ref="G710:H710"/>
    <mergeCell ref="I710:M710"/>
    <mergeCell ref="N710:O710"/>
    <mergeCell ref="P710:Q710"/>
    <mergeCell ref="R710:S710"/>
    <mergeCell ref="T711:U711"/>
    <mergeCell ref="V711:X711"/>
    <mergeCell ref="Y711:Z711"/>
    <mergeCell ref="AB711:AC711"/>
    <mergeCell ref="AD711:AE711"/>
    <mergeCell ref="AF711:AH711"/>
    <mergeCell ref="AI711:AK711"/>
    <mergeCell ref="AL711:AM711"/>
    <mergeCell ref="AN711:AO711"/>
    <mergeCell ref="AP711:AQ711"/>
    <mergeCell ref="AR711:AS711"/>
    <mergeCell ref="AT711:AU711"/>
    <mergeCell ref="AV711:AX711"/>
    <mergeCell ref="AY711:BA711"/>
    <mergeCell ref="C713:D713"/>
    <mergeCell ref="E713:F713"/>
    <mergeCell ref="G713:H713"/>
    <mergeCell ref="I713:M713"/>
    <mergeCell ref="N713:O713"/>
    <mergeCell ref="P713:Q713"/>
    <mergeCell ref="R713:S713"/>
    <mergeCell ref="AT713:AU713"/>
    <mergeCell ref="AV713:AX713"/>
    <mergeCell ref="AP712:AQ712"/>
    <mergeCell ref="AR712:AS712"/>
    <mergeCell ref="AT712:AU712"/>
    <mergeCell ref="AV712:AX712"/>
    <mergeCell ref="AY712:BA712"/>
    <mergeCell ref="AP713:AQ713"/>
    <mergeCell ref="AR713:AS713"/>
    <mergeCell ref="AY713:BA713"/>
    <mergeCell ref="T715:U715"/>
    <mergeCell ref="V715:X715"/>
    <mergeCell ref="Y715:Z715"/>
    <mergeCell ref="AB715:AC715"/>
    <mergeCell ref="AD715:AE715"/>
    <mergeCell ref="AF715:AH715"/>
    <mergeCell ref="AI715:AK715"/>
    <mergeCell ref="C715:D715"/>
    <mergeCell ref="E715:F715"/>
    <mergeCell ref="G715:H715"/>
    <mergeCell ref="I715:M715"/>
    <mergeCell ref="N715:O715"/>
    <mergeCell ref="P715:Q715"/>
    <mergeCell ref="R715:S715"/>
    <mergeCell ref="AL716:AM716"/>
    <mergeCell ref="AN716:AO716"/>
    <mergeCell ref="T716:U716"/>
    <mergeCell ref="V716:X716"/>
    <mergeCell ref="Y716:Z716"/>
    <mergeCell ref="AB716:AC716"/>
    <mergeCell ref="AD716:AE716"/>
    <mergeCell ref="AF716:AH716"/>
    <mergeCell ref="AI716:AK716"/>
    <mergeCell ref="C711:D711"/>
    <mergeCell ref="E711:F711"/>
    <mergeCell ref="G711:H711"/>
    <mergeCell ref="I711:M711"/>
    <mergeCell ref="N711:O711"/>
    <mergeCell ref="P711:Q711"/>
    <mergeCell ref="R711:S711"/>
    <mergeCell ref="C712:D712"/>
    <mergeCell ref="E712:F712"/>
    <mergeCell ref="G712:H712"/>
    <mergeCell ref="I712:M712"/>
    <mergeCell ref="N712:O712"/>
    <mergeCell ref="P712:Q712"/>
    <mergeCell ref="R712:S712"/>
    <mergeCell ref="AL714:AM714"/>
    <mergeCell ref="AN714:AO714"/>
    <mergeCell ref="AP714:AQ714"/>
    <mergeCell ref="AR714:AS714"/>
    <mergeCell ref="AT714:AU714"/>
    <mergeCell ref="AV714:AX714"/>
    <mergeCell ref="AY714:BA714"/>
    <mergeCell ref="T714:U714"/>
    <mergeCell ref="V714:X714"/>
    <mergeCell ref="Y714:Z714"/>
    <mergeCell ref="AB714:AC714"/>
    <mergeCell ref="AD714:AE714"/>
    <mergeCell ref="AF714:AH714"/>
    <mergeCell ref="AI714:AK714"/>
    <mergeCell ref="C714:D714"/>
    <mergeCell ref="E714:F714"/>
    <mergeCell ref="G714:H714"/>
    <mergeCell ref="I714:M714"/>
    <mergeCell ref="N714:O714"/>
    <mergeCell ref="P714:Q714"/>
    <mergeCell ref="R714:S714"/>
    <mergeCell ref="AP716:AQ716"/>
    <mergeCell ref="AR716:AS716"/>
    <mergeCell ref="AT716:AU716"/>
    <mergeCell ref="AV716:AX716"/>
    <mergeCell ref="AY716:BA716"/>
    <mergeCell ref="AL715:AM715"/>
    <mergeCell ref="AN715:AO715"/>
    <mergeCell ref="AP715:AQ715"/>
    <mergeCell ref="AR715:AS715"/>
    <mergeCell ref="AT715:AU715"/>
    <mergeCell ref="AV715:AX715"/>
    <mergeCell ref="AY715:BA715"/>
    <mergeCell ref="C716:D716"/>
    <mergeCell ref="E716:F716"/>
    <mergeCell ref="G716:H716"/>
    <mergeCell ref="I716:M716"/>
    <mergeCell ref="N716:O716"/>
    <mergeCell ref="P716:Q716"/>
    <mergeCell ref="R716:S716"/>
    <mergeCell ref="AL717:AM717"/>
    <mergeCell ref="AN717:AO717"/>
    <mergeCell ref="AP717:AQ717"/>
    <mergeCell ref="AR717:AS717"/>
    <mergeCell ref="AT717:AU717"/>
    <mergeCell ref="AV717:AX717"/>
    <mergeCell ref="AY717:BA717"/>
    <mergeCell ref="T717:U717"/>
    <mergeCell ref="V717:X717"/>
    <mergeCell ref="Y717:Z717"/>
    <mergeCell ref="AB717:AC717"/>
    <mergeCell ref="AD717:AE717"/>
    <mergeCell ref="AF717:AH717"/>
    <mergeCell ref="AI717:AK717"/>
    <mergeCell ref="C717:D717"/>
    <mergeCell ref="E717:F717"/>
    <mergeCell ref="G717:H717"/>
    <mergeCell ref="I717:M717"/>
    <mergeCell ref="N717:O717"/>
    <mergeCell ref="P717:Q717"/>
    <mergeCell ref="R717:S717"/>
    <mergeCell ref="AL718:AM718"/>
    <mergeCell ref="AN718:AO718"/>
    <mergeCell ref="AP718:AQ718"/>
    <mergeCell ref="AR718:AS718"/>
    <mergeCell ref="AT718:AU718"/>
    <mergeCell ref="AV718:AX718"/>
    <mergeCell ref="AY718:BA718"/>
    <mergeCell ref="T718:U718"/>
    <mergeCell ref="V718:X718"/>
    <mergeCell ref="Y718:Z718"/>
    <mergeCell ref="AB718:AC718"/>
    <mergeCell ref="AD718:AE718"/>
    <mergeCell ref="AF718:AH718"/>
    <mergeCell ref="AI718:AK718"/>
    <mergeCell ref="C718:D718"/>
    <mergeCell ref="E718:F718"/>
    <mergeCell ref="G718:H718"/>
    <mergeCell ref="I718:M718"/>
    <mergeCell ref="N718:O718"/>
    <mergeCell ref="P718:Q718"/>
    <mergeCell ref="R718:S718"/>
    <mergeCell ref="AL721:AM721"/>
    <mergeCell ref="AN721:AO721"/>
    <mergeCell ref="T721:U721"/>
    <mergeCell ref="V721:X721"/>
    <mergeCell ref="Y721:Z721"/>
    <mergeCell ref="AB721:AC721"/>
    <mergeCell ref="AD721:AE721"/>
    <mergeCell ref="AF721:AH721"/>
    <mergeCell ref="AI721:AK721"/>
    <mergeCell ref="AL722:AM722"/>
    <mergeCell ref="AN722:AO722"/>
    <mergeCell ref="T722:U722"/>
    <mergeCell ref="V722:X722"/>
    <mergeCell ref="Y722:Z722"/>
    <mergeCell ref="AB722:AC722"/>
    <mergeCell ref="AD722:AE722"/>
    <mergeCell ref="AF722:AH722"/>
    <mergeCell ref="AI722:AK722"/>
    <mergeCell ref="AL719:AM719"/>
    <mergeCell ref="AN719:AO719"/>
    <mergeCell ref="AP719:AQ719"/>
    <mergeCell ref="AR719:AS719"/>
    <mergeCell ref="AT719:AU719"/>
    <mergeCell ref="AV719:AX719"/>
    <mergeCell ref="AY719:BA719"/>
    <mergeCell ref="T719:U719"/>
    <mergeCell ref="V719:X719"/>
    <mergeCell ref="Y719:Z719"/>
    <mergeCell ref="AB719:AC719"/>
    <mergeCell ref="AD719:AE719"/>
    <mergeCell ref="AF719:AH719"/>
    <mergeCell ref="AI719:AK719"/>
    <mergeCell ref="C719:D719"/>
    <mergeCell ref="E719:F719"/>
    <mergeCell ref="G719:H719"/>
    <mergeCell ref="I719:M719"/>
    <mergeCell ref="N719:O719"/>
    <mergeCell ref="P719:Q719"/>
    <mergeCell ref="R719:S719"/>
    <mergeCell ref="T720:U720"/>
    <mergeCell ref="V720:X720"/>
    <mergeCell ref="Y720:Z720"/>
    <mergeCell ref="AB720:AC720"/>
    <mergeCell ref="AD720:AE720"/>
    <mergeCell ref="AF720:AH720"/>
    <mergeCell ref="AI720:AK720"/>
    <mergeCell ref="AL720:AM720"/>
    <mergeCell ref="AN720:AO720"/>
    <mergeCell ref="AP720:AQ720"/>
    <mergeCell ref="AR720:AS720"/>
    <mergeCell ref="AT720:AU720"/>
    <mergeCell ref="AV720:AX720"/>
    <mergeCell ref="AY720:BA720"/>
    <mergeCell ref="C722:D722"/>
    <mergeCell ref="E722:F722"/>
    <mergeCell ref="G722:H722"/>
    <mergeCell ref="I722:M722"/>
    <mergeCell ref="N722:O722"/>
    <mergeCell ref="P722:Q722"/>
    <mergeCell ref="R722:S722"/>
    <mergeCell ref="AT722:AU722"/>
    <mergeCell ref="AV722:AX722"/>
    <mergeCell ref="AP721:AQ721"/>
    <mergeCell ref="AR721:AS721"/>
    <mergeCell ref="AT721:AU721"/>
    <mergeCell ref="AV721:AX721"/>
    <mergeCell ref="AY721:BA721"/>
    <mergeCell ref="AP722:AQ722"/>
    <mergeCell ref="AR722:AS722"/>
    <mergeCell ref="AY722:BA722"/>
    <mergeCell ref="T724:U724"/>
    <mergeCell ref="V724:X724"/>
    <mergeCell ref="Y724:Z724"/>
    <mergeCell ref="AB724:AC724"/>
    <mergeCell ref="AD724:AE724"/>
    <mergeCell ref="AF724:AH724"/>
    <mergeCell ref="AI724:AK724"/>
    <mergeCell ref="C724:D724"/>
    <mergeCell ref="E724:F724"/>
    <mergeCell ref="G724:H724"/>
    <mergeCell ref="I724:M724"/>
    <mergeCell ref="N724:O724"/>
    <mergeCell ref="P724:Q724"/>
    <mergeCell ref="R724:S724"/>
    <mergeCell ref="AL725:AM725"/>
    <mergeCell ref="AN725:AO725"/>
    <mergeCell ref="T725:U725"/>
    <mergeCell ref="V725:X725"/>
    <mergeCell ref="Y725:Z725"/>
    <mergeCell ref="AB725:AC725"/>
    <mergeCell ref="AD725:AE725"/>
    <mergeCell ref="AF725:AH725"/>
    <mergeCell ref="AI725:AK725"/>
    <mergeCell ref="C720:D720"/>
    <mergeCell ref="E720:F720"/>
    <mergeCell ref="G720:H720"/>
    <mergeCell ref="I720:M720"/>
    <mergeCell ref="N720:O720"/>
    <mergeCell ref="P720:Q720"/>
    <mergeCell ref="R720:S720"/>
    <mergeCell ref="C721:D721"/>
    <mergeCell ref="E721:F721"/>
    <mergeCell ref="G721:H721"/>
    <mergeCell ref="I721:M721"/>
    <mergeCell ref="N721:O721"/>
    <mergeCell ref="P721:Q721"/>
    <mergeCell ref="R721:S721"/>
    <mergeCell ref="AL723:AM723"/>
    <mergeCell ref="AN723:AO723"/>
    <mergeCell ref="AP723:AQ723"/>
    <mergeCell ref="AR723:AS723"/>
    <mergeCell ref="AT723:AU723"/>
    <mergeCell ref="AV723:AX723"/>
    <mergeCell ref="AY723:BA723"/>
    <mergeCell ref="T723:U723"/>
    <mergeCell ref="V723:X723"/>
    <mergeCell ref="Y723:Z723"/>
    <mergeCell ref="AB723:AC723"/>
    <mergeCell ref="AD723:AE723"/>
    <mergeCell ref="AF723:AH723"/>
    <mergeCell ref="AI723:AK723"/>
    <mergeCell ref="C723:D723"/>
    <mergeCell ref="E723:F723"/>
    <mergeCell ref="G723:H723"/>
    <mergeCell ref="I723:M723"/>
    <mergeCell ref="N723:O723"/>
    <mergeCell ref="P723:Q723"/>
    <mergeCell ref="R723:S723"/>
    <mergeCell ref="AP725:AQ725"/>
    <mergeCell ref="AR725:AS725"/>
    <mergeCell ref="AT725:AU725"/>
    <mergeCell ref="AV725:AX725"/>
    <mergeCell ref="AY725:BA725"/>
    <mergeCell ref="AL724:AM724"/>
    <mergeCell ref="AN724:AO724"/>
    <mergeCell ref="AP724:AQ724"/>
    <mergeCell ref="AR724:AS724"/>
    <mergeCell ref="AT724:AU724"/>
    <mergeCell ref="AV724:AX724"/>
    <mergeCell ref="AY724:BA724"/>
    <mergeCell ref="C725:D725"/>
    <mergeCell ref="E725:F725"/>
    <mergeCell ref="G725:H725"/>
    <mergeCell ref="I725:M725"/>
    <mergeCell ref="N725:O725"/>
    <mergeCell ref="P725:Q725"/>
    <mergeCell ref="R725:S725"/>
    <mergeCell ref="AL726:AM726"/>
    <mergeCell ref="AN726:AO726"/>
    <mergeCell ref="AP726:AQ726"/>
    <mergeCell ref="AR726:AS726"/>
    <mergeCell ref="AT726:AU726"/>
    <mergeCell ref="AV726:AX726"/>
    <mergeCell ref="AY726:BA726"/>
    <mergeCell ref="T726:U726"/>
    <mergeCell ref="V726:X726"/>
    <mergeCell ref="Y726:Z726"/>
    <mergeCell ref="AB726:AC726"/>
    <mergeCell ref="AD726:AE726"/>
    <mergeCell ref="AF726:AH726"/>
    <mergeCell ref="AI726:AK726"/>
    <mergeCell ref="C726:D726"/>
    <mergeCell ref="E726:F726"/>
    <mergeCell ref="G726:H726"/>
    <mergeCell ref="I726:M726"/>
    <mergeCell ref="N726:O726"/>
    <mergeCell ref="P726:Q726"/>
    <mergeCell ref="R726:S726"/>
    <mergeCell ref="AL727:AM727"/>
    <mergeCell ref="AN727:AO727"/>
    <mergeCell ref="AP727:AQ727"/>
    <mergeCell ref="AR727:AS727"/>
    <mergeCell ref="AT727:AU727"/>
    <mergeCell ref="AV727:AX727"/>
    <mergeCell ref="AY727:BA727"/>
    <mergeCell ref="T727:U727"/>
    <mergeCell ref="V727:X727"/>
    <mergeCell ref="Y727:Z727"/>
    <mergeCell ref="AB727:AC727"/>
    <mergeCell ref="AD727:AE727"/>
    <mergeCell ref="AF727:AH727"/>
    <mergeCell ref="AI727:AK727"/>
    <mergeCell ref="C727:D727"/>
    <mergeCell ref="E727:F727"/>
    <mergeCell ref="G727:H727"/>
    <mergeCell ref="I727:M727"/>
    <mergeCell ref="N727:O727"/>
    <mergeCell ref="P727:Q727"/>
    <mergeCell ref="R727:S727"/>
    <mergeCell ref="AL730:AM730"/>
    <mergeCell ref="AN730:AO730"/>
    <mergeCell ref="T730:U730"/>
    <mergeCell ref="V730:X730"/>
    <mergeCell ref="Y730:Z730"/>
    <mergeCell ref="AB730:AC730"/>
    <mergeCell ref="AD730:AE730"/>
    <mergeCell ref="AF730:AH730"/>
    <mergeCell ref="AI730:AK730"/>
    <mergeCell ref="AL731:AM731"/>
    <mergeCell ref="AN731:AO731"/>
    <mergeCell ref="T731:U731"/>
    <mergeCell ref="V731:X731"/>
    <mergeCell ref="Y731:Z731"/>
    <mergeCell ref="AB731:AC731"/>
    <mergeCell ref="AD731:AE731"/>
    <mergeCell ref="AF731:AH731"/>
    <mergeCell ref="AI731:AK731"/>
    <mergeCell ref="AL728:AM728"/>
    <mergeCell ref="AN728:AO728"/>
    <mergeCell ref="AP728:AQ728"/>
    <mergeCell ref="AR728:AS728"/>
    <mergeCell ref="AT728:AU728"/>
    <mergeCell ref="AV728:AX728"/>
    <mergeCell ref="AY728:BA728"/>
    <mergeCell ref="T728:U728"/>
    <mergeCell ref="V728:X728"/>
    <mergeCell ref="Y728:Z728"/>
    <mergeCell ref="AB728:AC728"/>
    <mergeCell ref="AD728:AE728"/>
    <mergeCell ref="AF728:AH728"/>
    <mergeCell ref="AI728:AK728"/>
    <mergeCell ref="C728:D728"/>
    <mergeCell ref="E728:F728"/>
    <mergeCell ref="G728:H728"/>
    <mergeCell ref="I728:M728"/>
    <mergeCell ref="N728:O728"/>
    <mergeCell ref="P728:Q728"/>
    <mergeCell ref="R728:S728"/>
    <mergeCell ref="T729:U729"/>
    <mergeCell ref="V729:X729"/>
    <mergeCell ref="Y729:Z729"/>
    <mergeCell ref="AB729:AC729"/>
    <mergeCell ref="AD729:AE729"/>
    <mergeCell ref="AF729:AH729"/>
    <mergeCell ref="AI729:AK729"/>
    <mergeCell ref="AL729:AM729"/>
    <mergeCell ref="AN729:AO729"/>
    <mergeCell ref="AP729:AQ729"/>
    <mergeCell ref="AR729:AS729"/>
    <mergeCell ref="AT729:AU729"/>
    <mergeCell ref="AV729:AX729"/>
    <mergeCell ref="AY729:BA729"/>
    <mergeCell ref="C731:D731"/>
    <mergeCell ref="E731:F731"/>
    <mergeCell ref="G731:H731"/>
    <mergeCell ref="I731:M731"/>
    <mergeCell ref="N731:O731"/>
    <mergeCell ref="P731:Q731"/>
    <mergeCell ref="R731:S731"/>
    <mergeCell ref="AT731:AU731"/>
    <mergeCell ref="AV731:AX731"/>
    <mergeCell ref="AP730:AQ730"/>
    <mergeCell ref="AR730:AS730"/>
    <mergeCell ref="AT730:AU730"/>
    <mergeCell ref="AV730:AX730"/>
    <mergeCell ref="AY730:BA730"/>
    <mergeCell ref="AP731:AQ731"/>
    <mergeCell ref="AR731:AS731"/>
    <mergeCell ref="AY731:BA731"/>
    <mergeCell ref="T733:U733"/>
    <mergeCell ref="V733:X733"/>
    <mergeCell ref="Y733:Z733"/>
    <mergeCell ref="AB733:AC733"/>
    <mergeCell ref="AD733:AE733"/>
    <mergeCell ref="AF733:AH733"/>
    <mergeCell ref="AI733:AK733"/>
    <mergeCell ref="C733:D733"/>
    <mergeCell ref="E733:F733"/>
    <mergeCell ref="G733:H733"/>
    <mergeCell ref="I733:M733"/>
    <mergeCell ref="N733:O733"/>
    <mergeCell ref="P733:Q733"/>
    <mergeCell ref="R733:S733"/>
    <mergeCell ref="AL734:AM734"/>
    <mergeCell ref="AN734:AO734"/>
    <mergeCell ref="T734:U734"/>
    <mergeCell ref="V734:X734"/>
    <mergeCell ref="Y734:Z734"/>
    <mergeCell ref="AB734:AC734"/>
    <mergeCell ref="AD734:AE734"/>
    <mergeCell ref="AF734:AH734"/>
    <mergeCell ref="AI734:AK734"/>
    <mergeCell ref="C729:D729"/>
    <mergeCell ref="E729:F729"/>
    <mergeCell ref="G729:H729"/>
    <mergeCell ref="I729:M729"/>
    <mergeCell ref="N729:O729"/>
    <mergeCell ref="P729:Q729"/>
    <mergeCell ref="R729:S729"/>
    <mergeCell ref="C730:D730"/>
    <mergeCell ref="E730:F730"/>
    <mergeCell ref="G730:H730"/>
    <mergeCell ref="I730:M730"/>
    <mergeCell ref="N730:O730"/>
    <mergeCell ref="P730:Q730"/>
    <mergeCell ref="R730:S730"/>
    <mergeCell ref="AL732:AM732"/>
    <mergeCell ref="AN732:AO732"/>
    <mergeCell ref="AP732:AQ732"/>
    <mergeCell ref="AR732:AS732"/>
    <mergeCell ref="AT732:AU732"/>
    <mergeCell ref="AV732:AX732"/>
    <mergeCell ref="AY732:BA732"/>
    <mergeCell ref="T732:U732"/>
    <mergeCell ref="V732:X732"/>
    <mergeCell ref="Y732:Z732"/>
    <mergeCell ref="AB732:AC732"/>
    <mergeCell ref="AD732:AE732"/>
    <mergeCell ref="AF732:AH732"/>
    <mergeCell ref="AI732:AK732"/>
    <mergeCell ref="C732:D732"/>
    <mergeCell ref="E732:F732"/>
    <mergeCell ref="G732:H732"/>
    <mergeCell ref="I732:M732"/>
    <mergeCell ref="N732:O732"/>
    <mergeCell ref="P732:Q732"/>
    <mergeCell ref="R732:S732"/>
    <mergeCell ref="AP734:AQ734"/>
    <mergeCell ref="AR734:AS734"/>
    <mergeCell ref="AT734:AU734"/>
    <mergeCell ref="AV734:AX734"/>
    <mergeCell ref="AY734:BA734"/>
    <mergeCell ref="AL733:AM733"/>
    <mergeCell ref="AN733:AO733"/>
    <mergeCell ref="AP733:AQ733"/>
    <mergeCell ref="AR733:AS733"/>
    <mergeCell ref="AT733:AU733"/>
    <mergeCell ref="AV733:AX733"/>
    <mergeCell ref="AY733:BA733"/>
    <mergeCell ref="C734:D734"/>
    <mergeCell ref="E734:F734"/>
    <mergeCell ref="G734:H734"/>
    <mergeCell ref="I734:M734"/>
    <mergeCell ref="N734:O734"/>
    <mergeCell ref="P734:Q734"/>
    <mergeCell ref="R734:S734"/>
    <mergeCell ref="AL735:AM735"/>
    <mergeCell ref="AN735:AO735"/>
    <mergeCell ref="AP735:AQ735"/>
    <mergeCell ref="AR735:AS735"/>
    <mergeCell ref="AT735:AU735"/>
    <mergeCell ref="AV735:AX735"/>
    <mergeCell ref="AY735:BA735"/>
    <mergeCell ref="T735:U735"/>
    <mergeCell ref="V735:X735"/>
    <mergeCell ref="Y735:Z735"/>
    <mergeCell ref="AB735:AC735"/>
    <mergeCell ref="AD735:AE735"/>
    <mergeCell ref="AF735:AH735"/>
    <mergeCell ref="AI735:AK735"/>
    <mergeCell ref="C735:D735"/>
    <mergeCell ref="E735:F735"/>
    <mergeCell ref="G735:H735"/>
    <mergeCell ref="I735:M735"/>
    <mergeCell ref="N735:O735"/>
    <mergeCell ref="P735:Q735"/>
    <mergeCell ref="R735:S735"/>
    <mergeCell ref="AL736:AM736"/>
    <mergeCell ref="AN736:AO736"/>
    <mergeCell ref="AP736:AQ736"/>
    <mergeCell ref="AR736:AS736"/>
    <mergeCell ref="AT736:AU736"/>
    <mergeCell ref="AV736:AX736"/>
    <mergeCell ref="AY736:BA736"/>
    <mergeCell ref="T736:U736"/>
    <mergeCell ref="V736:X736"/>
    <mergeCell ref="Y736:Z736"/>
    <mergeCell ref="AB736:AC736"/>
    <mergeCell ref="AD736:AE736"/>
    <mergeCell ref="AF736:AH736"/>
    <mergeCell ref="AI736:AK736"/>
    <mergeCell ref="C736:D736"/>
    <mergeCell ref="E736:F736"/>
    <mergeCell ref="G736:H736"/>
    <mergeCell ref="I736:M736"/>
    <mergeCell ref="N736:O736"/>
    <mergeCell ref="P736:Q736"/>
    <mergeCell ref="R736:S736"/>
    <mergeCell ref="AL739:AM739"/>
    <mergeCell ref="AN739:AO739"/>
    <mergeCell ref="T739:U739"/>
    <mergeCell ref="V739:X739"/>
    <mergeCell ref="Y739:Z739"/>
    <mergeCell ref="AB739:AC739"/>
    <mergeCell ref="AD739:AE739"/>
    <mergeCell ref="AF739:AH739"/>
    <mergeCell ref="AI739:AK739"/>
    <mergeCell ref="AL740:AM740"/>
    <mergeCell ref="AN740:AO740"/>
    <mergeCell ref="T740:U740"/>
    <mergeCell ref="V740:X740"/>
    <mergeCell ref="Y740:Z740"/>
    <mergeCell ref="AB740:AC740"/>
    <mergeCell ref="AD740:AE740"/>
    <mergeCell ref="AF740:AH740"/>
    <mergeCell ref="AI740:AK740"/>
    <mergeCell ref="AL737:AM737"/>
    <mergeCell ref="AN737:AO737"/>
    <mergeCell ref="AP737:AQ737"/>
    <mergeCell ref="AR737:AS737"/>
    <mergeCell ref="AT737:AU737"/>
    <mergeCell ref="AV737:AX737"/>
    <mergeCell ref="AY737:BA737"/>
    <mergeCell ref="T737:U737"/>
    <mergeCell ref="V737:X737"/>
    <mergeCell ref="Y737:Z737"/>
    <mergeCell ref="AB737:AC737"/>
    <mergeCell ref="AD737:AE737"/>
    <mergeCell ref="AF737:AH737"/>
    <mergeCell ref="AI737:AK737"/>
    <mergeCell ref="C737:D737"/>
    <mergeCell ref="E737:F737"/>
    <mergeCell ref="G737:H737"/>
    <mergeCell ref="I737:M737"/>
    <mergeCell ref="N737:O737"/>
    <mergeCell ref="P737:Q737"/>
    <mergeCell ref="R737:S737"/>
    <mergeCell ref="T738:U738"/>
    <mergeCell ref="V738:X738"/>
    <mergeCell ref="Y738:Z738"/>
    <mergeCell ref="AB738:AC738"/>
    <mergeCell ref="AD738:AE738"/>
    <mergeCell ref="AF738:AH738"/>
    <mergeCell ref="AI738:AK738"/>
    <mergeCell ref="AL738:AM738"/>
    <mergeCell ref="AN738:AO738"/>
    <mergeCell ref="AP738:AQ738"/>
    <mergeCell ref="AR738:AS738"/>
    <mergeCell ref="AT738:AU738"/>
    <mergeCell ref="AV738:AX738"/>
    <mergeCell ref="AY738:BA738"/>
    <mergeCell ref="C740:D740"/>
    <mergeCell ref="E740:F740"/>
    <mergeCell ref="G740:H740"/>
    <mergeCell ref="I740:M740"/>
    <mergeCell ref="N740:O740"/>
    <mergeCell ref="P740:Q740"/>
    <mergeCell ref="R740:S740"/>
    <mergeCell ref="AT740:AU740"/>
    <mergeCell ref="AV740:AX740"/>
    <mergeCell ref="AP739:AQ739"/>
    <mergeCell ref="AR739:AS739"/>
    <mergeCell ref="AT739:AU739"/>
    <mergeCell ref="AV739:AX739"/>
    <mergeCell ref="AY739:BA739"/>
    <mergeCell ref="AP740:AQ740"/>
    <mergeCell ref="AR740:AS740"/>
    <mergeCell ref="AY740:BA740"/>
    <mergeCell ref="T742:U742"/>
    <mergeCell ref="V742:X742"/>
    <mergeCell ref="Y742:Z742"/>
    <mergeCell ref="AB742:AC742"/>
    <mergeCell ref="AD742:AE742"/>
    <mergeCell ref="AF742:AH742"/>
    <mergeCell ref="AI742:AK742"/>
    <mergeCell ref="C742:D742"/>
    <mergeCell ref="E742:F742"/>
    <mergeCell ref="G742:H742"/>
    <mergeCell ref="I742:M742"/>
    <mergeCell ref="N742:O742"/>
    <mergeCell ref="P742:Q742"/>
    <mergeCell ref="R742:S742"/>
    <mergeCell ref="AL743:AM743"/>
    <mergeCell ref="AN743:AO743"/>
    <mergeCell ref="T743:U743"/>
    <mergeCell ref="V743:X743"/>
    <mergeCell ref="Y743:Z743"/>
    <mergeCell ref="AB743:AC743"/>
    <mergeCell ref="AD743:AE743"/>
    <mergeCell ref="AF743:AH743"/>
    <mergeCell ref="AI743:AK743"/>
    <mergeCell ref="C738:D738"/>
    <mergeCell ref="E738:F738"/>
    <mergeCell ref="G738:H738"/>
    <mergeCell ref="I738:M738"/>
    <mergeCell ref="N738:O738"/>
    <mergeCell ref="P738:Q738"/>
    <mergeCell ref="R738:S738"/>
    <mergeCell ref="C739:D739"/>
    <mergeCell ref="E739:F739"/>
    <mergeCell ref="G739:H739"/>
    <mergeCell ref="I739:M739"/>
    <mergeCell ref="N739:O739"/>
    <mergeCell ref="P739:Q739"/>
    <mergeCell ref="R739:S739"/>
    <mergeCell ref="AL741:AM741"/>
    <mergeCell ref="AN741:AO741"/>
    <mergeCell ref="AP741:AQ741"/>
    <mergeCell ref="AR741:AS741"/>
    <mergeCell ref="AT741:AU741"/>
    <mergeCell ref="AV741:AX741"/>
    <mergeCell ref="AY741:BA741"/>
    <mergeCell ref="T741:U741"/>
    <mergeCell ref="V741:X741"/>
    <mergeCell ref="Y741:Z741"/>
    <mergeCell ref="AB741:AC741"/>
    <mergeCell ref="AD741:AE741"/>
    <mergeCell ref="AF741:AH741"/>
    <mergeCell ref="AI741:AK741"/>
    <mergeCell ref="C741:D741"/>
    <mergeCell ref="E741:F741"/>
    <mergeCell ref="G741:H741"/>
    <mergeCell ref="I741:M741"/>
    <mergeCell ref="N741:O741"/>
    <mergeCell ref="P741:Q741"/>
    <mergeCell ref="R741:S741"/>
    <mergeCell ref="AP743:AQ743"/>
    <mergeCell ref="AR743:AS743"/>
    <mergeCell ref="AT743:AU743"/>
    <mergeCell ref="AV743:AX743"/>
    <mergeCell ref="AY743:BA743"/>
    <mergeCell ref="AL742:AM742"/>
    <mergeCell ref="AN742:AO742"/>
    <mergeCell ref="AP742:AQ742"/>
    <mergeCell ref="AR742:AS742"/>
    <mergeCell ref="AT742:AU742"/>
    <mergeCell ref="AV742:AX742"/>
    <mergeCell ref="AY742:BA742"/>
    <mergeCell ref="C743:D743"/>
    <mergeCell ref="E743:F743"/>
    <mergeCell ref="G743:H743"/>
    <mergeCell ref="I743:M743"/>
    <mergeCell ref="N743:O743"/>
    <mergeCell ref="P743:Q743"/>
    <mergeCell ref="R743:S743"/>
    <mergeCell ref="AL744:AM744"/>
    <mergeCell ref="AN744:AO744"/>
    <mergeCell ref="AP744:AQ744"/>
    <mergeCell ref="AR744:AS744"/>
    <mergeCell ref="AT744:AU744"/>
    <mergeCell ref="AV744:AX744"/>
    <mergeCell ref="AY744:BA744"/>
    <mergeCell ref="T744:U744"/>
    <mergeCell ref="V744:X744"/>
    <mergeCell ref="Y744:Z744"/>
    <mergeCell ref="AB744:AC744"/>
    <mergeCell ref="AD744:AE744"/>
    <mergeCell ref="AF744:AH744"/>
    <mergeCell ref="AI744:AK744"/>
    <mergeCell ref="C744:D744"/>
    <mergeCell ref="E744:F744"/>
    <mergeCell ref="G744:H744"/>
    <mergeCell ref="I744:M744"/>
    <mergeCell ref="N744:O744"/>
    <mergeCell ref="P744:Q744"/>
    <mergeCell ref="R744:S744"/>
    <mergeCell ref="AL745:AM745"/>
    <mergeCell ref="AN745:AO745"/>
    <mergeCell ref="AP745:AQ745"/>
    <mergeCell ref="AR745:AS745"/>
    <mergeCell ref="AT745:AU745"/>
    <mergeCell ref="AV745:AX745"/>
    <mergeCell ref="AY745:BA745"/>
    <mergeCell ref="T745:U745"/>
    <mergeCell ref="V745:X745"/>
    <mergeCell ref="Y745:Z745"/>
    <mergeCell ref="AB745:AC745"/>
    <mergeCell ref="AD745:AE745"/>
    <mergeCell ref="AF745:AH745"/>
    <mergeCell ref="AI745:AK745"/>
    <mergeCell ref="C745:D745"/>
    <mergeCell ref="E745:F745"/>
    <mergeCell ref="G745:H745"/>
    <mergeCell ref="I745:M745"/>
    <mergeCell ref="N745:O745"/>
    <mergeCell ref="P745:Q745"/>
    <mergeCell ref="R745:S745"/>
    <mergeCell ref="AL748:AM748"/>
    <mergeCell ref="AN748:AO748"/>
    <mergeCell ref="T748:U748"/>
    <mergeCell ref="V748:X748"/>
    <mergeCell ref="Y748:Z748"/>
    <mergeCell ref="AB748:AC748"/>
    <mergeCell ref="AD748:AE748"/>
    <mergeCell ref="AF748:AH748"/>
    <mergeCell ref="AI748:AK748"/>
    <mergeCell ref="AL749:AM749"/>
    <mergeCell ref="AN749:AO749"/>
    <mergeCell ref="T749:U749"/>
    <mergeCell ref="V749:X749"/>
    <mergeCell ref="Y749:Z749"/>
    <mergeCell ref="AB749:AC749"/>
    <mergeCell ref="AD749:AE749"/>
    <mergeCell ref="AF749:AH749"/>
    <mergeCell ref="AI749:AK749"/>
    <mergeCell ref="AL746:AM746"/>
    <mergeCell ref="AN746:AO746"/>
    <mergeCell ref="AP746:AQ746"/>
    <mergeCell ref="AR746:AS746"/>
    <mergeCell ref="AT746:AU746"/>
    <mergeCell ref="AV746:AX746"/>
    <mergeCell ref="AY746:BA746"/>
    <mergeCell ref="T746:U746"/>
    <mergeCell ref="V746:X746"/>
    <mergeCell ref="Y746:Z746"/>
    <mergeCell ref="AB746:AC746"/>
    <mergeCell ref="AD746:AE746"/>
    <mergeCell ref="AF746:AH746"/>
    <mergeCell ref="AI746:AK746"/>
    <mergeCell ref="C746:D746"/>
    <mergeCell ref="E746:F746"/>
    <mergeCell ref="G746:H746"/>
    <mergeCell ref="I746:M746"/>
    <mergeCell ref="N746:O746"/>
    <mergeCell ref="P746:Q746"/>
    <mergeCell ref="R746:S746"/>
    <mergeCell ref="T747:U747"/>
    <mergeCell ref="V747:X747"/>
    <mergeCell ref="Y747:Z747"/>
    <mergeCell ref="AB747:AC747"/>
    <mergeCell ref="AD747:AE747"/>
    <mergeCell ref="AF747:AH747"/>
    <mergeCell ref="AI747:AK747"/>
    <mergeCell ref="AL747:AM747"/>
    <mergeCell ref="AN747:AO747"/>
    <mergeCell ref="AP747:AQ747"/>
    <mergeCell ref="AR747:AS747"/>
    <mergeCell ref="AT747:AU747"/>
    <mergeCell ref="AV747:AX747"/>
    <mergeCell ref="AY747:BA747"/>
    <mergeCell ref="C749:D749"/>
    <mergeCell ref="E749:F749"/>
    <mergeCell ref="G749:H749"/>
    <mergeCell ref="I749:M749"/>
    <mergeCell ref="N749:O749"/>
    <mergeCell ref="P749:Q749"/>
    <mergeCell ref="R749:S749"/>
    <mergeCell ref="AT749:AU749"/>
    <mergeCell ref="AV749:AX749"/>
    <mergeCell ref="AP748:AQ748"/>
    <mergeCell ref="AR748:AS748"/>
    <mergeCell ref="AT748:AU748"/>
    <mergeCell ref="AV748:AX748"/>
    <mergeCell ref="AY748:BA748"/>
    <mergeCell ref="AP749:AQ749"/>
    <mergeCell ref="AR749:AS749"/>
    <mergeCell ref="AY749:BA749"/>
    <mergeCell ref="T751:U751"/>
    <mergeCell ref="V751:X751"/>
    <mergeCell ref="Y751:Z751"/>
    <mergeCell ref="AB751:AC751"/>
    <mergeCell ref="AD751:AE751"/>
    <mergeCell ref="AF751:AH751"/>
    <mergeCell ref="AI751:AK751"/>
    <mergeCell ref="C751:D751"/>
    <mergeCell ref="E751:F751"/>
    <mergeCell ref="G751:H751"/>
    <mergeCell ref="I751:M751"/>
    <mergeCell ref="N751:O751"/>
    <mergeCell ref="P751:Q751"/>
    <mergeCell ref="R751:S751"/>
    <mergeCell ref="AL752:AM752"/>
    <mergeCell ref="AN752:AO752"/>
    <mergeCell ref="T752:U752"/>
    <mergeCell ref="V752:X752"/>
    <mergeCell ref="Y752:Z752"/>
    <mergeCell ref="AB752:AC752"/>
    <mergeCell ref="AD752:AE752"/>
    <mergeCell ref="AF752:AH752"/>
    <mergeCell ref="AI752:AK752"/>
    <mergeCell ref="C747:D747"/>
    <mergeCell ref="E747:F747"/>
    <mergeCell ref="G747:H747"/>
    <mergeCell ref="I747:M747"/>
    <mergeCell ref="N747:O747"/>
    <mergeCell ref="P747:Q747"/>
    <mergeCell ref="R747:S747"/>
    <mergeCell ref="C748:D748"/>
    <mergeCell ref="E748:F748"/>
    <mergeCell ref="G748:H748"/>
    <mergeCell ref="I748:M748"/>
    <mergeCell ref="N748:O748"/>
    <mergeCell ref="P748:Q748"/>
    <mergeCell ref="R748:S748"/>
    <mergeCell ref="AL750:AM750"/>
    <mergeCell ref="AN750:AO750"/>
    <mergeCell ref="AP750:AQ750"/>
    <mergeCell ref="AR750:AS750"/>
    <mergeCell ref="AT750:AU750"/>
    <mergeCell ref="AV750:AX750"/>
    <mergeCell ref="AY750:BA750"/>
    <mergeCell ref="T750:U750"/>
    <mergeCell ref="V750:X750"/>
    <mergeCell ref="Y750:Z750"/>
    <mergeCell ref="AB750:AC750"/>
    <mergeCell ref="AD750:AE750"/>
    <mergeCell ref="AF750:AH750"/>
    <mergeCell ref="AI750:AK750"/>
    <mergeCell ref="C750:D750"/>
    <mergeCell ref="E750:F750"/>
    <mergeCell ref="G750:H750"/>
    <mergeCell ref="I750:M750"/>
    <mergeCell ref="N750:O750"/>
    <mergeCell ref="P750:Q750"/>
    <mergeCell ref="R750:S750"/>
    <mergeCell ref="AP752:AQ752"/>
    <mergeCell ref="AR752:AS752"/>
    <mergeCell ref="AT752:AU752"/>
    <mergeCell ref="AV752:AX752"/>
    <mergeCell ref="AY752:BA752"/>
    <mergeCell ref="AL751:AM751"/>
    <mergeCell ref="AN751:AO751"/>
    <mergeCell ref="AP751:AQ751"/>
    <mergeCell ref="AR751:AS751"/>
    <mergeCell ref="AT751:AU751"/>
    <mergeCell ref="AV751:AX751"/>
    <mergeCell ref="AY751:BA751"/>
    <mergeCell ref="C752:D752"/>
    <mergeCell ref="E752:F752"/>
    <mergeCell ref="G752:H752"/>
    <mergeCell ref="I752:M752"/>
    <mergeCell ref="N752:O752"/>
    <mergeCell ref="P752:Q752"/>
    <mergeCell ref="R752:S752"/>
    <mergeCell ref="AL753:AM753"/>
    <mergeCell ref="AN753:AO753"/>
    <mergeCell ref="AP753:AQ753"/>
    <mergeCell ref="AR753:AS753"/>
    <mergeCell ref="AT753:AU753"/>
    <mergeCell ref="AV753:AX753"/>
    <mergeCell ref="AY753:BA753"/>
    <mergeCell ref="T753:U753"/>
    <mergeCell ref="V753:X753"/>
    <mergeCell ref="Y753:Z753"/>
    <mergeCell ref="AB753:AC753"/>
    <mergeCell ref="AD753:AE753"/>
    <mergeCell ref="AF753:AH753"/>
    <mergeCell ref="AI753:AK753"/>
    <mergeCell ref="C753:D753"/>
    <mergeCell ref="E753:F753"/>
    <mergeCell ref="G753:H753"/>
    <mergeCell ref="I753:M753"/>
    <mergeCell ref="N753:O753"/>
    <mergeCell ref="P753:Q753"/>
    <mergeCell ref="R753:S753"/>
    <mergeCell ref="AL754:AM754"/>
    <mergeCell ref="AN754:AO754"/>
    <mergeCell ref="AP754:AQ754"/>
    <mergeCell ref="AR754:AS754"/>
    <mergeCell ref="AT754:AU754"/>
    <mergeCell ref="AV754:AX754"/>
    <mergeCell ref="AY754:BA754"/>
    <mergeCell ref="T754:U754"/>
    <mergeCell ref="V754:X754"/>
    <mergeCell ref="Y754:Z754"/>
    <mergeCell ref="AB754:AC754"/>
    <mergeCell ref="AD754:AE754"/>
    <mergeCell ref="AF754:AH754"/>
    <mergeCell ref="AI754:AK754"/>
    <mergeCell ref="C754:D754"/>
    <mergeCell ref="E754:F754"/>
    <mergeCell ref="G754:H754"/>
    <mergeCell ref="I754:M754"/>
    <mergeCell ref="N754:O754"/>
    <mergeCell ref="P754:Q754"/>
    <mergeCell ref="R754:S754"/>
    <mergeCell ref="AL757:AM757"/>
    <mergeCell ref="AN757:AO757"/>
    <mergeCell ref="T757:U757"/>
    <mergeCell ref="V757:X757"/>
    <mergeCell ref="Y757:Z757"/>
    <mergeCell ref="AB757:AC757"/>
    <mergeCell ref="AD757:AE757"/>
    <mergeCell ref="AF757:AH757"/>
    <mergeCell ref="AI757:AK757"/>
    <mergeCell ref="AL758:AM758"/>
    <mergeCell ref="AN758:AO758"/>
    <mergeCell ref="T758:U758"/>
    <mergeCell ref="V758:X758"/>
    <mergeCell ref="Y758:Z758"/>
    <mergeCell ref="AB758:AC758"/>
    <mergeCell ref="AD758:AE758"/>
    <mergeCell ref="AF758:AH758"/>
    <mergeCell ref="AI758:AK758"/>
    <mergeCell ref="AL755:AM755"/>
    <mergeCell ref="AN755:AO755"/>
    <mergeCell ref="AP755:AQ755"/>
    <mergeCell ref="AR755:AS755"/>
    <mergeCell ref="AT755:AU755"/>
    <mergeCell ref="AV755:AX755"/>
    <mergeCell ref="AY755:BA755"/>
    <mergeCell ref="T755:U755"/>
    <mergeCell ref="V755:X755"/>
    <mergeCell ref="Y755:Z755"/>
    <mergeCell ref="AB755:AC755"/>
    <mergeCell ref="AD755:AE755"/>
    <mergeCell ref="AF755:AH755"/>
    <mergeCell ref="AI755:AK755"/>
    <mergeCell ref="C755:D755"/>
    <mergeCell ref="E755:F755"/>
    <mergeCell ref="G755:H755"/>
    <mergeCell ref="I755:M755"/>
    <mergeCell ref="N755:O755"/>
    <mergeCell ref="P755:Q755"/>
    <mergeCell ref="R755:S755"/>
    <mergeCell ref="T756:U756"/>
    <mergeCell ref="V756:X756"/>
    <mergeCell ref="Y756:Z756"/>
    <mergeCell ref="AB756:AC756"/>
    <mergeCell ref="AD756:AE756"/>
    <mergeCell ref="AF756:AH756"/>
    <mergeCell ref="AI756:AK756"/>
    <mergeCell ref="AL756:AM756"/>
    <mergeCell ref="AN756:AO756"/>
    <mergeCell ref="AP756:AQ756"/>
    <mergeCell ref="AR756:AS756"/>
    <mergeCell ref="AT756:AU756"/>
    <mergeCell ref="AV756:AX756"/>
    <mergeCell ref="AY756:BA756"/>
    <mergeCell ref="C758:D758"/>
    <mergeCell ref="E758:F758"/>
    <mergeCell ref="G758:H758"/>
    <mergeCell ref="I758:M758"/>
    <mergeCell ref="N758:O758"/>
    <mergeCell ref="P758:Q758"/>
    <mergeCell ref="R758:S758"/>
    <mergeCell ref="AT758:AU758"/>
    <mergeCell ref="AV758:AX758"/>
    <mergeCell ref="AP757:AQ757"/>
    <mergeCell ref="AR757:AS757"/>
    <mergeCell ref="AT757:AU757"/>
    <mergeCell ref="AV757:AX757"/>
    <mergeCell ref="AY757:BA757"/>
    <mergeCell ref="AP758:AQ758"/>
    <mergeCell ref="AR758:AS758"/>
    <mergeCell ref="AY758:BA758"/>
    <mergeCell ref="T760:U760"/>
    <mergeCell ref="V760:X760"/>
    <mergeCell ref="Y760:Z760"/>
    <mergeCell ref="AB760:AC760"/>
    <mergeCell ref="AD760:AE760"/>
    <mergeCell ref="AF760:AH760"/>
    <mergeCell ref="AI760:AK760"/>
    <mergeCell ref="C760:D760"/>
    <mergeCell ref="E760:F760"/>
    <mergeCell ref="G760:H760"/>
    <mergeCell ref="I760:M760"/>
    <mergeCell ref="N760:O760"/>
    <mergeCell ref="P760:Q760"/>
    <mergeCell ref="R760:S760"/>
    <mergeCell ref="AL761:AM761"/>
    <mergeCell ref="AN761:AO761"/>
    <mergeCell ref="T761:U761"/>
    <mergeCell ref="V761:X761"/>
    <mergeCell ref="Y761:Z761"/>
    <mergeCell ref="AB761:AC761"/>
    <mergeCell ref="AD761:AE761"/>
    <mergeCell ref="AF761:AH761"/>
    <mergeCell ref="AI761:AK761"/>
    <mergeCell ref="C756:D756"/>
    <mergeCell ref="E756:F756"/>
    <mergeCell ref="G756:H756"/>
    <mergeCell ref="I756:M756"/>
    <mergeCell ref="N756:O756"/>
    <mergeCell ref="P756:Q756"/>
    <mergeCell ref="R756:S756"/>
    <mergeCell ref="C757:D757"/>
    <mergeCell ref="E757:F757"/>
    <mergeCell ref="G757:H757"/>
    <mergeCell ref="I757:M757"/>
    <mergeCell ref="N757:O757"/>
    <mergeCell ref="P757:Q757"/>
    <mergeCell ref="R757:S757"/>
    <mergeCell ref="AL759:AM759"/>
    <mergeCell ref="AN759:AO759"/>
    <mergeCell ref="AP759:AQ759"/>
    <mergeCell ref="AR759:AS759"/>
    <mergeCell ref="AT759:AU759"/>
    <mergeCell ref="AV759:AX759"/>
    <mergeCell ref="AY759:BA759"/>
    <mergeCell ref="T759:U759"/>
    <mergeCell ref="V759:X759"/>
    <mergeCell ref="Y759:Z759"/>
    <mergeCell ref="AB759:AC759"/>
    <mergeCell ref="AD759:AE759"/>
    <mergeCell ref="AF759:AH759"/>
    <mergeCell ref="AI759:AK759"/>
    <mergeCell ref="C759:D759"/>
    <mergeCell ref="E759:F759"/>
    <mergeCell ref="G759:H759"/>
    <mergeCell ref="I759:M759"/>
    <mergeCell ref="N759:O759"/>
    <mergeCell ref="P759:Q759"/>
    <mergeCell ref="R759:S759"/>
    <mergeCell ref="AP761:AQ761"/>
    <mergeCell ref="AR761:AS761"/>
    <mergeCell ref="AT761:AU761"/>
    <mergeCell ref="AV761:AX761"/>
    <mergeCell ref="AY761:BA761"/>
    <mergeCell ref="AL760:AM760"/>
    <mergeCell ref="AN760:AO760"/>
    <mergeCell ref="AP760:AQ760"/>
    <mergeCell ref="AR760:AS760"/>
    <mergeCell ref="AT760:AU760"/>
    <mergeCell ref="AV760:AX760"/>
    <mergeCell ref="AY760:BA760"/>
    <mergeCell ref="C761:D761"/>
    <mergeCell ref="E761:F761"/>
    <mergeCell ref="G761:H761"/>
    <mergeCell ref="I761:M761"/>
    <mergeCell ref="N761:O761"/>
    <mergeCell ref="P761:Q761"/>
    <mergeCell ref="R761:S761"/>
    <mergeCell ref="AL762:AM762"/>
    <mergeCell ref="AN762:AO762"/>
    <mergeCell ref="AP762:AQ762"/>
    <mergeCell ref="AR762:AS762"/>
    <mergeCell ref="AT762:AU762"/>
    <mergeCell ref="AV762:AX762"/>
    <mergeCell ref="AY762:BA762"/>
    <mergeCell ref="T762:U762"/>
    <mergeCell ref="V762:X762"/>
    <mergeCell ref="Y762:Z762"/>
    <mergeCell ref="AB762:AC762"/>
    <mergeCell ref="AD762:AE762"/>
    <mergeCell ref="AF762:AH762"/>
    <mergeCell ref="AI762:AK762"/>
    <mergeCell ref="C762:D762"/>
    <mergeCell ref="E762:F762"/>
    <mergeCell ref="G762:H762"/>
    <mergeCell ref="I762:M762"/>
    <mergeCell ref="N762:O762"/>
    <mergeCell ref="P762:Q762"/>
    <mergeCell ref="R762:S762"/>
    <mergeCell ref="AL763:AM763"/>
    <mergeCell ref="AN763:AO763"/>
    <mergeCell ref="AP763:AQ763"/>
    <mergeCell ref="AR763:AS763"/>
    <mergeCell ref="AT763:AU763"/>
    <mergeCell ref="AV763:AX763"/>
    <mergeCell ref="AY763:BA763"/>
    <mergeCell ref="T763:U763"/>
    <mergeCell ref="V763:X763"/>
    <mergeCell ref="Y763:Z763"/>
    <mergeCell ref="AB763:AC763"/>
    <mergeCell ref="AD763:AE763"/>
    <mergeCell ref="AF763:AH763"/>
    <mergeCell ref="AI763:AK763"/>
    <mergeCell ref="C763:D763"/>
    <mergeCell ref="E763:F763"/>
    <mergeCell ref="G763:H763"/>
    <mergeCell ref="I763:M763"/>
    <mergeCell ref="N763:O763"/>
    <mergeCell ref="P763:Q763"/>
    <mergeCell ref="R763:S763"/>
    <mergeCell ref="AL766:AM766"/>
    <mergeCell ref="AN766:AO766"/>
    <mergeCell ref="T766:U766"/>
    <mergeCell ref="V766:X766"/>
    <mergeCell ref="Y766:Z766"/>
    <mergeCell ref="AB766:AC766"/>
    <mergeCell ref="AD766:AE766"/>
    <mergeCell ref="AF766:AH766"/>
    <mergeCell ref="AI766:AK766"/>
    <mergeCell ref="AL767:AM767"/>
    <mergeCell ref="AN767:AO767"/>
    <mergeCell ref="T767:U767"/>
    <mergeCell ref="V767:X767"/>
    <mergeCell ref="Y767:Z767"/>
    <mergeCell ref="AB767:AC767"/>
    <mergeCell ref="AD767:AE767"/>
    <mergeCell ref="AF767:AH767"/>
    <mergeCell ref="AI767:AK767"/>
    <mergeCell ref="AL764:AM764"/>
    <mergeCell ref="AN764:AO764"/>
    <mergeCell ref="AP764:AQ764"/>
    <mergeCell ref="AR764:AS764"/>
    <mergeCell ref="AT764:AU764"/>
    <mergeCell ref="AV764:AX764"/>
    <mergeCell ref="AY764:BA764"/>
    <mergeCell ref="T764:U764"/>
    <mergeCell ref="V764:X764"/>
    <mergeCell ref="Y764:Z764"/>
    <mergeCell ref="AB764:AC764"/>
    <mergeCell ref="AD764:AE764"/>
    <mergeCell ref="AF764:AH764"/>
    <mergeCell ref="AI764:AK764"/>
    <mergeCell ref="C764:D764"/>
    <mergeCell ref="E764:F764"/>
    <mergeCell ref="G764:H764"/>
    <mergeCell ref="I764:M764"/>
    <mergeCell ref="N764:O764"/>
    <mergeCell ref="P764:Q764"/>
    <mergeCell ref="R764:S764"/>
    <mergeCell ref="T765:U765"/>
    <mergeCell ref="V765:X765"/>
    <mergeCell ref="Y765:Z765"/>
    <mergeCell ref="AB765:AC765"/>
    <mergeCell ref="AD765:AE765"/>
    <mergeCell ref="AF765:AH765"/>
    <mergeCell ref="AI765:AK765"/>
    <mergeCell ref="AL765:AM765"/>
    <mergeCell ref="AN765:AO765"/>
    <mergeCell ref="AP765:AQ765"/>
    <mergeCell ref="AR765:AS765"/>
    <mergeCell ref="AT765:AU765"/>
    <mergeCell ref="AV765:AX765"/>
    <mergeCell ref="AY765:BA765"/>
    <mergeCell ref="C767:D767"/>
    <mergeCell ref="E767:F767"/>
    <mergeCell ref="G767:H767"/>
    <mergeCell ref="I767:M767"/>
    <mergeCell ref="N767:O767"/>
    <mergeCell ref="P767:Q767"/>
    <mergeCell ref="R767:S767"/>
    <mergeCell ref="AT767:AU767"/>
    <mergeCell ref="AV767:AX767"/>
    <mergeCell ref="AP766:AQ766"/>
    <mergeCell ref="AR766:AS766"/>
    <mergeCell ref="AT766:AU766"/>
    <mergeCell ref="AV766:AX766"/>
    <mergeCell ref="AY766:BA766"/>
    <mergeCell ref="AP767:AQ767"/>
    <mergeCell ref="AR767:AS767"/>
    <mergeCell ref="AY767:BA767"/>
    <mergeCell ref="T769:U769"/>
    <mergeCell ref="V769:X769"/>
    <mergeCell ref="Y769:Z769"/>
    <mergeCell ref="AB769:AC769"/>
    <mergeCell ref="AD769:AE769"/>
    <mergeCell ref="AF769:AH769"/>
    <mergeCell ref="AI769:AK769"/>
    <mergeCell ref="C769:D769"/>
    <mergeCell ref="E769:F769"/>
    <mergeCell ref="G769:H769"/>
    <mergeCell ref="I769:M769"/>
    <mergeCell ref="N769:O769"/>
    <mergeCell ref="P769:Q769"/>
    <mergeCell ref="R769:S769"/>
    <mergeCell ref="AL770:AM770"/>
    <mergeCell ref="AN770:AO770"/>
    <mergeCell ref="T770:U770"/>
    <mergeCell ref="V770:X770"/>
    <mergeCell ref="Y770:Z770"/>
    <mergeCell ref="AB770:AC770"/>
    <mergeCell ref="AD770:AE770"/>
    <mergeCell ref="AF770:AH770"/>
    <mergeCell ref="AI770:AK770"/>
    <mergeCell ref="C765:D765"/>
    <mergeCell ref="E765:F765"/>
    <mergeCell ref="G765:H765"/>
    <mergeCell ref="I765:M765"/>
    <mergeCell ref="N765:O765"/>
    <mergeCell ref="P765:Q765"/>
    <mergeCell ref="R765:S765"/>
    <mergeCell ref="C766:D766"/>
    <mergeCell ref="E766:F766"/>
    <mergeCell ref="G766:H766"/>
    <mergeCell ref="I766:M766"/>
    <mergeCell ref="N766:O766"/>
    <mergeCell ref="P766:Q766"/>
    <mergeCell ref="R766:S766"/>
    <mergeCell ref="AL768:AM768"/>
    <mergeCell ref="AN768:AO768"/>
    <mergeCell ref="AP768:AQ768"/>
    <mergeCell ref="AR768:AS768"/>
    <mergeCell ref="AT768:AU768"/>
    <mergeCell ref="AV768:AX768"/>
    <mergeCell ref="AY768:BA768"/>
    <mergeCell ref="T768:U768"/>
    <mergeCell ref="V768:X768"/>
    <mergeCell ref="Y768:Z768"/>
    <mergeCell ref="AB768:AC768"/>
    <mergeCell ref="AD768:AE768"/>
    <mergeCell ref="AF768:AH768"/>
    <mergeCell ref="AI768:AK768"/>
    <mergeCell ref="C768:D768"/>
    <mergeCell ref="E768:F768"/>
    <mergeCell ref="G768:H768"/>
    <mergeCell ref="I768:M768"/>
    <mergeCell ref="N768:O768"/>
    <mergeCell ref="P768:Q768"/>
    <mergeCell ref="R768:S768"/>
    <mergeCell ref="AP770:AQ770"/>
    <mergeCell ref="AR770:AS770"/>
    <mergeCell ref="AT770:AU770"/>
    <mergeCell ref="AV770:AX770"/>
    <mergeCell ref="AY770:BA770"/>
    <mergeCell ref="AL769:AM769"/>
    <mergeCell ref="AN769:AO769"/>
    <mergeCell ref="AP769:AQ769"/>
    <mergeCell ref="AR769:AS769"/>
    <mergeCell ref="AT769:AU769"/>
    <mergeCell ref="AV769:AX769"/>
    <mergeCell ref="AY769:BA769"/>
    <mergeCell ref="C770:D770"/>
    <mergeCell ref="E770:F770"/>
    <mergeCell ref="G770:H770"/>
    <mergeCell ref="I770:M770"/>
    <mergeCell ref="N770:O770"/>
    <mergeCell ref="P770:Q770"/>
    <mergeCell ref="R770:S770"/>
    <mergeCell ref="AL771:AM771"/>
    <mergeCell ref="AN771:AO771"/>
    <mergeCell ref="AP771:AQ771"/>
    <mergeCell ref="AR771:AS771"/>
    <mergeCell ref="AT771:AU771"/>
    <mergeCell ref="AV771:AX771"/>
    <mergeCell ref="AY771:BA771"/>
    <mergeCell ref="T771:U771"/>
    <mergeCell ref="V771:X771"/>
    <mergeCell ref="Y771:Z771"/>
    <mergeCell ref="AB771:AC771"/>
    <mergeCell ref="AD771:AE771"/>
    <mergeCell ref="AF771:AH771"/>
    <mergeCell ref="AI771:AK771"/>
    <mergeCell ref="C771:D771"/>
    <mergeCell ref="E771:F771"/>
    <mergeCell ref="G771:H771"/>
    <mergeCell ref="I771:M771"/>
    <mergeCell ref="N771:O771"/>
    <mergeCell ref="P771:Q771"/>
    <mergeCell ref="R771:S771"/>
    <mergeCell ref="AL772:AM772"/>
    <mergeCell ref="AN772:AO772"/>
    <mergeCell ref="AP772:AQ772"/>
    <mergeCell ref="AR772:AS772"/>
    <mergeCell ref="AT772:AU772"/>
    <mergeCell ref="AV772:AX772"/>
    <mergeCell ref="AY772:BA772"/>
    <mergeCell ref="T772:U772"/>
    <mergeCell ref="V772:X772"/>
    <mergeCell ref="Y772:Z772"/>
    <mergeCell ref="AB772:AC772"/>
    <mergeCell ref="AD772:AE772"/>
    <mergeCell ref="AF772:AH772"/>
    <mergeCell ref="AI772:AK772"/>
    <mergeCell ref="C772:D772"/>
    <mergeCell ref="E772:F772"/>
    <mergeCell ref="G772:H772"/>
    <mergeCell ref="I772:M772"/>
    <mergeCell ref="N772:O772"/>
    <mergeCell ref="P772:Q772"/>
    <mergeCell ref="R772:S772"/>
    <mergeCell ref="AJ28:AK28"/>
    <mergeCell ref="AL28:AM28"/>
    <mergeCell ref="U28:V28"/>
    <mergeCell ref="X28:Y28"/>
    <mergeCell ref="Z28:AA28"/>
    <mergeCell ref="AB28:AC28"/>
    <mergeCell ref="AD28:AE28"/>
    <mergeCell ref="AF28:AG28"/>
    <mergeCell ref="AH28:AI28"/>
    <mergeCell ref="AJ25:AK25"/>
    <mergeCell ref="AL25:AM25"/>
    <mergeCell ref="AN25:AO25"/>
    <mergeCell ref="AP25:AQ25"/>
    <mergeCell ref="AR25:AS25"/>
    <mergeCell ref="AT25:AU25"/>
    <mergeCell ref="U25:V25"/>
    <mergeCell ref="X25:Y25"/>
    <mergeCell ref="Z25:AA25"/>
    <mergeCell ref="AB25:AC25"/>
    <mergeCell ref="AD25:AE25"/>
    <mergeCell ref="AF25:AG25"/>
    <mergeCell ref="AH25:AI25"/>
    <mergeCell ref="C25:F25"/>
    <mergeCell ref="G25:I25"/>
    <mergeCell ref="J25:K25"/>
    <mergeCell ref="L25:M25"/>
    <mergeCell ref="N25:O25"/>
    <mergeCell ref="Q25:R25"/>
    <mergeCell ref="S25:T25"/>
    <mergeCell ref="U26:V26"/>
    <mergeCell ref="X26:Y26"/>
    <mergeCell ref="Z26:AA26"/>
    <mergeCell ref="AB26:AC26"/>
    <mergeCell ref="AD26:AE26"/>
    <mergeCell ref="AF26:AG26"/>
    <mergeCell ref="AH26:AI26"/>
    <mergeCell ref="AP27:AQ27"/>
    <mergeCell ref="AR27:AS27"/>
    <mergeCell ref="AN28:AO28"/>
    <mergeCell ref="AP28:AQ28"/>
    <mergeCell ref="AR28:AS28"/>
    <mergeCell ref="AT28:AU28"/>
    <mergeCell ref="AJ26:AK26"/>
    <mergeCell ref="AL26:AM26"/>
    <mergeCell ref="AN26:AO26"/>
    <mergeCell ref="AP26:AQ26"/>
    <mergeCell ref="AR26:AS26"/>
    <mergeCell ref="AT26:AU26"/>
    <mergeCell ref="AN27:AO27"/>
    <mergeCell ref="AT27:AU27"/>
    <mergeCell ref="C28:F28"/>
    <mergeCell ref="G28:I28"/>
    <mergeCell ref="J28:K28"/>
    <mergeCell ref="L28:M28"/>
    <mergeCell ref="N28:O28"/>
    <mergeCell ref="Q28:R28"/>
    <mergeCell ref="S28:T28"/>
    <mergeCell ref="U30:V30"/>
    <mergeCell ref="X30:AA30"/>
    <mergeCell ref="AB30:AE30"/>
    <mergeCell ref="AF30:AI30"/>
    <mergeCell ref="AJ30:AM30"/>
    <mergeCell ref="AN30:AQ30"/>
    <mergeCell ref="AR30:AU30"/>
    <mergeCell ref="AB32:BA32"/>
    <mergeCell ref="G30:I30"/>
    <mergeCell ref="J30:K30"/>
    <mergeCell ref="L30:M30"/>
    <mergeCell ref="N30:O30"/>
    <mergeCell ref="Q30:R30"/>
    <mergeCell ref="N31:O31"/>
    <mergeCell ref="B32:Z32"/>
    <mergeCell ref="AI33:AK33"/>
    <mergeCell ref="AL33:AM33"/>
    <mergeCell ref="AV33:AX33"/>
    <mergeCell ref="AY33:BA33"/>
    <mergeCell ref="R33:S33"/>
    <mergeCell ref="T33:U33"/>
    <mergeCell ref="V33:X33"/>
    <mergeCell ref="Y33:Z33"/>
    <mergeCell ref="AB33:AC33"/>
    <mergeCell ref="AD33:AE33"/>
    <mergeCell ref="AF33:AH33"/>
    <mergeCell ref="AL34:AM34"/>
    <mergeCell ref="AN34:AO34"/>
    <mergeCell ref="AV34:AX34"/>
    <mergeCell ref="AY34:BA34"/>
    <mergeCell ref="T34:U34"/>
    <mergeCell ref="V34:X34"/>
    <mergeCell ref="Y34:Z34"/>
    <mergeCell ref="AB34:AC34"/>
    <mergeCell ref="AD34:AE34"/>
    <mergeCell ref="AF34:AH34"/>
    <mergeCell ref="AI34:AK34"/>
    <mergeCell ref="T36:U36"/>
    <mergeCell ref="V36:X36"/>
    <mergeCell ref="Y36:Z36"/>
    <mergeCell ref="AB36:AC36"/>
    <mergeCell ref="AD36:AE36"/>
    <mergeCell ref="AF36:AH36"/>
    <mergeCell ref="AI36:AK36"/>
    <mergeCell ref="C36:D36"/>
    <mergeCell ref="E36:F36"/>
    <mergeCell ref="G36:H36"/>
    <mergeCell ref="I36:M36"/>
    <mergeCell ref="N36:O36"/>
    <mergeCell ref="P36:Q36"/>
    <mergeCell ref="R36:S36"/>
    <mergeCell ref="AL37:AM37"/>
    <mergeCell ref="AN37:AO37"/>
    <mergeCell ref="T37:U37"/>
    <mergeCell ref="V37:X37"/>
    <mergeCell ref="Y37:Z37"/>
    <mergeCell ref="AB37:AC37"/>
    <mergeCell ref="AD37:AE37"/>
    <mergeCell ref="AF37:AH37"/>
    <mergeCell ref="AI37:AK37"/>
    <mergeCell ref="C26:F26"/>
    <mergeCell ref="G26:I26"/>
    <mergeCell ref="J26:K26"/>
    <mergeCell ref="L26:M26"/>
    <mergeCell ref="N26:O26"/>
    <mergeCell ref="Q26:R26"/>
    <mergeCell ref="S26:T26"/>
    <mergeCell ref="C27:F27"/>
    <mergeCell ref="G27:I27"/>
    <mergeCell ref="J27:K27"/>
    <mergeCell ref="L27:M27"/>
    <mergeCell ref="N27:O27"/>
    <mergeCell ref="Q27:R27"/>
    <mergeCell ref="S27:T27"/>
    <mergeCell ref="U29:V29"/>
    <mergeCell ref="X29:Y29"/>
    <mergeCell ref="Z29:AA29"/>
    <mergeCell ref="AB29:AC29"/>
    <mergeCell ref="AD29:AE29"/>
    <mergeCell ref="AF29:AG29"/>
    <mergeCell ref="AH29:AI29"/>
    <mergeCell ref="C29:F29"/>
    <mergeCell ref="G29:I29"/>
    <mergeCell ref="J29:K29"/>
    <mergeCell ref="L29:M29"/>
    <mergeCell ref="N29:O29"/>
    <mergeCell ref="Q29:R29"/>
    <mergeCell ref="S29:T29"/>
    <mergeCell ref="AP33:AQ33"/>
    <mergeCell ref="AR33:AS33"/>
    <mergeCell ref="AP34:AQ34"/>
    <mergeCell ref="AR34:AS34"/>
    <mergeCell ref="AT34:AU34"/>
    <mergeCell ref="AJ29:AK29"/>
    <mergeCell ref="AL29:AM29"/>
    <mergeCell ref="AN29:AO29"/>
    <mergeCell ref="AP29:AQ29"/>
    <mergeCell ref="AR29:AS29"/>
    <mergeCell ref="AT29:AU29"/>
    <mergeCell ref="AN33:AO33"/>
    <mergeCell ref="AT33:AU33"/>
    <mergeCell ref="C34:D34"/>
    <mergeCell ref="E34:F34"/>
    <mergeCell ref="G34:H34"/>
    <mergeCell ref="I34:M34"/>
    <mergeCell ref="N34:O34"/>
    <mergeCell ref="P34:Q34"/>
    <mergeCell ref="R34:S34"/>
    <mergeCell ref="S30:T30"/>
    <mergeCell ref="S31:T31"/>
    <mergeCell ref="C30:F30"/>
    <mergeCell ref="C33:D33"/>
    <mergeCell ref="E33:F33"/>
    <mergeCell ref="G33:H33"/>
    <mergeCell ref="I33:M33"/>
    <mergeCell ref="N33:O33"/>
    <mergeCell ref="P33:Q33"/>
    <mergeCell ref="AL35:AM35"/>
    <mergeCell ref="AN35:AO35"/>
    <mergeCell ref="AP35:AQ35"/>
    <mergeCell ref="AR35:AS35"/>
    <mergeCell ref="AT35:AU35"/>
    <mergeCell ref="AV35:AX35"/>
    <mergeCell ref="AY35:BA35"/>
    <mergeCell ref="T35:U35"/>
    <mergeCell ref="V35:X35"/>
    <mergeCell ref="Y35:Z35"/>
    <mergeCell ref="AB35:AC35"/>
    <mergeCell ref="AD35:AE35"/>
    <mergeCell ref="AF35:AH35"/>
    <mergeCell ref="AI35:AK35"/>
    <mergeCell ref="C35:D35"/>
    <mergeCell ref="E35:F35"/>
    <mergeCell ref="G35:H35"/>
    <mergeCell ref="I35:M35"/>
    <mergeCell ref="N35:O35"/>
    <mergeCell ref="P35:Q35"/>
    <mergeCell ref="R35:S35"/>
    <mergeCell ref="AP37:AQ37"/>
    <mergeCell ref="AR37:AS37"/>
    <mergeCell ref="AT37:AU37"/>
    <mergeCell ref="AV37:AX37"/>
    <mergeCell ref="AY37:BA37"/>
    <mergeCell ref="AL36:AM36"/>
    <mergeCell ref="AN36:AO36"/>
    <mergeCell ref="AP36:AQ36"/>
    <mergeCell ref="AR36:AS36"/>
    <mergeCell ref="AT36:AU36"/>
    <mergeCell ref="AV36:AX36"/>
    <mergeCell ref="AY36:BA36"/>
    <mergeCell ref="C37:D37"/>
    <mergeCell ref="E37:F37"/>
    <mergeCell ref="G37:H37"/>
    <mergeCell ref="I37:M37"/>
    <mergeCell ref="N37:O37"/>
    <mergeCell ref="P37:Q37"/>
    <mergeCell ref="R37:S37"/>
    <mergeCell ref="AL38:AM38"/>
    <mergeCell ref="AN38:AO38"/>
    <mergeCell ref="AP38:AQ38"/>
    <mergeCell ref="AR38:AS38"/>
    <mergeCell ref="AT38:AU38"/>
    <mergeCell ref="AV38:AX38"/>
    <mergeCell ref="AY38:BA38"/>
    <mergeCell ref="T38:U38"/>
    <mergeCell ref="V38:X38"/>
    <mergeCell ref="Y38:Z38"/>
    <mergeCell ref="AB38:AC38"/>
    <mergeCell ref="AD38:AE38"/>
    <mergeCell ref="AF38:AH38"/>
    <mergeCell ref="AI38:AK38"/>
    <mergeCell ref="C38:D38"/>
    <mergeCell ref="E38:F38"/>
    <mergeCell ref="G38:H38"/>
    <mergeCell ref="I38:M38"/>
    <mergeCell ref="N38:O38"/>
    <mergeCell ref="P38:Q38"/>
    <mergeCell ref="R38:S38"/>
    <mergeCell ref="AL39:AM39"/>
    <mergeCell ref="AN39:AO39"/>
    <mergeCell ref="AP39:AQ39"/>
    <mergeCell ref="AR39:AS39"/>
    <mergeCell ref="AT39:AU39"/>
    <mergeCell ref="AV39:AX39"/>
    <mergeCell ref="AY39:BA39"/>
    <mergeCell ref="T39:U39"/>
    <mergeCell ref="V39:X39"/>
    <mergeCell ref="Y39:Z39"/>
    <mergeCell ref="AB39:AC39"/>
    <mergeCell ref="AD39:AE39"/>
    <mergeCell ref="AF39:AH39"/>
    <mergeCell ref="AI39:AK39"/>
    <mergeCell ref="C39:D39"/>
    <mergeCell ref="E39:F39"/>
    <mergeCell ref="G39:H39"/>
    <mergeCell ref="I39:M39"/>
    <mergeCell ref="N39:O39"/>
    <mergeCell ref="P39:Q39"/>
    <mergeCell ref="R39:S39"/>
    <mergeCell ref="AL42:AM42"/>
    <mergeCell ref="AN42:AO42"/>
    <mergeCell ref="T42:U42"/>
    <mergeCell ref="V42:X42"/>
    <mergeCell ref="Y42:Z42"/>
    <mergeCell ref="AB42:AC42"/>
    <mergeCell ref="AD42:AE42"/>
    <mergeCell ref="AF42:AH42"/>
    <mergeCell ref="AI42:AK42"/>
    <mergeCell ref="AL43:AM43"/>
    <mergeCell ref="AN43:AO43"/>
    <mergeCell ref="T43:U43"/>
    <mergeCell ref="V43:X43"/>
    <mergeCell ref="Y43:Z43"/>
    <mergeCell ref="AB43:AC43"/>
    <mergeCell ref="AD43:AE43"/>
    <mergeCell ref="AF43:AH43"/>
    <mergeCell ref="AI43:AK43"/>
    <mergeCell ref="T45:U45"/>
    <mergeCell ref="V45:X45"/>
    <mergeCell ref="Y45:Z45"/>
    <mergeCell ref="AB45:AC45"/>
    <mergeCell ref="AD45:AE45"/>
    <mergeCell ref="AF45:AH45"/>
    <mergeCell ref="AI45:AK45"/>
    <mergeCell ref="C45:D45"/>
    <mergeCell ref="E45:F45"/>
    <mergeCell ref="G45:H45"/>
    <mergeCell ref="I45:M45"/>
    <mergeCell ref="N45:O45"/>
    <mergeCell ref="P45:Q45"/>
    <mergeCell ref="R45:S45"/>
    <mergeCell ref="AL61:AM61"/>
    <mergeCell ref="AN61:AO61"/>
    <mergeCell ref="AP61:AQ61"/>
    <mergeCell ref="AR61:AS61"/>
    <mergeCell ref="AT61:AU61"/>
    <mergeCell ref="AV61:AX61"/>
    <mergeCell ref="AY61:BA61"/>
    <mergeCell ref="T61:U61"/>
    <mergeCell ref="V61:X61"/>
    <mergeCell ref="Y61:Z61"/>
    <mergeCell ref="AB61:AC61"/>
    <mergeCell ref="AD61:AE61"/>
    <mergeCell ref="AF61:AH61"/>
    <mergeCell ref="AI61:AK61"/>
    <mergeCell ref="AL62:AM62"/>
    <mergeCell ref="AN62:AO62"/>
    <mergeCell ref="AP62:AQ62"/>
    <mergeCell ref="AR62:AS62"/>
    <mergeCell ref="AT62:AU62"/>
    <mergeCell ref="AV62:AX62"/>
    <mergeCell ref="AY62:BA62"/>
    <mergeCell ref="T62:U62"/>
    <mergeCell ref="V62:X62"/>
    <mergeCell ref="Y62:Z62"/>
    <mergeCell ref="AB62:AC62"/>
    <mergeCell ref="AD62:AE62"/>
    <mergeCell ref="AF62:AH62"/>
    <mergeCell ref="AI62:AK62"/>
    <mergeCell ref="C62:D62"/>
    <mergeCell ref="E62:F62"/>
    <mergeCell ref="G62:H62"/>
    <mergeCell ref="I62:M62"/>
    <mergeCell ref="N62:O62"/>
    <mergeCell ref="P62:Q62"/>
    <mergeCell ref="R62:S62"/>
    <mergeCell ref="T63:U63"/>
    <mergeCell ref="V63:X63"/>
    <mergeCell ref="Y63:Z63"/>
    <mergeCell ref="AB63:AC63"/>
    <mergeCell ref="AD63:AE63"/>
    <mergeCell ref="AF63:AH63"/>
    <mergeCell ref="AI63:AK63"/>
    <mergeCell ref="AL63:AM63"/>
    <mergeCell ref="AN63:AO63"/>
    <mergeCell ref="AP63:AQ63"/>
    <mergeCell ref="AR63:AS63"/>
    <mergeCell ref="AT63:AU63"/>
    <mergeCell ref="AV63:AX63"/>
    <mergeCell ref="AY63:BA63"/>
    <mergeCell ref="C65:D65"/>
    <mergeCell ref="E65:F65"/>
    <mergeCell ref="G65:H65"/>
    <mergeCell ref="I65:M65"/>
    <mergeCell ref="N65:O65"/>
    <mergeCell ref="P65:Q65"/>
    <mergeCell ref="R65:S65"/>
    <mergeCell ref="AT65:AU65"/>
    <mergeCell ref="AV65:AX65"/>
    <mergeCell ref="AP64:AQ64"/>
    <mergeCell ref="AR64:AS64"/>
    <mergeCell ref="AT64:AU64"/>
    <mergeCell ref="AV64:AX64"/>
    <mergeCell ref="AY64:BA64"/>
    <mergeCell ref="AP65:AQ65"/>
    <mergeCell ref="AR65:AS65"/>
    <mergeCell ref="AY65:BA65"/>
    <mergeCell ref="C63:D63"/>
    <mergeCell ref="E63:F63"/>
    <mergeCell ref="G63:H63"/>
    <mergeCell ref="I63:M63"/>
    <mergeCell ref="N63:O63"/>
    <mergeCell ref="P63:Q63"/>
    <mergeCell ref="R63:S63"/>
    <mergeCell ref="C64:D64"/>
    <mergeCell ref="E64:F64"/>
    <mergeCell ref="G64:H64"/>
    <mergeCell ref="I64:M64"/>
    <mergeCell ref="N64:O64"/>
    <mergeCell ref="P64:Q64"/>
    <mergeCell ref="R64:S64"/>
    <mergeCell ref="AL66:AM66"/>
    <mergeCell ref="AN66:AO66"/>
    <mergeCell ref="AP66:AQ66"/>
    <mergeCell ref="AR66:AS66"/>
    <mergeCell ref="AT66:AU66"/>
    <mergeCell ref="AV66:AX66"/>
    <mergeCell ref="AY66:BA66"/>
    <mergeCell ref="T66:U66"/>
    <mergeCell ref="V66:X66"/>
    <mergeCell ref="Y66:Z66"/>
    <mergeCell ref="AB66:AC66"/>
    <mergeCell ref="AD66:AE66"/>
    <mergeCell ref="AF66:AH66"/>
    <mergeCell ref="AI66:AK66"/>
    <mergeCell ref="C66:D66"/>
    <mergeCell ref="E66:F66"/>
    <mergeCell ref="G66:H66"/>
    <mergeCell ref="I66:M66"/>
    <mergeCell ref="N66:O66"/>
    <mergeCell ref="P66:Q66"/>
    <mergeCell ref="R66:S66"/>
    <mergeCell ref="AP68:AQ68"/>
    <mergeCell ref="AR68:AS68"/>
    <mergeCell ref="AT68:AU68"/>
    <mergeCell ref="AV68:AX68"/>
    <mergeCell ref="AY68:BA68"/>
    <mergeCell ref="AL67:AM67"/>
    <mergeCell ref="AN67:AO67"/>
    <mergeCell ref="AP67:AQ67"/>
    <mergeCell ref="AR67:AS67"/>
    <mergeCell ref="AT67:AU67"/>
    <mergeCell ref="AV67:AX67"/>
    <mergeCell ref="AY67:BA67"/>
    <mergeCell ref="T60:U60"/>
    <mergeCell ref="V60:X60"/>
    <mergeCell ref="Y60:Z60"/>
    <mergeCell ref="AB60:AC60"/>
    <mergeCell ref="AD60:AE60"/>
    <mergeCell ref="AF60:AH60"/>
    <mergeCell ref="AI60:AK60"/>
    <mergeCell ref="C60:D60"/>
    <mergeCell ref="E60:F60"/>
    <mergeCell ref="G60:H60"/>
    <mergeCell ref="I60:M60"/>
    <mergeCell ref="N60:O60"/>
    <mergeCell ref="P60:Q60"/>
    <mergeCell ref="R60:S60"/>
    <mergeCell ref="AL58:AM58"/>
    <mergeCell ref="AN58:AO58"/>
    <mergeCell ref="T58:U58"/>
    <mergeCell ref="V58:X58"/>
    <mergeCell ref="Y58:Z58"/>
    <mergeCell ref="AB58:AC58"/>
    <mergeCell ref="AD58:AE58"/>
    <mergeCell ref="AF58:AH58"/>
    <mergeCell ref="AI58:AK58"/>
    <mergeCell ref="AL59:AM59"/>
    <mergeCell ref="AN59:AO59"/>
    <mergeCell ref="AP59:AQ59"/>
    <mergeCell ref="AR59:AS59"/>
    <mergeCell ref="AT59:AU59"/>
    <mergeCell ref="AV59:AX59"/>
    <mergeCell ref="AY59:BA59"/>
    <mergeCell ref="T59:U59"/>
    <mergeCell ref="V59:X59"/>
    <mergeCell ref="Y59:Z59"/>
    <mergeCell ref="AB59:AC59"/>
    <mergeCell ref="AD59:AE59"/>
    <mergeCell ref="AF59:AH59"/>
    <mergeCell ref="AI59:AK59"/>
    <mergeCell ref="C59:D59"/>
    <mergeCell ref="E59:F59"/>
    <mergeCell ref="G59:H59"/>
    <mergeCell ref="I59:M59"/>
    <mergeCell ref="N59:O59"/>
    <mergeCell ref="P59:Q59"/>
    <mergeCell ref="R59:S59"/>
    <mergeCell ref="AL60:AM60"/>
    <mergeCell ref="AN60:AO60"/>
    <mergeCell ref="AP60:AQ60"/>
    <mergeCell ref="AR60:AS60"/>
    <mergeCell ref="AT60:AU60"/>
    <mergeCell ref="AV60:AX60"/>
    <mergeCell ref="AY60:BA60"/>
    <mergeCell ref="C61:D61"/>
    <mergeCell ref="E61:F61"/>
    <mergeCell ref="G61:H61"/>
    <mergeCell ref="I61:M61"/>
    <mergeCell ref="N61:O61"/>
    <mergeCell ref="P61:Q61"/>
    <mergeCell ref="R61:S61"/>
    <mergeCell ref="AL64:AM64"/>
    <mergeCell ref="AN64:AO64"/>
    <mergeCell ref="T64:U64"/>
    <mergeCell ref="V64:X64"/>
    <mergeCell ref="Y64:Z64"/>
    <mergeCell ref="AB64:AC64"/>
    <mergeCell ref="AD64:AE64"/>
    <mergeCell ref="AF64:AH64"/>
    <mergeCell ref="AI64:AK64"/>
    <mergeCell ref="AL65:AM65"/>
    <mergeCell ref="AN65:AO65"/>
    <mergeCell ref="T65:U65"/>
    <mergeCell ref="V65:X65"/>
    <mergeCell ref="Y65:Z65"/>
    <mergeCell ref="AB65:AC65"/>
    <mergeCell ref="AD65:AE65"/>
    <mergeCell ref="AF65:AH65"/>
    <mergeCell ref="AI65:AK65"/>
    <mergeCell ref="T67:U67"/>
    <mergeCell ref="V67:X67"/>
    <mergeCell ref="Y67:Z67"/>
    <mergeCell ref="AB67:AC67"/>
    <mergeCell ref="AD67:AE67"/>
    <mergeCell ref="AF67:AH67"/>
    <mergeCell ref="AI67:AK67"/>
    <mergeCell ref="C67:D67"/>
    <mergeCell ref="E67:F67"/>
    <mergeCell ref="G67:H67"/>
    <mergeCell ref="I67:M67"/>
    <mergeCell ref="N67:O67"/>
    <mergeCell ref="P67:Q67"/>
    <mergeCell ref="R67:S67"/>
    <mergeCell ref="AL68:AM68"/>
    <mergeCell ref="AN68:AO68"/>
    <mergeCell ref="T68:U68"/>
    <mergeCell ref="V68:X68"/>
    <mergeCell ref="Y68:Z68"/>
    <mergeCell ref="AB68:AC68"/>
    <mergeCell ref="AD68:AE68"/>
    <mergeCell ref="AF68:AH68"/>
    <mergeCell ref="AI68:AK68"/>
    <mergeCell ref="C68:D68"/>
    <mergeCell ref="E68:F68"/>
    <mergeCell ref="G68:H68"/>
    <mergeCell ref="I68:M68"/>
    <mergeCell ref="N68:O68"/>
    <mergeCell ref="P68:Q68"/>
    <mergeCell ref="R68:S68"/>
    <mergeCell ref="AL69:AM69"/>
    <mergeCell ref="AN69:AO69"/>
    <mergeCell ref="AP69:AQ69"/>
    <mergeCell ref="AR69:AS69"/>
    <mergeCell ref="AT69:AU69"/>
    <mergeCell ref="AV69:AX69"/>
    <mergeCell ref="AY69:BA69"/>
    <mergeCell ref="T69:U69"/>
    <mergeCell ref="V69:X69"/>
    <mergeCell ref="Y69:Z69"/>
    <mergeCell ref="AB69:AC69"/>
    <mergeCell ref="AD69:AE69"/>
    <mergeCell ref="AF69:AH69"/>
    <mergeCell ref="AI69:AK69"/>
    <mergeCell ref="C69:D69"/>
    <mergeCell ref="E69:F69"/>
    <mergeCell ref="G69:H69"/>
    <mergeCell ref="I69:M69"/>
    <mergeCell ref="N69:O69"/>
    <mergeCell ref="P69:Q69"/>
    <mergeCell ref="R69:S69"/>
    <mergeCell ref="AL70:AM70"/>
    <mergeCell ref="AN70:AO70"/>
    <mergeCell ref="AP70:AQ70"/>
    <mergeCell ref="AR70:AS70"/>
    <mergeCell ref="AT70:AU70"/>
    <mergeCell ref="AV70:AX70"/>
    <mergeCell ref="AY70:BA70"/>
    <mergeCell ref="T70:U70"/>
    <mergeCell ref="V70:X70"/>
    <mergeCell ref="Y70:Z70"/>
    <mergeCell ref="AB70:AC70"/>
    <mergeCell ref="AD70:AE70"/>
    <mergeCell ref="AF70:AH70"/>
    <mergeCell ref="AI70:AK70"/>
    <mergeCell ref="C70:D70"/>
    <mergeCell ref="E70:F70"/>
    <mergeCell ref="G70:H70"/>
    <mergeCell ref="I70:M70"/>
    <mergeCell ref="N70:O70"/>
    <mergeCell ref="P70:Q70"/>
    <mergeCell ref="R70:S70"/>
    <mergeCell ref="P6:R6"/>
    <mergeCell ref="B8:R8"/>
    <mergeCell ref="T8:AD8"/>
    <mergeCell ref="B9:D9"/>
    <mergeCell ref="E9:G9"/>
    <mergeCell ref="H9:I9"/>
    <mergeCell ref="J9:L9"/>
    <mergeCell ref="AA9:AD9"/>
    <mergeCell ref="M9:O9"/>
    <mergeCell ref="P9:R9"/>
    <mergeCell ref="E10:G10"/>
    <mergeCell ref="H10:I10"/>
    <mergeCell ref="J10:L10"/>
    <mergeCell ref="M10:O10"/>
    <mergeCell ref="P10:R10"/>
    <mergeCell ref="W11:Z11"/>
    <mergeCell ref="AA11:AD11"/>
    <mergeCell ref="B10:D10"/>
    <mergeCell ref="B11:D11"/>
    <mergeCell ref="E11:G11"/>
    <mergeCell ref="H11:J11"/>
    <mergeCell ref="K11:O11"/>
    <mergeCell ref="P11:R11"/>
    <mergeCell ref="T11:V11"/>
    <mergeCell ref="B12:D12"/>
    <mergeCell ref="E12:G12"/>
    <mergeCell ref="H12:J12"/>
    <mergeCell ref="P12:R12"/>
    <mergeCell ref="T12:V12"/>
    <mergeCell ref="W12:Z12"/>
    <mergeCell ref="AA12:AD12"/>
    <mergeCell ref="K12:O12"/>
    <mergeCell ref="B13:R13"/>
    <mergeCell ref="T13:V13"/>
    <mergeCell ref="W13:Z13"/>
    <mergeCell ref="AA13:AD13"/>
    <mergeCell ref="B14:R14"/>
    <mergeCell ref="T14:V14"/>
    <mergeCell ref="M2:O2"/>
    <mergeCell ref="M3:O4"/>
    <mergeCell ref="T2:V2"/>
    <mergeCell ref="T3:V4"/>
    <mergeCell ref="AB2:AD2"/>
    <mergeCell ref="AB3:AD4"/>
    <mergeCell ref="B2:E4"/>
    <mergeCell ref="F2:K2"/>
    <mergeCell ref="P2:R2"/>
    <mergeCell ref="X2:Z2"/>
    <mergeCell ref="F3:K4"/>
    <mergeCell ref="P3:R4"/>
    <mergeCell ref="X3:Z4"/>
    <mergeCell ref="B6:C6"/>
    <mergeCell ref="F6:H6"/>
    <mergeCell ref="I6:K6"/>
    <mergeCell ref="M6:O6"/>
    <mergeCell ref="T6:V6"/>
    <mergeCell ref="X6:Z6"/>
    <mergeCell ref="AB6:AD6"/>
    <mergeCell ref="T9:V9"/>
    <mergeCell ref="W9:Z9"/>
    <mergeCell ref="T10:V10"/>
    <mergeCell ref="W10:Z10"/>
    <mergeCell ref="AA10:AD10"/>
    <mergeCell ref="L17:M17"/>
    <mergeCell ref="N17:O17"/>
    <mergeCell ref="Q17:R17"/>
    <mergeCell ref="S17:T17"/>
    <mergeCell ref="Q18:R18"/>
    <mergeCell ref="S18:T18"/>
    <mergeCell ref="U18:V18"/>
    <mergeCell ref="X18:Z18"/>
    <mergeCell ref="AB18:AD18"/>
    <mergeCell ref="W14:Z14"/>
    <mergeCell ref="AA14:AD14"/>
    <mergeCell ref="G15:M15"/>
    <mergeCell ref="T15:Z15"/>
    <mergeCell ref="G17:I17"/>
    <mergeCell ref="J17:K17"/>
    <mergeCell ref="U17:V17"/>
    <mergeCell ref="G19:I19"/>
    <mergeCell ref="J19:K19"/>
    <mergeCell ref="C17:F17"/>
    <mergeCell ref="C18:F18"/>
    <mergeCell ref="G18:I18"/>
    <mergeCell ref="J18:K18"/>
    <mergeCell ref="L18:M18"/>
    <mergeCell ref="N18:O18"/>
    <mergeCell ref="C19:F19"/>
    <mergeCell ref="L20:M20"/>
    <mergeCell ref="N20:O20"/>
    <mergeCell ref="L21:M21"/>
    <mergeCell ref="N21:O21"/>
    <mergeCell ref="Q20:R20"/>
    <mergeCell ref="S20:T20"/>
    <mergeCell ref="Q21:R21"/>
    <mergeCell ref="S21:T21"/>
    <mergeCell ref="U21:V21"/>
    <mergeCell ref="L19:M19"/>
    <mergeCell ref="N19:O19"/>
    <mergeCell ref="Q19:R19"/>
    <mergeCell ref="S19:T19"/>
    <mergeCell ref="U19:V19"/>
    <mergeCell ref="X19:Z20"/>
    <mergeCell ref="AB19:AD20"/>
    <mergeCell ref="U20:V20"/>
    <mergeCell ref="G22:I22"/>
    <mergeCell ref="J22:K22"/>
    <mergeCell ref="L22:M22"/>
    <mergeCell ref="N22:O22"/>
    <mergeCell ref="Q22:R22"/>
    <mergeCell ref="S22:T22"/>
    <mergeCell ref="U22:V22"/>
    <mergeCell ref="C20:F20"/>
    <mergeCell ref="G20:I20"/>
    <mergeCell ref="J20:K20"/>
    <mergeCell ref="C21:F21"/>
    <mergeCell ref="G21:I21"/>
    <mergeCell ref="J21:K21"/>
    <mergeCell ref="C22:F22"/>
    <mergeCell ref="U23:V23"/>
    <mergeCell ref="X23:AE23"/>
    <mergeCell ref="AF23:AM23"/>
    <mergeCell ref="AN23:AU23"/>
    <mergeCell ref="C23:F23"/>
    <mergeCell ref="G23:I23"/>
    <mergeCell ref="J23:K23"/>
    <mergeCell ref="L23:M23"/>
    <mergeCell ref="N23:O23"/>
    <mergeCell ref="Q23:R23"/>
    <mergeCell ref="S23:T23"/>
    <mergeCell ref="AJ24:AK24"/>
    <mergeCell ref="AL24:AM24"/>
    <mergeCell ref="AN24:AO24"/>
    <mergeCell ref="AP24:AQ24"/>
    <mergeCell ref="AR24:AS24"/>
    <mergeCell ref="AT24:AU24"/>
    <mergeCell ref="U24:V24"/>
    <mergeCell ref="X24:Y24"/>
    <mergeCell ref="Z24:AA24"/>
    <mergeCell ref="AB24:AC24"/>
    <mergeCell ref="AD24:AE24"/>
    <mergeCell ref="AF24:AG24"/>
    <mergeCell ref="AH24:AI24"/>
    <mergeCell ref="C24:F24"/>
    <mergeCell ref="G24:I24"/>
    <mergeCell ref="J24:K24"/>
    <mergeCell ref="L24:M24"/>
    <mergeCell ref="N24:O24"/>
    <mergeCell ref="Q24:R24"/>
    <mergeCell ref="S24:T24"/>
    <mergeCell ref="AJ27:AK27"/>
    <mergeCell ref="AL27:AM27"/>
    <mergeCell ref="U27:V27"/>
    <mergeCell ref="X27:Y27"/>
    <mergeCell ref="Z27:AA27"/>
    <mergeCell ref="AB27:AC27"/>
    <mergeCell ref="AD27:AE27"/>
    <mergeCell ref="AF27:AG27"/>
    <mergeCell ref="AH27:AI27"/>
    <mergeCell ref="AL40:AM40"/>
    <mergeCell ref="AN40:AO40"/>
    <mergeCell ref="AP40:AQ40"/>
    <mergeCell ref="AR40:AS40"/>
    <mergeCell ref="AT40:AU40"/>
    <mergeCell ref="AV40:AX40"/>
    <mergeCell ref="AY40:BA40"/>
    <mergeCell ref="T40:U40"/>
    <mergeCell ref="V40:X40"/>
    <mergeCell ref="Y40:Z40"/>
    <mergeCell ref="AB40:AC40"/>
    <mergeCell ref="AD40:AE40"/>
    <mergeCell ref="AF40:AH40"/>
    <mergeCell ref="AI40:AK40"/>
    <mergeCell ref="C40:D40"/>
    <mergeCell ref="E40:F40"/>
    <mergeCell ref="G40:H40"/>
    <mergeCell ref="I40:M40"/>
    <mergeCell ref="N40:O40"/>
    <mergeCell ref="P40:Q40"/>
    <mergeCell ref="R40:S40"/>
    <mergeCell ref="T41:U41"/>
    <mergeCell ref="V41:X41"/>
    <mergeCell ref="Y41:Z41"/>
    <mergeCell ref="AB41:AC41"/>
    <mergeCell ref="AD41:AE41"/>
    <mergeCell ref="AF41:AH41"/>
    <mergeCell ref="AI41:AK41"/>
    <mergeCell ref="AL41:AM41"/>
    <mergeCell ref="AN41:AO41"/>
    <mergeCell ref="AP41:AQ41"/>
    <mergeCell ref="AR41:AS41"/>
    <mergeCell ref="AT41:AU41"/>
    <mergeCell ref="AV41:AX41"/>
    <mergeCell ref="AY41:BA41"/>
    <mergeCell ref="C43:D43"/>
    <mergeCell ref="E43:F43"/>
    <mergeCell ref="G43:H43"/>
    <mergeCell ref="I43:M43"/>
    <mergeCell ref="N43:O43"/>
    <mergeCell ref="P43:Q43"/>
    <mergeCell ref="R43:S43"/>
    <mergeCell ref="AT43:AU43"/>
    <mergeCell ref="AV43:AX43"/>
    <mergeCell ref="AP42:AQ42"/>
    <mergeCell ref="AR42:AS42"/>
    <mergeCell ref="AT42:AU42"/>
    <mergeCell ref="AV42:AX42"/>
    <mergeCell ref="AY42:BA42"/>
    <mergeCell ref="AP43:AQ43"/>
    <mergeCell ref="AR43:AS43"/>
    <mergeCell ref="AY43:BA43"/>
    <mergeCell ref="C41:D41"/>
    <mergeCell ref="E41:F41"/>
    <mergeCell ref="G41:H41"/>
    <mergeCell ref="I41:M41"/>
    <mergeCell ref="N41:O41"/>
    <mergeCell ref="P41:Q41"/>
    <mergeCell ref="R41:S41"/>
    <mergeCell ref="C42:D42"/>
    <mergeCell ref="E42:F42"/>
    <mergeCell ref="G42:H42"/>
    <mergeCell ref="I42:M42"/>
    <mergeCell ref="N42:O42"/>
    <mergeCell ref="P42:Q42"/>
    <mergeCell ref="R42:S42"/>
    <mergeCell ref="AL44:AM44"/>
    <mergeCell ref="AN44:AO44"/>
    <mergeCell ref="AP44:AQ44"/>
    <mergeCell ref="AR44:AS44"/>
    <mergeCell ref="AT44:AU44"/>
    <mergeCell ref="AV44:AX44"/>
    <mergeCell ref="AY44:BA44"/>
    <mergeCell ref="T44:U44"/>
    <mergeCell ref="V44:X44"/>
    <mergeCell ref="Y44:Z44"/>
    <mergeCell ref="AB44:AC44"/>
    <mergeCell ref="AD44:AE44"/>
    <mergeCell ref="AF44:AH44"/>
    <mergeCell ref="AI44:AK44"/>
    <mergeCell ref="C44:D44"/>
    <mergeCell ref="E44:F44"/>
    <mergeCell ref="G44:H44"/>
    <mergeCell ref="I44:M44"/>
    <mergeCell ref="N44:O44"/>
    <mergeCell ref="P44:Q44"/>
    <mergeCell ref="R44:S44"/>
    <mergeCell ref="C46:D46"/>
    <mergeCell ref="E46:F46"/>
    <mergeCell ref="G46:H46"/>
    <mergeCell ref="I46:M46"/>
    <mergeCell ref="N46:O46"/>
    <mergeCell ref="P46:Q46"/>
    <mergeCell ref="R46:S46"/>
    <mergeCell ref="AP46:AQ46"/>
    <mergeCell ref="AR46:AS46"/>
    <mergeCell ref="AT46:AU46"/>
    <mergeCell ref="AV46:AX46"/>
    <mergeCell ref="AY46:BA46"/>
    <mergeCell ref="AL45:AM45"/>
    <mergeCell ref="AN45:AO45"/>
    <mergeCell ref="AP45:AQ45"/>
    <mergeCell ref="AR45:AS45"/>
    <mergeCell ref="AT45:AU45"/>
    <mergeCell ref="AV45:AX45"/>
    <mergeCell ref="AY45:BA45"/>
    <mergeCell ref="T48:U48"/>
    <mergeCell ref="V48:X48"/>
    <mergeCell ref="Y48:Z48"/>
    <mergeCell ref="AB48:AC48"/>
    <mergeCell ref="AD48:AE48"/>
    <mergeCell ref="AF48:AH48"/>
    <mergeCell ref="AI48:AK48"/>
    <mergeCell ref="C48:D48"/>
    <mergeCell ref="E48:F48"/>
    <mergeCell ref="G48:H48"/>
    <mergeCell ref="I48:M48"/>
    <mergeCell ref="N48:O48"/>
    <mergeCell ref="P48:Q48"/>
    <mergeCell ref="R48:S48"/>
    <mergeCell ref="AL46:AM46"/>
    <mergeCell ref="AN46:AO46"/>
    <mergeCell ref="T46:U46"/>
    <mergeCell ref="V46:X46"/>
    <mergeCell ref="Y46:Z46"/>
    <mergeCell ref="AB46:AC46"/>
    <mergeCell ref="AD46:AE46"/>
    <mergeCell ref="AF46:AH46"/>
    <mergeCell ref="AI46:AK46"/>
    <mergeCell ref="AL47:AM47"/>
    <mergeCell ref="AN47:AO47"/>
    <mergeCell ref="AP47:AQ47"/>
    <mergeCell ref="AR47:AS47"/>
    <mergeCell ref="AT47:AU47"/>
    <mergeCell ref="AV47:AX47"/>
    <mergeCell ref="AY47:BA47"/>
    <mergeCell ref="T47:U47"/>
    <mergeCell ref="V47:X47"/>
    <mergeCell ref="Y47:Z47"/>
    <mergeCell ref="AB47:AC47"/>
    <mergeCell ref="AD47:AE47"/>
    <mergeCell ref="AF47:AH47"/>
    <mergeCell ref="AI47:AK47"/>
    <mergeCell ref="C47:D47"/>
    <mergeCell ref="E47:F47"/>
    <mergeCell ref="G47:H47"/>
    <mergeCell ref="I47:M47"/>
    <mergeCell ref="N47:O47"/>
    <mergeCell ref="P47:Q47"/>
    <mergeCell ref="R47:S47"/>
    <mergeCell ref="C49:D49"/>
    <mergeCell ref="E49:F49"/>
    <mergeCell ref="G49:H49"/>
    <mergeCell ref="I49:M49"/>
    <mergeCell ref="N49:O49"/>
    <mergeCell ref="P49:Q49"/>
    <mergeCell ref="R49:S49"/>
    <mergeCell ref="AP49:AQ49"/>
    <mergeCell ref="AR49:AS49"/>
    <mergeCell ref="AT49:AU49"/>
    <mergeCell ref="AV49:AX49"/>
    <mergeCell ref="AY49:BA49"/>
    <mergeCell ref="AL48:AM48"/>
    <mergeCell ref="AN48:AO48"/>
    <mergeCell ref="AP48:AQ48"/>
    <mergeCell ref="AR48:AS48"/>
    <mergeCell ref="AT48:AU48"/>
    <mergeCell ref="AV48:AX48"/>
    <mergeCell ref="AY48:BA48"/>
    <mergeCell ref="T51:U51"/>
    <mergeCell ref="V51:X51"/>
    <mergeCell ref="Y51:Z51"/>
    <mergeCell ref="AB51:AC51"/>
    <mergeCell ref="AD51:AE51"/>
    <mergeCell ref="AF51:AH51"/>
    <mergeCell ref="AI51:AK51"/>
    <mergeCell ref="C51:D51"/>
    <mergeCell ref="E51:F51"/>
    <mergeCell ref="G51:H51"/>
    <mergeCell ref="I51:M51"/>
    <mergeCell ref="N51:O51"/>
    <mergeCell ref="P51:Q51"/>
    <mergeCell ref="R51:S51"/>
    <mergeCell ref="AL49:AM49"/>
    <mergeCell ref="AN49:AO49"/>
    <mergeCell ref="T49:U49"/>
    <mergeCell ref="V49:X49"/>
    <mergeCell ref="Y49:Z49"/>
    <mergeCell ref="AB49:AC49"/>
    <mergeCell ref="AD49:AE49"/>
    <mergeCell ref="AF49:AH49"/>
    <mergeCell ref="AI49:AK49"/>
    <mergeCell ref="AL50:AM50"/>
    <mergeCell ref="AN50:AO50"/>
    <mergeCell ref="AP50:AQ50"/>
    <mergeCell ref="AR50:AS50"/>
    <mergeCell ref="AT50:AU50"/>
    <mergeCell ref="AV50:AX50"/>
    <mergeCell ref="AY50:BA50"/>
    <mergeCell ref="T50:U50"/>
    <mergeCell ref="V50:X50"/>
    <mergeCell ref="Y50:Z50"/>
    <mergeCell ref="AB50:AC50"/>
    <mergeCell ref="AD50:AE50"/>
    <mergeCell ref="AF50:AH50"/>
    <mergeCell ref="AI50:AK50"/>
    <mergeCell ref="C50:D50"/>
    <mergeCell ref="E50:F50"/>
    <mergeCell ref="G50:H50"/>
    <mergeCell ref="I50:M50"/>
    <mergeCell ref="N50:O50"/>
    <mergeCell ref="P50:Q50"/>
    <mergeCell ref="R50:S50"/>
    <mergeCell ref="C52:D52"/>
    <mergeCell ref="E52:F52"/>
    <mergeCell ref="G52:H52"/>
    <mergeCell ref="I52:M52"/>
    <mergeCell ref="N52:O52"/>
    <mergeCell ref="P52:Q52"/>
    <mergeCell ref="R52:S52"/>
    <mergeCell ref="AP52:AQ52"/>
    <mergeCell ref="AR52:AS52"/>
    <mergeCell ref="AT52:AU52"/>
    <mergeCell ref="AV52:AX52"/>
    <mergeCell ref="AY52:BA52"/>
    <mergeCell ref="AL51:AM51"/>
    <mergeCell ref="AN51:AO51"/>
    <mergeCell ref="AP51:AQ51"/>
    <mergeCell ref="AR51:AS51"/>
    <mergeCell ref="AT51:AU51"/>
    <mergeCell ref="AV51:AX51"/>
    <mergeCell ref="AY51:BA51"/>
    <mergeCell ref="T54:U54"/>
    <mergeCell ref="V54:X54"/>
    <mergeCell ref="Y54:Z54"/>
    <mergeCell ref="AB54:AC54"/>
    <mergeCell ref="AD54:AE54"/>
    <mergeCell ref="AF54:AH54"/>
    <mergeCell ref="AI54:AK54"/>
    <mergeCell ref="C54:D54"/>
    <mergeCell ref="E54:F54"/>
    <mergeCell ref="G54:H54"/>
    <mergeCell ref="I54:M54"/>
    <mergeCell ref="N54:O54"/>
    <mergeCell ref="P54:Q54"/>
    <mergeCell ref="R54:S54"/>
    <mergeCell ref="AL52:AM52"/>
    <mergeCell ref="AN52:AO52"/>
    <mergeCell ref="T52:U52"/>
    <mergeCell ref="V52:X52"/>
    <mergeCell ref="Y52:Z52"/>
    <mergeCell ref="AB52:AC52"/>
    <mergeCell ref="AD52:AE52"/>
    <mergeCell ref="AF52:AH52"/>
    <mergeCell ref="AI52:AK52"/>
    <mergeCell ref="AL53:AM53"/>
    <mergeCell ref="AN53:AO53"/>
    <mergeCell ref="AP53:AQ53"/>
    <mergeCell ref="AR53:AS53"/>
    <mergeCell ref="AT53:AU53"/>
    <mergeCell ref="AV53:AX53"/>
    <mergeCell ref="AY53:BA53"/>
    <mergeCell ref="T53:U53"/>
    <mergeCell ref="V53:X53"/>
    <mergeCell ref="Y53:Z53"/>
    <mergeCell ref="AB53:AC53"/>
    <mergeCell ref="AD53:AE53"/>
    <mergeCell ref="AF53:AH53"/>
    <mergeCell ref="AI53:AK53"/>
    <mergeCell ref="C53:D53"/>
    <mergeCell ref="E53:F53"/>
    <mergeCell ref="G53:H53"/>
    <mergeCell ref="I53:M53"/>
    <mergeCell ref="N53:O53"/>
    <mergeCell ref="P53:Q53"/>
    <mergeCell ref="R53:S53"/>
    <mergeCell ref="C55:D55"/>
    <mergeCell ref="E55:F55"/>
    <mergeCell ref="G55:H55"/>
    <mergeCell ref="I55:M55"/>
    <mergeCell ref="N55:O55"/>
    <mergeCell ref="P55:Q55"/>
    <mergeCell ref="R55:S55"/>
    <mergeCell ref="AP55:AQ55"/>
    <mergeCell ref="AR55:AS55"/>
    <mergeCell ref="AT55:AU55"/>
    <mergeCell ref="AV55:AX55"/>
    <mergeCell ref="AY55:BA55"/>
    <mergeCell ref="AL54:AM54"/>
    <mergeCell ref="AN54:AO54"/>
    <mergeCell ref="AP54:AQ54"/>
    <mergeCell ref="AR54:AS54"/>
    <mergeCell ref="AT54:AU54"/>
    <mergeCell ref="AV54:AX54"/>
    <mergeCell ref="AY54:BA54"/>
    <mergeCell ref="T57:U57"/>
    <mergeCell ref="V57:X57"/>
    <mergeCell ref="Y57:Z57"/>
    <mergeCell ref="AB57:AC57"/>
    <mergeCell ref="AD57:AE57"/>
    <mergeCell ref="AF57:AH57"/>
    <mergeCell ref="AI57:AK57"/>
    <mergeCell ref="C57:D57"/>
    <mergeCell ref="E57:F57"/>
    <mergeCell ref="G57:H57"/>
    <mergeCell ref="I57:M57"/>
    <mergeCell ref="N57:O57"/>
    <mergeCell ref="P57:Q57"/>
    <mergeCell ref="R57:S57"/>
    <mergeCell ref="AL55:AM55"/>
    <mergeCell ref="AN55:AO55"/>
    <mergeCell ref="T55:U55"/>
    <mergeCell ref="V55:X55"/>
    <mergeCell ref="Y55:Z55"/>
    <mergeCell ref="AB55:AC55"/>
    <mergeCell ref="AD55:AE55"/>
    <mergeCell ref="AF55:AH55"/>
    <mergeCell ref="AI55:AK55"/>
    <mergeCell ref="AL56:AM56"/>
    <mergeCell ref="AN56:AO56"/>
    <mergeCell ref="AP56:AQ56"/>
    <mergeCell ref="AR56:AS56"/>
    <mergeCell ref="AT56:AU56"/>
    <mergeCell ref="AV56:AX56"/>
    <mergeCell ref="AY56:BA56"/>
    <mergeCell ref="T56:U56"/>
    <mergeCell ref="V56:X56"/>
    <mergeCell ref="Y56:Z56"/>
    <mergeCell ref="AB56:AC56"/>
    <mergeCell ref="AD56:AE56"/>
    <mergeCell ref="AF56:AH56"/>
    <mergeCell ref="AI56:AK56"/>
    <mergeCell ref="C56:D56"/>
    <mergeCell ref="E56:F56"/>
    <mergeCell ref="G56:H56"/>
    <mergeCell ref="I56:M56"/>
    <mergeCell ref="N56:O56"/>
    <mergeCell ref="P56:Q56"/>
    <mergeCell ref="R56:S56"/>
    <mergeCell ref="C58:D58"/>
    <mergeCell ref="E58:F58"/>
    <mergeCell ref="G58:H58"/>
    <mergeCell ref="I58:M58"/>
    <mergeCell ref="N58:O58"/>
    <mergeCell ref="P58:Q58"/>
    <mergeCell ref="R58:S58"/>
    <mergeCell ref="AP58:AQ58"/>
    <mergeCell ref="AR58:AS58"/>
    <mergeCell ref="AT58:AU58"/>
    <mergeCell ref="AV58:AX58"/>
    <mergeCell ref="AY58:BA58"/>
    <mergeCell ref="AL57:AM57"/>
    <mergeCell ref="AN57:AO57"/>
    <mergeCell ref="AP57:AQ57"/>
    <mergeCell ref="AR57:AS57"/>
    <mergeCell ref="AT57:AU57"/>
    <mergeCell ref="AV57:AX57"/>
    <mergeCell ref="AY57:BA57"/>
    <mergeCell ref="AL73:AM73"/>
    <mergeCell ref="AN73:AO73"/>
    <mergeCell ref="T73:U73"/>
    <mergeCell ref="V73:X73"/>
    <mergeCell ref="Y73:Z73"/>
    <mergeCell ref="AB73:AC73"/>
    <mergeCell ref="AD73:AE73"/>
    <mergeCell ref="AF73:AH73"/>
    <mergeCell ref="AI73:AK73"/>
    <mergeCell ref="AL74:AM74"/>
    <mergeCell ref="AN74:AO74"/>
    <mergeCell ref="T74:U74"/>
    <mergeCell ref="V74:X74"/>
    <mergeCell ref="Y74:Z74"/>
    <mergeCell ref="AB74:AC74"/>
    <mergeCell ref="AD74:AE74"/>
    <mergeCell ref="AF74:AH74"/>
    <mergeCell ref="AI74:AK74"/>
    <mergeCell ref="AL71:AM71"/>
    <mergeCell ref="AN71:AO71"/>
    <mergeCell ref="AP71:AQ71"/>
    <mergeCell ref="AR71:AS71"/>
    <mergeCell ref="AT71:AU71"/>
    <mergeCell ref="AV71:AX71"/>
    <mergeCell ref="AY71:BA71"/>
    <mergeCell ref="T71:U71"/>
    <mergeCell ref="V71:X71"/>
    <mergeCell ref="Y71:Z71"/>
    <mergeCell ref="AB71:AC71"/>
    <mergeCell ref="AD71:AE71"/>
    <mergeCell ref="AF71:AH71"/>
    <mergeCell ref="AI71:AK71"/>
    <mergeCell ref="C71:D71"/>
    <mergeCell ref="E71:F71"/>
    <mergeCell ref="G71:H71"/>
    <mergeCell ref="I71:M71"/>
    <mergeCell ref="N71:O71"/>
    <mergeCell ref="P71:Q71"/>
    <mergeCell ref="R71:S71"/>
    <mergeCell ref="T72:U72"/>
    <mergeCell ref="V72:X72"/>
    <mergeCell ref="Y72:Z72"/>
    <mergeCell ref="AB72:AC72"/>
    <mergeCell ref="AD72:AE72"/>
    <mergeCell ref="AF72:AH72"/>
    <mergeCell ref="AI72:AK72"/>
    <mergeCell ref="AL72:AM72"/>
    <mergeCell ref="AN72:AO72"/>
    <mergeCell ref="AP72:AQ72"/>
    <mergeCell ref="AR72:AS72"/>
    <mergeCell ref="AT72:AU72"/>
    <mergeCell ref="AV72:AX72"/>
    <mergeCell ref="AY72:BA72"/>
    <mergeCell ref="C74:D74"/>
    <mergeCell ref="E74:F74"/>
    <mergeCell ref="G74:H74"/>
    <mergeCell ref="I74:M74"/>
    <mergeCell ref="N74:O74"/>
    <mergeCell ref="P74:Q74"/>
    <mergeCell ref="R74:S74"/>
    <mergeCell ref="AT74:AU74"/>
    <mergeCell ref="AV74:AX74"/>
    <mergeCell ref="AP73:AQ73"/>
    <mergeCell ref="AR73:AS73"/>
    <mergeCell ref="AT73:AU73"/>
    <mergeCell ref="AV73:AX73"/>
    <mergeCell ref="AY73:BA73"/>
    <mergeCell ref="AP74:AQ74"/>
    <mergeCell ref="AR74:AS74"/>
    <mergeCell ref="AY74:BA74"/>
    <mergeCell ref="T76:U76"/>
    <mergeCell ref="V76:X76"/>
    <mergeCell ref="Y76:Z76"/>
    <mergeCell ref="AB76:AC76"/>
    <mergeCell ref="AD76:AE76"/>
    <mergeCell ref="AF76:AH76"/>
    <mergeCell ref="AI76:AK76"/>
    <mergeCell ref="C76:D76"/>
    <mergeCell ref="E76:F76"/>
    <mergeCell ref="G76:H76"/>
    <mergeCell ref="I76:M76"/>
    <mergeCell ref="N76:O76"/>
    <mergeCell ref="P76:Q76"/>
    <mergeCell ref="R76:S76"/>
    <mergeCell ref="AL77:AM77"/>
    <mergeCell ref="AN77:AO77"/>
    <mergeCell ref="T77:U77"/>
    <mergeCell ref="V77:X77"/>
    <mergeCell ref="Y77:Z77"/>
    <mergeCell ref="AB77:AC77"/>
    <mergeCell ref="AD77:AE77"/>
    <mergeCell ref="AF77:AH77"/>
    <mergeCell ref="AI77:AK77"/>
    <mergeCell ref="C72:D72"/>
    <mergeCell ref="E72:F72"/>
    <mergeCell ref="G72:H72"/>
    <mergeCell ref="I72:M72"/>
    <mergeCell ref="N72:O72"/>
    <mergeCell ref="P72:Q72"/>
    <mergeCell ref="R72:S72"/>
    <mergeCell ref="C73:D73"/>
    <mergeCell ref="E73:F73"/>
    <mergeCell ref="G73:H73"/>
    <mergeCell ref="I73:M73"/>
    <mergeCell ref="N73:O73"/>
    <mergeCell ref="P73:Q73"/>
    <mergeCell ref="R73:S73"/>
    <mergeCell ref="AL75:AM75"/>
    <mergeCell ref="AN75:AO75"/>
    <mergeCell ref="AP75:AQ75"/>
    <mergeCell ref="AR75:AS75"/>
    <mergeCell ref="AT75:AU75"/>
    <mergeCell ref="AV75:AX75"/>
    <mergeCell ref="AY75:BA75"/>
    <mergeCell ref="T75:U75"/>
    <mergeCell ref="V75:X75"/>
    <mergeCell ref="Y75:Z75"/>
    <mergeCell ref="AB75:AC75"/>
    <mergeCell ref="AD75:AE75"/>
    <mergeCell ref="AF75:AH75"/>
    <mergeCell ref="AI75:AK75"/>
    <mergeCell ref="C75:D75"/>
    <mergeCell ref="E75:F75"/>
    <mergeCell ref="G75:H75"/>
    <mergeCell ref="I75:M75"/>
    <mergeCell ref="N75:O75"/>
    <mergeCell ref="P75:Q75"/>
    <mergeCell ref="R75:S75"/>
    <mergeCell ref="AP77:AQ77"/>
    <mergeCell ref="AR77:AS77"/>
    <mergeCell ref="AT77:AU77"/>
    <mergeCell ref="AV77:AX77"/>
    <mergeCell ref="AY77:BA77"/>
    <mergeCell ref="AL76:AM76"/>
    <mergeCell ref="AN76:AO76"/>
    <mergeCell ref="AP76:AQ76"/>
    <mergeCell ref="AR76:AS76"/>
    <mergeCell ref="AT76:AU76"/>
    <mergeCell ref="AV76:AX76"/>
    <mergeCell ref="AY76:BA76"/>
    <mergeCell ref="C77:D77"/>
    <mergeCell ref="E77:F77"/>
    <mergeCell ref="G77:H77"/>
    <mergeCell ref="I77:M77"/>
    <mergeCell ref="N77:O77"/>
    <mergeCell ref="P77:Q77"/>
    <mergeCell ref="R77:S77"/>
    <mergeCell ref="AL78:AM78"/>
    <mergeCell ref="AN78:AO78"/>
    <mergeCell ref="AP78:AQ78"/>
    <mergeCell ref="AR78:AS78"/>
    <mergeCell ref="AT78:AU78"/>
    <mergeCell ref="AV78:AX78"/>
    <mergeCell ref="AY78:BA78"/>
    <mergeCell ref="T78:U78"/>
    <mergeCell ref="V78:X78"/>
    <mergeCell ref="Y78:Z78"/>
    <mergeCell ref="AB78:AC78"/>
    <mergeCell ref="AD78:AE78"/>
    <mergeCell ref="AF78:AH78"/>
    <mergeCell ref="AI78:AK78"/>
    <mergeCell ref="C78:D78"/>
    <mergeCell ref="E78:F78"/>
    <mergeCell ref="G78:H78"/>
    <mergeCell ref="I78:M78"/>
    <mergeCell ref="N78:O78"/>
    <mergeCell ref="P78:Q78"/>
    <mergeCell ref="R78:S78"/>
    <mergeCell ref="AL79:AM79"/>
    <mergeCell ref="AN79:AO79"/>
    <mergeCell ref="AP79:AQ79"/>
    <mergeCell ref="AR79:AS79"/>
    <mergeCell ref="AT79:AU79"/>
    <mergeCell ref="AV79:AX79"/>
    <mergeCell ref="AY79:BA79"/>
    <mergeCell ref="T79:U79"/>
    <mergeCell ref="V79:X79"/>
    <mergeCell ref="Y79:Z79"/>
    <mergeCell ref="AB79:AC79"/>
    <mergeCell ref="AD79:AE79"/>
    <mergeCell ref="AF79:AH79"/>
    <mergeCell ref="AI79:AK79"/>
    <mergeCell ref="C79:D79"/>
    <mergeCell ref="E79:F79"/>
    <mergeCell ref="G79:H79"/>
    <mergeCell ref="I79:M79"/>
    <mergeCell ref="N79:O79"/>
    <mergeCell ref="P79:Q79"/>
    <mergeCell ref="R79:S79"/>
    <mergeCell ref="AL82:AM82"/>
    <mergeCell ref="AN82:AO82"/>
    <mergeCell ref="T82:U82"/>
    <mergeCell ref="V82:X82"/>
    <mergeCell ref="Y82:Z82"/>
    <mergeCell ref="AB82:AC82"/>
    <mergeCell ref="AD82:AE82"/>
    <mergeCell ref="AF82:AH82"/>
    <mergeCell ref="AI82:AK82"/>
    <mergeCell ref="AL83:AM83"/>
    <mergeCell ref="AN83:AO83"/>
    <mergeCell ref="T83:U83"/>
    <mergeCell ref="V83:X83"/>
    <mergeCell ref="Y83:Z83"/>
    <mergeCell ref="AB83:AC83"/>
    <mergeCell ref="AD83:AE83"/>
    <mergeCell ref="AF83:AH83"/>
    <mergeCell ref="AI83:AK83"/>
    <mergeCell ref="AL80:AM80"/>
    <mergeCell ref="AN80:AO80"/>
    <mergeCell ref="AP80:AQ80"/>
    <mergeCell ref="AR80:AS80"/>
    <mergeCell ref="AT80:AU80"/>
    <mergeCell ref="AV80:AX80"/>
    <mergeCell ref="AY80:BA80"/>
    <mergeCell ref="T80:U80"/>
    <mergeCell ref="V80:X80"/>
    <mergeCell ref="Y80:Z80"/>
    <mergeCell ref="AB80:AC80"/>
    <mergeCell ref="AD80:AE80"/>
    <mergeCell ref="AF80:AH80"/>
    <mergeCell ref="AI80:AK80"/>
    <mergeCell ref="C80:D80"/>
    <mergeCell ref="E80:F80"/>
    <mergeCell ref="G80:H80"/>
    <mergeCell ref="I80:M80"/>
    <mergeCell ref="N80:O80"/>
    <mergeCell ref="P80:Q80"/>
    <mergeCell ref="R80:S80"/>
    <mergeCell ref="T81:U81"/>
    <mergeCell ref="V81:X81"/>
    <mergeCell ref="Y81:Z81"/>
    <mergeCell ref="AB81:AC81"/>
    <mergeCell ref="AD81:AE81"/>
    <mergeCell ref="AF81:AH81"/>
    <mergeCell ref="AI81:AK81"/>
    <mergeCell ref="AL81:AM81"/>
    <mergeCell ref="AN81:AO81"/>
    <mergeCell ref="AP81:AQ81"/>
    <mergeCell ref="AR81:AS81"/>
    <mergeCell ref="AT81:AU81"/>
    <mergeCell ref="AV81:AX81"/>
    <mergeCell ref="AY81:BA81"/>
    <mergeCell ref="C83:D83"/>
    <mergeCell ref="E83:F83"/>
    <mergeCell ref="G83:H83"/>
    <mergeCell ref="I83:M83"/>
    <mergeCell ref="N83:O83"/>
    <mergeCell ref="P83:Q83"/>
    <mergeCell ref="R83:S83"/>
    <mergeCell ref="AT83:AU83"/>
    <mergeCell ref="AV83:AX83"/>
    <mergeCell ref="AP82:AQ82"/>
    <mergeCell ref="AR82:AS82"/>
    <mergeCell ref="AT82:AU82"/>
    <mergeCell ref="AV82:AX82"/>
    <mergeCell ref="AY82:BA82"/>
    <mergeCell ref="AP83:AQ83"/>
    <mergeCell ref="AR83:AS83"/>
    <mergeCell ref="AY83:BA83"/>
    <mergeCell ref="T85:U85"/>
    <mergeCell ref="V85:X85"/>
    <mergeCell ref="Y85:Z85"/>
    <mergeCell ref="AB85:AC85"/>
    <mergeCell ref="AD85:AE85"/>
    <mergeCell ref="AF85:AH85"/>
    <mergeCell ref="AI85:AK85"/>
    <mergeCell ref="C85:D85"/>
    <mergeCell ref="E85:F85"/>
    <mergeCell ref="G85:H85"/>
    <mergeCell ref="I85:M85"/>
    <mergeCell ref="N85:O85"/>
    <mergeCell ref="P85:Q85"/>
    <mergeCell ref="R85:S85"/>
    <mergeCell ref="AL86:AM86"/>
    <mergeCell ref="AN86:AO86"/>
    <mergeCell ref="T86:U86"/>
    <mergeCell ref="V86:X86"/>
    <mergeCell ref="Y86:Z86"/>
    <mergeCell ref="AB86:AC86"/>
    <mergeCell ref="AD86:AE86"/>
    <mergeCell ref="AF86:AH86"/>
    <mergeCell ref="AI86:AK86"/>
    <mergeCell ref="C81:D81"/>
    <mergeCell ref="E81:F81"/>
    <mergeCell ref="G81:H81"/>
    <mergeCell ref="I81:M81"/>
    <mergeCell ref="N81:O81"/>
    <mergeCell ref="P81:Q81"/>
    <mergeCell ref="R81:S81"/>
    <mergeCell ref="C82:D82"/>
    <mergeCell ref="E82:F82"/>
    <mergeCell ref="G82:H82"/>
    <mergeCell ref="I82:M82"/>
    <mergeCell ref="N82:O82"/>
    <mergeCell ref="P82:Q82"/>
    <mergeCell ref="R82:S82"/>
    <mergeCell ref="AL84:AM84"/>
    <mergeCell ref="AN84:AO84"/>
    <mergeCell ref="AP84:AQ84"/>
    <mergeCell ref="AR84:AS84"/>
    <mergeCell ref="AT84:AU84"/>
    <mergeCell ref="AV84:AX84"/>
    <mergeCell ref="AY84:BA84"/>
    <mergeCell ref="T84:U84"/>
    <mergeCell ref="V84:X84"/>
    <mergeCell ref="Y84:Z84"/>
    <mergeCell ref="AB84:AC84"/>
    <mergeCell ref="AD84:AE84"/>
    <mergeCell ref="AF84:AH84"/>
    <mergeCell ref="AI84:AK84"/>
    <mergeCell ref="C84:D84"/>
    <mergeCell ref="E84:F84"/>
    <mergeCell ref="G84:H84"/>
    <mergeCell ref="I84:M84"/>
    <mergeCell ref="N84:O84"/>
    <mergeCell ref="P84:Q84"/>
    <mergeCell ref="R84:S84"/>
    <mergeCell ref="AP86:AQ86"/>
    <mergeCell ref="AR86:AS86"/>
    <mergeCell ref="AT86:AU86"/>
    <mergeCell ref="AV86:AX86"/>
    <mergeCell ref="AY86:BA86"/>
    <mergeCell ref="AL85:AM85"/>
    <mergeCell ref="AN85:AO85"/>
    <mergeCell ref="AP85:AQ85"/>
    <mergeCell ref="AR85:AS85"/>
    <mergeCell ref="AT85:AU85"/>
    <mergeCell ref="AV85:AX85"/>
    <mergeCell ref="AY85:BA85"/>
    <mergeCell ref="C86:D86"/>
    <mergeCell ref="E86:F86"/>
    <mergeCell ref="G86:H86"/>
    <mergeCell ref="I86:M86"/>
    <mergeCell ref="N86:O86"/>
    <mergeCell ref="P86:Q86"/>
    <mergeCell ref="R86:S86"/>
    <mergeCell ref="AL87:AM87"/>
    <mergeCell ref="AN87:AO87"/>
    <mergeCell ref="AP87:AQ87"/>
    <mergeCell ref="AR87:AS87"/>
    <mergeCell ref="AT87:AU87"/>
    <mergeCell ref="AV87:AX87"/>
    <mergeCell ref="AY87:BA87"/>
    <mergeCell ref="T87:U87"/>
    <mergeCell ref="V87:X87"/>
    <mergeCell ref="Y87:Z87"/>
    <mergeCell ref="AB87:AC87"/>
    <mergeCell ref="AD87:AE87"/>
    <mergeCell ref="AF87:AH87"/>
    <mergeCell ref="AI87:AK87"/>
    <mergeCell ref="C87:D87"/>
    <mergeCell ref="E87:F87"/>
    <mergeCell ref="G87:H87"/>
    <mergeCell ref="I87:M87"/>
    <mergeCell ref="N87:O87"/>
    <mergeCell ref="P87:Q87"/>
    <mergeCell ref="R87:S87"/>
    <mergeCell ref="AL88:AM88"/>
    <mergeCell ref="AN88:AO88"/>
    <mergeCell ref="AP88:AQ88"/>
    <mergeCell ref="AR88:AS88"/>
    <mergeCell ref="AT88:AU88"/>
    <mergeCell ref="AV88:AX88"/>
    <mergeCell ref="AY88:BA88"/>
    <mergeCell ref="T88:U88"/>
    <mergeCell ref="V88:X88"/>
    <mergeCell ref="Y88:Z88"/>
    <mergeCell ref="AB88:AC88"/>
    <mergeCell ref="AD88:AE88"/>
    <mergeCell ref="AF88:AH88"/>
    <mergeCell ref="AI88:AK88"/>
    <mergeCell ref="C88:D88"/>
    <mergeCell ref="E88:F88"/>
    <mergeCell ref="G88:H88"/>
    <mergeCell ref="I88:M88"/>
    <mergeCell ref="N88:O88"/>
    <mergeCell ref="P88:Q88"/>
    <mergeCell ref="R88:S88"/>
    <mergeCell ref="AL91:AM91"/>
    <mergeCell ref="AN91:AO91"/>
    <mergeCell ref="T91:U91"/>
    <mergeCell ref="V91:X91"/>
    <mergeCell ref="Y91:Z91"/>
    <mergeCell ref="AB91:AC91"/>
    <mergeCell ref="AD91:AE91"/>
    <mergeCell ref="AF91:AH91"/>
    <mergeCell ref="AI91:AK91"/>
    <mergeCell ref="AL92:AM92"/>
    <mergeCell ref="AN92:AO92"/>
    <mergeCell ref="T92:U92"/>
    <mergeCell ref="V92:X92"/>
    <mergeCell ref="Y92:Z92"/>
    <mergeCell ref="AB92:AC92"/>
    <mergeCell ref="AD92:AE92"/>
    <mergeCell ref="AF92:AH92"/>
    <mergeCell ref="AI92:AK92"/>
    <mergeCell ref="AL89:AM89"/>
    <mergeCell ref="AN89:AO89"/>
    <mergeCell ref="AP89:AQ89"/>
    <mergeCell ref="AR89:AS89"/>
    <mergeCell ref="AT89:AU89"/>
    <mergeCell ref="AV89:AX89"/>
    <mergeCell ref="AY89:BA89"/>
    <mergeCell ref="T89:U89"/>
    <mergeCell ref="V89:X89"/>
    <mergeCell ref="Y89:Z89"/>
    <mergeCell ref="AB89:AC89"/>
    <mergeCell ref="AD89:AE89"/>
    <mergeCell ref="AF89:AH89"/>
    <mergeCell ref="AI89:AK89"/>
    <mergeCell ref="C89:D89"/>
    <mergeCell ref="E89:F89"/>
    <mergeCell ref="G89:H89"/>
    <mergeCell ref="I89:M89"/>
    <mergeCell ref="N89:O89"/>
    <mergeCell ref="P89:Q89"/>
    <mergeCell ref="R89:S89"/>
    <mergeCell ref="T90:U90"/>
    <mergeCell ref="V90:X90"/>
    <mergeCell ref="Y90:Z90"/>
    <mergeCell ref="AB90:AC90"/>
    <mergeCell ref="AD90:AE90"/>
    <mergeCell ref="AF90:AH90"/>
    <mergeCell ref="AI90:AK90"/>
    <mergeCell ref="AL90:AM90"/>
    <mergeCell ref="AN90:AO90"/>
    <mergeCell ref="AP90:AQ90"/>
    <mergeCell ref="AR90:AS90"/>
    <mergeCell ref="AT90:AU90"/>
    <mergeCell ref="AV90:AX90"/>
    <mergeCell ref="AY90:BA90"/>
    <mergeCell ref="C92:D92"/>
    <mergeCell ref="E92:F92"/>
    <mergeCell ref="G92:H92"/>
    <mergeCell ref="I92:M92"/>
    <mergeCell ref="N92:O92"/>
    <mergeCell ref="P92:Q92"/>
    <mergeCell ref="R92:S92"/>
    <mergeCell ref="AT92:AU92"/>
    <mergeCell ref="AV92:AX92"/>
    <mergeCell ref="AP91:AQ91"/>
    <mergeCell ref="AR91:AS91"/>
    <mergeCell ref="AT91:AU91"/>
    <mergeCell ref="AV91:AX91"/>
    <mergeCell ref="AY91:BA91"/>
    <mergeCell ref="AP92:AQ92"/>
    <mergeCell ref="AR92:AS92"/>
    <mergeCell ref="AY92:BA92"/>
    <mergeCell ref="T94:U94"/>
    <mergeCell ref="V94:X94"/>
    <mergeCell ref="Y94:Z94"/>
    <mergeCell ref="AB94:AC94"/>
    <mergeCell ref="AD94:AE94"/>
    <mergeCell ref="AF94:AH94"/>
    <mergeCell ref="AI94:AK94"/>
    <mergeCell ref="C94:D94"/>
    <mergeCell ref="E94:F94"/>
    <mergeCell ref="G94:H94"/>
    <mergeCell ref="I94:M94"/>
    <mergeCell ref="N94:O94"/>
    <mergeCell ref="P94:Q94"/>
    <mergeCell ref="R94:S94"/>
    <mergeCell ref="AL95:AM95"/>
    <mergeCell ref="AN95:AO95"/>
    <mergeCell ref="T95:U95"/>
    <mergeCell ref="V95:X95"/>
    <mergeCell ref="Y95:Z95"/>
    <mergeCell ref="AB95:AC95"/>
    <mergeCell ref="AD95:AE95"/>
    <mergeCell ref="AF95:AH95"/>
    <mergeCell ref="AI95:AK95"/>
    <mergeCell ref="C90:D90"/>
    <mergeCell ref="E90:F90"/>
    <mergeCell ref="G90:H90"/>
    <mergeCell ref="I90:M90"/>
    <mergeCell ref="N90:O90"/>
    <mergeCell ref="P90:Q90"/>
    <mergeCell ref="R90:S90"/>
    <mergeCell ref="C91:D91"/>
    <mergeCell ref="E91:F91"/>
    <mergeCell ref="G91:H91"/>
    <mergeCell ref="I91:M91"/>
    <mergeCell ref="N91:O91"/>
    <mergeCell ref="P91:Q91"/>
    <mergeCell ref="R91:S91"/>
    <mergeCell ref="AL93:AM93"/>
    <mergeCell ref="AN93:AO93"/>
    <mergeCell ref="AP93:AQ93"/>
    <mergeCell ref="AR93:AS93"/>
    <mergeCell ref="AT93:AU93"/>
    <mergeCell ref="AV93:AX93"/>
    <mergeCell ref="AY93:BA93"/>
    <mergeCell ref="T93:U93"/>
    <mergeCell ref="V93:X93"/>
    <mergeCell ref="Y93:Z93"/>
    <mergeCell ref="AB93:AC93"/>
    <mergeCell ref="AD93:AE93"/>
    <mergeCell ref="AF93:AH93"/>
    <mergeCell ref="AI93:AK93"/>
    <mergeCell ref="C93:D93"/>
    <mergeCell ref="E93:F93"/>
    <mergeCell ref="G93:H93"/>
    <mergeCell ref="I93:M93"/>
    <mergeCell ref="N93:O93"/>
    <mergeCell ref="P93:Q93"/>
    <mergeCell ref="R93:S93"/>
    <mergeCell ref="AP95:AQ95"/>
    <mergeCell ref="AR95:AS95"/>
    <mergeCell ref="AT95:AU95"/>
    <mergeCell ref="AV95:AX95"/>
    <mergeCell ref="AY95:BA95"/>
    <mergeCell ref="AL94:AM94"/>
    <mergeCell ref="AN94:AO94"/>
    <mergeCell ref="AP94:AQ94"/>
    <mergeCell ref="AR94:AS94"/>
    <mergeCell ref="AT94:AU94"/>
    <mergeCell ref="AV94:AX94"/>
    <mergeCell ref="AY94:BA94"/>
    <mergeCell ref="C95:D95"/>
    <mergeCell ref="E95:F95"/>
    <mergeCell ref="G95:H95"/>
    <mergeCell ref="I95:M95"/>
    <mergeCell ref="N95:O95"/>
    <mergeCell ref="P95:Q95"/>
    <mergeCell ref="R95:S95"/>
    <mergeCell ref="AL96:AM96"/>
    <mergeCell ref="AN96:AO96"/>
    <mergeCell ref="AP96:AQ96"/>
    <mergeCell ref="AR96:AS96"/>
    <mergeCell ref="AT96:AU96"/>
    <mergeCell ref="AV96:AX96"/>
    <mergeCell ref="AY96:BA96"/>
    <mergeCell ref="T96:U96"/>
    <mergeCell ref="V96:X96"/>
    <mergeCell ref="Y96:Z96"/>
    <mergeCell ref="AB96:AC96"/>
    <mergeCell ref="AD96:AE96"/>
    <mergeCell ref="AF96:AH96"/>
    <mergeCell ref="AI96:AK96"/>
    <mergeCell ref="C96:D96"/>
    <mergeCell ref="E96:F96"/>
    <mergeCell ref="G96:H96"/>
    <mergeCell ref="I96:M96"/>
    <mergeCell ref="N96:O96"/>
    <mergeCell ref="P96:Q96"/>
    <mergeCell ref="R96:S96"/>
    <mergeCell ref="AL97:AM97"/>
    <mergeCell ref="AN97:AO97"/>
    <mergeCell ref="AP97:AQ97"/>
    <mergeCell ref="AR97:AS97"/>
    <mergeCell ref="AT97:AU97"/>
    <mergeCell ref="AV97:AX97"/>
    <mergeCell ref="AY97:BA97"/>
    <mergeCell ref="T97:U97"/>
    <mergeCell ref="V97:X97"/>
    <mergeCell ref="Y97:Z97"/>
    <mergeCell ref="AB97:AC97"/>
    <mergeCell ref="AD97:AE97"/>
    <mergeCell ref="AF97:AH97"/>
    <mergeCell ref="AI97:AK97"/>
    <mergeCell ref="C97:D97"/>
    <mergeCell ref="E97:F97"/>
    <mergeCell ref="G97:H97"/>
    <mergeCell ref="I97:M97"/>
    <mergeCell ref="N97:O97"/>
    <mergeCell ref="P97:Q97"/>
    <mergeCell ref="R97:S97"/>
    <mergeCell ref="AL100:AM100"/>
    <mergeCell ref="AN100:AO100"/>
    <mergeCell ref="T100:U100"/>
    <mergeCell ref="V100:X100"/>
    <mergeCell ref="Y100:Z100"/>
    <mergeCell ref="AB100:AC100"/>
    <mergeCell ref="AD100:AE100"/>
    <mergeCell ref="AF100:AH100"/>
    <mergeCell ref="AI100:AK100"/>
    <mergeCell ref="AL101:AM101"/>
    <mergeCell ref="AN101:AO101"/>
    <mergeCell ref="T101:U101"/>
    <mergeCell ref="V101:X101"/>
    <mergeCell ref="Y101:Z101"/>
    <mergeCell ref="AB101:AC101"/>
    <mergeCell ref="AD101:AE101"/>
    <mergeCell ref="AF101:AH101"/>
    <mergeCell ref="AI101:AK101"/>
    <mergeCell ref="AL98:AM98"/>
    <mergeCell ref="AN98:AO98"/>
    <mergeCell ref="AP98:AQ98"/>
    <mergeCell ref="AR98:AS98"/>
    <mergeCell ref="AT98:AU98"/>
    <mergeCell ref="AV98:AX98"/>
    <mergeCell ref="AY98:BA98"/>
    <mergeCell ref="T98:U98"/>
    <mergeCell ref="V98:X98"/>
    <mergeCell ref="Y98:Z98"/>
    <mergeCell ref="AB98:AC98"/>
    <mergeCell ref="AD98:AE98"/>
    <mergeCell ref="AF98:AH98"/>
    <mergeCell ref="AI98:AK98"/>
    <mergeCell ref="C98:D98"/>
    <mergeCell ref="E98:F98"/>
    <mergeCell ref="G98:H98"/>
    <mergeCell ref="I98:M98"/>
    <mergeCell ref="N98:O98"/>
    <mergeCell ref="P98:Q98"/>
    <mergeCell ref="R98:S98"/>
    <mergeCell ref="T99:U99"/>
    <mergeCell ref="V99:X99"/>
    <mergeCell ref="Y99:Z99"/>
    <mergeCell ref="AB99:AC99"/>
    <mergeCell ref="AD99:AE99"/>
    <mergeCell ref="AF99:AH99"/>
    <mergeCell ref="AI99:AK99"/>
    <mergeCell ref="AL99:AM99"/>
    <mergeCell ref="AN99:AO99"/>
    <mergeCell ref="AP99:AQ99"/>
    <mergeCell ref="AR99:AS99"/>
    <mergeCell ref="AT99:AU99"/>
    <mergeCell ref="AV99:AX99"/>
    <mergeCell ref="AY99:BA99"/>
    <mergeCell ref="C101:D101"/>
    <mergeCell ref="E101:F101"/>
    <mergeCell ref="G101:H101"/>
    <mergeCell ref="I101:M101"/>
    <mergeCell ref="N101:O101"/>
    <mergeCell ref="P101:Q101"/>
    <mergeCell ref="R101:S101"/>
    <mergeCell ref="AT101:AU101"/>
    <mergeCell ref="AV101:AX101"/>
    <mergeCell ref="AP100:AQ100"/>
    <mergeCell ref="AR100:AS100"/>
    <mergeCell ref="AT100:AU100"/>
    <mergeCell ref="AV100:AX100"/>
    <mergeCell ref="AY100:BA100"/>
    <mergeCell ref="AP101:AQ101"/>
    <mergeCell ref="AR101:AS101"/>
    <mergeCell ref="AY101:BA101"/>
    <mergeCell ref="T103:U103"/>
    <mergeCell ref="V103:X103"/>
    <mergeCell ref="Y103:Z103"/>
    <mergeCell ref="AB103:AC103"/>
    <mergeCell ref="AD103:AE103"/>
    <mergeCell ref="AF103:AH103"/>
    <mergeCell ref="AI103:AK103"/>
    <mergeCell ref="C103:D103"/>
    <mergeCell ref="E103:F103"/>
    <mergeCell ref="G103:H103"/>
    <mergeCell ref="I103:M103"/>
    <mergeCell ref="N103:O103"/>
    <mergeCell ref="P103:Q103"/>
    <mergeCell ref="R103:S103"/>
    <mergeCell ref="AL104:AM104"/>
    <mergeCell ref="AN104:AO104"/>
    <mergeCell ref="T104:U104"/>
    <mergeCell ref="V104:X104"/>
    <mergeCell ref="Y104:Z104"/>
    <mergeCell ref="AB104:AC104"/>
    <mergeCell ref="AD104:AE104"/>
    <mergeCell ref="AF104:AH104"/>
    <mergeCell ref="AI104:AK104"/>
    <mergeCell ref="C99:D99"/>
    <mergeCell ref="E99:F99"/>
    <mergeCell ref="G99:H99"/>
    <mergeCell ref="I99:M99"/>
    <mergeCell ref="N99:O99"/>
    <mergeCell ref="P99:Q99"/>
    <mergeCell ref="R99:S99"/>
    <mergeCell ref="C100:D100"/>
    <mergeCell ref="E100:F100"/>
    <mergeCell ref="G100:H100"/>
    <mergeCell ref="I100:M100"/>
    <mergeCell ref="N100:O100"/>
    <mergeCell ref="P100:Q100"/>
    <mergeCell ref="R100:S100"/>
    <mergeCell ref="AL102:AM102"/>
    <mergeCell ref="AN102:AO102"/>
    <mergeCell ref="AP102:AQ102"/>
    <mergeCell ref="AR102:AS102"/>
    <mergeCell ref="AT102:AU102"/>
    <mergeCell ref="AV102:AX102"/>
    <mergeCell ref="AY102:BA102"/>
    <mergeCell ref="T102:U102"/>
    <mergeCell ref="V102:X102"/>
    <mergeCell ref="Y102:Z102"/>
    <mergeCell ref="AB102:AC102"/>
    <mergeCell ref="AD102:AE102"/>
    <mergeCell ref="AF102:AH102"/>
    <mergeCell ref="AI102:AK102"/>
    <mergeCell ref="C102:D102"/>
    <mergeCell ref="E102:F102"/>
    <mergeCell ref="G102:H102"/>
    <mergeCell ref="I102:M102"/>
    <mergeCell ref="N102:O102"/>
    <mergeCell ref="P102:Q102"/>
    <mergeCell ref="R102:S102"/>
    <mergeCell ref="AP104:AQ104"/>
    <mergeCell ref="AR104:AS104"/>
    <mergeCell ref="AT104:AU104"/>
    <mergeCell ref="AV104:AX104"/>
    <mergeCell ref="AY104:BA104"/>
    <mergeCell ref="AL103:AM103"/>
    <mergeCell ref="AN103:AO103"/>
    <mergeCell ref="AP103:AQ103"/>
    <mergeCell ref="AR103:AS103"/>
    <mergeCell ref="AT103:AU103"/>
    <mergeCell ref="AV103:AX103"/>
    <mergeCell ref="AY103:BA103"/>
    <mergeCell ref="C104:D104"/>
    <mergeCell ref="E104:F104"/>
    <mergeCell ref="G104:H104"/>
    <mergeCell ref="I104:M104"/>
    <mergeCell ref="N104:O104"/>
    <mergeCell ref="P104:Q104"/>
    <mergeCell ref="R104:S104"/>
    <mergeCell ref="AL105:AM105"/>
    <mergeCell ref="AN105:AO105"/>
    <mergeCell ref="AP105:AQ105"/>
    <mergeCell ref="AR105:AS105"/>
    <mergeCell ref="AT105:AU105"/>
    <mergeCell ref="AV105:AX105"/>
    <mergeCell ref="AY105:BA105"/>
    <mergeCell ref="T105:U105"/>
    <mergeCell ref="V105:X105"/>
    <mergeCell ref="Y105:Z105"/>
    <mergeCell ref="AB105:AC105"/>
    <mergeCell ref="AD105:AE105"/>
    <mergeCell ref="AF105:AH105"/>
    <mergeCell ref="AI105:AK105"/>
    <mergeCell ref="C105:D105"/>
    <mergeCell ref="E105:F105"/>
    <mergeCell ref="G105:H105"/>
    <mergeCell ref="I105:M105"/>
    <mergeCell ref="N105:O105"/>
    <mergeCell ref="P105:Q105"/>
    <mergeCell ref="R105:S105"/>
    <mergeCell ref="AL106:AM106"/>
    <mergeCell ref="AN106:AO106"/>
    <mergeCell ref="AP106:AQ106"/>
    <mergeCell ref="AR106:AS106"/>
    <mergeCell ref="AT106:AU106"/>
    <mergeCell ref="AV106:AX106"/>
    <mergeCell ref="AY106:BA106"/>
    <mergeCell ref="T106:U106"/>
    <mergeCell ref="V106:X106"/>
    <mergeCell ref="Y106:Z106"/>
    <mergeCell ref="AB106:AC106"/>
    <mergeCell ref="AD106:AE106"/>
    <mergeCell ref="AF106:AH106"/>
    <mergeCell ref="AI106:AK106"/>
    <mergeCell ref="C106:D106"/>
    <mergeCell ref="E106:F106"/>
    <mergeCell ref="G106:H106"/>
    <mergeCell ref="I106:M106"/>
    <mergeCell ref="N106:O106"/>
    <mergeCell ref="P106:Q106"/>
    <mergeCell ref="R106:S106"/>
    <mergeCell ref="AL109:AM109"/>
    <mergeCell ref="AN109:AO109"/>
    <mergeCell ref="T109:U109"/>
    <mergeCell ref="V109:X109"/>
    <mergeCell ref="Y109:Z109"/>
    <mergeCell ref="AB109:AC109"/>
    <mergeCell ref="AD109:AE109"/>
    <mergeCell ref="AF109:AH109"/>
    <mergeCell ref="AI109:AK109"/>
    <mergeCell ref="AL110:AM110"/>
    <mergeCell ref="AN110:AO110"/>
    <mergeCell ref="T110:U110"/>
    <mergeCell ref="V110:X110"/>
    <mergeCell ref="Y110:Z110"/>
    <mergeCell ref="AB110:AC110"/>
    <mergeCell ref="AD110:AE110"/>
    <mergeCell ref="AF110:AH110"/>
    <mergeCell ref="AI110:AK110"/>
    <mergeCell ref="AL107:AM107"/>
    <mergeCell ref="AN107:AO107"/>
    <mergeCell ref="AP107:AQ107"/>
    <mergeCell ref="AR107:AS107"/>
    <mergeCell ref="AT107:AU107"/>
    <mergeCell ref="AV107:AX107"/>
    <mergeCell ref="AY107:BA107"/>
    <mergeCell ref="T107:U107"/>
    <mergeCell ref="V107:X107"/>
    <mergeCell ref="Y107:Z107"/>
    <mergeCell ref="AB107:AC107"/>
    <mergeCell ref="AD107:AE107"/>
    <mergeCell ref="AF107:AH107"/>
    <mergeCell ref="AI107:AK107"/>
    <mergeCell ref="C107:D107"/>
    <mergeCell ref="E107:F107"/>
    <mergeCell ref="G107:H107"/>
    <mergeCell ref="I107:M107"/>
    <mergeCell ref="N107:O107"/>
    <mergeCell ref="P107:Q107"/>
    <mergeCell ref="R107:S107"/>
    <mergeCell ref="T108:U108"/>
    <mergeCell ref="V108:X108"/>
    <mergeCell ref="Y108:Z108"/>
    <mergeCell ref="AB108:AC108"/>
    <mergeCell ref="AD108:AE108"/>
    <mergeCell ref="AF108:AH108"/>
    <mergeCell ref="AI108:AK108"/>
    <mergeCell ref="AL108:AM108"/>
    <mergeCell ref="AN108:AO108"/>
    <mergeCell ref="AP108:AQ108"/>
    <mergeCell ref="AR108:AS108"/>
    <mergeCell ref="AT108:AU108"/>
    <mergeCell ref="AV108:AX108"/>
    <mergeCell ref="AY108:BA108"/>
    <mergeCell ref="C110:D110"/>
    <mergeCell ref="E110:F110"/>
    <mergeCell ref="G110:H110"/>
    <mergeCell ref="I110:M110"/>
    <mergeCell ref="N110:O110"/>
    <mergeCell ref="P110:Q110"/>
    <mergeCell ref="R110:S110"/>
    <mergeCell ref="AT110:AU110"/>
    <mergeCell ref="AV110:AX110"/>
    <mergeCell ref="AP109:AQ109"/>
    <mergeCell ref="AR109:AS109"/>
    <mergeCell ref="AT109:AU109"/>
    <mergeCell ref="AV109:AX109"/>
    <mergeCell ref="AY109:BA109"/>
    <mergeCell ref="AP110:AQ110"/>
    <mergeCell ref="AR110:AS110"/>
    <mergeCell ref="AY110:BA110"/>
    <mergeCell ref="T112:U112"/>
    <mergeCell ref="V112:X112"/>
    <mergeCell ref="Y112:Z112"/>
    <mergeCell ref="AB112:AC112"/>
    <mergeCell ref="AD112:AE112"/>
    <mergeCell ref="AF112:AH112"/>
    <mergeCell ref="AI112:AK112"/>
    <mergeCell ref="C112:D112"/>
    <mergeCell ref="E112:F112"/>
    <mergeCell ref="G112:H112"/>
    <mergeCell ref="I112:M112"/>
    <mergeCell ref="N112:O112"/>
    <mergeCell ref="P112:Q112"/>
    <mergeCell ref="R112:S112"/>
    <mergeCell ref="AL113:AM113"/>
    <mergeCell ref="AN113:AO113"/>
    <mergeCell ref="T113:U113"/>
    <mergeCell ref="V113:X113"/>
    <mergeCell ref="Y113:Z113"/>
    <mergeCell ref="AB113:AC113"/>
    <mergeCell ref="AD113:AE113"/>
    <mergeCell ref="AF113:AH113"/>
    <mergeCell ref="AI113:AK113"/>
    <mergeCell ref="C108:D108"/>
    <mergeCell ref="E108:F108"/>
    <mergeCell ref="G108:H108"/>
    <mergeCell ref="I108:M108"/>
    <mergeCell ref="N108:O108"/>
    <mergeCell ref="P108:Q108"/>
    <mergeCell ref="R108:S108"/>
    <mergeCell ref="C109:D109"/>
    <mergeCell ref="E109:F109"/>
    <mergeCell ref="G109:H109"/>
    <mergeCell ref="I109:M109"/>
    <mergeCell ref="N109:O109"/>
    <mergeCell ref="P109:Q109"/>
    <mergeCell ref="R109:S109"/>
    <mergeCell ref="AL111:AM111"/>
    <mergeCell ref="AN111:AO111"/>
    <mergeCell ref="AP111:AQ111"/>
    <mergeCell ref="AR111:AS111"/>
    <mergeCell ref="AT111:AU111"/>
    <mergeCell ref="AV111:AX111"/>
    <mergeCell ref="AY111:BA111"/>
    <mergeCell ref="T111:U111"/>
    <mergeCell ref="V111:X111"/>
    <mergeCell ref="Y111:Z111"/>
    <mergeCell ref="AB111:AC111"/>
    <mergeCell ref="AD111:AE111"/>
    <mergeCell ref="AF111:AH111"/>
    <mergeCell ref="AI111:AK111"/>
    <mergeCell ref="C111:D111"/>
    <mergeCell ref="E111:F111"/>
    <mergeCell ref="G111:H111"/>
    <mergeCell ref="I111:M111"/>
    <mergeCell ref="N111:O111"/>
    <mergeCell ref="P111:Q111"/>
    <mergeCell ref="R111:S111"/>
    <mergeCell ref="AP113:AQ113"/>
    <mergeCell ref="AR113:AS113"/>
    <mergeCell ref="AT113:AU113"/>
    <mergeCell ref="AV113:AX113"/>
    <mergeCell ref="AY113:BA113"/>
    <mergeCell ref="AL112:AM112"/>
    <mergeCell ref="AN112:AO112"/>
    <mergeCell ref="AP112:AQ112"/>
    <mergeCell ref="AR112:AS112"/>
    <mergeCell ref="AT112:AU112"/>
    <mergeCell ref="AV112:AX112"/>
    <mergeCell ref="AY112:BA112"/>
    <mergeCell ref="C113:D113"/>
    <mergeCell ref="E113:F113"/>
    <mergeCell ref="G113:H113"/>
    <mergeCell ref="I113:M113"/>
    <mergeCell ref="N113:O113"/>
    <mergeCell ref="P113:Q113"/>
    <mergeCell ref="R113:S113"/>
    <mergeCell ref="AL114:AM114"/>
    <mergeCell ref="AN114:AO114"/>
    <mergeCell ref="AP114:AQ114"/>
    <mergeCell ref="AR114:AS114"/>
    <mergeCell ref="AT114:AU114"/>
    <mergeCell ref="AV114:AX114"/>
    <mergeCell ref="AY114:BA114"/>
    <mergeCell ref="T114:U114"/>
    <mergeCell ref="V114:X114"/>
    <mergeCell ref="Y114:Z114"/>
    <mergeCell ref="AB114:AC114"/>
    <mergeCell ref="AD114:AE114"/>
    <mergeCell ref="AF114:AH114"/>
    <mergeCell ref="AI114:AK114"/>
    <mergeCell ref="C114:D114"/>
    <mergeCell ref="E114:F114"/>
    <mergeCell ref="G114:H114"/>
    <mergeCell ref="I114:M114"/>
    <mergeCell ref="N114:O114"/>
    <mergeCell ref="P114:Q114"/>
    <mergeCell ref="R114:S114"/>
    <mergeCell ref="AL115:AM115"/>
    <mergeCell ref="AN115:AO115"/>
    <mergeCell ref="AP115:AQ115"/>
    <mergeCell ref="AR115:AS115"/>
    <mergeCell ref="AT115:AU115"/>
    <mergeCell ref="AV115:AX115"/>
    <mergeCell ref="AY115:BA115"/>
    <mergeCell ref="T115:U115"/>
    <mergeCell ref="V115:X115"/>
    <mergeCell ref="Y115:Z115"/>
    <mergeCell ref="AB115:AC115"/>
    <mergeCell ref="AD115:AE115"/>
    <mergeCell ref="AF115:AH115"/>
    <mergeCell ref="AI115:AK115"/>
    <mergeCell ref="C115:D115"/>
    <mergeCell ref="E115:F115"/>
    <mergeCell ref="G115:H115"/>
    <mergeCell ref="I115:M115"/>
    <mergeCell ref="N115:O115"/>
    <mergeCell ref="P115:Q115"/>
    <mergeCell ref="R115:S115"/>
    <mergeCell ref="AL118:AM118"/>
    <mergeCell ref="AN118:AO118"/>
    <mergeCell ref="T118:U118"/>
    <mergeCell ref="V118:X118"/>
    <mergeCell ref="Y118:Z118"/>
    <mergeCell ref="AB118:AC118"/>
    <mergeCell ref="AD118:AE118"/>
    <mergeCell ref="AF118:AH118"/>
    <mergeCell ref="AI118:AK118"/>
    <mergeCell ref="AL119:AM119"/>
    <mergeCell ref="AN119:AO119"/>
    <mergeCell ref="T119:U119"/>
    <mergeCell ref="V119:X119"/>
    <mergeCell ref="Y119:Z119"/>
    <mergeCell ref="AB119:AC119"/>
    <mergeCell ref="AD119:AE119"/>
    <mergeCell ref="AF119:AH119"/>
    <mergeCell ref="AI119:AK119"/>
    <mergeCell ref="AL116:AM116"/>
    <mergeCell ref="AN116:AO116"/>
    <mergeCell ref="AP116:AQ116"/>
    <mergeCell ref="AR116:AS116"/>
    <mergeCell ref="AT116:AU116"/>
    <mergeCell ref="AV116:AX116"/>
    <mergeCell ref="AY116:BA116"/>
    <mergeCell ref="T116:U116"/>
    <mergeCell ref="V116:X116"/>
    <mergeCell ref="Y116:Z116"/>
    <mergeCell ref="AB116:AC116"/>
    <mergeCell ref="AD116:AE116"/>
    <mergeCell ref="AF116:AH116"/>
    <mergeCell ref="AI116:AK116"/>
    <mergeCell ref="C116:D116"/>
    <mergeCell ref="E116:F116"/>
    <mergeCell ref="G116:H116"/>
    <mergeCell ref="I116:M116"/>
    <mergeCell ref="N116:O116"/>
    <mergeCell ref="P116:Q116"/>
    <mergeCell ref="R116:S116"/>
    <mergeCell ref="T117:U117"/>
    <mergeCell ref="V117:X117"/>
    <mergeCell ref="Y117:Z117"/>
    <mergeCell ref="AB117:AC117"/>
    <mergeCell ref="AD117:AE117"/>
    <mergeCell ref="AF117:AH117"/>
    <mergeCell ref="AI117:AK117"/>
    <mergeCell ref="AL117:AM117"/>
    <mergeCell ref="AN117:AO117"/>
    <mergeCell ref="AP117:AQ117"/>
    <mergeCell ref="AR117:AS117"/>
    <mergeCell ref="AT117:AU117"/>
    <mergeCell ref="AV117:AX117"/>
    <mergeCell ref="AY117:BA117"/>
    <mergeCell ref="C119:D119"/>
    <mergeCell ref="E119:F119"/>
    <mergeCell ref="G119:H119"/>
    <mergeCell ref="I119:M119"/>
    <mergeCell ref="N119:O119"/>
    <mergeCell ref="P119:Q119"/>
    <mergeCell ref="R119:S119"/>
    <mergeCell ref="AT119:AU119"/>
    <mergeCell ref="AV119:AX119"/>
    <mergeCell ref="AP118:AQ118"/>
    <mergeCell ref="AR118:AS118"/>
    <mergeCell ref="AT118:AU118"/>
    <mergeCell ref="AV118:AX118"/>
    <mergeCell ref="AY118:BA118"/>
    <mergeCell ref="AP119:AQ119"/>
    <mergeCell ref="AR119:AS119"/>
    <mergeCell ref="AY119:BA119"/>
    <mergeCell ref="T121:U121"/>
    <mergeCell ref="V121:X121"/>
    <mergeCell ref="Y121:Z121"/>
    <mergeCell ref="AB121:AC121"/>
    <mergeCell ref="AD121:AE121"/>
    <mergeCell ref="AF121:AH121"/>
    <mergeCell ref="AI121:AK121"/>
    <mergeCell ref="C121:D121"/>
    <mergeCell ref="E121:F121"/>
    <mergeCell ref="G121:H121"/>
    <mergeCell ref="I121:M121"/>
    <mergeCell ref="N121:O121"/>
    <mergeCell ref="P121:Q121"/>
    <mergeCell ref="R121:S121"/>
    <mergeCell ref="AL122:AM122"/>
    <mergeCell ref="AN122:AO122"/>
    <mergeCell ref="T122:U122"/>
    <mergeCell ref="V122:X122"/>
    <mergeCell ref="Y122:Z122"/>
    <mergeCell ref="AB122:AC122"/>
    <mergeCell ref="AD122:AE122"/>
    <mergeCell ref="AF122:AH122"/>
    <mergeCell ref="AI122:AK122"/>
    <mergeCell ref="C117:D117"/>
    <mergeCell ref="E117:F117"/>
    <mergeCell ref="G117:H117"/>
    <mergeCell ref="I117:M117"/>
    <mergeCell ref="N117:O117"/>
    <mergeCell ref="P117:Q117"/>
    <mergeCell ref="R117:S117"/>
    <mergeCell ref="C118:D118"/>
    <mergeCell ref="E118:F118"/>
    <mergeCell ref="G118:H118"/>
    <mergeCell ref="I118:M118"/>
    <mergeCell ref="N118:O118"/>
    <mergeCell ref="P118:Q118"/>
    <mergeCell ref="R118:S118"/>
    <mergeCell ref="AL120:AM120"/>
    <mergeCell ref="AN120:AO120"/>
    <mergeCell ref="AP120:AQ120"/>
    <mergeCell ref="AR120:AS120"/>
    <mergeCell ref="AT120:AU120"/>
    <mergeCell ref="AV120:AX120"/>
    <mergeCell ref="AY120:BA120"/>
    <mergeCell ref="T120:U120"/>
    <mergeCell ref="V120:X120"/>
    <mergeCell ref="Y120:Z120"/>
    <mergeCell ref="AB120:AC120"/>
    <mergeCell ref="AD120:AE120"/>
    <mergeCell ref="AF120:AH120"/>
    <mergeCell ref="AI120:AK120"/>
    <mergeCell ref="C120:D120"/>
    <mergeCell ref="E120:F120"/>
    <mergeCell ref="G120:H120"/>
    <mergeCell ref="I120:M120"/>
    <mergeCell ref="N120:O120"/>
    <mergeCell ref="P120:Q120"/>
    <mergeCell ref="R120:S120"/>
    <mergeCell ref="AP122:AQ122"/>
    <mergeCell ref="AR122:AS122"/>
    <mergeCell ref="AT122:AU122"/>
    <mergeCell ref="AV122:AX122"/>
    <mergeCell ref="AY122:BA122"/>
    <mergeCell ref="AL121:AM121"/>
    <mergeCell ref="AN121:AO121"/>
    <mergeCell ref="AP121:AQ121"/>
    <mergeCell ref="AR121:AS121"/>
    <mergeCell ref="AT121:AU121"/>
    <mergeCell ref="AV121:AX121"/>
    <mergeCell ref="AY121:BA121"/>
    <mergeCell ref="C122:D122"/>
    <mergeCell ref="E122:F122"/>
    <mergeCell ref="G122:H122"/>
    <mergeCell ref="I122:M122"/>
    <mergeCell ref="N122:O122"/>
    <mergeCell ref="P122:Q122"/>
    <mergeCell ref="R122:S122"/>
    <mergeCell ref="AL123:AM123"/>
    <mergeCell ref="AN123:AO123"/>
    <mergeCell ref="AP123:AQ123"/>
    <mergeCell ref="AR123:AS123"/>
    <mergeCell ref="AT123:AU123"/>
    <mergeCell ref="AV123:AX123"/>
    <mergeCell ref="AY123:BA123"/>
    <mergeCell ref="T123:U123"/>
    <mergeCell ref="V123:X123"/>
    <mergeCell ref="Y123:Z123"/>
    <mergeCell ref="AB123:AC123"/>
    <mergeCell ref="AD123:AE123"/>
    <mergeCell ref="AF123:AH123"/>
    <mergeCell ref="AI123:AK123"/>
    <mergeCell ref="C123:D123"/>
    <mergeCell ref="E123:F123"/>
    <mergeCell ref="G123:H123"/>
    <mergeCell ref="I123:M123"/>
    <mergeCell ref="N123:O123"/>
    <mergeCell ref="P123:Q123"/>
    <mergeCell ref="R123:S123"/>
    <mergeCell ref="AL124:AM124"/>
    <mergeCell ref="AN124:AO124"/>
    <mergeCell ref="AP124:AQ124"/>
    <mergeCell ref="AR124:AS124"/>
    <mergeCell ref="AT124:AU124"/>
    <mergeCell ref="AV124:AX124"/>
    <mergeCell ref="AY124:BA124"/>
    <mergeCell ref="T124:U124"/>
    <mergeCell ref="V124:X124"/>
    <mergeCell ref="Y124:Z124"/>
    <mergeCell ref="AB124:AC124"/>
    <mergeCell ref="AD124:AE124"/>
    <mergeCell ref="AF124:AH124"/>
    <mergeCell ref="AI124:AK124"/>
    <mergeCell ref="C124:D124"/>
    <mergeCell ref="E124:F124"/>
    <mergeCell ref="G124:H124"/>
    <mergeCell ref="I124:M124"/>
    <mergeCell ref="N124:O124"/>
    <mergeCell ref="P124:Q124"/>
    <mergeCell ref="R124:S124"/>
    <mergeCell ref="AL127:AM127"/>
    <mergeCell ref="AN127:AO127"/>
    <mergeCell ref="T127:U127"/>
    <mergeCell ref="V127:X127"/>
    <mergeCell ref="Y127:Z127"/>
    <mergeCell ref="AB127:AC127"/>
    <mergeCell ref="AD127:AE127"/>
    <mergeCell ref="AF127:AH127"/>
    <mergeCell ref="AI127:AK127"/>
    <mergeCell ref="AL128:AM128"/>
    <mergeCell ref="AN128:AO128"/>
    <mergeCell ref="T128:U128"/>
    <mergeCell ref="V128:X128"/>
    <mergeCell ref="Y128:Z128"/>
    <mergeCell ref="AB128:AC128"/>
    <mergeCell ref="AD128:AE128"/>
    <mergeCell ref="AF128:AH128"/>
    <mergeCell ref="AI128:AK128"/>
    <mergeCell ref="AL125:AM125"/>
    <mergeCell ref="AN125:AO125"/>
    <mergeCell ref="AP125:AQ125"/>
    <mergeCell ref="AR125:AS125"/>
    <mergeCell ref="AT125:AU125"/>
    <mergeCell ref="AV125:AX125"/>
    <mergeCell ref="AY125:BA125"/>
    <mergeCell ref="T125:U125"/>
    <mergeCell ref="V125:X125"/>
    <mergeCell ref="Y125:Z125"/>
    <mergeCell ref="AB125:AC125"/>
    <mergeCell ref="AD125:AE125"/>
    <mergeCell ref="AF125:AH125"/>
    <mergeCell ref="AI125:AK125"/>
    <mergeCell ref="C125:D125"/>
    <mergeCell ref="E125:F125"/>
    <mergeCell ref="G125:H125"/>
    <mergeCell ref="I125:M125"/>
    <mergeCell ref="N125:O125"/>
    <mergeCell ref="P125:Q125"/>
    <mergeCell ref="R125:S125"/>
    <mergeCell ref="T126:U126"/>
    <mergeCell ref="V126:X126"/>
    <mergeCell ref="Y126:Z126"/>
    <mergeCell ref="AB126:AC126"/>
    <mergeCell ref="AD126:AE126"/>
    <mergeCell ref="AF126:AH126"/>
    <mergeCell ref="AI126:AK126"/>
    <mergeCell ref="AL126:AM126"/>
    <mergeCell ref="AN126:AO126"/>
    <mergeCell ref="AP126:AQ126"/>
    <mergeCell ref="AR126:AS126"/>
    <mergeCell ref="AT126:AU126"/>
    <mergeCell ref="AV126:AX126"/>
    <mergeCell ref="AY126:BA126"/>
    <mergeCell ref="C128:D128"/>
    <mergeCell ref="E128:F128"/>
    <mergeCell ref="G128:H128"/>
    <mergeCell ref="I128:M128"/>
    <mergeCell ref="N128:O128"/>
    <mergeCell ref="P128:Q128"/>
    <mergeCell ref="R128:S128"/>
    <mergeCell ref="AT128:AU128"/>
    <mergeCell ref="AV128:AX128"/>
    <mergeCell ref="AP127:AQ127"/>
    <mergeCell ref="AR127:AS127"/>
    <mergeCell ref="AT127:AU127"/>
    <mergeCell ref="AV127:AX127"/>
    <mergeCell ref="AY127:BA127"/>
    <mergeCell ref="AP128:AQ128"/>
    <mergeCell ref="AR128:AS128"/>
    <mergeCell ref="AY128:BA128"/>
    <mergeCell ref="T130:U130"/>
    <mergeCell ref="V130:X130"/>
    <mergeCell ref="Y130:Z130"/>
    <mergeCell ref="AB130:AC130"/>
    <mergeCell ref="AD130:AE130"/>
    <mergeCell ref="AF130:AH130"/>
    <mergeCell ref="AI130:AK130"/>
    <mergeCell ref="C130:D130"/>
    <mergeCell ref="E130:F130"/>
    <mergeCell ref="G130:H130"/>
    <mergeCell ref="I130:M130"/>
    <mergeCell ref="N130:O130"/>
    <mergeCell ref="P130:Q130"/>
    <mergeCell ref="R130:S130"/>
    <mergeCell ref="AL131:AM131"/>
    <mergeCell ref="AN131:AO131"/>
    <mergeCell ref="T131:U131"/>
    <mergeCell ref="V131:X131"/>
    <mergeCell ref="Y131:Z131"/>
    <mergeCell ref="AB131:AC131"/>
    <mergeCell ref="AD131:AE131"/>
    <mergeCell ref="AF131:AH131"/>
    <mergeCell ref="AI131:AK131"/>
    <mergeCell ref="C126:D126"/>
    <mergeCell ref="E126:F126"/>
    <mergeCell ref="G126:H126"/>
    <mergeCell ref="I126:M126"/>
    <mergeCell ref="N126:O126"/>
    <mergeCell ref="P126:Q126"/>
    <mergeCell ref="R126:S126"/>
    <mergeCell ref="C127:D127"/>
    <mergeCell ref="E127:F127"/>
    <mergeCell ref="G127:H127"/>
    <mergeCell ref="I127:M127"/>
    <mergeCell ref="N127:O127"/>
    <mergeCell ref="P127:Q127"/>
    <mergeCell ref="R127:S127"/>
    <mergeCell ref="AL129:AM129"/>
    <mergeCell ref="AN129:AO129"/>
    <mergeCell ref="AP129:AQ129"/>
    <mergeCell ref="AR129:AS129"/>
    <mergeCell ref="AT129:AU129"/>
    <mergeCell ref="AV129:AX129"/>
    <mergeCell ref="AY129:BA129"/>
    <mergeCell ref="T129:U129"/>
    <mergeCell ref="V129:X129"/>
    <mergeCell ref="Y129:Z129"/>
    <mergeCell ref="AB129:AC129"/>
    <mergeCell ref="AD129:AE129"/>
    <mergeCell ref="AF129:AH129"/>
    <mergeCell ref="AI129:AK129"/>
    <mergeCell ref="C129:D129"/>
    <mergeCell ref="E129:F129"/>
    <mergeCell ref="G129:H129"/>
    <mergeCell ref="I129:M129"/>
    <mergeCell ref="N129:O129"/>
    <mergeCell ref="P129:Q129"/>
    <mergeCell ref="R129:S129"/>
    <mergeCell ref="AP131:AQ131"/>
    <mergeCell ref="AR131:AS131"/>
    <mergeCell ref="AT131:AU131"/>
    <mergeCell ref="AV131:AX131"/>
    <mergeCell ref="AY131:BA131"/>
    <mergeCell ref="AL130:AM130"/>
    <mergeCell ref="AN130:AO130"/>
    <mergeCell ref="AP130:AQ130"/>
    <mergeCell ref="AR130:AS130"/>
    <mergeCell ref="AT130:AU130"/>
    <mergeCell ref="AV130:AX130"/>
    <mergeCell ref="AY130:BA130"/>
    <mergeCell ref="C131:D131"/>
    <mergeCell ref="E131:F131"/>
    <mergeCell ref="G131:H131"/>
    <mergeCell ref="I131:M131"/>
    <mergeCell ref="N131:O131"/>
    <mergeCell ref="P131:Q131"/>
    <mergeCell ref="R131:S131"/>
    <mergeCell ref="AL132:AM132"/>
    <mergeCell ref="AN132:AO132"/>
    <mergeCell ref="AP132:AQ132"/>
    <mergeCell ref="AR132:AS132"/>
    <mergeCell ref="AT132:AU132"/>
    <mergeCell ref="AV132:AX132"/>
    <mergeCell ref="AY132:BA132"/>
    <mergeCell ref="T132:U132"/>
    <mergeCell ref="V132:X132"/>
    <mergeCell ref="Y132:Z132"/>
    <mergeCell ref="AB132:AC132"/>
    <mergeCell ref="AD132:AE132"/>
    <mergeCell ref="AF132:AH132"/>
    <mergeCell ref="AI132:AK132"/>
    <mergeCell ref="C132:D132"/>
    <mergeCell ref="E132:F132"/>
    <mergeCell ref="G132:H132"/>
    <mergeCell ref="I132:M132"/>
    <mergeCell ref="N132:O132"/>
    <mergeCell ref="P132:Q132"/>
    <mergeCell ref="R132:S132"/>
    <mergeCell ref="AL133:AM133"/>
    <mergeCell ref="AN133:AO133"/>
    <mergeCell ref="AP133:AQ133"/>
    <mergeCell ref="AR133:AS133"/>
    <mergeCell ref="AT133:AU133"/>
    <mergeCell ref="AV133:AX133"/>
    <mergeCell ref="AY133:BA133"/>
    <mergeCell ref="T133:U133"/>
    <mergeCell ref="V133:X133"/>
    <mergeCell ref="Y133:Z133"/>
    <mergeCell ref="AB133:AC133"/>
    <mergeCell ref="AD133:AE133"/>
    <mergeCell ref="AF133:AH133"/>
    <mergeCell ref="AI133:AK133"/>
    <mergeCell ref="C133:D133"/>
    <mergeCell ref="E133:F133"/>
    <mergeCell ref="G133:H133"/>
    <mergeCell ref="I133:M133"/>
    <mergeCell ref="N133:O133"/>
    <mergeCell ref="P133:Q133"/>
    <mergeCell ref="R133:S133"/>
    <mergeCell ref="AL136:AM136"/>
    <mergeCell ref="AN136:AO136"/>
    <mergeCell ref="T136:U136"/>
    <mergeCell ref="V136:X136"/>
    <mergeCell ref="Y136:Z136"/>
    <mergeCell ref="AB136:AC136"/>
    <mergeCell ref="AD136:AE136"/>
    <mergeCell ref="AF136:AH136"/>
    <mergeCell ref="AI136:AK136"/>
    <mergeCell ref="AL137:AM137"/>
    <mergeCell ref="AN137:AO137"/>
    <mergeCell ref="T137:U137"/>
    <mergeCell ref="V137:X137"/>
    <mergeCell ref="Y137:Z137"/>
    <mergeCell ref="AB137:AC137"/>
    <mergeCell ref="AD137:AE137"/>
    <mergeCell ref="AF137:AH137"/>
    <mergeCell ref="AI137:AK137"/>
    <mergeCell ref="AL134:AM134"/>
    <mergeCell ref="AN134:AO134"/>
    <mergeCell ref="AP134:AQ134"/>
    <mergeCell ref="AR134:AS134"/>
    <mergeCell ref="AT134:AU134"/>
    <mergeCell ref="AV134:AX134"/>
    <mergeCell ref="AY134:BA134"/>
    <mergeCell ref="T134:U134"/>
    <mergeCell ref="V134:X134"/>
    <mergeCell ref="Y134:Z134"/>
    <mergeCell ref="AB134:AC134"/>
    <mergeCell ref="AD134:AE134"/>
    <mergeCell ref="AF134:AH134"/>
    <mergeCell ref="AI134:AK134"/>
    <mergeCell ref="C134:D134"/>
    <mergeCell ref="E134:F134"/>
    <mergeCell ref="G134:H134"/>
    <mergeCell ref="I134:M134"/>
    <mergeCell ref="N134:O134"/>
    <mergeCell ref="P134:Q134"/>
    <mergeCell ref="R134:S134"/>
    <mergeCell ref="T135:U135"/>
    <mergeCell ref="V135:X135"/>
    <mergeCell ref="Y135:Z135"/>
    <mergeCell ref="AB135:AC135"/>
    <mergeCell ref="AD135:AE135"/>
    <mergeCell ref="AF135:AH135"/>
    <mergeCell ref="AI135:AK135"/>
    <mergeCell ref="AL135:AM135"/>
    <mergeCell ref="AN135:AO135"/>
    <mergeCell ref="AP135:AQ135"/>
    <mergeCell ref="AR135:AS135"/>
    <mergeCell ref="AT135:AU135"/>
    <mergeCell ref="AV135:AX135"/>
    <mergeCell ref="AY135:BA135"/>
    <mergeCell ref="C137:D137"/>
    <mergeCell ref="E137:F137"/>
    <mergeCell ref="G137:H137"/>
    <mergeCell ref="I137:M137"/>
    <mergeCell ref="N137:O137"/>
    <mergeCell ref="P137:Q137"/>
    <mergeCell ref="R137:S137"/>
    <mergeCell ref="AT137:AU137"/>
    <mergeCell ref="AV137:AX137"/>
    <mergeCell ref="AP136:AQ136"/>
    <mergeCell ref="AR136:AS136"/>
    <mergeCell ref="AT136:AU136"/>
    <mergeCell ref="AV136:AX136"/>
    <mergeCell ref="AY136:BA136"/>
    <mergeCell ref="AP137:AQ137"/>
    <mergeCell ref="AR137:AS137"/>
    <mergeCell ref="AY137:BA137"/>
    <mergeCell ref="T139:U139"/>
    <mergeCell ref="V139:X139"/>
    <mergeCell ref="Y139:Z139"/>
    <mergeCell ref="AB139:AC139"/>
    <mergeCell ref="AD139:AE139"/>
    <mergeCell ref="AF139:AH139"/>
    <mergeCell ref="AI139:AK139"/>
    <mergeCell ref="C139:D139"/>
    <mergeCell ref="E139:F139"/>
    <mergeCell ref="G139:H139"/>
    <mergeCell ref="I139:M139"/>
    <mergeCell ref="N139:O139"/>
    <mergeCell ref="P139:Q139"/>
    <mergeCell ref="R139:S139"/>
    <mergeCell ref="AL140:AM140"/>
    <mergeCell ref="AN140:AO140"/>
    <mergeCell ref="T140:U140"/>
    <mergeCell ref="V140:X140"/>
    <mergeCell ref="Y140:Z140"/>
    <mergeCell ref="AB140:AC140"/>
    <mergeCell ref="AD140:AE140"/>
    <mergeCell ref="AF140:AH140"/>
    <mergeCell ref="AI140:AK140"/>
    <mergeCell ref="C135:D135"/>
    <mergeCell ref="E135:F135"/>
    <mergeCell ref="G135:H135"/>
    <mergeCell ref="I135:M135"/>
    <mergeCell ref="N135:O135"/>
    <mergeCell ref="P135:Q135"/>
    <mergeCell ref="R135:S135"/>
    <mergeCell ref="C136:D136"/>
    <mergeCell ref="E136:F136"/>
    <mergeCell ref="G136:H136"/>
    <mergeCell ref="I136:M136"/>
    <mergeCell ref="N136:O136"/>
    <mergeCell ref="P136:Q136"/>
    <mergeCell ref="R136:S136"/>
    <mergeCell ref="AL138:AM138"/>
    <mergeCell ref="AN138:AO138"/>
    <mergeCell ref="AP138:AQ138"/>
    <mergeCell ref="AR138:AS138"/>
    <mergeCell ref="AT138:AU138"/>
    <mergeCell ref="AV138:AX138"/>
    <mergeCell ref="AY138:BA138"/>
    <mergeCell ref="T138:U138"/>
    <mergeCell ref="V138:X138"/>
    <mergeCell ref="Y138:Z138"/>
    <mergeCell ref="AB138:AC138"/>
    <mergeCell ref="AD138:AE138"/>
    <mergeCell ref="AF138:AH138"/>
    <mergeCell ref="AI138:AK138"/>
    <mergeCell ref="C138:D138"/>
    <mergeCell ref="E138:F138"/>
    <mergeCell ref="G138:H138"/>
    <mergeCell ref="I138:M138"/>
    <mergeCell ref="N138:O138"/>
    <mergeCell ref="P138:Q138"/>
    <mergeCell ref="R138:S138"/>
    <mergeCell ref="AP140:AQ140"/>
    <mergeCell ref="AR140:AS140"/>
    <mergeCell ref="AT140:AU140"/>
    <mergeCell ref="AV140:AX140"/>
    <mergeCell ref="AY140:BA140"/>
    <mergeCell ref="AL139:AM139"/>
    <mergeCell ref="AN139:AO139"/>
    <mergeCell ref="AP139:AQ139"/>
    <mergeCell ref="AR139:AS139"/>
    <mergeCell ref="AT139:AU139"/>
    <mergeCell ref="AV139:AX139"/>
    <mergeCell ref="AY139:BA139"/>
    <mergeCell ref="C140:D140"/>
    <mergeCell ref="E140:F140"/>
    <mergeCell ref="G140:H140"/>
    <mergeCell ref="I140:M140"/>
    <mergeCell ref="N140:O140"/>
    <mergeCell ref="P140:Q140"/>
    <mergeCell ref="R140:S140"/>
    <mergeCell ref="AL141:AM141"/>
    <mergeCell ref="AN141:AO141"/>
    <mergeCell ref="AP141:AQ141"/>
    <mergeCell ref="AR141:AS141"/>
    <mergeCell ref="AT141:AU141"/>
    <mergeCell ref="AV141:AX141"/>
    <mergeCell ref="AY141:BA141"/>
    <mergeCell ref="T141:U141"/>
    <mergeCell ref="V141:X141"/>
    <mergeCell ref="Y141:Z141"/>
    <mergeCell ref="AB141:AC141"/>
    <mergeCell ref="AD141:AE141"/>
    <mergeCell ref="AF141:AH141"/>
    <mergeCell ref="AI141:AK141"/>
    <mergeCell ref="C141:D141"/>
    <mergeCell ref="E141:F141"/>
    <mergeCell ref="G141:H141"/>
    <mergeCell ref="I141:M141"/>
    <mergeCell ref="N141:O141"/>
    <mergeCell ref="P141:Q141"/>
    <mergeCell ref="R141:S141"/>
    <mergeCell ref="AL142:AM142"/>
    <mergeCell ref="AN142:AO142"/>
    <mergeCell ref="AP142:AQ142"/>
    <mergeCell ref="AR142:AS142"/>
    <mergeCell ref="AT142:AU142"/>
    <mergeCell ref="AV142:AX142"/>
    <mergeCell ref="AY142:BA142"/>
    <mergeCell ref="T142:U142"/>
    <mergeCell ref="V142:X142"/>
    <mergeCell ref="Y142:Z142"/>
    <mergeCell ref="AB142:AC142"/>
    <mergeCell ref="AD142:AE142"/>
    <mergeCell ref="AF142:AH142"/>
    <mergeCell ref="AI142:AK142"/>
    <mergeCell ref="C142:D142"/>
    <mergeCell ref="E142:F142"/>
    <mergeCell ref="G142:H142"/>
    <mergeCell ref="I142:M142"/>
    <mergeCell ref="N142:O142"/>
    <mergeCell ref="P142:Q142"/>
    <mergeCell ref="R142:S142"/>
    <mergeCell ref="AL145:AM145"/>
    <mergeCell ref="AN145:AO145"/>
    <mergeCell ref="T145:U145"/>
    <mergeCell ref="V145:X145"/>
    <mergeCell ref="Y145:Z145"/>
    <mergeCell ref="AB145:AC145"/>
    <mergeCell ref="AD145:AE145"/>
    <mergeCell ref="AF145:AH145"/>
    <mergeCell ref="AI145:AK145"/>
    <mergeCell ref="AL146:AM146"/>
    <mergeCell ref="AN146:AO146"/>
    <mergeCell ref="T146:U146"/>
    <mergeCell ref="V146:X146"/>
    <mergeCell ref="Y146:Z146"/>
    <mergeCell ref="AB146:AC146"/>
    <mergeCell ref="AD146:AE146"/>
    <mergeCell ref="AF146:AH146"/>
    <mergeCell ref="AI146:AK146"/>
    <mergeCell ref="AL143:AM143"/>
    <mergeCell ref="AN143:AO143"/>
    <mergeCell ref="AP143:AQ143"/>
    <mergeCell ref="AR143:AS143"/>
    <mergeCell ref="AT143:AU143"/>
    <mergeCell ref="AV143:AX143"/>
    <mergeCell ref="AY143:BA143"/>
    <mergeCell ref="T143:U143"/>
    <mergeCell ref="V143:X143"/>
    <mergeCell ref="Y143:Z143"/>
    <mergeCell ref="AB143:AC143"/>
    <mergeCell ref="AD143:AE143"/>
    <mergeCell ref="AF143:AH143"/>
    <mergeCell ref="AI143:AK143"/>
    <mergeCell ref="C143:D143"/>
    <mergeCell ref="E143:F143"/>
    <mergeCell ref="G143:H143"/>
    <mergeCell ref="I143:M143"/>
    <mergeCell ref="N143:O143"/>
    <mergeCell ref="P143:Q143"/>
    <mergeCell ref="R143:S143"/>
    <mergeCell ref="T144:U144"/>
    <mergeCell ref="V144:X144"/>
    <mergeCell ref="Y144:Z144"/>
    <mergeCell ref="AB144:AC144"/>
    <mergeCell ref="AD144:AE144"/>
    <mergeCell ref="AF144:AH144"/>
    <mergeCell ref="AI144:AK144"/>
    <mergeCell ref="AL144:AM144"/>
    <mergeCell ref="AN144:AO144"/>
    <mergeCell ref="AP144:AQ144"/>
    <mergeCell ref="AR144:AS144"/>
    <mergeCell ref="AT144:AU144"/>
    <mergeCell ref="AV144:AX144"/>
    <mergeCell ref="AY144:BA144"/>
    <mergeCell ref="C146:D146"/>
    <mergeCell ref="E146:F146"/>
    <mergeCell ref="G146:H146"/>
    <mergeCell ref="I146:M146"/>
    <mergeCell ref="N146:O146"/>
    <mergeCell ref="P146:Q146"/>
    <mergeCell ref="R146:S146"/>
    <mergeCell ref="AT146:AU146"/>
    <mergeCell ref="AV146:AX146"/>
    <mergeCell ref="AP145:AQ145"/>
    <mergeCell ref="AR145:AS145"/>
    <mergeCell ref="AT145:AU145"/>
    <mergeCell ref="AV145:AX145"/>
    <mergeCell ref="AY145:BA145"/>
    <mergeCell ref="AP146:AQ146"/>
    <mergeCell ref="AR146:AS146"/>
    <mergeCell ref="AY146:BA146"/>
    <mergeCell ref="T148:U148"/>
    <mergeCell ref="V148:X148"/>
    <mergeCell ref="Y148:Z148"/>
    <mergeCell ref="AB148:AC148"/>
    <mergeCell ref="AD148:AE148"/>
    <mergeCell ref="AF148:AH148"/>
    <mergeCell ref="AI148:AK148"/>
    <mergeCell ref="C148:D148"/>
    <mergeCell ref="E148:F148"/>
    <mergeCell ref="G148:H148"/>
    <mergeCell ref="I148:M148"/>
    <mergeCell ref="N148:O148"/>
    <mergeCell ref="P148:Q148"/>
    <mergeCell ref="R148:S148"/>
    <mergeCell ref="AL149:AM149"/>
    <mergeCell ref="AN149:AO149"/>
    <mergeCell ref="T149:U149"/>
    <mergeCell ref="V149:X149"/>
    <mergeCell ref="Y149:Z149"/>
    <mergeCell ref="AB149:AC149"/>
    <mergeCell ref="AD149:AE149"/>
    <mergeCell ref="AF149:AH149"/>
    <mergeCell ref="AI149:AK149"/>
    <mergeCell ref="C144:D144"/>
    <mergeCell ref="E144:F144"/>
    <mergeCell ref="G144:H144"/>
    <mergeCell ref="I144:M144"/>
    <mergeCell ref="N144:O144"/>
    <mergeCell ref="P144:Q144"/>
    <mergeCell ref="R144:S144"/>
    <mergeCell ref="C145:D145"/>
    <mergeCell ref="E145:F145"/>
    <mergeCell ref="G145:H145"/>
    <mergeCell ref="I145:M145"/>
    <mergeCell ref="N145:O145"/>
    <mergeCell ref="P145:Q145"/>
    <mergeCell ref="R145:S145"/>
    <mergeCell ref="AL147:AM147"/>
    <mergeCell ref="AN147:AO147"/>
    <mergeCell ref="AP147:AQ147"/>
    <mergeCell ref="AR147:AS147"/>
    <mergeCell ref="AT147:AU147"/>
    <mergeCell ref="AV147:AX147"/>
    <mergeCell ref="AY147:BA147"/>
    <mergeCell ref="T147:U147"/>
    <mergeCell ref="V147:X147"/>
    <mergeCell ref="Y147:Z147"/>
    <mergeCell ref="AB147:AC147"/>
    <mergeCell ref="AD147:AE147"/>
    <mergeCell ref="AF147:AH147"/>
    <mergeCell ref="AI147:AK147"/>
    <mergeCell ref="C147:D147"/>
    <mergeCell ref="E147:F147"/>
    <mergeCell ref="G147:H147"/>
    <mergeCell ref="I147:M147"/>
    <mergeCell ref="N147:O147"/>
    <mergeCell ref="P147:Q147"/>
    <mergeCell ref="R147:S147"/>
    <mergeCell ref="AP149:AQ149"/>
    <mergeCell ref="AR149:AS149"/>
    <mergeCell ref="AT149:AU149"/>
    <mergeCell ref="AV149:AX149"/>
    <mergeCell ref="AY149:BA149"/>
    <mergeCell ref="AL148:AM148"/>
    <mergeCell ref="AN148:AO148"/>
    <mergeCell ref="AP148:AQ148"/>
    <mergeCell ref="AR148:AS148"/>
    <mergeCell ref="AT148:AU148"/>
    <mergeCell ref="AV148:AX148"/>
    <mergeCell ref="AY148:BA148"/>
    <mergeCell ref="C149:D149"/>
    <mergeCell ref="E149:F149"/>
    <mergeCell ref="G149:H149"/>
    <mergeCell ref="I149:M149"/>
    <mergeCell ref="N149:O149"/>
    <mergeCell ref="P149:Q149"/>
    <mergeCell ref="R149:S149"/>
    <mergeCell ref="AL150:AM150"/>
    <mergeCell ref="AN150:AO150"/>
    <mergeCell ref="AP150:AQ150"/>
    <mergeCell ref="AR150:AS150"/>
    <mergeCell ref="AT150:AU150"/>
    <mergeCell ref="AV150:AX150"/>
    <mergeCell ref="AY150:BA150"/>
    <mergeCell ref="T150:U150"/>
    <mergeCell ref="V150:X150"/>
    <mergeCell ref="Y150:Z150"/>
    <mergeCell ref="AB150:AC150"/>
    <mergeCell ref="AD150:AE150"/>
    <mergeCell ref="AF150:AH150"/>
    <mergeCell ref="AI150:AK150"/>
    <mergeCell ref="C150:D150"/>
    <mergeCell ref="E150:F150"/>
    <mergeCell ref="G150:H150"/>
    <mergeCell ref="I150:M150"/>
    <mergeCell ref="N150:O150"/>
    <mergeCell ref="P150:Q150"/>
    <mergeCell ref="R150:S150"/>
    <mergeCell ref="AL151:AM151"/>
    <mergeCell ref="AN151:AO151"/>
    <mergeCell ref="AP151:AQ151"/>
    <mergeCell ref="AR151:AS151"/>
    <mergeCell ref="AT151:AU151"/>
    <mergeCell ref="AV151:AX151"/>
    <mergeCell ref="AY151:BA151"/>
    <mergeCell ref="T151:U151"/>
    <mergeCell ref="V151:X151"/>
    <mergeCell ref="Y151:Z151"/>
    <mergeCell ref="AB151:AC151"/>
    <mergeCell ref="AD151:AE151"/>
    <mergeCell ref="AF151:AH151"/>
    <mergeCell ref="AI151:AK151"/>
    <mergeCell ref="C151:D151"/>
    <mergeCell ref="E151:F151"/>
    <mergeCell ref="G151:H151"/>
    <mergeCell ref="I151:M151"/>
    <mergeCell ref="N151:O151"/>
    <mergeCell ref="P151:Q151"/>
    <mergeCell ref="R151:S151"/>
    <mergeCell ref="AL154:AM154"/>
    <mergeCell ref="AN154:AO154"/>
    <mergeCell ref="T154:U154"/>
    <mergeCell ref="V154:X154"/>
    <mergeCell ref="Y154:Z154"/>
    <mergeCell ref="AB154:AC154"/>
    <mergeCell ref="AD154:AE154"/>
    <mergeCell ref="AF154:AH154"/>
    <mergeCell ref="AI154:AK154"/>
    <mergeCell ref="AL155:AM155"/>
    <mergeCell ref="AN155:AO155"/>
    <mergeCell ref="T155:U155"/>
    <mergeCell ref="V155:X155"/>
    <mergeCell ref="Y155:Z155"/>
    <mergeCell ref="AB155:AC155"/>
    <mergeCell ref="AD155:AE155"/>
    <mergeCell ref="AF155:AH155"/>
    <mergeCell ref="AI155:AK155"/>
    <mergeCell ref="AL152:AM152"/>
    <mergeCell ref="AN152:AO152"/>
    <mergeCell ref="AP152:AQ152"/>
    <mergeCell ref="AR152:AS152"/>
    <mergeCell ref="AT152:AU152"/>
    <mergeCell ref="AV152:AX152"/>
    <mergeCell ref="AY152:BA152"/>
    <mergeCell ref="T152:U152"/>
    <mergeCell ref="V152:X152"/>
    <mergeCell ref="Y152:Z152"/>
    <mergeCell ref="AB152:AC152"/>
    <mergeCell ref="AD152:AE152"/>
    <mergeCell ref="AF152:AH152"/>
    <mergeCell ref="AI152:AK152"/>
    <mergeCell ref="C152:D152"/>
    <mergeCell ref="E152:F152"/>
    <mergeCell ref="G152:H152"/>
    <mergeCell ref="I152:M152"/>
    <mergeCell ref="N152:O152"/>
    <mergeCell ref="P152:Q152"/>
    <mergeCell ref="R152:S152"/>
    <mergeCell ref="T153:U153"/>
    <mergeCell ref="V153:X153"/>
    <mergeCell ref="Y153:Z153"/>
    <mergeCell ref="AB153:AC153"/>
    <mergeCell ref="AD153:AE153"/>
    <mergeCell ref="AF153:AH153"/>
    <mergeCell ref="AI153:AK153"/>
    <mergeCell ref="AL153:AM153"/>
    <mergeCell ref="AN153:AO153"/>
    <mergeCell ref="AP153:AQ153"/>
    <mergeCell ref="AR153:AS153"/>
    <mergeCell ref="AT153:AU153"/>
    <mergeCell ref="AV153:AX153"/>
    <mergeCell ref="AY153:BA153"/>
    <mergeCell ref="C155:D155"/>
    <mergeCell ref="E155:F155"/>
    <mergeCell ref="G155:H155"/>
    <mergeCell ref="I155:M155"/>
    <mergeCell ref="N155:O155"/>
    <mergeCell ref="P155:Q155"/>
    <mergeCell ref="R155:S155"/>
    <mergeCell ref="AT155:AU155"/>
    <mergeCell ref="AV155:AX155"/>
    <mergeCell ref="AP154:AQ154"/>
    <mergeCell ref="AR154:AS154"/>
    <mergeCell ref="AT154:AU154"/>
    <mergeCell ref="AV154:AX154"/>
    <mergeCell ref="AY154:BA154"/>
    <mergeCell ref="AP155:AQ155"/>
    <mergeCell ref="AR155:AS155"/>
    <mergeCell ref="AY155:BA155"/>
    <mergeCell ref="T157:U157"/>
    <mergeCell ref="V157:X157"/>
    <mergeCell ref="Y157:Z157"/>
    <mergeCell ref="AB157:AC157"/>
    <mergeCell ref="AD157:AE157"/>
    <mergeCell ref="AF157:AH157"/>
    <mergeCell ref="AI157:AK157"/>
    <mergeCell ref="C157:D157"/>
    <mergeCell ref="E157:F157"/>
    <mergeCell ref="G157:H157"/>
    <mergeCell ref="I157:M157"/>
    <mergeCell ref="N157:O157"/>
    <mergeCell ref="P157:Q157"/>
    <mergeCell ref="R157:S157"/>
    <mergeCell ref="AL158:AM158"/>
    <mergeCell ref="AN158:AO158"/>
    <mergeCell ref="T158:U158"/>
    <mergeCell ref="V158:X158"/>
    <mergeCell ref="Y158:Z158"/>
    <mergeCell ref="AB158:AC158"/>
    <mergeCell ref="AD158:AE158"/>
    <mergeCell ref="AF158:AH158"/>
    <mergeCell ref="AI158:AK158"/>
    <mergeCell ref="C153:D153"/>
    <mergeCell ref="E153:F153"/>
    <mergeCell ref="G153:H153"/>
    <mergeCell ref="I153:M153"/>
    <mergeCell ref="N153:O153"/>
    <mergeCell ref="P153:Q153"/>
    <mergeCell ref="R153:S153"/>
    <mergeCell ref="C154:D154"/>
    <mergeCell ref="E154:F154"/>
    <mergeCell ref="G154:H154"/>
    <mergeCell ref="I154:M154"/>
    <mergeCell ref="N154:O154"/>
    <mergeCell ref="P154:Q154"/>
    <mergeCell ref="R154:S154"/>
    <mergeCell ref="AL156:AM156"/>
    <mergeCell ref="AN156:AO156"/>
    <mergeCell ref="AP156:AQ156"/>
    <mergeCell ref="AR156:AS156"/>
    <mergeCell ref="AT156:AU156"/>
    <mergeCell ref="AV156:AX156"/>
    <mergeCell ref="AY156:BA156"/>
    <mergeCell ref="T156:U156"/>
    <mergeCell ref="V156:X156"/>
    <mergeCell ref="Y156:Z156"/>
    <mergeCell ref="AB156:AC156"/>
    <mergeCell ref="AD156:AE156"/>
    <mergeCell ref="AF156:AH156"/>
    <mergeCell ref="AI156:AK156"/>
    <mergeCell ref="C156:D156"/>
    <mergeCell ref="E156:F156"/>
    <mergeCell ref="G156:H156"/>
    <mergeCell ref="I156:M156"/>
    <mergeCell ref="N156:O156"/>
    <mergeCell ref="P156:Q156"/>
    <mergeCell ref="R156:S156"/>
    <mergeCell ref="AP158:AQ158"/>
    <mergeCell ref="AR158:AS158"/>
    <mergeCell ref="AT158:AU158"/>
    <mergeCell ref="AV158:AX158"/>
    <mergeCell ref="AY158:BA158"/>
    <mergeCell ref="AL157:AM157"/>
    <mergeCell ref="AN157:AO157"/>
    <mergeCell ref="AP157:AQ157"/>
    <mergeCell ref="AR157:AS157"/>
    <mergeCell ref="AT157:AU157"/>
    <mergeCell ref="AV157:AX157"/>
    <mergeCell ref="AY157:BA157"/>
    <mergeCell ref="C158:D158"/>
    <mergeCell ref="E158:F158"/>
    <mergeCell ref="G158:H158"/>
    <mergeCell ref="I158:M158"/>
    <mergeCell ref="N158:O158"/>
    <mergeCell ref="P158:Q158"/>
    <mergeCell ref="R158:S158"/>
    <mergeCell ref="AL159:AM159"/>
    <mergeCell ref="AN159:AO159"/>
    <mergeCell ref="AP159:AQ159"/>
    <mergeCell ref="AR159:AS159"/>
    <mergeCell ref="AT159:AU159"/>
    <mergeCell ref="AV159:AX159"/>
    <mergeCell ref="AY159:BA159"/>
    <mergeCell ref="T159:U159"/>
    <mergeCell ref="V159:X159"/>
    <mergeCell ref="Y159:Z159"/>
    <mergeCell ref="AB159:AC159"/>
    <mergeCell ref="AD159:AE159"/>
    <mergeCell ref="AF159:AH159"/>
    <mergeCell ref="AI159:AK159"/>
    <mergeCell ref="C159:D159"/>
    <mergeCell ref="E159:F159"/>
    <mergeCell ref="G159:H159"/>
    <mergeCell ref="I159:M159"/>
    <mergeCell ref="N159:O159"/>
    <mergeCell ref="P159:Q159"/>
    <mergeCell ref="R159:S159"/>
    <mergeCell ref="AL160:AM160"/>
    <mergeCell ref="AN160:AO160"/>
    <mergeCell ref="AP160:AQ160"/>
    <mergeCell ref="AR160:AS160"/>
    <mergeCell ref="AT160:AU160"/>
    <mergeCell ref="AV160:AX160"/>
    <mergeCell ref="AY160:BA160"/>
    <mergeCell ref="T160:U160"/>
    <mergeCell ref="V160:X160"/>
    <mergeCell ref="Y160:Z160"/>
    <mergeCell ref="AB160:AC160"/>
    <mergeCell ref="AD160:AE160"/>
    <mergeCell ref="AF160:AH160"/>
    <mergeCell ref="AI160:AK160"/>
    <mergeCell ref="C160:D160"/>
    <mergeCell ref="E160:F160"/>
    <mergeCell ref="G160:H160"/>
    <mergeCell ref="I160:M160"/>
    <mergeCell ref="N160:O160"/>
    <mergeCell ref="P160:Q160"/>
    <mergeCell ref="R160:S160"/>
    <mergeCell ref="AL163:AM163"/>
    <mergeCell ref="AN163:AO163"/>
    <mergeCell ref="T163:U163"/>
    <mergeCell ref="V163:X163"/>
    <mergeCell ref="Y163:Z163"/>
    <mergeCell ref="AB163:AC163"/>
    <mergeCell ref="AD163:AE163"/>
    <mergeCell ref="AF163:AH163"/>
    <mergeCell ref="AI163:AK163"/>
    <mergeCell ref="AL164:AM164"/>
    <mergeCell ref="AN164:AO164"/>
    <mergeCell ref="T164:U164"/>
    <mergeCell ref="V164:X164"/>
    <mergeCell ref="Y164:Z164"/>
    <mergeCell ref="AB164:AC164"/>
    <mergeCell ref="AD164:AE164"/>
    <mergeCell ref="AF164:AH164"/>
    <mergeCell ref="AI164:AK164"/>
    <mergeCell ref="AL161:AM161"/>
    <mergeCell ref="AN161:AO161"/>
    <mergeCell ref="AP161:AQ161"/>
    <mergeCell ref="AR161:AS161"/>
    <mergeCell ref="AT161:AU161"/>
    <mergeCell ref="AV161:AX161"/>
    <mergeCell ref="AY161:BA161"/>
    <mergeCell ref="T161:U161"/>
    <mergeCell ref="V161:X161"/>
    <mergeCell ref="Y161:Z161"/>
    <mergeCell ref="AB161:AC161"/>
    <mergeCell ref="AD161:AE161"/>
    <mergeCell ref="AF161:AH161"/>
    <mergeCell ref="AI161:AK161"/>
    <mergeCell ref="C161:D161"/>
    <mergeCell ref="E161:F161"/>
    <mergeCell ref="G161:H161"/>
    <mergeCell ref="I161:M161"/>
    <mergeCell ref="N161:O161"/>
    <mergeCell ref="P161:Q161"/>
    <mergeCell ref="R161:S161"/>
    <mergeCell ref="T162:U162"/>
    <mergeCell ref="V162:X162"/>
    <mergeCell ref="Y162:Z162"/>
    <mergeCell ref="AB162:AC162"/>
    <mergeCell ref="AD162:AE162"/>
    <mergeCell ref="AF162:AH162"/>
    <mergeCell ref="AI162:AK162"/>
    <mergeCell ref="AL162:AM162"/>
    <mergeCell ref="AN162:AO162"/>
    <mergeCell ref="AP162:AQ162"/>
    <mergeCell ref="AR162:AS162"/>
    <mergeCell ref="AT162:AU162"/>
    <mergeCell ref="AV162:AX162"/>
    <mergeCell ref="AY162:BA162"/>
    <mergeCell ref="C164:D164"/>
    <mergeCell ref="E164:F164"/>
    <mergeCell ref="G164:H164"/>
    <mergeCell ref="I164:M164"/>
    <mergeCell ref="N164:O164"/>
    <mergeCell ref="P164:Q164"/>
    <mergeCell ref="R164:S164"/>
    <mergeCell ref="AT164:AU164"/>
    <mergeCell ref="AV164:AX164"/>
    <mergeCell ref="AP163:AQ163"/>
    <mergeCell ref="AR163:AS163"/>
    <mergeCell ref="AT163:AU163"/>
    <mergeCell ref="AV163:AX163"/>
    <mergeCell ref="AY163:BA163"/>
    <mergeCell ref="AP164:AQ164"/>
    <mergeCell ref="AR164:AS164"/>
    <mergeCell ref="AY164:BA164"/>
    <mergeCell ref="T166:U166"/>
    <mergeCell ref="V166:X166"/>
    <mergeCell ref="Y166:Z166"/>
    <mergeCell ref="AB166:AC166"/>
    <mergeCell ref="AD166:AE166"/>
    <mergeCell ref="AF166:AH166"/>
    <mergeCell ref="AI166:AK166"/>
    <mergeCell ref="C166:D166"/>
    <mergeCell ref="E166:F166"/>
    <mergeCell ref="G166:H166"/>
    <mergeCell ref="I166:M166"/>
    <mergeCell ref="N166:O166"/>
    <mergeCell ref="P166:Q166"/>
    <mergeCell ref="R166:S166"/>
    <mergeCell ref="AL167:AM167"/>
    <mergeCell ref="AN167:AO167"/>
    <mergeCell ref="T167:U167"/>
    <mergeCell ref="V167:X167"/>
    <mergeCell ref="Y167:Z167"/>
    <mergeCell ref="AB167:AC167"/>
    <mergeCell ref="AD167:AE167"/>
    <mergeCell ref="AF167:AH167"/>
    <mergeCell ref="AI167:AK167"/>
    <mergeCell ref="C162:D162"/>
    <mergeCell ref="E162:F162"/>
    <mergeCell ref="G162:H162"/>
    <mergeCell ref="I162:M162"/>
    <mergeCell ref="N162:O162"/>
    <mergeCell ref="P162:Q162"/>
    <mergeCell ref="R162:S162"/>
    <mergeCell ref="C163:D163"/>
    <mergeCell ref="E163:F163"/>
    <mergeCell ref="G163:H163"/>
    <mergeCell ref="I163:M163"/>
    <mergeCell ref="N163:O163"/>
    <mergeCell ref="P163:Q163"/>
    <mergeCell ref="R163:S163"/>
    <mergeCell ref="AL165:AM165"/>
    <mergeCell ref="AN165:AO165"/>
    <mergeCell ref="AP165:AQ165"/>
    <mergeCell ref="AR165:AS165"/>
    <mergeCell ref="AT165:AU165"/>
    <mergeCell ref="AV165:AX165"/>
    <mergeCell ref="AY165:BA165"/>
    <mergeCell ref="T165:U165"/>
    <mergeCell ref="V165:X165"/>
    <mergeCell ref="Y165:Z165"/>
    <mergeCell ref="AB165:AC165"/>
    <mergeCell ref="AD165:AE165"/>
    <mergeCell ref="AF165:AH165"/>
    <mergeCell ref="AI165:AK165"/>
    <mergeCell ref="C165:D165"/>
    <mergeCell ref="E165:F165"/>
    <mergeCell ref="G165:H165"/>
    <mergeCell ref="I165:M165"/>
    <mergeCell ref="N165:O165"/>
    <mergeCell ref="P165:Q165"/>
    <mergeCell ref="R165:S165"/>
    <mergeCell ref="AP167:AQ167"/>
    <mergeCell ref="AR167:AS167"/>
    <mergeCell ref="AT167:AU167"/>
    <mergeCell ref="AV167:AX167"/>
    <mergeCell ref="AY167:BA167"/>
    <mergeCell ref="AL166:AM166"/>
    <mergeCell ref="AN166:AO166"/>
    <mergeCell ref="AP166:AQ166"/>
    <mergeCell ref="AR166:AS166"/>
    <mergeCell ref="AT166:AU166"/>
    <mergeCell ref="AV166:AX166"/>
    <mergeCell ref="AY166:BA166"/>
    <mergeCell ref="C167:D167"/>
    <mergeCell ref="E167:F167"/>
    <mergeCell ref="G167:H167"/>
    <mergeCell ref="I167:M167"/>
    <mergeCell ref="N167:O167"/>
    <mergeCell ref="P167:Q167"/>
    <mergeCell ref="R167:S167"/>
    <mergeCell ref="AL168:AM168"/>
    <mergeCell ref="AN168:AO168"/>
    <mergeCell ref="AP168:AQ168"/>
    <mergeCell ref="AR168:AS168"/>
    <mergeCell ref="AT168:AU168"/>
    <mergeCell ref="AV168:AX168"/>
    <mergeCell ref="AY168:BA168"/>
    <mergeCell ref="T168:U168"/>
    <mergeCell ref="V168:X168"/>
    <mergeCell ref="Y168:Z168"/>
    <mergeCell ref="AB168:AC168"/>
    <mergeCell ref="AD168:AE168"/>
    <mergeCell ref="AF168:AH168"/>
    <mergeCell ref="AI168:AK168"/>
    <mergeCell ref="C168:D168"/>
    <mergeCell ref="E168:F168"/>
    <mergeCell ref="G168:H168"/>
    <mergeCell ref="I168:M168"/>
    <mergeCell ref="N168:O168"/>
    <mergeCell ref="P168:Q168"/>
    <mergeCell ref="R168:S168"/>
    <mergeCell ref="AL169:AM169"/>
    <mergeCell ref="AN169:AO169"/>
    <mergeCell ref="AP169:AQ169"/>
    <mergeCell ref="AR169:AS169"/>
    <mergeCell ref="AT169:AU169"/>
    <mergeCell ref="AV169:AX169"/>
    <mergeCell ref="AY169:BA169"/>
    <mergeCell ref="T169:U169"/>
    <mergeCell ref="V169:X169"/>
    <mergeCell ref="Y169:Z169"/>
    <mergeCell ref="AB169:AC169"/>
    <mergeCell ref="AD169:AE169"/>
    <mergeCell ref="AF169:AH169"/>
    <mergeCell ref="AI169:AK169"/>
    <mergeCell ref="C169:D169"/>
    <mergeCell ref="E169:F169"/>
    <mergeCell ref="G169:H169"/>
    <mergeCell ref="I169:M169"/>
    <mergeCell ref="N169:O169"/>
    <mergeCell ref="P169:Q169"/>
    <mergeCell ref="R169:S169"/>
    <mergeCell ref="AL172:AM172"/>
    <mergeCell ref="AN172:AO172"/>
    <mergeCell ref="T172:U172"/>
    <mergeCell ref="V172:X172"/>
    <mergeCell ref="Y172:Z172"/>
    <mergeCell ref="AB172:AC172"/>
    <mergeCell ref="AD172:AE172"/>
    <mergeCell ref="AF172:AH172"/>
    <mergeCell ref="AI172:AK172"/>
    <mergeCell ref="AL173:AM173"/>
    <mergeCell ref="AN173:AO173"/>
    <mergeCell ref="T173:U173"/>
    <mergeCell ref="V173:X173"/>
    <mergeCell ref="Y173:Z173"/>
    <mergeCell ref="AB173:AC173"/>
    <mergeCell ref="AD173:AE173"/>
    <mergeCell ref="AF173:AH173"/>
    <mergeCell ref="AI173:AK173"/>
    <mergeCell ref="AL170:AM170"/>
    <mergeCell ref="AN170:AO170"/>
    <mergeCell ref="AP170:AQ170"/>
    <mergeCell ref="AR170:AS170"/>
    <mergeCell ref="AT170:AU170"/>
    <mergeCell ref="AV170:AX170"/>
    <mergeCell ref="AY170:BA170"/>
    <mergeCell ref="T170:U170"/>
    <mergeCell ref="V170:X170"/>
    <mergeCell ref="Y170:Z170"/>
    <mergeCell ref="AB170:AC170"/>
    <mergeCell ref="AD170:AE170"/>
    <mergeCell ref="AF170:AH170"/>
    <mergeCell ref="AI170:AK170"/>
    <mergeCell ref="C170:D170"/>
    <mergeCell ref="E170:F170"/>
    <mergeCell ref="G170:H170"/>
    <mergeCell ref="I170:M170"/>
    <mergeCell ref="N170:O170"/>
    <mergeCell ref="P170:Q170"/>
    <mergeCell ref="R170:S170"/>
    <mergeCell ref="T171:U171"/>
    <mergeCell ref="V171:X171"/>
    <mergeCell ref="Y171:Z171"/>
    <mergeCell ref="AB171:AC171"/>
    <mergeCell ref="AD171:AE171"/>
    <mergeCell ref="AF171:AH171"/>
    <mergeCell ref="AI171:AK171"/>
    <mergeCell ref="AL171:AM171"/>
    <mergeCell ref="AN171:AO171"/>
    <mergeCell ref="AP171:AQ171"/>
    <mergeCell ref="AR171:AS171"/>
    <mergeCell ref="AT171:AU171"/>
    <mergeCell ref="AV171:AX171"/>
    <mergeCell ref="AY171:BA171"/>
    <mergeCell ref="C173:D173"/>
    <mergeCell ref="E173:F173"/>
    <mergeCell ref="G173:H173"/>
    <mergeCell ref="I173:M173"/>
    <mergeCell ref="N173:O173"/>
    <mergeCell ref="P173:Q173"/>
    <mergeCell ref="R173:S173"/>
    <mergeCell ref="AT173:AU173"/>
    <mergeCell ref="AV173:AX173"/>
    <mergeCell ref="AP172:AQ172"/>
    <mergeCell ref="AR172:AS172"/>
    <mergeCell ref="AT172:AU172"/>
    <mergeCell ref="AV172:AX172"/>
    <mergeCell ref="AY172:BA172"/>
    <mergeCell ref="AP173:AQ173"/>
    <mergeCell ref="AR173:AS173"/>
    <mergeCell ref="AY173:BA173"/>
    <mergeCell ref="T175:U175"/>
    <mergeCell ref="V175:X175"/>
    <mergeCell ref="Y175:Z175"/>
    <mergeCell ref="AB175:AC175"/>
    <mergeCell ref="AD175:AE175"/>
    <mergeCell ref="AF175:AH175"/>
    <mergeCell ref="AI175:AK175"/>
    <mergeCell ref="C175:D175"/>
    <mergeCell ref="E175:F175"/>
    <mergeCell ref="G175:H175"/>
    <mergeCell ref="I175:M175"/>
    <mergeCell ref="N175:O175"/>
    <mergeCell ref="P175:Q175"/>
    <mergeCell ref="R175:S175"/>
    <mergeCell ref="AL176:AM176"/>
    <mergeCell ref="AN176:AO176"/>
    <mergeCell ref="T176:U176"/>
    <mergeCell ref="V176:X176"/>
    <mergeCell ref="Y176:Z176"/>
    <mergeCell ref="AB176:AC176"/>
    <mergeCell ref="AD176:AE176"/>
    <mergeCell ref="AF176:AH176"/>
    <mergeCell ref="AI176:AK176"/>
    <mergeCell ref="C171:D171"/>
    <mergeCell ref="E171:F171"/>
    <mergeCell ref="G171:H171"/>
    <mergeCell ref="I171:M171"/>
    <mergeCell ref="N171:O171"/>
    <mergeCell ref="P171:Q171"/>
    <mergeCell ref="R171:S171"/>
    <mergeCell ref="C172:D172"/>
    <mergeCell ref="E172:F172"/>
    <mergeCell ref="G172:H172"/>
    <mergeCell ref="I172:M172"/>
    <mergeCell ref="N172:O172"/>
    <mergeCell ref="P172:Q172"/>
    <mergeCell ref="R172:S172"/>
    <mergeCell ref="AL174:AM174"/>
    <mergeCell ref="AN174:AO174"/>
    <mergeCell ref="AP174:AQ174"/>
    <mergeCell ref="AR174:AS174"/>
    <mergeCell ref="AT174:AU174"/>
    <mergeCell ref="AV174:AX174"/>
    <mergeCell ref="AY174:BA174"/>
    <mergeCell ref="T174:U174"/>
    <mergeCell ref="V174:X174"/>
    <mergeCell ref="Y174:Z174"/>
    <mergeCell ref="AB174:AC174"/>
    <mergeCell ref="AD174:AE174"/>
    <mergeCell ref="AF174:AH174"/>
    <mergeCell ref="AI174:AK174"/>
    <mergeCell ref="C174:D174"/>
    <mergeCell ref="E174:F174"/>
    <mergeCell ref="G174:H174"/>
    <mergeCell ref="I174:M174"/>
    <mergeCell ref="N174:O174"/>
    <mergeCell ref="P174:Q174"/>
    <mergeCell ref="R174:S174"/>
    <mergeCell ref="AP176:AQ176"/>
    <mergeCell ref="AR176:AS176"/>
    <mergeCell ref="AT176:AU176"/>
    <mergeCell ref="AV176:AX176"/>
    <mergeCell ref="AY176:BA176"/>
    <mergeCell ref="AL175:AM175"/>
    <mergeCell ref="AN175:AO175"/>
    <mergeCell ref="AP175:AQ175"/>
    <mergeCell ref="AR175:AS175"/>
    <mergeCell ref="AT175:AU175"/>
    <mergeCell ref="AV175:AX175"/>
    <mergeCell ref="AY175:BA175"/>
    <mergeCell ref="C176:D176"/>
    <mergeCell ref="E176:F176"/>
    <mergeCell ref="G176:H176"/>
    <mergeCell ref="I176:M176"/>
    <mergeCell ref="N176:O176"/>
    <mergeCell ref="P176:Q176"/>
    <mergeCell ref="R176:S176"/>
    <mergeCell ref="AL177:AM177"/>
    <mergeCell ref="AN177:AO177"/>
    <mergeCell ref="AP177:AQ177"/>
    <mergeCell ref="AR177:AS177"/>
    <mergeCell ref="AT177:AU177"/>
    <mergeCell ref="AV177:AX177"/>
    <mergeCell ref="AY177:BA177"/>
    <mergeCell ref="T177:U177"/>
    <mergeCell ref="V177:X177"/>
    <mergeCell ref="Y177:Z177"/>
    <mergeCell ref="AB177:AC177"/>
    <mergeCell ref="AD177:AE177"/>
    <mergeCell ref="AF177:AH177"/>
    <mergeCell ref="AI177:AK177"/>
    <mergeCell ref="C177:D177"/>
    <mergeCell ref="E177:F177"/>
    <mergeCell ref="G177:H177"/>
    <mergeCell ref="I177:M177"/>
    <mergeCell ref="N177:O177"/>
    <mergeCell ref="P177:Q177"/>
    <mergeCell ref="R177:S177"/>
    <mergeCell ref="AL178:AM178"/>
    <mergeCell ref="AN178:AO178"/>
    <mergeCell ref="AP178:AQ178"/>
    <mergeCell ref="AR178:AS178"/>
    <mergeCell ref="AT178:AU178"/>
    <mergeCell ref="AV178:AX178"/>
    <mergeCell ref="AY178:BA178"/>
    <mergeCell ref="T178:U178"/>
    <mergeCell ref="V178:X178"/>
    <mergeCell ref="Y178:Z178"/>
    <mergeCell ref="AB178:AC178"/>
    <mergeCell ref="AD178:AE178"/>
    <mergeCell ref="AF178:AH178"/>
    <mergeCell ref="AI178:AK178"/>
    <mergeCell ref="C178:D178"/>
    <mergeCell ref="E178:F178"/>
    <mergeCell ref="G178:H178"/>
    <mergeCell ref="I178:M178"/>
    <mergeCell ref="N178:O178"/>
    <mergeCell ref="P178:Q178"/>
    <mergeCell ref="R178:S178"/>
    <mergeCell ref="AL181:AM181"/>
    <mergeCell ref="AN181:AO181"/>
    <mergeCell ref="T181:U181"/>
    <mergeCell ref="V181:X181"/>
    <mergeCell ref="Y181:Z181"/>
    <mergeCell ref="AB181:AC181"/>
    <mergeCell ref="AD181:AE181"/>
    <mergeCell ref="AF181:AH181"/>
    <mergeCell ref="AI181:AK181"/>
    <mergeCell ref="AL182:AM182"/>
    <mergeCell ref="AN182:AO182"/>
    <mergeCell ref="T182:U182"/>
    <mergeCell ref="V182:X182"/>
    <mergeCell ref="Y182:Z182"/>
    <mergeCell ref="AB182:AC182"/>
    <mergeCell ref="AD182:AE182"/>
    <mergeCell ref="AF182:AH182"/>
    <mergeCell ref="AI182:AK182"/>
    <mergeCell ref="AL179:AM179"/>
    <mergeCell ref="AN179:AO179"/>
    <mergeCell ref="AP179:AQ179"/>
    <mergeCell ref="AR179:AS179"/>
    <mergeCell ref="AT179:AU179"/>
    <mergeCell ref="AV179:AX179"/>
    <mergeCell ref="AY179:BA179"/>
    <mergeCell ref="T179:U179"/>
    <mergeCell ref="V179:X179"/>
    <mergeCell ref="Y179:Z179"/>
    <mergeCell ref="AB179:AC179"/>
    <mergeCell ref="AD179:AE179"/>
    <mergeCell ref="AF179:AH179"/>
    <mergeCell ref="AI179:AK179"/>
    <mergeCell ref="C179:D179"/>
    <mergeCell ref="E179:F179"/>
    <mergeCell ref="G179:H179"/>
    <mergeCell ref="I179:M179"/>
    <mergeCell ref="N179:O179"/>
    <mergeCell ref="P179:Q179"/>
    <mergeCell ref="R179:S179"/>
    <mergeCell ref="T180:U180"/>
    <mergeCell ref="V180:X180"/>
    <mergeCell ref="Y180:Z180"/>
    <mergeCell ref="AB180:AC180"/>
    <mergeCell ref="AD180:AE180"/>
    <mergeCell ref="AF180:AH180"/>
    <mergeCell ref="AI180:AK180"/>
    <mergeCell ref="AL180:AM180"/>
    <mergeCell ref="AN180:AO180"/>
    <mergeCell ref="AP180:AQ180"/>
    <mergeCell ref="AR180:AS180"/>
    <mergeCell ref="AT180:AU180"/>
    <mergeCell ref="AV180:AX180"/>
    <mergeCell ref="AY180:BA180"/>
    <mergeCell ref="C182:D182"/>
    <mergeCell ref="E182:F182"/>
    <mergeCell ref="G182:H182"/>
    <mergeCell ref="I182:M182"/>
    <mergeCell ref="N182:O182"/>
    <mergeCell ref="P182:Q182"/>
    <mergeCell ref="R182:S182"/>
    <mergeCell ref="AT182:AU182"/>
    <mergeCell ref="AV182:AX182"/>
    <mergeCell ref="AP181:AQ181"/>
    <mergeCell ref="AR181:AS181"/>
    <mergeCell ref="AT181:AU181"/>
    <mergeCell ref="AV181:AX181"/>
    <mergeCell ref="AY181:BA181"/>
    <mergeCell ref="AP182:AQ182"/>
    <mergeCell ref="AR182:AS182"/>
    <mergeCell ref="AY182:BA182"/>
    <mergeCell ref="T184:U184"/>
    <mergeCell ref="V184:X184"/>
    <mergeCell ref="Y184:Z184"/>
    <mergeCell ref="AB184:AC184"/>
    <mergeCell ref="AD184:AE184"/>
    <mergeCell ref="AF184:AH184"/>
    <mergeCell ref="AI184:AK184"/>
    <mergeCell ref="C184:D184"/>
    <mergeCell ref="E184:F184"/>
    <mergeCell ref="G184:H184"/>
    <mergeCell ref="I184:M184"/>
    <mergeCell ref="N184:O184"/>
    <mergeCell ref="P184:Q184"/>
    <mergeCell ref="R184:S184"/>
    <mergeCell ref="AL185:AM185"/>
    <mergeCell ref="AN185:AO185"/>
    <mergeCell ref="T185:U185"/>
    <mergeCell ref="V185:X185"/>
    <mergeCell ref="Y185:Z185"/>
    <mergeCell ref="AB185:AC185"/>
    <mergeCell ref="AD185:AE185"/>
    <mergeCell ref="AF185:AH185"/>
    <mergeCell ref="AI185:AK185"/>
    <mergeCell ref="C180:D180"/>
    <mergeCell ref="E180:F180"/>
    <mergeCell ref="G180:H180"/>
    <mergeCell ref="I180:M180"/>
    <mergeCell ref="N180:O180"/>
    <mergeCell ref="P180:Q180"/>
    <mergeCell ref="R180:S180"/>
    <mergeCell ref="C181:D181"/>
    <mergeCell ref="E181:F181"/>
    <mergeCell ref="G181:H181"/>
    <mergeCell ref="I181:M181"/>
    <mergeCell ref="N181:O181"/>
    <mergeCell ref="P181:Q181"/>
    <mergeCell ref="R181:S181"/>
    <mergeCell ref="AL183:AM183"/>
    <mergeCell ref="AN183:AO183"/>
    <mergeCell ref="AP183:AQ183"/>
    <mergeCell ref="AR183:AS183"/>
    <mergeCell ref="AT183:AU183"/>
    <mergeCell ref="AV183:AX183"/>
    <mergeCell ref="AY183:BA183"/>
    <mergeCell ref="T183:U183"/>
    <mergeCell ref="V183:X183"/>
    <mergeCell ref="Y183:Z183"/>
    <mergeCell ref="AB183:AC183"/>
    <mergeCell ref="AD183:AE183"/>
    <mergeCell ref="AF183:AH183"/>
    <mergeCell ref="AI183:AK183"/>
    <mergeCell ref="C183:D183"/>
    <mergeCell ref="E183:F183"/>
    <mergeCell ref="G183:H183"/>
    <mergeCell ref="I183:M183"/>
    <mergeCell ref="N183:O183"/>
    <mergeCell ref="P183:Q183"/>
    <mergeCell ref="R183:S183"/>
    <mergeCell ref="AP185:AQ185"/>
    <mergeCell ref="AR185:AS185"/>
    <mergeCell ref="AT185:AU185"/>
    <mergeCell ref="AV185:AX185"/>
    <mergeCell ref="AY185:BA185"/>
    <mergeCell ref="AL184:AM184"/>
    <mergeCell ref="AN184:AO184"/>
    <mergeCell ref="AP184:AQ184"/>
    <mergeCell ref="AR184:AS184"/>
    <mergeCell ref="AT184:AU184"/>
    <mergeCell ref="AV184:AX184"/>
    <mergeCell ref="AY184:BA184"/>
    <mergeCell ref="C185:D185"/>
    <mergeCell ref="E185:F185"/>
    <mergeCell ref="G185:H185"/>
    <mergeCell ref="I185:M185"/>
    <mergeCell ref="N185:O185"/>
    <mergeCell ref="P185:Q185"/>
    <mergeCell ref="R185:S185"/>
    <mergeCell ref="AL186:AM186"/>
    <mergeCell ref="AN186:AO186"/>
    <mergeCell ref="AP186:AQ186"/>
    <mergeCell ref="AR186:AS186"/>
    <mergeCell ref="AT186:AU186"/>
    <mergeCell ref="AV186:AX186"/>
    <mergeCell ref="AY186:BA186"/>
    <mergeCell ref="T186:U186"/>
    <mergeCell ref="V186:X186"/>
    <mergeCell ref="Y186:Z186"/>
    <mergeCell ref="AB186:AC186"/>
    <mergeCell ref="AD186:AE186"/>
    <mergeCell ref="AF186:AH186"/>
    <mergeCell ref="AI186:AK186"/>
    <mergeCell ref="C186:D186"/>
    <mergeCell ref="E186:F186"/>
    <mergeCell ref="G186:H186"/>
    <mergeCell ref="I186:M186"/>
    <mergeCell ref="N186:O186"/>
    <mergeCell ref="P186:Q186"/>
    <mergeCell ref="R186:S186"/>
    <mergeCell ref="AL187:AM187"/>
    <mergeCell ref="AN187:AO187"/>
    <mergeCell ref="AP187:AQ187"/>
    <mergeCell ref="AR187:AS187"/>
    <mergeCell ref="AT187:AU187"/>
    <mergeCell ref="AV187:AX187"/>
    <mergeCell ref="AY187:BA187"/>
    <mergeCell ref="T187:U187"/>
    <mergeCell ref="V187:X187"/>
    <mergeCell ref="Y187:Z187"/>
    <mergeCell ref="AB187:AC187"/>
    <mergeCell ref="AD187:AE187"/>
    <mergeCell ref="AF187:AH187"/>
    <mergeCell ref="AI187:AK187"/>
    <mergeCell ref="C187:D187"/>
    <mergeCell ref="E187:F187"/>
    <mergeCell ref="G187:H187"/>
    <mergeCell ref="I187:M187"/>
    <mergeCell ref="N187:O187"/>
    <mergeCell ref="P187:Q187"/>
    <mergeCell ref="R187:S187"/>
    <mergeCell ref="AL190:AM190"/>
    <mergeCell ref="AN190:AO190"/>
    <mergeCell ref="T190:U190"/>
    <mergeCell ref="V190:X190"/>
    <mergeCell ref="Y190:Z190"/>
    <mergeCell ref="AB190:AC190"/>
    <mergeCell ref="AD190:AE190"/>
    <mergeCell ref="AF190:AH190"/>
    <mergeCell ref="AI190:AK190"/>
    <mergeCell ref="AL191:AM191"/>
    <mergeCell ref="AN191:AO191"/>
    <mergeCell ref="T191:U191"/>
    <mergeCell ref="V191:X191"/>
    <mergeCell ref="Y191:Z191"/>
    <mergeCell ref="AB191:AC191"/>
    <mergeCell ref="AD191:AE191"/>
    <mergeCell ref="AF191:AH191"/>
    <mergeCell ref="AI191:AK191"/>
    <mergeCell ref="AL188:AM188"/>
    <mergeCell ref="AN188:AO188"/>
    <mergeCell ref="AP188:AQ188"/>
    <mergeCell ref="AR188:AS188"/>
    <mergeCell ref="AT188:AU188"/>
    <mergeCell ref="AV188:AX188"/>
    <mergeCell ref="AY188:BA188"/>
    <mergeCell ref="T188:U188"/>
    <mergeCell ref="V188:X188"/>
    <mergeCell ref="Y188:Z188"/>
    <mergeCell ref="AB188:AC188"/>
    <mergeCell ref="AD188:AE188"/>
    <mergeCell ref="AF188:AH188"/>
    <mergeCell ref="AI188:AK188"/>
    <mergeCell ref="C188:D188"/>
    <mergeCell ref="E188:F188"/>
    <mergeCell ref="G188:H188"/>
    <mergeCell ref="I188:M188"/>
    <mergeCell ref="N188:O188"/>
    <mergeCell ref="P188:Q188"/>
    <mergeCell ref="R188:S188"/>
    <mergeCell ref="T189:U189"/>
    <mergeCell ref="V189:X189"/>
    <mergeCell ref="Y189:Z189"/>
    <mergeCell ref="AB189:AC189"/>
    <mergeCell ref="AD189:AE189"/>
    <mergeCell ref="AF189:AH189"/>
    <mergeCell ref="AI189:AK189"/>
    <mergeCell ref="AL189:AM189"/>
    <mergeCell ref="AN189:AO189"/>
    <mergeCell ref="AP189:AQ189"/>
    <mergeCell ref="AR189:AS189"/>
    <mergeCell ref="AT189:AU189"/>
    <mergeCell ref="AV189:AX189"/>
    <mergeCell ref="AY189:BA189"/>
    <mergeCell ref="C191:D191"/>
    <mergeCell ref="E191:F191"/>
    <mergeCell ref="G191:H191"/>
    <mergeCell ref="I191:M191"/>
    <mergeCell ref="N191:O191"/>
    <mergeCell ref="P191:Q191"/>
    <mergeCell ref="R191:S191"/>
    <mergeCell ref="AT191:AU191"/>
    <mergeCell ref="AV191:AX191"/>
    <mergeCell ref="AP190:AQ190"/>
    <mergeCell ref="AR190:AS190"/>
    <mergeCell ref="AT190:AU190"/>
    <mergeCell ref="AV190:AX190"/>
    <mergeCell ref="AY190:BA190"/>
    <mergeCell ref="AP191:AQ191"/>
    <mergeCell ref="AR191:AS191"/>
    <mergeCell ref="AY191:BA191"/>
    <mergeCell ref="T193:U193"/>
    <mergeCell ref="V193:X193"/>
    <mergeCell ref="Y193:Z193"/>
    <mergeCell ref="AB193:AC193"/>
    <mergeCell ref="AD193:AE193"/>
    <mergeCell ref="AF193:AH193"/>
    <mergeCell ref="AI193:AK193"/>
    <mergeCell ref="C193:D193"/>
    <mergeCell ref="E193:F193"/>
    <mergeCell ref="G193:H193"/>
    <mergeCell ref="I193:M193"/>
    <mergeCell ref="N193:O193"/>
    <mergeCell ref="P193:Q193"/>
    <mergeCell ref="R193:S193"/>
    <mergeCell ref="AL194:AM194"/>
    <mergeCell ref="AN194:AO194"/>
    <mergeCell ref="T194:U194"/>
    <mergeCell ref="V194:X194"/>
    <mergeCell ref="Y194:Z194"/>
    <mergeCell ref="AB194:AC194"/>
    <mergeCell ref="AD194:AE194"/>
    <mergeCell ref="AF194:AH194"/>
    <mergeCell ref="AI194:AK194"/>
    <mergeCell ref="C189:D189"/>
    <mergeCell ref="E189:F189"/>
    <mergeCell ref="G189:H189"/>
    <mergeCell ref="I189:M189"/>
    <mergeCell ref="N189:O189"/>
    <mergeCell ref="P189:Q189"/>
    <mergeCell ref="R189:S189"/>
    <mergeCell ref="C190:D190"/>
    <mergeCell ref="E190:F190"/>
    <mergeCell ref="G190:H190"/>
    <mergeCell ref="I190:M190"/>
    <mergeCell ref="N190:O190"/>
    <mergeCell ref="P190:Q190"/>
    <mergeCell ref="R190:S190"/>
    <mergeCell ref="AL192:AM192"/>
    <mergeCell ref="AN192:AO192"/>
    <mergeCell ref="AP192:AQ192"/>
    <mergeCell ref="AR192:AS192"/>
    <mergeCell ref="AT192:AU192"/>
    <mergeCell ref="AV192:AX192"/>
    <mergeCell ref="AY192:BA192"/>
    <mergeCell ref="T192:U192"/>
    <mergeCell ref="V192:X192"/>
    <mergeCell ref="Y192:Z192"/>
    <mergeCell ref="AB192:AC192"/>
    <mergeCell ref="AD192:AE192"/>
    <mergeCell ref="AF192:AH192"/>
    <mergeCell ref="AI192:AK192"/>
    <mergeCell ref="C192:D192"/>
    <mergeCell ref="E192:F192"/>
    <mergeCell ref="G192:H192"/>
    <mergeCell ref="I192:M192"/>
    <mergeCell ref="N192:O192"/>
    <mergeCell ref="P192:Q192"/>
    <mergeCell ref="R192:S192"/>
    <mergeCell ref="AP194:AQ194"/>
    <mergeCell ref="AR194:AS194"/>
    <mergeCell ref="AT194:AU194"/>
    <mergeCell ref="AV194:AX194"/>
    <mergeCell ref="AY194:BA194"/>
    <mergeCell ref="AL193:AM193"/>
    <mergeCell ref="AN193:AO193"/>
    <mergeCell ref="AP193:AQ193"/>
    <mergeCell ref="AR193:AS193"/>
    <mergeCell ref="AT193:AU193"/>
    <mergeCell ref="AV193:AX193"/>
    <mergeCell ref="AY193:BA193"/>
    <mergeCell ref="C194:D194"/>
    <mergeCell ref="E194:F194"/>
    <mergeCell ref="G194:H194"/>
    <mergeCell ref="I194:M194"/>
    <mergeCell ref="N194:O194"/>
    <mergeCell ref="P194:Q194"/>
    <mergeCell ref="R194:S194"/>
    <mergeCell ref="AL195:AM195"/>
    <mergeCell ref="AN195:AO195"/>
    <mergeCell ref="AP195:AQ195"/>
    <mergeCell ref="AR195:AS195"/>
    <mergeCell ref="AT195:AU195"/>
    <mergeCell ref="AV195:AX195"/>
    <mergeCell ref="AY195:BA195"/>
    <mergeCell ref="T195:U195"/>
    <mergeCell ref="V195:X195"/>
    <mergeCell ref="Y195:Z195"/>
    <mergeCell ref="AB195:AC195"/>
    <mergeCell ref="AD195:AE195"/>
    <mergeCell ref="AF195:AH195"/>
    <mergeCell ref="AI195:AK195"/>
    <mergeCell ref="C195:D195"/>
    <mergeCell ref="E195:F195"/>
    <mergeCell ref="G195:H195"/>
    <mergeCell ref="I195:M195"/>
    <mergeCell ref="N195:O195"/>
    <mergeCell ref="P195:Q195"/>
    <mergeCell ref="R195:S195"/>
    <mergeCell ref="AL196:AM196"/>
    <mergeCell ref="AN196:AO196"/>
    <mergeCell ref="AP196:AQ196"/>
    <mergeCell ref="AR196:AS196"/>
    <mergeCell ref="AT196:AU196"/>
    <mergeCell ref="AV196:AX196"/>
    <mergeCell ref="AY196:BA196"/>
    <mergeCell ref="T196:U196"/>
    <mergeCell ref="V196:X196"/>
    <mergeCell ref="Y196:Z196"/>
    <mergeCell ref="AB196:AC196"/>
    <mergeCell ref="AD196:AE196"/>
    <mergeCell ref="AF196:AH196"/>
    <mergeCell ref="AI196:AK196"/>
    <mergeCell ref="C196:D196"/>
    <mergeCell ref="E196:F196"/>
    <mergeCell ref="G196:H196"/>
    <mergeCell ref="I196:M196"/>
    <mergeCell ref="N196:O196"/>
    <mergeCell ref="P196:Q196"/>
    <mergeCell ref="R196:S196"/>
    <mergeCell ref="AL199:AM199"/>
    <mergeCell ref="AN199:AO199"/>
    <mergeCell ref="T199:U199"/>
    <mergeCell ref="V199:X199"/>
    <mergeCell ref="Y199:Z199"/>
    <mergeCell ref="AB199:AC199"/>
    <mergeCell ref="AD199:AE199"/>
    <mergeCell ref="AF199:AH199"/>
    <mergeCell ref="AI199:AK199"/>
    <mergeCell ref="AL200:AM200"/>
    <mergeCell ref="AN200:AO200"/>
    <mergeCell ref="T200:U200"/>
    <mergeCell ref="V200:X200"/>
    <mergeCell ref="Y200:Z200"/>
    <mergeCell ref="AB200:AC200"/>
    <mergeCell ref="AD200:AE200"/>
    <mergeCell ref="AF200:AH200"/>
    <mergeCell ref="AI200:AK200"/>
    <mergeCell ref="AL197:AM197"/>
    <mergeCell ref="AN197:AO197"/>
    <mergeCell ref="AP197:AQ197"/>
    <mergeCell ref="AR197:AS197"/>
    <mergeCell ref="AT197:AU197"/>
    <mergeCell ref="AV197:AX197"/>
    <mergeCell ref="AY197:BA197"/>
    <mergeCell ref="T197:U197"/>
    <mergeCell ref="V197:X197"/>
    <mergeCell ref="Y197:Z197"/>
    <mergeCell ref="AB197:AC197"/>
    <mergeCell ref="AD197:AE197"/>
    <mergeCell ref="AF197:AH197"/>
    <mergeCell ref="AI197:AK197"/>
    <mergeCell ref="C197:D197"/>
    <mergeCell ref="E197:F197"/>
    <mergeCell ref="G197:H197"/>
    <mergeCell ref="I197:M197"/>
    <mergeCell ref="N197:O197"/>
    <mergeCell ref="P197:Q197"/>
    <mergeCell ref="R197:S197"/>
    <mergeCell ref="T198:U198"/>
    <mergeCell ref="V198:X198"/>
    <mergeCell ref="Y198:Z198"/>
    <mergeCell ref="AB198:AC198"/>
    <mergeCell ref="AD198:AE198"/>
    <mergeCell ref="AF198:AH198"/>
    <mergeCell ref="AI198:AK198"/>
    <mergeCell ref="AL198:AM198"/>
    <mergeCell ref="AN198:AO198"/>
    <mergeCell ref="AP198:AQ198"/>
    <mergeCell ref="AR198:AS198"/>
    <mergeCell ref="AT198:AU198"/>
    <mergeCell ref="AV198:AX198"/>
    <mergeCell ref="AY198:BA198"/>
    <mergeCell ref="C200:D200"/>
    <mergeCell ref="E200:F200"/>
    <mergeCell ref="G200:H200"/>
    <mergeCell ref="I200:M200"/>
    <mergeCell ref="N200:O200"/>
    <mergeCell ref="P200:Q200"/>
    <mergeCell ref="R200:S200"/>
    <mergeCell ref="AT200:AU200"/>
    <mergeCell ref="AV200:AX200"/>
    <mergeCell ref="AP199:AQ199"/>
    <mergeCell ref="AR199:AS199"/>
    <mergeCell ref="AT199:AU199"/>
    <mergeCell ref="AV199:AX199"/>
    <mergeCell ref="AY199:BA199"/>
    <mergeCell ref="AP200:AQ200"/>
    <mergeCell ref="AR200:AS200"/>
    <mergeCell ref="AY200:BA200"/>
    <mergeCell ref="T202:U202"/>
    <mergeCell ref="V202:X202"/>
    <mergeCell ref="Y202:Z202"/>
    <mergeCell ref="AB202:AC202"/>
    <mergeCell ref="AD202:AE202"/>
    <mergeCell ref="AF202:AH202"/>
    <mergeCell ref="AI202:AK202"/>
    <mergeCell ref="C202:D202"/>
    <mergeCell ref="E202:F202"/>
    <mergeCell ref="G202:H202"/>
    <mergeCell ref="I202:M202"/>
    <mergeCell ref="N202:O202"/>
    <mergeCell ref="P202:Q202"/>
    <mergeCell ref="R202:S202"/>
    <mergeCell ref="AL203:AM203"/>
    <mergeCell ref="AN203:AO203"/>
    <mergeCell ref="T203:U203"/>
    <mergeCell ref="V203:X203"/>
    <mergeCell ref="Y203:Z203"/>
    <mergeCell ref="AB203:AC203"/>
    <mergeCell ref="AD203:AE203"/>
    <mergeCell ref="AF203:AH203"/>
    <mergeCell ref="AI203:AK203"/>
    <mergeCell ref="C198:D198"/>
    <mergeCell ref="E198:F198"/>
    <mergeCell ref="G198:H198"/>
    <mergeCell ref="I198:M198"/>
    <mergeCell ref="N198:O198"/>
    <mergeCell ref="P198:Q198"/>
    <mergeCell ref="R198:S198"/>
    <mergeCell ref="C199:D199"/>
    <mergeCell ref="E199:F199"/>
    <mergeCell ref="G199:H199"/>
    <mergeCell ref="I199:M199"/>
    <mergeCell ref="N199:O199"/>
    <mergeCell ref="P199:Q199"/>
    <mergeCell ref="R199:S199"/>
    <mergeCell ref="AL201:AM201"/>
    <mergeCell ref="AN201:AO201"/>
    <mergeCell ref="AP201:AQ201"/>
    <mergeCell ref="AR201:AS201"/>
    <mergeCell ref="AT201:AU201"/>
    <mergeCell ref="AV201:AX201"/>
    <mergeCell ref="AY201:BA201"/>
    <mergeCell ref="T201:U201"/>
    <mergeCell ref="V201:X201"/>
    <mergeCell ref="Y201:Z201"/>
    <mergeCell ref="AB201:AC201"/>
    <mergeCell ref="AD201:AE201"/>
    <mergeCell ref="AF201:AH201"/>
    <mergeCell ref="AI201:AK201"/>
    <mergeCell ref="C201:D201"/>
    <mergeCell ref="E201:F201"/>
    <mergeCell ref="G201:H201"/>
    <mergeCell ref="I201:M201"/>
    <mergeCell ref="N201:O201"/>
    <mergeCell ref="P201:Q201"/>
    <mergeCell ref="R201:S201"/>
    <mergeCell ref="AP203:AQ203"/>
    <mergeCell ref="AR203:AS203"/>
    <mergeCell ref="AT203:AU203"/>
    <mergeCell ref="AV203:AX203"/>
    <mergeCell ref="AY203:BA203"/>
    <mergeCell ref="AL202:AM202"/>
    <mergeCell ref="AN202:AO202"/>
    <mergeCell ref="AP202:AQ202"/>
    <mergeCell ref="AR202:AS202"/>
    <mergeCell ref="AT202:AU202"/>
    <mergeCell ref="AV202:AX202"/>
    <mergeCell ref="AY202:BA202"/>
    <mergeCell ref="C203:D203"/>
    <mergeCell ref="E203:F203"/>
    <mergeCell ref="G203:H203"/>
    <mergeCell ref="I203:M203"/>
    <mergeCell ref="N203:O203"/>
    <mergeCell ref="P203:Q203"/>
    <mergeCell ref="R203:S203"/>
    <mergeCell ref="AL204:AM204"/>
    <mergeCell ref="AN204:AO204"/>
    <mergeCell ref="AP204:AQ204"/>
    <mergeCell ref="AR204:AS204"/>
    <mergeCell ref="AT204:AU204"/>
    <mergeCell ref="AV204:AX204"/>
    <mergeCell ref="AY204:BA204"/>
    <mergeCell ref="T204:U204"/>
    <mergeCell ref="V204:X204"/>
    <mergeCell ref="Y204:Z204"/>
    <mergeCell ref="AB204:AC204"/>
    <mergeCell ref="AD204:AE204"/>
    <mergeCell ref="AF204:AH204"/>
    <mergeCell ref="AI204:AK204"/>
    <mergeCell ref="C204:D204"/>
    <mergeCell ref="E204:F204"/>
    <mergeCell ref="G204:H204"/>
    <mergeCell ref="I204:M204"/>
    <mergeCell ref="N204:O204"/>
    <mergeCell ref="P204:Q204"/>
    <mergeCell ref="R204:S204"/>
    <mergeCell ref="AL205:AM205"/>
    <mergeCell ref="AN205:AO205"/>
    <mergeCell ref="AP205:AQ205"/>
    <mergeCell ref="AR205:AS205"/>
    <mergeCell ref="AT205:AU205"/>
    <mergeCell ref="AV205:AX205"/>
    <mergeCell ref="AY205:BA205"/>
    <mergeCell ref="T205:U205"/>
    <mergeCell ref="V205:X205"/>
    <mergeCell ref="Y205:Z205"/>
    <mergeCell ref="AB205:AC205"/>
    <mergeCell ref="AD205:AE205"/>
    <mergeCell ref="AF205:AH205"/>
    <mergeCell ref="AI205:AK205"/>
    <mergeCell ref="C205:D205"/>
    <mergeCell ref="E205:F205"/>
    <mergeCell ref="G205:H205"/>
    <mergeCell ref="I205:M205"/>
    <mergeCell ref="N205:O205"/>
    <mergeCell ref="P205:Q205"/>
    <mergeCell ref="R205:S205"/>
    <mergeCell ref="AL208:AM208"/>
    <mergeCell ref="AN208:AO208"/>
    <mergeCell ref="T208:U208"/>
    <mergeCell ref="V208:X208"/>
    <mergeCell ref="Y208:Z208"/>
    <mergeCell ref="AB208:AC208"/>
    <mergeCell ref="AD208:AE208"/>
    <mergeCell ref="AF208:AH208"/>
    <mergeCell ref="AI208:AK208"/>
    <mergeCell ref="AL209:AM209"/>
    <mergeCell ref="AN209:AO209"/>
    <mergeCell ref="T209:U209"/>
    <mergeCell ref="V209:X209"/>
    <mergeCell ref="Y209:Z209"/>
    <mergeCell ref="AB209:AC209"/>
    <mergeCell ref="AD209:AE209"/>
    <mergeCell ref="AF209:AH209"/>
    <mergeCell ref="AI209:AK209"/>
    <mergeCell ref="AL206:AM206"/>
    <mergeCell ref="AN206:AO206"/>
    <mergeCell ref="AP206:AQ206"/>
    <mergeCell ref="AR206:AS206"/>
    <mergeCell ref="AT206:AU206"/>
    <mergeCell ref="AV206:AX206"/>
    <mergeCell ref="AY206:BA206"/>
    <mergeCell ref="T206:U206"/>
    <mergeCell ref="V206:X206"/>
    <mergeCell ref="Y206:Z206"/>
    <mergeCell ref="AB206:AC206"/>
    <mergeCell ref="AD206:AE206"/>
    <mergeCell ref="AF206:AH206"/>
    <mergeCell ref="AI206:AK206"/>
    <mergeCell ref="C206:D206"/>
    <mergeCell ref="E206:F206"/>
    <mergeCell ref="G206:H206"/>
    <mergeCell ref="I206:M206"/>
    <mergeCell ref="N206:O206"/>
    <mergeCell ref="P206:Q206"/>
    <mergeCell ref="R206:S206"/>
    <mergeCell ref="T207:U207"/>
    <mergeCell ref="V207:X207"/>
    <mergeCell ref="Y207:Z207"/>
    <mergeCell ref="AB207:AC207"/>
    <mergeCell ref="AD207:AE207"/>
    <mergeCell ref="AF207:AH207"/>
    <mergeCell ref="AI207:AK207"/>
    <mergeCell ref="AL207:AM207"/>
    <mergeCell ref="AN207:AO207"/>
    <mergeCell ref="AP207:AQ207"/>
    <mergeCell ref="AR207:AS207"/>
    <mergeCell ref="AT207:AU207"/>
    <mergeCell ref="AV207:AX207"/>
    <mergeCell ref="AY207:BA207"/>
    <mergeCell ref="C209:D209"/>
    <mergeCell ref="E209:F209"/>
    <mergeCell ref="G209:H209"/>
    <mergeCell ref="I209:M209"/>
    <mergeCell ref="N209:O209"/>
    <mergeCell ref="P209:Q209"/>
    <mergeCell ref="R209:S209"/>
    <mergeCell ref="AT209:AU209"/>
    <mergeCell ref="AV209:AX209"/>
    <mergeCell ref="AP208:AQ208"/>
    <mergeCell ref="AR208:AS208"/>
    <mergeCell ref="AT208:AU208"/>
    <mergeCell ref="AV208:AX208"/>
    <mergeCell ref="AY208:BA208"/>
    <mergeCell ref="AP209:AQ209"/>
    <mergeCell ref="AR209:AS209"/>
    <mergeCell ref="AY209:BA209"/>
    <mergeCell ref="T211:U211"/>
    <mergeCell ref="V211:X211"/>
    <mergeCell ref="Y211:Z211"/>
    <mergeCell ref="AB211:AC211"/>
    <mergeCell ref="AD211:AE211"/>
    <mergeCell ref="AF211:AH211"/>
    <mergeCell ref="AI211:AK211"/>
    <mergeCell ref="C211:D211"/>
    <mergeCell ref="E211:F211"/>
    <mergeCell ref="G211:H211"/>
    <mergeCell ref="I211:M211"/>
    <mergeCell ref="N211:O211"/>
    <mergeCell ref="P211:Q211"/>
    <mergeCell ref="R211:S211"/>
    <mergeCell ref="AL212:AM212"/>
    <mergeCell ref="AN212:AO212"/>
    <mergeCell ref="T212:U212"/>
    <mergeCell ref="V212:X212"/>
    <mergeCell ref="Y212:Z212"/>
    <mergeCell ref="AB212:AC212"/>
    <mergeCell ref="AD212:AE212"/>
    <mergeCell ref="AF212:AH212"/>
    <mergeCell ref="AI212:AK212"/>
    <mergeCell ref="C207:D207"/>
    <mergeCell ref="E207:F207"/>
    <mergeCell ref="G207:H207"/>
    <mergeCell ref="I207:M207"/>
    <mergeCell ref="N207:O207"/>
    <mergeCell ref="P207:Q207"/>
    <mergeCell ref="R207:S207"/>
    <mergeCell ref="C208:D208"/>
    <mergeCell ref="E208:F208"/>
    <mergeCell ref="G208:H208"/>
    <mergeCell ref="I208:M208"/>
    <mergeCell ref="N208:O208"/>
    <mergeCell ref="P208:Q208"/>
    <mergeCell ref="R208:S208"/>
    <mergeCell ref="AL210:AM210"/>
    <mergeCell ref="AN210:AO210"/>
    <mergeCell ref="AP210:AQ210"/>
    <mergeCell ref="AR210:AS210"/>
    <mergeCell ref="AT210:AU210"/>
    <mergeCell ref="AV210:AX210"/>
    <mergeCell ref="AY210:BA210"/>
    <mergeCell ref="T210:U210"/>
    <mergeCell ref="V210:X210"/>
    <mergeCell ref="Y210:Z210"/>
    <mergeCell ref="AB210:AC210"/>
    <mergeCell ref="AD210:AE210"/>
    <mergeCell ref="AF210:AH210"/>
    <mergeCell ref="AI210:AK210"/>
    <mergeCell ref="C210:D210"/>
    <mergeCell ref="E210:F210"/>
    <mergeCell ref="G210:H210"/>
    <mergeCell ref="I210:M210"/>
    <mergeCell ref="N210:O210"/>
    <mergeCell ref="P210:Q210"/>
    <mergeCell ref="R210:S210"/>
    <mergeCell ref="AP212:AQ212"/>
    <mergeCell ref="AR212:AS212"/>
    <mergeCell ref="AT212:AU212"/>
    <mergeCell ref="AV212:AX212"/>
    <mergeCell ref="AY212:BA212"/>
    <mergeCell ref="AL211:AM211"/>
    <mergeCell ref="AN211:AO211"/>
    <mergeCell ref="AP211:AQ211"/>
    <mergeCell ref="AR211:AS211"/>
    <mergeCell ref="AT211:AU211"/>
    <mergeCell ref="AV211:AX211"/>
    <mergeCell ref="AY211:BA211"/>
    <mergeCell ref="C212:D212"/>
    <mergeCell ref="E212:F212"/>
    <mergeCell ref="G212:H212"/>
    <mergeCell ref="I212:M212"/>
    <mergeCell ref="N212:O212"/>
    <mergeCell ref="P212:Q212"/>
    <mergeCell ref="R212:S212"/>
    <mergeCell ref="AL213:AM213"/>
    <mergeCell ref="AN213:AO213"/>
    <mergeCell ref="AP213:AQ213"/>
    <mergeCell ref="AR213:AS213"/>
    <mergeCell ref="AT213:AU213"/>
    <mergeCell ref="AV213:AX213"/>
    <mergeCell ref="AY213:BA213"/>
    <mergeCell ref="T213:U213"/>
    <mergeCell ref="V213:X213"/>
    <mergeCell ref="Y213:Z213"/>
    <mergeCell ref="AB213:AC213"/>
    <mergeCell ref="AD213:AE213"/>
    <mergeCell ref="AF213:AH213"/>
    <mergeCell ref="AI213:AK213"/>
    <mergeCell ref="C213:D213"/>
    <mergeCell ref="E213:F213"/>
    <mergeCell ref="G213:H213"/>
    <mergeCell ref="I213:M213"/>
    <mergeCell ref="N213:O213"/>
    <mergeCell ref="P213:Q213"/>
    <mergeCell ref="R213:S213"/>
    <mergeCell ref="AL214:AM214"/>
    <mergeCell ref="AN214:AO214"/>
    <mergeCell ref="AP214:AQ214"/>
    <mergeCell ref="AR214:AS214"/>
    <mergeCell ref="AT214:AU214"/>
    <mergeCell ref="AV214:AX214"/>
    <mergeCell ref="AY214:BA214"/>
    <mergeCell ref="T214:U214"/>
    <mergeCell ref="V214:X214"/>
    <mergeCell ref="Y214:Z214"/>
    <mergeCell ref="AB214:AC214"/>
    <mergeCell ref="AD214:AE214"/>
    <mergeCell ref="AF214:AH214"/>
    <mergeCell ref="AI214:AK214"/>
    <mergeCell ref="C214:D214"/>
    <mergeCell ref="E214:F214"/>
    <mergeCell ref="G214:H214"/>
    <mergeCell ref="I214:M214"/>
    <mergeCell ref="N214:O214"/>
    <mergeCell ref="P214:Q214"/>
    <mergeCell ref="R214:S214"/>
    <mergeCell ref="AL217:AM217"/>
    <mergeCell ref="AN217:AO217"/>
    <mergeCell ref="T217:U217"/>
    <mergeCell ref="V217:X217"/>
    <mergeCell ref="Y217:Z217"/>
    <mergeCell ref="AB217:AC217"/>
    <mergeCell ref="AD217:AE217"/>
    <mergeCell ref="AF217:AH217"/>
    <mergeCell ref="AI217:AK217"/>
    <mergeCell ref="AL218:AM218"/>
    <mergeCell ref="AN218:AO218"/>
    <mergeCell ref="T218:U218"/>
    <mergeCell ref="V218:X218"/>
    <mergeCell ref="Y218:Z218"/>
    <mergeCell ref="AB218:AC218"/>
    <mergeCell ref="AD218:AE218"/>
    <mergeCell ref="AF218:AH218"/>
    <mergeCell ref="AI218:AK218"/>
    <mergeCell ref="AL215:AM215"/>
    <mergeCell ref="AN215:AO215"/>
    <mergeCell ref="AP215:AQ215"/>
    <mergeCell ref="AR215:AS215"/>
    <mergeCell ref="AT215:AU215"/>
    <mergeCell ref="AV215:AX215"/>
    <mergeCell ref="AY215:BA215"/>
    <mergeCell ref="T215:U215"/>
    <mergeCell ref="V215:X215"/>
    <mergeCell ref="Y215:Z215"/>
    <mergeCell ref="AB215:AC215"/>
    <mergeCell ref="AD215:AE215"/>
    <mergeCell ref="AF215:AH215"/>
    <mergeCell ref="AI215:AK215"/>
    <mergeCell ref="C215:D215"/>
    <mergeCell ref="E215:F215"/>
    <mergeCell ref="G215:H215"/>
    <mergeCell ref="I215:M215"/>
    <mergeCell ref="N215:O215"/>
    <mergeCell ref="P215:Q215"/>
    <mergeCell ref="R215:S215"/>
    <mergeCell ref="T216:U216"/>
    <mergeCell ref="V216:X216"/>
    <mergeCell ref="Y216:Z216"/>
    <mergeCell ref="AB216:AC216"/>
    <mergeCell ref="AD216:AE216"/>
    <mergeCell ref="AF216:AH216"/>
    <mergeCell ref="AI216:AK216"/>
    <mergeCell ref="AL216:AM216"/>
    <mergeCell ref="AN216:AO216"/>
    <mergeCell ref="AP216:AQ216"/>
    <mergeCell ref="AR216:AS216"/>
    <mergeCell ref="AT216:AU216"/>
    <mergeCell ref="AV216:AX216"/>
    <mergeCell ref="AY216:BA216"/>
    <mergeCell ref="C218:D218"/>
    <mergeCell ref="E218:F218"/>
    <mergeCell ref="G218:H218"/>
    <mergeCell ref="I218:M218"/>
    <mergeCell ref="N218:O218"/>
    <mergeCell ref="P218:Q218"/>
    <mergeCell ref="R218:S218"/>
    <mergeCell ref="AT218:AU218"/>
    <mergeCell ref="AV218:AX218"/>
    <mergeCell ref="AP217:AQ217"/>
    <mergeCell ref="AR217:AS217"/>
    <mergeCell ref="AT217:AU217"/>
    <mergeCell ref="AV217:AX217"/>
    <mergeCell ref="AY217:BA217"/>
    <mergeCell ref="AP218:AQ218"/>
    <mergeCell ref="AR218:AS218"/>
    <mergeCell ref="AY218:BA218"/>
    <mergeCell ref="T220:U220"/>
    <mergeCell ref="V220:X220"/>
    <mergeCell ref="Y220:Z220"/>
    <mergeCell ref="AB220:AC220"/>
    <mergeCell ref="AD220:AE220"/>
    <mergeCell ref="AF220:AH220"/>
    <mergeCell ref="AI220:AK220"/>
    <mergeCell ref="C220:D220"/>
    <mergeCell ref="E220:F220"/>
    <mergeCell ref="G220:H220"/>
    <mergeCell ref="I220:M220"/>
    <mergeCell ref="N220:O220"/>
    <mergeCell ref="P220:Q220"/>
    <mergeCell ref="R220:S220"/>
    <mergeCell ref="AL221:AM221"/>
    <mergeCell ref="AN221:AO221"/>
    <mergeCell ref="T221:U221"/>
    <mergeCell ref="V221:X221"/>
    <mergeCell ref="Y221:Z221"/>
    <mergeCell ref="AB221:AC221"/>
    <mergeCell ref="AD221:AE221"/>
    <mergeCell ref="AF221:AH221"/>
    <mergeCell ref="AI221:AK221"/>
    <mergeCell ref="C216:D216"/>
    <mergeCell ref="E216:F216"/>
    <mergeCell ref="G216:H216"/>
    <mergeCell ref="I216:M216"/>
    <mergeCell ref="N216:O216"/>
    <mergeCell ref="P216:Q216"/>
    <mergeCell ref="R216:S216"/>
    <mergeCell ref="C217:D217"/>
    <mergeCell ref="E217:F217"/>
    <mergeCell ref="G217:H217"/>
    <mergeCell ref="I217:M217"/>
    <mergeCell ref="N217:O217"/>
    <mergeCell ref="P217:Q217"/>
    <mergeCell ref="R217:S217"/>
    <mergeCell ref="AL219:AM219"/>
    <mergeCell ref="AN219:AO219"/>
    <mergeCell ref="AP219:AQ219"/>
    <mergeCell ref="AR219:AS219"/>
    <mergeCell ref="AT219:AU219"/>
    <mergeCell ref="AV219:AX219"/>
    <mergeCell ref="AY219:BA219"/>
    <mergeCell ref="T219:U219"/>
    <mergeCell ref="V219:X219"/>
    <mergeCell ref="Y219:Z219"/>
    <mergeCell ref="AB219:AC219"/>
    <mergeCell ref="AD219:AE219"/>
    <mergeCell ref="AF219:AH219"/>
    <mergeCell ref="AI219:AK219"/>
    <mergeCell ref="C219:D219"/>
    <mergeCell ref="E219:F219"/>
    <mergeCell ref="G219:H219"/>
    <mergeCell ref="I219:M219"/>
    <mergeCell ref="N219:O219"/>
    <mergeCell ref="P219:Q219"/>
    <mergeCell ref="R219:S219"/>
    <mergeCell ref="AP221:AQ221"/>
    <mergeCell ref="AR221:AS221"/>
    <mergeCell ref="AT221:AU221"/>
    <mergeCell ref="AV221:AX221"/>
    <mergeCell ref="AY221:BA221"/>
    <mergeCell ref="AL220:AM220"/>
    <mergeCell ref="AN220:AO220"/>
    <mergeCell ref="AP220:AQ220"/>
    <mergeCell ref="AR220:AS220"/>
    <mergeCell ref="AT220:AU220"/>
    <mergeCell ref="AV220:AX220"/>
    <mergeCell ref="AY220:BA220"/>
    <mergeCell ref="C221:D221"/>
    <mergeCell ref="E221:F221"/>
    <mergeCell ref="G221:H221"/>
    <mergeCell ref="I221:M221"/>
    <mergeCell ref="N221:O221"/>
    <mergeCell ref="P221:Q221"/>
    <mergeCell ref="R221:S221"/>
    <mergeCell ref="AL222:AM222"/>
    <mergeCell ref="AN222:AO222"/>
    <mergeCell ref="AP222:AQ222"/>
    <mergeCell ref="AR222:AS222"/>
    <mergeCell ref="AT222:AU222"/>
    <mergeCell ref="AV222:AX222"/>
    <mergeCell ref="AY222:BA222"/>
    <mergeCell ref="T222:U222"/>
    <mergeCell ref="V222:X222"/>
    <mergeCell ref="Y222:Z222"/>
    <mergeCell ref="AB222:AC222"/>
    <mergeCell ref="AD222:AE222"/>
    <mergeCell ref="AF222:AH222"/>
    <mergeCell ref="AI222:AK222"/>
    <mergeCell ref="C222:D222"/>
    <mergeCell ref="E222:F222"/>
    <mergeCell ref="G222:H222"/>
    <mergeCell ref="I222:M222"/>
    <mergeCell ref="N222:O222"/>
    <mergeCell ref="P222:Q222"/>
    <mergeCell ref="R222:S222"/>
    <mergeCell ref="AL223:AM223"/>
    <mergeCell ref="AN223:AO223"/>
    <mergeCell ref="AP223:AQ223"/>
    <mergeCell ref="AR223:AS223"/>
    <mergeCell ref="AT223:AU223"/>
    <mergeCell ref="AV223:AX223"/>
    <mergeCell ref="AY223:BA223"/>
    <mergeCell ref="T223:U223"/>
    <mergeCell ref="V223:X223"/>
    <mergeCell ref="Y223:Z223"/>
    <mergeCell ref="AB223:AC223"/>
    <mergeCell ref="AD223:AE223"/>
    <mergeCell ref="AF223:AH223"/>
    <mergeCell ref="AI223:AK223"/>
    <mergeCell ref="C223:D223"/>
    <mergeCell ref="E223:F223"/>
    <mergeCell ref="G223:H223"/>
    <mergeCell ref="I223:M223"/>
    <mergeCell ref="N223:O223"/>
    <mergeCell ref="P223:Q223"/>
    <mergeCell ref="R223:S223"/>
    <mergeCell ref="AL226:AM226"/>
    <mergeCell ref="AN226:AO226"/>
    <mergeCell ref="T226:U226"/>
    <mergeCell ref="V226:X226"/>
    <mergeCell ref="Y226:Z226"/>
    <mergeCell ref="AB226:AC226"/>
    <mergeCell ref="AD226:AE226"/>
    <mergeCell ref="AF226:AH226"/>
    <mergeCell ref="AI226:AK226"/>
    <mergeCell ref="AL227:AM227"/>
    <mergeCell ref="AN227:AO227"/>
    <mergeCell ref="T227:U227"/>
    <mergeCell ref="V227:X227"/>
    <mergeCell ref="Y227:Z227"/>
    <mergeCell ref="AB227:AC227"/>
    <mergeCell ref="AD227:AE227"/>
    <mergeCell ref="AF227:AH227"/>
    <mergeCell ref="AI227:AK227"/>
    <mergeCell ref="AL224:AM224"/>
    <mergeCell ref="AN224:AO224"/>
    <mergeCell ref="AP224:AQ224"/>
    <mergeCell ref="AR224:AS224"/>
    <mergeCell ref="AT224:AU224"/>
    <mergeCell ref="AV224:AX224"/>
    <mergeCell ref="AY224:BA224"/>
    <mergeCell ref="T224:U224"/>
    <mergeCell ref="V224:X224"/>
    <mergeCell ref="Y224:Z224"/>
    <mergeCell ref="AB224:AC224"/>
    <mergeCell ref="AD224:AE224"/>
    <mergeCell ref="AF224:AH224"/>
    <mergeCell ref="AI224:AK224"/>
    <mergeCell ref="C224:D224"/>
    <mergeCell ref="E224:F224"/>
    <mergeCell ref="G224:H224"/>
    <mergeCell ref="I224:M224"/>
    <mergeCell ref="N224:O224"/>
    <mergeCell ref="P224:Q224"/>
    <mergeCell ref="R224:S224"/>
    <mergeCell ref="T225:U225"/>
    <mergeCell ref="V225:X225"/>
    <mergeCell ref="Y225:Z225"/>
    <mergeCell ref="AB225:AC225"/>
    <mergeCell ref="AD225:AE225"/>
    <mergeCell ref="AF225:AH225"/>
    <mergeCell ref="AI225:AK225"/>
    <mergeCell ref="AL225:AM225"/>
    <mergeCell ref="AN225:AO225"/>
    <mergeCell ref="AP225:AQ225"/>
    <mergeCell ref="AR225:AS225"/>
    <mergeCell ref="AT225:AU225"/>
    <mergeCell ref="AV225:AX225"/>
    <mergeCell ref="AY225:BA225"/>
    <mergeCell ref="C227:D227"/>
    <mergeCell ref="E227:F227"/>
    <mergeCell ref="G227:H227"/>
    <mergeCell ref="I227:M227"/>
    <mergeCell ref="N227:O227"/>
    <mergeCell ref="P227:Q227"/>
    <mergeCell ref="R227:S227"/>
    <mergeCell ref="AT227:AU227"/>
    <mergeCell ref="AV227:AX227"/>
    <mergeCell ref="AP226:AQ226"/>
    <mergeCell ref="AR226:AS226"/>
    <mergeCell ref="AT226:AU226"/>
    <mergeCell ref="AV226:AX226"/>
    <mergeCell ref="AY226:BA226"/>
    <mergeCell ref="AP227:AQ227"/>
    <mergeCell ref="AR227:AS227"/>
    <mergeCell ref="AY227:BA227"/>
    <mergeCell ref="T229:U229"/>
    <mergeCell ref="V229:X229"/>
    <mergeCell ref="Y229:Z229"/>
    <mergeCell ref="AB229:AC229"/>
    <mergeCell ref="AD229:AE229"/>
    <mergeCell ref="AF229:AH229"/>
    <mergeCell ref="AI229:AK229"/>
    <mergeCell ref="C229:D229"/>
    <mergeCell ref="E229:F229"/>
    <mergeCell ref="G229:H229"/>
    <mergeCell ref="I229:M229"/>
    <mergeCell ref="N229:O229"/>
    <mergeCell ref="P229:Q229"/>
    <mergeCell ref="R229:S229"/>
    <mergeCell ref="AL230:AM230"/>
    <mergeCell ref="AN230:AO230"/>
    <mergeCell ref="T230:U230"/>
    <mergeCell ref="V230:X230"/>
    <mergeCell ref="Y230:Z230"/>
    <mergeCell ref="AB230:AC230"/>
    <mergeCell ref="AD230:AE230"/>
    <mergeCell ref="AF230:AH230"/>
    <mergeCell ref="AI230:AK230"/>
    <mergeCell ref="C225:D225"/>
    <mergeCell ref="E225:F225"/>
    <mergeCell ref="G225:H225"/>
    <mergeCell ref="I225:M225"/>
    <mergeCell ref="N225:O225"/>
    <mergeCell ref="P225:Q225"/>
    <mergeCell ref="R225:S225"/>
    <mergeCell ref="C226:D226"/>
    <mergeCell ref="E226:F226"/>
    <mergeCell ref="G226:H226"/>
    <mergeCell ref="I226:M226"/>
    <mergeCell ref="N226:O226"/>
    <mergeCell ref="P226:Q226"/>
    <mergeCell ref="R226:S226"/>
    <mergeCell ref="AL228:AM228"/>
    <mergeCell ref="AN228:AO228"/>
    <mergeCell ref="AP228:AQ228"/>
    <mergeCell ref="AR228:AS228"/>
    <mergeCell ref="AT228:AU228"/>
    <mergeCell ref="AV228:AX228"/>
    <mergeCell ref="AY228:BA228"/>
    <mergeCell ref="T228:U228"/>
    <mergeCell ref="V228:X228"/>
    <mergeCell ref="Y228:Z228"/>
    <mergeCell ref="AB228:AC228"/>
    <mergeCell ref="AD228:AE228"/>
    <mergeCell ref="AF228:AH228"/>
    <mergeCell ref="AI228:AK228"/>
    <mergeCell ref="C228:D228"/>
    <mergeCell ref="E228:F228"/>
    <mergeCell ref="G228:H228"/>
    <mergeCell ref="I228:M228"/>
    <mergeCell ref="N228:O228"/>
    <mergeCell ref="P228:Q228"/>
    <mergeCell ref="R228:S228"/>
    <mergeCell ref="AP230:AQ230"/>
    <mergeCell ref="AR230:AS230"/>
    <mergeCell ref="AT230:AU230"/>
    <mergeCell ref="AV230:AX230"/>
    <mergeCell ref="AY230:BA230"/>
    <mergeCell ref="AL229:AM229"/>
    <mergeCell ref="AN229:AO229"/>
    <mergeCell ref="AP229:AQ229"/>
    <mergeCell ref="AR229:AS229"/>
    <mergeCell ref="AT229:AU229"/>
    <mergeCell ref="AV229:AX229"/>
    <mergeCell ref="AY229:BA229"/>
    <mergeCell ref="C230:D230"/>
    <mergeCell ref="E230:F230"/>
    <mergeCell ref="G230:H230"/>
    <mergeCell ref="I230:M230"/>
    <mergeCell ref="N230:O230"/>
    <mergeCell ref="P230:Q230"/>
    <mergeCell ref="R230:S230"/>
    <mergeCell ref="AL231:AM231"/>
    <mergeCell ref="AN231:AO231"/>
    <mergeCell ref="AP231:AQ231"/>
    <mergeCell ref="AR231:AS231"/>
    <mergeCell ref="AT231:AU231"/>
    <mergeCell ref="AV231:AX231"/>
    <mergeCell ref="AY231:BA231"/>
    <mergeCell ref="T231:U231"/>
    <mergeCell ref="V231:X231"/>
    <mergeCell ref="Y231:Z231"/>
    <mergeCell ref="AB231:AC231"/>
    <mergeCell ref="AD231:AE231"/>
    <mergeCell ref="AF231:AH231"/>
    <mergeCell ref="AI231:AK231"/>
    <mergeCell ref="C231:D231"/>
    <mergeCell ref="E231:F231"/>
    <mergeCell ref="G231:H231"/>
    <mergeCell ref="I231:M231"/>
    <mergeCell ref="N231:O231"/>
    <mergeCell ref="P231:Q231"/>
    <mergeCell ref="R231:S231"/>
    <mergeCell ref="AL232:AM232"/>
    <mergeCell ref="AN232:AO232"/>
    <mergeCell ref="AP232:AQ232"/>
    <mergeCell ref="AR232:AS232"/>
    <mergeCell ref="AT232:AU232"/>
    <mergeCell ref="AV232:AX232"/>
    <mergeCell ref="AY232:BA232"/>
    <mergeCell ref="T232:U232"/>
    <mergeCell ref="V232:X232"/>
    <mergeCell ref="Y232:Z232"/>
    <mergeCell ref="AB232:AC232"/>
    <mergeCell ref="AD232:AE232"/>
    <mergeCell ref="AF232:AH232"/>
    <mergeCell ref="AI232:AK232"/>
    <mergeCell ref="C232:D232"/>
    <mergeCell ref="E232:F232"/>
    <mergeCell ref="G232:H232"/>
    <mergeCell ref="I232:M232"/>
    <mergeCell ref="N232:O232"/>
    <mergeCell ref="P232:Q232"/>
    <mergeCell ref="R232:S232"/>
    <mergeCell ref="AL235:AM235"/>
    <mergeCell ref="AN235:AO235"/>
    <mergeCell ref="T235:U235"/>
    <mergeCell ref="V235:X235"/>
    <mergeCell ref="Y235:Z235"/>
    <mergeCell ref="AB235:AC235"/>
    <mergeCell ref="AD235:AE235"/>
    <mergeCell ref="AF235:AH235"/>
    <mergeCell ref="AI235:AK235"/>
    <mergeCell ref="AL236:AM236"/>
    <mergeCell ref="AN236:AO236"/>
    <mergeCell ref="T236:U236"/>
    <mergeCell ref="V236:X236"/>
    <mergeCell ref="Y236:Z236"/>
    <mergeCell ref="AB236:AC236"/>
    <mergeCell ref="AD236:AE236"/>
    <mergeCell ref="AF236:AH236"/>
    <mergeCell ref="AI236:AK236"/>
    <mergeCell ref="AL233:AM233"/>
    <mergeCell ref="AN233:AO233"/>
    <mergeCell ref="AP233:AQ233"/>
    <mergeCell ref="AR233:AS233"/>
    <mergeCell ref="AT233:AU233"/>
    <mergeCell ref="AV233:AX233"/>
    <mergeCell ref="AY233:BA233"/>
    <mergeCell ref="T233:U233"/>
    <mergeCell ref="V233:X233"/>
    <mergeCell ref="Y233:Z233"/>
    <mergeCell ref="AB233:AC233"/>
    <mergeCell ref="AD233:AE233"/>
    <mergeCell ref="AF233:AH233"/>
    <mergeCell ref="AI233:AK233"/>
    <mergeCell ref="C233:D233"/>
    <mergeCell ref="E233:F233"/>
    <mergeCell ref="G233:H233"/>
    <mergeCell ref="I233:M233"/>
    <mergeCell ref="N233:O233"/>
    <mergeCell ref="P233:Q233"/>
    <mergeCell ref="R233:S233"/>
    <mergeCell ref="T234:U234"/>
    <mergeCell ref="V234:X234"/>
    <mergeCell ref="Y234:Z234"/>
    <mergeCell ref="AB234:AC234"/>
    <mergeCell ref="AD234:AE234"/>
    <mergeCell ref="AF234:AH234"/>
    <mergeCell ref="AI234:AK234"/>
    <mergeCell ref="AL234:AM234"/>
    <mergeCell ref="AN234:AO234"/>
    <mergeCell ref="AP234:AQ234"/>
    <mergeCell ref="AR234:AS234"/>
    <mergeCell ref="AT234:AU234"/>
    <mergeCell ref="AV234:AX234"/>
    <mergeCell ref="AY234:BA234"/>
    <mergeCell ref="C236:D236"/>
    <mergeCell ref="E236:F236"/>
    <mergeCell ref="G236:H236"/>
    <mergeCell ref="I236:M236"/>
    <mergeCell ref="N236:O236"/>
    <mergeCell ref="P236:Q236"/>
    <mergeCell ref="R236:S236"/>
    <mergeCell ref="AT236:AU236"/>
    <mergeCell ref="AV236:AX236"/>
    <mergeCell ref="AP235:AQ235"/>
    <mergeCell ref="AR235:AS235"/>
    <mergeCell ref="AT235:AU235"/>
    <mergeCell ref="AV235:AX235"/>
    <mergeCell ref="AY235:BA235"/>
    <mergeCell ref="AP236:AQ236"/>
    <mergeCell ref="AR236:AS236"/>
    <mergeCell ref="AY236:BA236"/>
    <mergeCell ref="T238:U238"/>
    <mergeCell ref="V238:X238"/>
    <mergeCell ref="Y238:Z238"/>
    <mergeCell ref="AB238:AC238"/>
    <mergeCell ref="AD238:AE238"/>
    <mergeCell ref="AF238:AH238"/>
    <mergeCell ref="AI238:AK238"/>
    <mergeCell ref="C238:D238"/>
    <mergeCell ref="E238:F238"/>
    <mergeCell ref="G238:H238"/>
    <mergeCell ref="I238:M238"/>
    <mergeCell ref="N238:O238"/>
    <mergeCell ref="P238:Q238"/>
    <mergeCell ref="R238:S238"/>
    <mergeCell ref="AL239:AM239"/>
    <mergeCell ref="AN239:AO239"/>
    <mergeCell ref="T239:U239"/>
    <mergeCell ref="V239:X239"/>
    <mergeCell ref="Y239:Z239"/>
    <mergeCell ref="AB239:AC239"/>
    <mergeCell ref="AD239:AE239"/>
    <mergeCell ref="AF239:AH239"/>
    <mergeCell ref="AI239:AK239"/>
    <mergeCell ref="C234:D234"/>
    <mergeCell ref="E234:F234"/>
    <mergeCell ref="G234:H234"/>
    <mergeCell ref="I234:M234"/>
    <mergeCell ref="N234:O234"/>
    <mergeCell ref="P234:Q234"/>
    <mergeCell ref="R234:S234"/>
    <mergeCell ref="C235:D235"/>
    <mergeCell ref="E235:F235"/>
    <mergeCell ref="G235:H235"/>
    <mergeCell ref="I235:M235"/>
    <mergeCell ref="N235:O235"/>
    <mergeCell ref="P235:Q235"/>
    <mergeCell ref="R235:S235"/>
    <mergeCell ref="AL237:AM237"/>
    <mergeCell ref="AN237:AO237"/>
    <mergeCell ref="AP237:AQ237"/>
    <mergeCell ref="AR237:AS237"/>
    <mergeCell ref="AT237:AU237"/>
    <mergeCell ref="AV237:AX237"/>
    <mergeCell ref="AY237:BA237"/>
    <mergeCell ref="T237:U237"/>
    <mergeCell ref="V237:X237"/>
    <mergeCell ref="Y237:Z237"/>
    <mergeCell ref="AB237:AC237"/>
    <mergeCell ref="AD237:AE237"/>
    <mergeCell ref="AF237:AH237"/>
    <mergeCell ref="AI237:AK237"/>
    <mergeCell ref="C237:D237"/>
    <mergeCell ref="E237:F237"/>
    <mergeCell ref="G237:H237"/>
    <mergeCell ref="I237:M237"/>
    <mergeCell ref="N237:O237"/>
    <mergeCell ref="P237:Q237"/>
    <mergeCell ref="R237:S237"/>
    <mergeCell ref="AP239:AQ239"/>
    <mergeCell ref="AR239:AS239"/>
    <mergeCell ref="AT239:AU239"/>
    <mergeCell ref="AV239:AX239"/>
    <mergeCell ref="AY239:BA239"/>
    <mergeCell ref="AL238:AM238"/>
    <mergeCell ref="AN238:AO238"/>
    <mergeCell ref="AP238:AQ238"/>
    <mergeCell ref="AR238:AS238"/>
    <mergeCell ref="AT238:AU238"/>
    <mergeCell ref="AV238:AX238"/>
    <mergeCell ref="AY238:BA238"/>
    <mergeCell ref="C239:D239"/>
    <mergeCell ref="E239:F239"/>
    <mergeCell ref="G239:H239"/>
    <mergeCell ref="I239:M239"/>
    <mergeCell ref="N239:O239"/>
    <mergeCell ref="P239:Q239"/>
    <mergeCell ref="R239:S239"/>
    <mergeCell ref="AL240:AM240"/>
    <mergeCell ref="AN240:AO240"/>
    <mergeCell ref="AP240:AQ240"/>
    <mergeCell ref="AR240:AS240"/>
    <mergeCell ref="AT240:AU240"/>
    <mergeCell ref="AV240:AX240"/>
    <mergeCell ref="AY240:BA240"/>
    <mergeCell ref="T240:U240"/>
    <mergeCell ref="V240:X240"/>
    <mergeCell ref="Y240:Z240"/>
    <mergeCell ref="AB240:AC240"/>
    <mergeCell ref="AD240:AE240"/>
    <mergeCell ref="AF240:AH240"/>
    <mergeCell ref="AI240:AK240"/>
    <mergeCell ref="C240:D240"/>
    <mergeCell ref="E240:F240"/>
    <mergeCell ref="G240:H240"/>
    <mergeCell ref="I240:M240"/>
    <mergeCell ref="N240:O240"/>
    <mergeCell ref="P240:Q240"/>
    <mergeCell ref="R240:S240"/>
    <mergeCell ref="AL241:AM241"/>
    <mergeCell ref="AN241:AO241"/>
    <mergeCell ref="AP241:AQ241"/>
    <mergeCell ref="AR241:AS241"/>
    <mergeCell ref="AT241:AU241"/>
    <mergeCell ref="AV241:AX241"/>
    <mergeCell ref="AY241:BA241"/>
    <mergeCell ref="T241:U241"/>
    <mergeCell ref="V241:X241"/>
    <mergeCell ref="Y241:Z241"/>
    <mergeCell ref="AB241:AC241"/>
    <mergeCell ref="AD241:AE241"/>
    <mergeCell ref="AF241:AH241"/>
    <mergeCell ref="AI241:AK241"/>
    <mergeCell ref="C241:D241"/>
    <mergeCell ref="E241:F241"/>
    <mergeCell ref="G241:H241"/>
    <mergeCell ref="I241:M241"/>
    <mergeCell ref="N241:O241"/>
    <mergeCell ref="P241:Q241"/>
    <mergeCell ref="R241:S241"/>
    <mergeCell ref="AL244:AM244"/>
    <mergeCell ref="AN244:AO244"/>
    <mergeCell ref="T244:U244"/>
    <mergeCell ref="V244:X244"/>
    <mergeCell ref="Y244:Z244"/>
    <mergeCell ref="AB244:AC244"/>
    <mergeCell ref="AD244:AE244"/>
    <mergeCell ref="AF244:AH244"/>
    <mergeCell ref="AI244:AK244"/>
    <mergeCell ref="AL245:AM245"/>
    <mergeCell ref="AN245:AO245"/>
    <mergeCell ref="T245:U245"/>
    <mergeCell ref="V245:X245"/>
    <mergeCell ref="Y245:Z245"/>
    <mergeCell ref="AB245:AC245"/>
    <mergeCell ref="AD245:AE245"/>
    <mergeCell ref="AF245:AH245"/>
    <mergeCell ref="AI245:AK245"/>
    <mergeCell ref="AL242:AM242"/>
    <mergeCell ref="AN242:AO242"/>
    <mergeCell ref="AP242:AQ242"/>
    <mergeCell ref="AR242:AS242"/>
    <mergeCell ref="AT242:AU242"/>
    <mergeCell ref="AV242:AX242"/>
    <mergeCell ref="AY242:BA242"/>
    <mergeCell ref="T242:U242"/>
    <mergeCell ref="V242:X242"/>
    <mergeCell ref="Y242:Z242"/>
    <mergeCell ref="AB242:AC242"/>
    <mergeCell ref="AD242:AE242"/>
    <mergeCell ref="AF242:AH242"/>
    <mergeCell ref="AI242:AK242"/>
    <mergeCell ref="C242:D242"/>
    <mergeCell ref="E242:F242"/>
    <mergeCell ref="G242:H242"/>
    <mergeCell ref="I242:M242"/>
    <mergeCell ref="N242:O242"/>
    <mergeCell ref="P242:Q242"/>
    <mergeCell ref="R242:S242"/>
    <mergeCell ref="T243:U243"/>
    <mergeCell ref="V243:X243"/>
    <mergeCell ref="Y243:Z243"/>
    <mergeCell ref="AB243:AC243"/>
    <mergeCell ref="AD243:AE243"/>
    <mergeCell ref="AF243:AH243"/>
    <mergeCell ref="AI243:AK243"/>
    <mergeCell ref="AL243:AM243"/>
    <mergeCell ref="AN243:AO243"/>
    <mergeCell ref="AP243:AQ243"/>
    <mergeCell ref="AR243:AS243"/>
    <mergeCell ref="AT243:AU243"/>
    <mergeCell ref="AV243:AX243"/>
    <mergeCell ref="AY243:BA243"/>
    <mergeCell ref="C245:D245"/>
    <mergeCell ref="E245:F245"/>
    <mergeCell ref="G245:H245"/>
    <mergeCell ref="I245:M245"/>
    <mergeCell ref="N245:O245"/>
    <mergeCell ref="P245:Q245"/>
    <mergeCell ref="R245:S245"/>
    <mergeCell ref="AT245:AU245"/>
    <mergeCell ref="AV245:AX245"/>
    <mergeCell ref="AP244:AQ244"/>
    <mergeCell ref="AR244:AS244"/>
    <mergeCell ref="AT244:AU244"/>
    <mergeCell ref="AV244:AX244"/>
    <mergeCell ref="AY244:BA244"/>
    <mergeCell ref="AP245:AQ245"/>
    <mergeCell ref="AR245:AS245"/>
    <mergeCell ref="AY245:BA245"/>
    <mergeCell ref="T247:U247"/>
    <mergeCell ref="V247:X247"/>
    <mergeCell ref="Y247:Z247"/>
    <mergeCell ref="AB247:AC247"/>
    <mergeCell ref="AD247:AE247"/>
    <mergeCell ref="AF247:AH247"/>
    <mergeCell ref="AI247:AK247"/>
    <mergeCell ref="C247:D247"/>
    <mergeCell ref="E247:F247"/>
    <mergeCell ref="G247:H247"/>
    <mergeCell ref="I247:M247"/>
    <mergeCell ref="N247:O247"/>
    <mergeCell ref="P247:Q247"/>
    <mergeCell ref="R247:S247"/>
    <mergeCell ref="AL248:AM248"/>
    <mergeCell ref="AN248:AO248"/>
    <mergeCell ref="T248:U248"/>
    <mergeCell ref="V248:X248"/>
    <mergeCell ref="Y248:Z248"/>
    <mergeCell ref="AB248:AC248"/>
    <mergeCell ref="AD248:AE248"/>
    <mergeCell ref="AF248:AH248"/>
    <mergeCell ref="AI248:AK248"/>
    <mergeCell ref="C243:D243"/>
    <mergeCell ref="E243:F243"/>
    <mergeCell ref="G243:H243"/>
    <mergeCell ref="I243:M243"/>
    <mergeCell ref="N243:O243"/>
    <mergeCell ref="P243:Q243"/>
    <mergeCell ref="R243:S243"/>
    <mergeCell ref="C244:D244"/>
    <mergeCell ref="E244:F244"/>
    <mergeCell ref="G244:H244"/>
    <mergeCell ref="I244:M244"/>
    <mergeCell ref="N244:O244"/>
    <mergeCell ref="P244:Q244"/>
    <mergeCell ref="R244:S244"/>
    <mergeCell ref="AL246:AM246"/>
    <mergeCell ref="AN246:AO246"/>
    <mergeCell ref="AP246:AQ246"/>
    <mergeCell ref="AR246:AS246"/>
    <mergeCell ref="AT246:AU246"/>
    <mergeCell ref="AV246:AX246"/>
    <mergeCell ref="AY246:BA246"/>
    <mergeCell ref="T246:U246"/>
    <mergeCell ref="V246:X246"/>
    <mergeCell ref="Y246:Z246"/>
    <mergeCell ref="AB246:AC246"/>
    <mergeCell ref="AD246:AE246"/>
    <mergeCell ref="AF246:AH246"/>
    <mergeCell ref="AI246:AK246"/>
    <mergeCell ref="C246:D246"/>
    <mergeCell ref="E246:F246"/>
    <mergeCell ref="G246:H246"/>
    <mergeCell ref="I246:M246"/>
    <mergeCell ref="N246:O246"/>
    <mergeCell ref="P246:Q246"/>
    <mergeCell ref="R246:S246"/>
    <mergeCell ref="AP248:AQ248"/>
    <mergeCell ref="AR248:AS248"/>
    <mergeCell ref="AT248:AU248"/>
    <mergeCell ref="AV248:AX248"/>
    <mergeCell ref="AY248:BA248"/>
    <mergeCell ref="AL247:AM247"/>
    <mergeCell ref="AN247:AO247"/>
    <mergeCell ref="AP247:AQ247"/>
    <mergeCell ref="AR247:AS247"/>
    <mergeCell ref="AT247:AU247"/>
    <mergeCell ref="AV247:AX247"/>
    <mergeCell ref="AY247:BA247"/>
    <mergeCell ref="C248:D248"/>
    <mergeCell ref="E248:F248"/>
    <mergeCell ref="G248:H248"/>
    <mergeCell ref="I248:M248"/>
    <mergeCell ref="N248:O248"/>
    <mergeCell ref="P248:Q248"/>
    <mergeCell ref="R248:S248"/>
    <mergeCell ref="AL249:AM249"/>
    <mergeCell ref="AN249:AO249"/>
    <mergeCell ref="AP249:AQ249"/>
    <mergeCell ref="AR249:AS249"/>
    <mergeCell ref="AT249:AU249"/>
    <mergeCell ref="AV249:AX249"/>
    <mergeCell ref="AY249:BA249"/>
    <mergeCell ref="T249:U249"/>
    <mergeCell ref="V249:X249"/>
    <mergeCell ref="Y249:Z249"/>
    <mergeCell ref="AB249:AC249"/>
    <mergeCell ref="AD249:AE249"/>
    <mergeCell ref="AF249:AH249"/>
    <mergeCell ref="AI249:AK249"/>
    <mergeCell ref="C249:D249"/>
    <mergeCell ref="E249:F249"/>
    <mergeCell ref="G249:H249"/>
    <mergeCell ref="I249:M249"/>
    <mergeCell ref="N249:O249"/>
    <mergeCell ref="P249:Q249"/>
    <mergeCell ref="R249:S249"/>
    <mergeCell ref="AL250:AM250"/>
    <mergeCell ref="AN250:AO250"/>
    <mergeCell ref="AP250:AQ250"/>
    <mergeCell ref="AR250:AS250"/>
    <mergeCell ref="AT250:AU250"/>
    <mergeCell ref="AV250:AX250"/>
    <mergeCell ref="AY250:BA250"/>
    <mergeCell ref="T250:U250"/>
    <mergeCell ref="V250:X250"/>
    <mergeCell ref="Y250:Z250"/>
    <mergeCell ref="AB250:AC250"/>
    <mergeCell ref="AD250:AE250"/>
    <mergeCell ref="AF250:AH250"/>
    <mergeCell ref="AI250:AK250"/>
    <mergeCell ref="C250:D250"/>
    <mergeCell ref="E250:F250"/>
    <mergeCell ref="G250:H250"/>
    <mergeCell ref="I250:M250"/>
    <mergeCell ref="N250:O250"/>
    <mergeCell ref="P250:Q250"/>
    <mergeCell ref="R250:S250"/>
    <mergeCell ref="AL253:AM253"/>
    <mergeCell ref="AN253:AO253"/>
    <mergeCell ref="T253:U253"/>
    <mergeCell ref="V253:X253"/>
    <mergeCell ref="Y253:Z253"/>
    <mergeCell ref="AB253:AC253"/>
    <mergeCell ref="AD253:AE253"/>
    <mergeCell ref="AF253:AH253"/>
    <mergeCell ref="AI253:AK253"/>
    <mergeCell ref="AL254:AM254"/>
    <mergeCell ref="AN254:AO254"/>
    <mergeCell ref="T254:U254"/>
    <mergeCell ref="V254:X254"/>
    <mergeCell ref="Y254:Z254"/>
    <mergeCell ref="AB254:AC254"/>
    <mergeCell ref="AD254:AE254"/>
    <mergeCell ref="AF254:AH254"/>
    <mergeCell ref="AI254:AK254"/>
    <mergeCell ref="AL251:AM251"/>
    <mergeCell ref="AN251:AO251"/>
    <mergeCell ref="AP251:AQ251"/>
    <mergeCell ref="AR251:AS251"/>
    <mergeCell ref="AT251:AU251"/>
    <mergeCell ref="AV251:AX251"/>
    <mergeCell ref="AY251:BA251"/>
    <mergeCell ref="T251:U251"/>
    <mergeCell ref="V251:X251"/>
    <mergeCell ref="Y251:Z251"/>
    <mergeCell ref="AB251:AC251"/>
    <mergeCell ref="AD251:AE251"/>
    <mergeCell ref="AF251:AH251"/>
    <mergeCell ref="AI251:AK251"/>
    <mergeCell ref="C251:D251"/>
    <mergeCell ref="E251:F251"/>
    <mergeCell ref="G251:H251"/>
    <mergeCell ref="I251:M251"/>
    <mergeCell ref="N251:O251"/>
    <mergeCell ref="P251:Q251"/>
    <mergeCell ref="R251:S251"/>
    <mergeCell ref="T252:U252"/>
    <mergeCell ref="V252:X252"/>
    <mergeCell ref="Y252:Z252"/>
    <mergeCell ref="AB252:AC252"/>
    <mergeCell ref="AD252:AE252"/>
    <mergeCell ref="AF252:AH252"/>
    <mergeCell ref="AI252:AK252"/>
    <mergeCell ref="AL252:AM252"/>
    <mergeCell ref="AN252:AO252"/>
    <mergeCell ref="AP252:AQ252"/>
    <mergeCell ref="AR252:AS252"/>
    <mergeCell ref="AT252:AU252"/>
    <mergeCell ref="AV252:AX252"/>
    <mergeCell ref="AY252:BA252"/>
    <mergeCell ref="C254:D254"/>
    <mergeCell ref="E254:F254"/>
    <mergeCell ref="G254:H254"/>
    <mergeCell ref="I254:M254"/>
    <mergeCell ref="N254:O254"/>
    <mergeCell ref="P254:Q254"/>
    <mergeCell ref="R254:S254"/>
    <mergeCell ref="AT254:AU254"/>
    <mergeCell ref="AV254:AX254"/>
    <mergeCell ref="AP253:AQ253"/>
    <mergeCell ref="AR253:AS253"/>
    <mergeCell ref="AT253:AU253"/>
    <mergeCell ref="AV253:AX253"/>
    <mergeCell ref="AY253:BA253"/>
    <mergeCell ref="AP254:AQ254"/>
    <mergeCell ref="AR254:AS254"/>
    <mergeCell ref="AY254:BA254"/>
    <mergeCell ref="T256:U256"/>
    <mergeCell ref="V256:X256"/>
    <mergeCell ref="Y256:Z256"/>
    <mergeCell ref="AB256:AC256"/>
    <mergeCell ref="AD256:AE256"/>
    <mergeCell ref="AF256:AH256"/>
    <mergeCell ref="AI256:AK256"/>
    <mergeCell ref="C256:D256"/>
    <mergeCell ref="E256:F256"/>
    <mergeCell ref="G256:H256"/>
    <mergeCell ref="I256:M256"/>
    <mergeCell ref="N256:O256"/>
    <mergeCell ref="P256:Q256"/>
    <mergeCell ref="R256:S256"/>
    <mergeCell ref="AL257:AM257"/>
    <mergeCell ref="AN257:AO257"/>
    <mergeCell ref="T257:U257"/>
    <mergeCell ref="V257:X257"/>
    <mergeCell ref="Y257:Z257"/>
    <mergeCell ref="AB257:AC257"/>
    <mergeCell ref="AD257:AE257"/>
    <mergeCell ref="AF257:AH257"/>
    <mergeCell ref="AI257:AK257"/>
    <mergeCell ref="C252:D252"/>
    <mergeCell ref="E252:F252"/>
    <mergeCell ref="G252:H252"/>
    <mergeCell ref="I252:M252"/>
    <mergeCell ref="N252:O252"/>
    <mergeCell ref="P252:Q252"/>
    <mergeCell ref="R252:S252"/>
    <mergeCell ref="C253:D253"/>
    <mergeCell ref="E253:F253"/>
    <mergeCell ref="G253:H253"/>
    <mergeCell ref="I253:M253"/>
    <mergeCell ref="N253:O253"/>
    <mergeCell ref="P253:Q253"/>
    <mergeCell ref="R253:S253"/>
    <mergeCell ref="AL255:AM255"/>
    <mergeCell ref="AN255:AO255"/>
    <mergeCell ref="AP255:AQ255"/>
    <mergeCell ref="AR255:AS255"/>
    <mergeCell ref="AT255:AU255"/>
    <mergeCell ref="AV255:AX255"/>
    <mergeCell ref="AY255:BA255"/>
    <mergeCell ref="T255:U255"/>
    <mergeCell ref="V255:X255"/>
    <mergeCell ref="Y255:Z255"/>
    <mergeCell ref="AB255:AC255"/>
    <mergeCell ref="AD255:AE255"/>
    <mergeCell ref="AF255:AH255"/>
    <mergeCell ref="AI255:AK255"/>
    <mergeCell ref="C255:D255"/>
    <mergeCell ref="E255:F255"/>
    <mergeCell ref="G255:H255"/>
    <mergeCell ref="I255:M255"/>
    <mergeCell ref="N255:O255"/>
    <mergeCell ref="P255:Q255"/>
    <mergeCell ref="R255:S255"/>
    <mergeCell ref="AP257:AQ257"/>
    <mergeCell ref="AR257:AS257"/>
    <mergeCell ref="AT257:AU257"/>
    <mergeCell ref="AV257:AX257"/>
    <mergeCell ref="AY257:BA257"/>
    <mergeCell ref="AL256:AM256"/>
    <mergeCell ref="AN256:AO256"/>
    <mergeCell ref="AP256:AQ256"/>
    <mergeCell ref="AR256:AS256"/>
    <mergeCell ref="AT256:AU256"/>
    <mergeCell ref="AV256:AX256"/>
    <mergeCell ref="AY256:BA256"/>
    <mergeCell ref="C257:D257"/>
    <mergeCell ref="E257:F257"/>
    <mergeCell ref="G257:H257"/>
    <mergeCell ref="I257:M257"/>
    <mergeCell ref="N257:O257"/>
    <mergeCell ref="P257:Q257"/>
    <mergeCell ref="R257:S257"/>
    <mergeCell ref="AL258:AM258"/>
    <mergeCell ref="AN258:AO258"/>
    <mergeCell ref="AP258:AQ258"/>
    <mergeCell ref="AR258:AS258"/>
    <mergeCell ref="AT258:AU258"/>
    <mergeCell ref="AV258:AX258"/>
    <mergeCell ref="AY258:BA258"/>
    <mergeCell ref="T258:U258"/>
    <mergeCell ref="V258:X258"/>
    <mergeCell ref="Y258:Z258"/>
    <mergeCell ref="AB258:AC258"/>
    <mergeCell ref="AD258:AE258"/>
    <mergeCell ref="AF258:AH258"/>
    <mergeCell ref="AI258:AK258"/>
    <mergeCell ref="C258:D258"/>
    <mergeCell ref="E258:F258"/>
    <mergeCell ref="G258:H258"/>
    <mergeCell ref="I258:M258"/>
    <mergeCell ref="N258:O258"/>
    <mergeCell ref="P258:Q258"/>
    <mergeCell ref="R258:S258"/>
    <mergeCell ref="AL259:AM259"/>
    <mergeCell ref="AN259:AO259"/>
    <mergeCell ref="AP259:AQ259"/>
    <mergeCell ref="AR259:AS259"/>
    <mergeCell ref="AT259:AU259"/>
    <mergeCell ref="AV259:AX259"/>
    <mergeCell ref="AY259:BA259"/>
    <mergeCell ref="T259:U259"/>
    <mergeCell ref="V259:X259"/>
    <mergeCell ref="Y259:Z259"/>
    <mergeCell ref="AB259:AC259"/>
    <mergeCell ref="AD259:AE259"/>
    <mergeCell ref="AF259:AH259"/>
    <mergeCell ref="AI259:AK259"/>
    <mergeCell ref="C259:D259"/>
    <mergeCell ref="E259:F259"/>
    <mergeCell ref="G259:H259"/>
    <mergeCell ref="I259:M259"/>
    <mergeCell ref="N259:O259"/>
    <mergeCell ref="P259:Q259"/>
    <mergeCell ref="R259:S259"/>
    <mergeCell ref="AL262:AM262"/>
    <mergeCell ref="AN262:AO262"/>
    <mergeCell ref="T262:U262"/>
    <mergeCell ref="V262:X262"/>
    <mergeCell ref="Y262:Z262"/>
    <mergeCell ref="AB262:AC262"/>
    <mergeCell ref="AD262:AE262"/>
    <mergeCell ref="AF262:AH262"/>
    <mergeCell ref="AI262:AK262"/>
    <mergeCell ref="AL263:AM263"/>
    <mergeCell ref="AN263:AO263"/>
    <mergeCell ref="T263:U263"/>
    <mergeCell ref="V263:X263"/>
    <mergeCell ref="Y263:Z263"/>
    <mergeCell ref="AB263:AC263"/>
    <mergeCell ref="AD263:AE263"/>
    <mergeCell ref="AF263:AH263"/>
    <mergeCell ref="AI263:AK263"/>
    <mergeCell ref="AL260:AM260"/>
    <mergeCell ref="AN260:AO260"/>
    <mergeCell ref="AP260:AQ260"/>
    <mergeCell ref="AR260:AS260"/>
    <mergeCell ref="AT260:AU260"/>
    <mergeCell ref="AV260:AX260"/>
    <mergeCell ref="AY260:BA260"/>
    <mergeCell ref="T260:U260"/>
    <mergeCell ref="V260:X260"/>
    <mergeCell ref="Y260:Z260"/>
    <mergeCell ref="AB260:AC260"/>
    <mergeCell ref="AD260:AE260"/>
    <mergeCell ref="AF260:AH260"/>
    <mergeCell ref="AI260:AK260"/>
    <mergeCell ref="C260:D260"/>
    <mergeCell ref="E260:F260"/>
    <mergeCell ref="G260:H260"/>
    <mergeCell ref="I260:M260"/>
    <mergeCell ref="N260:O260"/>
    <mergeCell ref="P260:Q260"/>
    <mergeCell ref="R260:S260"/>
    <mergeCell ref="T261:U261"/>
    <mergeCell ref="V261:X261"/>
    <mergeCell ref="Y261:Z261"/>
    <mergeCell ref="AB261:AC261"/>
    <mergeCell ref="AD261:AE261"/>
    <mergeCell ref="AF261:AH261"/>
    <mergeCell ref="AI261:AK261"/>
    <mergeCell ref="AL261:AM261"/>
    <mergeCell ref="AN261:AO261"/>
    <mergeCell ref="AP261:AQ261"/>
    <mergeCell ref="AR261:AS261"/>
    <mergeCell ref="AT261:AU261"/>
    <mergeCell ref="AV261:AX261"/>
    <mergeCell ref="AY261:BA261"/>
    <mergeCell ref="C263:D263"/>
    <mergeCell ref="E263:F263"/>
    <mergeCell ref="G263:H263"/>
    <mergeCell ref="I263:M263"/>
    <mergeCell ref="N263:O263"/>
    <mergeCell ref="P263:Q263"/>
    <mergeCell ref="R263:S263"/>
    <mergeCell ref="AT263:AU263"/>
    <mergeCell ref="AV263:AX263"/>
    <mergeCell ref="AP262:AQ262"/>
    <mergeCell ref="AR262:AS262"/>
    <mergeCell ref="AT262:AU262"/>
    <mergeCell ref="AV262:AX262"/>
    <mergeCell ref="AY262:BA262"/>
    <mergeCell ref="AP263:AQ263"/>
    <mergeCell ref="AR263:AS263"/>
    <mergeCell ref="AY263:BA263"/>
    <mergeCell ref="T265:U265"/>
    <mergeCell ref="V265:X265"/>
    <mergeCell ref="Y265:Z265"/>
    <mergeCell ref="AB265:AC265"/>
    <mergeCell ref="AD265:AE265"/>
    <mergeCell ref="AF265:AH265"/>
    <mergeCell ref="AI265:AK265"/>
    <mergeCell ref="C265:D265"/>
    <mergeCell ref="E265:F265"/>
    <mergeCell ref="G265:H265"/>
    <mergeCell ref="I265:M265"/>
    <mergeCell ref="N265:O265"/>
    <mergeCell ref="P265:Q265"/>
    <mergeCell ref="R265:S265"/>
    <mergeCell ref="AL266:AM266"/>
    <mergeCell ref="AN266:AO266"/>
    <mergeCell ref="T266:U266"/>
    <mergeCell ref="V266:X266"/>
    <mergeCell ref="Y266:Z266"/>
    <mergeCell ref="AB266:AC266"/>
    <mergeCell ref="AD266:AE266"/>
    <mergeCell ref="AF266:AH266"/>
    <mergeCell ref="AI266:AK266"/>
    <mergeCell ref="C261:D261"/>
    <mergeCell ref="E261:F261"/>
    <mergeCell ref="G261:H261"/>
    <mergeCell ref="I261:M261"/>
    <mergeCell ref="N261:O261"/>
    <mergeCell ref="P261:Q261"/>
    <mergeCell ref="R261:S261"/>
    <mergeCell ref="C262:D262"/>
    <mergeCell ref="E262:F262"/>
    <mergeCell ref="G262:H262"/>
    <mergeCell ref="I262:M262"/>
    <mergeCell ref="N262:O262"/>
    <mergeCell ref="P262:Q262"/>
    <mergeCell ref="R262:S262"/>
    <mergeCell ref="AL264:AM264"/>
    <mergeCell ref="AN264:AO264"/>
    <mergeCell ref="AP264:AQ264"/>
    <mergeCell ref="AR264:AS264"/>
    <mergeCell ref="AT264:AU264"/>
    <mergeCell ref="AV264:AX264"/>
    <mergeCell ref="AY264:BA264"/>
    <mergeCell ref="T264:U264"/>
    <mergeCell ref="V264:X264"/>
    <mergeCell ref="Y264:Z264"/>
    <mergeCell ref="AB264:AC264"/>
    <mergeCell ref="AD264:AE264"/>
    <mergeCell ref="AF264:AH264"/>
    <mergeCell ref="AI264:AK264"/>
    <mergeCell ref="C264:D264"/>
    <mergeCell ref="E264:F264"/>
    <mergeCell ref="G264:H264"/>
    <mergeCell ref="I264:M264"/>
    <mergeCell ref="N264:O264"/>
    <mergeCell ref="P264:Q264"/>
    <mergeCell ref="R264:S264"/>
    <mergeCell ref="AP266:AQ266"/>
    <mergeCell ref="AR266:AS266"/>
    <mergeCell ref="AT266:AU266"/>
    <mergeCell ref="AV266:AX266"/>
    <mergeCell ref="AY266:BA266"/>
    <mergeCell ref="AL265:AM265"/>
    <mergeCell ref="AN265:AO265"/>
    <mergeCell ref="AP265:AQ265"/>
    <mergeCell ref="AR265:AS265"/>
    <mergeCell ref="AT265:AU265"/>
    <mergeCell ref="AV265:AX265"/>
    <mergeCell ref="AY265:BA265"/>
    <mergeCell ref="C266:D266"/>
    <mergeCell ref="E266:F266"/>
    <mergeCell ref="G266:H266"/>
    <mergeCell ref="I266:M266"/>
    <mergeCell ref="N266:O266"/>
    <mergeCell ref="P266:Q266"/>
    <mergeCell ref="R266:S266"/>
    <mergeCell ref="AL267:AM267"/>
    <mergeCell ref="AN267:AO267"/>
    <mergeCell ref="AP267:AQ267"/>
    <mergeCell ref="AR267:AS267"/>
    <mergeCell ref="AT267:AU267"/>
    <mergeCell ref="AV267:AX267"/>
    <mergeCell ref="AY267:BA267"/>
    <mergeCell ref="T267:U267"/>
    <mergeCell ref="V267:X267"/>
    <mergeCell ref="Y267:Z267"/>
    <mergeCell ref="AB267:AC267"/>
    <mergeCell ref="AD267:AE267"/>
    <mergeCell ref="AF267:AH267"/>
    <mergeCell ref="AI267:AK267"/>
    <mergeCell ref="C267:D267"/>
    <mergeCell ref="E267:F267"/>
    <mergeCell ref="G267:H267"/>
    <mergeCell ref="I267:M267"/>
    <mergeCell ref="N267:O267"/>
    <mergeCell ref="P267:Q267"/>
    <mergeCell ref="R267:S267"/>
    <mergeCell ref="AL268:AM268"/>
    <mergeCell ref="AN268:AO268"/>
    <mergeCell ref="AP268:AQ268"/>
    <mergeCell ref="AR268:AS268"/>
    <mergeCell ref="AT268:AU268"/>
    <mergeCell ref="AV268:AX268"/>
    <mergeCell ref="AY268:BA268"/>
    <mergeCell ref="T268:U268"/>
    <mergeCell ref="V268:X268"/>
    <mergeCell ref="Y268:Z268"/>
    <mergeCell ref="AB268:AC268"/>
    <mergeCell ref="AD268:AE268"/>
    <mergeCell ref="AF268:AH268"/>
    <mergeCell ref="AI268:AK268"/>
    <mergeCell ref="C268:D268"/>
    <mergeCell ref="E268:F268"/>
    <mergeCell ref="G268:H268"/>
    <mergeCell ref="I268:M268"/>
    <mergeCell ref="N268:O268"/>
    <mergeCell ref="P268:Q268"/>
    <mergeCell ref="R268:S268"/>
    <mergeCell ref="AL271:AM271"/>
    <mergeCell ref="AN271:AO271"/>
    <mergeCell ref="T271:U271"/>
    <mergeCell ref="V271:X271"/>
    <mergeCell ref="Y271:Z271"/>
    <mergeCell ref="AB271:AC271"/>
    <mergeCell ref="AD271:AE271"/>
    <mergeCell ref="AF271:AH271"/>
    <mergeCell ref="AI271:AK271"/>
    <mergeCell ref="AL272:AM272"/>
    <mergeCell ref="AN272:AO272"/>
    <mergeCell ref="T272:U272"/>
    <mergeCell ref="V272:X272"/>
    <mergeCell ref="Y272:Z272"/>
    <mergeCell ref="AB272:AC272"/>
    <mergeCell ref="AD272:AE272"/>
    <mergeCell ref="AF272:AH272"/>
    <mergeCell ref="AI272:AK272"/>
    <mergeCell ref="AL269:AM269"/>
    <mergeCell ref="AN269:AO269"/>
    <mergeCell ref="AP269:AQ269"/>
    <mergeCell ref="AR269:AS269"/>
    <mergeCell ref="AT269:AU269"/>
    <mergeCell ref="AV269:AX269"/>
    <mergeCell ref="AY269:BA269"/>
    <mergeCell ref="T269:U269"/>
    <mergeCell ref="V269:X269"/>
    <mergeCell ref="Y269:Z269"/>
    <mergeCell ref="AB269:AC269"/>
    <mergeCell ref="AD269:AE269"/>
    <mergeCell ref="AF269:AH269"/>
    <mergeCell ref="AI269:AK269"/>
    <mergeCell ref="C269:D269"/>
    <mergeCell ref="E269:F269"/>
    <mergeCell ref="G269:H269"/>
    <mergeCell ref="I269:M269"/>
    <mergeCell ref="N269:O269"/>
    <mergeCell ref="P269:Q269"/>
    <mergeCell ref="R269:S269"/>
    <mergeCell ref="T270:U270"/>
    <mergeCell ref="V270:X270"/>
    <mergeCell ref="Y270:Z270"/>
    <mergeCell ref="AB270:AC270"/>
    <mergeCell ref="AD270:AE270"/>
    <mergeCell ref="AF270:AH270"/>
    <mergeCell ref="AI270:AK270"/>
    <mergeCell ref="AL270:AM270"/>
    <mergeCell ref="AN270:AO270"/>
    <mergeCell ref="AP270:AQ270"/>
    <mergeCell ref="AR270:AS270"/>
    <mergeCell ref="AT270:AU270"/>
    <mergeCell ref="AV270:AX270"/>
    <mergeCell ref="AY270:BA270"/>
    <mergeCell ref="C272:D272"/>
    <mergeCell ref="E272:F272"/>
    <mergeCell ref="G272:H272"/>
    <mergeCell ref="I272:M272"/>
    <mergeCell ref="N272:O272"/>
    <mergeCell ref="P272:Q272"/>
    <mergeCell ref="R272:S272"/>
    <mergeCell ref="AT272:AU272"/>
    <mergeCell ref="AV272:AX272"/>
    <mergeCell ref="AP271:AQ271"/>
    <mergeCell ref="AR271:AS271"/>
    <mergeCell ref="AT271:AU271"/>
    <mergeCell ref="AV271:AX271"/>
    <mergeCell ref="AY271:BA271"/>
    <mergeCell ref="AP272:AQ272"/>
    <mergeCell ref="AR272:AS272"/>
    <mergeCell ref="AY272:BA272"/>
    <mergeCell ref="T274:U274"/>
    <mergeCell ref="V274:X274"/>
    <mergeCell ref="Y274:Z274"/>
    <mergeCell ref="AB274:AC274"/>
    <mergeCell ref="AD274:AE274"/>
    <mergeCell ref="AF274:AH274"/>
    <mergeCell ref="AI274:AK274"/>
    <mergeCell ref="C274:D274"/>
    <mergeCell ref="E274:F274"/>
    <mergeCell ref="G274:H274"/>
    <mergeCell ref="I274:M274"/>
    <mergeCell ref="N274:O274"/>
    <mergeCell ref="P274:Q274"/>
    <mergeCell ref="R274:S274"/>
    <mergeCell ref="AL275:AM275"/>
    <mergeCell ref="AN275:AO275"/>
    <mergeCell ref="T275:U275"/>
    <mergeCell ref="V275:X275"/>
    <mergeCell ref="Y275:Z275"/>
    <mergeCell ref="AB275:AC275"/>
    <mergeCell ref="AD275:AE275"/>
    <mergeCell ref="AF275:AH275"/>
    <mergeCell ref="AI275:AK275"/>
    <mergeCell ref="C270:D270"/>
    <mergeCell ref="E270:F270"/>
    <mergeCell ref="G270:H270"/>
    <mergeCell ref="I270:M270"/>
    <mergeCell ref="N270:O270"/>
    <mergeCell ref="P270:Q270"/>
    <mergeCell ref="R270:S270"/>
    <mergeCell ref="C271:D271"/>
    <mergeCell ref="E271:F271"/>
    <mergeCell ref="G271:H271"/>
    <mergeCell ref="I271:M271"/>
    <mergeCell ref="N271:O271"/>
    <mergeCell ref="P271:Q271"/>
    <mergeCell ref="R271:S271"/>
    <mergeCell ref="AL273:AM273"/>
    <mergeCell ref="AN273:AO273"/>
    <mergeCell ref="AP273:AQ273"/>
    <mergeCell ref="AR273:AS273"/>
    <mergeCell ref="AT273:AU273"/>
    <mergeCell ref="AV273:AX273"/>
    <mergeCell ref="AY273:BA273"/>
    <mergeCell ref="T273:U273"/>
    <mergeCell ref="V273:X273"/>
    <mergeCell ref="Y273:Z273"/>
    <mergeCell ref="AB273:AC273"/>
    <mergeCell ref="AD273:AE273"/>
    <mergeCell ref="AF273:AH273"/>
    <mergeCell ref="AI273:AK273"/>
    <mergeCell ref="C273:D273"/>
    <mergeCell ref="E273:F273"/>
    <mergeCell ref="G273:H273"/>
    <mergeCell ref="I273:M273"/>
    <mergeCell ref="N273:O273"/>
    <mergeCell ref="P273:Q273"/>
    <mergeCell ref="R273:S273"/>
    <mergeCell ref="AP275:AQ275"/>
    <mergeCell ref="AR275:AS275"/>
    <mergeCell ref="AT275:AU275"/>
    <mergeCell ref="AV275:AX275"/>
    <mergeCell ref="AY275:BA275"/>
    <mergeCell ref="AL274:AM274"/>
    <mergeCell ref="AN274:AO274"/>
    <mergeCell ref="AP274:AQ274"/>
    <mergeCell ref="AR274:AS274"/>
    <mergeCell ref="AT274:AU274"/>
    <mergeCell ref="AV274:AX274"/>
    <mergeCell ref="AY274:BA274"/>
    <mergeCell ref="C275:D275"/>
    <mergeCell ref="E275:F275"/>
    <mergeCell ref="G275:H275"/>
    <mergeCell ref="I275:M275"/>
    <mergeCell ref="N275:O275"/>
    <mergeCell ref="P275:Q275"/>
    <mergeCell ref="R275:S275"/>
    <mergeCell ref="AL276:AM276"/>
    <mergeCell ref="AN276:AO276"/>
    <mergeCell ref="AP276:AQ276"/>
    <mergeCell ref="AR276:AS276"/>
    <mergeCell ref="AT276:AU276"/>
    <mergeCell ref="AV276:AX276"/>
    <mergeCell ref="AY276:BA276"/>
    <mergeCell ref="T276:U276"/>
    <mergeCell ref="V276:X276"/>
    <mergeCell ref="Y276:Z276"/>
    <mergeCell ref="AB276:AC276"/>
    <mergeCell ref="AD276:AE276"/>
    <mergeCell ref="AF276:AH276"/>
    <mergeCell ref="AI276:AK276"/>
    <mergeCell ref="C276:D276"/>
    <mergeCell ref="E276:F276"/>
    <mergeCell ref="G276:H276"/>
    <mergeCell ref="I276:M276"/>
    <mergeCell ref="N276:O276"/>
    <mergeCell ref="P276:Q276"/>
    <mergeCell ref="R276:S276"/>
    <mergeCell ref="AL277:AM277"/>
    <mergeCell ref="AN277:AO277"/>
    <mergeCell ref="AP277:AQ277"/>
    <mergeCell ref="AR277:AS277"/>
    <mergeCell ref="AT277:AU277"/>
    <mergeCell ref="AV277:AX277"/>
    <mergeCell ref="AY277:BA277"/>
    <mergeCell ref="T277:U277"/>
    <mergeCell ref="V277:X277"/>
    <mergeCell ref="Y277:Z277"/>
    <mergeCell ref="AB277:AC277"/>
    <mergeCell ref="AD277:AE277"/>
    <mergeCell ref="AF277:AH277"/>
    <mergeCell ref="AI277:AK277"/>
    <mergeCell ref="C277:D277"/>
    <mergeCell ref="E277:F277"/>
    <mergeCell ref="G277:H277"/>
    <mergeCell ref="I277:M277"/>
    <mergeCell ref="N277:O277"/>
    <mergeCell ref="P277:Q277"/>
    <mergeCell ref="R277:S277"/>
    <mergeCell ref="AL280:AM280"/>
    <mergeCell ref="AN280:AO280"/>
    <mergeCell ref="T280:U280"/>
    <mergeCell ref="V280:X280"/>
    <mergeCell ref="Y280:Z280"/>
    <mergeCell ref="AB280:AC280"/>
    <mergeCell ref="AD280:AE280"/>
    <mergeCell ref="AF280:AH280"/>
    <mergeCell ref="AI280:AK280"/>
    <mergeCell ref="AL281:AM281"/>
    <mergeCell ref="AN281:AO281"/>
    <mergeCell ref="T281:U281"/>
    <mergeCell ref="V281:X281"/>
    <mergeCell ref="Y281:Z281"/>
    <mergeCell ref="AB281:AC281"/>
    <mergeCell ref="AD281:AE281"/>
    <mergeCell ref="AF281:AH281"/>
    <mergeCell ref="AI281:AK281"/>
    <mergeCell ref="AL278:AM278"/>
    <mergeCell ref="AN278:AO278"/>
    <mergeCell ref="AP278:AQ278"/>
    <mergeCell ref="AR278:AS278"/>
    <mergeCell ref="AT278:AU278"/>
    <mergeCell ref="AV278:AX278"/>
    <mergeCell ref="AY278:BA278"/>
    <mergeCell ref="T278:U278"/>
    <mergeCell ref="V278:X278"/>
    <mergeCell ref="Y278:Z278"/>
    <mergeCell ref="AB278:AC278"/>
    <mergeCell ref="AD278:AE278"/>
    <mergeCell ref="AF278:AH278"/>
    <mergeCell ref="AI278:AK278"/>
    <mergeCell ref="C278:D278"/>
    <mergeCell ref="E278:F278"/>
    <mergeCell ref="G278:H278"/>
    <mergeCell ref="I278:M278"/>
    <mergeCell ref="N278:O278"/>
    <mergeCell ref="P278:Q278"/>
    <mergeCell ref="R278:S278"/>
    <mergeCell ref="T279:U279"/>
    <mergeCell ref="V279:X279"/>
    <mergeCell ref="Y279:Z279"/>
    <mergeCell ref="AB279:AC279"/>
    <mergeCell ref="AD279:AE279"/>
    <mergeCell ref="AF279:AH279"/>
    <mergeCell ref="AI279:AK279"/>
    <mergeCell ref="AL279:AM279"/>
    <mergeCell ref="AN279:AO279"/>
    <mergeCell ref="AP279:AQ279"/>
    <mergeCell ref="AR279:AS279"/>
    <mergeCell ref="AT279:AU279"/>
    <mergeCell ref="AV279:AX279"/>
    <mergeCell ref="AY279:BA279"/>
    <mergeCell ref="C281:D281"/>
    <mergeCell ref="E281:F281"/>
    <mergeCell ref="G281:H281"/>
    <mergeCell ref="I281:M281"/>
    <mergeCell ref="N281:O281"/>
    <mergeCell ref="P281:Q281"/>
    <mergeCell ref="R281:S281"/>
    <mergeCell ref="AT281:AU281"/>
    <mergeCell ref="AV281:AX281"/>
    <mergeCell ref="AP280:AQ280"/>
    <mergeCell ref="AR280:AS280"/>
    <mergeCell ref="AT280:AU280"/>
    <mergeCell ref="AV280:AX280"/>
    <mergeCell ref="AY280:BA280"/>
    <mergeCell ref="AP281:AQ281"/>
    <mergeCell ref="AR281:AS281"/>
    <mergeCell ref="AY281:BA281"/>
    <mergeCell ref="T283:U283"/>
    <mergeCell ref="V283:X283"/>
    <mergeCell ref="Y283:Z283"/>
    <mergeCell ref="AB283:AC283"/>
    <mergeCell ref="AD283:AE283"/>
    <mergeCell ref="AF283:AH283"/>
    <mergeCell ref="AI283:AK283"/>
    <mergeCell ref="C283:D283"/>
    <mergeCell ref="E283:F283"/>
    <mergeCell ref="G283:H283"/>
    <mergeCell ref="I283:M283"/>
    <mergeCell ref="N283:O283"/>
    <mergeCell ref="P283:Q283"/>
    <mergeCell ref="R283:S283"/>
    <mergeCell ref="AL284:AM284"/>
    <mergeCell ref="AN284:AO284"/>
    <mergeCell ref="T284:U284"/>
    <mergeCell ref="V284:X284"/>
    <mergeCell ref="Y284:Z284"/>
    <mergeCell ref="AB284:AC284"/>
    <mergeCell ref="AD284:AE284"/>
    <mergeCell ref="AF284:AH284"/>
    <mergeCell ref="AI284:AK284"/>
    <mergeCell ref="C279:D279"/>
    <mergeCell ref="E279:F279"/>
    <mergeCell ref="G279:H279"/>
    <mergeCell ref="I279:M279"/>
    <mergeCell ref="N279:O279"/>
    <mergeCell ref="P279:Q279"/>
    <mergeCell ref="R279:S279"/>
    <mergeCell ref="C280:D280"/>
    <mergeCell ref="E280:F280"/>
    <mergeCell ref="G280:H280"/>
    <mergeCell ref="I280:M280"/>
    <mergeCell ref="N280:O280"/>
    <mergeCell ref="P280:Q280"/>
    <mergeCell ref="R280:S280"/>
    <mergeCell ref="AL282:AM282"/>
    <mergeCell ref="AN282:AO282"/>
    <mergeCell ref="AP282:AQ282"/>
    <mergeCell ref="AR282:AS282"/>
    <mergeCell ref="AT282:AU282"/>
    <mergeCell ref="AV282:AX282"/>
    <mergeCell ref="AY282:BA282"/>
    <mergeCell ref="T282:U282"/>
    <mergeCell ref="V282:X282"/>
    <mergeCell ref="Y282:Z282"/>
    <mergeCell ref="AB282:AC282"/>
    <mergeCell ref="AD282:AE282"/>
    <mergeCell ref="AF282:AH282"/>
    <mergeCell ref="AI282:AK282"/>
    <mergeCell ref="C282:D282"/>
    <mergeCell ref="E282:F282"/>
    <mergeCell ref="G282:H282"/>
    <mergeCell ref="I282:M282"/>
    <mergeCell ref="N282:O282"/>
    <mergeCell ref="P282:Q282"/>
    <mergeCell ref="R282:S282"/>
    <mergeCell ref="AP284:AQ284"/>
    <mergeCell ref="AR284:AS284"/>
    <mergeCell ref="AT284:AU284"/>
    <mergeCell ref="AV284:AX284"/>
    <mergeCell ref="AY284:BA284"/>
    <mergeCell ref="AL283:AM283"/>
    <mergeCell ref="AN283:AO283"/>
    <mergeCell ref="AP283:AQ283"/>
    <mergeCell ref="AR283:AS283"/>
    <mergeCell ref="AT283:AU283"/>
    <mergeCell ref="AV283:AX283"/>
    <mergeCell ref="AY283:BA283"/>
    <mergeCell ref="C284:D284"/>
    <mergeCell ref="E284:F284"/>
    <mergeCell ref="G284:H284"/>
    <mergeCell ref="I284:M284"/>
    <mergeCell ref="N284:O284"/>
    <mergeCell ref="P284:Q284"/>
    <mergeCell ref="R284:S284"/>
    <mergeCell ref="AL285:AM285"/>
    <mergeCell ref="AN285:AO285"/>
    <mergeCell ref="AP285:AQ285"/>
    <mergeCell ref="AR285:AS285"/>
    <mergeCell ref="AT285:AU285"/>
    <mergeCell ref="AV285:AX285"/>
    <mergeCell ref="AY285:BA285"/>
    <mergeCell ref="T285:U285"/>
    <mergeCell ref="V285:X285"/>
    <mergeCell ref="Y285:Z285"/>
    <mergeCell ref="AB285:AC285"/>
    <mergeCell ref="AD285:AE285"/>
    <mergeCell ref="AF285:AH285"/>
    <mergeCell ref="AI285:AK285"/>
    <mergeCell ref="C285:D285"/>
    <mergeCell ref="E285:F285"/>
    <mergeCell ref="G285:H285"/>
    <mergeCell ref="I285:M285"/>
    <mergeCell ref="N285:O285"/>
    <mergeCell ref="P285:Q285"/>
    <mergeCell ref="R285:S285"/>
    <mergeCell ref="AL286:AM286"/>
    <mergeCell ref="AN286:AO286"/>
    <mergeCell ref="AP286:AQ286"/>
    <mergeCell ref="AR286:AS286"/>
    <mergeCell ref="AT286:AU286"/>
    <mergeCell ref="AV286:AX286"/>
    <mergeCell ref="AY286:BA286"/>
    <mergeCell ref="T286:U286"/>
    <mergeCell ref="V286:X286"/>
    <mergeCell ref="Y286:Z286"/>
    <mergeCell ref="AB286:AC286"/>
    <mergeCell ref="AD286:AE286"/>
    <mergeCell ref="AF286:AH286"/>
    <mergeCell ref="AI286:AK286"/>
    <mergeCell ref="C286:D286"/>
    <mergeCell ref="E286:F286"/>
    <mergeCell ref="G286:H286"/>
    <mergeCell ref="I286:M286"/>
    <mergeCell ref="N286:O286"/>
    <mergeCell ref="P286:Q286"/>
    <mergeCell ref="R286:S286"/>
    <mergeCell ref="AL289:AM289"/>
    <mergeCell ref="AN289:AO289"/>
    <mergeCell ref="T289:U289"/>
    <mergeCell ref="V289:X289"/>
    <mergeCell ref="Y289:Z289"/>
    <mergeCell ref="AB289:AC289"/>
    <mergeCell ref="AD289:AE289"/>
    <mergeCell ref="AF289:AH289"/>
    <mergeCell ref="AI289:AK289"/>
    <mergeCell ref="AL290:AM290"/>
    <mergeCell ref="AN290:AO290"/>
    <mergeCell ref="T290:U290"/>
    <mergeCell ref="V290:X290"/>
    <mergeCell ref="Y290:Z290"/>
    <mergeCell ref="AB290:AC290"/>
    <mergeCell ref="AD290:AE290"/>
    <mergeCell ref="AF290:AH290"/>
    <mergeCell ref="AI290:AK290"/>
    <mergeCell ref="AL287:AM287"/>
    <mergeCell ref="AN287:AO287"/>
    <mergeCell ref="AP287:AQ287"/>
    <mergeCell ref="AR287:AS287"/>
    <mergeCell ref="AT287:AU287"/>
    <mergeCell ref="AV287:AX287"/>
    <mergeCell ref="AY287:BA287"/>
    <mergeCell ref="T287:U287"/>
    <mergeCell ref="V287:X287"/>
    <mergeCell ref="Y287:Z287"/>
    <mergeCell ref="AB287:AC287"/>
    <mergeCell ref="AD287:AE287"/>
    <mergeCell ref="AF287:AH287"/>
    <mergeCell ref="AI287:AK287"/>
    <mergeCell ref="C287:D287"/>
    <mergeCell ref="E287:F287"/>
    <mergeCell ref="G287:H287"/>
    <mergeCell ref="I287:M287"/>
    <mergeCell ref="N287:O287"/>
    <mergeCell ref="P287:Q287"/>
    <mergeCell ref="R287:S287"/>
    <mergeCell ref="T288:U288"/>
    <mergeCell ref="V288:X288"/>
    <mergeCell ref="Y288:Z288"/>
    <mergeCell ref="AB288:AC288"/>
    <mergeCell ref="AD288:AE288"/>
    <mergeCell ref="AF288:AH288"/>
    <mergeCell ref="AI288:AK288"/>
    <mergeCell ref="AL288:AM288"/>
    <mergeCell ref="AN288:AO288"/>
    <mergeCell ref="AP288:AQ288"/>
    <mergeCell ref="AR288:AS288"/>
    <mergeCell ref="AT288:AU288"/>
    <mergeCell ref="AV288:AX288"/>
    <mergeCell ref="AY288:BA288"/>
    <mergeCell ref="C290:D290"/>
    <mergeCell ref="E290:F290"/>
    <mergeCell ref="G290:H290"/>
    <mergeCell ref="I290:M290"/>
    <mergeCell ref="N290:O290"/>
    <mergeCell ref="P290:Q290"/>
    <mergeCell ref="R290:S290"/>
    <mergeCell ref="AT290:AU290"/>
    <mergeCell ref="AV290:AX290"/>
    <mergeCell ref="AP289:AQ289"/>
    <mergeCell ref="AR289:AS289"/>
    <mergeCell ref="AT289:AU289"/>
    <mergeCell ref="AV289:AX289"/>
    <mergeCell ref="AY289:BA289"/>
    <mergeCell ref="AP290:AQ290"/>
    <mergeCell ref="AR290:AS290"/>
    <mergeCell ref="AY290:BA290"/>
    <mergeCell ref="T292:U292"/>
    <mergeCell ref="V292:X292"/>
    <mergeCell ref="Y292:Z292"/>
    <mergeCell ref="AB292:AC292"/>
    <mergeCell ref="AD292:AE292"/>
    <mergeCell ref="AF292:AH292"/>
    <mergeCell ref="AI292:AK292"/>
    <mergeCell ref="C292:D292"/>
    <mergeCell ref="E292:F292"/>
    <mergeCell ref="G292:H292"/>
    <mergeCell ref="I292:M292"/>
    <mergeCell ref="N292:O292"/>
    <mergeCell ref="P292:Q292"/>
    <mergeCell ref="R292:S292"/>
    <mergeCell ref="AL293:AM293"/>
    <mergeCell ref="AN293:AO293"/>
    <mergeCell ref="T293:U293"/>
    <mergeCell ref="V293:X293"/>
    <mergeCell ref="Y293:Z293"/>
    <mergeCell ref="AB293:AC293"/>
    <mergeCell ref="AD293:AE293"/>
    <mergeCell ref="AF293:AH293"/>
    <mergeCell ref="AI293:AK293"/>
    <mergeCell ref="C288:D288"/>
    <mergeCell ref="E288:F288"/>
    <mergeCell ref="G288:H288"/>
    <mergeCell ref="I288:M288"/>
    <mergeCell ref="N288:O288"/>
    <mergeCell ref="P288:Q288"/>
    <mergeCell ref="R288:S288"/>
    <mergeCell ref="C289:D289"/>
    <mergeCell ref="E289:F289"/>
    <mergeCell ref="G289:H289"/>
    <mergeCell ref="I289:M289"/>
    <mergeCell ref="N289:O289"/>
    <mergeCell ref="P289:Q289"/>
    <mergeCell ref="R289:S289"/>
    <mergeCell ref="AL291:AM291"/>
    <mergeCell ref="AN291:AO291"/>
    <mergeCell ref="AP291:AQ291"/>
    <mergeCell ref="AR291:AS291"/>
    <mergeCell ref="AT291:AU291"/>
    <mergeCell ref="AV291:AX291"/>
    <mergeCell ref="AY291:BA291"/>
    <mergeCell ref="T291:U291"/>
    <mergeCell ref="V291:X291"/>
    <mergeCell ref="Y291:Z291"/>
    <mergeCell ref="AB291:AC291"/>
    <mergeCell ref="AD291:AE291"/>
    <mergeCell ref="AF291:AH291"/>
    <mergeCell ref="AI291:AK291"/>
    <mergeCell ref="C291:D291"/>
    <mergeCell ref="E291:F291"/>
    <mergeCell ref="G291:H291"/>
    <mergeCell ref="I291:M291"/>
    <mergeCell ref="N291:O291"/>
    <mergeCell ref="P291:Q291"/>
    <mergeCell ref="R291:S291"/>
    <mergeCell ref="AP293:AQ293"/>
    <mergeCell ref="AR293:AS293"/>
    <mergeCell ref="AT293:AU293"/>
    <mergeCell ref="AV293:AX293"/>
    <mergeCell ref="AY293:BA293"/>
    <mergeCell ref="AL292:AM292"/>
    <mergeCell ref="AN292:AO292"/>
    <mergeCell ref="AP292:AQ292"/>
    <mergeCell ref="AR292:AS292"/>
    <mergeCell ref="AT292:AU292"/>
    <mergeCell ref="AV292:AX292"/>
    <mergeCell ref="AY292:BA292"/>
    <mergeCell ref="C293:D293"/>
    <mergeCell ref="E293:F293"/>
    <mergeCell ref="G293:H293"/>
    <mergeCell ref="I293:M293"/>
    <mergeCell ref="N293:O293"/>
    <mergeCell ref="P293:Q293"/>
    <mergeCell ref="R293:S293"/>
    <mergeCell ref="AL294:AM294"/>
    <mergeCell ref="AN294:AO294"/>
    <mergeCell ref="AP294:AQ294"/>
    <mergeCell ref="AR294:AS294"/>
    <mergeCell ref="AT294:AU294"/>
    <mergeCell ref="AV294:AX294"/>
    <mergeCell ref="AY294:BA294"/>
    <mergeCell ref="T294:U294"/>
    <mergeCell ref="V294:X294"/>
    <mergeCell ref="Y294:Z294"/>
    <mergeCell ref="AB294:AC294"/>
    <mergeCell ref="AD294:AE294"/>
    <mergeCell ref="AF294:AH294"/>
    <mergeCell ref="AI294:AK294"/>
    <mergeCell ref="C294:D294"/>
    <mergeCell ref="E294:F294"/>
    <mergeCell ref="G294:H294"/>
    <mergeCell ref="I294:M294"/>
    <mergeCell ref="N294:O294"/>
    <mergeCell ref="P294:Q294"/>
    <mergeCell ref="R294:S294"/>
    <mergeCell ref="AL295:AM295"/>
    <mergeCell ref="AN295:AO295"/>
    <mergeCell ref="AP295:AQ295"/>
    <mergeCell ref="AR295:AS295"/>
    <mergeCell ref="AT295:AU295"/>
    <mergeCell ref="AV295:AX295"/>
    <mergeCell ref="AY295:BA295"/>
    <mergeCell ref="T295:U295"/>
    <mergeCell ref="V295:X295"/>
    <mergeCell ref="Y295:Z295"/>
    <mergeCell ref="AB295:AC295"/>
    <mergeCell ref="AD295:AE295"/>
    <mergeCell ref="AF295:AH295"/>
    <mergeCell ref="AI295:AK295"/>
    <mergeCell ref="C295:D295"/>
    <mergeCell ref="E295:F295"/>
    <mergeCell ref="G295:H295"/>
    <mergeCell ref="I295:M295"/>
    <mergeCell ref="N295:O295"/>
    <mergeCell ref="P295:Q295"/>
    <mergeCell ref="R295:S295"/>
    <mergeCell ref="AL298:AM298"/>
    <mergeCell ref="AN298:AO298"/>
    <mergeCell ref="T298:U298"/>
    <mergeCell ref="V298:X298"/>
    <mergeCell ref="Y298:Z298"/>
    <mergeCell ref="AB298:AC298"/>
    <mergeCell ref="AD298:AE298"/>
    <mergeCell ref="AF298:AH298"/>
    <mergeCell ref="AI298:AK298"/>
    <mergeCell ref="AL299:AM299"/>
    <mergeCell ref="AN299:AO299"/>
    <mergeCell ref="T299:U299"/>
    <mergeCell ref="V299:X299"/>
    <mergeCell ref="Y299:Z299"/>
    <mergeCell ref="AB299:AC299"/>
    <mergeCell ref="AD299:AE299"/>
    <mergeCell ref="AF299:AH299"/>
    <mergeCell ref="AI299:AK299"/>
    <mergeCell ref="AL296:AM296"/>
    <mergeCell ref="AN296:AO296"/>
    <mergeCell ref="AP296:AQ296"/>
    <mergeCell ref="AR296:AS296"/>
    <mergeCell ref="AT296:AU296"/>
    <mergeCell ref="AV296:AX296"/>
    <mergeCell ref="AY296:BA296"/>
    <mergeCell ref="T296:U296"/>
    <mergeCell ref="V296:X296"/>
    <mergeCell ref="Y296:Z296"/>
    <mergeCell ref="AB296:AC296"/>
    <mergeCell ref="AD296:AE296"/>
    <mergeCell ref="AF296:AH296"/>
    <mergeCell ref="AI296:AK296"/>
    <mergeCell ref="C296:D296"/>
    <mergeCell ref="E296:F296"/>
    <mergeCell ref="G296:H296"/>
    <mergeCell ref="I296:M296"/>
    <mergeCell ref="N296:O296"/>
    <mergeCell ref="P296:Q296"/>
    <mergeCell ref="R296:S296"/>
    <mergeCell ref="T297:U297"/>
    <mergeCell ref="V297:X297"/>
    <mergeCell ref="Y297:Z297"/>
    <mergeCell ref="AB297:AC297"/>
    <mergeCell ref="AD297:AE297"/>
    <mergeCell ref="AF297:AH297"/>
    <mergeCell ref="AI297:AK297"/>
    <mergeCell ref="AL297:AM297"/>
    <mergeCell ref="AN297:AO297"/>
    <mergeCell ref="AP297:AQ297"/>
    <mergeCell ref="AR297:AS297"/>
    <mergeCell ref="AT297:AU297"/>
    <mergeCell ref="AV297:AX297"/>
    <mergeCell ref="AY297:BA297"/>
    <mergeCell ref="C299:D299"/>
    <mergeCell ref="E299:F299"/>
    <mergeCell ref="G299:H299"/>
    <mergeCell ref="I299:M299"/>
    <mergeCell ref="N299:O299"/>
    <mergeCell ref="P299:Q299"/>
    <mergeCell ref="R299:S299"/>
    <mergeCell ref="AT299:AU299"/>
    <mergeCell ref="AV299:AX299"/>
    <mergeCell ref="AP298:AQ298"/>
    <mergeCell ref="AR298:AS298"/>
    <mergeCell ref="AT298:AU298"/>
    <mergeCell ref="AV298:AX298"/>
    <mergeCell ref="AY298:BA298"/>
    <mergeCell ref="AP299:AQ299"/>
    <mergeCell ref="AR299:AS299"/>
    <mergeCell ref="AY299:BA299"/>
    <mergeCell ref="T301:U301"/>
    <mergeCell ref="V301:X301"/>
    <mergeCell ref="Y301:Z301"/>
    <mergeCell ref="AB301:AC301"/>
    <mergeCell ref="AD301:AE301"/>
    <mergeCell ref="AF301:AH301"/>
    <mergeCell ref="AI301:AK301"/>
    <mergeCell ref="C301:D301"/>
    <mergeCell ref="E301:F301"/>
    <mergeCell ref="G301:H301"/>
    <mergeCell ref="I301:M301"/>
    <mergeCell ref="N301:O301"/>
    <mergeCell ref="P301:Q301"/>
    <mergeCell ref="R301:S301"/>
    <mergeCell ref="AL302:AM302"/>
    <mergeCell ref="AN302:AO302"/>
    <mergeCell ref="T302:U302"/>
    <mergeCell ref="V302:X302"/>
    <mergeCell ref="Y302:Z302"/>
    <mergeCell ref="AB302:AC302"/>
    <mergeCell ref="AD302:AE302"/>
    <mergeCell ref="AF302:AH302"/>
    <mergeCell ref="AI302:AK302"/>
    <mergeCell ref="C297:D297"/>
    <mergeCell ref="E297:F297"/>
    <mergeCell ref="G297:H297"/>
    <mergeCell ref="I297:M297"/>
    <mergeCell ref="N297:O297"/>
    <mergeCell ref="P297:Q297"/>
    <mergeCell ref="R297:S297"/>
    <mergeCell ref="C298:D298"/>
    <mergeCell ref="E298:F298"/>
    <mergeCell ref="G298:H298"/>
    <mergeCell ref="I298:M298"/>
    <mergeCell ref="N298:O298"/>
    <mergeCell ref="P298:Q298"/>
    <mergeCell ref="R298:S298"/>
    <mergeCell ref="AL300:AM300"/>
    <mergeCell ref="AN300:AO300"/>
    <mergeCell ref="AP300:AQ300"/>
    <mergeCell ref="AR300:AS300"/>
    <mergeCell ref="AT300:AU300"/>
    <mergeCell ref="AV300:AX300"/>
    <mergeCell ref="AY300:BA300"/>
    <mergeCell ref="T300:U300"/>
    <mergeCell ref="V300:X300"/>
    <mergeCell ref="Y300:Z300"/>
    <mergeCell ref="AB300:AC300"/>
    <mergeCell ref="AD300:AE300"/>
    <mergeCell ref="AF300:AH300"/>
    <mergeCell ref="AI300:AK300"/>
    <mergeCell ref="C300:D300"/>
    <mergeCell ref="E300:F300"/>
    <mergeCell ref="G300:H300"/>
    <mergeCell ref="I300:M300"/>
    <mergeCell ref="N300:O300"/>
    <mergeCell ref="P300:Q300"/>
    <mergeCell ref="R300:S300"/>
    <mergeCell ref="AP302:AQ302"/>
    <mergeCell ref="AR302:AS302"/>
    <mergeCell ref="AT302:AU302"/>
    <mergeCell ref="AV302:AX302"/>
    <mergeCell ref="AY302:BA302"/>
    <mergeCell ref="AL301:AM301"/>
    <mergeCell ref="AN301:AO301"/>
    <mergeCell ref="AP301:AQ301"/>
    <mergeCell ref="AR301:AS301"/>
    <mergeCell ref="AT301:AU301"/>
    <mergeCell ref="AV301:AX301"/>
    <mergeCell ref="AY301:BA301"/>
    <mergeCell ref="C302:D302"/>
    <mergeCell ref="E302:F302"/>
    <mergeCell ref="G302:H302"/>
    <mergeCell ref="I302:M302"/>
    <mergeCell ref="N302:O302"/>
    <mergeCell ref="P302:Q302"/>
    <mergeCell ref="R302:S302"/>
    <mergeCell ref="AL303:AM303"/>
    <mergeCell ref="AN303:AO303"/>
    <mergeCell ref="AP303:AQ303"/>
    <mergeCell ref="AR303:AS303"/>
    <mergeCell ref="AT303:AU303"/>
    <mergeCell ref="AV303:AX303"/>
    <mergeCell ref="AY303:BA303"/>
    <mergeCell ref="T303:U303"/>
    <mergeCell ref="V303:X303"/>
    <mergeCell ref="Y303:Z303"/>
    <mergeCell ref="AB303:AC303"/>
    <mergeCell ref="AD303:AE303"/>
    <mergeCell ref="AF303:AH303"/>
    <mergeCell ref="AI303:AK303"/>
    <mergeCell ref="C303:D303"/>
    <mergeCell ref="E303:F303"/>
    <mergeCell ref="G303:H303"/>
    <mergeCell ref="I303:M303"/>
    <mergeCell ref="N303:O303"/>
    <mergeCell ref="P303:Q303"/>
    <mergeCell ref="R303:S303"/>
    <mergeCell ref="AL304:AM304"/>
    <mergeCell ref="AN304:AO304"/>
    <mergeCell ref="AP304:AQ304"/>
    <mergeCell ref="AR304:AS304"/>
    <mergeCell ref="AT304:AU304"/>
    <mergeCell ref="AV304:AX304"/>
    <mergeCell ref="AY304:BA304"/>
    <mergeCell ref="T304:U304"/>
    <mergeCell ref="V304:X304"/>
    <mergeCell ref="Y304:Z304"/>
    <mergeCell ref="AB304:AC304"/>
    <mergeCell ref="AD304:AE304"/>
    <mergeCell ref="AF304:AH304"/>
    <mergeCell ref="AI304:AK304"/>
    <mergeCell ref="C304:D304"/>
    <mergeCell ref="E304:F304"/>
    <mergeCell ref="G304:H304"/>
    <mergeCell ref="I304:M304"/>
    <mergeCell ref="N304:O304"/>
    <mergeCell ref="P304:Q304"/>
    <mergeCell ref="R304:S304"/>
    <mergeCell ref="AL307:AM307"/>
    <mergeCell ref="AN307:AO307"/>
    <mergeCell ref="T307:U307"/>
    <mergeCell ref="V307:X307"/>
    <mergeCell ref="Y307:Z307"/>
    <mergeCell ref="AB307:AC307"/>
    <mergeCell ref="AD307:AE307"/>
    <mergeCell ref="AF307:AH307"/>
    <mergeCell ref="AI307:AK307"/>
    <mergeCell ref="AL308:AM308"/>
    <mergeCell ref="AN308:AO308"/>
    <mergeCell ref="T308:U308"/>
    <mergeCell ref="V308:X308"/>
    <mergeCell ref="Y308:Z308"/>
    <mergeCell ref="AB308:AC308"/>
    <mergeCell ref="AD308:AE308"/>
    <mergeCell ref="AF308:AH308"/>
    <mergeCell ref="AI308:AK308"/>
    <mergeCell ref="AL305:AM305"/>
    <mergeCell ref="AN305:AO305"/>
    <mergeCell ref="AP305:AQ305"/>
    <mergeCell ref="AR305:AS305"/>
    <mergeCell ref="AT305:AU305"/>
    <mergeCell ref="AV305:AX305"/>
    <mergeCell ref="AY305:BA305"/>
    <mergeCell ref="T305:U305"/>
    <mergeCell ref="V305:X305"/>
    <mergeCell ref="Y305:Z305"/>
    <mergeCell ref="AB305:AC305"/>
    <mergeCell ref="AD305:AE305"/>
    <mergeCell ref="AF305:AH305"/>
    <mergeCell ref="AI305:AK305"/>
    <mergeCell ref="C305:D305"/>
    <mergeCell ref="E305:F305"/>
    <mergeCell ref="G305:H305"/>
    <mergeCell ref="I305:M305"/>
    <mergeCell ref="N305:O305"/>
    <mergeCell ref="P305:Q305"/>
    <mergeCell ref="R305:S305"/>
    <mergeCell ref="T306:U306"/>
    <mergeCell ref="V306:X306"/>
    <mergeCell ref="Y306:Z306"/>
    <mergeCell ref="AB306:AC306"/>
    <mergeCell ref="AD306:AE306"/>
    <mergeCell ref="AF306:AH306"/>
    <mergeCell ref="AI306:AK306"/>
    <mergeCell ref="AL306:AM306"/>
    <mergeCell ref="AN306:AO306"/>
    <mergeCell ref="AP306:AQ306"/>
    <mergeCell ref="AR306:AS306"/>
    <mergeCell ref="AT306:AU306"/>
    <mergeCell ref="AV306:AX306"/>
    <mergeCell ref="AY306:BA306"/>
    <mergeCell ref="C308:D308"/>
    <mergeCell ref="E308:F308"/>
    <mergeCell ref="G308:H308"/>
    <mergeCell ref="I308:M308"/>
    <mergeCell ref="N308:O308"/>
    <mergeCell ref="P308:Q308"/>
    <mergeCell ref="R308:S308"/>
    <mergeCell ref="AT308:AU308"/>
    <mergeCell ref="AV308:AX308"/>
    <mergeCell ref="AP307:AQ307"/>
    <mergeCell ref="AR307:AS307"/>
    <mergeCell ref="AT307:AU307"/>
    <mergeCell ref="AV307:AX307"/>
    <mergeCell ref="AY307:BA307"/>
    <mergeCell ref="AP308:AQ308"/>
    <mergeCell ref="AR308:AS308"/>
    <mergeCell ref="AY308:BA308"/>
    <mergeCell ref="T310:U310"/>
    <mergeCell ref="V310:X310"/>
    <mergeCell ref="Y310:Z310"/>
    <mergeCell ref="AB310:AC310"/>
    <mergeCell ref="AD310:AE310"/>
    <mergeCell ref="AF310:AH310"/>
    <mergeCell ref="AI310:AK310"/>
    <mergeCell ref="C310:D310"/>
    <mergeCell ref="E310:F310"/>
    <mergeCell ref="G310:H310"/>
    <mergeCell ref="I310:M310"/>
    <mergeCell ref="N310:O310"/>
    <mergeCell ref="P310:Q310"/>
    <mergeCell ref="R310:S310"/>
    <mergeCell ref="AL311:AM311"/>
    <mergeCell ref="AN311:AO311"/>
    <mergeCell ref="T311:U311"/>
    <mergeCell ref="V311:X311"/>
    <mergeCell ref="Y311:Z311"/>
    <mergeCell ref="AB311:AC311"/>
    <mergeCell ref="AD311:AE311"/>
    <mergeCell ref="AF311:AH311"/>
    <mergeCell ref="AI311:AK311"/>
    <mergeCell ref="C306:D306"/>
    <mergeCell ref="E306:F306"/>
    <mergeCell ref="G306:H306"/>
    <mergeCell ref="I306:M306"/>
    <mergeCell ref="N306:O306"/>
    <mergeCell ref="P306:Q306"/>
    <mergeCell ref="R306:S306"/>
    <mergeCell ref="C307:D307"/>
    <mergeCell ref="E307:F307"/>
    <mergeCell ref="G307:H307"/>
    <mergeCell ref="I307:M307"/>
    <mergeCell ref="N307:O307"/>
    <mergeCell ref="P307:Q307"/>
    <mergeCell ref="R307:S307"/>
    <mergeCell ref="AL309:AM309"/>
    <mergeCell ref="AN309:AO309"/>
    <mergeCell ref="AP309:AQ309"/>
    <mergeCell ref="AR309:AS309"/>
    <mergeCell ref="AT309:AU309"/>
    <mergeCell ref="AV309:AX309"/>
    <mergeCell ref="AY309:BA309"/>
    <mergeCell ref="T309:U309"/>
    <mergeCell ref="V309:X309"/>
    <mergeCell ref="Y309:Z309"/>
    <mergeCell ref="AB309:AC309"/>
    <mergeCell ref="AD309:AE309"/>
    <mergeCell ref="AF309:AH309"/>
    <mergeCell ref="AI309:AK309"/>
    <mergeCell ref="C309:D309"/>
    <mergeCell ref="E309:F309"/>
    <mergeCell ref="G309:H309"/>
    <mergeCell ref="I309:M309"/>
    <mergeCell ref="N309:O309"/>
    <mergeCell ref="P309:Q309"/>
    <mergeCell ref="R309:S309"/>
    <mergeCell ref="AP311:AQ311"/>
    <mergeCell ref="AR311:AS311"/>
    <mergeCell ref="AT311:AU311"/>
    <mergeCell ref="AV311:AX311"/>
    <mergeCell ref="AY311:BA311"/>
    <mergeCell ref="AL310:AM310"/>
    <mergeCell ref="AN310:AO310"/>
    <mergeCell ref="AP310:AQ310"/>
    <mergeCell ref="AR310:AS310"/>
    <mergeCell ref="AT310:AU310"/>
    <mergeCell ref="AV310:AX310"/>
    <mergeCell ref="AY310:BA310"/>
    <mergeCell ref="C311:D311"/>
    <mergeCell ref="E311:F311"/>
    <mergeCell ref="G311:H311"/>
    <mergeCell ref="I311:M311"/>
    <mergeCell ref="N311:O311"/>
    <mergeCell ref="P311:Q311"/>
    <mergeCell ref="R311:S311"/>
    <mergeCell ref="AL312:AM312"/>
    <mergeCell ref="AN312:AO312"/>
    <mergeCell ref="AP312:AQ312"/>
    <mergeCell ref="AR312:AS312"/>
    <mergeCell ref="AT312:AU312"/>
    <mergeCell ref="AV312:AX312"/>
    <mergeCell ref="AY312:BA312"/>
    <mergeCell ref="T312:U312"/>
    <mergeCell ref="V312:X312"/>
    <mergeCell ref="Y312:Z312"/>
    <mergeCell ref="AB312:AC312"/>
    <mergeCell ref="AD312:AE312"/>
    <mergeCell ref="AF312:AH312"/>
    <mergeCell ref="AI312:AK312"/>
    <mergeCell ref="C312:D312"/>
    <mergeCell ref="E312:F312"/>
    <mergeCell ref="G312:H312"/>
    <mergeCell ref="I312:M312"/>
    <mergeCell ref="N312:O312"/>
    <mergeCell ref="P312:Q312"/>
    <mergeCell ref="R312:S312"/>
    <mergeCell ref="AL313:AM313"/>
    <mergeCell ref="AN313:AO313"/>
    <mergeCell ref="AP313:AQ313"/>
    <mergeCell ref="AR313:AS313"/>
    <mergeCell ref="AT313:AU313"/>
    <mergeCell ref="AV313:AX313"/>
    <mergeCell ref="AY313:BA313"/>
    <mergeCell ref="T313:U313"/>
    <mergeCell ref="V313:X313"/>
    <mergeCell ref="Y313:Z313"/>
    <mergeCell ref="AB313:AC313"/>
    <mergeCell ref="AD313:AE313"/>
    <mergeCell ref="AF313:AH313"/>
    <mergeCell ref="AI313:AK313"/>
    <mergeCell ref="C313:D313"/>
    <mergeCell ref="E313:F313"/>
    <mergeCell ref="G313:H313"/>
    <mergeCell ref="I313:M313"/>
    <mergeCell ref="N313:O313"/>
    <mergeCell ref="P313:Q313"/>
    <mergeCell ref="R313:S313"/>
    <mergeCell ref="AL316:AM316"/>
    <mergeCell ref="AN316:AO316"/>
    <mergeCell ref="T316:U316"/>
    <mergeCell ref="V316:X316"/>
    <mergeCell ref="Y316:Z316"/>
    <mergeCell ref="AB316:AC316"/>
    <mergeCell ref="AD316:AE316"/>
    <mergeCell ref="AF316:AH316"/>
    <mergeCell ref="AI316:AK316"/>
    <mergeCell ref="AL317:AM317"/>
    <mergeCell ref="AN317:AO317"/>
    <mergeCell ref="T317:U317"/>
    <mergeCell ref="V317:X317"/>
    <mergeCell ref="Y317:Z317"/>
    <mergeCell ref="AB317:AC317"/>
    <mergeCell ref="AD317:AE317"/>
    <mergeCell ref="AF317:AH317"/>
    <mergeCell ref="AI317:AK317"/>
    <mergeCell ref="AL314:AM314"/>
    <mergeCell ref="AN314:AO314"/>
    <mergeCell ref="AP314:AQ314"/>
    <mergeCell ref="AR314:AS314"/>
    <mergeCell ref="AT314:AU314"/>
    <mergeCell ref="AV314:AX314"/>
    <mergeCell ref="AY314:BA314"/>
    <mergeCell ref="T314:U314"/>
    <mergeCell ref="V314:X314"/>
    <mergeCell ref="Y314:Z314"/>
    <mergeCell ref="AB314:AC314"/>
    <mergeCell ref="AD314:AE314"/>
    <mergeCell ref="AF314:AH314"/>
    <mergeCell ref="AI314:AK314"/>
    <mergeCell ref="C314:D314"/>
    <mergeCell ref="E314:F314"/>
    <mergeCell ref="G314:H314"/>
    <mergeCell ref="I314:M314"/>
    <mergeCell ref="N314:O314"/>
    <mergeCell ref="P314:Q314"/>
    <mergeCell ref="R314:S314"/>
    <mergeCell ref="T315:U315"/>
    <mergeCell ref="V315:X315"/>
    <mergeCell ref="Y315:Z315"/>
    <mergeCell ref="AB315:AC315"/>
    <mergeCell ref="AD315:AE315"/>
    <mergeCell ref="AF315:AH315"/>
    <mergeCell ref="AI315:AK315"/>
    <mergeCell ref="AL315:AM315"/>
    <mergeCell ref="AN315:AO315"/>
    <mergeCell ref="AP315:AQ315"/>
    <mergeCell ref="AR315:AS315"/>
    <mergeCell ref="AT315:AU315"/>
    <mergeCell ref="AV315:AX315"/>
    <mergeCell ref="AY315:BA315"/>
    <mergeCell ref="C317:D317"/>
    <mergeCell ref="E317:F317"/>
    <mergeCell ref="G317:H317"/>
    <mergeCell ref="I317:M317"/>
    <mergeCell ref="N317:O317"/>
    <mergeCell ref="P317:Q317"/>
    <mergeCell ref="R317:S317"/>
    <mergeCell ref="AT317:AU317"/>
    <mergeCell ref="AV317:AX317"/>
    <mergeCell ref="AP316:AQ316"/>
    <mergeCell ref="AR316:AS316"/>
    <mergeCell ref="AT316:AU316"/>
    <mergeCell ref="AV316:AX316"/>
    <mergeCell ref="AY316:BA316"/>
    <mergeCell ref="AP317:AQ317"/>
    <mergeCell ref="AR317:AS317"/>
    <mergeCell ref="AY317:BA317"/>
    <mergeCell ref="T319:U319"/>
    <mergeCell ref="V319:X319"/>
    <mergeCell ref="Y319:Z319"/>
    <mergeCell ref="AB319:AC319"/>
    <mergeCell ref="AD319:AE319"/>
    <mergeCell ref="AF319:AH319"/>
    <mergeCell ref="AI319:AK319"/>
    <mergeCell ref="C319:D319"/>
    <mergeCell ref="E319:F319"/>
    <mergeCell ref="G319:H319"/>
    <mergeCell ref="I319:M319"/>
    <mergeCell ref="N319:O319"/>
    <mergeCell ref="P319:Q319"/>
    <mergeCell ref="R319:S319"/>
    <mergeCell ref="AL320:AM320"/>
    <mergeCell ref="AN320:AO320"/>
    <mergeCell ref="T320:U320"/>
    <mergeCell ref="V320:X320"/>
    <mergeCell ref="Y320:Z320"/>
    <mergeCell ref="AB320:AC320"/>
    <mergeCell ref="AD320:AE320"/>
    <mergeCell ref="AF320:AH320"/>
    <mergeCell ref="AI320:AK320"/>
    <mergeCell ref="C315:D315"/>
    <mergeCell ref="E315:F315"/>
    <mergeCell ref="G315:H315"/>
    <mergeCell ref="I315:M315"/>
    <mergeCell ref="N315:O315"/>
    <mergeCell ref="P315:Q315"/>
    <mergeCell ref="R315:S315"/>
    <mergeCell ref="C316:D316"/>
    <mergeCell ref="E316:F316"/>
    <mergeCell ref="G316:H316"/>
    <mergeCell ref="I316:M316"/>
    <mergeCell ref="N316:O316"/>
    <mergeCell ref="P316:Q316"/>
    <mergeCell ref="R316:S316"/>
    <mergeCell ref="AL318:AM318"/>
    <mergeCell ref="AN318:AO318"/>
    <mergeCell ref="AP318:AQ318"/>
    <mergeCell ref="AR318:AS318"/>
    <mergeCell ref="AT318:AU318"/>
    <mergeCell ref="AV318:AX318"/>
    <mergeCell ref="AY318:BA318"/>
    <mergeCell ref="T318:U318"/>
    <mergeCell ref="V318:X318"/>
    <mergeCell ref="Y318:Z318"/>
    <mergeCell ref="AB318:AC318"/>
    <mergeCell ref="AD318:AE318"/>
    <mergeCell ref="AF318:AH318"/>
    <mergeCell ref="AI318:AK318"/>
    <mergeCell ref="C318:D318"/>
    <mergeCell ref="E318:F318"/>
    <mergeCell ref="G318:H318"/>
    <mergeCell ref="I318:M318"/>
    <mergeCell ref="N318:O318"/>
    <mergeCell ref="P318:Q318"/>
    <mergeCell ref="R318:S318"/>
    <mergeCell ref="AP320:AQ320"/>
    <mergeCell ref="AR320:AS320"/>
    <mergeCell ref="AT320:AU320"/>
    <mergeCell ref="AV320:AX320"/>
    <mergeCell ref="AY320:BA320"/>
    <mergeCell ref="AL319:AM319"/>
    <mergeCell ref="AN319:AO319"/>
    <mergeCell ref="AP319:AQ319"/>
    <mergeCell ref="AR319:AS319"/>
    <mergeCell ref="AT319:AU319"/>
    <mergeCell ref="AV319:AX319"/>
    <mergeCell ref="AY319:BA319"/>
    <mergeCell ref="C320:D320"/>
    <mergeCell ref="E320:F320"/>
    <mergeCell ref="G320:H320"/>
    <mergeCell ref="I320:M320"/>
    <mergeCell ref="N320:O320"/>
    <mergeCell ref="P320:Q320"/>
    <mergeCell ref="R320:S320"/>
    <mergeCell ref="AL321:AM321"/>
    <mergeCell ref="AN321:AO321"/>
    <mergeCell ref="AP321:AQ321"/>
    <mergeCell ref="AR321:AS321"/>
    <mergeCell ref="AT321:AU321"/>
    <mergeCell ref="AV321:AX321"/>
    <mergeCell ref="AY321:BA321"/>
    <mergeCell ref="T321:U321"/>
    <mergeCell ref="V321:X321"/>
    <mergeCell ref="Y321:Z321"/>
    <mergeCell ref="AB321:AC321"/>
    <mergeCell ref="AD321:AE321"/>
    <mergeCell ref="AF321:AH321"/>
    <mergeCell ref="AI321:AK321"/>
    <mergeCell ref="C321:D321"/>
    <mergeCell ref="E321:F321"/>
    <mergeCell ref="G321:H321"/>
    <mergeCell ref="I321:M321"/>
    <mergeCell ref="N321:O321"/>
    <mergeCell ref="P321:Q321"/>
    <mergeCell ref="R321:S321"/>
    <mergeCell ref="AL322:AM322"/>
    <mergeCell ref="AN322:AO322"/>
    <mergeCell ref="AP322:AQ322"/>
    <mergeCell ref="AR322:AS322"/>
    <mergeCell ref="AT322:AU322"/>
    <mergeCell ref="AV322:AX322"/>
    <mergeCell ref="AY322:BA322"/>
    <mergeCell ref="T322:U322"/>
    <mergeCell ref="V322:X322"/>
    <mergeCell ref="Y322:Z322"/>
    <mergeCell ref="AB322:AC322"/>
    <mergeCell ref="AD322:AE322"/>
    <mergeCell ref="AF322:AH322"/>
    <mergeCell ref="AI322:AK322"/>
    <mergeCell ref="C322:D322"/>
    <mergeCell ref="E322:F322"/>
    <mergeCell ref="G322:H322"/>
    <mergeCell ref="I322:M322"/>
    <mergeCell ref="N322:O322"/>
    <mergeCell ref="P322:Q322"/>
    <mergeCell ref="R322:S322"/>
    <mergeCell ref="AL325:AM325"/>
    <mergeCell ref="AN325:AO325"/>
    <mergeCell ref="T325:U325"/>
    <mergeCell ref="V325:X325"/>
    <mergeCell ref="Y325:Z325"/>
    <mergeCell ref="AB325:AC325"/>
    <mergeCell ref="AD325:AE325"/>
    <mergeCell ref="AF325:AH325"/>
    <mergeCell ref="AI325:AK325"/>
    <mergeCell ref="AL326:AM326"/>
    <mergeCell ref="AN326:AO326"/>
    <mergeCell ref="T326:U326"/>
    <mergeCell ref="V326:X326"/>
    <mergeCell ref="Y326:Z326"/>
    <mergeCell ref="AB326:AC326"/>
    <mergeCell ref="AD326:AE326"/>
    <mergeCell ref="AF326:AH326"/>
    <mergeCell ref="AI326:AK326"/>
    <mergeCell ref="AL323:AM323"/>
    <mergeCell ref="AN323:AO323"/>
    <mergeCell ref="AP323:AQ323"/>
    <mergeCell ref="AR323:AS323"/>
    <mergeCell ref="AT323:AU323"/>
    <mergeCell ref="AV323:AX323"/>
    <mergeCell ref="AY323:BA323"/>
    <mergeCell ref="T323:U323"/>
    <mergeCell ref="V323:X323"/>
    <mergeCell ref="Y323:Z323"/>
    <mergeCell ref="AB323:AC323"/>
    <mergeCell ref="AD323:AE323"/>
    <mergeCell ref="AF323:AH323"/>
    <mergeCell ref="AI323:AK323"/>
    <mergeCell ref="C323:D323"/>
    <mergeCell ref="E323:F323"/>
    <mergeCell ref="G323:H323"/>
    <mergeCell ref="I323:M323"/>
    <mergeCell ref="N323:O323"/>
    <mergeCell ref="P323:Q323"/>
    <mergeCell ref="R323:S323"/>
    <mergeCell ref="T324:U324"/>
    <mergeCell ref="V324:X324"/>
    <mergeCell ref="Y324:Z324"/>
    <mergeCell ref="AB324:AC324"/>
    <mergeCell ref="AD324:AE324"/>
    <mergeCell ref="AF324:AH324"/>
    <mergeCell ref="AI324:AK324"/>
    <mergeCell ref="AL324:AM324"/>
    <mergeCell ref="AN324:AO324"/>
    <mergeCell ref="AP324:AQ324"/>
    <mergeCell ref="AR324:AS324"/>
    <mergeCell ref="AT324:AU324"/>
    <mergeCell ref="AV324:AX324"/>
    <mergeCell ref="AY324:BA324"/>
    <mergeCell ref="C326:D326"/>
    <mergeCell ref="E326:F326"/>
    <mergeCell ref="G326:H326"/>
    <mergeCell ref="I326:M326"/>
    <mergeCell ref="N326:O326"/>
    <mergeCell ref="P326:Q326"/>
    <mergeCell ref="R326:S326"/>
    <mergeCell ref="AT326:AU326"/>
    <mergeCell ref="AV326:AX326"/>
    <mergeCell ref="AP325:AQ325"/>
    <mergeCell ref="AR325:AS325"/>
    <mergeCell ref="AT325:AU325"/>
    <mergeCell ref="AV325:AX325"/>
    <mergeCell ref="AY325:BA325"/>
    <mergeCell ref="AP326:AQ326"/>
    <mergeCell ref="AR326:AS326"/>
    <mergeCell ref="AY326:BA326"/>
    <mergeCell ref="T328:U328"/>
    <mergeCell ref="V328:X328"/>
    <mergeCell ref="Y328:Z328"/>
    <mergeCell ref="AB328:AC328"/>
    <mergeCell ref="AD328:AE328"/>
    <mergeCell ref="AF328:AH328"/>
    <mergeCell ref="AI328:AK328"/>
    <mergeCell ref="C328:D328"/>
    <mergeCell ref="E328:F328"/>
    <mergeCell ref="G328:H328"/>
    <mergeCell ref="I328:M328"/>
    <mergeCell ref="N328:O328"/>
    <mergeCell ref="P328:Q328"/>
    <mergeCell ref="R328:S328"/>
    <mergeCell ref="AL329:AM329"/>
    <mergeCell ref="AN329:AO329"/>
    <mergeCell ref="T329:U329"/>
    <mergeCell ref="V329:X329"/>
    <mergeCell ref="Y329:Z329"/>
    <mergeCell ref="AB329:AC329"/>
    <mergeCell ref="AD329:AE329"/>
    <mergeCell ref="AF329:AH329"/>
    <mergeCell ref="AI329:AK329"/>
    <mergeCell ref="C324:D324"/>
    <mergeCell ref="E324:F324"/>
    <mergeCell ref="G324:H324"/>
    <mergeCell ref="I324:M324"/>
    <mergeCell ref="N324:O324"/>
    <mergeCell ref="P324:Q324"/>
    <mergeCell ref="R324:S324"/>
    <mergeCell ref="C325:D325"/>
    <mergeCell ref="E325:F325"/>
    <mergeCell ref="G325:H325"/>
    <mergeCell ref="I325:M325"/>
    <mergeCell ref="N325:O325"/>
    <mergeCell ref="P325:Q325"/>
    <mergeCell ref="R325:S325"/>
    <mergeCell ref="AL327:AM327"/>
    <mergeCell ref="AN327:AO327"/>
    <mergeCell ref="AP327:AQ327"/>
    <mergeCell ref="AR327:AS327"/>
    <mergeCell ref="AT327:AU327"/>
    <mergeCell ref="AV327:AX327"/>
    <mergeCell ref="AY327:BA327"/>
    <mergeCell ref="T327:U327"/>
    <mergeCell ref="V327:X327"/>
    <mergeCell ref="Y327:Z327"/>
    <mergeCell ref="AB327:AC327"/>
    <mergeCell ref="AD327:AE327"/>
    <mergeCell ref="AF327:AH327"/>
    <mergeCell ref="AI327:AK327"/>
    <mergeCell ref="C327:D327"/>
    <mergeCell ref="E327:F327"/>
    <mergeCell ref="G327:H327"/>
    <mergeCell ref="I327:M327"/>
    <mergeCell ref="N327:O327"/>
    <mergeCell ref="P327:Q327"/>
    <mergeCell ref="R327:S327"/>
    <mergeCell ref="AP329:AQ329"/>
    <mergeCell ref="AR329:AS329"/>
    <mergeCell ref="AT329:AU329"/>
    <mergeCell ref="AV329:AX329"/>
    <mergeCell ref="AY329:BA329"/>
    <mergeCell ref="AL328:AM328"/>
    <mergeCell ref="AN328:AO328"/>
    <mergeCell ref="AP328:AQ328"/>
    <mergeCell ref="AR328:AS328"/>
    <mergeCell ref="AT328:AU328"/>
    <mergeCell ref="AV328:AX328"/>
    <mergeCell ref="AY328:BA328"/>
    <mergeCell ref="C329:D329"/>
    <mergeCell ref="E329:F329"/>
    <mergeCell ref="G329:H329"/>
    <mergeCell ref="I329:M329"/>
    <mergeCell ref="N329:O329"/>
    <mergeCell ref="P329:Q329"/>
    <mergeCell ref="R329:S329"/>
    <mergeCell ref="AL330:AM330"/>
    <mergeCell ref="AN330:AO330"/>
    <mergeCell ref="AP330:AQ330"/>
    <mergeCell ref="AR330:AS330"/>
    <mergeCell ref="AT330:AU330"/>
    <mergeCell ref="AV330:AX330"/>
    <mergeCell ref="AY330:BA330"/>
    <mergeCell ref="T330:U330"/>
    <mergeCell ref="V330:X330"/>
    <mergeCell ref="Y330:Z330"/>
    <mergeCell ref="AB330:AC330"/>
    <mergeCell ref="AD330:AE330"/>
    <mergeCell ref="AF330:AH330"/>
    <mergeCell ref="AI330:AK330"/>
    <mergeCell ref="C330:D330"/>
    <mergeCell ref="E330:F330"/>
    <mergeCell ref="G330:H330"/>
    <mergeCell ref="I330:M330"/>
    <mergeCell ref="N330:O330"/>
    <mergeCell ref="P330:Q330"/>
    <mergeCell ref="R330:S330"/>
    <mergeCell ref="AL331:AM331"/>
    <mergeCell ref="AN331:AO331"/>
    <mergeCell ref="AP331:AQ331"/>
    <mergeCell ref="AR331:AS331"/>
    <mergeCell ref="AT331:AU331"/>
    <mergeCell ref="AV331:AX331"/>
    <mergeCell ref="AY331:BA331"/>
    <mergeCell ref="T331:U331"/>
    <mergeCell ref="V331:X331"/>
    <mergeCell ref="Y331:Z331"/>
    <mergeCell ref="AB331:AC331"/>
    <mergeCell ref="AD331:AE331"/>
    <mergeCell ref="AF331:AH331"/>
    <mergeCell ref="AI331:AK331"/>
    <mergeCell ref="C331:D331"/>
    <mergeCell ref="E331:F331"/>
    <mergeCell ref="G331:H331"/>
    <mergeCell ref="I331:M331"/>
    <mergeCell ref="N331:O331"/>
    <mergeCell ref="P331:Q331"/>
    <mergeCell ref="R331:S331"/>
  </mergeCells>
  <conditionalFormatting sqref="AP24:AQ29 AT24:AU29">
    <cfRule type="cellIs" dxfId="1" priority="1" operator="greaterThanOrEqual">
      <formula>0</formula>
    </cfRule>
  </conditionalFormatting>
  <conditionalFormatting sqref="AP24:AQ29 AT24:AU29">
    <cfRule type="cellIs" dxfId="0" priority="2" operator="lessThan">
      <formula>0</formula>
    </cfRule>
  </conditionalFormatting>
  <conditionalFormatting sqref="B18:B30">
    <cfRule type="cellIs" dxfId="6" priority="3" operator="equal">
      <formula>"EC"</formula>
    </cfRule>
  </conditionalFormatting>
  <conditionalFormatting sqref="B18:B30">
    <cfRule type="cellIs" dxfId="7" priority="4" operator="equal">
      <formula>"P"</formula>
    </cfRule>
  </conditionalFormatting>
  <conditionalFormatting sqref="B18:B30">
    <cfRule type="cellIs" dxfId="8" priority="5" operator="equal">
      <formula>"S"</formula>
    </cfRule>
  </conditionalFormatting>
  <conditionalFormatting sqref="B18:B30">
    <cfRule type="cellIs" dxfId="9" priority="6" operator="equal">
      <formula>"A"</formula>
    </cfRule>
  </conditionalFormatting>
  <dataValidations>
    <dataValidation type="list" allowBlank="1" showErrorMessage="1" sqref="F3">
      <formula1>"Clases, cursos y talleres,Podcast,Estudio"</formula1>
    </dataValidation>
    <dataValidation type="list" allowBlank="1" showErrorMessage="1" sqref="M10">
      <formula1>System!$B$17:$C$35</formula1>
    </dataValidation>
    <dataValidation type="list" allowBlank="1" showDropDown="1" showErrorMessage="1" sqref="G34:G825">
      <formula1>System!$I$4:$J$40</formula1>
    </dataValidation>
    <dataValidation type="list" allowBlank="1" showErrorMessage="1" sqref="K12">
      <formula1>CANTINA!$G$18:$I$30</formula1>
    </dataValidation>
    <dataValidation type="list" allowBlank="1" showErrorMessage="1" sqref="W14">
      <formula1>"Efectivo,Transferencia"</formula1>
    </dataValidation>
    <dataValidation type="list" allowBlank="1" showErrorMessage="1" sqref="P12">
      <formula1>"Mañana,Tarde,Noche"</formula1>
    </dataValidation>
    <dataValidation type="list" allowBlank="1" showErrorMessage="1" sqref="Y34:Y825">
      <formula1>"COMPLETADO,PENDIENTE,REVISIÓN,ANULADO"</formula1>
    </dataValidation>
    <dataValidation type="list" allowBlank="1" showErrorMessage="1" sqref="U18:U30">
      <formula1>System!$A$19:$A$30</formula1>
    </dataValidation>
    <dataValidation type="list" allowBlank="1" showDropDown="1" showErrorMessage="1" sqref="C18:C30">
      <formula1>System!$B$17:$C$40</formula1>
    </dataValidation>
    <dataValidation type="list" allowBlank="1" showDropDown="1" showErrorMessage="1" sqref="E34:E825">
      <formula1>"CAPITAL,INGRESOS,EGRESOS"</formula1>
    </dataValidation>
    <dataValidation type="list" allowBlank="1" showErrorMessage="1" sqref="T14 AV34:AV825">
      <formula1>"Al día,Nuevo inscripto,Adeudando,Abandonado"</formula1>
    </dataValidation>
    <dataValidation type="list" allowBlank="1" showErrorMessage="1" sqref="I6">
      <formula1>"Habilitado,Provisoria,En proceso,Iniciando,Clausurado"</formula1>
    </dataValidation>
    <dataValidation type="list" allowBlank="1" showErrorMessage="1" sqref="P10">
      <formula1>"Reducido,Completo"</formula1>
    </dataValidation>
    <dataValidation type="list" allowBlank="1" showErrorMessage="1" sqref="AA14">
      <formula1>System!$A$3:$A$17</formula1>
    </dataValidation>
    <dataValidation type="list" allowBlank="1" showDropDown="1" showErrorMessage="1" sqref="AR34:AR825">
      <formula1>"Reducido,Completo"</formula1>
    </dataValidation>
    <dataValidation type="list" allowBlank="1" showDropDown="1" showErrorMessage="1" sqref="AP34:AP825">
      <formula1>System!$B$17:$C$35</formula1>
    </dataValidation>
    <dataValidation type="list" allowBlank="1" showErrorMessage="1" sqref="P6">
      <formula1>"Saldado,Saldo a liquidar,Adeudando,Sin movimientos"</formula1>
    </dataValidation>
    <dataValidation type="list" allowBlank="1" showDropDown="1" showErrorMessage="1" sqref="B18:B30">
      <formula1>"EC,P,S,A"</formula1>
    </dataValidation>
    <dataValidation type="list" allowBlank="1" showErrorMessage="1" sqref="V34:V825">
      <formula1>"PAGADO,PENDIENTE,CANCELADOS"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1"/>
  <cols>
    <col customWidth="1" min="1" max="1" width="4.25"/>
    <col customWidth="1" min="2" max="3" width="21.13"/>
    <col customWidth="1" min="4" max="4" width="13.63"/>
    <col customWidth="1" min="5" max="5" width="24.38"/>
    <col customWidth="1" min="6" max="7" width="20.88"/>
    <col customWidth="1" min="8" max="8" width="14.38"/>
  </cols>
  <sheetData>
    <row r="1">
      <c r="A1" s="297" t="s">
        <v>2960</v>
      </c>
      <c r="B1" s="297" t="s">
        <v>2961</v>
      </c>
      <c r="C1" s="297" t="s">
        <v>2962</v>
      </c>
      <c r="D1" s="297" t="s">
        <v>2963</v>
      </c>
      <c r="E1" s="297" t="s">
        <v>2964</v>
      </c>
      <c r="F1" s="297" t="s">
        <v>2965</v>
      </c>
      <c r="G1" s="297" t="s">
        <v>2966</v>
      </c>
      <c r="H1" s="297" t="s">
        <v>2967</v>
      </c>
    </row>
    <row r="2" ht="31.5" customHeight="1">
      <c r="A2" s="297">
        <v>1.0</v>
      </c>
      <c r="B2" s="298"/>
      <c r="C2" s="298"/>
      <c r="D2" s="298"/>
      <c r="E2" s="298"/>
      <c r="F2" s="298"/>
      <c r="G2" s="298"/>
      <c r="H2" s="299"/>
    </row>
    <row r="3" ht="31.5" customHeight="1">
      <c r="A3" s="297">
        <v>2.0</v>
      </c>
      <c r="B3" s="298"/>
      <c r="C3" s="298"/>
      <c r="D3" s="298"/>
      <c r="E3" s="298"/>
      <c r="F3" s="298"/>
      <c r="G3" s="298"/>
      <c r="H3" s="299"/>
    </row>
    <row r="4" ht="31.5" customHeight="1">
      <c r="A4" s="297">
        <v>3.0</v>
      </c>
      <c r="B4" s="298"/>
      <c r="C4" s="298"/>
      <c r="D4" s="298"/>
      <c r="E4" s="298"/>
      <c r="F4" s="298"/>
      <c r="G4" s="298"/>
      <c r="H4" s="299"/>
    </row>
    <row r="5" ht="31.5" customHeight="1">
      <c r="A5" s="297">
        <v>4.0</v>
      </c>
      <c r="B5" s="298"/>
      <c r="C5" s="298"/>
      <c r="D5" s="298"/>
      <c r="E5" s="298"/>
      <c r="F5" s="298"/>
      <c r="G5" s="298"/>
      <c r="H5" s="299"/>
    </row>
    <row r="6" ht="31.5" customHeight="1">
      <c r="A6" s="297">
        <v>5.0</v>
      </c>
      <c r="B6" s="298"/>
      <c r="C6" s="298"/>
      <c r="D6" s="298"/>
      <c r="E6" s="298"/>
      <c r="F6" s="298"/>
      <c r="G6" s="298"/>
      <c r="H6" s="299"/>
    </row>
    <row r="7" ht="31.5" customHeight="1">
      <c r="A7" s="297">
        <v>6.0</v>
      </c>
      <c r="B7" s="298"/>
      <c r="C7" s="298"/>
      <c r="D7" s="298"/>
      <c r="E7" s="298"/>
      <c r="F7" s="298"/>
      <c r="G7" s="298"/>
      <c r="H7" s="299"/>
    </row>
    <row r="8" ht="31.5" customHeight="1">
      <c r="A8" s="297">
        <v>7.0</v>
      </c>
      <c r="B8" s="298"/>
      <c r="C8" s="298"/>
      <c r="D8" s="298"/>
      <c r="E8" s="298"/>
      <c r="F8" s="298"/>
      <c r="G8" s="298"/>
      <c r="H8" s="299"/>
    </row>
    <row r="9" ht="31.5" customHeight="1">
      <c r="A9" s="297">
        <v>8.0</v>
      </c>
      <c r="B9" s="298"/>
      <c r="C9" s="298"/>
      <c r="D9" s="298"/>
      <c r="E9" s="298"/>
      <c r="F9" s="298"/>
      <c r="G9" s="298"/>
      <c r="H9" s="299"/>
    </row>
    <row r="10" ht="31.5" customHeight="1">
      <c r="A10" s="297">
        <v>9.0</v>
      </c>
      <c r="B10" s="298"/>
      <c r="C10" s="298"/>
      <c r="D10" s="298"/>
      <c r="E10" s="298"/>
      <c r="F10" s="298"/>
      <c r="G10" s="298"/>
      <c r="H10" s="299"/>
    </row>
    <row r="11" ht="31.5" customHeight="1">
      <c r="A11" s="297">
        <v>10.0</v>
      </c>
      <c r="B11" s="298"/>
      <c r="C11" s="298"/>
      <c r="D11" s="298"/>
      <c r="E11" s="298"/>
      <c r="F11" s="298"/>
      <c r="G11" s="298"/>
      <c r="H11" s="299"/>
    </row>
    <row r="12" ht="31.5" customHeight="1">
      <c r="A12" s="297">
        <v>11.0</v>
      </c>
      <c r="B12" s="298"/>
      <c r="C12" s="298"/>
      <c r="D12" s="298"/>
      <c r="E12" s="298"/>
      <c r="F12" s="298"/>
      <c r="G12" s="298"/>
      <c r="H12" s="299"/>
    </row>
    <row r="13" ht="31.5" customHeight="1">
      <c r="A13" s="297">
        <v>12.0</v>
      </c>
      <c r="B13" s="298"/>
      <c r="C13" s="298"/>
      <c r="D13" s="298"/>
      <c r="E13" s="298"/>
      <c r="F13" s="298"/>
      <c r="G13" s="298"/>
      <c r="H13" s="299"/>
    </row>
    <row r="14" ht="31.5" customHeight="1">
      <c r="A14" s="297">
        <v>13.0</v>
      </c>
      <c r="B14" s="298"/>
      <c r="C14" s="298"/>
      <c r="D14" s="298"/>
      <c r="E14" s="298"/>
      <c r="F14" s="298"/>
      <c r="G14" s="298"/>
      <c r="H14" s="299"/>
    </row>
    <row r="15" ht="31.5" customHeight="1">
      <c r="A15" s="297">
        <v>14.0</v>
      </c>
      <c r="B15" s="298"/>
      <c r="C15" s="298"/>
      <c r="D15" s="298"/>
      <c r="E15" s="298"/>
      <c r="F15" s="298"/>
      <c r="G15" s="298"/>
      <c r="H15" s="299"/>
    </row>
    <row r="16" ht="31.5" customHeight="1">
      <c r="A16" s="297">
        <v>15.0</v>
      </c>
      <c r="B16" s="298"/>
      <c r="C16" s="298"/>
      <c r="D16" s="298"/>
      <c r="E16" s="298"/>
      <c r="F16" s="298"/>
      <c r="G16" s="298"/>
      <c r="H16" s="299"/>
    </row>
    <row r="17" ht="31.5" customHeight="1">
      <c r="A17" s="297">
        <v>16.0</v>
      </c>
      <c r="B17" s="298"/>
      <c r="C17" s="298"/>
      <c r="D17" s="298"/>
      <c r="E17" s="298"/>
      <c r="F17" s="298"/>
      <c r="G17" s="298"/>
      <c r="H17" s="299"/>
    </row>
    <row r="18" ht="31.5" customHeight="1">
      <c r="A18" s="297">
        <v>17.0</v>
      </c>
      <c r="B18" s="298"/>
      <c r="C18" s="298"/>
      <c r="D18" s="298"/>
      <c r="E18" s="298"/>
      <c r="F18" s="298"/>
      <c r="G18" s="298"/>
      <c r="H18" s="299"/>
    </row>
    <row r="19">
      <c r="A19" s="297" t="s">
        <v>2960</v>
      </c>
      <c r="B19" s="297" t="s">
        <v>2961</v>
      </c>
      <c r="C19" s="297" t="s">
        <v>2962</v>
      </c>
      <c r="D19" s="297" t="s">
        <v>2963</v>
      </c>
      <c r="E19" s="297" t="s">
        <v>2964</v>
      </c>
      <c r="F19" s="297" t="s">
        <v>2965</v>
      </c>
      <c r="G19" s="297" t="s">
        <v>2966</v>
      </c>
      <c r="H19" s="297" t="s">
        <v>2967</v>
      </c>
    </row>
    <row r="20" ht="31.5" customHeight="1">
      <c r="A20" s="297">
        <v>18.0</v>
      </c>
      <c r="B20" s="298"/>
      <c r="C20" s="298"/>
      <c r="D20" s="298"/>
      <c r="E20" s="298"/>
      <c r="F20" s="298"/>
      <c r="G20" s="298"/>
      <c r="H20" s="299"/>
    </row>
    <row r="21" ht="31.5" customHeight="1">
      <c r="A21" s="297">
        <v>19.0</v>
      </c>
      <c r="B21" s="298"/>
      <c r="C21" s="298"/>
      <c r="D21" s="298"/>
      <c r="E21" s="298"/>
      <c r="F21" s="298"/>
      <c r="G21" s="298"/>
      <c r="H21" s="299"/>
    </row>
    <row r="22" ht="31.5" customHeight="1">
      <c r="A22" s="297">
        <v>20.0</v>
      </c>
      <c r="B22" s="298"/>
      <c r="C22" s="298"/>
      <c r="D22" s="298"/>
      <c r="E22" s="298"/>
      <c r="F22" s="298"/>
      <c r="G22" s="298"/>
      <c r="H22" s="299"/>
    </row>
    <row r="23" ht="31.5" customHeight="1">
      <c r="A23" s="297">
        <v>21.0</v>
      </c>
      <c r="B23" s="298"/>
      <c r="C23" s="298"/>
      <c r="D23" s="298"/>
      <c r="E23" s="298"/>
      <c r="F23" s="298"/>
      <c r="G23" s="298"/>
      <c r="H23" s="299"/>
    </row>
    <row r="24" ht="31.5" customHeight="1">
      <c r="A24" s="297">
        <v>22.0</v>
      </c>
      <c r="B24" s="298"/>
      <c r="C24" s="298"/>
      <c r="D24" s="298"/>
      <c r="E24" s="298"/>
      <c r="F24" s="298"/>
      <c r="G24" s="298"/>
      <c r="H24" s="299"/>
    </row>
    <row r="25" ht="31.5" customHeight="1">
      <c r="A25" s="297">
        <v>23.0</v>
      </c>
      <c r="B25" s="298"/>
      <c r="C25" s="298"/>
      <c r="D25" s="298"/>
      <c r="E25" s="298"/>
      <c r="F25" s="298"/>
      <c r="G25" s="298"/>
      <c r="H25" s="299"/>
    </row>
    <row r="26" ht="31.5" customHeight="1">
      <c r="A26" s="297">
        <v>24.0</v>
      </c>
      <c r="B26" s="298"/>
      <c r="C26" s="298"/>
      <c r="D26" s="298"/>
      <c r="E26" s="298"/>
      <c r="F26" s="298"/>
      <c r="G26" s="298"/>
      <c r="H26" s="299"/>
    </row>
    <row r="27" ht="31.5" customHeight="1">
      <c r="A27" s="297">
        <v>25.0</v>
      </c>
      <c r="B27" s="298"/>
      <c r="C27" s="298"/>
      <c r="D27" s="298"/>
      <c r="E27" s="298"/>
      <c r="F27" s="298"/>
      <c r="G27" s="298"/>
      <c r="H27" s="299"/>
    </row>
    <row r="28" ht="31.5" customHeight="1">
      <c r="A28" s="297">
        <v>26.0</v>
      </c>
      <c r="B28" s="298"/>
      <c r="C28" s="298"/>
      <c r="D28" s="298"/>
      <c r="E28" s="298"/>
      <c r="F28" s="298"/>
      <c r="G28" s="298"/>
      <c r="H28" s="299"/>
    </row>
    <row r="29" ht="31.5" customHeight="1">
      <c r="A29" s="297">
        <v>27.0</v>
      </c>
      <c r="B29" s="298"/>
      <c r="C29" s="298"/>
      <c r="D29" s="298"/>
      <c r="E29" s="298"/>
      <c r="F29" s="298"/>
      <c r="G29" s="298"/>
      <c r="H29" s="299"/>
    </row>
    <row r="30" ht="31.5" customHeight="1">
      <c r="A30" s="297">
        <v>28.0</v>
      </c>
      <c r="B30" s="298"/>
      <c r="C30" s="298"/>
      <c r="D30" s="298"/>
      <c r="E30" s="298"/>
      <c r="F30" s="298"/>
      <c r="G30" s="298"/>
      <c r="H30" s="299"/>
    </row>
    <row r="31" ht="31.5" customHeight="1">
      <c r="A31" s="297">
        <v>29.0</v>
      </c>
      <c r="B31" s="298"/>
      <c r="C31" s="298"/>
      <c r="D31" s="298"/>
      <c r="E31" s="298"/>
      <c r="F31" s="298"/>
      <c r="G31" s="298"/>
      <c r="H31" s="299"/>
    </row>
    <row r="32" ht="31.5" customHeight="1">
      <c r="A32" s="297">
        <v>30.0</v>
      </c>
      <c r="B32" s="298"/>
      <c r="C32" s="298"/>
      <c r="D32" s="298"/>
      <c r="E32" s="298"/>
      <c r="F32" s="298"/>
      <c r="G32" s="298"/>
      <c r="H32" s="299"/>
    </row>
    <row r="33" ht="31.5" customHeight="1">
      <c r="A33" s="297">
        <v>31.0</v>
      </c>
      <c r="B33" s="298"/>
      <c r="C33" s="298"/>
      <c r="D33" s="298"/>
      <c r="E33" s="298"/>
      <c r="F33" s="298"/>
      <c r="G33" s="298"/>
      <c r="H33" s="299"/>
    </row>
    <row r="34" ht="31.5" customHeight="1">
      <c r="A34" s="297">
        <v>32.0</v>
      </c>
      <c r="B34" s="298"/>
      <c r="C34" s="298"/>
      <c r="D34" s="298"/>
      <c r="E34" s="298"/>
      <c r="F34" s="298"/>
      <c r="G34" s="298"/>
      <c r="H34" s="299"/>
    </row>
    <row r="35" ht="31.5" customHeight="1">
      <c r="A35" s="297">
        <v>33.0</v>
      </c>
      <c r="B35" s="298"/>
      <c r="C35" s="298"/>
      <c r="D35" s="298"/>
      <c r="E35" s="298"/>
      <c r="F35" s="298"/>
      <c r="G35" s="298"/>
      <c r="H35" s="299"/>
    </row>
    <row r="36">
      <c r="A36" s="300"/>
      <c r="B36" s="300"/>
      <c r="C36" s="300"/>
      <c r="D36" s="300"/>
      <c r="E36" s="300"/>
      <c r="F36" s="300"/>
      <c r="G36" s="300"/>
    </row>
    <row r="37">
      <c r="A37" s="300"/>
      <c r="B37" s="300"/>
      <c r="C37" s="300"/>
      <c r="D37" s="300"/>
      <c r="E37" s="300"/>
      <c r="F37" s="300"/>
      <c r="G37" s="300"/>
    </row>
    <row r="38">
      <c r="A38" s="300"/>
      <c r="B38" s="300"/>
      <c r="C38" s="300"/>
      <c r="D38" s="300"/>
      <c r="E38" s="300"/>
      <c r="F38" s="300"/>
      <c r="G38" s="300"/>
    </row>
    <row r="39">
      <c r="A39" s="300"/>
      <c r="B39" s="300"/>
      <c r="C39" s="300"/>
      <c r="D39" s="300"/>
      <c r="E39" s="300"/>
      <c r="F39" s="300"/>
      <c r="G39" s="300"/>
    </row>
    <row r="40">
      <c r="A40" s="300"/>
      <c r="B40" s="300"/>
      <c r="C40" s="300"/>
      <c r="D40" s="300"/>
      <c r="E40" s="300"/>
      <c r="F40" s="300"/>
      <c r="G40" s="300"/>
    </row>
    <row r="41">
      <c r="A41" s="300"/>
      <c r="B41" s="300"/>
      <c r="C41" s="300"/>
      <c r="D41" s="300"/>
      <c r="E41" s="300"/>
      <c r="F41" s="300"/>
      <c r="G41" s="300"/>
    </row>
    <row r="42">
      <c r="A42" s="300"/>
      <c r="B42" s="300"/>
      <c r="C42" s="300"/>
      <c r="D42" s="300"/>
      <c r="E42" s="300"/>
      <c r="F42" s="300"/>
      <c r="G42" s="300"/>
    </row>
    <row r="43">
      <c r="A43" s="300"/>
      <c r="B43" s="300"/>
      <c r="C43" s="300"/>
      <c r="D43" s="300"/>
      <c r="E43" s="300"/>
      <c r="F43" s="300"/>
      <c r="G43" s="300"/>
    </row>
    <row r="44">
      <c r="A44" s="300"/>
      <c r="B44" s="300"/>
      <c r="C44" s="300"/>
      <c r="D44" s="300"/>
      <c r="E44" s="300"/>
      <c r="F44" s="300"/>
      <c r="G44" s="300"/>
    </row>
    <row r="45">
      <c r="A45" s="300"/>
      <c r="B45" s="300"/>
      <c r="C45" s="300"/>
      <c r="D45" s="300"/>
      <c r="E45" s="300"/>
      <c r="F45" s="300"/>
      <c r="G45" s="300"/>
    </row>
    <row r="46">
      <c r="A46" s="300"/>
      <c r="B46" s="300"/>
      <c r="C46" s="300"/>
      <c r="D46" s="300"/>
      <c r="E46" s="300"/>
      <c r="F46" s="300"/>
      <c r="G46" s="300"/>
    </row>
    <row r="47">
      <c r="A47" s="300"/>
      <c r="B47" s="300"/>
      <c r="C47" s="300"/>
      <c r="D47" s="300"/>
      <c r="E47" s="300"/>
      <c r="F47" s="300"/>
      <c r="G47" s="300"/>
    </row>
    <row r="48">
      <c r="A48" s="300"/>
      <c r="B48" s="300"/>
      <c r="C48" s="300"/>
      <c r="D48" s="300"/>
      <c r="E48" s="300"/>
      <c r="F48" s="300"/>
      <c r="G48" s="300"/>
    </row>
    <row r="49">
      <c r="A49" s="300"/>
      <c r="B49" s="300"/>
      <c r="C49" s="300"/>
      <c r="D49" s="300"/>
      <c r="E49" s="300"/>
      <c r="F49" s="300"/>
      <c r="G49" s="300"/>
    </row>
    <row r="50">
      <c r="A50" s="300"/>
      <c r="B50" s="300"/>
      <c r="C50" s="300"/>
      <c r="D50" s="300"/>
      <c r="E50" s="300"/>
      <c r="F50" s="300"/>
      <c r="G50" s="300"/>
    </row>
    <row r="51">
      <c r="A51" s="300"/>
      <c r="B51" s="300"/>
      <c r="C51" s="300"/>
      <c r="D51" s="300"/>
      <c r="E51" s="300"/>
      <c r="F51" s="300"/>
      <c r="G51" s="300"/>
    </row>
    <row r="52">
      <c r="A52" s="300"/>
      <c r="B52" s="300"/>
      <c r="C52" s="300"/>
      <c r="D52" s="300"/>
      <c r="E52" s="300"/>
      <c r="F52" s="300"/>
      <c r="G52" s="300"/>
    </row>
    <row r="53">
      <c r="A53" s="300"/>
      <c r="B53" s="300"/>
      <c r="C53" s="300"/>
      <c r="D53" s="300"/>
      <c r="E53" s="300"/>
      <c r="F53" s="300"/>
      <c r="G53" s="300"/>
    </row>
    <row r="54">
      <c r="A54" s="300"/>
      <c r="B54" s="300"/>
      <c r="C54" s="300"/>
      <c r="D54" s="300"/>
      <c r="E54" s="300"/>
      <c r="F54" s="300"/>
      <c r="G54" s="300"/>
    </row>
    <row r="55">
      <c r="A55" s="300"/>
      <c r="B55" s="300"/>
      <c r="C55" s="300"/>
      <c r="D55" s="300"/>
      <c r="E55" s="300"/>
      <c r="F55" s="300"/>
      <c r="G55" s="300"/>
    </row>
    <row r="56">
      <c r="A56" s="300"/>
      <c r="B56" s="300"/>
      <c r="C56" s="300"/>
      <c r="D56" s="300"/>
      <c r="E56" s="300"/>
      <c r="F56" s="300"/>
      <c r="G56" s="300"/>
    </row>
    <row r="57">
      <c r="A57" s="300"/>
      <c r="B57" s="300"/>
      <c r="C57" s="300"/>
      <c r="D57" s="300"/>
      <c r="E57" s="300"/>
      <c r="F57" s="300"/>
      <c r="G57" s="300"/>
    </row>
    <row r="58">
      <c r="A58" s="300"/>
      <c r="B58" s="300"/>
      <c r="C58" s="300"/>
      <c r="D58" s="300"/>
      <c r="E58" s="300"/>
      <c r="F58" s="300"/>
      <c r="G58" s="300"/>
    </row>
    <row r="59">
      <c r="A59" s="300"/>
      <c r="B59" s="300"/>
      <c r="C59" s="300"/>
      <c r="D59" s="300"/>
      <c r="E59" s="300"/>
      <c r="F59" s="300"/>
      <c r="G59" s="300"/>
    </row>
    <row r="60">
      <c r="A60" s="300"/>
      <c r="B60" s="300"/>
      <c r="C60" s="300"/>
      <c r="D60" s="300"/>
      <c r="E60" s="300"/>
      <c r="F60" s="300"/>
      <c r="G60" s="300"/>
    </row>
    <row r="61">
      <c r="A61" s="300"/>
      <c r="B61" s="300"/>
      <c r="C61" s="300"/>
      <c r="D61" s="300"/>
      <c r="E61" s="300"/>
      <c r="F61" s="300"/>
      <c r="G61" s="300"/>
    </row>
    <row r="62">
      <c r="A62" s="300"/>
      <c r="B62" s="300"/>
      <c r="C62" s="300"/>
      <c r="D62" s="300"/>
      <c r="E62" s="300"/>
      <c r="F62" s="300"/>
      <c r="G62" s="300"/>
    </row>
    <row r="63">
      <c r="A63" s="300"/>
      <c r="B63" s="300"/>
      <c r="C63" s="300"/>
      <c r="D63" s="300"/>
      <c r="E63" s="300"/>
      <c r="F63" s="300"/>
      <c r="G63" s="300"/>
    </row>
    <row r="64">
      <c r="A64" s="300"/>
      <c r="B64" s="300"/>
      <c r="C64" s="300"/>
      <c r="D64" s="300"/>
      <c r="E64" s="300"/>
      <c r="F64" s="300"/>
      <c r="G64" s="300"/>
    </row>
    <row r="65">
      <c r="A65" s="300"/>
      <c r="B65" s="300"/>
      <c r="C65" s="300"/>
      <c r="D65" s="300"/>
      <c r="E65" s="300"/>
      <c r="F65" s="300"/>
      <c r="G65" s="300"/>
    </row>
    <row r="66">
      <c r="A66" s="300"/>
      <c r="B66" s="300"/>
      <c r="C66" s="300"/>
      <c r="D66" s="300"/>
      <c r="E66" s="300"/>
      <c r="F66" s="300"/>
      <c r="G66" s="300"/>
    </row>
    <row r="67">
      <c r="A67" s="300"/>
      <c r="B67" s="300"/>
      <c r="C67" s="300"/>
      <c r="D67" s="300"/>
      <c r="E67" s="300"/>
      <c r="F67" s="300"/>
      <c r="G67" s="300"/>
    </row>
    <row r="68">
      <c r="A68" s="300"/>
      <c r="B68" s="300"/>
      <c r="C68" s="300"/>
      <c r="D68" s="300"/>
      <c r="E68" s="300"/>
      <c r="F68" s="300"/>
      <c r="G68" s="300"/>
    </row>
    <row r="69">
      <c r="A69" s="300"/>
      <c r="B69" s="300"/>
      <c r="C69" s="300"/>
      <c r="D69" s="300"/>
      <c r="E69" s="300"/>
      <c r="F69" s="300"/>
      <c r="G69" s="300"/>
    </row>
    <row r="70">
      <c r="A70" s="300"/>
      <c r="B70" s="300"/>
      <c r="C70" s="300"/>
      <c r="D70" s="300"/>
      <c r="E70" s="300"/>
      <c r="F70" s="300"/>
      <c r="G70" s="300"/>
    </row>
    <row r="71">
      <c r="A71" s="300"/>
      <c r="B71" s="300"/>
      <c r="C71" s="300"/>
      <c r="D71" s="300"/>
      <c r="E71" s="300"/>
      <c r="F71" s="300"/>
      <c r="G71" s="300"/>
    </row>
    <row r="72">
      <c r="A72" s="300"/>
      <c r="B72" s="300"/>
      <c r="C72" s="300"/>
      <c r="D72" s="300"/>
      <c r="E72" s="300"/>
      <c r="F72" s="300"/>
      <c r="G72" s="300"/>
    </row>
    <row r="73">
      <c r="A73" s="300"/>
      <c r="B73" s="300"/>
      <c r="C73" s="300"/>
      <c r="D73" s="300"/>
      <c r="E73" s="300"/>
      <c r="F73" s="300"/>
      <c r="G73" s="300"/>
    </row>
    <row r="74">
      <c r="A74" s="300"/>
      <c r="B74" s="300"/>
      <c r="C74" s="300"/>
      <c r="D74" s="300"/>
      <c r="E74" s="300"/>
      <c r="F74" s="300"/>
      <c r="G74" s="300"/>
    </row>
    <row r="75">
      <c r="A75" s="300"/>
      <c r="B75" s="300"/>
      <c r="C75" s="300"/>
      <c r="D75" s="300"/>
      <c r="E75" s="300"/>
      <c r="F75" s="300"/>
      <c r="G75" s="300"/>
    </row>
    <row r="76">
      <c r="A76" s="300"/>
      <c r="B76" s="300"/>
      <c r="C76" s="300"/>
      <c r="D76" s="300"/>
      <c r="E76" s="300"/>
      <c r="F76" s="300"/>
      <c r="G76" s="300"/>
    </row>
    <row r="77">
      <c r="A77" s="300"/>
      <c r="B77" s="300"/>
      <c r="C77" s="300"/>
      <c r="D77" s="300"/>
      <c r="E77" s="300"/>
      <c r="F77" s="300"/>
      <c r="G77" s="300"/>
    </row>
    <row r="78">
      <c r="A78" s="300"/>
      <c r="B78" s="300"/>
      <c r="C78" s="300"/>
      <c r="D78" s="300"/>
      <c r="E78" s="300"/>
      <c r="F78" s="300"/>
      <c r="G78" s="300"/>
    </row>
    <row r="79">
      <c r="A79" s="300"/>
      <c r="B79" s="300"/>
      <c r="C79" s="300"/>
      <c r="D79" s="300"/>
      <c r="E79" s="300"/>
      <c r="F79" s="300"/>
      <c r="G79" s="300"/>
    </row>
    <row r="80">
      <c r="A80" s="300"/>
      <c r="B80" s="300"/>
      <c r="C80" s="300"/>
      <c r="D80" s="300"/>
      <c r="E80" s="300"/>
      <c r="F80" s="300"/>
      <c r="G80" s="300"/>
    </row>
    <row r="81">
      <c r="A81" s="300"/>
      <c r="B81" s="300"/>
      <c r="C81" s="300"/>
      <c r="D81" s="300"/>
      <c r="E81" s="300"/>
      <c r="F81" s="300"/>
      <c r="G81" s="300"/>
    </row>
    <row r="82">
      <c r="A82" s="300"/>
      <c r="B82" s="300"/>
      <c r="C82" s="300"/>
      <c r="D82" s="300"/>
      <c r="E82" s="300"/>
      <c r="F82" s="300"/>
      <c r="G82" s="300"/>
    </row>
    <row r="83">
      <c r="A83" s="300"/>
      <c r="B83" s="300"/>
      <c r="C83" s="300"/>
      <c r="D83" s="300"/>
      <c r="E83" s="300"/>
      <c r="F83" s="300"/>
      <c r="G83" s="300"/>
    </row>
    <row r="84">
      <c r="A84" s="300"/>
      <c r="B84" s="300"/>
      <c r="C84" s="300"/>
      <c r="D84" s="300"/>
      <c r="E84" s="300"/>
      <c r="F84" s="300"/>
      <c r="G84" s="300"/>
    </row>
    <row r="85">
      <c r="A85" s="300"/>
      <c r="B85" s="300"/>
      <c r="C85" s="300"/>
      <c r="D85" s="300"/>
      <c r="E85" s="300"/>
      <c r="F85" s="300"/>
      <c r="G85" s="300"/>
    </row>
    <row r="86">
      <c r="A86" s="300"/>
      <c r="B86" s="300"/>
      <c r="C86" s="300"/>
      <c r="D86" s="300"/>
      <c r="E86" s="300"/>
      <c r="F86" s="300"/>
      <c r="G86" s="300"/>
    </row>
    <row r="87">
      <c r="A87" s="300"/>
      <c r="B87" s="300"/>
      <c r="C87" s="300"/>
      <c r="D87" s="300"/>
      <c r="E87" s="300"/>
      <c r="F87" s="300"/>
      <c r="G87" s="300"/>
    </row>
    <row r="88">
      <c r="A88" s="300"/>
      <c r="B88" s="300"/>
      <c r="C88" s="300"/>
      <c r="D88" s="300"/>
      <c r="E88" s="300"/>
      <c r="F88" s="300"/>
      <c r="G88" s="300"/>
    </row>
    <row r="89">
      <c r="A89" s="300"/>
      <c r="B89" s="300"/>
      <c r="C89" s="300"/>
      <c r="D89" s="300"/>
      <c r="E89" s="300"/>
      <c r="F89" s="300"/>
      <c r="G89" s="300"/>
    </row>
    <row r="90">
      <c r="A90" s="300"/>
      <c r="B90" s="300"/>
      <c r="C90" s="300"/>
      <c r="D90" s="300"/>
      <c r="E90" s="300"/>
      <c r="F90" s="300"/>
      <c r="G90" s="300"/>
    </row>
    <row r="91">
      <c r="A91" s="300"/>
      <c r="B91" s="300"/>
      <c r="C91" s="300"/>
      <c r="D91" s="300"/>
      <c r="E91" s="300"/>
      <c r="F91" s="300"/>
      <c r="G91" s="300"/>
    </row>
    <row r="92">
      <c r="A92" s="300"/>
      <c r="B92" s="300"/>
      <c r="C92" s="300"/>
      <c r="D92" s="300"/>
      <c r="E92" s="300"/>
      <c r="F92" s="300"/>
      <c r="G92" s="300"/>
    </row>
    <row r="93">
      <c r="A93" s="300"/>
      <c r="B93" s="300"/>
      <c r="C93" s="300"/>
      <c r="D93" s="300"/>
      <c r="E93" s="300"/>
      <c r="F93" s="300"/>
      <c r="G93" s="300"/>
    </row>
    <row r="94">
      <c r="A94" s="300"/>
      <c r="B94" s="300"/>
      <c r="C94" s="300"/>
      <c r="D94" s="300"/>
      <c r="E94" s="300"/>
      <c r="F94" s="300"/>
      <c r="G94" s="300"/>
    </row>
    <row r="95">
      <c r="A95" s="300"/>
      <c r="B95" s="300"/>
      <c r="C95" s="300"/>
      <c r="D95" s="300"/>
      <c r="E95" s="300"/>
      <c r="F95" s="300"/>
      <c r="G95" s="300"/>
    </row>
    <row r="96">
      <c r="A96" s="300"/>
      <c r="B96" s="300"/>
      <c r="C96" s="300"/>
      <c r="D96" s="300"/>
      <c r="E96" s="300"/>
      <c r="F96" s="300"/>
      <c r="G96" s="300"/>
    </row>
    <row r="97">
      <c r="A97" s="300"/>
      <c r="B97" s="300"/>
      <c r="C97" s="300"/>
      <c r="D97" s="300"/>
      <c r="E97" s="300"/>
      <c r="F97" s="300"/>
      <c r="G97" s="300"/>
    </row>
    <row r="98">
      <c r="A98" s="300"/>
      <c r="B98" s="300"/>
      <c r="C98" s="300"/>
      <c r="D98" s="300"/>
      <c r="E98" s="300"/>
      <c r="F98" s="300"/>
      <c r="G98" s="300"/>
    </row>
    <row r="99">
      <c r="A99" s="300"/>
      <c r="B99" s="300"/>
      <c r="C99" s="300"/>
      <c r="D99" s="300"/>
      <c r="E99" s="300"/>
      <c r="F99" s="300"/>
      <c r="G99" s="300"/>
    </row>
    <row r="100">
      <c r="A100" s="300"/>
      <c r="B100" s="300"/>
      <c r="C100" s="300"/>
      <c r="D100" s="300"/>
      <c r="E100" s="300"/>
      <c r="F100" s="300"/>
      <c r="G100" s="300"/>
    </row>
    <row r="101">
      <c r="A101" s="300"/>
      <c r="B101" s="300"/>
      <c r="C101" s="300"/>
      <c r="D101" s="300"/>
      <c r="E101" s="300"/>
      <c r="F101" s="300"/>
      <c r="G101" s="300"/>
    </row>
    <row r="102">
      <c r="A102" s="300"/>
      <c r="B102" s="300"/>
      <c r="C102" s="300"/>
      <c r="D102" s="300"/>
      <c r="E102" s="300"/>
      <c r="F102" s="300"/>
      <c r="G102" s="300"/>
    </row>
    <row r="103">
      <c r="A103" s="300"/>
      <c r="B103" s="300"/>
      <c r="C103" s="300"/>
      <c r="D103" s="300"/>
      <c r="E103" s="300"/>
      <c r="F103" s="300"/>
      <c r="G103" s="300"/>
    </row>
    <row r="104">
      <c r="A104" s="300"/>
      <c r="B104" s="300"/>
      <c r="C104" s="300"/>
      <c r="D104" s="300"/>
      <c r="E104" s="300"/>
      <c r="F104" s="300"/>
      <c r="G104" s="300"/>
    </row>
    <row r="105">
      <c r="A105" s="300"/>
      <c r="B105" s="300"/>
      <c r="C105" s="300"/>
      <c r="D105" s="300"/>
      <c r="E105" s="300"/>
      <c r="F105" s="300"/>
      <c r="G105" s="300"/>
    </row>
    <row r="106">
      <c r="A106" s="300"/>
      <c r="B106" s="300"/>
      <c r="C106" s="300"/>
      <c r="D106" s="300"/>
      <c r="E106" s="300"/>
      <c r="F106" s="300"/>
      <c r="G106" s="300"/>
    </row>
    <row r="107">
      <c r="A107" s="300"/>
      <c r="B107" s="300"/>
      <c r="C107" s="300"/>
      <c r="D107" s="300"/>
      <c r="E107" s="300"/>
      <c r="F107" s="300"/>
      <c r="G107" s="300"/>
    </row>
    <row r="108">
      <c r="A108" s="300"/>
      <c r="B108" s="300"/>
      <c r="C108" s="300"/>
      <c r="D108" s="300"/>
      <c r="E108" s="300"/>
      <c r="F108" s="300"/>
      <c r="G108" s="300"/>
    </row>
    <row r="109">
      <c r="A109" s="300"/>
      <c r="B109" s="300"/>
      <c r="C109" s="300"/>
      <c r="D109" s="300"/>
      <c r="E109" s="300"/>
      <c r="F109" s="300"/>
      <c r="G109" s="300"/>
    </row>
    <row r="110">
      <c r="A110" s="300"/>
      <c r="B110" s="300"/>
      <c r="C110" s="300"/>
      <c r="D110" s="300"/>
      <c r="E110" s="300"/>
      <c r="F110" s="300"/>
      <c r="G110" s="300"/>
    </row>
    <row r="111">
      <c r="A111" s="300"/>
      <c r="B111" s="300"/>
      <c r="C111" s="300"/>
      <c r="D111" s="300"/>
      <c r="E111" s="300"/>
      <c r="F111" s="300"/>
      <c r="G111" s="300"/>
    </row>
    <row r="112">
      <c r="A112" s="300"/>
      <c r="B112" s="300"/>
      <c r="C112" s="300"/>
      <c r="D112" s="300"/>
      <c r="E112" s="300"/>
      <c r="F112" s="300"/>
      <c r="G112" s="300"/>
    </row>
    <row r="113">
      <c r="A113" s="300"/>
      <c r="B113" s="300"/>
      <c r="C113" s="300"/>
      <c r="D113" s="300"/>
      <c r="E113" s="300"/>
      <c r="F113" s="300"/>
      <c r="G113" s="300"/>
    </row>
    <row r="114">
      <c r="A114" s="300"/>
      <c r="B114" s="300"/>
      <c r="C114" s="300"/>
      <c r="D114" s="300"/>
      <c r="E114" s="300"/>
      <c r="F114" s="300"/>
      <c r="G114" s="300"/>
    </row>
    <row r="115">
      <c r="A115" s="300"/>
      <c r="B115" s="300"/>
      <c r="C115" s="300"/>
      <c r="D115" s="300"/>
      <c r="E115" s="300"/>
      <c r="F115" s="300"/>
      <c r="G115" s="300"/>
    </row>
    <row r="116">
      <c r="A116" s="300"/>
      <c r="B116" s="300"/>
      <c r="C116" s="300"/>
      <c r="D116" s="300"/>
      <c r="E116" s="300"/>
      <c r="F116" s="300"/>
      <c r="G116" s="300"/>
    </row>
    <row r="117">
      <c r="A117" s="300"/>
      <c r="B117" s="300"/>
      <c r="C117" s="300"/>
      <c r="D117" s="300"/>
      <c r="E117" s="300"/>
      <c r="F117" s="300"/>
      <c r="G117" s="300"/>
    </row>
    <row r="118">
      <c r="A118" s="300"/>
      <c r="B118" s="300"/>
      <c r="C118" s="300"/>
      <c r="D118" s="300"/>
      <c r="E118" s="300"/>
      <c r="F118" s="300"/>
      <c r="G118" s="300"/>
    </row>
    <row r="119">
      <c r="A119" s="300"/>
      <c r="B119" s="300"/>
      <c r="C119" s="300"/>
      <c r="D119" s="300"/>
      <c r="E119" s="300"/>
      <c r="F119" s="300"/>
      <c r="G119" s="300"/>
    </row>
    <row r="120">
      <c r="A120" s="300"/>
      <c r="B120" s="300"/>
      <c r="C120" s="300"/>
      <c r="D120" s="300"/>
      <c r="E120" s="300"/>
      <c r="F120" s="300"/>
      <c r="G120" s="300"/>
    </row>
    <row r="121">
      <c r="A121" s="300"/>
      <c r="B121" s="300"/>
      <c r="C121" s="300"/>
      <c r="D121" s="300"/>
      <c r="E121" s="300"/>
      <c r="F121" s="300"/>
      <c r="G121" s="300"/>
    </row>
    <row r="122">
      <c r="A122" s="300"/>
      <c r="B122" s="300"/>
      <c r="C122" s="300"/>
      <c r="D122" s="300"/>
      <c r="E122" s="300"/>
      <c r="F122" s="300"/>
      <c r="G122" s="300"/>
    </row>
    <row r="123">
      <c r="A123" s="300"/>
      <c r="B123" s="300"/>
      <c r="C123" s="300"/>
      <c r="D123" s="300"/>
      <c r="E123" s="300"/>
      <c r="F123" s="300"/>
      <c r="G123" s="300"/>
    </row>
    <row r="124">
      <c r="A124" s="300"/>
      <c r="B124" s="300"/>
      <c r="C124" s="300"/>
      <c r="D124" s="300"/>
      <c r="E124" s="300"/>
      <c r="F124" s="300"/>
      <c r="G124" s="300"/>
    </row>
    <row r="125">
      <c r="A125" s="300"/>
      <c r="B125" s="300"/>
      <c r="C125" s="300"/>
      <c r="D125" s="300"/>
      <c r="E125" s="300"/>
      <c r="F125" s="300"/>
      <c r="G125" s="300"/>
    </row>
    <row r="126">
      <c r="A126" s="300"/>
      <c r="B126" s="300"/>
      <c r="C126" s="300"/>
      <c r="D126" s="300"/>
      <c r="E126" s="300"/>
      <c r="F126" s="300"/>
      <c r="G126" s="300"/>
    </row>
    <row r="127">
      <c r="A127" s="300"/>
      <c r="B127" s="300"/>
      <c r="C127" s="300"/>
      <c r="D127" s="300"/>
      <c r="E127" s="300"/>
      <c r="F127" s="300"/>
      <c r="G127" s="300"/>
    </row>
    <row r="128">
      <c r="A128" s="300"/>
      <c r="B128" s="300"/>
      <c r="C128" s="300"/>
      <c r="D128" s="300"/>
      <c r="E128" s="300"/>
      <c r="F128" s="300"/>
      <c r="G128" s="300"/>
    </row>
    <row r="129">
      <c r="A129" s="300"/>
      <c r="B129" s="300"/>
      <c r="C129" s="300"/>
      <c r="D129" s="300"/>
      <c r="E129" s="300"/>
      <c r="F129" s="300"/>
      <c r="G129" s="300"/>
    </row>
    <row r="130">
      <c r="A130" s="300"/>
      <c r="B130" s="300"/>
      <c r="C130" s="300"/>
      <c r="D130" s="300"/>
      <c r="E130" s="300"/>
      <c r="F130" s="300"/>
      <c r="G130" s="300"/>
    </row>
    <row r="131">
      <c r="A131" s="300"/>
      <c r="B131" s="300"/>
      <c r="C131" s="300"/>
      <c r="D131" s="300"/>
      <c r="E131" s="300"/>
      <c r="F131" s="300"/>
      <c r="G131" s="300"/>
    </row>
    <row r="132">
      <c r="A132" s="300"/>
      <c r="B132" s="300"/>
      <c r="C132" s="300"/>
      <c r="D132" s="300"/>
      <c r="E132" s="300"/>
      <c r="F132" s="300"/>
      <c r="G132" s="300"/>
    </row>
    <row r="133">
      <c r="A133" s="300"/>
      <c r="B133" s="300"/>
      <c r="C133" s="300"/>
      <c r="D133" s="300"/>
      <c r="E133" s="300"/>
      <c r="F133" s="300"/>
      <c r="G133" s="300"/>
    </row>
    <row r="134">
      <c r="A134" s="300"/>
      <c r="B134" s="300"/>
      <c r="C134" s="300"/>
      <c r="D134" s="300"/>
      <c r="E134" s="300"/>
      <c r="F134" s="300"/>
      <c r="G134" s="300"/>
    </row>
    <row r="135">
      <c r="A135" s="300"/>
      <c r="B135" s="300"/>
      <c r="C135" s="300"/>
      <c r="D135" s="300"/>
      <c r="E135" s="300"/>
      <c r="F135" s="300"/>
      <c r="G135" s="300"/>
    </row>
    <row r="136">
      <c r="A136" s="300"/>
      <c r="B136" s="300"/>
      <c r="C136" s="300"/>
      <c r="D136" s="300"/>
      <c r="E136" s="300"/>
      <c r="F136" s="300"/>
      <c r="G136" s="300"/>
    </row>
    <row r="137">
      <c r="A137" s="300"/>
      <c r="B137" s="300"/>
      <c r="C137" s="300"/>
      <c r="D137" s="300"/>
      <c r="E137" s="300"/>
      <c r="F137" s="300"/>
      <c r="G137" s="300"/>
    </row>
    <row r="138">
      <c r="A138" s="300"/>
      <c r="B138" s="300"/>
      <c r="C138" s="300"/>
      <c r="D138" s="300"/>
      <c r="E138" s="300"/>
      <c r="F138" s="300"/>
      <c r="G138" s="300"/>
    </row>
    <row r="139">
      <c r="A139" s="300"/>
      <c r="B139" s="300"/>
      <c r="C139" s="300"/>
      <c r="D139" s="300"/>
      <c r="E139" s="300"/>
      <c r="F139" s="300"/>
      <c r="G139" s="300"/>
    </row>
    <row r="140">
      <c r="A140" s="300"/>
      <c r="B140" s="300"/>
      <c r="C140" s="300"/>
      <c r="D140" s="300"/>
      <c r="E140" s="300"/>
      <c r="F140" s="300"/>
      <c r="G140" s="300"/>
    </row>
    <row r="141">
      <c r="A141" s="300"/>
      <c r="B141" s="300"/>
      <c r="C141" s="300"/>
      <c r="D141" s="300"/>
      <c r="E141" s="300"/>
      <c r="F141" s="300"/>
      <c r="G141" s="300"/>
    </row>
    <row r="142">
      <c r="A142" s="300"/>
      <c r="B142" s="300"/>
      <c r="C142" s="300"/>
      <c r="D142" s="300"/>
      <c r="E142" s="300"/>
      <c r="F142" s="300"/>
      <c r="G142" s="300"/>
    </row>
    <row r="143">
      <c r="A143" s="300"/>
      <c r="B143" s="300"/>
      <c r="C143" s="300"/>
      <c r="D143" s="300"/>
      <c r="E143" s="300"/>
      <c r="F143" s="300"/>
      <c r="G143" s="300"/>
    </row>
    <row r="144">
      <c r="A144" s="300"/>
      <c r="B144" s="300"/>
      <c r="C144" s="300"/>
      <c r="D144" s="300"/>
      <c r="E144" s="300"/>
      <c r="F144" s="300"/>
      <c r="G144" s="300"/>
    </row>
    <row r="145">
      <c r="A145" s="300"/>
      <c r="B145" s="300"/>
      <c r="C145" s="300"/>
      <c r="D145" s="300"/>
      <c r="E145" s="300"/>
      <c r="F145" s="300"/>
      <c r="G145" s="300"/>
    </row>
    <row r="146">
      <c r="A146" s="300"/>
      <c r="B146" s="300"/>
      <c r="C146" s="300"/>
      <c r="D146" s="300"/>
      <c r="E146" s="300"/>
      <c r="F146" s="300"/>
      <c r="G146" s="300"/>
    </row>
    <row r="147">
      <c r="A147" s="300"/>
      <c r="B147" s="300"/>
      <c r="C147" s="300"/>
      <c r="D147" s="300"/>
      <c r="E147" s="300"/>
      <c r="F147" s="300"/>
      <c r="G147" s="300"/>
    </row>
    <row r="148">
      <c r="A148" s="300"/>
      <c r="B148" s="300"/>
      <c r="C148" s="300"/>
      <c r="D148" s="300"/>
      <c r="E148" s="300"/>
      <c r="F148" s="300"/>
      <c r="G148" s="300"/>
    </row>
    <row r="149">
      <c r="A149" s="300"/>
      <c r="B149" s="300"/>
      <c r="C149" s="300"/>
      <c r="D149" s="300"/>
      <c r="E149" s="300"/>
      <c r="F149" s="300"/>
      <c r="G149" s="300"/>
    </row>
    <row r="150">
      <c r="A150" s="300"/>
      <c r="B150" s="300"/>
      <c r="C150" s="300"/>
      <c r="D150" s="300"/>
      <c r="E150" s="300"/>
      <c r="F150" s="300"/>
      <c r="G150" s="300"/>
    </row>
    <row r="151">
      <c r="A151" s="300"/>
      <c r="B151" s="300"/>
      <c r="C151" s="300"/>
      <c r="D151" s="300"/>
      <c r="E151" s="300"/>
      <c r="F151" s="300"/>
      <c r="G151" s="300"/>
    </row>
    <row r="152">
      <c r="A152" s="300"/>
      <c r="B152" s="300"/>
      <c r="C152" s="300"/>
      <c r="D152" s="300"/>
      <c r="E152" s="300"/>
      <c r="F152" s="300"/>
      <c r="G152" s="300"/>
    </row>
    <row r="153">
      <c r="A153" s="300"/>
      <c r="B153" s="300"/>
      <c r="C153" s="300"/>
      <c r="D153" s="300"/>
      <c r="E153" s="300"/>
      <c r="F153" s="300"/>
      <c r="G153" s="300"/>
    </row>
    <row r="154">
      <c r="A154" s="300"/>
      <c r="B154" s="300"/>
      <c r="C154" s="300"/>
      <c r="D154" s="300"/>
      <c r="E154" s="300"/>
      <c r="F154" s="300"/>
      <c r="G154" s="300"/>
    </row>
    <row r="155">
      <c r="A155" s="300"/>
      <c r="B155" s="300"/>
      <c r="C155" s="300"/>
      <c r="D155" s="300"/>
      <c r="E155" s="300"/>
      <c r="F155" s="300"/>
      <c r="G155" s="300"/>
    </row>
    <row r="156">
      <c r="A156" s="300"/>
      <c r="B156" s="300"/>
      <c r="C156" s="300"/>
      <c r="D156" s="300"/>
      <c r="E156" s="300"/>
      <c r="F156" s="300"/>
      <c r="G156" s="300"/>
    </row>
    <row r="157">
      <c r="A157" s="300"/>
      <c r="B157" s="300"/>
      <c r="C157" s="300"/>
      <c r="D157" s="300"/>
      <c r="E157" s="300"/>
      <c r="F157" s="300"/>
      <c r="G157" s="300"/>
    </row>
    <row r="158">
      <c r="A158" s="300"/>
      <c r="B158" s="300"/>
      <c r="C158" s="300"/>
      <c r="D158" s="300"/>
      <c r="E158" s="300"/>
      <c r="F158" s="300"/>
      <c r="G158" s="300"/>
    </row>
    <row r="159">
      <c r="A159" s="300"/>
      <c r="B159" s="300"/>
      <c r="C159" s="300"/>
      <c r="D159" s="300"/>
      <c r="E159" s="300"/>
      <c r="F159" s="300"/>
      <c r="G159" s="300"/>
    </row>
    <row r="160">
      <c r="A160" s="300"/>
      <c r="B160" s="300"/>
      <c r="C160" s="300"/>
      <c r="D160" s="300"/>
      <c r="E160" s="300"/>
      <c r="F160" s="300"/>
      <c r="G160" s="300"/>
    </row>
    <row r="161">
      <c r="A161" s="300"/>
      <c r="B161" s="300"/>
      <c r="C161" s="300"/>
      <c r="D161" s="300"/>
      <c r="E161" s="300"/>
      <c r="F161" s="300"/>
      <c r="G161" s="300"/>
    </row>
    <row r="162">
      <c r="A162" s="300"/>
      <c r="B162" s="300"/>
      <c r="C162" s="300"/>
      <c r="D162" s="300"/>
      <c r="E162" s="300"/>
      <c r="F162" s="300"/>
      <c r="G162" s="300"/>
    </row>
    <row r="163">
      <c r="A163" s="300"/>
      <c r="B163" s="300"/>
      <c r="C163" s="300"/>
      <c r="D163" s="300"/>
      <c r="E163" s="300"/>
      <c r="F163" s="300"/>
      <c r="G163" s="300"/>
    </row>
    <row r="164">
      <c r="A164" s="300"/>
      <c r="B164" s="300"/>
      <c r="C164" s="300"/>
      <c r="D164" s="300"/>
      <c r="E164" s="300"/>
      <c r="F164" s="300"/>
      <c r="G164" s="300"/>
    </row>
    <row r="165">
      <c r="A165" s="300"/>
      <c r="B165" s="300"/>
      <c r="C165" s="300"/>
      <c r="D165" s="300"/>
      <c r="E165" s="300"/>
      <c r="F165" s="300"/>
      <c r="G165" s="300"/>
    </row>
    <row r="166">
      <c r="A166" s="300"/>
      <c r="B166" s="300"/>
      <c r="C166" s="300"/>
      <c r="D166" s="300"/>
      <c r="E166" s="300"/>
      <c r="F166" s="300"/>
      <c r="G166" s="300"/>
    </row>
    <row r="167">
      <c r="A167" s="300"/>
      <c r="B167" s="300"/>
      <c r="C167" s="300"/>
      <c r="D167" s="300"/>
      <c r="E167" s="300"/>
      <c r="F167" s="300"/>
      <c r="G167" s="300"/>
    </row>
    <row r="168">
      <c r="A168" s="300"/>
      <c r="B168" s="300"/>
      <c r="C168" s="300"/>
      <c r="D168" s="300"/>
      <c r="E168" s="300"/>
      <c r="F168" s="300"/>
      <c r="G168" s="300"/>
    </row>
    <row r="169">
      <c r="A169" s="300"/>
      <c r="B169" s="300"/>
      <c r="C169" s="300"/>
      <c r="D169" s="300"/>
      <c r="E169" s="300"/>
      <c r="F169" s="300"/>
      <c r="G169" s="300"/>
    </row>
    <row r="170">
      <c r="A170" s="300"/>
      <c r="B170" s="300"/>
      <c r="C170" s="300"/>
      <c r="D170" s="300"/>
      <c r="E170" s="300"/>
      <c r="F170" s="300"/>
      <c r="G170" s="300"/>
    </row>
    <row r="171">
      <c r="A171" s="300"/>
      <c r="B171" s="300"/>
      <c r="C171" s="300"/>
      <c r="D171" s="300"/>
      <c r="E171" s="300"/>
      <c r="F171" s="300"/>
      <c r="G171" s="300"/>
    </row>
    <row r="172">
      <c r="A172" s="300"/>
      <c r="B172" s="300"/>
      <c r="C172" s="300"/>
      <c r="D172" s="300"/>
      <c r="E172" s="300"/>
      <c r="F172" s="300"/>
      <c r="G172" s="300"/>
    </row>
    <row r="173">
      <c r="A173" s="300"/>
      <c r="B173" s="300"/>
      <c r="C173" s="300"/>
      <c r="D173" s="300"/>
      <c r="E173" s="300"/>
      <c r="F173" s="300"/>
      <c r="G173" s="300"/>
    </row>
    <row r="174">
      <c r="A174" s="300"/>
      <c r="B174" s="300"/>
      <c r="C174" s="300"/>
      <c r="D174" s="300"/>
      <c r="E174" s="300"/>
      <c r="F174" s="300"/>
      <c r="G174" s="300"/>
    </row>
    <row r="175">
      <c r="A175" s="300"/>
      <c r="B175" s="300"/>
      <c r="C175" s="300"/>
      <c r="D175" s="300"/>
      <c r="E175" s="300"/>
      <c r="F175" s="300"/>
      <c r="G175" s="300"/>
    </row>
    <row r="176">
      <c r="A176" s="300"/>
      <c r="B176" s="300"/>
      <c r="C176" s="300"/>
      <c r="D176" s="300"/>
      <c r="E176" s="300"/>
      <c r="F176" s="300"/>
      <c r="G176" s="300"/>
    </row>
    <row r="177">
      <c r="A177" s="300"/>
      <c r="B177" s="300"/>
      <c r="C177" s="300"/>
      <c r="D177" s="300"/>
      <c r="E177" s="300"/>
      <c r="F177" s="300"/>
      <c r="G177" s="300"/>
    </row>
    <row r="178">
      <c r="A178" s="300"/>
      <c r="B178" s="300"/>
      <c r="C178" s="300"/>
      <c r="D178" s="300"/>
      <c r="E178" s="300"/>
      <c r="F178" s="300"/>
      <c r="G178" s="300"/>
    </row>
    <row r="179">
      <c r="A179" s="300"/>
      <c r="B179" s="300"/>
      <c r="C179" s="300"/>
      <c r="D179" s="300"/>
      <c r="E179" s="300"/>
      <c r="F179" s="300"/>
      <c r="G179" s="300"/>
    </row>
    <row r="180">
      <c r="A180" s="300"/>
      <c r="B180" s="300"/>
      <c r="C180" s="300"/>
      <c r="D180" s="300"/>
      <c r="E180" s="300"/>
      <c r="F180" s="300"/>
      <c r="G180" s="300"/>
    </row>
    <row r="181">
      <c r="A181" s="300"/>
      <c r="B181" s="300"/>
      <c r="C181" s="300"/>
      <c r="D181" s="300"/>
      <c r="E181" s="300"/>
      <c r="F181" s="300"/>
      <c r="G181" s="300"/>
    </row>
    <row r="182">
      <c r="A182" s="300"/>
      <c r="B182" s="300"/>
      <c r="C182" s="300"/>
      <c r="D182" s="300"/>
      <c r="E182" s="300"/>
      <c r="F182" s="300"/>
      <c r="G182" s="300"/>
    </row>
    <row r="183">
      <c r="A183" s="300"/>
      <c r="B183" s="300"/>
      <c r="C183" s="300"/>
      <c r="D183" s="300"/>
      <c r="E183" s="300"/>
      <c r="F183" s="300"/>
      <c r="G183" s="300"/>
    </row>
    <row r="184">
      <c r="A184" s="300"/>
      <c r="B184" s="300"/>
      <c r="C184" s="300"/>
      <c r="D184" s="300"/>
      <c r="E184" s="300"/>
      <c r="F184" s="300"/>
      <c r="G184" s="300"/>
    </row>
    <row r="185">
      <c r="A185" s="300"/>
      <c r="B185" s="300"/>
      <c r="C185" s="300"/>
      <c r="D185" s="300"/>
      <c r="E185" s="300"/>
      <c r="F185" s="300"/>
      <c r="G185" s="300"/>
    </row>
    <row r="186">
      <c r="A186" s="300"/>
      <c r="B186" s="300"/>
      <c r="C186" s="300"/>
      <c r="D186" s="300"/>
      <c r="E186" s="300"/>
      <c r="F186" s="300"/>
      <c r="G186" s="300"/>
    </row>
    <row r="187">
      <c r="A187" s="300"/>
      <c r="B187" s="300"/>
      <c r="C187" s="300"/>
      <c r="D187" s="300"/>
      <c r="E187" s="300"/>
      <c r="F187" s="300"/>
      <c r="G187" s="300"/>
    </row>
    <row r="188">
      <c r="A188" s="300"/>
      <c r="B188" s="300"/>
      <c r="C188" s="300"/>
      <c r="D188" s="300"/>
      <c r="E188" s="300"/>
      <c r="F188" s="300"/>
      <c r="G188" s="300"/>
    </row>
    <row r="189">
      <c r="A189" s="300"/>
      <c r="B189" s="300"/>
      <c r="C189" s="300"/>
      <c r="D189" s="300"/>
      <c r="E189" s="300"/>
      <c r="F189" s="300"/>
      <c r="G189" s="300"/>
    </row>
    <row r="190">
      <c r="A190" s="300"/>
      <c r="B190" s="300"/>
      <c r="C190" s="300"/>
      <c r="D190" s="300"/>
      <c r="E190" s="300"/>
      <c r="F190" s="300"/>
      <c r="G190" s="300"/>
    </row>
    <row r="191">
      <c r="A191" s="300"/>
      <c r="B191" s="300"/>
      <c r="C191" s="300"/>
      <c r="D191" s="300"/>
      <c r="E191" s="300"/>
      <c r="F191" s="300"/>
      <c r="G191" s="300"/>
    </row>
    <row r="192">
      <c r="A192" s="300"/>
      <c r="B192" s="300"/>
      <c r="C192" s="300"/>
      <c r="D192" s="300"/>
      <c r="E192" s="300"/>
      <c r="F192" s="300"/>
      <c r="G192" s="300"/>
    </row>
    <row r="193">
      <c r="A193" s="300"/>
      <c r="B193" s="300"/>
      <c r="C193" s="300"/>
      <c r="D193" s="300"/>
      <c r="E193" s="300"/>
      <c r="F193" s="300"/>
      <c r="G193" s="300"/>
    </row>
    <row r="194">
      <c r="A194" s="300"/>
      <c r="B194" s="300"/>
      <c r="C194" s="300"/>
      <c r="D194" s="300"/>
      <c r="E194" s="300"/>
      <c r="F194" s="300"/>
      <c r="G194" s="300"/>
    </row>
    <row r="195">
      <c r="A195" s="300"/>
      <c r="B195" s="300"/>
      <c r="C195" s="300"/>
      <c r="D195" s="300"/>
      <c r="E195" s="300"/>
      <c r="F195" s="300"/>
      <c r="G195" s="300"/>
    </row>
    <row r="196">
      <c r="A196" s="300"/>
      <c r="B196" s="300"/>
      <c r="C196" s="300"/>
      <c r="D196" s="300"/>
      <c r="E196" s="300"/>
      <c r="F196" s="300"/>
      <c r="G196" s="300"/>
    </row>
    <row r="197">
      <c r="A197" s="300"/>
      <c r="B197" s="300"/>
      <c r="C197" s="300"/>
      <c r="D197" s="300"/>
      <c r="E197" s="300"/>
      <c r="F197" s="300"/>
      <c r="G197" s="300"/>
    </row>
    <row r="198">
      <c r="A198" s="300"/>
      <c r="B198" s="300"/>
      <c r="C198" s="300"/>
      <c r="D198" s="300"/>
      <c r="E198" s="300"/>
      <c r="F198" s="300"/>
      <c r="G198" s="300"/>
    </row>
    <row r="199">
      <c r="A199" s="300"/>
      <c r="B199" s="300"/>
      <c r="C199" s="300"/>
      <c r="D199" s="300"/>
      <c r="E199" s="300"/>
      <c r="F199" s="300"/>
      <c r="G199" s="300"/>
    </row>
    <row r="200">
      <c r="A200" s="300"/>
      <c r="B200" s="300"/>
      <c r="C200" s="300"/>
      <c r="D200" s="300"/>
      <c r="E200" s="300"/>
      <c r="F200" s="300"/>
      <c r="G200" s="300"/>
    </row>
    <row r="201">
      <c r="A201" s="300"/>
      <c r="B201" s="300"/>
      <c r="C201" s="300"/>
      <c r="D201" s="300"/>
      <c r="E201" s="300"/>
      <c r="F201" s="300"/>
      <c r="G201" s="300"/>
    </row>
    <row r="202">
      <c r="A202" s="300"/>
      <c r="B202" s="300"/>
      <c r="C202" s="300"/>
      <c r="D202" s="300"/>
      <c r="E202" s="300"/>
      <c r="F202" s="300"/>
      <c r="G202" s="300"/>
    </row>
    <row r="203">
      <c r="A203" s="300"/>
      <c r="B203" s="300"/>
      <c r="C203" s="300"/>
      <c r="D203" s="300"/>
      <c r="E203" s="300"/>
      <c r="F203" s="300"/>
      <c r="G203" s="300"/>
    </row>
    <row r="204">
      <c r="A204" s="300"/>
      <c r="B204" s="300"/>
      <c r="C204" s="300"/>
      <c r="D204" s="300"/>
      <c r="E204" s="300"/>
      <c r="F204" s="300"/>
      <c r="G204" s="300"/>
    </row>
    <row r="205">
      <c r="A205" s="300"/>
      <c r="B205" s="300"/>
      <c r="C205" s="300"/>
      <c r="D205" s="300"/>
      <c r="E205" s="300"/>
      <c r="F205" s="300"/>
      <c r="G205" s="300"/>
    </row>
    <row r="206">
      <c r="A206" s="300"/>
      <c r="B206" s="300"/>
      <c r="C206" s="300"/>
      <c r="D206" s="300"/>
      <c r="E206" s="300"/>
      <c r="F206" s="300"/>
      <c r="G206" s="300"/>
    </row>
    <row r="207">
      <c r="A207" s="300"/>
      <c r="B207" s="300"/>
      <c r="C207" s="300"/>
      <c r="D207" s="300"/>
      <c r="E207" s="300"/>
      <c r="F207" s="300"/>
      <c r="G207" s="300"/>
    </row>
    <row r="208">
      <c r="A208" s="300"/>
      <c r="B208" s="300"/>
      <c r="C208" s="300"/>
      <c r="D208" s="300"/>
      <c r="E208" s="300"/>
      <c r="F208" s="300"/>
      <c r="G208" s="300"/>
    </row>
    <row r="209">
      <c r="A209" s="300"/>
      <c r="B209" s="300"/>
      <c r="C209" s="300"/>
      <c r="D209" s="300"/>
      <c r="E209" s="300"/>
      <c r="F209" s="300"/>
      <c r="G209" s="300"/>
    </row>
    <row r="210">
      <c r="A210" s="300"/>
      <c r="B210" s="300"/>
      <c r="C210" s="300"/>
      <c r="D210" s="300"/>
      <c r="E210" s="300"/>
      <c r="F210" s="300"/>
      <c r="G210" s="300"/>
    </row>
    <row r="211">
      <c r="A211" s="300"/>
      <c r="B211" s="300"/>
      <c r="C211" s="300"/>
      <c r="D211" s="300"/>
      <c r="E211" s="300"/>
      <c r="F211" s="300"/>
      <c r="G211" s="300"/>
    </row>
    <row r="212">
      <c r="A212" s="300"/>
      <c r="B212" s="300"/>
      <c r="C212" s="300"/>
      <c r="D212" s="300"/>
      <c r="E212" s="300"/>
      <c r="F212" s="300"/>
      <c r="G212" s="300"/>
    </row>
    <row r="213">
      <c r="A213" s="300"/>
      <c r="B213" s="300"/>
      <c r="C213" s="300"/>
      <c r="D213" s="300"/>
      <c r="E213" s="300"/>
      <c r="F213" s="300"/>
      <c r="G213" s="300"/>
    </row>
    <row r="214">
      <c r="A214" s="300"/>
      <c r="B214" s="300"/>
      <c r="C214" s="300"/>
      <c r="D214" s="300"/>
      <c r="E214" s="300"/>
      <c r="F214" s="300"/>
      <c r="G214" s="300"/>
    </row>
    <row r="215">
      <c r="A215" s="300"/>
      <c r="B215" s="300"/>
      <c r="C215" s="300"/>
      <c r="D215" s="300"/>
      <c r="E215" s="300"/>
      <c r="F215" s="300"/>
      <c r="G215" s="300"/>
    </row>
    <row r="216">
      <c r="A216" s="300"/>
      <c r="B216" s="300"/>
      <c r="C216" s="300"/>
      <c r="D216" s="300"/>
      <c r="E216" s="300"/>
      <c r="F216" s="300"/>
      <c r="G216" s="300"/>
    </row>
    <row r="217">
      <c r="A217" s="300"/>
      <c r="B217" s="300"/>
      <c r="C217" s="300"/>
      <c r="D217" s="300"/>
      <c r="E217" s="300"/>
      <c r="F217" s="300"/>
      <c r="G217" s="300"/>
    </row>
    <row r="218">
      <c r="A218" s="300"/>
      <c r="B218" s="300"/>
      <c r="C218" s="300"/>
      <c r="D218" s="300"/>
      <c r="E218" s="300"/>
      <c r="F218" s="300"/>
      <c r="G218" s="300"/>
    </row>
    <row r="219">
      <c r="A219" s="300"/>
      <c r="B219" s="300"/>
      <c r="C219" s="300"/>
      <c r="D219" s="300"/>
      <c r="E219" s="300"/>
      <c r="F219" s="300"/>
      <c r="G219" s="300"/>
    </row>
    <row r="220">
      <c r="A220" s="300"/>
      <c r="B220" s="300"/>
      <c r="C220" s="300"/>
      <c r="D220" s="300"/>
      <c r="E220" s="300"/>
      <c r="F220" s="300"/>
      <c r="G220" s="300"/>
    </row>
    <row r="221">
      <c r="A221" s="300"/>
      <c r="B221" s="300"/>
      <c r="C221" s="300"/>
      <c r="D221" s="300"/>
      <c r="E221" s="300"/>
      <c r="F221" s="300"/>
      <c r="G221" s="300"/>
    </row>
    <row r="222">
      <c r="A222" s="300"/>
      <c r="B222" s="300"/>
      <c r="C222" s="300"/>
      <c r="D222" s="300"/>
      <c r="E222" s="300"/>
      <c r="F222" s="300"/>
      <c r="G222" s="300"/>
    </row>
    <row r="223">
      <c r="A223" s="300"/>
      <c r="B223" s="300"/>
      <c r="C223" s="300"/>
      <c r="D223" s="300"/>
      <c r="E223" s="300"/>
      <c r="F223" s="300"/>
      <c r="G223" s="300"/>
    </row>
    <row r="224">
      <c r="A224" s="300"/>
      <c r="B224" s="300"/>
      <c r="C224" s="300"/>
      <c r="D224" s="300"/>
      <c r="E224" s="300"/>
      <c r="F224" s="300"/>
      <c r="G224" s="300"/>
    </row>
    <row r="225">
      <c r="A225" s="300"/>
      <c r="B225" s="300"/>
      <c r="C225" s="300"/>
      <c r="D225" s="300"/>
      <c r="E225" s="300"/>
      <c r="F225" s="300"/>
      <c r="G225" s="300"/>
    </row>
    <row r="226">
      <c r="A226" s="300"/>
      <c r="B226" s="300"/>
      <c r="C226" s="300"/>
      <c r="D226" s="300"/>
      <c r="E226" s="300"/>
      <c r="F226" s="300"/>
      <c r="G226" s="300"/>
    </row>
    <row r="227">
      <c r="A227" s="300"/>
      <c r="B227" s="300"/>
      <c r="C227" s="300"/>
      <c r="D227" s="300"/>
      <c r="E227" s="300"/>
      <c r="F227" s="300"/>
      <c r="G227" s="300"/>
    </row>
    <row r="228">
      <c r="A228" s="300"/>
      <c r="B228" s="300"/>
      <c r="C228" s="300"/>
      <c r="D228" s="300"/>
      <c r="E228" s="300"/>
      <c r="F228" s="300"/>
      <c r="G228" s="300"/>
    </row>
    <row r="229">
      <c r="A229" s="300"/>
      <c r="B229" s="300"/>
      <c r="C229" s="300"/>
      <c r="D229" s="300"/>
      <c r="E229" s="300"/>
      <c r="F229" s="300"/>
      <c r="G229" s="300"/>
    </row>
    <row r="230">
      <c r="A230" s="300"/>
      <c r="B230" s="300"/>
      <c r="C230" s="300"/>
      <c r="D230" s="300"/>
      <c r="E230" s="300"/>
      <c r="F230" s="300"/>
      <c r="G230" s="300"/>
    </row>
    <row r="231">
      <c r="A231" s="300"/>
      <c r="B231" s="300"/>
      <c r="C231" s="300"/>
      <c r="D231" s="300"/>
      <c r="E231" s="300"/>
      <c r="F231" s="300"/>
      <c r="G231" s="300"/>
    </row>
    <row r="232">
      <c r="A232" s="300"/>
      <c r="B232" s="300"/>
      <c r="C232" s="300"/>
      <c r="D232" s="300"/>
      <c r="E232" s="300"/>
      <c r="F232" s="300"/>
      <c r="G232" s="300"/>
    </row>
    <row r="233">
      <c r="A233" s="300"/>
      <c r="B233" s="300"/>
      <c r="C233" s="300"/>
      <c r="D233" s="300"/>
      <c r="E233" s="300"/>
      <c r="F233" s="300"/>
      <c r="G233" s="300"/>
    </row>
    <row r="234">
      <c r="A234" s="300"/>
      <c r="B234" s="300"/>
      <c r="C234" s="300"/>
      <c r="D234" s="300"/>
      <c r="E234" s="300"/>
      <c r="F234" s="300"/>
      <c r="G234" s="300"/>
    </row>
    <row r="235">
      <c r="A235" s="300"/>
      <c r="B235" s="300"/>
      <c r="C235" s="300"/>
      <c r="D235" s="300"/>
      <c r="E235" s="300"/>
      <c r="F235" s="300"/>
      <c r="G235" s="300"/>
    </row>
    <row r="236">
      <c r="A236" s="300"/>
      <c r="B236" s="300"/>
      <c r="C236" s="300"/>
      <c r="D236" s="300"/>
      <c r="E236" s="300"/>
      <c r="F236" s="300"/>
      <c r="G236" s="300"/>
    </row>
    <row r="237">
      <c r="A237" s="300"/>
      <c r="B237" s="300"/>
      <c r="C237" s="300"/>
      <c r="D237" s="300"/>
      <c r="E237" s="300"/>
      <c r="F237" s="300"/>
      <c r="G237" s="300"/>
    </row>
    <row r="238">
      <c r="A238" s="300"/>
      <c r="B238" s="300"/>
      <c r="C238" s="300"/>
      <c r="D238" s="300"/>
      <c r="E238" s="300"/>
      <c r="F238" s="300"/>
      <c r="G238" s="300"/>
    </row>
    <row r="239">
      <c r="A239" s="300"/>
      <c r="B239" s="300"/>
      <c r="C239" s="300"/>
      <c r="D239" s="300"/>
      <c r="E239" s="300"/>
      <c r="F239" s="300"/>
      <c r="G239" s="300"/>
    </row>
    <row r="240">
      <c r="A240" s="300"/>
      <c r="B240" s="300"/>
      <c r="C240" s="300"/>
      <c r="D240" s="300"/>
      <c r="E240" s="300"/>
      <c r="F240" s="300"/>
      <c r="G240" s="300"/>
    </row>
    <row r="241">
      <c r="A241" s="300"/>
      <c r="B241" s="300"/>
      <c r="C241" s="300"/>
      <c r="D241" s="300"/>
      <c r="E241" s="300"/>
      <c r="F241" s="300"/>
      <c r="G241" s="300"/>
    </row>
    <row r="242">
      <c r="A242" s="300"/>
      <c r="B242" s="300"/>
      <c r="C242" s="300"/>
      <c r="D242" s="300"/>
      <c r="E242" s="300"/>
      <c r="F242" s="300"/>
      <c r="G242" s="300"/>
    </row>
    <row r="243">
      <c r="A243" s="300"/>
      <c r="B243" s="300"/>
      <c r="C243" s="300"/>
      <c r="D243" s="300"/>
      <c r="E243" s="300"/>
      <c r="F243" s="300"/>
      <c r="G243" s="300"/>
    </row>
    <row r="244">
      <c r="A244" s="300"/>
      <c r="B244" s="300"/>
      <c r="C244" s="300"/>
      <c r="D244" s="300"/>
      <c r="E244" s="300"/>
      <c r="F244" s="300"/>
      <c r="G244" s="300"/>
    </row>
    <row r="245">
      <c r="A245" s="300"/>
      <c r="B245" s="300"/>
      <c r="C245" s="300"/>
      <c r="D245" s="300"/>
      <c r="E245" s="300"/>
      <c r="F245" s="300"/>
      <c r="G245" s="300"/>
    </row>
    <row r="246">
      <c r="A246" s="300"/>
      <c r="B246" s="300"/>
      <c r="C246" s="300"/>
      <c r="D246" s="300"/>
      <c r="E246" s="300"/>
      <c r="F246" s="300"/>
      <c r="G246" s="300"/>
    </row>
    <row r="247">
      <c r="A247" s="300"/>
      <c r="B247" s="300"/>
      <c r="C247" s="300"/>
      <c r="D247" s="300"/>
      <c r="E247" s="300"/>
      <c r="F247" s="300"/>
      <c r="G247" s="300"/>
    </row>
    <row r="248">
      <c r="A248" s="300"/>
      <c r="B248" s="300"/>
      <c r="C248" s="300"/>
      <c r="D248" s="300"/>
      <c r="E248" s="300"/>
      <c r="F248" s="300"/>
      <c r="G248" s="300"/>
    </row>
    <row r="249">
      <c r="A249" s="300"/>
      <c r="B249" s="300"/>
      <c r="C249" s="300"/>
      <c r="D249" s="300"/>
      <c r="E249" s="300"/>
      <c r="F249" s="300"/>
      <c r="G249" s="300"/>
    </row>
    <row r="250">
      <c r="A250" s="300"/>
      <c r="B250" s="300"/>
      <c r="C250" s="300"/>
      <c r="D250" s="300"/>
      <c r="E250" s="300"/>
      <c r="F250" s="300"/>
      <c r="G250" s="300"/>
    </row>
    <row r="251">
      <c r="A251" s="300"/>
      <c r="B251" s="300"/>
      <c r="C251" s="300"/>
      <c r="D251" s="300"/>
      <c r="E251" s="300"/>
      <c r="F251" s="300"/>
      <c r="G251" s="300"/>
    </row>
    <row r="252">
      <c r="A252" s="300"/>
      <c r="B252" s="300"/>
      <c r="C252" s="300"/>
      <c r="D252" s="300"/>
      <c r="E252" s="300"/>
      <c r="F252" s="300"/>
      <c r="G252" s="300"/>
    </row>
    <row r="253">
      <c r="A253" s="300"/>
      <c r="B253" s="300"/>
      <c r="C253" s="300"/>
      <c r="D253" s="300"/>
      <c r="E253" s="300"/>
      <c r="F253" s="300"/>
      <c r="G253" s="300"/>
    </row>
    <row r="254">
      <c r="A254" s="300"/>
      <c r="B254" s="300"/>
      <c r="C254" s="300"/>
      <c r="D254" s="300"/>
      <c r="E254" s="300"/>
      <c r="F254" s="300"/>
      <c r="G254" s="300"/>
    </row>
    <row r="255">
      <c r="A255" s="300"/>
      <c r="B255" s="300"/>
      <c r="C255" s="300"/>
      <c r="D255" s="300"/>
      <c r="E255" s="300"/>
      <c r="F255" s="300"/>
      <c r="G255" s="300"/>
    </row>
    <row r="256">
      <c r="A256" s="300"/>
      <c r="B256" s="300"/>
      <c r="C256" s="300"/>
      <c r="D256" s="300"/>
      <c r="E256" s="300"/>
      <c r="F256" s="300"/>
      <c r="G256" s="300"/>
    </row>
    <row r="257">
      <c r="A257" s="300"/>
      <c r="B257" s="300"/>
      <c r="C257" s="300"/>
      <c r="D257" s="300"/>
      <c r="E257" s="300"/>
      <c r="F257" s="300"/>
      <c r="G257" s="300"/>
    </row>
    <row r="258">
      <c r="A258" s="300"/>
      <c r="B258" s="300"/>
      <c r="C258" s="300"/>
      <c r="D258" s="300"/>
      <c r="E258" s="300"/>
      <c r="F258" s="300"/>
      <c r="G258" s="300"/>
    </row>
    <row r="259">
      <c r="A259" s="300"/>
      <c r="B259" s="300"/>
      <c r="C259" s="300"/>
      <c r="D259" s="300"/>
      <c r="E259" s="300"/>
      <c r="F259" s="300"/>
      <c r="G259" s="300"/>
    </row>
    <row r="260">
      <c r="A260" s="300"/>
      <c r="B260" s="300"/>
      <c r="C260" s="300"/>
      <c r="D260" s="300"/>
      <c r="E260" s="300"/>
      <c r="F260" s="300"/>
      <c r="G260" s="300"/>
    </row>
    <row r="261">
      <c r="A261" s="300"/>
      <c r="B261" s="300"/>
      <c r="C261" s="300"/>
      <c r="D261" s="300"/>
      <c r="E261" s="300"/>
      <c r="F261" s="300"/>
      <c r="G261" s="300"/>
    </row>
    <row r="262">
      <c r="A262" s="300"/>
      <c r="B262" s="300"/>
      <c r="C262" s="300"/>
      <c r="D262" s="300"/>
      <c r="E262" s="300"/>
      <c r="F262" s="300"/>
      <c r="G262" s="300"/>
    </row>
    <row r="263">
      <c r="A263" s="300"/>
      <c r="B263" s="300"/>
      <c r="C263" s="300"/>
      <c r="D263" s="300"/>
      <c r="E263" s="300"/>
      <c r="F263" s="300"/>
      <c r="G263" s="300"/>
    </row>
    <row r="264">
      <c r="A264" s="300"/>
      <c r="B264" s="300"/>
      <c r="C264" s="300"/>
      <c r="D264" s="300"/>
      <c r="E264" s="300"/>
      <c r="F264" s="300"/>
      <c r="G264" s="300"/>
    </row>
    <row r="265">
      <c r="A265" s="300"/>
      <c r="B265" s="300"/>
      <c r="C265" s="300"/>
      <c r="D265" s="300"/>
      <c r="E265" s="300"/>
      <c r="F265" s="300"/>
      <c r="G265" s="300"/>
    </row>
    <row r="266">
      <c r="A266" s="300"/>
      <c r="B266" s="300"/>
      <c r="C266" s="300"/>
      <c r="D266" s="300"/>
      <c r="E266" s="300"/>
      <c r="F266" s="300"/>
      <c r="G266" s="300"/>
    </row>
    <row r="267">
      <c r="A267" s="300"/>
      <c r="B267" s="300"/>
      <c r="C267" s="300"/>
      <c r="D267" s="300"/>
      <c r="E267" s="300"/>
      <c r="F267" s="300"/>
      <c r="G267" s="300"/>
    </row>
    <row r="268">
      <c r="A268" s="300"/>
      <c r="B268" s="300"/>
      <c r="C268" s="300"/>
      <c r="D268" s="300"/>
      <c r="E268" s="300"/>
      <c r="F268" s="300"/>
      <c r="G268" s="300"/>
    </row>
    <row r="269">
      <c r="A269" s="300"/>
      <c r="B269" s="300"/>
      <c r="C269" s="300"/>
      <c r="D269" s="300"/>
      <c r="E269" s="300"/>
      <c r="F269" s="300"/>
      <c r="G269" s="300"/>
    </row>
    <row r="270">
      <c r="A270" s="300"/>
      <c r="B270" s="300"/>
      <c r="C270" s="300"/>
      <c r="D270" s="300"/>
      <c r="E270" s="300"/>
      <c r="F270" s="300"/>
      <c r="G270" s="300"/>
    </row>
    <row r="271">
      <c r="A271" s="300"/>
      <c r="B271" s="300"/>
      <c r="C271" s="300"/>
      <c r="D271" s="300"/>
      <c r="E271" s="300"/>
      <c r="F271" s="300"/>
      <c r="G271" s="300"/>
    </row>
    <row r="272">
      <c r="A272" s="300"/>
      <c r="B272" s="300"/>
      <c r="C272" s="300"/>
      <c r="D272" s="300"/>
      <c r="E272" s="300"/>
      <c r="F272" s="300"/>
      <c r="G272" s="300"/>
    </row>
    <row r="273">
      <c r="A273" s="300"/>
      <c r="B273" s="300"/>
      <c r="C273" s="300"/>
      <c r="D273" s="300"/>
      <c r="E273" s="300"/>
      <c r="F273" s="300"/>
      <c r="G273" s="300"/>
    </row>
    <row r="274">
      <c r="A274" s="300"/>
      <c r="B274" s="300"/>
      <c r="C274" s="300"/>
      <c r="D274" s="300"/>
      <c r="E274" s="300"/>
      <c r="F274" s="300"/>
      <c r="G274" s="300"/>
    </row>
    <row r="275">
      <c r="A275" s="300"/>
      <c r="B275" s="300"/>
      <c r="C275" s="300"/>
      <c r="D275" s="300"/>
      <c r="E275" s="300"/>
      <c r="F275" s="300"/>
      <c r="G275" s="300"/>
    </row>
    <row r="276">
      <c r="A276" s="300"/>
      <c r="B276" s="300"/>
      <c r="C276" s="300"/>
      <c r="D276" s="300"/>
      <c r="E276" s="300"/>
      <c r="F276" s="300"/>
      <c r="G276" s="300"/>
    </row>
    <row r="277">
      <c r="A277" s="300"/>
      <c r="B277" s="300"/>
      <c r="C277" s="300"/>
      <c r="D277" s="300"/>
      <c r="E277" s="300"/>
      <c r="F277" s="300"/>
      <c r="G277" s="300"/>
    </row>
    <row r="278">
      <c r="A278" s="300"/>
      <c r="B278" s="300"/>
      <c r="C278" s="300"/>
      <c r="D278" s="300"/>
      <c r="E278" s="300"/>
      <c r="F278" s="300"/>
      <c r="G278" s="300"/>
    </row>
    <row r="279">
      <c r="A279" s="300"/>
      <c r="B279" s="300"/>
      <c r="C279" s="300"/>
      <c r="D279" s="300"/>
      <c r="E279" s="300"/>
      <c r="F279" s="300"/>
      <c r="G279" s="300"/>
    </row>
    <row r="280">
      <c r="A280" s="300"/>
      <c r="B280" s="300"/>
      <c r="C280" s="300"/>
      <c r="D280" s="300"/>
      <c r="E280" s="300"/>
      <c r="F280" s="300"/>
      <c r="G280" s="300"/>
    </row>
    <row r="281">
      <c r="A281" s="300"/>
      <c r="B281" s="300"/>
      <c r="C281" s="300"/>
      <c r="D281" s="300"/>
      <c r="E281" s="300"/>
      <c r="F281" s="300"/>
      <c r="G281" s="300"/>
    </row>
    <row r="282">
      <c r="A282" s="300"/>
      <c r="B282" s="300"/>
      <c r="C282" s="300"/>
      <c r="D282" s="300"/>
      <c r="E282" s="300"/>
      <c r="F282" s="300"/>
      <c r="G282" s="300"/>
    </row>
    <row r="283">
      <c r="A283" s="300"/>
      <c r="B283" s="300"/>
      <c r="C283" s="300"/>
      <c r="D283" s="300"/>
      <c r="E283" s="300"/>
      <c r="F283" s="300"/>
      <c r="G283" s="300"/>
    </row>
    <row r="284">
      <c r="A284" s="300"/>
      <c r="B284" s="300"/>
      <c r="C284" s="300"/>
      <c r="D284" s="300"/>
      <c r="E284" s="300"/>
      <c r="F284" s="300"/>
      <c r="G284" s="300"/>
    </row>
    <row r="285">
      <c r="A285" s="300"/>
      <c r="B285" s="300"/>
      <c r="C285" s="300"/>
      <c r="D285" s="300"/>
      <c r="E285" s="300"/>
      <c r="F285" s="300"/>
      <c r="G285" s="300"/>
    </row>
    <row r="286">
      <c r="A286" s="300"/>
      <c r="B286" s="300"/>
      <c r="C286" s="300"/>
      <c r="D286" s="300"/>
      <c r="E286" s="300"/>
      <c r="F286" s="300"/>
      <c r="G286" s="300"/>
    </row>
    <row r="287">
      <c r="A287" s="300"/>
      <c r="B287" s="300"/>
      <c r="C287" s="300"/>
      <c r="D287" s="300"/>
      <c r="E287" s="300"/>
      <c r="F287" s="300"/>
      <c r="G287" s="300"/>
    </row>
    <row r="288">
      <c r="A288" s="300"/>
      <c r="B288" s="300"/>
      <c r="C288" s="300"/>
      <c r="D288" s="300"/>
      <c r="E288" s="300"/>
      <c r="F288" s="300"/>
      <c r="G288" s="300"/>
    </row>
    <row r="289">
      <c r="A289" s="300"/>
      <c r="B289" s="300"/>
      <c r="C289" s="300"/>
      <c r="D289" s="300"/>
      <c r="E289" s="300"/>
      <c r="F289" s="300"/>
      <c r="G289" s="300"/>
    </row>
    <row r="290">
      <c r="A290" s="300"/>
      <c r="B290" s="300"/>
      <c r="C290" s="300"/>
      <c r="D290" s="300"/>
      <c r="E290" s="300"/>
      <c r="F290" s="300"/>
      <c r="G290" s="300"/>
    </row>
    <row r="291">
      <c r="A291" s="300"/>
      <c r="B291" s="300"/>
      <c r="C291" s="300"/>
      <c r="D291" s="300"/>
      <c r="E291" s="300"/>
      <c r="F291" s="300"/>
      <c r="G291" s="300"/>
    </row>
    <row r="292">
      <c r="A292" s="300"/>
      <c r="B292" s="300"/>
      <c r="C292" s="300"/>
      <c r="D292" s="300"/>
      <c r="E292" s="300"/>
      <c r="F292" s="300"/>
      <c r="G292" s="300"/>
    </row>
    <row r="293">
      <c r="A293" s="300"/>
      <c r="B293" s="300"/>
      <c r="C293" s="300"/>
      <c r="D293" s="300"/>
      <c r="E293" s="300"/>
      <c r="F293" s="300"/>
      <c r="G293" s="300"/>
    </row>
    <row r="294">
      <c r="A294" s="300"/>
      <c r="B294" s="300"/>
      <c r="C294" s="300"/>
      <c r="D294" s="300"/>
      <c r="E294" s="300"/>
      <c r="F294" s="300"/>
      <c r="G294" s="300"/>
    </row>
    <row r="295">
      <c r="A295" s="300"/>
      <c r="B295" s="300"/>
      <c r="C295" s="300"/>
      <c r="D295" s="300"/>
      <c r="E295" s="300"/>
      <c r="F295" s="300"/>
      <c r="G295" s="300"/>
    </row>
    <row r="296">
      <c r="A296" s="300"/>
      <c r="B296" s="300"/>
      <c r="C296" s="300"/>
      <c r="D296" s="300"/>
      <c r="E296" s="300"/>
      <c r="F296" s="300"/>
      <c r="G296" s="300"/>
    </row>
    <row r="297">
      <c r="A297" s="300"/>
      <c r="B297" s="300"/>
      <c r="C297" s="300"/>
      <c r="D297" s="300"/>
      <c r="E297" s="300"/>
      <c r="F297" s="300"/>
      <c r="G297" s="300"/>
    </row>
    <row r="298">
      <c r="A298" s="300"/>
      <c r="B298" s="300"/>
      <c r="C298" s="300"/>
      <c r="D298" s="300"/>
      <c r="E298" s="300"/>
      <c r="F298" s="300"/>
      <c r="G298" s="300"/>
    </row>
    <row r="299">
      <c r="A299" s="300"/>
      <c r="B299" s="300"/>
      <c r="C299" s="300"/>
      <c r="D299" s="300"/>
      <c r="E299" s="300"/>
      <c r="F299" s="300"/>
      <c r="G299" s="300"/>
    </row>
    <row r="300">
      <c r="A300" s="300"/>
      <c r="B300" s="300"/>
      <c r="C300" s="300"/>
      <c r="D300" s="300"/>
      <c r="E300" s="300"/>
      <c r="F300" s="300"/>
      <c r="G300" s="300"/>
    </row>
    <row r="301">
      <c r="A301" s="300"/>
      <c r="B301" s="300"/>
      <c r="C301" s="300"/>
      <c r="D301" s="300"/>
      <c r="E301" s="300"/>
      <c r="F301" s="300"/>
      <c r="G301" s="300"/>
    </row>
    <row r="302">
      <c r="A302" s="300"/>
      <c r="B302" s="300"/>
      <c r="C302" s="300"/>
      <c r="D302" s="300"/>
      <c r="E302" s="300"/>
      <c r="F302" s="300"/>
      <c r="G302" s="300"/>
    </row>
    <row r="303">
      <c r="A303" s="300"/>
      <c r="B303" s="300"/>
      <c r="C303" s="300"/>
      <c r="D303" s="300"/>
      <c r="E303" s="300"/>
      <c r="F303" s="300"/>
      <c r="G303" s="300"/>
    </row>
    <row r="304">
      <c r="A304" s="300"/>
      <c r="B304" s="300"/>
      <c r="C304" s="300"/>
      <c r="D304" s="300"/>
      <c r="E304" s="300"/>
      <c r="F304" s="300"/>
      <c r="G304" s="300"/>
    </row>
    <row r="305">
      <c r="A305" s="300"/>
      <c r="B305" s="300"/>
      <c r="C305" s="300"/>
      <c r="D305" s="300"/>
      <c r="E305" s="300"/>
      <c r="F305" s="300"/>
      <c r="G305" s="300"/>
    </row>
    <row r="306">
      <c r="A306" s="300"/>
      <c r="B306" s="300"/>
      <c r="C306" s="300"/>
      <c r="D306" s="300"/>
      <c r="E306" s="300"/>
      <c r="F306" s="300"/>
      <c r="G306" s="300"/>
    </row>
    <row r="307">
      <c r="A307" s="300"/>
      <c r="B307" s="300"/>
      <c r="C307" s="300"/>
      <c r="D307" s="300"/>
      <c r="E307" s="300"/>
      <c r="F307" s="300"/>
      <c r="G307" s="300"/>
    </row>
    <row r="308">
      <c r="A308" s="300"/>
      <c r="B308" s="300"/>
      <c r="C308" s="300"/>
      <c r="D308" s="300"/>
      <c r="E308" s="300"/>
      <c r="F308" s="300"/>
      <c r="G308" s="300"/>
    </row>
    <row r="309">
      <c r="A309" s="300"/>
      <c r="B309" s="300"/>
      <c r="C309" s="300"/>
      <c r="D309" s="300"/>
      <c r="E309" s="300"/>
      <c r="F309" s="300"/>
      <c r="G309" s="300"/>
    </row>
    <row r="310">
      <c r="A310" s="300"/>
      <c r="B310" s="300"/>
      <c r="C310" s="300"/>
      <c r="D310" s="300"/>
      <c r="E310" s="300"/>
      <c r="F310" s="300"/>
      <c r="G310" s="300"/>
    </row>
    <row r="311">
      <c r="A311" s="300"/>
      <c r="B311" s="300"/>
      <c r="C311" s="300"/>
      <c r="D311" s="300"/>
      <c r="E311" s="300"/>
      <c r="F311" s="300"/>
      <c r="G311" s="300"/>
    </row>
    <row r="312">
      <c r="A312" s="300"/>
      <c r="B312" s="300"/>
      <c r="C312" s="300"/>
      <c r="D312" s="300"/>
      <c r="E312" s="300"/>
      <c r="F312" s="300"/>
      <c r="G312" s="300"/>
    </row>
    <row r="313">
      <c r="A313" s="300"/>
      <c r="B313" s="300"/>
      <c r="C313" s="300"/>
      <c r="D313" s="300"/>
      <c r="E313" s="300"/>
      <c r="F313" s="300"/>
      <c r="G313" s="300"/>
    </row>
    <row r="314">
      <c r="A314" s="300"/>
      <c r="B314" s="300"/>
      <c r="C314" s="300"/>
      <c r="D314" s="300"/>
      <c r="E314" s="300"/>
      <c r="F314" s="300"/>
      <c r="G314" s="300"/>
    </row>
    <row r="315">
      <c r="A315" s="300"/>
      <c r="B315" s="300"/>
      <c r="C315" s="300"/>
      <c r="D315" s="300"/>
      <c r="E315" s="300"/>
      <c r="F315" s="300"/>
      <c r="G315" s="300"/>
    </row>
    <row r="316">
      <c r="A316" s="300"/>
      <c r="B316" s="300"/>
      <c r="C316" s="300"/>
      <c r="D316" s="300"/>
      <c r="E316" s="300"/>
      <c r="F316" s="300"/>
      <c r="G316" s="300"/>
    </row>
    <row r="317">
      <c r="A317" s="300"/>
      <c r="B317" s="300"/>
      <c r="C317" s="300"/>
      <c r="D317" s="300"/>
      <c r="E317" s="300"/>
      <c r="F317" s="300"/>
      <c r="G317" s="300"/>
    </row>
    <row r="318">
      <c r="A318" s="300"/>
      <c r="B318" s="300"/>
      <c r="C318" s="300"/>
      <c r="D318" s="300"/>
      <c r="E318" s="300"/>
      <c r="F318" s="300"/>
      <c r="G318" s="300"/>
    </row>
    <row r="319">
      <c r="A319" s="300"/>
      <c r="B319" s="300"/>
      <c r="C319" s="300"/>
      <c r="D319" s="300"/>
      <c r="E319" s="300"/>
      <c r="F319" s="300"/>
      <c r="G319" s="300"/>
    </row>
    <row r="320">
      <c r="A320" s="300"/>
      <c r="B320" s="300"/>
      <c r="C320" s="300"/>
      <c r="D320" s="300"/>
      <c r="E320" s="300"/>
      <c r="F320" s="300"/>
      <c r="G320" s="300"/>
    </row>
    <row r="321">
      <c r="A321" s="300"/>
      <c r="B321" s="300"/>
      <c r="C321" s="300"/>
      <c r="D321" s="300"/>
      <c r="E321" s="300"/>
      <c r="F321" s="300"/>
      <c r="G321" s="300"/>
    </row>
    <row r="322">
      <c r="A322" s="300"/>
      <c r="B322" s="300"/>
      <c r="C322" s="300"/>
      <c r="D322" s="300"/>
      <c r="E322" s="300"/>
      <c r="F322" s="300"/>
      <c r="G322" s="300"/>
    </row>
    <row r="323">
      <c r="A323" s="300"/>
      <c r="B323" s="300"/>
      <c r="C323" s="300"/>
      <c r="D323" s="300"/>
      <c r="E323" s="300"/>
      <c r="F323" s="300"/>
      <c r="G323" s="300"/>
    </row>
    <row r="324">
      <c r="A324" s="300"/>
      <c r="B324" s="300"/>
      <c r="C324" s="300"/>
      <c r="D324" s="300"/>
      <c r="E324" s="300"/>
      <c r="F324" s="300"/>
      <c r="G324" s="300"/>
    </row>
    <row r="325">
      <c r="A325" s="300"/>
      <c r="B325" s="300"/>
      <c r="C325" s="300"/>
      <c r="D325" s="300"/>
      <c r="E325" s="300"/>
      <c r="F325" s="300"/>
      <c r="G325" s="300"/>
    </row>
    <row r="326">
      <c r="A326" s="300"/>
      <c r="B326" s="300"/>
      <c r="C326" s="300"/>
      <c r="D326" s="300"/>
      <c r="E326" s="300"/>
      <c r="F326" s="300"/>
      <c r="G326" s="300"/>
    </row>
    <row r="327">
      <c r="A327" s="300"/>
      <c r="B327" s="300"/>
      <c r="C327" s="300"/>
      <c r="D327" s="300"/>
      <c r="E327" s="300"/>
      <c r="F327" s="300"/>
      <c r="G327" s="300"/>
    </row>
    <row r="328">
      <c r="A328" s="300"/>
      <c r="B328" s="300"/>
      <c r="C328" s="300"/>
      <c r="D328" s="300"/>
      <c r="E328" s="300"/>
      <c r="F328" s="300"/>
      <c r="G328" s="300"/>
    </row>
    <row r="329">
      <c r="A329" s="300"/>
      <c r="B329" s="300"/>
      <c r="C329" s="300"/>
      <c r="D329" s="300"/>
      <c r="E329" s="300"/>
      <c r="F329" s="300"/>
      <c r="G329" s="300"/>
    </row>
    <row r="330">
      <c r="A330" s="300"/>
      <c r="B330" s="300"/>
      <c r="C330" s="300"/>
      <c r="D330" s="300"/>
      <c r="E330" s="300"/>
      <c r="F330" s="300"/>
      <c r="G330" s="300"/>
    </row>
    <row r="331">
      <c r="A331" s="300"/>
      <c r="B331" s="300"/>
      <c r="C331" s="300"/>
      <c r="D331" s="300"/>
      <c r="E331" s="300"/>
      <c r="F331" s="300"/>
      <c r="G331" s="300"/>
    </row>
    <row r="332">
      <c r="A332" s="300"/>
      <c r="B332" s="300"/>
      <c r="C332" s="300"/>
      <c r="D332" s="300"/>
      <c r="E332" s="300"/>
      <c r="F332" s="300"/>
      <c r="G332" s="300"/>
    </row>
    <row r="333">
      <c r="A333" s="300"/>
      <c r="B333" s="300"/>
      <c r="C333" s="300"/>
      <c r="D333" s="300"/>
      <c r="E333" s="300"/>
      <c r="F333" s="300"/>
      <c r="G333" s="300"/>
    </row>
    <row r="334">
      <c r="A334" s="300"/>
      <c r="B334" s="300"/>
      <c r="C334" s="300"/>
      <c r="D334" s="300"/>
      <c r="E334" s="300"/>
      <c r="F334" s="300"/>
      <c r="G334" s="300"/>
    </row>
    <row r="335">
      <c r="A335" s="300"/>
      <c r="B335" s="300"/>
      <c r="C335" s="300"/>
      <c r="D335" s="300"/>
      <c r="E335" s="300"/>
      <c r="F335" s="300"/>
      <c r="G335" s="300"/>
    </row>
    <row r="336">
      <c r="A336" s="300"/>
      <c r="B336" s="300"/>
      <c r="C336" s="300"/>
      <c r="D336" s="300"/>
      <c r="E336" s="300"/>
      <c r="F336" s="300"/>
      <c r="G336" s="300"/>
    </row>
    <row r="337">
      <c r="A337" s="300"/>
      <c r="B337" s="300"/>
      <c r="C337" s="300"/>
      <c r="D337" s="300"/>
      <c r="E337" s="300"/>
      <c r="F337" s="300"/>
      <c r="G337" s="300"/>
    </row>
    <row r="338">
      <c r="A338" s="300"/>
      <c r="B338" s="300"/>
      <c r="C338" s="300"/>
      <c r="D338" s="300"/>
      <c r="E338" s="300"/>
      <c r="F338" s="300"/>
      <c r="G338" s="300"/>
    </row>
    <row r="339">
      <c r="A339" s="300"/>
      <c r="B339" s="300"/>
      <c r="C339" s="300"/>
      <c r="D339" s="300"/>
      <c r="E339" s="300"/>
      <c r="F339" s="300"/>
      <c r="G339" s="300"/>
    </row>
    <row r="340">
      <c r="A340" s="300"/>
      <c r="B340" s="300"/>
      <c r="C340" s="300"/>
      <c r="D340" s="300"/>
      <c r="E340" s="300"/>
      <c r="F340" s="300"/>
      <c r="G340" s="300"/>
    </row>
    <row r="341">
      <c r="A341" s="300"/>
      <c r="B341" s="300"/>
      <c r="C341" s="300"/>
      <c r="D341" s="300"/>
      <c r="E341" s="300"/>
      <c r="F341" s="300"/>
      <c r="G341" s="300"/>
    </row>
    <row r="342">
      <c r="A342" s="300"/>
      <c r="B342" s="300"/>
      <c r="C342" s="300"/>
      <c r="D342" s="300"/>
      <c r="E342" s="300"/>
      <c r="F342" s="300"/>
      <c r="G342" s="300"/>
    </row>
    <row r="343">
      <c r="A343" s="300"/>
      <c r="B343" s="300"/>
      <c r="C343" s="300"/>
      <c r="D343" s="300"/>
      <c r="E343" s="300"/>
      <c r="F343" s="300"/>
      <c r="G343" s="300"/>
    </row>
    <row r="344">
      <c r="A344" s="300"/>
      <c r="B344" s="300"/>
      <c r="C344" s="300"/>
      <c r="D344" s="300"/>
      <c r="E344" s="300"/>
      <c r="F344" s="300"/>
      <c r="G344" s="300"/>
    </row>
    <row r="345">
      <c r="A345" s="300"/>
      <c r="B345" s="300"/>
      <c r="C345" s="300"/>
      <c r="D345" s="300"/>
      <c r="E345" s="300"/>
      <c r="F345" s="300"/>
      <c r="G345" s="300"/>
    </row>
    <row r="346">
      <c r="A346" s="300"/>
      <c r="B346" s="300"/>
      <c r="C346" s="300"/>
      <c r="D346" s="300"/>
      <c r="E346" s="300"/>
      <c r="F346" s="300"/>
      <c r="G346" s="300"/>
    </row>
    <row r="347">
      <c r="A347" s="300"/>
      <c r="B347" s="300"/>
      <c r="C347" s="300"/>
      <c r="D347" s="300"/>
      <c r="E347" s="300"/>
      <c r="F347" s="300"/>
      <c r="G347" s="300"/>
    </row>
    <row r="348">
      <c r="A348" s="300"/>
      <c r="B348" s="300"/>
      <c r="C348" s="300"/>
      <c r="D348" s="300"/>
      <c r="E348" s="300"/>
      <c r="F348" s="300"/>
      <c r="G348" s="300"/>
    </row>
    <row r="349">
      <c r="A349" s="300"/>
      <c r="B349" s="300"/>
      <c r="C349" s="300"/>
      <c r="D349" s="300"/>
      <c r="E349" s="300"/>
      <c r="F349" s="300"/>
      <c r="G349" s="300"/>
    </row>
    <row r="350">
      <c r="A350" s="300"/>
      <c r="B350" s="300"/>
      <c r="C350" s="300"/>
      <c r="D350" s="300"/>
      <c r="E350" s="300"/>
      <c r="F350" s="300"/>
      <c r="G350" s="300"/>
    </row>
    <row r="351">
      <c r="A351" s="300"/>
      <c r="B351" s="300"/>
      <c r="C351" s="300"/>
      <c r="D351" s="300"/>
      <c r="E351" s="300"/>
      <c r="F351" s="300"/>
      <c r="G351" s="300"/>
    </row>
    <row r="352">
      <c r="A352" s="300"/>
      <c r="B352" s="300"/>
      <c r="C352" s="300"/>
      <c r="D352" s="300"/>
      <c r="E352" s="300"/>
      <c r="F352" s="300"/>
      <c r="G352" s="300"/>
    </row>
    <row r="353">
      <c r="A353" s="300"/>
      <c r="B353" s="300"/>
      <c r="C353" s="300"/>
      <c r="D353" s="300"/>
      <c r="E353" s="300"/>
      <c r="F353" s="300"/>
      <c r="G353" s="300"/>
    </row>
    <row r="354">
      <c r="A354" s="300"/>
      <c r="B354" s="300"/>
      <c r="C354" s="300"/>
      <c r="D354" s="300"/>
      <c r="E354" s="300"/>
      <c r="F354" s="300"/>
      <c r="G354" s="300"/>
    </row>
    <row r="355">
      <c r="A355" s="300"/>
      <c r="B355" s="300"/>
      <c r="C355" s="300"/>
      <c r="D355" s="300"/>
      <c r="E355" s="300"/>
      <c r="F355" s="300"/>
      <c r="G355" s="300"/>
    </row>
    <row r="356">
      <c r="A356" s="300"/>
      <c r="B356" s="300"/>
      <c r="C356" s="300"/>
      <c r="D356" s="300"/>
      <c r="E356" s="300"/>
      <c r="F356" s="300"/>
      <c r="G356" s="300"/>
    </row>
    <row r="357">
      <c r="A357" s="300"/>
      <c r="B357" s="300"/>
      <c r="C357" s="300"/>
      <c r="D357" s="300"/>
      <c r="E357" s="300"/>
      <c r="F357" s="300"/>
      <c r="G357" s="300"/>
    </row>
    <row r="358">
      <c r="A358" s="300"/>
      <c r="B358" s="300"/>
      <c r="C358" s="300"/>
      <c r="D358" s="300"/>
      <c r="E358" s="300"/>
      <c r="F358" s="300"/>
      <c r="G358" s="300"/>
    </row>
    <row r="359">
      <c r="A359" s="300"/>
      <c r="B359" s="300"/>
      <c r="C359" s="300"/>
      <c r="D359" s="300"/>
      <c r="E359" s="300"/>
      <c r="F359" s="300"/>
      <c r="G359" s="300"/>
    </row>
    <row r="360">
      <c r="A360" s="300"/>
      <c r="B360" s="300"/>
      <c r="C360" s="300"/>
      <c r="D360" s="300"/>
      <c r="E360" s="300"/>
      <c r="F360" s="300"/>
      <c r="G360" s="300"/>
    </row>
    <row r="361">
      <c r="A361" s="300"/>
      <c r="B361" s="300"/>
      <c r="C361" s="300"/>
      <c r="D361" s="300"/>
      <c r="E361" s="300"/>
      <c r="F361" s="300"/>
      <c r="G361" s="300"/>
    </row>
    <row r="362">
      <c r="A362" s="300"/>
      <c r="B362" s="300"/>
      <c r="C362" s="300"/>
      <c r="D362" s="300"/>
      <c r="E362" s="300"/>
      <c r="F362" s="300"/>
      <c r="G362" s="300"/>
    </row>
    <row r="363">
      <c r="A363" s="300"/>
      <c r="B363" s="300"/>
      <c r="C363" s="300"/>
      <c r="D363" s="300"/>
      <c r="E363" s="300"/>
      <c r="F363" s="300"/>
      <c r="G363" s="300"/>
    </row>
    <row r="364">
      <c r="A364" s="300"/>
      <c r="B364" s="300"/>
      <c r="C364" s="300"/>
      <c r="D364" s="300"/>
      <c r="E364" s="300"/>
      <c r="F364" s="300"/>
      <c r="G364" s="300"/>
    </row>
    <row r="365">
      <c r="A365" s="300"/>
      <c r="B365" s="300"/>
      <c r="C365" s="300"/>
      <c r="D365" s="300"/>
      <c r="E365" s="300"/>
      <c r="F365" s="300"/>
      <c r="G365" s="300"/>
    </row>
    <row r="366">
      <c r="A366" s="300"/>
      <c r="B366" s="300"/>
      <c r="C366" s="300"/>
      <c r="D366" s="300"/>
      <c r="E366" s="300"/>
      <c r="F366" s="300"/>
      <c r="G366" s="300"/>
    </row>
    <row r="367">
      <c r="A367" s="300"/>
      <c r="B367" s="300"/>
      <c r="C367" s="300"/>
      <c r="D367" s="300"/>
      <c r="E367" s="300"/>
      <c r="F367" s="300"/>
      <c r="G367" s="300"/>
    </row>
    <row r="368">
      <c r="A368" s="300"/>
      <c r="B368" s="300"/>
      <c r="C368" s="300"/>
      <c r="D368" s="300"/>
      <c r="E368" s="300"/>
      <c r="F368" s="300"/>
      <c r="G368" s="300"/>
    </row>
    <row r="369">
      <c r="A369" s="300"/>
      <c r="B369" s="300"/>
      <c r="C369" s="300"/>
      <c r="D369" s="300"/>
      <c r="E369" s="300"/>
      <c r="F369" s="300"/>
      <c r="G369" s="300"/>
    </row>
    <row r="370">
      <c r="A370" s="300"/>
      <c r="B370" s="300"/>
      <c r="C370" s="300"/>
      <c r="D370" s="300"/>
      <c r="E370" s="300"/>
      <c r="F370" s="300"/>
      <c r="G370" s="300"/>
    </row>
    <row r="371">
      <c r="A371" s="300"/>
      <c r="B371" s="300"/>
      <c r="C371" s="300"/>
      <c r="D371" s="300"/>
      <c r="E371" s="300"/>
      <c r="F371" s="300"/>
      <c r="G371" s="300"/>
    </row>
    <row r="372">
      <c r="A372" s="300"/>
      <c r="B372" s="300"/>
      <c r="C372" s="300"/>
      <c r="D372" s="300"/>
      <c r="E372" s="300"/>
      <c r="F372" s="300"/>
      <c r="G372" s="300"/>
    </row>
    <row r="373">
      <c r="A373" s="300"/>
      <c r="B373" s="300"/>
      <c r="C373" s="300"/>
      <c r="D373" s="300"/>
      <c r="E373" s="300"/>
      <c r="F373" s="300"/>
      <c r="G373" s="300"/>
    </row>
    <row r="374">
      <c r="A374" s="300"/>
      <c r="B374" s="300"/>
      <c r="C374" s="300"/>
      <c r="D374" s="300"/>
      <c r="E374" s="300"/>
      <c r="F374" s="300"/>
      <c r="G374" s="300"/>
    </row>
    <row r="375">
      <c r="A375" s="300"/>
      <c r="B375" s="300"/>
      <c r="C375" s="300"/>
      <c r="D375" s="300"/>
      <c r="E375" s="300"/>
      <c r="F375" s="300"/>
      <c r="G375" s="300"/>
    </row>
    <row r="376">
      <c r="A376" s="300"/>
      <c r="B376" s="300"/>
      <c r="C376" s="300"/>
      <c r="D376" s="300"/>
      <c r="E376" s="300"/>
      <c r="F376" s="300"/>
      <c r="G376" s="300"/>
    </row>
    <row r="377">
      <c r="A377" s="300"/>
      <c r="B377" s="300"/>
      <c r="C377" s="300"/>
      <c r="D377" s="300"/>
      <c r="E377" s="300"/>
      <c r="F377" s="300"/>
      <c r="G377" s="300"/>
    </row>
    <row r="378">
      <c r="A378" s="300"/>
      <c r="B378" s="300"/>
      <c r="C378" s="300"/>
      <c r="D378" s="300"/>
      <c r="E378" s="300"/>
      <c r="F378" s="300"/>
      <c r="G378" s="300"/>
    </row>
    <row r="379">
      <c r="A379" s="300"/>
      <c r="B379" s="300"/>
      <c r="C379" s="300"/>
      <c r="D379" s="300"/>
      <c r="E379" s="300"/>
      <c r="F379" s="300"/>
      <c r="G379" s="300"/>
    </row>
    <row r="380">
      <c r="A380" s="300"/>
      <c r="B380" s="300"/>
      <c r="C380" s="300"/>
      <c r="D380" s="300"/>
      <c r="E380" s="300"/>
      <c r="F380" s="300"/>
      <c r="G380" s="300"/>
    </row>
    <row r="381">
      <c r="A381" s="300"/>
      <c r="B381" s="300"/>
      <c r="C381" s="300"/>
      <c r="D381" s="300"/>
      <c r="E381" s="300"/>
      <c r="F381" s="300"/>
      <c r="G381" s="300"/>
    </row>
    <row r="382">
      <c r="A382" s="300"/>
      <c r="B382" s="300"/>
      <c r="C382" s="300"/>
      <c r="D382" s="300"/>
      <c r="E382" s="300"/>
      <c r="F382" s="300"/>
      <c r="G382" s="300"/>
    </row>
    <row r="383">
      <c r="A383" s="300"/>
      <c r="B383" s="300"/>
      <c r="C383" s="300"/>
      <c r="D383" s="300"/>
      <c r="E383" s="300"/>
      <c r="F383" s="300"/>
      <c r="G383" s="300"/>
    </row>
    <row r="384">
      <c r="A384" s="300"/>
      <c r="B384" s="300"/>
      <c r="C384" s="300"/>
      <c r="D384" s="300"/>
      <c r="E384" s="300"/>
      <c r="F384" s="300"/>
      <c r="G384" s="300"/>
    </row>
    <row r="385">
      <c r="A385" s="300"/>
      <c r="B385" s="300"/>
      <c r="C385" s="300"/>
      <c r="D385" s="300"/>
      <c r="E385" s="300"/>
      <c r="F385" s="300"/>
      <c r="G385" s="300"/>
    </row>
    <row r="386">
      <c r="A386" s="300"/>
      <c r="B386" s="300"/>
      <c r="C386" s="300"/>
      <c r="D386" s="300"/>
      <c r="E386" s="300"/>
      <c r="F386" s="300"/>
      <c r="G386" s="300"/>
    </row>
    <row r="387">
      <c r="A387" s="300"/>
      <c r="B387" s="300"/>
      <c r="C387" s="300"/>
      <c r="D387" s="300"/>
      <c r="E387" s="300"/>
      <c r="F387" s="300"/>
      <c r="G387" s="300"/>
    </row>
    <row r="388">
      <c r="A388" s="300"/>
      <c r="B388" s="300"/>
      <c r="C388" s="300"/>
      <c r="D388" s="300"/>
      <c r="E388" s="300"/>
      <c r="F388" s="300"/>
      <c r="G388" s="300"/>
    </row>
    <row r="389">
      <c r="A389" s="300"/>
      <c r="B389" s="300"/>
      <c r="C389" s="300"/>
      <c r="D389" s="300"/>
      <c r="E389" s="300"/>
      <c r="F389" s="300"/>
      <c r="G389" s="300"/>
    </row>
    <row r="390">
      <c r="A390" s="300"/>
      <c r="B390" s="300"/>
      <c r="C390" s="300"/>
      <c r="D390" s="300"/>
      <c r="E390" s="300"/>
      <c r="F390" s="300"/>
      <c r="G390" s="300"/>
    </row>
    <row r="391">
      <c r="A391" s="300"/>
      <c r="B391" s="300"/>
      <c r="C391" s="300"/>
      <c r="D391" s="300"/>
      <c r="E391" s="300"/>
      <c r="F391" s="300"/>
      <c r="G391" s="300"/>
    </row>
    <row r="392">
      <c r="A392" s="300"/>
      <c r="B392" s="300"/>
      <c r="C392" s="300"/>
      <c r="D392" s="300"/>
      <c r="E392" s="300"/>
      <c r="F392" s="300"/>
      <c r="G392" s="300"/>
    </row>
    <row r="393">
      <c r="A393" s="300"/>
      <c r="B393" s="300"/>
      <c r="C393" s="300"/>
      <c r="D393" s="300"/>
      <c r="E393" s="300"/>
      <c r="F393" s="300"/>
      <c r="G393" s="300"/>
    </row>
    <row r="394">
      <c r="A394" s="300"/>
      <c r="B394" s="300"/>
      <c r="C394" s="300"/>
      <c r="D394" s="300"/>
      <c r="E394" s="300"/>
      <c r="F394" s="300"/>
      <c r="G394" s="300"/>
    </row>
    <row r="395">
      <c r="A395" s="300"/>
      <c r="B395" s="300"/>
      <c r="C395" s="300"/>
      <c r="D395" s="300"/>
      <c r="E395" s="300"/>
      <c r="F395" s="300"/>
      <c r="G395" s="300"/>
    </row>
    <row r="396">
      <c r="A396" s="300"/>
      <c r="B396" s="300"/>
      <c r="C396" s="300"/>
      <c r="D396" s="300"/>
      <c r="E396" s="300"/>
      <c r="F396" s="300"/>
      <c r="G396" s="300"/>
    </row>
    <row r="397">
      <c r="A397" s="300"/>
      <c r="B397" s="300"/>
      <c r="C397" s="300"/>
      <c r="D397" s="300"/>
      <c r="E397" s="300"/>
      <c r="F397" s="300"/>
      <c r="G397" s="300"/>
    </row>
    <row r="398">
      <c r="A398" s="300"/>
      <c r="B398" s="300"/>
      <c r="C398" s="300"/>
      <c r="D398" s="300"/>
      <c r="E398" s="300"/>
      <c r="F398" s="300"/>
      <c r="G398" s="300"/>
    </row>
    <row r="399">
      <c r="A399" s="300"/>
      <c r="B399" s="300"/>
      <c r="C399" s="300"/>
      <c r="D399" s="300"/>
      <c r="E399" s="300"/>
      <c r="F399" s="300"/>
      <c r="G399" s="300"/>
    </row>
    <row r="400">
      <c r="A400" s="300"/>
      <c r="B400" s="300"/>
      <c r="C400" s="300"/>
      <c r="D400" s="300"/>
      <c r="E400" s="300"/>
      <c r="F400" s="300"/>
      <c r="G400" s="300"/>
    </row>
    <row r="401">
      <c r="A401" s="300"/>
      <c r="B401" s="300"/>
      <c r="C401" s="300"/>
      <c r="D401" s="300"/>
      <c r="E401" s="300"/>
      <c r="F401" s="300"/>
      <c r="G401" s="300"/>
    </row>
    <row r="402">
      <c r="A402" s="300"/>
      <c r="B402" s="300"/>
      <c r="C402" s="300"/>
      <c r="D402" s="300"/>
      <c r="E402" s="300"/>
      <c r="F402" s="300"/>
      <c r="G402" s="300"/>
    </row>
    <row r="403">
      <c r="A403" s="300"/>
      <c r="B403" s="300"/>
      <c r="C403" s="300"/>
      <c r="D403" s="300"/>
      <c r="E403" s="300"/>
      <c r="F403" s="300"/>
      <c r="G403" s="300"/>
    </row>
    <row r="404">
      <c r="A404" s="300"/>
      <c r="B404" s="300"/>
      <c r="C404" s="300"/>
      <c r="D404" s="300"/>
      <c r="E404" s="300"/>
      <c r="F404" s="300"/>
      <c r="G404" s="300"/>
    </row>
    <row r="405">
      <c r="A405" s="300"/>
      <c r="B405" s="300"/>
      <c r="C405" s="300"/>
      <c r="D405" s="300"/>
      <c r="E405" s="300"/>
      <c r="F405" s="300"/>
      <c r="G405" s="300"/>
    </row>
    <row r="406">
      <c r="A406" s="300"/>
      <c r="B406" s="300"/>
      <c r="C406" s="300"/>
      <c r="D406" s="300"/>
      <c r="E406" s="300"/>
      <c r="F406" s="300"/>
      <c r="G406" s="300"/>
    </row>
    <row r="407">
      <c r="A407" s="300"/>
      <c r="B407" s="300"/>
      <c r="C407" s="300"/>
      <c r="D407" s="300"/>
      <c r="E407" s="300"/>
      <c r="F407" s="300"/>
      <c r="G407" s="300"/>
    </row>
    <row r="408">
      <c r="A408" s="300"/>
      <c r="B408" s="300"/>
      <c r="C408" s="300"/>
      <c r="D408" s="300"/>
      <c r="E408" s="300"/>
      <c r="F408" s="300"/>
      <c r="G408" s="300"/>
    </row>
    <row r="409">
      <c r="A409" s="300"/>
      <c r="B409" s="300"/>
      <c r="C409" s="300"/>
      <c r="D409" s="300"/>
      <c r="E409" s="300"/>
      <c r="F409" s="300"/>
      <c r="G409" s="300"/>
    </row>
    <row r="410">
      <c r="A410" s="300"/>
      <c r="B410" s="300"/>
      <c r="C410" s="300"/>
      <c r="D410" s="300"/>
      <c r="E410" s="300"/>
      <c r="F410" s="300"/>
      <c r="G410" s="300"/>
    </row>
    <row r="411">
      <c r="A411" s="300"/>
      <c r="B411" s="300"/>
      <c r="C411" s="300"/>
      <c r="D411" s="300"/>
      <c r="E411" s="300"/>
      <c r="F411" s="300"/>
      <c r="G411" s="300"/>
    </row>
    <row r="412">
      <c r="A412" s="300"/>
      <c r="B412" s="300"/>
      <c r="C412" s="300"/>
      <c r="D412" s="300"/>
      <c r="E412" s="300"/>
      <c r="F412" s="300"/>
      <c r="G412" s="300"/>
    </row>
    <row r="413">
      <c r="A413" s="300"/>
      <c r="B413" s="300"/>
      <c r="C413" s="300"/>
      <c r="D413" s="300"/>
      <c r="E413" s="300"/>
      <c r="F413" s="300"/>
      <c r="G413" s="300"/>
    </row>
    <row r="414">
      <c r="A414" s="300"/>
      <c r="B414" s="300"/>
      <c r="C414" s="300"/>
      <c r="D414" s="300"/>
      <c r="E414" s="300"/>
      <c r="F414" s="300"/>
      <c r="G414" s="300"/>
    </row>
    <row r="415">
      <c r="A415" s="300"/>
      <c r="B415" s="300"/>
      <c r="C415" s="300"/>
      <c r="D415" s="300"/>
      <c r="E415" s="300"/>
      <c r="F415" s="300"/>
      <c r="G415" s="300"/>
    </row>
    <row r="416">
      <c r="A416" s="300"/>
      <c r="B416" s="300"/>
      <c r="C416" s="300"/>
      <c r="D416" s="300"/>
      <c r="E416" s="300"/>
      <c r="F416" s="300"/>
      <c r="G416" s="300"/>
    </row>
    <row r="417">
      <c r="A417" s="300"/>
      <c r="B417" s="300"/>
      <c r="C417" s="300"/>
      <c r="D417" s="300"/>
      <c r="E417" s="300"/>
      <c r="F417" s="300"/>
      <c r="G417" s="300"/>
    </row>
    <row r="418">
      <c r="A418" s="300"/>
      <c r="B418" s="300"/>
      <c r="C418" s="300"/>
      <c r="D418" s="300"/>
      <c r="E418" s="300"/>
      <c r="F418" s="300"/>
      <c r="G418" s="300"/>
    </row>
    <row r="419">
      <c r="A419" s="300"/>
      <c r="B419" s="300"/>
      <c r="C419" s="300"/>
      <c r="D419" s="300"/>
      <c r="E419" s="300"/>
      <c r="F419" s="300"/>
      <c r="G419" s="300"/>
    </row>
    <row r="420">
      <c r="A420" s="300"/>
      <c r="B420" s="300"/>
      <c r="C420" s="300"/>
      <c r="D420" s="300"/>
      <c r="E420" s="300"/>
      <c r="F420" s="300"/>
      <c r="G420" s="300"/>
    </row>
    <row r="421">
      <c r="A421" s="300"/>
      <c r="B421" s="300"/>
      <c r="C421" s="300"/>
      <c r="D421" s="300"/>
      <c r="E421" s="300"/>
      <c r="F421" s="300"/>
      <c r="G421" s="300"/>
    </row>
    <row r="422">
      <c r="A422" s="300"/>
      <c r="B422" s="300"/>
      <c r="C422" s="300"/>
      <c r="D422" s="300"/>
      <c r="E422" s="300"/>
      <c r="F422" s="300"/>
      <c r="G422" s="300"/>
    </row>
    <row r="423">
      <c r="A423" s="300"/>
      <c r="B423" s="300"/>
      <c r="C423" s="300"/>
      <c r="D423" s="300"/>
      <c r="E423" s="300"/>
      <c r="F423" s="300"/>
      <c r="G423" s="300"/>
    </row>
    <row r="424">
      <c r="A424" s="300"/>
      <c r="B424" s="300"/>
      <c r="C424" s="300"/>
      <c r="D424" s="300"/>
      <c r="E424" s="300"/>
      <c r="F424" s="300"/>
      <c r="G424" s="300"/>
    </row>
    <row r="425">
      <c r="A425" s="300"/>
      <c r="B425" s="300"/>
      <c r="C425" s="300"/>
      <c r="D425" s="300"/>
      <c r="E425" s="300"/>
      <c r="F425" s="300"/>
      <c r="G425" s="300"/>
    </row>
    <row r="426">
      <c r="A426" s="300"/>
      <c r="B426" s="300"/>
      <c r="C426" s="300"/>
      <c r="D426" s="300"/>
      <c r="E426" s="300"/>
      <c r="F426" s="300"/>
      <c r="G426" s="300"/>
    </row>
    <row r="427">
      <c r="A427" s="300"/>
      <c r="B427" s="300"/>
      <c r="C427" s="300"/>
      <c r="D427" s="300"/>
      <c r="E427" s="300"/>
      <c r="F427" s="300"/>
      <c r="G427" s="300"/>
    </row>
    <row r="428">
      <c r="A428" s="300"/>
      <c r="B428" s="300"/>
      <c r="C428" s="300"/>
      <c r="D428" s="300"/>
      <c r="E428" s="300"/>
      <c r="F428" s="300"/>
      <c r="G428" s="300"/>
    </row>
    <row r="429">
      <c r="A429" s="300"/>
      <c r="B429" s="300"/>
      <c r="C429" s="300"/>
      <c r="D429" s="300"/>
      <c r="E429" s="300"/>
      <c r="F429" s="300"/>
      <c r="G429" s="300"/>
    </row>
    <row r="430">
      <c r="A430" s="300"/>
      <c r="B430" s="300"/>
      <c r="C430" s="300"/>
      <c r="D430" s="300"/>
      <c r="E430" s="300"/>
      <c r="F430" s="300"/>
      <c r="G430" s="300"/>
    </row>
    <row r="431">
      <c r="A431" s="300"/>
      <c r="B431" s="300"/>
      <c r="C431" s="300"/>
      <c r="D431" s="300"/>
      <c r="E431" s="300"/>
      <c r="F431" s="300"/>
      <c r="G431" s="300"/>
    </row>
    <row r="432">
      <c r="A432" s="300"/>
      <c r="B432" s="300"/>
      <c r="C432" s="300"/>
      <c r="D432" s="300"/>
      <c r="E432" s="300"/>
      <c r="F432" s="300"/>
      <c r="G432" s="300"/>
    </row>
    <row r="433">
      <c r="A433" s="300"/>
      <c r="B433" s="300"/>
      <c r="C433" s="300"/>
      <c r="D433" s="300"/>
      <c r="E433" s="300"/>
      <c r="F433" s="300"/>
      <c r="G433" s="300"/>
    </row>
    <row r="434">
      <c r="A434" s="300"/>
      <c r="B434" s="300"/>
      <c r="C434" s="300"/>
      <c r="D434" s="300"/>
      <c r="E434" s="300"/>
      <c r="F434" s="300"/>
      <c r="G434" s="300"/>
    </row>
    <row r="435">
      <c r="A435" s="300"/>
      <c r="B435" s="300"/>
      <c r="C435" s="300"/>
      <c r="D435" s="300"/>
      <c r="E435" s="300"/>
      <c r="F435" s="300"/>
      <c r="G435" s="300"/>
    </row>
    <row r="436">
      <c r="A436" s="300"/>
      <c r="B436" s="300"/>
      <c r="C436" s="300"/>
      <c r="D436" s="300"/>
      <c r="E436" s="300"/>
      <c r="F436" s="300"/>
      <c r="G436" s="300"/>
    </row>
    <row r="437">
      <c r="A437" s="300"/>
      <c r="B437" s="300"/>
      <c r="C437" s="300"/>
      <c r="D437" s="300"/>
      <c r="E437" s="300"/>
      <c r="F437" s="300"/>
      <c r="G437" s="300"/>
    </row>
    <row r="438">
      <c r="A438" s="300"/>
      <c r="B438" s="300"/>
      <c r="C438" s="300"/>
      <c r="D438" s="300"/>
      <c r="E438" s="300"/>
      <c r="F438" s="300"/>
      <c r="G438" s="300"/>
    </row>
    <row r="439">
      <c r="A439" s="300"/>
      <c r="B439" s="300"/>
      <c r="C439" s="300"/>
      <c r="D439" s="300"/>
      <c r="E439" s="300"/>
      <c r="F439" s="300"/>
      <c r="G439" s="300"/>
    </row>
    <row r="440">
      <c r="A440" s="300"/>
      <c r="B440" s="300"/>
      <c r="C440" s="300"/>
      <c r="D440" s="300"/>
      <c r="E440" s="300"/>
      <c r="F440" s="300"/>
      <c r="G440" s="300"/>
    </row>
    <row r="441">
      <c r="A441" s="300"/>
      <c r="B441" s="300"/>
      <c r="C441" s="300"/>
      <c r="D441" s="300"/>
      <c r="E441" s="300"/>
      <c r="F441" s="300"/>
      <c r="G441" s="300"/>
    </row>
    <row r="442">
      <c r="A442" s="300"/>
      <c r="B442" s="300"/>
      <c r="C442" s="300"/>
      <c r="D442" s="300"/>
      <c r="E442" s="300"/>
      <c r="F442" s="300"/>
      <c r="G442" s="300"/>
    </row>
    <row r="443">
      <c r="A443" s="300"/>
      <c r="B443" s="300"/>
      <c r="C443" s="300"/>
      <c r="D443" s="300"/>
      <c r="E443" s="300"/>
      <c r="F443" s="300"/>
      <c r="G443" s="300"/>
    </row>
    <row r="444">
      <c r="A444" s="300"/>
      <c r="B444" s="300"/>
      <c r="C444" s="300"/>
      <c r="D444" s="300"/>
      <c r="E444" s="300"/>
      <c r="F444" s="300"/>
      <c r="G444" s="300"/>
    </row>
    <row r="445">
      <c r="A445" s="300"/>
      <c r="B445" s="300"/>
      <c r="C445" s="300"/>
      <c r="D445" s="300"/>
      <c r="E445" s="300"/>
      <c r="F445" s="300"/>
      <c r="G445" s="300"/>
    </row>
    <row r="446">
      <c r="A446" s="300"/>
      <c r="B446" s="300"/>
      <c r="C446" s="300"/>
      <c r="D446" s="300"/>
      <c r="E446" s="300"/>
      <c r="F446" s="300"/>
      <c r="G446" s="300"/>
    </row>
    <row r="447">
      <c r="A447" s="300"/>
      <c r="B447" s="300"/>
      <c r="C447" s="300"/>
      <c r="D447" s="300"/>
      <c r="E447" s="300"/>
      <c r="F447" s="300"/>
      <c r="G447" s="300"/>
    </row>
    <row r="448">
      <c r="A448" s="300"/>
      <c r="B448" s="300"/>
      <c r="C448" s="300"/>
      <c r="D448" s="300"/>
      <c r="E448" s="300"/>
      <c r="F448" s="300"/>
      <c r="G448" s="300"/>
    </row>
    <row r="449">
      <c r="A449" s="300"/>
      <c r="B449" s="300"/>
      <c r="C449" s="300"/>
      <c r="D449" s="300"/>
      <c r="E449" s="300"/>
      <c r="F449" s="300"/>
      <c r="G449" s="300"/>
    </row>
    <row r="450">
      <c r="A450" s="300"/>
      <c r="B450" s="300"/>
      <c r="C450" s="300"/>
      <c r="D450" s="300"/>
      <c r="E450" s="300"/>
      <c r="F450" s="300"/>
      <c r="G450" s="300"/>
    </row>
    <row r="451">
      <c r="A451" s="300"/>
      <c r="B451" s="300"/>
      <c r="C451" s="300"/>
      <c r="D451" s="300"/>
      <c r="E451" s="300"/>
      <c r="F451" s="300"/>
      <c r="G451" s="300"/>
    </row>
    <row r="452">
      <c r="A452" s="300"/>
      <c r="B452" s="300"/>
      <c r="C452" s="300"/>
      <c r="D452" s="300"/>
      <c r="E452" s="300"/>
      <c r="F452" s="300"/>
      <c r="G452" s="300"/>
    </row>
    <row r="453">
      <c r="A453" s="300"/>
      <c r="B453" s="300"/>
      <c r="C453" s="300"/>
      <c r="D453" s="300"/>
      <c r="E453" s="300"/>
      <c r="F453" s="300"/>
      <c r="G453" s="300"/>
    </row>
    <row r="454">
      <c r="A454" s="300"/>
      <c r="B454" s="300"/>
      <c r="C454" s="300"/>
      <c r="D454" s="300"/>
      <c r="E454" s="300"/>
      <c r="F454" s="300"/>
      <c r="G454" s="300"/>
    </row>
    <row r="455">
      <c r="A455" s="300"/>
      <c r="B455" s="300"/>
      <c r="C455" s="300"/>
      <c r="D455" s="300"/>
      <c r="E455" s="300"/>
      <c r="F455" s="300"/>
      <c r="G455" s="300"/>
    </row>
    <row r="456">
      <c r="A456" s="300"/>
      <c r="B456" s="300"/>
      <c r="C456" s="300"/>
      <c r="D456" s="300"/>
      <c r="E456" s="300"/>
      <c r="F456" s="300"/>
      <c r="G456" s="300"/>
    </row>
    <row r="457">
      <c r="A457" s="300"/>
      <c r="B457" s="300"/>
      <c r="C457" s="300"/>
      <c r="D457" s="300"/>
      <c r="E457" s="300"/>
      <c r="F457" s="300"/>
      <c r="G457" s="300"/>
    </row>
    <row r="458">
      <c r="A458" s="300"/>
      <c r="B458" s="300"/>
      <c r="C458" s="300"/>
      <c r="D458" s="300"/>
      <c r="E458" s="300"/>
      <c r="F458" s="300"/>
      <c r="G458" s="300"/>
    </row>
    <row r="459">
      <c r="A459" s="300"/>
      <c r="B459" s="300"/>
      <c r="C459" s="300"/>
      <c r="D459" s="300"/>
      <c r="E459" s="300"/>
      <c r="F459" s="300"/>
      <c r="G459" s="300"/>
    </row>
    <row r="460">
      <c r="A460" s="300"/>
      <c r="B460" s="300"/>
      <c r="C460" s="300"/>
      <c r="D460" s="300"/>
      <c r="E460" s="300"/>
      <c r="F460" s="300"/>
      <c r="G460" s="300"/>
    </row>
    <row r="461">
      <c r="A461" s="300"/>
      <c r="B461" s="300"/>
      <c r="C461" s="300"/>
      <c r="D461" s="300"/>
      <c r="E461" s="300"/>
      <c r="F461" s="300"/>
      <c r="G461" s="300"/>
    </row>
    <row r="462">
      <c r="A462" s="300"/>
      <c r="B462" s="300"/>
      <c r="C462" s="300"/>
      <c r="D462" s="300"/>
      <c r="E462" s="300"/>
      <c r="F462" s="300"/>
      <c r="G462" s="300"/>
    </row>
    <row r="463">
      <c r="A463" s="300"/>
      <c r="B463" s="300"/>
      <c r="C463" s="300"/>
      <c r="D463" s="300"/>
      <c r="E463" s="300"/>
      <c r="F463" s="300"/>
      <c r="G463" s="300"/>
    </row>
    <row r="464">
      <c r="A464" s="300"/>
      <c r="B464" s="300"/>
      <c r="C464" s="300"/>
      <c r="D464" s="300"/>
      <c r="E464" s="300"/>
      <c r="F464" s="300"/>
      <c r="G464" s="300"/>
    </row>
    <row r="465">
      <c r="A465" s="300"/>
      <c r="B465" s="300"/>
      <c r="C465" s="300"/>
      <c r="D465" s="300"/>
      <c r="E465" s="300"/>
      <c r="F465" s="300"/>
      <c r="G465" s="300"/>
    </row>
    <row r="466">
      <c r="A466" s="300"/>
      <c r="B466" s="300"/>
      <c r="C466" s="300"/>
      <c r="D466" s="300"/>
      <c r="E466" s="300"/>
      <c r="F466" s="300"/>
      <c r="G466" s="300"/>
    </row>
    <row r="467">
      <c r="A467" s="300"/>
      <c r="B467" s="300"/>
      <c r="C467" s="300"/>
      <c r="D467" s="300"/>
      <c r="E467" s="300"/>
      <c r="F467" s="300"/>
      <c r="G467" s="300"/>
    </row>
    <row r="468">
      <c r="A468" s="300"/>
      <c r="B468" s="300"/>
      <c r="C468" s="300"/>
      <c r="D468" s="300"/>
      <c r="E468" s="300"/>
      <c r="F468" s="300"/>
      <c r="G468" s="300"/>
    </row>
    <row r="469">
      <c r="A469" s="300"/>
      <c r="B469" s="300"/>
      <c r="C469" s="300"/>
      <c r="D469" s="300"/>
      <c r="E469" s="300"/>
      <c r="F469" s="300"/>
      <c r="G469" s="300"/>
    </row>
    <row r="470">
      <c r="A470" s="300"/>
      <c r="B470" s="300"/>
      <c r="C470" s="300"/>
      <c r="D470" s="300"/>
      <c r="E470" s="300"/>
      <c r="F470" s="300"/>
      <c r="G470" s="300"/>
    </row>
    <row r="471">
      <c r="A471" s="300"/>
      <c r="B471" s="300"/>
      <c r="C471" s="300"/>
      <c r="D471" s="300"/>
      <c r="E471" s="300"/>
      <c r="F471" s="300"/>
      <c r="G471" s="300"/>
    </row>
    <row r="472">
      <c r="A472" s="300"/>
      <c r="B472" s="300"/>
      <c r="C472" s="300"/>
      <c r="D472" s="300"/>
      <c r="E472" s="300"/>
      <c r="F472" s="300"/>
      <c r="G472" s="300"/>
    </row>
    <row r="473">
      <c r="A473" s="300"/>
      <c r="B473" s="300"/>
      <c r="C473" s="300"/>
      <c r="D473" s="300"/>
      <c r="E473" s="300"/>
      <c r="F473" s="300"/>
      <c r="G473" s="300"/>
    </row>
    <row r="474">
      <c r="A474" s="300"/>
      <c r="B474" s="300"/>
      <c r="C474" s="300"/>
      <c r="D474" s="300"/>
      <c r="E474" s="300"/>
      <c r="F474" s="300"/>
      <c r="G474" s="300"/>
    </row>
    <row r="475">
      <c r="A475" s="300"/>
      <c r="B475" s="300"/>
      <c r="C475" s="300"/>
      <c r="D475" s="300"/>
      <c r="E475" s="300"/>
      <c r="F475" s="300"/>
      <c r="G475" s="300"/>
    </row>
    <row r="476">
      <c r="A476" s="300"/>
      <c r="B476" s="300"/>
      <c r="C476" s="300"/>
      <c r="D476" s="300"/>
      <c r="E476" s="300"/>
      <c r="F476" s="300"/>
      <c r="G476" s="300"/>
    </row>
    <row r="477">
      <c r="A477" s="300"/>
      <c r="B477" s="300"/>
      <c r="C477" s="300"/>
      <c r="D477" s="300"/>
      <c r="E477" s="300"/>
      <c r="F477" s="300"/>
      <c r="G477" s="300"/>
    </row>
    <row r="478">
      <c r="A478" s="300"/>
      <c r="B478" s="300"/>
      <c r="C478" s="300"/>
      <c r="D478" s="300"/>
      <c r="E478" s="300"/>
      <c r="F478" s="300"/>
      <c r="G478" s="300"/>
    </row>
    <row r="479">
      <c r="A479" s="300"/>
      <c r="B479" s="300"/>
      <c r="C479" s="300"/>
      <c r="D479" s="300"/>
      <c r="E479" s="300"/>
      <c r="F479" s="300"/>
      <c r="G479" s="300"/>
    </row>
    <row r="480">
      <c r="A480" s="300"/>
      <c r="B480" s="300"/>
      <c r="C480" s="300"/>
      <c r="D480" s="300"/>
      <c r="E480" s="300"/>
      <c r="F480" s="300"/>
      <c r="G480" s="300"/>
    </row>
    <row r="481">
      <c r="A481" s="300"/>
      <c r="B481" s="300"/>
      <c r="C481" s="300"/>
      <c r="D481" s="300"/>
      <c r="E481" s="300"/>
      <c r="F481" s="300"/>
      <c r="G481" s="300"/>
    </row>
    <row r="482">
      <c r="A482" s="300"/>
      <c r="B482" s="300"/>
      <c r="C482" s="300"/>
      <c r="D482" s="300"/>
      <c r="E482" s="300"/>
      <c r="F482" s="300"/>
      <c r="G482" s="300"/>
    </row>
    <row r="483">
      <c r="A483" s="300"/>
      <c r="B483" s="300"/>
      <c r="C483" s="300"/>
      <c r="D483" s="300"/>
      <c r="E483" s="300"/>
      <c r="F483" s="300"/>
      <c r="G483" s="300"/>
    </row>
    <row r="484">
      <c r="A484" s="300"/>
      <c r="B484" s="300"/>
      <c r="C484" s="300"/>
      <c r="D484" s="300"/>
      <c r="E484" s="300"/>
      <c r="F484" s="300"/>
      <c r="G484" s="300"/>
    </row>
    <row r="485">
      <c r="A485" s="300"/>
      <c r="B485" s="300"/>
      <c r="C485" s="300"/>
      <c r="D485" s="300"/>
      <c r="E485" s="300"/>
      <c r="F485" s="300"/>
      <c r="G485" s="300"/>
    </row>
    <row r="486">
      <c r="A486" s="300"/>
      <c r="B486" s="300"/>
      <c r="C486" s="300"/>
      <c r="D486" s="300"/>
      <c r="E486" s="300"/>
      <c r="F486" s="300"/>
      <c r="G486" s="300"/>
    </row>
    <row r="487">
      <c r="A487" s="300"/>
      <c r="B487" s="300"/>
      <c r="C487" s="300"/>
      <c r="D487" s="300"/>
      <c r="E487" s="300"/>
      <c r="F487" s="300"/>
      <c r="G487" s="300"/>
    </row>
    <row r="488">
      <c r="A488" s="300"/>
      <c r="B488" s="300"/>
      <c r="C488" s="300"/>
      <c r="D488" s="300"/>
      <c r="E488" s="300"/>
      <c r="F488" s="300"/>
      <c r="G488" s="300"/>
    </row>
    <row r="489">
      <c r="A489" s="300"/>
      <c r="B489" s="300"/>
      <c r="C489" s="300"/>
      <c r="D489" s="300"/>
      <c r="E489" s="300"/>
      <c r="F489" s="300"/>
      <c r="G489" s="300"/>
    </row>
    <row r="490">
      <c r="A490" s="300"/>
      <c r="B490" s="300"/>
      <c r="C490" s="300"/>
      <c r="D490" s="300"/>
      <c r="E490" s="300"/>
      <c r="F490" s="300"/>
      <c r="G490" s="300"/>
    </row>
    <row r="491">
      <c r="A491" s="300"/>
      <c r="B491" s="300"/>
      <c r="C491" s="300"/>
      <c r="D491" s="300"/>
      <c r="E491" s="300"/>
      <c r="F491" s="300"/>
      <c r="G491" s="300"/>
    </row>
    <row r="492">
      <c r="A492" s="300"/>
      <c r="B492" s="300"/>
      <c r="C492" s="300"/>
      <c r="D492" s="300"/>
      <c r="E492" s="300"/>
      <c r="F492" s="300"/>
      <c r="G492" s="300"/>
    </row>
    <row r="493">
      <c r="A493" s="300"/>
      <c r="B493" s="300"/>
      <c r="C493" s="300"/>
      <c r="D493" s="300"/>
      <c r="E493" s="300"/>
      <c r="F493" s="300"/>
      <c r="G493" s="300"/>
    </row>
    <row r="494">
      <c r="A494" s="300"/>
      <c r="B494" s="300"/>
      <c r="C494" s="300"/>
      <c r="D494" s="300"/>
      <c r="E494" s="300"/>
      <c r="F494" s="300"/>
      <c r="G494" s="300"/>
    </row>
    <row r="495">
      <c r="A495" s="300"/>
      <c r="B495" s="300"/>
      <c r="C495" s="300"/>
      <c r="D495" s="300"/>
      <c r="E495" s="300"/>
      <c r="F495" s="300"/>
      <c r="G495" s="300"/>
    </row>
    <row r="496">
      <c r="A496" s="300"/>
      <c r="B496" s="300"/>
      <c r="C496" s="300"/>
      <c r="D496" s="300"/>
      <c r="E496" s="300"/>
      <c r="F496" s="300"/>
      <c r="G496" s="300"/>
    </row>
    <row r="497">
      <c r="A497" s="300"/>
      <c r="B497" s="300"/>
      <c r="C497" s="300"/>
      <c r="D497" s="300"/>
      <c r="E497" s="300"/>
      <c r="F497" s="300"/>
      <c r="G497" s="300"/>
    </row>
    <row r="498">
      <c r="A498" s="300"/>
      <c r="B498" s="300"/>
      <c r="C498" s="300"/>
      <c r="D498" s="300"/>
      <c r="E498" s="300"/>
      <c r="F498" s="300"/>
      <c r="G498" s="300"/>
    </row>
    <row r="499">
      <c r="A499" s="300"/>
      <c r="B499" s="300"/>
      <c r="C499" s="300"/>
      <c r="D499" s="300"/>
      <c r="E499" s="300"/>
      <c r="F499" s="300"/>
      <c r="G499" s="300"/>
    </row>
    <row r="500">
      <c r="A500" s="300"/>
      <c r="B500" s="300"/>
      <c r="C500" s="300"/>
      <c r="D500" s="300"/>
      <c r="E500" s="300"/>
      <c r="F500" s="300"/>
      <c r="G500" s="300"/>
    </row>
    <row r="501">
      <c r="A501" s="300"/>
      <c r="B501" s="300"/>
      <c r="C501" s="300"/>
      <c r="D501" s="300"/>
      <c r="E501" s="300"/>
      <c r="F501" s="300"/>
      <c r="G501" s="300"/>
    </row>
    <row r="502">
      <c r="A502" s="300"/>
      <c r="B502" s="300"/>
      <c r="C502" s="300"/>
      <c r="D502" s="300"/>
      <c r="E502" s="300"/>
      <c r="F502" s="300"/>
      <c r="G502" s="300"/>
    </row>
    <row r="503">
      <c r="A503" s="300"/>
      <c r="B503" s="300"/>
      <c r="C503" s="300"/>
      <c r="D503" s="300"/>
      <c r="E503" s="300"/>
      <c r="F503" s="300"/>
      <c r="G503" s="300"/>
    </row>
    <row r="504">
      <c r="A504" s="300"/>
      <c r="B504" s="300"/>
      <c r="C504" s="300"/>
      <c r="D504" s="300"/>
      <c r="E504" s="300"/>
      <c r="F504" s="300"/>
      <c r="G504" s="300"/>
    </row>
    <row r="505">
      <c r="A505" s="300"/>
      <c r="B505" s="300"/>
      <c r="C505" s="300"/>
      <c r="D505" s="300"/>
      <c r="E505" s="300"/>
      <c r="F505" s="300"/>
      <c r="G505" s="300"/>
    </row>
    <row r="506">
      <c r="A506" s="300"/>
      <c r="B506" s="300"/>
      <c r="C506" s="300"/>
      <c r="D506" s="300"/>
      <c r="E506" s="300"/>
      <c r="F506" s="300"/>
      <c r="G506" s="300"/>
    </row>
    <row r="507">
      <c r="A507" s="300"/>
      <c r="B507" s="300"/>
      <c r="C507" s="300"/>
      <c r="D507" s="300"/>
      <c r="E507" s="300"/>
      <c r="F507" s="300"/>
      <c r="G507" s="300"/>
    </row>
    <row r="508">
      <c r="A508" s="300"/>
      <c r="B508" s="300"/>
      <c r="C508" s="300"/>
      <c r="D508" s="300"/>
      <c r="E508" s="300"/>
      <c r="F508" s="300"/>
      <c r="G508" s="300"/>
    </row>
    <row r="509">
      <c r="A509" s="300"/>
      <c r="B509" s="300"/>
      <c r="C509" s="300"/>
      <c r="D509" s="300"/>
      <c r="E509" s="300"/>
      <c r="F509" s="300"/>
      <c r="G509" s="300"/>
    </row>
    <row r="510">
      <c r="A510" s="300"/>
      <c r="B510" s="300"/>
      <c r="C510" s="300"/>
      <c r="D510" s="300"/>
      <c r="E510" s="300"/>
      <c r="F510" s="300"/>
      <c r="G510" s="300"/>
    </row>
    <row r="511">
      <c r="A511" s="300"/>
      <c r="B511" s="300"/>
      <c r="C511" s="300"/>
      <c r="D511" s="300"/>
      <c r="E511" s="300"/>
      <c r="F511" s="300"/>
      <c r="G511" s="300"/>
    </row>
    <row r="512">
      <c r="A512" s="300"/>
      <c r="B512" s="300"/>
      <c r="C512" s="300"/>
      <c r="D512" s="300"/>
      <c r="E512" s="300"/>
      <c r="F512" s="300"/>
      <c r="G512" s="300"/>
    </row>
    <row r="513">
      <c r="A513" s="300"/>
      <c r="B513" s="300"/>
      <c r="C513" s="300"/>
      <c r="D513" s="300"/>
      <c r="E513" s="300"/>
      <c r="F513" s="300"/>
      <c r="G513" s="300"/>
    </row>
    <row r="514">
      <c r="A514" s="300"/>
      <c r="B514" s="300"/>
      <c r="C514" s="300"/>
      <c r="D514" s="300"/>
      <c r="E514" s="300"/>
      <c r="F514" s="300"/>
      <c r="G514" s="300"/>
    </row>
    <row r="515">
      <c r="A515" s="300"/>
      <c r="B515" s="300"/>
      <c r="C515" s="300"/>
      <c r="D515" s="300"/>
      <c r="E515" s="300"/>
      <c r="F515" s="300"/>
      <c r="G515" s="300"/>
    </row>
    <row r="516">
      <c r="A516" s="300"/>
      <c r="B516" s="300"/>
      <c r="C516" s="300"/>
      <c r="D516" s="300"/>
      <c r="E516" s="300"/>
      <c r="F516" s="300"/>
      <c r="G516" s="300"/>
    </row>
    <row r="517">
      <c r="A517" s="300"/>
      <c r="B517" s="300"/>
      <c r="C517" s="300"/>
      <c r="D517" s="300"/>
      <c r="E517" s="300"/>
      <c r="F517" s="300"/>
      <c r="G517" s="300"/>
    </row>
    <row r="518">
      <c r="A518" s="300"/>
      <c r="B518" s="300"/>
      <c r="C518" s="300"/>
      <c r="D518" s="300"/>
      <c r="E518" s="300"/>
      <c r="F518" s="300"/>
      <c r="G518" s="300"/>
    </row>
    <row r="519">
      <c r="A519" s="300"/>
      <c r="B519" s="300"/>
      <c r="C519" s="300"/>
      <c r="D519" s="300"/>
      <c r="E519" s="300"/>
      <c r="F519" s="300"/>
      <c r="G519" s="300"/>
    </row>
    <row r="520">
      <c r="A520" s="300"/>
      <c r="B520" s="300"/>
      <c r="C520" s="300"/>
      <c r="D520" s="300"/>
      <c r="E520" s="300"/>
      <c r="F520" s="300"/>
      <c r="G520" s="300"/>
    </row>
    <row r="521">
      <c r="A521" s="300"/>
      <c r="B521" s="300"/>
      <c r="C521" s="300"/>
      <c r="D521" s="300"/>
      <c r="E521" s="300"/>
      <c r="F521" s="300"/>
      <c r="G521" s="300"/>
    </row>
    <row r="522">
      <c r="A522" s="300"/>
      <c r="B522" s="300"/>
      <c r="C522" s="300"/>
      <c r="D522" s="300"/>
      <c r="E522" s="300"/>
      <c r="F522" s="300"/>
      <c r="G522" s="300"/>
    </row>
    <row r="523">
      <c r="A523" s="300"/>
      <c r="B523" s="300"/>
      <c r="C523" s="300"/>
      <c r="D523" s="300"/>
      <c r="E523" s="300"/>
      <c r="F523" s="300"/>
      <c r="G523" s="300"/>
    </row>
    <row r="524">
      <c r="A524" s="300"/>
      <c r="B524" s="300"/>
      <c r="C524" s="300"/>
      <c r="D524" s="300"/>
      <c r="E524" s="300"/>
      <c r="F524" s="300"/>
      <c r="G524" s="300"/>
    </row>
    <row r="525">
      <c r="A525" s="300"/>
      <c r="B525" s="300"/>
      <c r="C525" s="300"/>
      <c r="D525" s="300"/>
      <c r="E525" s="300"/>
      <c r="F525" s="300"/>
      <c r="G525" s="300"/>
    </row>
    <row r="526">
      <c r="A526" s="300"/>
      <c r="B526" s="300"/>
      <c r="C526" s="300"/>
      <c r="D526" s="300"/>
      <c r="E526" s="300"/>
      <c r="F526" s="300"/>
      <c r="G526" s="300"/>
    </row>
    <row r="527">
      <c r="A527" s="300"/>
      <c r="B527" s="300"/>
      <c r="C527" s="300"/>
      <c r="D527" s="300"/>
      <c r="E527" s="300"/>
      <c r="F527" s="300"/>
      <c r="G527" s="300"/>
    </row>
    <row r="528">
      <c r="A528" s="300"/>
      <c r="B528" s="300"/>
      <c r="C528" s="300"/>
      <c r="D528" s="300"/>
      <c r="E528" s="300"/>
      <c r="F528" s="300"/>
      <c r="G528" s="300"/>
    </row>
    <row r="529">
      <c r="A529" s="300"/>
      <c r="B529" s="300"/>
      <c r="C529" s="300"/>
      <c r="D529" s="300"/>
      <c r="E529" s="300"/>
      <c r="F529" s="300"/>
      <c r="G529" s="300"/>
    </row>
    <row r="530">
      <c r="A530" s="300"/>
      <c r="B530" s="300"/>
      <c r="C530" s="300"/>
      <c r="D530" s="300"/>
      <c r="E530" s="300"/>
      <c r="F530" s="300"/>
      <c r="G530" s="300"/>
    </row>
    <row r="531">
      <c r="A531" s="300"/>
      <c r="B531" s="300"/>
      <c r="C531" s="300"/>
      <c r="D531" s="300"/>
      <c r="E531" s="300"/>
      <c r="F531" s="300"/>
      <c r="G531" s="300"/>
    </row>
    <row r="532">
      <c r="A532" s="300"/>
      <c r="B532" s="300"/>
      <c r="C532" s="300"/>
      <c r="D532" s="300"/>
      <c r="E532" s="300"/>
      <c r="F532" s="300"/>
      <c r="G532" s="300"/>
    </row>
    <row r="533">
      <c r="A533" s="300"/>
      <c r="B533" s="300"/>
      <c r="C533" s="300"/>
      <c r="D533" s="300"/>
      <c r="E533" s="300"/>
      <c r="F533" s="300"/>
      <c r="G533" s="300"/>
    </row>
    <row r="534">
      <c r="A534" s="300"/>
      <c r="B534" s="300"/>
      <c r="C534" s="300"/>
      <c r="D534" s="300"/>
      <c r="E534" s="300"/>
      <c r="F534" s="300"/>
      <c r="G534" s="300"/>
    </row>
    <row r="535">
      <c r="A535" s="300"/>
      <c r="B535" s="300"/>
      <c r="C535" s="300"/>
      <c r="D535" s="300"/>
      <c r="E535" s="300"/>
      <c r="F535" s="300"/>
      <c r="G535" s="300"/>
    </row>
    <row r="536">
      <c r="A536" s="300"/>
      <c r="B536" s="300"/>
      <c r="C536" s="300"/>
      <c r="D536" s="300"/>
      <c r="E536" s="300"/>
      <c r="F536" s="300"/>
      <c r="G536" s="300"/>
    </row>
    <row r="537">
      <c r="A537" s="300"/>
      <c r="B537" s="300"/>
      <c r="C537" s="300"/>
      <c r="D537" s="300"/>
      <c r="E537" s="300"/>
      <c r="F537" s="300"/>
      <c r="G537" s="300"/>
    </row>
    <row r="538">
      <c r="A538" s="300"/>
      <c r="B538" s="300"/>
      <c r="C538" s="300"/>
      <c r="D538" s="300"/>
      <c r="E538" s="300"/>
      <c r="F538" s="300"/>
      <c r="G538" s="300"/>
    </row>
    <row r="539">
      <c r="A539" s="300"/>
      <c r="B539" s="300"/>
      <c r="C539" s="300"/>
      <c r="D539" s="300"/>
      <c r="E539" s="300"/>
      <c r="F539" s="300"/>
      <c r="G539" s="300"/>
    </row>
    <row r="540">
      <c r="A540" s="300"/>
      <c r="B540" s="300"/>
      <c r="C540" s="300"/>
      <c r="D540" s="300"/>
      <c r="E540" s="300"/>
      <c r="F540" s="300"/>
      <c r="G540" s="300"/>
    </row>
    <row r="541">
      <c r="A541" s="300"/>
      <c r="B541" s="300"/>
      <c r="C541" s="300"/>
      <c r="D541" s="300"/>
      <c r="E541" s="300"/>
      <c r="F541" s="300"/>
      <c r="G541" s="300"/>
    </row>
    <row r="542">
      <c r="A542" s="300"/>
      <c r="B542" s="300"/>
      <c r="C542" s="300"/>
      <c r="D542" s="300"/>
      <c r="E542" s="300"/>
      <c r="F542" s="300"/>
      <c r="G542" s="300"/>
    </row>
    <row r="543">
      <c r="A543" s="300"/>
      <c r="B543" s="300"/>
      <c r="C543" s="300"/>
      <c r="D543" s="300"/>
      <c r="E543" s="300"/>
      <c r="F543" s="300"/>
      <c r="G543" s="300"/>
    </row>
    <row r="544">
      <c r="A544" s="300"/>
      <c r="B544" s="300"/>
      <c r="C544" s="300"/>
      <c r="D544" s="300"/>
      <c r="E544" s="300"/>
      <c r="F544" s="300"/>
      <c r="G544" s="300"/>
    </row>
    <row r="545">
      <c r="A545" s="300"/>
      <c r="B545" s="300"/>
      <c r="C545" s="300"/>
      <c r="D545" s="300"/>
      <c r="E545" s="300"/>
      <c r="F545" s="300"/>
      <c r="G545" s="300"/>
    </row>
    <row r="546">
      <c r="A546" s="300"/>
      <c r="B546" s="300"/>
      <c r="C546" s="300"/>
      <c r="D546" s="300"/>
      <c r="E546" s="300"/>
      <c r="F546" s="300"/>
      <c r="G546" s="300"/>
    </row>
    <row r="547">
      <c r="A547" s="300"/>
      <c r="B547" s="300"/>
      <c r="C547" s="300"/>
      <c r="D547" s="300"/>
      <c r="E547" s="300"/>
      <c r="F547" s="300"/>
      <c r="G547" s="300"/>
    </row>
    <row r="548">
      <c r="A548" s="300"/>
      <c r="B548" s="300"/>
      <c r="C548" s="300"/>
      <c r="D548" s="300"/>
      <c r="E548" s="300"/>
      <c r="F548" s="300"/>
      <c r="G548" s="300"/>
    </row>
    <row r="549">
      <c r="A549" s="300"/>
      <c r="B549" s="300"/>
      <c r="C549" s="300"/>
      <c r="D549" s="300"/>
      <c r="E549" s="300"/>
      <c r="F549" s="300"/>
      <c r="G549" s="300"/>
    </row>
    <row r="550">
      <c r="A550" s="300"/>
      <c r="B550" s="300"/>
      <c r="C550" s="300"/>
      <c r="D550" s="300"/>
      <c r="E550" s="300"/>
      <c r="F550" s="300"/>
      <c r="G550" s="300"/>
    </row>
    <row r="551">
      <c r="A551" s="300"/>
      <c r="B551" s="300"/>
      <c r="C551" s="300"/>
      <c r="D551" s="300"/>
      <c r="E551" s="300"/>
      <c r="F551" s="300"/>
      <c r="G551" s="300"/>
    </row>
    <row r="552">
      <c r="A552" s="300"/>
      <c r="B552" s="300"/>
      <c r="C552" s="300"/>
      <c r="D552" s="300"/>
      <c r="E552" s="300"/>
      <c r="F552" s="300"/>
      <c r="G552" s="300"/>
    </row>
    <row r="553">
      <c r="A553" s="300"/>
      <c r="B553" s="300"/>
      <c r="C553" s="300"/>
      <c r="D553" s="300"/>
      <c r="E553" s="300"/>
      <c r="F553" s="300"/>
      <c r="G553" s="300"/>
    </row>
    <row r="554">
      <c r="A554" s="300"/>
      <c r="B554" s="300"/>
      <c r="C554" s="300"/>
      <c r="D554" s="300"/>
      <c r="E554" s="300"/>
      <c r="F554" s="300"/>
      <c r="G554" s="300"/>
    </row>
    <row r="555">
      <c r="A555" s="300"/>
      <c r="B555" s="300"/>
      <c r="C555" s="300"/>
      <c r="D555" s="300"/>
      <c r="E555" s="300"/>
      <c r="F555" s="300"/>
      <c r="G555" s="300"/>
    </row>
    <row r="556">
      <c r="A556" s="300"/>
      <c r="B556" s="300"/>
      <c r="C556" s="300"/>
      <c r="D556" s="300"/>
      <c r="E556" s="300"/>
      <c r="F556" s="300"/>
      <c r="G556" s="300"/>
    </row>
    <row r="557">
      <c r="A557" s="300"/>
      <c r="B557" s="300"/>
      <c r="C557" s="300"/>
      <c r="D557" s="300"/>
      <c r="E557" s="300"/>
      <c r="F557" s="300"/>
      <c r="G557" s="300"/>
    </row>
    <row r="558">
      <c r="A558" s="300"/>
      <c r="B558" s="300"/>
      <c r="C558" s="300"/>
      <c r="D558" s="300"/>
      <c r="E558" s="300"/>
      <c r="F558" s="300"/>
      <c r="G558" s="300"/>
    </row>
    <row r="559">
      <c r="A559" s="300"/>
      <c r="B559" s="300"/>
      <c r="C559" s="300"/>
      <c r="D559" s="300"/>
      <c r="E559" s="300"/>
      <c r="F559" s="300"/>
      <c r="G559" s="300"/>
    </row>
    <row r="560">
      <c r="A560" s="300"/>
      <c r="B560" s="300"/>
      <c r="C560" s="300"/>
      <c r="D560" s="300"/>
      <c r="E560" s="300"/>
      <c r="F560" s="300"/>
      <c r="G560" s="300"/>
    </row>
    <row r="561">
      <c r="A561" s="300"/>
      <c r="B561" s="300"/>
      <c r="C561" s="300"/>
      <c r="D561" s="300"/>
      <c r="E561" s="300"/>
      <c r="F561" s="300"/>
      <c r="G561" s="300"/>
    </row>
    <row r="562">
      <c r="A562" s="300"/>
      <c r="B562" s="300"/>
      <c r="C562" s="300"/>
      <c r="D562" s="300"/>
      <c r="E562" s="300"/>
      <c r="F562" s="300"/>
      <c r="G562" s="300"/>
    </row>
    <row r="563">
      <c r="A563" s="300"/>
      <c r="B563" s="300"/>
      <c r="C563" s="300"/>
      <c r="D563" s="300"/>
      <c r="E563" s="300"/>
      <c r="F563" s="300"/>
      <c r="G563" s="300"/>
    </row>
    <row r="564">
      <c r="A564" s="300"/>
      <c r="B564" s="300"/>
      <c r="C564" s="300"/>
      <c r="D564" s="300"/>
      <c r="E564" s="300"/>
      <c r="F564" s="300"/>
      <c r="G564" s="300"/>
    </row>
    <row r="565">
      <c r="A565" s="300"/>
      <c r="B565" s="300"/>
      <c r="C565" s="300"/>
      <c r="D565" s="300"/>
      <c r="E565" s="300"/>
      <c r="F565" s="300"/>
      <c r="G565" s="300"/>
    </row>
    <row r="566">
      <c r="A566" s="300"/>
      <c r="B566" s="300"/>
      <c r="C566" s="300"/>
      <c r="D566" s="300"/>
      <c r="E566" s="300"/>
      <c r="F566" s="300"/>
      <c r="G566" s="300"/>
    </row>
    <row r="567">
      <c r="A567" s="300"/>
      <c r="B567" s="300"/>
      <c r="C567" s="300"/>
      <c r="D567" s="300"/>
      <c r="E567" s="300"/>
      <c r="F567" s="300"/>
      <c r="G567" s="300"/>
    </row>
    <row r="568">
      <c r="A568" s="300"/>
      <c r="B568" s="300"/>
      <c r="C568" s="300"/>
      <c r="D568" s="300"/>
      <c r="E568" s="300"/>
      <c r="F568" s="300"/>
      <c r="G568" s="300"/>
    </row>
    <row r="569">
      <c r="A569" s="300"/>
      <c r="B569" s="300"/>
      <c r="C569" s="300"/>
      <c r="D569" s="300"/>
      <c r="E569" s="300"/>
      <c r="F569" s="300"/>
      <c r="G569" s="300"/>
    </row>
    <row r="570">
      <c r="A570" s="300"/>
      <c r="B570" s="300"/>
      <c r="C570" s="300"/>
      <c r="D570" s="300"/>
      <c r="E570" s="300"/>
      <c r="F570" s="300"/>
      <c r="G570" s="300"/>
    </row>
    <row r="571">
      <c r="A571" s="300"/>
      <c r="B571" s="300"/>
      <c r="C571" s="300"/>
      <c r="D571" s="300"/>
      <c r="E571" s="300"/>
      <c r="F571" s="300"/>
      <c r="G571" s="300"/>
    </row>
    <row r="572">
      <c r="A572" s="300"/>
      <c r="B572" s="300"/>
      <c r="C572" s="300"/>
      <c r="D572" s="300"/>
      <c r="E572" s="300"/>
      <c r="F572" s="300"/>
      <c r="G572" s="300"/>
    </row>
    <row r="573">
      <c r="A573" s="300"/>
      <c r="B573" s="300"/>
      <c r="C573" s="300"/>
      <c r="D573" s="300"/>
      <c r="E573" s="300"/>
      <c r="F573" s="300"/>
      <c r="G573" s="300"/>
    </row>
    <row r="574">
      <c r="A574" s="300"/>
      <c r="B574" s="300"/>
      <c r="C574" s="300"/>
      <c r="D574" s="300"/>
      <c r="E574" s="300"/>
      <c r="F574" s="300"/>
      <c r="G574" s="300"/>
    </row>
    <row r="575">
      <c r="A575" s="300"/>
      <c r="B575" s="300"/>
      <c r="C575" s="300"/>
      <c r="D575" s="300"/>
      <c r="E575" s="300"/>
      <c r="F575" s="300"/>
      <c r="G575" s="300"/>
    </row>
    <row r="576">
      <c r="A576" s="300"/>
      <c r="B576" s="300"/>
      <c r="C576" s="300"/>
      <c r="D576" s="300"/>
      <c r="E576" s="300"/>
      <c r="F576" s="300"/>
      <c r="G576" s="300"/>
    </row>
    <row r="577">
      <c r="A577" s="300"/>
      <c r="B577" s="300"/>
      <c r="C577" s="300"/>
      <c r="D577" s="300"/>
      <c r="E577" s="300"/>
      <c r="F577" s="300"/>
      <c r="G577" s="300"/>
    </row>
    <row r="578">
      <c r="A578" s="300"/>
      <c r="B578" s="300"/>
      <c r="C578" s="300"/>
      <c r="D578" s="300"/>
      <c r="E578" s="300"/>
      <c r="F578" s="300"/>
      <c r="G578" s="300"/>
    </row>
    <row r="579">
      <c r="A579" s="300"/>
      <c r="B579" s="300"/>
      <c r="C579" s="300"/>
      <c r="D579" s="300"/>
      <c r="E579" s="300"/>
      <c r="F579" s="300"/>
      <c r="G579" s="300"/>
    </row>
    <row r="580">
      <c r="A580" s="300"/>
      <c r="B580" s="300"/>
      <c r="C580" s="300"/>
      <c r="D580" s="300"/>
      <c r="E580" s="300"/>
      <c r="F580" s="300"/>
      <c r="G580" s="300"/>
    </row>
    <row r="581">
      <c r="A581" s="300"/>
      <c r="B581" s="300"/>
      <c r="C581" s="300"/>
      <c r="D581" s="300"/>
      <c r="E581" s="300"/>
      <c r="F581" s="300"/>
      <c r="G581" s="300"/>
    </row>
    <row r="582">
      <c r="A582" s="300"/>
      <c r="B582" s="300"/>
      <c r="C582" s="300"/>
      <c r="D582" s="300"/>
      <c r="E582" s="300"/>
      <c r="F582" s="300"/>
      <c r="G582" s="300"/>
    </row>
    <row r="583">
      <c r="A583" s="300"/>
      <c r="B583" s="300"/>
      <c r="C583" s="300"/>
      <c r="D583" s="300"/>
      <c r="E583" s="300"/>
      <c r="F583" s="300"/>
      <c r="G583" s="300"/>
    </row>
    <row r="584">
      <c r="A584" s="300"/>
      <c r="B584" s="300"/>
      <c r="C584" s="300"/>
      <c r="D584" s="300"/>
      <c r="E584" s="300"/>
      <c r="F584" s="300"/>
      <c r="G584" s="300"/>
    </row>
    <row r="585">
      <c r="A585" s="300"/>
      <c r="B585" s="300"/>
      <c r="C585" s="300"/>
      <c r="D585" s="300"/>
      <c r="E585" s="300"/>
      <c r="F585" s="300"/>
      <c r="G585" s="300"/>
    </row>
    <row r="586">
      <c r="A586" s="300"/>
      <c r="B586" s="300"/>
      <c r="C586" s="300"/>
      <c r="D586" s="300"/>
      <c r="E586" s="300"/>
      <c r="F586" s="300"/>
      <c r="G586" s="300"/>
    </row>
    <row r="587">
      <c r="A587" s="300"/>
      <c r="B587" s="300"/>
      <c r="C587" s="300"/>
      <c r="D587" s="300"/>
      <c r="E587" s="300"/>
      <c r="F587" s="300"/>
      <c r="G587" s="300"/>
    </row>
    <row r="588">
      <c r="A588" s="300"/>
      <c r="B588" s="300"/>
      <c r="C588" s="300"/>
      <c r="D588" s="300"/>
      <c r="E588" s="300"/>
      <c r="F588" s="300"/>
      <c r="G588" s="300"/>
    </row>
    <row r="589">
      <c r="A589" s="300"/>
      <c r="B589" s="300"/>
      <c r="C589" s="300"/>
      <c r="D589" s="300"/>
      <c r="E589" s="300"/>
      <c r="F589" s="300"/>
      <c r="G589" s="300"/>
    </row>
    <row r="590">
      <c r="A590" s="300"/>
      <c r="B590" s="300"/>
      <c r="C590" s="300"/>
      <c r="D590" s="300"/>
      <c r="E590" s="300"/>
      <c r="F590" s="300"/>
      <c r="G590" s="300"/>
    </row>
    <row r="591">
      <c r="A591" s="300"/>
      <c r="B591" s="300"/>
      <c r="C591" s="300"/>
      <c r="D591" s="300"/>
      <c r="E591" s="300"/>
      <c r="F591" s="300"/>
      <c r="G591" s="300"/>
    </row>
    <row r="592">
      <c r="A592" s="300"/>
      <c r="B592" s="300"/>
      <c r="C592" s="300"/>
      <c r="D592" s="300"/>
      <c r="E592" s="300"/>
      <c r="F592" s="300"/>
      <c r="G592" s="300"/>
    </row>
    <row r="593">
      <c r="A593" s="300"/>
      <c r="B593" s="300"/>
      <c r="C593" s="300"/>
      <c r="D593" s="300"/>
      <c r="E593" s="300"/>
      <c r="F593" s="300"/>
      <c r="G593" s="300"/>
    </row>
    <row r="594">
      <c r="A594" s="300"/>
      <c r="B594" s="300"/>
      <c r="C594" s="300"/>
      <c r="D594" s="300"/>
      <c r="E594" s="300"/>
      <c r="F594" s="300"/>
      <c r="G594" s="300"/>
    </row>
    <row r="595">
      <c r="A595" s="300"/>
      <c r="B595" s="300"/>
      <c r="C595" s="300"/>
      <c r="D595" s="300"/>
      <c r="E595" s="300"/>
      <c r="F595" s="300"/>
      <c r="G595" s="300"/>
    </row>
    <row r="596">
      <c r="A596" s="300"/>
      <c r="B596" s="300"/>
      <c r="C596" s="300"/>
      <c r="D596" s="300"/>
      <c r="E596" s="300"/>
      <c r="F596" s="300"/>
      <c r="G596" s="300"/>
    </row>
    <row r="597">
      <c r="A597" s="300"/>
      <c r="B597" s="300"/>
      <c r="C597" s="300"/>
      <c r="D597" s="300"/>
      <c r="E597" s="300"/>
      <c r="F597" s="300"/>
      <c r="G597" s="300"/>
    </row>
    <row r="598">
      <c r="A598" s="300"/>
      <c r="B598" s="300"/>
      <c r="C598" s="300"/>
      <c r="D598" s="300"/>
      <c r="E598" s="300"/>
      <c r="F598" s="300"/>
      <c r="G598" s="300"/>
    </row>
    <row r="599">
      <c r="A599" s="300"/>
      <c r="B599" s="300"/>
      <c r="C599" s="300"/>
      <c r="D599" s="300"/>
      <c r="E599" s="300"/>
      <c r="F599" s="300"/>
      <c r="G599" s="300"/>
    </row>
    <row r="600">
      <c r="A600" s="300"/>
      <c r="B600" s="300"/>
      <c r="C600" s="300"/>
      <c r="D600" s="300"/>
      <c r="E600" s="300"/>
      <c r="F600" s="300"/>
      <c r="G600" s="300"/>
    </row>
    <row r="601">
      <c r="A601" s="300"/>
      <c r="B601" s="300"/>
      <c r="C601" s="300"/>
      <c r="D601" s="300"/>
      <c r="E601" s="300"/>
      <c r="F601" s="300"/>
      <c r="G601" s="300"/>
    </row>
    <row r="602">
      <c r="A602" s="300"/>
      <c r="B602" s="300"/>
      <c r="C602" s="300"/>
      <c r="D602" s="300"/>
      <c r="E602" s="300"/>
      <c r="F602" s="300"/>
      <c r="G602" s="300"/>
    </row>
    <row r="603">
      <c r="A603" s="300"/>
      <c r="B603" s="300"/>
      <c r="C603" s="300"/>
      <c r="D603" s="300"/>
      <c r="E603" s="300"/>
      <c r="F603" s="300"/>
      <c r="G603" s="300"/>
    </row>
    <row r="604">
      <c r="A604" s="300"/>
      <c r="B604" s="300"/>
      <c r="C604" s="300"/>
      <c r="D604" s="300"/>
      <c r="E604" s="300"/>
      <c r="F604" s="300"/>
      <c r="G604" s="300"/>
    </row>
    <row r="605">
      <c r="A605" s="300"/>
      <c r="B605" s="300"/>
      <c r="C605" s="300"/>
      <c r="D605" s="300"/>
      <c r="E605" s="300"/>
      <c r="F605" s="300"/>
      <c r="G605" s="300"/>
    </row>
    <row r="606">
      <c r="A606" s="300"/>
      <c r="B606" s="300"/>
      <c r="C606" s="300"/>
      <c r="D606" s="300"/>
      <c r="E606" s="300"/>
      <c r="F606" s="300"/>
      <c r="G606" s="300"/>
    </row>
    <row r="607">
      <c r="A607" s="300"/>
      <c r="B607" s="300"/>
      <c r="C607" s="300"/>
      <c r="D607" s="300"/>
      <c r="E607" s="300"/>
      <c r="F607" s="300"/>
      <c r="G607" s="300"/>
    </row>
    <row r="608">
      <c r="A608" s="300"/>
      <c r="B608" s="300"/>
      <c r="C608" s="300"/>
      <c r="D608" s="300"/>
      <c r="E608" s="300"/>
      <c r="F608" s="300"/>
      <c r="G608" s="300"/>
    </row>
    <row r="609">
      <c r="A609" s="300"/>
      <c r="B609" s="300"/>
      <c r="C609" s="300"/>
      <c r="D609" s="300"/>
      <c r="E609" s="300"/>
      <c r="F609" s="300"/>
      <c r="G609" s="300"/>
    </row>
    <row r="610">
      <c r="A610" s="300"/>
      <c r="B610" s="300"/>
      <c r="C610" s="300"/>
      <c r="D610" s="300"/>
      <c r="E610" s="300"/>
      <c r="F610" s="300"/>
      <c r="G610" s="300"/>
    </row>
    <row r="611">
      <c r="A611" s="300"/>
      <c r="B611" s="300"/>
      <c r="C611" s="300"/>
      <c r="D611" s="300"/>
      <c r="E611" s="300"/>
      <c r="F611" s="300"/>
      <c r="G611" s="300"/>
    </row>
    <row r="612">
      <c r="A612" s="300"/>
      <c r="B612" s="300"/>
      <c r="C612" s="300"/>
      <c r="D612" s="300"/>
      <c r="E612" s="300"/>
      <c r="F612" s="300"/>
      <c r="G612" s="300"/>
    </row>
    <row r="613">
      <c r="A613" s="300"/>
      <c r="B613" s="300"/>
      <c r="C613" s="300"/>
      <c r="D613" s="300"/>
      <c r="E613" s="300"/>
      <c r="F613" s="300"/>
      <c r="G613" s="300"/>
    </row>
    <row r="614">
      <c r="A614" s="300"/>
      <c r="B614" s="300"/>
      <c r="C614" s="300"/>
      <c r="D614" s="300"/>
      <c r="E614" s="300"/>
      <c r="F614" s="300"/>
      <c r="G614" s="300"/>
    </row>
    <row r="615">
      <c r="A615" s="300"/>
      <c r="B615" s="300"/>
      <c r="C615" s="300"/>
      <c r="D615" s="300"/>
      <c r="E615" s="300"/>
      <c r="F615" s="300"/>
      <c r="G615" s="300"/>
    </row>
    <row r="616">
      <c r="A616" s="300"/>
      <c r="B616" s="300"/>
      <c r="C616" s="300"/>
      <c r="D616" s="300"/>
      <c r="E616" s="300"/>
      <c r="F616" s="300"/>
      <c r="G616" s="300"/>
    </row>
    <row r="617">
      <c r="A617" s="300"/>
      <c r="B617" s="300"/>
      <c r="C617" s="300"/>
      <c r="D617" s="300"/>
      <c r="E617" s="300"/>
      <c r="F617" s="300"/>
      <c r="G617" s="300"/>
    </row>
    <row r="618">
      <c r="A618" s="300"/>
      <c r="B618" s="300"/>
      <c r="C618" s="300"/>
      <c r="D618" s="300"/>
      <c r="E618" s="300"/>
      <c r="F618" s="300"/>
      <c r="G618" s="300"/>
    </row>
    <row r="619">
      <c r="A619" s="300"/>
      <c r="B619" s="300"/>
      <c r="C619" s="300"/>
      <c r="D619" s="300"/>
      <c r="E619" s="300"/>
      <c r="F619" s="300"/>
      <c r="G619" s="300"/>
    </row>
    <row r="620">
      <c r="A620" s="300"/>
      <c r="B620" s="300"/>
      <c r="C620" s="300"/>
      <c r="D620" s="300"/>
      <c r="E620" s="300"/>
      <c r="F620" s="300"/>
      <c r="G620" s="300"/>
    </row>
    <row r="621">
      <c r="A621" s="300"/>
      <c r="B621" s="300"/>
      <c r="C621" s="300"/>
      <c r="D621" s="300"/>
      <c r="E621" s="300"/>
      <c r="F621" s="300"/>
      <c r="G621" s="300"/>
    </row>
    <row r="622">
      <c r="A622" s="300"/>
      <c r="B622" s="300"/>
      <c r="C622" s="300"/>
      <c r="D622" s="300"/>
      <c r="E622" s="300"/>
      <c r="F622" s="300"/>
      <c r="G622" s="300"/>
    </row>
    <row r="623">
      <c r="A623" s="300"/>
      <c r="B623" s="300"/>
      <c r="C623" s="300"/>
      <c r="D623" s="300"/>
      <c r="E623" s="300"/>
      <c r="F623" s="300"/>
      <c r="G623" s="300"/>
    </row>
    <row r="624">
      <c r="A624" s="300"/>
      <c r="B624" s="300"/>
      <c r="C624" s="300"/>
      <c r="D624" s="300"/>
      <c r="E624" s="300"/>
      <c r="F624" s="300"/>
      <c r="G624" s="300"/>
    </row>
    <row r="625">
      <c r="A625" s="300"/>
      <c r="B625" s="300"/>
      <c r="C625" s="300"/>
      <c r="D625" s="300"/>
      <c r="E625" s="300"/>
      <c r="F625" s="300"/>
      <c r="G625" s="300"/>
    </row>
    <row r="626">
      <c r="A626" s="300"/>
      <c r="B626" s="300"/>
      <c r="C626" s="300"/>
      <c r="D626" s="300"/>
      <c r="E626" s="300"/>
      <c r="F626" s="300"/>
      <c r="G626" s="300"/>
    </row>
    <row r="627">
      <c r="A627" s="300"/>
      <c r="B627" s="300"/>
      <c r="C627" s="300"/>
      <c r="D627" s="300"/>
      <c r="E627" s="300"/>
      <c r="F627" s="300"/>
      <c r="G627" s="300"/>
    </row>
    <row r="628">
      <c r="A628" s="300"/>
      <c r="B628" s="300"/>
      <c r="C628" s="300"/>
      <c r="D628" s="300"/>
      <c r="E628" s="300"/>
      <c r="F628" s="300"/>
      <c r="G628" s="300"/>
    </row>
    <row r="629">
      <c r="A629" s="300"/>
      <c r="B629" s="300"/>
      <c r="C629" s="300"/>
      <c r="D629" s="300"/>
      <c r="E629" s="300"/>
      <c r="F629" s="300"/>
      <c r="G629" s="300"/>
    </row>
    <row r="630">
      <c r="A630" s="300"/>
      <c r="B630" s="300"/>
      <c r="C630" s="300"/>
      <c r="D630" s="300"/>
      <c r="E630" s="300"/>
      <c r="F630" s="300"/>
      <c r="G630" s="300"/>
    </row>
    <row r="631">
      <c r="A631" s="300"/>
      <c r="B631" s="300"/>
      <c r="C631" s="300"/>
      <c r="D631" s="300"/>
      <c r="E631" s="300"/>
      <c r="F631" s="300"/>
      <c r="G631" s="300"/>
    </row>
    <row r="632">
      <c r="A632" s="300"/>
      <c r="B632" s="300"/>
      <c r="C632" s="300"/>
      <c r="D632" s="300"/>
      <c r="E632" s="300"/>
      <c r="F632" s="300"/>
      <c r="G632" s="300"/>
    </row>
    <row r="633">
      <c r="A633" s="300"/>
      <c r="B633" s="300"/>
      <c r="C633" s="300"/>
      <c r="D633" s="300"/>
      <c r="E633" s="300"/>
      <c r="F633" s="300"/>
      <c r="G633" s="300"/>
    </row>
    <row r="634">
      <c r="A634" s="300"/>
      <c r="B634" s="300"/>
      <c r="C634" s="300"/>
      <c r="D634" s="300"/>
      <c r="E634" s="300"/>
      <c r="F634" s="300"/>
      <c r="G634" s="300"/>
    </row>
    <row r="635">
      <c r="A635" s="300"/>
      <c r="B635" s="300"/>
      <c r="C635" s="300"/>
      <c r="D635" s="300"/>
      <c r="E635" s="300"/>
      <c r="F635" s="300"/>
      <c r="G635" s="300"/>
    </row>
    <row r="636">
      <c r="A636" s="300"/>
      <c r="B636" s="300"/>
      <c r="C636" s="300"/>
      <c r="D636" s="300"/>
      <c r="E636" s="300"/>
      <c r="F636" s="300"/>
      <c r="G636" s="300"/>
    </row>
    <row r="637">
      <c r="A637" s="300"/>
      <c r="B637" s="300"/>
      <c r="C637" s="300"/>
      <c r="D637" s="300"/>
      <c r="E637" s="300"/>
      <c r="F637" s="300"/>
      <c r="G637" s="300"/>
    </row>
    <row r="638">
      <c r="A638" s="300"/>
      <c r="B638" s="300"/>
      <c r="C638" s="300"/>
      <c r="D638" s="300"/>
      <c r="E638" s="300"/>
      <c r="F638" s="300"/>
      <c r="G638" s="300"/>
    </row>
    <row r="639">
      <c r="A639" s="300"/>
      <c r="B639" s="300"/>
      <c r="C639" s="300"/>
      <c r="D639" s="300"/>
      <c r="E639" s="300"/>
      <c r="F639" s="300"/>
      <c r="G639" s="300"/>
    </row>
    <row r="640">
      <c r="A640" s="300"/>
      <c r="B640" s="300"/>
      <c r="C640" s="300"/>
      <c r="D640" s="300"/>
      <c r="E640" s="300"/>
      <c r="F640" s="300"/>
      <c r="G640" s="300"/>
    </row>
    <row r="641">
      <c r="A641" s="300"/>
      <c r="B641" s="300"/>
      <c r="C641" s="300"/>
      <c r="D641" s="300"/>
      <c r="E641" s="300"/>
      <c r="F641" s="300"/>
      <c r="G641" s="300"/>
    </row>
    <row r="642">
      <c r="A642" s="300"/>
      <c r="B642" s="300"/>
      <c r="C642" s="300"/>
      <c r="D642" s="300"/>
      <c r="E642" s="300"/>
      <c r="F642" s="300"/>
      <c r="G642" s="300"/>
    </row>
    <row r="643">
      <c r="A643" s="300"/>
      <c r="B643" s="300"/>
      <c r="C643" s="300"/>
      <c r="D643" s="300"/>
      <c r="E643" s="300"/>
      <c r="F643" s="300"/>
      <c r="G643" s="300"/>
    </row>
    <row r="644">
      <c r="A644" s="300"/>
      <c r="B644" s="300"/>
      <c r="C644" s="300"/>
      <c r="D644" s="300"/>
      <c r="E644" s="300"/>
      <c r="F644" s="300"/>
      <c r="G644" s="300"/>
    </row>
    <row r="645">
      <c r="A645" s="300"/>
      <c r="B645" s="300"/>
      <c r="C645" s="300"/>
      <c r="D645" s="300"/>
      <c r="E645" s="300"/>
      <c r="F645" s="300"/>
      <c r="G645" s="300"/>
    </row>
    <row r="646">
      <c r="A646" s="300"/>
      <c r="B646" s="300"/>
      <c r="C646" s="300"/>
      <c r="D646" s="300"/>
      <c r="E646" s="300"/>
      <c r="F646" s="300"/>
      <c r="G646" s="300"/>
    </row>
    <row r="647">
      <c r="A647" s="300"/>
      <c r="B647" s="300"/>
      <c r="C647" s="300"/>
      <c r="D647" s="300"/>
      <c r="E647" s="300"/>
      <c r="F647" s="300"/>
      <c r="G647" s="300"/>
    </row>
    <row r="648">
      <c r="A648" s="300"/>
      <c r="B648" s="300"/>
      <c r="C648" s="300"/>
      <c r="D648" s="300"/>
      <c r="E648" s="300"/>
      <c r="F648" s="300"/>
      <c r="G648" s="300"/>
    </row>
    <row r="649">
      <c r="A649" s="300"/>
      <c r="B649" s="300"/>
      <c r="C649" s="300"/>
      <c r="D649" s="300"/>
      <c r="E649" s="300"/>
      <c r="F649" s="300"/>
      <c r="G649" s="300"/>
    </row>
    <row r="650">
      <c r="A650" s="300"/>
      <c r="B650" s="300"/>
      <c r="C650" s="300"/>
      <c r="D650" s="300"/>
      <c r="E650" s="300"/>
      <c r="F650" s="300"/>
      <c r="G650" s="300"/>
    </row>
    <row r="651">
      <c r="A651" s="300"/>
      <c r="B651" s="300"/>
      <c r="C651" s="300"/>
      <c r="D651" s="300"/>
      <c r="E651" s="300"/>
      <c r="F651" s="300"/>
      <c r="G651" s="300"/>
    </row>
    <row r="652">
      <c r="A652" s="300"/>
      <c r="B652" s="300"/>
      <c r="C652" s="300"/>
      <c r="D652" s="300"/>
      <c r="E652" s="300"/>
      <c r="F652" s="300"/>
      <c r="G652" s="300"/>
    </row>
    <row r="653">
      <c r="A653" s="300"/>
      <c r="B653" s="300"/>
      <c r="C653" s="300"/>
      <c r="D653" s="300"/>
      <c r="E653" s="300"/>
      <c r="F653" s="300"/>
      <c r="G653" s="300"/>
    </row>
    <row r="654">
      <c r="A654" s="300"/>
      <c r="B654" s="300"/>
      <c r="C654" s="300"/>
      <c r="D654" s="300"/>
      <c r="E654" s="300"/>
      <c r="F654" s="300"/>
      <c r="G654" s="300"/>
    </row>
    <row r="655">
      <c r="A655" s="300"/>
      <c r="B655" s="300"/>
      <c r="C655" s="300"/>
      <c r="D655" s="300"/>
      <c r="E655" s="300"/>
      <c r="F655" s="300"/>
      <c r="G655" s="300"/>
    </row>
    <row r="656">
      <c r="A656" s="300"/>
      <c r="B656" s="300"/>
      <c r="C656" s="300"/>
      <c r="D656" s="300"/>
      <c r="E656" s="300"/>
      <c r="F656" s="300"/>
      <c r="G656" s="300"/>
    </row>
    <row r="657">
      <c r="A657" s="300"/>
      <c r="B657" s="300"/>
      <c r="C657" s="300"/>
      <c r="D657" s="300"/>
      <c r="E657" s="300"/>
      <c r="F657" s="300"/>
      <c r="G657" s="300"/>
    </row>
    <row r="658">
      <c r="A658" s="300"/>
      <c r="B658" s="300"/>
      <c r="C658" s="300"/>
      <c r="D658" s="300"/>
      <c r="E658" s="300"/>
      <c r="F658" s="300"/>
      <c r="G658" s="300"/>
    </row>
    <row r="659">
      <c r="A659" s="300"/>
      <c r="B659" s="300"/>
      <c r="C659" s="300"/>
      <c r="D659" s="300"/>
      <c r="E659" s="300"/>
      <c r="F659" s="300"/>
      <c r="G659" s="300"/>
    </row>
    <row r="660">
      <c r="A660" s="300"/>
      <c r="B660" s="300"/>
      <c r="C660" s="300"/>
      <c r="D660" s="300"/>
      <c r="E660" s="300"/>
      <c r="F660" s="300"/>
      <c r="G660" s="300"/>
    </row>
    <row r="661">
      <c r="A661" s="300"/>
      <c r="B661" s="300"/>
      <c r="C661" s="300"/>
      <c r="D661" s="300"/>
      <c r="E661" s="300"/>
      <c r="F661" s="300"/>
      <c r="G661" s="300"/>
    </row>
    <row r="662">
      <c r="A662" s="300"/>
      <c r="B662" s="300"/>
      <c r="C662" s="300"/>
      <c r="D662" s="300"/>
      <c r="E662" s="300"/>
      <c r="F662" s="300"/>
      <c r="G662" s="300"/>
    </row>
    <row r="663">
      <c r="A663" s="300"/>
      <c r="B663" s="300"/>
      <c r="C663" s="300"/>
      <c r="D663" s="300"/>
      <c r="E663" s="300"/>
      <c r="F663" s="300"/>
      <c r="G663" s="300"/>
    </row>
    <row r="664">
      <c r="A664" s="300"/>
      <c r="B664" s="300"/>
      <c r="C664" s="300"/>
      <c r="D664" s="300"/>
      <c r="E664" s="300"/>
      <c r="F664" s="300"/>
      <c r="G664" s="300"/>
    </row>
    <row r="665">
      <c r="A665" s="300"/>
      <c r="B665" s="300"/>
      <c r="C665" s="300"/>
      <c r="D665" s="300"/>
      <c r="E665" s="300"/>
      <c r="F665" s="300"/>
      <c r="G665" s="300"/>
    </row>
    <row r="666">
      <c r="A666" s="300"/>
      <c r="B666" s="300"/>
      <c r="C666" s="300"/>
      <c r="D666" s="300"/>
      <c r="E666" s="300"/>
      <c r="F666" s="300"/>
      <c r="G666" s="300"/>
    </row>
    <row r="667">
      <c r="A667" s="300"/>
      <c r="B667" s="300"/>
      <c r="C667" s="300"/>
      <c r="D667" s="300"/>
      <c r="E667" s="300"/>
      <c r="F667" s="300"/>
      <c r="G667" s="300"/>
    </row>
    <row r="668">
      <c r="A668" s="300"/>
      <c r="B668" s="300"/>
      <c r="C668" s="300"/>
      <c r="D668" s="300"/>
      <c r="E668" s="300"/>
      <c r="F668" s="300"/>
      <c r="G668" s="300"/>
    </row>
    <row r="669">
      <c r="A669" s="300"/>
      <c r="B669" s="300"/>
      <c r="C669" s="300"/>
      <c r="D669" s="300"/>
      <c r="E669" s="300"/>
      <c r="F669" s="300"/>
      <c r="G669" s="300"/>
    </row>
    <row r="670">
      <c r="A670" s="300"/>
      <c r="B670" s="300"/>
      <c r="C670" s="300"/>
      <c r="D670" s="300"/>
      <c r="E670" s="300"/>
      <c r="F670" s="300"/>
      <c r="G670" s="300"/>
    </row>
    <row r="671">
      <c r="A671" s="300"/>
      <c r="B671" s="300"/>
      <c r="C671" s="300"/>
      <c r="D671" s="300"/>
      <c r="E671" s="300"/>
      <c r="F671" s="300"/>
      <c r="G671" s="300"/>
    </row>
    <row r="672">
      <c r="A672" s="300"/>
      <c r="B672" s="300"/>
      <c r="C672" s="300"/>
      <c r="D672" s="300"/>
      <c r="E672" s="300"/>
      <c r="F672" s="300"/>
      <c r="G672" s="300"/>
    </row>
    <row r="673">
      <c r="A673" s="300"/>
      <c r="B673" s="300"/>
      <c r="C673" s="300"/>
      <c r="D673" s="300"/>
      <c r="E673" s="300"/>
      <c r="F673" s="300"/>
      <c r="G673" s="300"/>
    </row>
    <row r="674">
      <c r="A674" s="300"/>
      <c r="B674" s="300"/>
      <c r="C674" s="300"/>
      <c r="D674" s="300"/>
      <c r="E674" s="300"/>
      <c r="F674" s="300"/>
      <c r="G674" s="300"/>
    </row>
    <row r="675">
      <c r="A675" s="300"/>
      <c r="B675" s="300"/>
      <c r="C675" s="300"/>
      <c r="D675" s="300"/>
      <c r="E675" s="300"/>
      <c r="F675" s="300"/>
      <c r="G675" s="300"/>
    </row>
    <row r="676">
      <c r="A676" s="300"/>
      <c r="B676" s="300"/>
      <c r="C676" s="300"/>
      <c r="D676" s="300"/>
      <c r="E676" s="300"/>
      <c r="F676" s="300"/>
      <c r="G676" s="300"/>
    </row>
    <row r="677">
      <c r="A677" s="300"/>
      <c r="B677" s="300"/>
      <c r="C677" s="300"/>
      <c r="D677" s="300"/>
      <c r="E677" s="300"/>
      <c r="F677" s="300"/>
      <c r="G677" s="300"/>
    </row>
    <row r="678">
      <c r="A678" s="300"/>
      <c r="B678" s="300"/>
      <c r="C678" s="300"/>
      <c r="D678" s="300"/>
      <c r="E678" s="300"/>
      <c r="F678" s="300"/>
      <c r="G678" s="300"/>
    </row>
    <row r="679">
      <c r="A679" s="300"/>
      <c r="B679" s="300"/>
      <c r="C679" s="300"/>
      <c r="D679" s="300"/>
      <c r="E679" s="300"/>
      <c r="F679" s="300"/>
      <c r="G679" s="300"/>
    </row>
    <row r="680">
      <c r="A680" s="300"/>
      <c r="B680" s="300"/>
      <c r="C680" s="300"/>
      <c r="D680" s="300"/>
      <c r="E680" s="300"/>
      <c r="F680" s="300"/>
      <c r="G680" s="300"/>
    </row>
    <row r="681">
      <c r="A681" s="300"/>
      <c r="B681" s="300"/>
      <c r="C681" s="300"/>
      <c r="D681" s="300"/>
      <c r="E681" s="300"/>
      <c r="F681" s="300"/>
      <c r="G681" s="300"/>
    </row>
    <row r="682">
      <c r="A682" s="300"/>
      <c r="B682" s="300"/>
      <c r="C682" s="300"/>
      <c r="D682" s="300"/>
      <c r="E682" s="300"/>
      <c r="F682" s="300"/>
      <c r="G682" s="300"/>
    </row>
    <row r="683">
      <c r="A683" s="300"/>
      <c r="B683" s="300"/>
      <c r="C683" s="300"/>
      <c r="D683" s="300"/>
      <c r="E683" s="300"/>
      <c r="F683" s="300"/>
      <c r="G683" s="300"/>
    </row>
    <row r="684">
      <c r="A684" s="300"/>
      <c r="B684" s="300"/>
      <c r="C684" s="300"/>
      <c r="D684" s="300"/>
      <c r="E684" s="300"/>
      <c r="F684" s="300"/>
      <c r="G684" s="300"/>
    </row>
    <row r="685">
      <c r="A685" s="300"/>
      <c r="B685" s="300"/>
      <c r="C685" s="300"/>
      <c r="D685" s="300"/>
      <c r="E685" s="300"/>
      <c r="F685" s="300"/>
      <c r="G685" s="300"/>
    </row>
    <row r="686">
      <c r="A686" s="300"/>
      <c r="B686" s="300"/>
      <c r="C686" s="300"/>
      <c r="D686" s="300"/>
      <c r="E686" s="300"/>
      <c r="F686" s="300"/>
      <c r="G686" s="300"/>
    </row>
    <row r="687">
      <c r="A687" s="300"/>
      <c r="B687" s="300"/>
      <c r="C687" s="300"/>
      <c r="D687" s="300"/>
      <c r="E687" s="300"/>
      <c r="F687" s="300"/>
      <c r="G687" s="300"/>
    </row>
    <row r="688">
      <c r="A688" s="300"/>
      <c r="B688" s="300"/>
      <c r="C688" s="300"/>
      <c r="D688" s="300"/>
      <c r="E688" s="300"/>
      <c r="F688" s="300"/>
      <c r="G688" s="300"/>
    </row>
    <row r="689">
      <c r="A689" s="300"/>
      <c r="B689" s="300"/>
      <c r="C689" s="300"/>
      <c r="D689" s="300"/>
      <c r="E689" s="300"/>
      <c r="F689" s="300"/>
      <c r="G689" s="300"/>
    </row>
    <row r="690">
      <c r="A690" s="300"/>
      <c r="B690" s="300"/>
      <c r="C690" s="300"/>
      <c r="D690" s="300"/>
      <c r="E690" s="300"/>
      <c r="F690" s="300"/>
      <c r="G690" s="300"/>
    </row>
    <row r="691">
      <c r="A691" s="300"/>
      <c r="B691" s="300"/>
      <c r="C691" s="300"/>
      <c r="D691" s="300"/>
      <c r="E691" s="300"/>
      <c r="F691" s="300"/>
      <c r="G691" s="300"/>
    </row>
    <row r="692">
      <c r="A692" s="300"/>
      <c r="B692" s="300"/>
      <c r="C692" s="300"/>
      <c r="D692" s="300"/>
      <c r="E692" s="300"/>
      <c r="F692" s="300"/>
      <c r="G692" s="300"/>
    </row>
    <row r="693">
      <c r="A693" s="300"/>
      <c r="B693" s="300"/>
      <c r="C693" s="300"/>
      <c r="D693" s="300"/>
      <c r="E693" s="300"/>
      <c r="F693" s="300"/>
      <c r="G693" s="300"/>
    </row>
    <row r="694">
      <c r="A694" s="300"/>
      <c r="B694" s="300"/>
      <c r="C694" s="300"/>
      <c r="D694" s="300"/>
      <c r="E694" s="300"/>
      <c r="F694" s="300"/>
      <c r="G694" s="300"/>
    </row>
    <row r="695">
      <c r="A695" s="300"/>
      <c r="B695" s="300"/>
      <c r="C695" s="300"/>
      <c r="D695" s="300"/>
      <c r="E695" s="300"/>
      <c r="F695" s="300"/>
      <c r="G695" s="300"/>
    </row>
    <row r="696">
      <c r="A696" s="300"/>
      <c r="B696" s="300"/>
      <c r="C696" s="300"/>
      <c r="D696" s="300"/>
      <c r="E696" s="300"/>
      <c r="F696" s="300"/>
      <c r="G696" s="300"/>
    </row>
    <row r="697">
      <c r="A697" s="300"/>
      <c r="B697" s="300"/>
      <c r="C697" s="300"/>
      <c r="D697" s="300"/>
      <c r="E697" s="300"/>
      <c r="F697" s="300"/>
      <c r="G697" s="300"/>
    </row>
    <row r="698">
      <c r="A698" s="300"/>
      <c r="B698" s="300"/>
      <c r="C698" s="300"/>
      <c r="D698" s="300"/>
      <c r="E698" s="300"/>
      <c r="F698" s="300"/>
      <c r="G698" s="300"/>
    </row>
    <row r="699">
      <c r="A699" s="300"/>
      <c r="B699" s="300"/>
      <c r="C699" s="300"/>
      <c r="D699" s="300"/>
      <c r="E699" s="300"/>
      <c r="F699" s="300"/>
      <c r="G699" s="300"/>
    </row>
    <row r="700">
      <c r="A700" s="300"/>
      <c r="B700" s="300"/>
      <c r="C700" s="300"/>
      <c r="D700" s="300"/>
      <c r="E700" s="300"/>
      <c r="F700" s="300"/>
      <c r="G700" s="300"/>
    </row>
    <row r="701">
      <c r="A701" s="300"/>
      <c r="B701" s="300"/>
      <c r="C701" s="300"/>
      <c r="D701" s="300"/>
      <c r="E701" s="300"/>
      <c r="F701" s="300"/>
      <c r="G701" s="300"/>
    </row>
    <row r="702">
      <c r="A702" s="300"/>
      <c r="B702" s="300"/>
      <c r="C702" s="300"/>
      <c r="D702" s="300"/>
      <c r="E702" s="300"/>
      <c r="F702" s="300"/>
      <c r="G702" s="300"/>
    </row>
    <row r="703">
      <c r="A703" s="300"/>
      <c r="B703" s="300"/>
      <c r="C703" s="300"/>
      <c r="D703" s="300"/>
      <c r="E703" s="300"/>
      <c r="F703" s="300"/>
      <c r="G703" s="300"/>
    </row>
    <row r="704">
      <c r="A704" s="300"/>
      <c r="B704" s="300"/>
      <c r="C704" s="300"/>
      <c r="D704" s="300"/>
      <c r="E704" s="300"/>
      <c r="F704" s="300"/>
      <c r="G704" s="300"/>
    </row>
    <row r="705">
      <c r="A705" s="300"/>
      <c r="B705" s="300"/>
      <c r="C705" s="300"/>
      <c r="D705" s="300"/>
      <c r="E705" s="300"/>
      <c r="F705" s="300"/>
      <c r="G705" s="300"/>
    </row>
    <row r="706">
      <c r="A706" s="300"/>
      <c r="B706" s="300"/>
      <c r="C706" s="300"/>
      <c r="D706" s="300"/>
      <c r="E706" s="300"/>
      <c r="F706" s="300"/>
      <c r="G706" s="300"/>
    </row>
    <row r="707">
      <c r="A707" s="300"/>
      <c r="B707" s="300"/>
      <c r="C707" s="300"/>
      <c r="D707" s="300"/>
      <c r="E707" s="300"/>
      <c r="F707" s="300"/>
      <c r="G707" s="300"/>
    </row>
    <row r="708">
      <c r="A708" s="300"/>
      <c r="B708" s="300"/>
      <c r="C708" s="300"/>
      <c r="D708" s="300"/>
      <c r="E708" s="300"/>
      <c r="F708" s="300"/>
      <c r="G708" s="300"/>
    </row>
    <row r="709">
      <c r="A709" s="300"/>
      <c r="B709" s="300"/>
      <c r="C709" s="300"/>
      <c r="D709" s="300"/>
      <c r="E709" s="300"/>
      <c r="F709" s="300"/>
      <c r="G709" s="300"/>
    </row>
    <row r="710">
      <c r="A710" s="300"/>
      <c r="B710" s="300"/>
      <c r="C710" s="300"/>
      <c r="D710" s="300"/>
      <c r="E710" s="300"/>
      <c r="F710" s="300"/>
      <c r="G710" s="300"/>
    </row>
    <row r="711">
      <c r="A711" s="300"/>
      <c r="B711" s="300"/>
      <c r="C711" s="300"/>
      <c r="D711" s="300"/>
      <c r="E711" s="300"/>
      <c r="F711" s="300"/>
      <c r="G711" s="300"/>
    </row>
    <row r="712">
      <c r="A712" s="300"/>
      <c r="B712" s="300"/>
      <c r="C712" s="300"/>
      <c r="D712" s="300"/>
      <c r="E712" s="300"/>
      <c r="F712" s="300"/>
      <c r="G712" s="300"/>
    </row>
    <row r="713">
      <c r="A713" s="300"/>
      <c r="B713" s="300"/>
      <c r="C713" s="300"/>
      <c r="D713" s="300"/>
      <c r="E713" s="300"/>
      <c r="F713" s="300"/>
      <c r="G713" s="300"/>
    </row>
    <row r="714">
      <c r="A714" s="300"/>
      <c r="B714" s="300"/>
      <c r="C714" s="300"/>
      <c r="D714" s="300"/>
      <c r="E714" s="300"/>
      <c r="F714" s="300"/>
      <c r="G714" s="300"/>
    </row>
    <row r="715">
      <c r="A715" s="300"/>
      <c r="B715" s="300"/>
      <c r="C715" s="300"/>
      <c r="D715" s="300"/>
      <c r="E715" s="300"/>
      <c r="F715" s="300"/>
      <c r="G715" s="300"/>
    </row>
    <row r="716">
      <c r="A716" s="300"/>
      <c r="B716" s="300"/>
      <c r="C716" s="300"/>
      <c r="D716" s="300"/>
      <c r="E716" s="300"/>
      <c r="F716" s="300"/>
      <c r="G716" s="300"/>
    </row>
    <row r="717">
      <c r="A717" s="300"/>
      <c r="B717" s="300"/>
      <c r="C717" s="300"/>
      <c r="D717" s="300"/>
      <c r="E717" s="300"/>
      <c r="F717" s="300"/>
      <c r="G717" s="300"/>
    </row>
    <row r="718">
      <c r="A718" s="300"/>
      <c r="B718" s="300"/>
      <c r="C718" s="300"/>
      <c r="D718" s="300"/>
      <c r="E718" s="300"/>
      <c r="F718" s="300"/>
      <c r="G718" s="300"/>
    </row>
    <row r="719">
      <c r="A719" s="300"/>
      <c r="B719" s="300"/>
      <c r="C719" s="300"/>
      <c r="D719" s="300"/>
      <c r="E719" s="300"/>
      <c r="F719" s="300"/>
      <c r="G719" s="300"/>
    </row>
    <row r="720">
      <c r="A720" s="300"/>
      <c r="B720" s="300"/>
      <c r="C720" s="300"/>
      <c r="D720" s="300"/>
      <c r="E720" s="300"/>
      <c r="F720" s="300"/>
      <c r="G720" s="300"/>
    </row>
    <row r="721">
      <c r="A721" s="300"/>
      <c r="B721" s="300"/>
      <c r="C721" s="300"/>
      <c r="D721" s="300"/>
      <c r="E721" s="300"/>
      <c r="F721" s="300"/>
      <c r="G721" s="300"/>
    </row>
    <row r="722">
      <c r="A722" s="300"/>
      <c r="B722" s="300"/>
      <c r="C722" s="300"/>
      <c r="D722" s="300"/>
      <c r="E722" s="300"/>
      <c r="F722" s="300"/>
      <c r="G722" s="300"/>
    </row>
    <row r="723">
      <c r="A723" s="300"/>
      <c r="B723" s="300"/>
      <c r="C723" s="300"/>
      <c r="D723" s="300"/>
      <c r="E723" s="300"/>
      <c r="F723" s="300"/>
      <c r="G723" s="300"/>
    </row>
    <row r="724">
      <c r="A724" s="300"/>
      <c r="B724" s="300"/>
      <c r="C724" s="300"/>
      <c r="D724" s="300"/>
      <c r="E724" s="300"/>
      <c r="F724" s="300"/>
      <c r="G724" s="300"/>
    </row>
    <row r="725">
      <c r="A725" s="300"/>
      <c r="B725" s="300"/>
      <c r="C725" s="300"/>
      <c r="D725" s="300"/>
      <c r="E725" s="300"/>
      <c r="F725" s="300"/>
      <c r="G725" s="300"/>
    </row>
    <row r="726">
      <c r="A726" s="300"/>
      <c r="B726" s="300"/>
      <c r="C726" s="300"/>
      <c r="D726" s="300"/>
      <c r="E726" s="300"/>
      <c r="F726" s="300"/>
      <c r="G726" s="300"/>
    </row>
    <row r="727">
      <c r="A727" s="300"/>
      <c r="B727" s="300"/>
      <c r="C727" s="300"/>
      <c r="D727" s="300"/>
      <c r="E727" s="300"/>
      <c r="F727" s="300"/>
      <c r="G727" s="300"/>
    </row>
    <row r="728">
      <c r="A728" s="300"/>
      <c r="B728" s="300"/>
      <c r="C728" s="300"/>
      <c r="D728" s="300"/>
      <c r="E728" s="300"/>
      <c r="F728" s="300"/>
      <c r="G728" s="300"/>
    </row>
    <row r="729">
      <c r="A729" s="300"/>
      <c r="B729" s="300"/>
      <c r="C729" s="300"/>
      <c r="D729" s="300"/>
      <c r="E729" s="300"/>
      <c r="F729" s="300"/>
      <c r="G729" s="300"/>
    </row>
    <row r="730">
      <c r="A730" s="300"/>
      <c r="B730" s="300"/>
      <c r="C730" s="300"/>
      <c r="D730" s="300"/>
      <c r="E730" s="300"/>
      <c r="F730" s="300"/>
      <c r="G730" s="300"/>
    </row>
    <row r="731">
      <c r="A731" s="300"/>
      <c r="B731" s="300"/>
      <c r="C731" s="300"/>
      <c r="D731" s="300"/>
      <c r="E731" s="300"/>
      <c r="F731" s="300"/>
      <c r="G731" s="300"/>
    </row>
    <row r="732">
      <c r="A732" s="300"/>
      <c r="B732" s="300"/>
      <c r="C732" s="300"/>
      <c r="D732" s="300"/>
      <c r="E732" s="300"/>
      <c r="F732" s="300"/>
      <c r="G732" s="300"/>
    </row>
    <row r="733">
      <c r="A733" s="300"/>
      <c r="B733" s="300"/>
      <c r="C733" s="300"/>
      <c r="D733" s="300"/>
      <c r="E733" s="300"/>
      <c r="F733" s="300"/>
      <c r="G733" s="300"/>
    </row>
    <row r="734">
      <c r="A734" s="300"/>
      <c r="B734" s="300"/>
      <c r="C734" s="300"/>
      <c r="D734" s="300"/>
      <c r="E734" s="300"/>
      <c r="F734" s="300"/>
      <c r="G734" s="300"/>
    </row>
    <row r="735">
      <c r="A735" s="300"/>
      <c r="B735" s="300"/>
      <c r="C735" s="300"/>
      <c r="D735" s="300"/>
      <c r="E735" s="300"/>
      <c r="F735" s="300"/>
      <c r="G735" s="300"/>
    </row>
    <row r="736">
      <c r="A736" s="300"/>
      <c r="B736" s="300"/>
      <c r="C736" s="300"/>
      <c r="D736" s="300"/>
      <c r="E736" s="300"/>
      <c r="F736" s="300"/>
      <c r="G736" s="300"/>
    </row>
    <row r="737">
      <c r="A737" s="300"/>
      <c r="B737" s="300"/>
      <c r="C737" s="300"/>
      <c r="D737" s="300"/>
      <c r="E737" s="300"/>
      <c r="F737" s="300"/>
      <c r="G737" s="300"/>
    </row>
    <row r="738">
      <c r="A738" s="300"/>
      <c r="B738" s="300"/>
      <c r="C738" s="300"/>
      <c r="D738" s="300"/>
      <c r="E738" s="300"/>
      <c r="F738" s="300"/>
      <c r="G738" s="300"/>
    </row>
    <row r="739">
      <c r="A739" s="300"/>
      <c r="B739" s="300"/>
      <c r="C739" s="300"/>
      <c r="D739" s="300"/>
      <c r="E739" s="300"/>
      <c r="F739" s="300"/>
      <c r="G739" s="300"/>
    </row>
    <row r="740">
      <c r="A740" s="300"/>
      <c r="B740" s="300"/>
      <c r="C740" s="300"/>
      <c r="D740" s="300"/>
      <c r="E740" s="300"/>
      <c r="F740" s="300"/>
      <c r="G740" s="300"/>
    </row>
    <row r="741">
      <c r="A741" s="300"/>
      <c r="B741" s="300"/>
      <c r="C741" s="300"/>
      <c r="D741" s="300"/>
      <c r="E741" s="300"/>
      <c r="F741" s="300"/>
      <c r="G741" s="300"/>
    </row>
    <row r="742">
      <c r="A742" s="300"/>
      <c r="B742" s="300"/>
      <c r="C742" s="300"/>
      <c r="D742" s="300"/>
      <c r="E742" s="300"/>
      <c r="F742" s="300"/>
      <c r="G742" s="300"/>
    </row>
    <row r="743">
      <c r="A743" s="300"/>
      <c r="B743" s="300"/>
      <c r="C743" s="300"/>
      <c r="D743" s="300"/>
      <c r="E743" s="300"/>
      <c r="F743" s="300"/>
      <c r="G743" s="300"/>
    </row>
    <row r="744">
      <c r="A744" s="300"/>
      <c r="B744" s="300"/>
      <c r="C744" s="300"/>
      <c r="D744" s="300"/>
      <c r="E744" s="300"/>
      <c r="F744" s="300"/>
      <c r="G744" s="300"/>
    </row>
    <row r="745">
      <c r="A745" s="300"/>
      <c r="B745" s="300"/>
      <c r="C745" s="300"/>
      <c r="D745" s="300"/>
      <c r="E745" s="300"/>
      <c r="F745" s="300"/>
      <c r="G745" s="300"/>
    </row>
    <row r="746">
      <c r="A746" s="300"/>
      <c r="B746" s="300"/>
      <c r="C746" s="300"/>
      <c r="D746" s="300"/>
      <c r="E746" s="300"/>
      <c r="F746" s="300"/>
      <c r="G746" s="300"/>
    </row>
    <row r="747">
      <c r="A747" s="300"/>
      <c r="B747" s="300"/>
      <c r="C747" s="300"/>
      <c r="D747" s="300"/>
      <c r="E747" s="300"/>
      <c r="F747" s="300"/>
      <c r="G747" s="300"/>
    </row>
    <row r="748">
      <c r="A748" s="300"/>
      <c r="B748" s="300"/>
      <c r="C748" s="300"/>
      <c r="D748" s="300"/>
      <c r="E748" s="300"/>
      <c r="F748" s="300"/>
      <c r="G748" s="300"/>
    </row>
    <row r="749">
      <c r="A749" s="300"/>
      <c r="B749" s="300"/>
      <c r="C749" s="300"/>
      <c r="D749" s="300"/>
      <c r="E749" s="300"/>
      <c r="F749" s="300"/>
      <c r="G749" s="300"/>
    </row>
    <row r="750">
      <c r="A750" s="300"/>
      <c r="B750" s="300"/>
      <c r="C750" s="300"/>
      <c r="D750" s="300"/>
      <c r="E750" s="300"/>
      <c r="F750" s="300"/>
      <c r="G750" s="300"/>
    </row>
    <row r="751">
      <c r="A751" s="300"/>
      <c r="B751" s="300"/>
      <c r="C751" s="300"/>
      <c r="D751" s="300"/>
      <c r="E751" s="300"/>
      <c r="F751" s="300"/>
      <c r="G751" s="300"/>
    </row>
    <row r="752">
      <c r="A752" s="300"/>
      <c r="B752" s="300"/>
      <c r="C752" s="300"/>
      <c r="D752" s="300"/>
      <c r="E752" s="300"/>
      <c r="F752" s="300"/>
      <c r="G752" s="300"/>
    </row>
    <row r="753">
      <c r="A753" s="300"/>
      <c r="B753" s="300"/>
      <c r="C753" s="300"/>
      <c r="D753" s="300"/>
      <c r="E753" s="300"/>
      <c r="F753" s="300"/>
      <c r="G753" s="300"/>
    </row>
    <row r="754">
      <c r="A754" s="300"/>
      <c r="B754" s="300"/>
      <c r="C754" s="300"/>
      <c r="D754" s="300"/>
      <c r="E754" s="300"/>
      <c r="F754" s="300"/>
      <c r="G754" s="300"/>
    </row>
    <row r="755">
      <c r="A755" s="300"/>
      <c r="B755" s="300"/>
      <c r="C755" s="300"/>
      <c r="D755" s="300"/>
      <c r="E755" s="300"/>
      <c r="F755" s="300"/>
      <c r="G755" s="300"/>
    </row>
    <row r="756">
      <c r="A756" s="300"/>
      <c r="B756" s="300"/>
      <c r="C756" s="300"/>
      <c r="D756" s="300"/>
      <c r="E756" s="300"/>
      <c r="F756" s="300"/>
      <c r="G756" s="300"/>
    </row>
    <row r="757">
      <c r="A757" s="300"/>
      <c r="B757" s="300"/>
      <c r="C757" s="300"/>
      <c r="D757" s="300"/>
      <c r="E757" s="300"/>
      <c r="F757" s="300"/>
      <c r="G757" s="300"/>
    </row>
    <row r="758">
      <c r="A758" s="300"/>
      <c r="B758" s="300"/>
      <c r="C758" s="300"/>
      <c r="D758" s="300"/>
      <c r="E758" s="300"/>
      <c r="F758" s="300"/>
      <c r="G758" s="300"/>
    </row>
    <row r="759">
      <c r="A759" s="300"/>
      <c r="B759" s="300"/>
      <c r="C759" s="300"/>
      <c r="D759" s="300"/>
      <c r="E759" s="300"/>
      <c r="F759" s="300"/>
      <c r="G759" s="300"/>
    </row>
    <row r="760">
      <c r="A760" s="300"/>
      <c r="B760" s="300"/>
      <c r="C760" s="300"/>
      <c r="D760" s="300"/>
      <c r="E760" s="300"/>
      <c r="F760" s="300"/>
      <c r="G760" s="300"/>
    </row>
    <row r="761">
      <c r="A761" s="300"/>
      <c r="B761" s="300"/>
      <c r="C761" s="300"/>
      <c r="D761" s="300"/>
      <c r="E761" s="300"/>
      <c r="F761" s="300"/>
      <c r="G761" s="300"/>
    </row>
    <row r="762">
      <c r="A762" s="300"/>
      <c r="B762" s="300"/>
      <c r="C762" s="300"/>
      <c r="D762" s="300"/>
      <c r="E762" s="300"/>
      <c r="F762" s="300"/>
      <c r="G762" s="300"/>
    </row>
    <row r="763">
      <c r="A763" s="300"/>
      <c r="B763" s="300"/>
      <c r="C763" s="300"/>
      <c r="D763" s="300"/>
      <c r="E763" s="300"/>
      <c r="F763" s="300"/>
      <c r="G763" s="300"/>
    </row>
    <row r="764">
      <c r="A764" s="300"/>
      <c r="B764" s="300"/>
      <c r="C764" s="300"/>
      <c r="D764" s="300"/>
      <c r="E764" s="300"/>
      <c r="F764" s="300"/>
      <c r="G764" s="300"/>
    </row>
    <row r="765">
      <c r="A765" s="300"/>
      <c r="B765" s="300"/>
      <c r="C765" s="300"/>
      <c r="D765" s="300"/>
      <c r="E765" s="300"/>
      <c r="F765" s="300"/>
      <c r="G765" s="300"/>
    </row>
    <row r="766">
      <c r="A766" s="300"/>
      <c r="B766" s="300"/>
      <c r="C766" s="300"/>
      <c r="D766" s="300"/>
      <c r="E766" s="300"/>
      <c r="F766" s="300"/>
      <c r="G766" s="300"/>
    </row>
    <row r="767">
      <c r="A767" s="300"/>
      <c r="B767" s="300"/>
      <c r="C767" s="300"/>
      <c r="D767" s="300"/>
      <c r="E767" s="300"/>
      <c r="F767" s="300"/>
      <c r="G767" s="300"/>
    </row>
    <row r="768">
      <c r="A768" s="300"/>
      <c r="B768" s="300"/>
      <c r="C768" s="300"/>
      <c r="D768" s="300"/>
      <c r="E768" s="300"/>
      <c r="F768" s="300"/>
      <c r="G768" s="300"/>
    </row>
    <row r="769">
      <c r="A769" s="300"/>
      <c r="B769" s="300"/>
      <c r="C769" s="300"/>
      <c r="D769" s="300"/>
      <c r="E769" s="300"/>
      <c r="F769" s="300"/>
      <c r="G769" s="300"/>
    </row>
    <row r="770">
      <c r="A770" s="300"/>
      <c r="B770" s="300"/>
      <c r="C770" s="300"/>
      <c r="D770" s="300"/>
      <c r="E770" s="300"/>
      <c r="F770" s="300"/>
      <c r="G770" s="300"/>
    </row>
    <row r="771">
      <c r="A771" s="300"/>
      <c r="B771" s="300"/>
      <c r="C771" s="300"/>
      <c r="D771" s="300"/>
      <c r="E771" s="300"/>
      <c r="F771" s="300"/>
      <c r="G771" s="300"/>
    </row>
    <row r="772">
      <c r="A772" s="300"/>
      <c r="B772" s="300"/>
      <c r="C772" s="300"/>
      <c r="D772" s="300"/>
      <c r="E772" s="300"/>
      <c r="F772" s="300"/>
      <c r="G772" s="300"/>
    </row>
    <row r="773">
      <c r="A773" s="300"/>
      <c r="B773" s="300"/>
      <c r="C773" s="300"/>
      <c r="D773" s="300"/>
      <c r="E773" s="300"/>
      <c r="F773" s="300"/>
      <c r="G773" s="300"/>
    </row>
    <row r="774">
      <c r="A774" s="300"/>
      <c r="B774" s="300"/>
      <c r="C774" s="300"/>
      <c r="D774" s="300"/>
      <c r="E774" s="300"/>
      <c r="F774" s="300"/>
      <c r="G774" s="300"/>
    </row>
    <row r="775">
      <c r="A775" s="300"/>
      <c r="B775" s="300"/>
      <c r="C775" s="300"/>
      <c r="D775" s="300"/>
      <c r="E775" s="300"/>
      <c r="F775" s="300"/>
      <c r="G775" s="300"/>
    </row>
    <row r="776">
      <c r="A776" s="300"/>
      <c r="B776" s="300"/>
      <c r="C776" s="300"/>
      <c r="D776" s="300"/>
      <c r="E776" s="300"/>
      <c r="F776" s="300"/>
      <c r="G776" s="300"/>
    </row>
    <row r="777">
      <c r="A777" s="300"/>
      <c r="B777" s="300"/>
      <c r="C777" s="300"/>
      <c r="D777" s="300"/>
      <c r="E777" s="300"/>
      <c r="F777" s="300"/>
      <c r="G777" s="300"/>
    </row>
    <row r="778">
      <c r="A778" s="300"/>
      <c r="B778" s="300"/>
      <c r="C778" s="300"/>
      <c r="D778" s="300"/>
      <c r="E778" s="300"/>
      <c r="F778" s="300"/>
      <c r="G778" s="300"/>
    </row>
    <row r="779">
      <c r="A779" s="300"/>
      <c r="B779" s="300"/>
      <c r="C779" s="300"/>
      <c r="D779" s="300"/>
      <c r="E779" s="300"/>
      <c r="F779" s="300"/>
      <c r="G779" s="300"/>
    </row>
    <row r="780">
      <c r="A780" s="300"/>
      <c r="B780" s="300"/>
      <c r="C780" s="300"/>
      <c r="D780" s="300"/>
      <c r="E780" s="300"/>
      <c r="F780" s="300"/>
      <c r="G780" s="300"/>
    </row>
    <row r="781">
      <c r="A781" s="300"/>
      <c r="B781" s="300"/>
      <c r="C781" s="300"/>
      <c r="D781" s="300"/>
      <c r="E781" s="300"/>
      <c r="F781" s="300"/>
      <c r="G781" s="300"/>
    </row>
    <row r="782">
      <c r="A782" s="300"/>
      <c r="B782" s="300"/>
      <c r="C782" s="300"/>
      <c r="D782" s="300"/>
      <c r="E782" s="300"/>
      <c r="F782" s="300"/>
      <c r="G782" s="300"/>
    </row>
    <row r="783">
      <c r="A783" s="300"/>
      <c r="B783" s="300"/>
      <c r="C783" s="300"/>
      <c r="D783" s="300"/>
      <c r="E783" s="300"/>
      <c r="F783" s="300"/>
      <c r="G783" s="300"/>
    </row>
    <row r="784">
      <c r="A784" s="300"/>
      <c r="B784" s="300"/>
      <c r="C784" s="300"/>
      <c r="D784" s="300"/>
      <c r="E784" s="300"/>
      <c r="F784" s="300"/>
      <c r="G784" s="300"/>
    </row>
    <row r="785">
      <c r="A785" s="300"/>
      <c r="B785" s="300"/>
      <c r="C785" s="300"/>
      <c r="D785" s="300"/>
      <c r="E785" s="300"/>
      <c r="F785" s="300"/>
      <c r="G785" s="300"/>
    </row>
    <row r="786">
      <c r="A786" s="300"/>
      <c r="B786" s="300"/>
      <c r="C786" s="300"/>
      <c r="D786" s="300"/>
      <c r="E786" s="300"/>
      <c r="F786" s="300"/>
      <c r="G786" s="300"/>
    </row>
    <row r="787">
      <c r="A787" s="300"/>
      <c r="B787" s="300"/>
      <c r="C787" s="300"/>
      <c r="D787" s="300"/>
      <c r="E787" s="300"/>
      <c r="F787" s="300"/>
      <c r="G787" s="300"/>
    </row>
    <row r="788">
      <c r="A788" s="300"/>
      <c r="B788" s="300"/>
      <c r="C788" s="300"/>
      <c r="D788" s="300"/>
      <c r="E788" s="300"/>
      <c r="F788" s="300"/>
      <c r="G788" s="300"/>
    </row>
    <row r="789">
      <c r="A789" s="300"/>
      <c r="B789" s="300"/>
      <c r="C789" s="300"/>
      <c r="D789" s="300"/>
      <c r="E789" s="300"/>
      <c r="F789" s="300"/>
      <c r="G789" s="300"/>
    </row>
    <row r="790">
      <c r="A790" s="300"/>
      <c r="B790" s="300"/>
      <c r="C790" s="300"/>
      <c r="D790" s="300"/>
      <c r="E790" s="300"/>
      <c r="F790" s="300"/>
      <c r="G790" s="300"/>
    </row>
    <row r="791">
      <c r="A791" s="300"/>
      <c r="B791" s="300"/>
      <c r="C791" s="300"/>
      <c r="D791" s="300"/>
      <c r="E791" s="300"/>
      <c r="F791" s="300"/>
      <c r="G791" s="300"/>
    </row>
    <row r="792">
      <c r="A792" s="300"/>
      <c r="B792" s="300"/>
      <c r="C792" s="300"/>
      <c r="D792" s="300"/>
      <c r="E792" s="300"/>
      <c r="F792" s="300"/>
      <c r="G792" s="300"/>
    </row>
    <row r="793">
      <c r="A793" s="300"/>
      <c r="B793" s="300"/>
      <c r="C793" s="300"/>
      <c r="D793" s="300"/>
      <c r="E793" s="300"/>
      <c r="F793" s="300"/>
      <c r="G793" s="300"/>
    </row>
    <row r="794">
      <c r="A794" s="300"/>
      <c r="B794" s="300"/>
      <c r="C794" s="300"/>
      <c r="D794" s="300"/>
      <c r="E794" s="300"/>
      <c r="F794" s="300"/>
      <c r="G794" s="300"/>
    </row>
    <row r="795">
      <c r="A795" s="300"/>
      <c r="B795" s="300"/>
      <c r="C795" s="300"/>
      <c r="D795" s="300"/>
      <c r="E795" s="300"/>
      <c r="F795" s="300"/>
      <c r="G795" s="300"/>
    </row>
    <row r="796">
      <c r="A796" s="300"/>
      <c r="B796" s="300"/>
      <c r="C796" s="300"/>
      <c r="D796" s="300"/>
      <c r="E796" s="300"/>
      <c r="F796" s="300"/>
      <c r="G796" s="300"/>
    </row>
    <row r="797">
      <c r="A797" s="300"/>
      <c r="B797" s="300"/>
      <c r="C797" s="300"/>
      <c r="D797" s="300"/>
      <c r="E797" s="300"/>
      <c r="F797" s="300"/>
      <c r="G797" s="300"/>
    </row>
    <row r="798">
      <c r="A798" s="300"/>
      <c r="B798" s="300"/>
      <c r="C798" s="300"/>
      <c r="D798" s="300"/>
      <c r="E798" s="300"/>
      <c r="F798" s="300"/>
      <c r="G798" s="300"/>
    </row>
    <row r="799">
      <c r="A799" s="300"/>
      <c r="B799" s="300"/>
      <c r="C799" s="300"/>
      <c r="D799" s="300"/>
      <c r="E799" s="300"/>
      <c r="F799" s="300"/>
      <c r="G799" s="300"/>
    </row>
    <row r="800">
      <c r="A800" s="300"/>
      <c r="B800" s="300"/>
      <c r="C800" s="300"/>
      <c r="D800" s="300"/>
      <c r="E800" s="300"/>
      <c r="F800" s="300"/>
      <c r="G800" s="300"/>
    </row>
    <row r="801">
      <c r="A801" s="300"/>
      <c r="B801" s="300"/>
      <c r="C801" s="300"/>
      <c r="D801" s="300"/>
      <c r="E801" s="300"/>
      <c r="F801" s="300"/>
      <c r="G801" s="300"/>
    </row>
    <row r="802">
      <c r="A802" s="300"/>
      <c r="B802" s="300"/>
      <c r="C802" s="300"/>
      <c r="D802" s="300"/>
      <c r="E802" s="300"/>
      <c r="F802" s="300"/>
      <c r="G802" s="300"/>
    </row>
    <row r="803">
      <c r="A803" s="300"/>
      <c r="B803" s="300"/>
      <c r="C803" s="300"/>
      <c r="D803" s="300"/>
      <c r="E803" s="300"/>
      <c r="F803" s="300"/>
      <c r="G803" s="300"/>
    </row>
    <row r="804">
      <c r="A804" s="300"/>
      <c r="B804" s="300"/>
      <c r="C804" s="300"/>
      <c r="D804" s="300"/>
      <c r="E804" s="300"/>
      <c r="F804" s="300"/>
      <c r="G804" s="300"/>
    </row>
    <row r="805">
      <c r="A805" s="300"/>
      <c r="B805" s="300"/>
      <c r="C805" s="300"/>
      <c r="D805" s="300"/>
      <c r="E805" s="300"/>
      <c r="F805" s="300"/>
      <c r="G805" s="300"/>
    </row>
    <row r="806">
      <c r="A806" s="300"/>
      <c r="B806" s="300"/>
      <c r="C806" s="300"/>
      <c r="D806" s="300"/>
      <c r="E806" s="300"/>
      <c r="F806" s="300"/>
      <c r="G806" s="300"/>
    </row>
    <row r="807">
      <c r="A807" s="300"/>
      <c r="B807" s="300"/>
      <c r="C807" s="300"/>
      <c r="D807" s="300"/>
      <c r="E807" s="300"/>
      <c r="F807" s="300"/>
      <c r="G807" s="300"/>
    </row>
    <row r="808">
      <c r="A808" s="300"/>
      <c r="B808" s="300"/>
      <c r="C808" s="300"/>
      <c r="D808" s="300"/>
      <c r="E808" s="300"/>
      <c r="F808" s="300"/>
      <c r="G808" s="300"/>
    </row>
    <row r="809">
      <c r="A809" s="300"/>
      <c r="B809" s="300"/>
      <c r="C809" s="300"/>
      <c r="D809" s="300"/>
      <c r="E809" s="300"/>
      <c r="F809" s="300"/>
      <c r="G809" s="300"/>
    </row>
    <row r="810">
      <c r="A810" s="300"/>
      <c r="B810" s="300"/>
      <c r="C810" s="300"/>
      <c r="D810" s="300"/>
      <c r="E810" s="300"/>
      <c r="F810" s="300"/>
      <c r="G810" s="300"/>
    </row>
    <row r="811">
      <c r="A811" s="300"/>
      <c r="B811" s="300"/>
      <c r="C811" s="300"/>
      <c r="D811" s="300"/>
      <c r="E811" s="300"/>
      <c r="F811" s="300"/>
      <c r="G811" s="300"/>
    </row>
    <row r="812">
      <c r="A812" s="300"/>
      <c r="B812" s="300"/>
      <c r="C812" s="300"/>
      <c r="D812" s="300"/>
      <c r="E812" s="300"/>
      <c r="F812" s="300"/>
      <c r="G812" s="300"/>
    </row>
    <row r="813">
      <c r="A813" s="300"/>
      <c r="B813" s="300"/>
      <c r="C813" s="300"/>
      <c r="D813" s="300"/>
      <c r="E813" s="300"/>
      <c r="F813" s="300"/>
      <c r="G813" s="300"/>
    </row>
    <row r="814">
      <c r="A814" s="300"/>
      <c r="B814" s="300"/>
      <c r="C814" s="300"/>
      <c r="D814" s="300"/>
      <c r="E814" s="300"/>
      <c r="F814" s="300"/>
      <c r="G814" s="300"/>
    </row>
    <row r="815">
      <c r="A815" s="300"/>
      <c r="B815" s="300"/>
      <c r="C815" s="300"/>
      <c r="D815" s="300"/>
      <c r="E815" s="300"/>
      <c r="F815" s="300"/>
      <c r="G815" s="300"/>
    </row>
    <row r="816">
      <c r="A816" s="300"/>
      <c r="B816" s="300"/>
      <c r="C816" s="300"/>
      <c r="D816" s="300"/>
      <c r="E816" s="300"/>
      <c r="F816" s="300"/>
      <c r="G816" s="300"/>
    </row>
    <row r="817">
      <c r="A817" s="300"/>
      <c r="B817" s="300"/>
      <c r="C817" s="300"/>
      <c r="D817" s="300"/>
      <c r="E817" s="300"/>
      <c r="F817" s="300"/>
      <c r="G817" s="300"/>
    </row>
    <row r="818">
      <c r="A818" s="300"/>
      <c r="B818" s="300"/>
      <c r="C818" s="300"/>
      <c r="D818" s="300"/>
      <c r="E818" s="300"/>
      <c r="F818" s="300"/>
      <c r="G818" s="300"/>
    </row>
    <row r="819">
      <c r="A819" s="300"/>
      <c r="B819" s="300"/>
      <c r="C819" s="300"/>
      <c r="D819" s="300"/>
      <c r="E819" s="300"/>
      <c r="F819" s="300"/>
      <c r="G819" s="300"/>
    </row>
    <row r="820">
      <c r="A820" s="300"/>
      <c r="B820" s="300"/>
      <c r="C820" s="300"/>
      <c r="D820" s="300"/>
      <c r="E820" s="300"/>
      <c r="F820" s="300"/>
      <c r="G820" s="300"/>
    </row>
    <row r="821">
      <c r="A821" s="300"/>
      <c r="B821" s="300"/>
      <c r="C821" s="300"/>
      <c r="D821" s="300"/>
      <c r="E821" s="300"/>
      <c r="F821" s="300"/>
      <c r="G821" s="300"/>
    </row>
    <row r="822">
      <c r="A822" s="300"/>
      <c r="B822" s="300"/>
      <c r="C822" s="300"/>
      <c r="D822" s="300"/>
      <c r="E822" s="300"/>
      <c r="F822" s="300"/>
      <c r="G822" s="300"/>
    </row>
    <row r="823">
      <c r="A823" s="300"/>
      <c r="B823" s="300"/>
      <c r="C823" s="300"/>
      <c r="D823" s="300"/>
      <c r="E823" s="300"/>
      <c r="F823" s="300"/>
      <c r="G823" s="300"/>
    </row>
    <row r="824">
      <c r="A824" s="300"/>
      <c r="B824" s="300"/>
      <c r="C824" s="300"/>
      <c r="D824" s="300"/>
      <c r="E824" s="300"/>
      <c r="F824" s="300"/>
      <c r="G824" s="300"/>
    </row>
    <row r="825">
      <c r="A825" s="300"/>
      <c r="B825" s="300"/>
      <c r="C825" s="300"/>
      <c r="D825" s="300"/>
      <c r="E825" s="300"/>
      <c r="F825" s="300"/>
      <c r="G825" s="300"/>
    </row>
    <row r="826">
      <c r="A826" s="300"/>
      <c r="B826" s="300"/>
      <c r="C826" s="300"/>
      <c r="D826" s="300"/>
      <c r="E826" s="300"/>
      <c r="F826" s="300"/>
      <c r="G826" s="300"/>
    </row>
    <row r="827">
      <c r="A827" s="300"/>
      <c r="B827" s="300"/>
      <c r="C827" s="300"/>
      <c r="D827" s="300"/>
      <c r="E827" s="300"/>
      <c r="F827" s="300"/>
      <c r="G827" s="300"/>
    </row>
    <row r="828">
      <c r="A828" s="300"/>
      <c r="B828" s="300"/>
      <c r="C828" s="300"/>
      <c r="D828" s="300"/>
      <c r="E828" s="300"/>
      <c r="F828" s="300"/>
      <c r="G828" s="300"/>
    </row>
    <row r="829">
      <c r="A829" s="300"/>
      <c r="B829" s="300"/>
      <c r="C829" s="300"/>
      <c r="D829" s="300"/>
      <c r="E829" s="300"/>
      <c r="F829" s="300"/>
      <c r="G829" s="300"/>
    </row>
    <row r="830">
      <c r="A830" s="300"/>
      <c r="B830" s="300"/>
      <c r="C830" s="300"/>
      <c r="D830" s="300"/>
      <c r="E830" s="300"/>
      <c r="F830" s="300"/>
      <c r="G830" s="300"/>
    </row>
    <row r="831">
      <c r="A831" s="300"/>
      <c r="B831" s="300"/>
      <c r="C831" s="300"/>
      <c r="D831" s="300"/>
      <c r="E831" s="300"/>
      <c r="F831" s="300"/>
      <c r="G831" s="300"/>
    </row>
    <row r="832">
      <c r="A832" s="300"/>
      <c r="B832" s="300"/>
      <c r="C832" s="300"/>
      <c r="D832" s="300"/>
      <c r="E832" s="300"/>
      <c r="F832" s="300"/>
      <c r="G832" s="300"/>
    </row>
    <row r="833">
      <c r="A833" s="300"/>
      <c r="B833" s="300"/>
      <c r="C833" s="300"/>
      <c r="D833" s="300"/>
      <c r="E833" s="300"/>
      <c r="F833" s="300"/>
      <c r="G833" s="300"/>
    </row>
    <row r="834">
      <c r="A834" s="300"/>
      <c r="B834" s="300"/>
      <c r="C834" s="300"/>
      <c r="D834" s="300"/>
      <c r="E834" s="300"/>
      <c r="F834" s="300"/>
      <c r="G834" s="300"/>
    </row>
    <row r="835">
      <c r="A835" s="300"/>
      <c r="B835" s="300"/>
      <c r="C835" s="300"/>
      <c r="D835" s="300"/>
      <c r="E835" s="300"/>
      <c r="F835" s="300"/>
      <c r="G835" s="300"/>
    </row>
    <row r="836">
      <c r="A836" s="300"/>
      <c r="B836" s="300"/>
      <c r="C836" s="300"/>
      <c r="D836" s="300"/>
      <c r="E836" s="300"/>
      <c r="F836" s="300"/>
      <c r="G836" s="300"/>
    </row>
    <row r="837">
      <c r="A837" s="300"/>
      <c r="B837" s="300"/>
      <c r="C837" s="300"/>
      <c r="D837" s="300"/>
      <c r="E837" s="300"/>
      <c r="F837" s="300"/>
      <c r="G837" s="300"/>
    </row>
    <row r="838">
      <c r="A838" s="300"/>
      <c r="B838" s="300"/>
      <c r="C838" s="300"/>
      <c r="D838" s="300"/>
      <c r="E838" s="300"/>
      <c r="F838" s="300"/>
      <c r="G838" s="300"/>
    </row>
    <row r="839">
      <c r="A839" s="300"/>
      <c r="B839" s="300"/>
      <c r="C839" s="300"/>
      <c r="D839" s="300"/>
      <c r="E839" s="300"/>
      <c r="F839" s="300"/>
      <c r="G839" s="300"/>
    </row>
    <row r="840">
      <c r="A840" s="300"/>
      <c r="B840" s="300"/>
      <c r="C840" s="300"/>
      <c r="D840" s="300"/>
      <c r="E840" s="300"/>
      <c r="F840" s="300"/>
      <c r="G840" s="300"/>
    </row>
    <row r="841">
      <c r="A841" s="300"/>
      <c r="B841" s="300"/>
      <c r="C841" s="300"/>
      <c r="D841" s="300"/>
      <c r="E841" s="300"/>
      <c r="F841" s="300"/>
      <c r="G841" s="300"/>
    </row>
    <row r="842">
      <c r="A842" s="300"/>
      <c r="B842" s="300"/>
      <c r="C842" s="300"/>
      <c r="D842" s="300"/>
      <c r="E842" s="300"/>
      <c r="F842" s="300"/>
      <c r="G842" s="300"/>
    </row>
    <row r="843">
      <c r="A843" s="300"/>
      <c r="B843" s="300"/>
      <c r="C843" s="300"/>
      <c r="D843" s="300"/>
      <c r="E843" s="300"/>
      <c r="F843" s="300"/>
      <c r="G843" s="300"/>
    </row>
    <row r="844">
      <c r="A844" s="300"/>
      <c r="B844" s="300"/>
      <c r="C844" s="300"/>
      <c r="D844" s="300"/>
      <c r="E844" s="300"/>
      <c r="F844" s="300"/>
      <c r="G844" s="300"/>
    </row>
    <row r="845">
      <c r="A845" s="300"/>
      <c r="B845" s="300"/>
      <c r="C845" s="300"/>
      <c r="D845" s="300"/>
      <c r="E845" s="300"/>
      <c r="F845" s="300"/>
      <c r="G845" s="300"/>
    </row>
    <row r="846">
      <c r="A846" s="300"/>
      <c r="B846" s="300"/>
      <c r="C846" s="300"/>
      <c r="D846" s="300"/>
      <c r="E846" s="300"/>
      <c r="F846" s="300"/>
      <c r="G846" s="300"/>
    </row>
    <row r="847">
      <c r="A847" s="300"/>
      <c r="B847" s="300"/>
      <c r="C847" s="300"/>
      <c r="D847" s="300"/>
      <c r="E847" s="300"/>
      <c r="F847" s="300"/>
      <c r="G847" s="300"/>
    </row>
    <row r="848">
      <c r="A848" s="300"/>
      <c r="B848" s="300"/>
      <c r="C848" s="300"/>
      <c r="D848" s="300"/>
      <c r="E848" s="300"/>
      <c r="F848" s="300"/>
      <c r="G848" s="300"/>
    </row>
    <row r="849">
      <c r="A849" s="300"/>
      <c r="B849" s="300"/>
      <c r="C849" s="300"/>
      <c r="D849" s="300"/>
      <c r="E849" s="300"/>
      <c r="F849" s="300"/>
      <c r="G849" s="300"/>
    </row>
    <row r="850">
      <c r="A850" s="300"/>
      <c r="B850" s="300"/>
      <c r="C850" s="300"/>
      <c r="D850" s="300"/>
      <c r="E850" s="300"/>
      <c r="F850" s="300"/>
      <c r="G850" s="300"/>
    </row>
    <row r="851">
      <c r="A851" s="300"/>
      <c r="B851" s="300"/>
      <c r="C851" s="300"/>
      <c r="D851" s="300"/>
      <c r="E851" s="300"/>
      <c r="F851" s="300"/>
      <c r="G851" s="300"/>
    </row>
    <row r="852">
      <c r="A852" s="300"/>
      <c r="B852" s="300"/>
      <c r="C852" s="300"/>
      <c r="D852" s="300"/>
      <c r="E852" s="300"/>
      <c r="F852" s="300"/>
      <c r="G852" s="300"/>
    </row>
    <row r="853">
      <c r="A853" s="300"/>
      <c r="B853" s="300"/>
      <c r="C853" s="300"/>
      <c r="D853" s="300"/>
      <c r="E853" s="300"/>
      <c r="F853" s="300"/>
      <c r="G853" s="300"/>
    </row>
    <row r="854">
      <c r="A854" s="300"/>
      <c r="B854" s="300"/>
      <c r="C854" s="300"/>
      <c r="D854" s="300"/>
      <c r="E854" s="300"/>
      <c r="F854" s="300"/>
      <c r="G854" s="300"/>
    </row>
    <row r="855">
      <c r="A855" s="300"/>
      <c r="B855" s="300"/>
      <c r="C855" s="300"/>
      <c r="D855" s="300"/>
      <c r="E855" s="300"/>
      <c r="F855" s="300"/>
      <c r="G855" s="300"/>
    </row>
    <row r="856">
      <c r="A856" s="300"/>
      <c r="B856" s="300"/>
      <c r="C856" s="300"/>
      <c r="D856" s="300"/>
      <c r="E856" s="300"/>
      <c r="F856" s="300"/>
      <c r="G856" s="300"/>
    </row>
    <row r="857">
      <c r="A857" s="300"/>
      <c r="B857" s="300"/>
      <c r="C857" s="300"/>
      <c r="D857" s="300"/>
      <c r="E857" s="300"/>
      <c r="F857" s="300"/>
      <c r="G857" s="300"/>
    </row>
    <row r="858">
      <c r="A858" s="300"/>
      <c r="B858" s="300"/>
      <c r="C858" s="300"/>
      <c r="D858" s="300"/>
      <c r="E858" s="300"/>
      <c r="F858" s="300"/>
      <c r="G858" s="300"/>
    </row>
    <row r="859">
      <c r="A859" s="300"/>
      <c r="B859" s="300"/>
      <c r="C859" s="300"/>
      <c r="D859" s="300"/>
      <c r="E859" s="300"/>
      <c r="F859" s="300"/>
      <c r="G859" s="300"/>
    </row>
    <row r="860">
      <c r="A860" s="300"/>
      <c r="B860" s="300"/>
      <c r="C860" s="300"/>
      <c r="D860" s="300"/>
      <c r="E860" s="300"/>
      <c r="F860" s="300"/>
      <c r="G860" s="300"/>
    </row>
    <row r="861">
      <c r="A861" s="300"/>
      <c r="B861" s="300"/>
      <c r="C861" s="300"/>
      <c r="D861" s="300"/>
      <c r="E861" s="300"/>
      <c r="F861" s="300"/>
      <c r="G861" s="300"/>
    </row>
    <row r="862">
      <c r="A862" s="300"/>
      <c r="B862" s="300"/>
      <c r="C862" s="300"/>
      <c r="D862" s="300"/>
      <c r="E862" s="300"/>
      <c r="F862" s="300"/>
      <c r="G862" s="300"/>
    </row>
    <row r="863">
      <c r="A863" s="300"/>
      <c r="B863" s="300"/>
      <c r="C863" s="300"/>
      <c r="D863" s="300"/>
      <c r="E863" s="300"/>
      <c r="F863" s="300"/>
      <c r="G863" s="300"/>
    </row>
    <row r="864">
      <c r="A864" s="300"/>
      <c r="B864" s="300"/>
      <c r="C864" s="300"/>
      <c r="D864" s="300"/>
      <c r="E864" s="300"/>
      <c r="F864" s="300"/>
      <c r="G864" s="300"/>
    </row>
    <row r="865">
      <c r="A865" s="300"/>
      <c r="B865" s="300"/>
      <c r="C865" s="300"/>
      <c r="D865" s="300"/>
      <c r="E865" s="300"/>
      <c r="F865" s="300"/>
      <c r="G865" s="300"/>
    </row>
    <row r="866">
      <c r="A866" s="300"/>
      <c r="B866" s="300"/>
      <c r="C866" s="300"/>
      <c r="D866" s="300"/>
      <c r="E866" s="300"/>
      <c r="F866" s="300"/>
      <c r="G866" s="300"/>
    </row>
    <row r="867">
      <c r="A867" s="300"/>
      <c r="B867" s="300"/>
      <c r="C867" s="300"/>
      <c r="D867" s="300"/>
      <c r="E867" s="300"/>
      <c r="F867" s="300"/>
      <c r="G867" s="300"/>
    </row>
    <row r="868">
      <c r="A868" s="300"/>
      <c r="B868" s="300"/>
      <c r="C868" s="300"/>
      <c r="D868" s="300"/>
      <c r="E868" s="300"/>
      <c r="F868" s="300"/>
      <c r="G868" s="300"/>
    </row>
    <row r="869">
      <c r="A869" s="300"/>
      <c r="B869" s="300"/>
      <c r="C869" s="300"/>
      <c r="D869" s="300"/>
      <c r="E869" s="300"/>
      <c r="F869" s="300"/>
      <c r="G869" s="300"/>
    </row>
    <row r="870">
      <c r="A870" s="300"/>
      <c r="B870" s="300"/>
      <c r="C870" s="300"/>
      <c r="D870" s="300"/>
      <c r="E870" s="300"/>
      <c r="F870" s="300"/>
      <c r="G870" s="300"/>
    </row>
    <row r="871">
      <c r="A871" s="300"/>
      <c r="B871" s="300"/>
      <c r="C871" s="300"/>
      <c r="D871" s="300"/>
      <c r="E871" s="300"/>
      <c r="F871" s="300"/>
      <c r="G871" s="300"/>
    </row>
    <row r="872">
      <c r="A872" s="300"/>
      <c r="B872" s="300"/>
      <c r="C872" s="300"/>
      <c r="D872" s="300"/>
      <c r="E872" s="300"/>
      <c r="F872" s="300"/>
      <c r="G872" s="300"/>
    </row>
    <row r="873">
      <c r="A873" s="300"/>
      <c r="B873" s="300"/>
      <c r="C873" s="300"/>
      <c r="D873" s="300"/>
      <c r="E873" s="300"/>
      <c r="F873" s="300"/>
      <c r="G873" s="300"/>
    </row>
    <row r="874">
      <c r="A874" s="300"/>
      <c r="B874" s="300"/>
      <c r="C874" s="300"/>
      <c r="D874" s="300"/>
      <c r="E874" s="300"/>
      <c r="F874" s="300"/>
      <c r="G874" s="300"/>
    </row>
    <row r="875">
      <c r="A875" s="300"/>
      <c r="B875" s="300"/>
      <c r="C875" s="300"/>
      <c r="D875" s="300"/>
      <c r="E875" s="300"/>
      <c r="F875" s="300"/>
      <c r="G875" s="300"/>
    </row>
    <row r="876">
      <c r="A876" s="300"/>
      <c r="B876" s="300"/>
      <c r="C876" s="300"/>
      <c r="D876" s="300"/>
      <c r="E876" s="300"/>
      <c r="F876" s="300"/>
      <c r="G876" s="300"/>
    </row>
    <row r="877">
      <c r="A877" s="300"/>
      <c r="B877" s="300"/>
      <c r="C877" s="300"/>
      <c r="D877" s="300"/>
      <c r="E877" s="300"/>
      <c r="F877" s="300"/>
      <c r="G877" s="300"/>
    </row>
    <row r="878">
      <c r="A878" s="300"/>
      <c r="B878" s="300"/>
      <c r="C878" s="300"/>
      <c r="D878" s="300"/>
      <c r="E878" s="300"/>
      <c r="F878" s="300"/>
      <c r="G878" s="300"/>
    </row>
    <row r="879">
      <c r="A879" s="300"/>
      <c r="B879" s="300"/>
      <c r="C879" s="300"/>
      <c r="D879" s="300"/>
      <c r="E879" s="300"/>
      <c r="F879" s="300"/>
      <c r="G879" s="300"/>
    </row>
    <row r="880">
      <c r="A880" s="300"/>
      <c r="B880" s="300"/>
      <c r="C880" s="300"/>
      <c r="D880" s="300"/>
      <c r="E880" s="300"/>
      <c r="F880" s="300"/>
      <c r="G880" s="300"/>
    </row>
    <row r="881">
      <c r="A881" s="300"/>
      <c r="B881" s="300"/>
      <c r="C881" s="300"/>
      <c r="D881" s="300"/>
      <c r="E881" s="300"/>
      <c r="F881" s="300"/>
      <c r="G881" s="300"/>
    </row>
    <row r="882">
      <c r="A882" s="300"/>
      <c r="B882" s="300"/>
      <c r="C882" s="300"/>
      <c r="D882" s="300"/>
      <c r="E882" s="300"/>
      <c r="F882" s="300"/>
      <c r="G882" s="300"/>
    </row>
    <row r="883">
      <c r="A883" s="300"/>
      <c r="B883" s="300"/>
      <c r="C883" s="300"/>
      <c r="D883" s="300"/>
      <c r="E883" s="300"/>
      <c r="F883" s="300"/>
      <c r="G883" s="300"/>
    </row>
    <row r="884">
      <c r="A884" s="300"/>
      <c r="B884" s="300"/>
      <c r="C884" s="300"/>
      <c r="D884" s="300"/>
      <c r="E884" s="300"/>
      <c r="F884" s="300"/>
      <c r="G884" s="300"/>
    </row>
    <row r="885">
      <c r="A885" s="300"/>
      <c r="B885" s="300"/>
      <c r="C885" s="300"/>
      <c r="D885" s="300"/>
      <c r="E885" s="300"/>
      <c r="F885" s="300"/>
      <c r="G885" s="300"/>
    </row>
    <row r="886">
      <c r="A886" s="300"/>
      <c r="B886" s="300"/>
      <c r="C886" s="300"/>
      <c r="D886" s="300"/>
      <c r="E886" s="300"/>
      <c r="F886" s="300"/>
      <c r="G886" s="300"/>
    </row>
    <row r="887">
      <c r="A887" s="300"/>
      <c r="B887" s="300"/>
      <c r="C887" s="300"/>
      <c r="D887" s="300"/>
      <c r="E887" s="300"/>
      <c r="F887" s="300"/>
      <c r="G887" s="300"/>
    </row>
    <row r="888">
      <c r="A888" s="300"/>
      <c r="B888" s="300"/>
      <c r="C888" s="300"/>
      <c r="D888" s="300"/>
      <c r="E888" s="300"/>
      <c r="F888" s="300"/>
      <c r="G888" s="300"/>
    </row>
    <row r="889">
      <c r="A889" s="300"/>
      <c r="B889" s="300"/>
      <c r="C889" s="300"/>
      <c r="D889" s="300"/>
      <c r="E889" s="300"/>
      <c r="F889" s="300"/>
      <c r="G889" s="300"/>
    </row>
    <row r="890">
      <c r="A890" s="300"/>
      <c r="B890" s="300"/>
      <c r="C890" s="300"/>
      <c r="D890" s="300"/>
      <c r="E890" s="300"/>
      <c r="F890" s="300"/>
      <c r="G890" s="300"/>
    </row>
    <row r="891">
      <c r="A891" s="300"/>
      <c r="B891" s="300"/>
      <c r="C891" s="300"/>
      <c r="D891" s="300"/>
      <c r="E891" s="300"/>
      <c r="F891" s="300"/>
      <c r="G891" s="300"/>
    </row>
    <row r="892">
      <c r="A892" s="300"/>
      <c r="B892" s="300"/>
      <c r="C892" s="300"/>
      <c r="D892" s="300"/>
      <c r="E892" s="300"/>
      <c r="F892" s="300"/>
      <c r="G892" s="300"/>
    </row>
    <row r="893">
      <c r="A893" s="300"/>
      <c r="B893" s="300"/>
      <c r="C893" s="300"/>
      <c r="D893" s="300"/>
      <c r="E893" s="300"/>
      <c r="F893" s="300"/>
      <c r="G893" s="300"/>
    </row>
    <row r="894">
      <c r="A894" s="300"/>
      <c r="B894" s="300"/>
      <c r="C894" s="300"/>
      <c r="D894" s="300"/>
      <c r="E894" s="300"/>
      <c r="F894" s="300"/>
      <c r="G894" s="300"/>
    </row>
    <row r="895">
      <c r="A895" s="300"/>
      <c r="B895" s="300"/>
      <c r="C895" s="300"/>
      <c r="D895" s="300"/>
      <c r="E895" s="300"/>
      <c r="F895" s="300"/>
      <c r="G895" s="300"/>
    </row>
    <row r="896">
      <c r="A896" s="300"/>
      <c r="B896" s="300"/>
      <c r="C896" s="300"/>
      <c r="D896" s="300"/>
      <c r="E896" s="300"/>
      <c r="F896" s="300"/>
      <c r="G896" s="300"/>
    </row>
    <row r="897">
      <c r="A897" s="300"/>
      <c r="B897" s="300"/>
      <c r="C897" s="300"/>
      <c r="D897" s="300"/>
      <c r="E897" s="300"/>
      <c r="F897" s="300"/>
      <c r="G897" s="300"/>
    </row>
    <row r="898">
      <c r="A898" s="300"/>
      <c r="B898" s="300"/>
      <c r="C898" s="300"/>
      <c r="D898" s="300"/>
      <c r="E898" s="300"/>
      <c r="F898" s="300"/>
      <c r="G898" s="300"/>
    </row>
    <row r="899">
      <c r="A899" s="300"/>
      <c r="B899" s="300"/>
      <c r="C899" s="300"/>
      <c r="D899" s="300"/>
      <c r="E899" s="300"/>
      <c r="F899" s="300"/>
      <c r="G899" s="300"/>
    </row>
    <row r="900">
      <c r="A900" s="300"/>
      <c r="B900" s="300"/>
      <c r="C900" s="300"/>
      <c r="D900" s="300"/>
      <c r="E900" s="300"/>
      <c r="F900" s="300"/>
      <c r="G900" s="300"/>
    </row>
    <row r="901">
      <c r="A901" s="300"/>
      <c r="B901" s="300"/>
      <c r="C901" s="300"/>
      <c r="D901" s="300"/>
      <c r="E901" s="300"/>
      <c r="F901" s="300"/>
      <c r="G901" s="300"/>
    </row>
    <row r="902">
      <c r="A902" s="300"/>
      <c r="B902" s="300"/>
      <c r="C902" s="300"/>
      <c r="D902" s="300"/>
      <c r="E902" s="300"/>
      <c r="F902" s="300"/>
      <c r="G902" s="300"/>
    </row>
    <row r="903">
      <c r="A903" s="300"/>
      <c r="B903" s="300"/>
      <c r="C903" s="300"/>
      <c r="D903" s="300"/>
      <c r="E903" s="300"/>
      <c r="F903" s="300"/>
      <c r="G903" s="300"/>
    </row>
    <row r="904">
      <c r="A904" s="300"/>
      <c r="B904" s="300"/>
      <c r="C904" s="300"/>
      <c r="D904" s="300"/>
      <c r="E904" s="300"/>
      <c r="F904" s="300"/>
      <c r="G904" s="300"/>
    </row>
    <row r="905">
      <c r="A905" s="300"/>
      <c r="B905" s="300"/>
      <c r="C905" s="300"/>
      <c r="D905" s="300"/>
      <c r="E905" s="300"/>
      <c r="F905" s="300"/>
      <c r="G905" s="300"/>
    </row>
    <row r="906">
      <c r="A906" s="300"/>
      <c r="B906" s="300"/>
      <c r="C906" s="300"/>
      <c r="D906" s="300"/>
      <c r="E906" s="300"/>
      <c r="F906" s="300"/>
      <c r="G906" s="300"/>
    </row>
    <row r="907">
      <c r="A907" s="300"/>
      <c r="B907" s="300"/>
      <c r="C907" s="300"/>
      <c r="D907" s="300"/>
      <c r="E907" s="300"/>
      <c r="F907" s="300"/>
      <c r="G907" s="300"/>
    </row>
    <row r="908">
      <c r="A908" s="300"/>
      <c r="B908" s="300"/>
      <c r="C908" s="300"/>
      <c r="D908" s="300"/>
      <c r="E908" s="300"/>
      <c r="F908" s="300"/>
      <c r="G908" s="300"/>
    </row>
    <row r="909">
      <c r="A909" s="300"/>
      <c r="B909" s="300"/>
      <c r="C909" s="300"/>
      <c r="D909" s="300"/>
      <c r="E909" s="300"/>
      <c r="F909" s="300"/>
      <c r="G909" s="300"/>
    </row>
    <row r="910">
      <c r="A910" s="300"/>
      <c r="B910" s="300"/>
      <c r="C910" s="300"/>
      <c r="D910" s="300"/>
      <c r="E910" s="300"/>
      <c r="F910" s="300"/>
      <c r="G910" s="300"/>
    </row>
    <row r="911">
      <c r="A911" s="300"/>
      <c r="B911" s="300"/>
      <c r="C911" s="300"/>
      <c r="D911" s="300"/>
      <c r="E911" s="300"/>
      <c r="F911" s="300"/>
      <c r="G911" s="300"/>
    </row>
    <row r="912">
      <c r="A912" s="300"/>
      <c r="B912" s="300"/>
      <c r="C912" s="300"/>
      <c r="D912" s="300"/>
      <c r="E912" s="300"/>
      <c r="F912" s="300"/>
      <c r="G912" s="300"/>
    </row>
    <row r="913">
      <c r="A913" s="300"/>
      <c r="B913" s="300"/>
      <c r="C913" s="300"/>
      <c r="D913" s="300"/>
      <c r="E913" s="300"/>
      <c r="F913" s="300"/>
      <c r="G913" s="300"/>
    </row>
    <row r="914">
      <c r="A914" s="300"/>
      <c r="B914" s="300"/>
      <c r="C914" s="300"/>
      <c r="D914" s="300"/>
      <c r="E914" s="300"/>
      <c r="F914" s="300"/>
      <c r="G914" s="300"/>
    </row>
    <row r="915">
      <c r="A915" s="300"/>
      <c r="B915" s="300"/>
      <c r="C915" s="300"/>
      <c r="D915" s="300"/>
      <c r="E915" s="300"/>
      <c r="F915" s="300"/>
      <c r="G915" s="300"/>
    </row>
    <row r="916">
      <c r="A916" s="300"/>
      <c r="B916" s="300"/>
      <c r="C916" s="300"/>
      <c r="D916" s="300"/>
      <c r="E916" s="300"/>
      <c r="F916" s="300"/>
      <c r="G916" s="300"/>
    </row>
    <row r="917">
      <c r="A917" s="300"/>
      <c r="B917" s="300"/>
      <c r="C917" s="300"/>
      <c r="D917" s="300"/>
      <c r="E917" s="300"/>
      <c r="F917" s="300"/>
      <c r="G917" s="300"/>
    </row>
    <row r="918">
      <c r="A918" s="300"/>
      <c r="B918" s="300"/>
      <c r="C918" s="300"/>
      <c r="D918" s="300"/>
      <c r="E918" s="300"/>
      <c r="F918" s="300"/>
      <c r="G918" s="300"/>
    </row>
    <row r="919">
      <c r="A919" s="300"/>
      <c r="B919" s="300"/>
      <c r="C919" s="300"/>
      <c r="D919" s="300"/>
      <c r="E919" s="300"/>
      <c r="F919" s="300"/>
      <c r="G919" s="300"/>
    </row>
    <row r="920">
      <c r="A920" s="300"/>
      <c r="B920" s="300"/>
      <c r="C920" s="300"/>
      <c r="D920" s="300"/>
      <c r="E920" s="300"/>
      <c r="F920" s="300"/>
      <c r="G920" s="300"/>
    </row>
    <row r="921">
      <c r="A921" s="300"/>
      <c r="B921" s="300"/>
      <c r="C921" s="300"/>
      <c r="D921" s="300"/>
      <c r="E921" s="300"/>
      <c r="F921" s="300"/>
      <c r="G921" s="300"/>
    </row>
    <row r="922">
      <c r="A922" s="300"/>
      <c r="B922" s="300"/>
      <c r="C922" s="300"/>
      <c r="D922" s="300"/>
      <c r="E922" s="300"/>
      <c r="F922" s="300"/>
      <c r="G922" s="300"/>
    </row>
    <row r="923">
      <c r="A923" s="300"/>
      <c r="B923" s="300"/>
      <c r="C923" s="300"/>
      <c r="D923" s="300"/>
      <c r="E923" s="300"/>
      <c r="F923" s="300"/>
      <c r="G923" s="300"/>
    </row>
    <row r="924">
      <c r="A924" s="300"/>
      <c r="B924" s="300"/>
      <c r="C924" s="300"/>
      <c r="D924" s="300"/>
      <c r="E924" s="300"/>
      <c r="F924" s="300"/>
      <c r="G924" s="300"/>
    </row>
    <row r="925">
      <c r="A925" s="300"/>
      <c r="B925" s="300"/>
      <c r="C925" s="300"/>
      <c r="D925" s="300"/>
      <c r="E925" s="300"/>
      <c r="F925" s="300"/>
      <c r="G925" s="300"/>
    </row>
    <row r="926">
      <c r="A926" s="300"/>
      <c r="B926" s="300"/>
      <c r="C926" s="300"/>
      <c r="D926" s="300"/>
      <c r="E926" s="300"/>
      <c r="F926" s="300"/>
      <c r="G926" s="300"/>
    </row>
    <row r="927">
      <c r="A927" s="300"/>
      <c r="B927" s="300"/>
      <c r="C927" s="300"/>
      <c r="D927" s="300"/>
      <c r="E927" s="300"/>
      <c r="F927" s="300"/>
      <c r="G927" s="300"/>
    </row>
    <row r="928">
      <c r="A928" s="300"/>
      <c r="B928" s="300"/>
      <c r="C928" s="300"/>
      <c r="D928" s="300"/>
      <c r="E928" s="300"/>
      <c r="F928" s="300"/>
      <c r="G928" s="300"/>
    </row>
    <row r="929">
      <c r="A929" s="300"/>
      <c r="B929" s="300"/>
      <c r="C929" s="300"/>
      <c r="D929" s="300"/>
      <c r="E929" s="300"/>
      <c r="F929" s="300"/>
      <c r="G929" s="300"/>
    </row>
    <row r="930">
      <c r="A930" s="300"/>
      <c r="B930" s="300"/>
      <c r="C930" s="300"/>
      <c r="D930" s="300"/>
      <c r="E930" s="300"/>
      <c r="F930" s="300"/>
      <c r="G930" s="300"/>
    </row>
    <row r="931">
      <c r="A931" s="300"/>
      <c r="B931" s="300"/>
      <c r="C931" s="300"/>
      <c r="D931" s="300"/>
      <c r="E931" s="300"/>
      <c r="F931" s="300"/>
      <c r="G931" s="300"/>
    </row>
    <row r="932">
      <c r="A932" s="300"/>
      <c r="B932" s="300"/>
      <c r="C932" s="300"/>
      <c r="D932" s="300"/>
      <c r="E932" s="300"/>
      <c r="F932" s="300"/>
      <c r="G932" s="300"/>
    </row>
    <row r="933">
      <c r="A933" s="300"/>
      <c r="B933" s="300"/>
      <c r="C933" s="300"/>
      <c r="D933" s="300"/>
      <c r="E933" s="300"/>
      <c r="F933" s="300"/>
      <c r="G933" s="300"/>
    </row>
    <row r="934">
      <c r="A934" s="300"/>
      <c r="B934" s="300"/>
      <c r="C934" s="300"/>
      <c r="D934" s="300"/>
      <c r="E934" s="300"/>
      <c r="F934" s="300"/>
      <c r="G934" s="300"/>
    </row>
    <row r="935">
      <c r="A935" s="300"/>
      <c r="B935" s="300"/>
      <c r="C935" s="300"/>
      <c r="D935" s="300"/>
      <c r="E935" s="300"/>
      <c r="F935" s="300"/>
      <c r="G935" s="300"/>
    </row>
    <row r="936">
      <c r="A936" s="300"/>
      <c r="B936" s="300"/>
      <c r="C936" s="300"/>
      <c r="D936" s="300"/>
      <c r="E936" s="300"/>
      <c r="F936" s="300"/>
      <c r="G936" s="300"/>
    </row>
    <row r="937">
      <c r="A937" s="300"/>
      <c r="B937" s="300"/>
      <c r="C937" s="300"/>
      <c r="D937" s="300"/>
      <c r="E937" s="300"/>
      <c r="F937" s="300"/>
      <c r="G937" s="300"/>
    </row>
    <row r="938">
      <c r="A938" s="300"/>
      <c r="B938" s="300"/>
      <c r="C938" s="300"/>
      <c r="D938" s="300"/>
      <c r="E938" s="300"/>
      <c r="F938" s="300"/>
      <c r="G938" s="300"/>
    </row>
    <row r="939">
      <c r="A939" s="300"/>
      <c r="B939" s="300"/>
      <c r="C939" s="300"/>
      <c r="D939" s="300"/>
      <c r="E939" s="300"/>
      <c r="F939" s="300"/>
      <c r="G939" s="300"/>
    </row>
    <row r="940">
      <c r="A940" s="300"/>
      <c r="B940" s="300"/>
      <c r="C940" s="300"/>
      <c r="D940" s="300"/>
      <c r="E940" s="300"/>
      <c r="F940" s="300"/>
      <c r="G940" s="300"/>
    </row>
    <row r="941">
      <c r="A941" s="300"/>
      <c r="B941" s="300"/>
      <c r="C941" s="300"/>
      <c r="D941" s="300"/>
      <c r="E941" s="300"/>
      <c r="F941" s="300"/>
      <c r="G941" s="300"/>
    </row>
    <row r="942">
      <c r="A942" s="300"/>
      <c r="B942" s="300"/>
      <c r="C942" s="300"/>
      <c r="D942" s="300"/>
      <c r="E942" s="300"/>
      <c r="F942" s="300"/>
      <c r="G942" s="300"/>
    </row>
    <row r="943">
      <c r="A943" s="300"/>
      <c r="B943" s="300"/>
      <c r="C943" s="300"/>
      <c r="D943" s="300"/>
      <c r="E943" s="300"/>
      <c r="F943" s="300"/>
      <c r="G943" s="300"/>
    </row>
    <row r="944">
      <c r="A944" s="300"/>
      <c r="B944" s="300"/>
      <c r="C944" s="300"/>
      <c r="D944" s="300"/>
      <c r="E944" s="300"/>
      <c r="F944" s="300"/>
      <c r="G944" s="300"/>
    </row>
    <row r="945">
      <c r="A945" s="300"/>
      <c r="B945" s="300"/>
      <c r="C945" s="300"/>
      <c r="D945" s="300"/>
      <c r="E945" s="300"/>
      <c r="F945" s="300"/>
      <c r="G945" s="300"/>
    </row>
    <row r="946">
      <c r="A946" s="300"/>
      <c r="B946" s="300"/>
      <c r="C946" s="300"/>
      <c r="D946" s="300"/>
      <c r="E946" s="300"/>
      <c r="F946" s="300"/>
      <c r="G946" s="300"/>
    </row>
    <row r="947">
      <c r="A947" s="300"/>
      <c r="B947" s="300"/>
      <c r="C947" s="300"/>
      <c r="D947" s="300"/>
      <c r="E947" s="300"/>
      <c r="F947" s="300"/>
      <c r="G947" s="300"/>
    </row>
    <row r="948">
      <c r="A948" s="300"/>
      <c r="B948" s="300"/>
      <c r="C948" s="300"/>
      <c r="D948" s="300"/>
      <c r="E948" s="300"/>
      <c r="F948" s="300"/>
      <c r="G948" s="300"/>
    </row>
    <row r="949">
      <c r="A949" s="300"/>
      <c r="B949" s="300"/>
      <c r="C949" s="300"/>
      <c r="D949" s="300"/>
      <c r="E949" s="300"/>
      <c r="F949" s="300"/>
      <c r="G949" s="300"/>
    </row>
    <row r="950">
      <c r="A950" s="300"/>
      <c r="B950" s="300"/>
      <c r="C950" s="300"/>
      <c r="D950" s="300"/>
      <c r="E950" s="300"/>
      <c r="F950" s="300"/>
      <c r="G950" s="300"/>
    </row>
    <row r="951">
      <c r="A951" s="300"/>
      <c r="B951" s="300"/>
      <c r="C951" s="300"/>
      <c r="D951" s="300"/>
      <c r="E951" s="300"/>
      <c r="F951" s="300"/>
      <c r="G951" s="300"/>
    </row>
    <row r="952">
      <c r="A952" s="300"/>
      <c r="B952" s="300"/>
      <c r="C952" s="300"/>
      <c r="D952" s="300"/>
      <c r="E952" s="300"/>
      <c r="F952" s="300"/>
      <c r="G952" s="300"/>
    </row>
    <row r="953">
      <c r="A953" s="300"/>
      <c r="B953" s="300"/>
      <c r="C953" s="300"/>
      <c r="D953" s="300"/>
      <c r="E953" s="300"/>
      <c r="F953" s="300"/>
      <c r="G953" s="300"/>
    </row>
    <row r="954">
      <c r="A954" s="300"/>
      <c r="B954" s="300"/>
      <c r="C954" s="300"/>
      <c r="D954" s="300"/>
      <c r="E954" s="300"/>
      <c r="F954" s="300"/>
      <c r="G954" s="300"/>
    </row>
    <row r="955">
      <c r="A955" s="300"/>
      <c r="B955" s="300"/>
      <c r="C955" s="300"/>
      <c r="D955" s="300"/>
      <c r="E955" s="300"/>
      <c r="F955" s="300"/>
      <c r="G955" s="300"/>
    </row>
    <row r="956">
      <c r="A956" s="300"/>
      <c r="B956" s="300"/>
      <c r="C956" s="300"/>
      <c r="D956" s="300"/>
      <c r="E956" s="300"/>
      <c r="F956" s="300"/>
      <c r="G956" s="300"/>
    </row>
    <row r="957">
      <c r="A957" s="300"/>
      <c r="B957" s="300"/>
      <c r="C957" s="300"/>
      <c r="D957" s="300"/>
      <c r="E957" s="300"/>
      <c r="F957" s="300"/>
      <c r="G957" s="300"/>
    </row>
    <row r="958">
      <c r="A958" s="300"/>
      <c r="B958" s="300"/>
      <c r="C958" s="300"/>
      <c r="D958" s="300"/>
      <c r="E958" s="300"/>
      <c r="F958" s="300"/>
      <c r="G958" s="300"/>
    </row>
    <row r="959">
      <c r="A959" s="300"/>
      <c r="B959" s="300"/>
      <c r="C959" s="300"/>
      <c r="D959" s="300"/>
      <c r="E959" s="300"/>
      <c r="F959" s="300"/>
      <c r="G959" s="300"/>
    </row>
    <row r="960">
      <c r="A960" s="300"/>
      <c r="B960" s="300"/>
      <c r="C960" s="300"/>
      <c r="D960" s="300"/>
      <c r="E960" s="300"/>
      <c r="F960" s="300"/>
      <c r="G960" s="300"/>
    </row>
    <row r="961">
      <c r="A961" s="300"/>
      <c r="B961" s="300"/>
      <c r="C961" s="300"/>
      <c r="D961" s="300"/>
      <c r="E961" s="300"/>
      <c r="F961" s="300"/>
      <c r="G961" s="300"/>
    </row>
    <row r="962">
      <c r="A962" s="300"/>
      <c r="B962" s="300"/>
      <c r="C962" s="300"/>
      <c r="D962" s="300"/>
      <c r="E962" s="300"/>
      <c r="F962" s="300"/>
      <c r="G962" s="300"/>
    </row>
    <row r="963">
      <c r="A963" s="300"/>
      <c r="B963" s="300"/>
      <c r="C963" s="300"/>
      <c r="D963" s="300"/>
      <c r="E963" s="300"/>
      <c r="F963" s="300"/>
      <c r="G963" s="300"/>
    </row>
    <row r="964">
      <c r="A964" s="300"/>
      <c r="B964" s="300"/>
      <c r="C964" s="300"/>
      <c r="D964" s="300"/>
      <c r="E964" s="300"/>
      <c r="F964" s="300"/>
      <c r="G964" s="300"/>
    </row>
    <row r="965">
      <c r="A965" s="300"/>
      <c r="B965" s="300"/>
      <c r="C965" s="300"/>
      <c r="D965" s="300"/>
      <c r="E965" s="300"/>
      <c r="F965" s="300"/>
      <c r="G965" s="300"/>
    </row>
    <row r="966">
      <c r="A966" s="300"/>
      <c r="B966" s="300"/>
      <c r="C966" s="300"/>
      <c r="D966" s="300"/>
      <c r="E966" s="300"/>
      <c r="F966" s="300"/>
      <c r="G966" s="300"/>
    </row>
    <row r="967">
      <c r="A967" s="300"/>
      <c r="B967" s="300"/>
      <c r="C967" s="300"/>
      <c r="D967" s="300"/>
      <c r="E967" s="300"/>
      <c r="F967" s="300"/>
      <c r="G967" s="300"/>
    </row>
    <row r="968">
      <c r="A968" s="300"/>
      <c r="B968" s="300"/>
      <c r="C968" s="300"/>
      <c r="D968" s="300"/>
      <c r="E968" s="300"/>
      <c r="F968" s="300"/>
      <c r="G968" s="300"/>
    </row>
    <row r="969">
      <c r="A969" s="300"/>
      <c r="B969" s="300"/>
      <c r="C969" s="300"/>
      <c r="D969" s="300"/>
      <c r="E969" s="300"/>
      <c r="F969" s="300"/>
      <c r="G969" s="300"/>
    </row>
    <row r="970">
      <c r="A970" s="300"/>
      <c r="B970" s="300"/>
      <c r="C970" s="300"/>
      <c r="D970" s="300"/>
      <c r="E970" s="300"/>
      <c r="F970" s="300"/>
      <c r="G970" s="300"/>
    </row>
    <row r="971">
      <c r="A971" s="300"/>
      <c r="B971" s="300"/>
      <c r="C971" s="300"/>
      <c r="D971" s="300"/>
      <c r="E971" s="300"/>
      <c r="F971" s="300"/>
      <c r="G971" s="300"/>
    </row>
    <row r="972">
      <c r="A972" s="300"/>
      <c r="B972" s="300"/>
      <c r="C972" s="300"/>
      <c r="D972" s="300"/>
      <c r="E972" s="300"/>
      <c r="F972" s="300"/>
      <c r="G972" s="300"/>
    </row>
    <row r="973">
      <c r="A973" s="300"/>
      <c r="B973" s="300"/>
      <c r="C973" s="300"/>
      <c r="D973" s="300"/>
      <c r="E973" s="300"/>
      <c r="F973" s="300"/>
      <c r="G973" s="300"/>
    </row>
    <row r="974">
      <c r="A974" s="300"/>
      <c r="B974" s="300"/>
      <c r="C974" s="300"/>
      <c r="D974" s="300"/>
      <c r="E974" s="300"/>
      <c r="F974" s="300"/>
      <c r="G974" s="300"/>
    </row>
    <row r="975">
      <c r="A975" s="300"/>
      <c r="B975" s="300"/>
      <c r="C975" s="300"/>
      <c r="D975" s="300"/>
      <c r="E975" s="300"/>
      <c r="F975" s="300"/>
      <c r="G975" s="300"/>
    </row>
    <row r="976">
      <c r="A976" s="300"/>
      <c r="B976" s="300"/>
      <c r="C976" s="300"/>
      <c r="D976" s="300"/>
      <c r="E976" s="300"/>
      <c r="F976" s="300"/>
      <c r="G976" s="300"/>
    </row>
    <row r="977">
      <c r="A977" s="300"/>
      <c r="B977" s="300"/>
      <c r="C977" s="300"/>
      <c r="D977" s="300"/>
      <c r="E977" s="300"/>
      <c r="F977" s="300"/>
      <c r="G977" s="300"/>
    </row>
    <row r="978">
      <c r="A978" s="300"/>
      <c r="B978" s="300"/>
      <c r="C978" s="300"/>
      <c r="D978" s="300"/>
      <c r="E978" s="300"/>
      <c r="F978" s="300"/>
      <c r="G978" s="300"/>
    </row>
    <row r="979">
      <c r="A979" s="300"/>
      <c r="B979" s="300"/>
      <c r="C979" s="300"/>
      <c r="D979" s="300"/>
      <c r="E979" s="300"/>
      <c r="F979" s="300"/>
      <c r="G979" s="300"/>
    </row>
    <row r="980">
      <c r="A980" s="300"/>
      <c r="B980" s="300"/>
      <c r="C980" s="300"/>
      <c r="D980" s="300"/>
      <c r="E980" s="300"/>
      <c r="F980" s="300"/>
      <c r="G980" s="300"/>
    </row>
    <row r="981">
      <c r="A981" s="300"/>
      <c r="B981" s="300"/>
      <c r="C981" s="300"/>
      <c r="D981" s="300"/>
      <c r="E981" s="300"/>
      <c r="F981" s="300"/>
      <c r="G981" s="300"/>
    </row>
    <row r="982">
      <c r="A982" s="300"/>
      <c r="B982" s="300"/>
      <c r="C982" s="300"/>
      <c r="D982" s="300"/>
      <c r="E982" s="300"/>
      <c r="F982" s="300"/>
      <c r="G982" s="300"/>
    </row>
    <row r="983">
      <c r="A983" s="300"/>
      <c r="B983" s="300"/>
      <c r="C983" s="300"/>
      <c r="D983" s="300"/>
      <c r="E983" s="300"/>
      <c r="F983" s="300"/>
      <c r="G983" s="300"/>
    </row>
    <row r="984">
      <c r="A984" s="300"/>
      <c r="B984" s="300"/>
      <c r="C984" s="300"/>
      <c r="D984" s="300"/>
      <c r="E984" s="300"/>
      <c r="F984" s="300"/>
      <c r="G984" s="300"/>
    </row>
    <row r="985">
      <c r="A985" s="300"/>
      <c r="B985" s="300"/>
      <c r="C985" s="300"/>
      <c r="D985" s="300"/>
      <c r="E985" s="300"/>
      <c r="F985" s="300"/>
      <c r="G985" s="300"/>
    </row>
    <row r="986">
      <c r="A986" s="300"/>
      <c r="B986" s="300"/>
      <c r="C986" s="300"/>
      <c r="D986" s="300"/>
      <c r="E986" s="300"/>
      <c r="F986" s="300"/>
      <c r="G986" s="300"/>
    </row>
    <row r="987">
      <c r="A987" s="300"/>
      <c r="B987" s="300"/>
      <c r="C987" s="300"/>
      <c r="D987" s="300"/>
      <c r="E987" s="300"/>
      <c r="F987" s="300"/>
      <c r="G987" s="300"/>
    </row>
    <row r="988">
      <c r="A988" s="300"/>
      <c r="B988" s="300"/>
      <c r="C988" s="300"/>
      <c r="D988" s="300"/>
      <c r="E988" s="300"/>
      <c r="F988" s="300"/>
      <c r="G988" s="300"/>
    </row>
    <row r="989">
      <c r="A989" s="300"/>
      <c r="B989" s="300"/>
      <c r="C989" s="300"/>
      <c r="D989" s="300"/>
      <c r="E989" s="300"/>
      <c r="F989" s="300"/>
      <c r="G989" s="300"/>
    </row>
    <row r="990">
      <c r="A990" s="300"/>
      <c r="B990" s="300"/>
      <c r="C990" s="300"/>
      <c r="D990" s="300"/>
      <c r="E990" s="300"/>
      <c r="F990" s="300"/>
      <c r="G990" s="300"/>
    </row>
    <row r="991">
      <c r="A991" s="300"/>
      <c r="B991" s="300"/>
      <c r="C991" s="300"/>
      <c r="D991" s="300"/>
      <c r="E991" s="300"/>
      <c r="F991" s="300"/>
      <c r="G991" s="300"/>
    </row>
    <row r="992">
      <c r="A992" s="300"/>
      <c r="B992" s="300"/>
      <c r="C992" s="300"/>
      <c r="D992" s="300"/>
      <c r="E992" s="300"/>
      <c r="F992" s="300"/>
      <c r="G992" s="300"/>
    </row>
    <row r="993">
      <c r="A993" s="300"/>
      <c r="B993" s="300"/>
      <c r="C993" s="300"/>
      <c r="D993" s="300"/>
      <c r="E993" s="300"/>
      <c r="F993" s="300"/>
      <c r="G993" s="300"/>
    </row>
    <row r="994">
      <c r="A994" s="300"/>
      <c r="B994" s="300"/>
      <c r="C994" s="300"/>
      <c r="D994" s="300"/>
      <c r="E994" s="300"/>
      <c r="F994" s="300"/>
      <c r="G994" s="300"/>
    </row>
  </sheetData>
  <printOptions horizontalCentered="1"/>
  <pageMargins bottom="0.75" footer="0.0" header="0.0" left="0.7" right="0.7" top="0.75"/>
  <pageSetup fitToHeight="0" paperSize="9"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63"/>
    <col customWidth="1" min="2" max="26" width="6.38"/>
  </cols>
  <sheetData>
    <row r="1">
      <c r="A1" s="301"/>
      <c r="B1" s="301"/>
      <c r="C1" s="301"/>
      <c r="D1" s="301"/>
      <c r="E1" s="301"/>
      <c r="F1" s="301"/>
      <c r="G1" s="301"/>
      <c r="H1" s="301"/>
      <c r="I1" s="301"/>
      <c r="J1" s="301"/>
      <c r="K1" s="301"/>
      <c r="L1" s="301"/>
      <c r="M1" s="301"/>
      <c r="N1" s="301"/>
      <c r="O1" s="301"/>
      <c r="P1" s="301"/>
      <c r="Q1" s="301"/>
      <c r="R1" s="301"/>
      <c r="S1" s="301"/>
      <c r="T1" s="301"/>
      <c r="U1" s="301"/>
      <c r="V1" s="301"/>
      <c r="W1" s="301"/>
      <c r="X1" s="301"/>
      <c r="Y1" s="301"/>
      <c r="Z1" s="301"/>
    </row>
    <row r="2">
      <c r="A2" s="301"/>
      <c r="B2" s="302" t="s">
        <v>2968</v>
      </c>
      <c r="C2" s="71"/>
      <c r="D2" s="71"/>
      <c r="E2" s="71"/>
      <c r="F2" s="71"/>
      <c r="G2" s="71"/>
      <c r="H2" s="71"/>
      <c r="I2" s="71"/>
      <c r="J2" s="71"/>
      <c r="K2" s="71"/>
      <c r="L2" s="71"/>
      <c r="M2" s="71"/>
      <c r="N2" s="71"/>
      <c r="O2" s="71"/>
      <c r="P2" s="71"/>
      <c r="Q2" s="72"/>
      <c r="R2" s="301"/>
      <c r="S2" s="301"/>
      <c r="T2" s="301"/>
      <c r="U2" s="301"/>
      <c r="V2" s="301"/>
      <c r="W2" s="301"/>
      <c r="X2" s="301"/>
      <c r="Y2" s="301"/>
      <c r="Z2" s="301"/>
    </row>
    <row r="3">
      <c r="A3" s="301"/>
      <c r="B3" s="303" t="s">
        <v>2969</v>
      </c>
      <c r="C3" s="304"/>
      <c r="D3" s="304"/>
      <c r="E3" s="305"/>
      <c r="F3" s="306" t="s">
        <v>81</v>
      </c>
      <c r="G3" s="305"/>
      <c r="H3" s="307" t="s">
        <v>2970</v>
      </c>
      <c r="I3" s="304"/>
      <c r="J3" s="305"/>
      <c r="K3" s="308">
        <v>46174.0</v>
      </c>
      <c r="L3" s="309" t="s">
        <v>487</v>
      </c>
      <c r="M3" s="308">
        <v>46203.0</v>
      </c>
      <c r="N3" s="307" t="s">
        <v>43</v>
      </c>
      <c r="O3" s="305"/>
      <c r="P3" s="310" t="s">
        <v>2971</v>
      </c>
      <c r="Q3" s="311"/>
      <c r="R3" s="301"/>
      <c r="S3" s="301"/>
      <c r="T3" s="301"/>
      <c r="U3" s="301"/>
      <c r="V3" s="301"/>
      <c r="W3" s="301"/>
      <c r="X3" s="301"/>
      <c r="Y3" s="301"/>
      <c r="Z3" s="301"/>
    </row>
    <row r="4">
      <c r="A4" s="301"/>
      <c r="B4" s="312" t="s">
        <v>2972</v>
      </c>
      <c r="Q4" s="179"/>
      <c r="R4" s="301"/>
      <c r="S4" s="301"/>
      <c r="T4" s="301"/>
      <c r="U4" s="301"/>
      <c r="V4" s="301"/>
      <c r="W4" s="301"/>
      <c r="X4" s="301"/>
      <c r="Y4" s="301"/>
      <c r="Z4" s="301"/>
    </row>
    <row r="5">
      <c r="A5" s="301"/>
      <c r="B5" s="313" t="s">
        <v>2973</v>
      </c>
      <c r="C5" s="314"/>
      <c r="D5" s="315" t="s">
        <v>639</v>
      </c>
      <c r="E5" s="314"/>
      <c r="F5" s="316" t="s">
        <v>2974</v>
      </c>
      <c r="G5" s="314"/>
      <c r="H5" s="315" t="s">
        <v>1084</v>
      </c>
      <c r="I5" s="314"/>
      <c r="J5" s="316" t="s">
        <v>130</v>
      </c>
      <c r="K5" s="317" t="s">
        <v>881</v>
      </c>
      <c r="L5" s="314"/>
      <c r="M5" s="316" t="s">
        <v>2975</v>
      </c>
      <c r="N5" s="314"/>
      <c r="O5" s="318">
        <v>6.0</v>
      </c>
      <c r="P5" s="319"/>
      <c r="Q5" s="320"/>
      <c r="R5" s="301"/>
      <c r="S5" s="301"/>
      <c r="T5" s="301"/>
      <c r="U5" s="301"/>
      <c r="V5" s="301"/>
      <c r="W5" s="301"/>
      <c r="X5" s="301"/>
      <c r="Y5" s="301"/>
      <c r="Z5" s="301"/>
    </row>
    <row r="6">
      <c r="A6" s="301"/>
      <c r="B6" s="321"/>
      <c r="C6" s="71"/>
      <c r="D6" s="322" t="s">
        <v>2976</v>
      </c>
      <c r="E6" s="71"/>
      <c r="F6" s="323"/>
      <c r="G6" s="324">
        <v>15.0</v>
      </c>
      <c r="H6" s="322" t="s">
        <v>2977</v>
      </c>
      <c r="I6" s="71"/>
      <c r="J6" s="323"/>
      <c r="K6" s="325">
        <v>150000.0</v>
      </c>
      <c r="L6" s="323"/>
      <c r="M6" s="322" t="s">
        <v>2978</v>
      </c>
      <c r="N6" s="71"/>
      <c r="O6" s="323"/>
      <c r="P6" s="325">
        <v>30000.0</v>
      </c>
      <c r="Q6" s="72"/>
      <c r="R6" s="301"/>
      <c r="S6" s="301"/>
      <c r="T6" s="301"/>
      <c r="U6" s="301"/>
      <c r="V6" s="301"/>
      <c r="W6" s="301"/>
      <c r="X6" s="301"/>
      <c r="Y6" s="301"/>
      <c r="Z6" s="301"/>
    </row>
    <row r="7">
      <c r="A7" s="301"/>
      <c r="B7" s="326" t="s">
        <v>2979</v>
      </c>
      <c r="C7" s="77"/>
      <c r="D7" s="77"/>
      <c r="E7" s="77"/>
      <c r="F7" s="77"/>
      <c r="G7" s="77"/>
      <c r="H7" s="77"/>
      <c r="I7" s="77"/>
      <c r="J7" s="77"/>
      <c r="K7" s="77"/>
      <c r="L7" s="77"/>
      <c r="M7" s="77"/>
      <c r="N7" s="77"/>
      <c r="O7" s="77"/>
      <c r="P7" s="77"/>
      <c r="Q7" s="84"/>
      <c r="R7" s="301"/>
      <c r="S7" s="301"/>
      <c r="T7" s="301"/>
      <c r="U7" s="301"/>
      <c r="V7" s="301"/>
      <c r="W7" s="301"/>
      <c r="X7" s="301"/>
      <c r="Y7" s="301"/>
      <c r="Z7" s="301"/>
    </row>
    <row r="8">
      <c r="A8" s="301"/>
      <c r="B8" s="313" t="s">
        <v>52</v>
      </c>
      <c r="C8" s="316" t="s">
        <v>54</v>
      </c>
      <c r="D8" s="327"/>
      <c r="E8" s="316" t="s">
        <v>55</v>
      </c>
      <c r="F8" s="327"/>
      <c r="G8" s="327"/>
      <c r="H8" s="327"/>
      <c r="I8" s="327"/>
      <c r="J8" s="314"/>
      <c r="K8" s="316" t="s">
        <v>2980</v>
      </c>
      <c r="L8" s="316" t="s">
        <v>2981</v>
      </c>
      <c r="M8" s="327"/>
      <c r="N8" s="316" t="s">
        <v>2982</v>
      </c>
      <c r="O8" s="327"/>
      <c r="P8" s="316" t="s">
        <v>2983</v>
      </c>
      <c r="Q8" s="320"/>
      <c r="R8" s="301"/>
      <c r="S8" s="301"/>
      <c r="T8" s="301"/>
      <c r="U8" s="301"/>
      <c r="V8" s="301"/>
      <c r="W8" s="301"/>
      <c r="X8" s="301"/>
      <c r="Y8" s="301"/>
      <c r="Z8" s="301"/>
    </row>
    <row r="9" ht="21.0" customHeight="1">
      <c r="A9" s="301"/>
      <c r="B9" s="328">
        <v>46199.54817018518</v>
      </c>
      <c r="C9" s="329" t="s">
        <v>77</v>
      </c>
      <c r="D9" s="323"/>
      <c r="E9" s="330" t="s">
        <v>1590</v>
      </c>
      <c r="F9" s="71"/>
      <c r="G9" s="71"/>
      <c r="H9" s="71"/>
      <c r="I9" s="71"/>
      <c r="J9" s="323"/>
      <c r="K9" s="331">
        <v>1.0</v>
      </c>
      <c r="L9" s="332">
        <v>30000.0</v>
      </c>
      <c r="M9" s="71"/>
      <c r="N9" s="332">
        <v>0.0</v>
      </c>
      <c r="O9" s="71"/>
      <c r="P9" s="332">
        <v>30000.0</v>
      </c>
      <c r="Q9" s="72"/>
      <c r="R9" s="301"/>
      <c r="S9" s="301"/>
      <c r="T9" s="301"/>
      <c r="U9" s="301"/>
      <c r="V9" s="301"/>
      <c r="W9" s="301"/>
      <c r="X9" s="301"/>
      <c r="Y9" s="301"/>
      <c r="Z9" s="301"/>
    </row>
    <row r="10" ht="21.0" customHeight="1">
      <c r="A10" s="301"/>
      <c r="B10" s="328">
        <v>46185.78757509259</v>
      </c>
      <c r="C10" s="329" t="s">
        <v>174</v>
      </c>
      <c r="D10" s="323"/>
      <c r="E10" s="330" t="s">
        <v>1665</v>
      </c>
      <c r="F10" s="71"/>
      <c r="G10" s="71"/>
      <c r="H10" s="71"/>
      <c r="I10" s="71"/>
      <c r="J10" s="323"/>
      <c r="K10" s="331">
        <v>1.0</v>
      </c>
      <c r="L10" s="332">
        <v>30000.0</v>
      </c>
      <c r="M10" s="71"/>
      <c r="N10" s="332">
        <v>30000.0</v>
      </c>
      <c r="O10" s="71"/>
      <c r="P10" s="332">
        <v>0.0</v>
      </c>
      <c r="Q10" s="72"/>
      <c r="R10" s="301"/>
      <c r="S10" s="301"/>
      <c r="T10" s="301"/>
      <c r="U10" s="301"/>
      <c r="V10" s="301"/>
      <c r="W10" s="301"/>
      <c r="X10" s="301"/>
      <c r="Y10" s="301"/>
      <c r="Z10" s="301"/>
    </row>
    <row r="11" ht="21.0" customHeight="1">
      <c r="A11" s="301"/>
      <c r="B11" s="328">
        <v>46182.80131137732</v>
      </c>
      <c r="C11" s="329" t="s">
        <v>174</v>
      </c>
      <c r="D11" s="323"/>
      <c r="E11" s="330" t="s">
        <v>1731</v>
      </c>
      <c r="F11" s="71"/>
      <c r="G11" s="71"/>
      <c r="H11" s="71"/>
      <c r="I11" s="71"/>
      <c r="J11" s="323"/>
      <c r="K11" s="331">
        <v>1.0</v>
      </c>
      <c r="L11" s="332">
        <v>30000.0</v>
      </c>
      <c r="M11" s="71"/>
      <c r="N11" s="332">
        <v>30000.0</v>
      </c>
      <c r="O11" s="71"/>
      <c r="P11" s="332">
        <v>0.0</v>
      </c>
      <c r="Q11" s="72"/>
      <c r="R11" s="301"/>
      <c r="S11" s="301"/>
      <c r="T11" s="301"/>
      <c r="U11" s="301"/>
      <c r="V11" s="301"/>
      <c r="W11" s="301"/>
      <c r="X11" s="301"/>
      <c r="Y11" s="301"/>
      <c r="Z11" s="301"/>
    </row>
    <row r="12" ht="21.0" customHeight="1">
      <c r="A12" s="301"/>
      <c r="B12" s="328">
        <v>46182.732659421294</v>
      </c>
      <c r="C12" s="329" t="s">
        <v>174</v>
      </c>
      <c r="D12" s="323"/>
      <c r="E12" s="330" t="s">
        <v>1754</v>
      </c>
      <c r="F12" s="71"/>
      <c r="G12" s="71"/>
      <c r="H12" s="71"/>
      <c r="I12" s="71"/>
      <c r="J12" s="323"/>
      <c r="K12" s="331">
        <v>1.0</v>
      </c>
      <c r="L12" s="332">
        <v>30000.0</v>
      </c>
      <c r="M12" s="71"/>
      <c r="N12" s="332">
        <v>30000.0</v>
      </c>
      <c r="O12" s="71"/>
      <c r="P12" s="332">
        <v>0.0</v>
      </c>
      <c r="Q12" s="72"/>
      <c r="R12" s="301"/>
      <c r="S12" s="301"/>
      <c r="T12" s="301"/>
      <c r="U12" s="301"/>
      <c r="V12" s="301"/>
      <c r="W12" s="301"/>
      <c r="X12" s="301"/>
      <c r="Y12" s="301"/>
      <c r="Z12" s="301"/>
    </row>
    <row r="13" ht="21.0" customHeight="1">
      <c r="A13" s="301"/>
      <c r="B13" s="328">
        <v>46181.61643834491</v>
      </c>
      <c r="C13" s="329" t="s">
        <v>174</v>
      </c>
      <c r="D13" s="323"/>
      <c r="E13" s="330" t="s">
        <v>1767</v>
      </c>
      <c r="F13" s="71"/>
      <c r="G13" s="71"/>
      <c r="H13" s="71"/>
      <c r="I13" s="71"/>
      <c r="J13" s="323"/>
      <c r="K13" s="331">
        <v>1.0</v>
      </c>
      <c r="L13" s="332">
        <v>30000.0</v>
      </c>
      <c r="M13" s="71"/>
      <c r="N13" s="332">
        <v>30000.0</v>
      </c>
      <c r="O13" s="71"/>
      <c r="P13" s="332">
        <v>0.0</v>
      </c>
      <c r="Q13" s="72"/>
      <c r="R13" s="301"/>
      <c r="S13" s="301"/>
      <c r="T13" s="301"/>
      <c r="U13" s="301"/>
      <c r="V13" s="301"/>
      <c r="W13" s="301"/>
      <c r="X13" s="301"/>
      <c r="Y13" s="301"/>
      <c r="Z13" s="301"/>
    </row>
    <row r="14" ht="21.0" customHeight="1">
      <c r="A14" s="301"/>
      <c r="B14" s="328">
        <v>46178.882886782405</v>
      </c>
      <c r="C14" s="329" t="s">
        <v>174</v>
      </c>
      <c r="D14" s="323"/>
      <c r="E14" s="330" t="s">
        <v>1772</v>
      </c>
      <c r="F14" s="71"/>
      <c r="G14" s="71"/>
      <c r="H14" s="71"/>
      <c r="I14" s="71"/>
      <c r="J14" s="323"/>
      <c r="K14" s="331">
        <v>1.0</v>
      </c>
      <c r="L14" s="332">
        <v>30000.0</v>
      </c>
      <c r="M14" s="71"/>
      <c r="N14" s="332">
        <v>30000.0</v>
      </c>
      <c r="O14" s="71"/>
      <c r="P14" s="332">
        <v>0.0</v>
      </c>
      <c r="Q14" s="72"/>
      <c r="R14" s="301"/>
      <c r="S14" s="301"/>
      <c r="T14" s="301"/>
      <c r="U14" s="301"/>
      <c r="V14" s="301"/>
      <c r="W14" s="301"/>
      <c r="X14" s="301"/>
      <c r="Y14" s="301"/>
      <c r="Z14" s="301"/>
    </row>
    <row r="15" ht="21.0" customHeight="1">
      <c r="A15" s="301"/>
      <c r="B15" s="328">
        <v>46178.79750303241</v>
      </c>
      <c r="C15" s="329" t="s">
        <v>174</v>
      </c>
      <c r="D15" s="323"/>
      <c r="E15" s="330" t="s">
        <v>1328</v>
      </c>
      <c r="F15" s="71"/>
      <c r="G15" s="71"/>
      <c r="H15" s="71"/>
      <c r="I15" s="71"/>
      <c r="J15" s="323"/>
      <c r="K15" s="331">
        <v>1.0</v>
      </c>
      <c r="L15" s="332">
        <v>30000.0</v>
      </c>
      <c r="M15" s="71"/>
      <c r="N15" s="332">
        <v>30000.0</v>
      </c>
      <c r="O15" s="71"/>
      <c r="P15" s="332">
        <v>0.0</v>
      </c>
      <c r="Q15" s="72"/>
      <c r="R15" s="301"/>
      <c r="S15" s="301"/>
      <c r="T15" s="301"/>
      <c r="U15" s="301"/>
      <c r="V15" s="301"/>
      <c r="W15" s="301"/>
      <c r="X15" s="301"/>
      <c r="Y15" s="301"/>
      <c r="Z15" s="301"/>
    </row>
    <row r="16" ht="21.0" customHeight="1">
      <c r="A16" s="301"/>
      <c r="B16" s="328"/>
      <c r="C16" s="329"/>
      <c r="D16" s="323"/>
      <c r="E16" s="330"/>
      <c r="F16" s="71"/>
      <c r="G16" s="71"/>
      <c r="H16" s="71"/>
      <c r="I16" s="71"/>
      <c r="J16" s="323"/>
      <c r="K16" s="331"/>
      <c r="L16" s="332"/>
      <c r="M16" s="71"/>
      <c r="N16" s="332"/>
      <c r="O16" s="71"/>
      <c r="P16" s="332"/>
      <c r="Q16" s="72"/>
      <c r="R16" s="301"/>
      <c r="S16" s="301"/>
      <c r="T16" s="301"/>
      <c r="U16" s="301"/>
      <c r="V16" s="301"/>
      <c r="W16" s="301"/>
      <c r="X16" s="301"/>
      <c r="Y16" s="301"/>
      <c r="Z16" s="301"/>
    </row>
    <row r="17" ht="21.0" customHeight="1">
      <c r="A17" s="301"/>
      <c r="B17" s="328"/>
      <c r="C17" s="329"/>
      <c r="D17" s="323"/>
      <c r="E17" s="330"/>
      <c r="F17" s="71"/>
      <c r="G17" s="71"/>
      <c r="H17" s="71"/>
      <c r="I17" s="71"/>
      <c r="J17" s="323"/>
      <c r="K17" s="331"/>
      <c r="L17" s="332"/>
      <c r="M17" s="71"/>
      <c r="N17" s="332"/>
      <c r="O17" s="71"/>
      <c r="P17" s="332"/>
      <c r="Q17" s="72"/>
      <c r="R17" s="301"/>
      <c r="S17" s="301"/>
      <c r="T17" s="301"/>
      <c r="U17" s="301"/>
      <c r="V17" s="301"/>
      <c r="W17" s="301"/>
      <c r="X17" s="301"/>
      <c r="Y17" s="301"/>
      <c r="Z17" s="301"/>
    </row>
    <row r="18" ht="21.0" customHeight="1">
      <c r="A18" s="301"/>
      <c r="B18" s="328"/>
      <c r="C18" s="329"/>
      <c r="D18" s="323"/>
      <c r="E18" s="330"/>
      <c r="F18" s="71"/>
      <c r="G18" s="71"/>
      <c r="H18" s="71"/>
      <c r="I18" s="71"/>
      <c r="J18" s="323"/>
      <c r="K18" s="331"/>
      <c r="L18" s="332"/>
      <c r="M18" s="71"/>
      <c r="N18" s="332"/>
      <c r="O18" s="71"/>
      <c r="P18" s="332"/>
      <c r="Q18" s="72"/>
      <c r="R18" s="301"/>
      <c r="S18" s="301"/>
      <c r="T18" s="301"/>
      <c r="U18" s="301"/>
      <c r="V18" s="301"/>
      <c r="W18" s="301"/>
      <c r="X18" s="301"/>
      <c r="Y18" s="301"/>
      <c r="Z18" s="301"/>
    </row>
    <row r="19" ht="21.0" customHeight="1">
      <c r="A19" s="301"/>
      <c r="B19" s="328"/>
      <c r="C19" s="329"/>
      <c r="D19" s="323"/>
      <c r="E19" s="330"/>
      <c r="F19" s="71"/>
      <c r="G19" s="71"/>
      <c r="H19" s="71"/>
      <c r="I19" s="71"/>
      <c r="J19" s="323"/>
      <c r="K19" s="331"/>
      <c r="L19" s="332"/>
      <c r="M19" s="71"/>
      <c r="N19" s="332"/>
      <c r="O19" s="71"/>
      <c r="P19" s="332"/>
      <c r="Q19" s="72"/>
      <c r="R19" s="301"/>
      <c r="S19" s="301"/>
      <c r="T19" s="301"/>
      <c r="U19" s="301"/>
      <c r="V19" s="301"/>
      <c r="W19" s="301"/>
      <c r="X19" s="301"/>
      <c r="Y19" s="301"/>
      <c r="Z19" s="301"/>
    </row>
    <row r="20" ht="21.0" customHeight="1">
      <c r="A20" s="301"/>
      <c r="B20" s="328"/>
      <c r="C20" s="329"/>
      <c r="D20" s="323"/>
      <c r="E20" s="330"/>
      <c r="F20" s="71"/>
      <c r="G20" s="71"/>
      <c r="H20" s="71"/>
      <c r="I20" s="71"/>
      <c r="J20" s="323"/>
      <c r="K20" s="331"/>
      <c r="L20" s="332"/>
      <c r="M20" s="71"/>
      <c r="N20" s="332"/>
      <c r="O20" s="71"/>
      <c r="P20" s="332"/>
      <c r="Q20" s="72"/>
      <c r="R20" s="301"/>
      <c r="S20" s="301"/>
      <c r="T20" s="301"/>
      <c r="U20" s="301"/>
      <c r="V20" s="301"/>
      <c r="W20" s="301"/>
      <c r="X20" s="301"/>
      <c r="Y20" s="301"/>
      <c r="Z20" s="301"/>
    </row>
    <row r="21" ht="21.0" customHeight="1">
      <c r="A21" s="301"/>
      <c r="B21" s="328"/>
      <c r="C21" s="329"/>
      <c r="D21" s="323"/>
      <c r="E21" s="330"/>
      <c r="F21" s="71"/>
      <c r="G21" s="71"/>
      <c r="H21" s="71"/>
      <c r="I21" s="71"/>
      <c r="J21" s="323"/>
      <c r="K21" s="331"/>
      <c r="L21" s="332"/>
      <c r="M21" s="71"/>
      <c r="N21" s="332"/>
      <c r="O21" s="71"/>
      <c r="P21" s="332"/>
      <c r="Q21" s="72"/>
      <c r="R21" s="301"/>
      <c r="S21" s="301"/>
      <c r="T21" s="301"/>
      <c r="U21" s="301"/>
      <c r="V21" s="301"/>
      <c r="W21" s="301"/>
      <c r="X21" s="301"/>
      <c r="Y21" s="301"/>
      <c r="Z21" s="301"/>
    </row>
    <row r="22" ht="21.0" customHeight="1">
      <c r="A22" s="301"/>
      <c r="B22" s="328"/>
      <c r="C22" s="329"/>
      <c r="D22" s="323"/>
      <c r="E22" s="330"/>
      <c r="F22" s="71"/>
      <c r="G22" s="71"/>
      <c r="H22" s="71"/>
      <c r="I22" s="71"/>
      <c r="J22" s="323"/>
      <c r="K22" s="331"/>
      <c r="L22" s="332"/>
      <c r="M22" s="71"/>
      <c r="N22" s="332"/>
      <c r="O22" s="71"/>
      <c r="P22" s="332"/>
      <c r="Q22" s="72"/>
      <c r="R22" s="301"/>
      <c r="S22" s="301"/>
      <c r="T22" s="301"/>
      <c r="U22" s="301"/>
      <c r="V22" s="301"/>
      <c r="W22" s="301"/>
      <c r="X22" s="301"/>
      <c r="Y22" s="301"/>
      <c r="Z22" s="301"/>
    </row>
    <row r="23" ht="21.0" customHeight="1">
      <c r="A23" s="301"/>
      <c r="B23" s="328"/>
      <c r="C23" s="329"/>
      <c r="D23" s="323"/>
      <c r="E23" s="330"/>
      <c r="F23" s="71"/>
      <c r="G23" s="71"/>
      <c r="H23" s="71"/>
      <c r="I23" s="71"/>
      <c r="J23" s="323"/>
      <c r="K23" s="331"/>
      <c r="L23" s="332"/>
      <c r="M23" s="71"/>
      <c r="N23" s="332"/>
      <c r="O23" s="71"/>
      <c r="P23" s="332"/>
      <c r="Q23" s="72"/>
      <c r="R23" s="301"/>
      <c r="S23" s="301"/>
      <c r="T23" s="301"/>
      <c r="U23" s="301"/>
      <c r="V23" s="301"/>
      <c r="W23" s="301"/>
      <c r="X23" s="301"/>
      <c r="Y23" s="301"/>
      <c r="Z23" s="301"/>
    </row>
    <row r="24" ht="21.0" customHeight="1">
      <c r="A24" s="301"/>
      <c r="B24" s="328"/>
      <c r="C24" s="329"/>
      <c r="D24" s="323"/>
      <c r="E24" s="330"/>
      <c r="F24" s="71"/>
      <c r="G24" s="71"/>
      <c r="H24" s="71"/>
      <c r="I24" s="71"/>
      <c r="J24" s="323"/>
      <c r="K24" s="331"/>
      <c r="L24" s="332"/>
      <c r="M24" s="71"/>
      <c r="N24" s="332"/>
      <c r="O24" s="71"/>
      <c r="P24" s="332"/>
      <c r="Q24" s="72"/>
      <c r="R24" s="301"/>
      <c r="S24" s="301"/>
      <c r="T24" s="301"/>
      <c r="U24" s="301"/>
      <c r="V24" s="301"/>
      <c r="W24" s="301"/>
      <c r="X24" s="301"/>
      <c r="Y24" s="301"/>
      <c r="Z24" s="301"/>
    </row>
    <row r="25" ht="21.0" customHeight="1">
      <c r="A25" s="301"/>
      <c r="B25" s="328"/>
      <c r="C25" s="329"/>
      <c r="D25" s="323"/>
      <c r="E25" s="330"/>
      <c r="F25" s="71"/>
      <c r="G25" s="71"/>
      <c r="H25" s="71"/>
      <c r="I25" s="71"/>
      <c r="J25" s="323"/>
      <c r="K25" s="331"/>
      <c r="L25" s="332"/>
      <c r="M25" s="71"/>
      <c r="N25" s="332"/>
      <c r="O25" s="71"/>
      <c r="P25" s="332"/>
      <c r="Q25" s="72"/>
      <c r="R25" s="301"/>
      <c r="S25" s="301"/>
      <c r="T25" s="301"/>
      <c r="U25" s="301"/>
      <c r="V25" s="301"/>
      <c r="W25" s="301"/>
      <c r="X25" s="301"/>
      <c r="Y25" s="301"/>
      <c r="Z25" s="301"/>
    </row>
    <row r="26" ht="21.0" customHeight="1">
      <c r="A26" s="301"/>
      <c r="B26" s="328"/>
      <c r="C26" s="329"/>
      <c r="D26" s="323"/>
      <c r="E26" s="330"/>
      <c r="F26" s="71"/>
      <c r="G26" s="71"/>
      <c r="H26" s="71"/>
      <c r="I26" s="71"/>
      <c r="J26" s="323"/>
      <c r="K26" s="331"/>
      <c r="L26" s="332"/>
      <c r="M26" s="71"/>
      <c r="N26" s="332"/>
      <c r="O26" s="71"/>
      <c r="P26" s="332"/>
      <c r="Q26" s="72"/>
      <c r="R26" s="301"/>
      <c r="S26" s="301"/>
      <c r="T26" s="301"/>
      <c r="U26" s="301"/>
      <c r="V26" s="301"/>
      <c r="W26" s="301"/>
      <c r="X26" s="301"/>
      <c r="Y26" s="301"/>
      <c r="Z26" s="301"/>
    </row>
    <row r="27" ht="21.0" customHeight="1">
      <c r="A27" s="301"/>
      <c r="B27" s="328"/>
      <c r="C27" s="329"/>
      <c r="D27" s="323"/>
      <c r="E27" s="330"/>
      <c r="F27" s="71"/>
      <c r="G27" s="71"/>
      <c r="H27" s="71"/>
      <c r="I27" s="71"/>
      <c r="J27" s="323"/>
      <c r="K27" s="331"/>
      <c r="L27" s="332"/>
      <c r="M27" s="71"/>
      <c r="N27" s="332"/>
      <c r="O27" s="71"/>
      <c r="P27" s="332"/>
      <c r="Q27" s="72"/>
      <c r="R27" s="301"/>
      <c r="S27" s="301"/>
      <c r="T27" s="301"/>
      <c r="U27" s="301"/>
      <c r="V27" s="301"/>
      <c r="W27" s="301"/>
      <c r="X27" s="301"/>
      <c r="Y27" s="301"/>
      <c r="Z27" s="301"/>
    </row>
    <row r="28" ht="21.0" customHeight="1">
      <c r="A28" s="301"/>
      <c r="B28" s="328"/>
      <c r="C28" s="329"/>
      <c r="D28" s="323"/>
      <c r="E28" s="330"/>
      <c r="F28" s="71"/>
      <c r="G28" s="71"/>
      <c r="H28" s="71"/>
      <c r="I28" s="71"/>
      <c r="J28" s="323"/>
      <c r="K28" s="331"/>
      <c r="L28" s="332"/>
      <c r="M28" s="71"/>
      <c r="N28" s="332"/>
      <c r="O28" s="71"/>
      <c r="P28" s="332"/>
      <c r="Q28" s="72"/>
      <c r="R28" s="301"/>
      <c r="S28" s="301"/>
      <c r="T28" s="301"/>
      <c r="U28" s="301"/>
      <c r="V28" s="301"/>
      <c r="W28" s="301"/>
      <c r="X28" s="301"/>
      <c r="Y28" s="301"/>
      <c r="Z28" s="301"/>
    </row>
    <row r="29" ht="21.0" customHeight="1">
      <c r="A29" s="301"/>
      <c r="B29" s="328"/>
      <c r="C29" s="329"/>
      <c r="D29" s="323"/>
      <c r="E29" s="330"/>
      <c r="F29" s="71"/>
      <c r="G29" s="71"/>
      <c r="H29" s="71"/>
      <c r="I29" s="71"/>
      <c r="J29" s="323"/>
      <c r="K29" s="331"/>
      <c r="L29" s="332"/>
      <c r="M29" s="71"/>
      <c r="N29" s="332"/>
      <c r="O29" s="71"/>
      <c r="P29" s="332"/>
      <c r="Q29" s="72"/>
      <c r="R29" s="301"/>
      <c r="S29" s="301"/>
      <c r="T29" s="301"/>
      <c r="U29" s="301"/>
      <c r="V29" s="301"/>
      <c r="W29" s="301"/>
      <c r="X29" s="301"/>
      <c r="Y29" s="301"/>
      <c r="Z29" s="301"/>
    </row>
    <row r="30" ht="21.0" customHeight="1">
      <c r="A30" s="301"/>
      <c r="B30" s="328"/>
      <c r="C30" s="329"/>
      <c r="D30" s="323"/>
      <c r="E30" s="330"/>
      <c r="F30" s="71"/>
      <c r="G30" s="71"/>
      <c r="H30" s="71"/>
      <c r="I30" s="71"/>
      <c r="J30" s="323"/>
      <c r="K30" s="331"/>
      <c r="L30" s="332"/>
      <c r="M30" s="71"/>
      <c r="N30" s="332"/>
      <c r="O30" s="71"/>
      <c r="P30" s="332"/>
      <c r="Q30" s="72"/>
      <c r="R30" s="301"/>
      <c r="S30" s="301"/>
      <c r="T30" s="301"/>
      <c r="U30" s="301"/>
      <c r="V30" s="301"/>
      <c r="W30" s="301"/>
      <c r="X30" s="301"/>
      <c r="Y30" s="301"/>
      <c r="Z30" s="301"/>
    </row>
    <row r="31" ht="21.0" customHeight="1">
      <c r="A31" s="301"/>
      <c r="B31" s="328"/>
      <c r="C31" s="329"/>
      <c r="D31" s="323"/>
      <c r="E31" s="330"/>
      <c r="F31" s="71"/>
      <c r="G31" s="71"/>
      <c r="H31" s="71"/>
      <c r="I31" s="71"/>
      <c r="J31" s="323"/>
      <c r="K31" s="331"/>
      <c r="L31" s="332"/>
      <c r="M31" s="71"/>
      <c r="N31" s="332"/>
      <c r="O31" s="71"/>
      <c r="P31" s="332"/>
      <c r="Q31" s="72"/>
      <c r="R31" s="301"/>
      <c r="S31" s="301"/>
      <c r="T31" s="301"/>
      <c r="U31" s="301"/>
      <c r="V31" s="301"/>
      <c r="W31" s="301"/>
      <c r="X31" s="301"/>
      <c r="Y31" s="301"/>
      <c r="Z31" s="301"/>
    </row>
    <row r="32" ht="21.0" customHeight="1">
      <c r="A32" s="301"/>
      <c r="B32" s="328"/>
      <c r="C32" s="329"/>
      <c r="D32" s="323"/>
      <c r="E32" s="330"/>
      <c r="F32" s="71"/>
      <c r="G32" s="71"/>
      <c r="H32" s="71"/>
      <c r="I32" s="71"/>
      <c r="J32" s="323"/>
      <c r="K32" s="331"/>
      <c r="L32" s="332"/>
      <c r="M32" s="71"/>
      <c r="N32" s="332"/>
      <c r="O32" s="71"/>
      <c r="P32" s="332"/>
      <c r="Q32" s="72"/>
      <c r="R32" s="301"/>
      <c r="S32" s="301"/>
      <c r="T32" s="301"/>
      <c r="U32" s="301"/>
      <c r="V32" s="301"/>
      <c r="W32" s="301"/>
      <c r="X32" s="301"/>
      <c r="Y32" s="301"/>
      <c r="Z32" s="301"/>
    </row>
    <row r="33" ht="21.0" customHeight="1">
      <c r="A33" s="301"/>
      <c r="B33" s="328"/>
      <c r="C33" s="329"/>
      <c r="D33" s="323"/>
      <c r="E33" s="330"/>
      <c r="F33" s="71"/>
      <c r="G33" s="71"/>
      <c r="H33" s="71"/>
      <c r="I33" s="71"/>
      <c r="J33" s="323"/>
      <c r="K33" s="331"/>
      <c r="L33" s="332"/>
      <c r="M33" s="71"/>
      <c r="N33" s="332"/>
      <c r="O33" s="71"/>
      <c r="P33" s="332"/>
      <c r="Q33" s="72"/>
      <c r="R33" s="301"/>
      <c r="S33" s="301"/>
      <c r="T33" s="301"/>
      <c r="U33" s="301"/>
      <c r="V33" s="301"/>
      <c r="W33" s="301"/>
      <c r="X33" s="301"/>
      <c r="Y33" s="301"/>
      <c r="Z33" s="301"/>
    </row>
    <row r="34" ht="21.0" customHeight="1">
      <c r="A34" s="301"/>
      <c r="B34" s="328"/>
      <c r="C34" s="329"/>
      <c r="D34" s="323"/>
      <c r="E34" s="330"/>
      <c r="F34" s="71"/>
      <c r="G34" s="71"/>
      <c r="H34" s="71"/>
      <c r="I34" s="71"/>
      <c r="J34" s="323"/>
      <c r="K34" s="331"/>
      <c r="L34" s="332"/>
      <c r="M34" s="71"/>
      <c r="N34" s="332"/>
      <c r="O34" s="71"/>
      <c r="P34" s="332"/>
      <c r="Q34" s="72"/>
      <c r="R34" s="301"/>
      <c r="S34" s="301"/>
      <c r="T34" s="301"/>
      <c r="U34" s="301"/>
      <c r="V34" s="301"/>
      <c r="W34" s="301"/>
      <c r="X34" s="301"/>
      <c r="Y34" s="301"/>
      <c r="Z34" s="301"/>
    </row>
    <row r="35" ht="21.0" customHeight="1">
      <c r="A35" s="301"/>
      <c r="B35" s="328"/>
      <c r="C35" s="329"/>
      <c r="D35" s="323"/>
      <c r="E35" s="330"/>
      <c r="F35" s="71"/>
      <c r="G35" s="71"/>
      <c r="H35" s="71"/>
      <c r="I35" s="71"/>
      <c r="J35" s="323"/>
      <c r="K35" s="331"/>
      <c r="L35" s="332"/>
      <c r="M35" s="71"/>
      <c r="N35" s="332"/>
      <c r="O35" s="71"/>
      <c r="P35" s="332"/>
      <c r="Q35" s="72"/>
      <c r="R35" s="301"/>
      <c r="S35" s="301"/>
      <c r="T35" s="301"/>
      <c r="U35" s="301"/>
      <c r="V35" s="301"/>
      <c r="W35" s="301"/>
      <c r="X35" s="301"/>
      <c r="Y35" s="301"/>
      <c r="Z35" s="301"/>
    </row>
    <row r="36" ht="21.0" customHeight="1">
      <c r="A36" s="301"/>
      <c r="B36" s="328"/>
      <c r="C36" s="329"/>
      <c r="D36" s="323"/>
      <c r="E36" s="330"/>
      <c r="F36" s="71"/>
      <c r="G36" s="71"/>
      <c r="H36" s="71"/>
      <c r="I36" s="71"/>
      <c r="J36" s="323"/>
      <c r="K36" s="331"/>
      <c r="L36" s="332"/>
      <c r="M36" s="71"/>
      <c r="N36" s="332"/>
      <c r="O36" s="71"/>
      <c r="P36" s="332"/>
      <c r="Q36" s="72"/>
      <c r="R36" s="301"/>
      <c r="S36" s="301"/>
      <c r="T36" s="301"/>
      <c r="U36" s="301"/>
      <c r="V36" s="301"/>
      <c r="W36" s="301"/>
      <c r="X36" s="301"/>
      <c r="Y36" s="301"/>
      <c r="Z36" s="301"/>
    </row>
    <row r="37" ht="21.0" customHeight="1">
      <c r="A37" s="301"/>
      <c r="B37" s="328"/>
      <c r="C37" s="329"/>
      <c r="D37" s="323"/>
      <c r="E37" s="330"/>
      <c r="F37" s="71"/>
      <c r="G37" s="71"/>
      <c r="H37" s="71"/>
      <c r="I37" s="71"/>
      <c r="J37" s="323"/>
      <c r="K37" s="331"/>
      <c r="L37" s="332"/>
      <c r="M37" s="71"/>
      <c r="N37" s="332"/>
      <c r="O37" s="71"/>
      <c r="P37" s="332"/>
      <c r="Q37" s="72"/>
      <c r="R37" s="301"/>
      <c r="S37" s="301"/>
      <c r="T37" s="301"/>
      <c r="U37" s="301"/>
      <c r="V37" s="301"/>
      <c r="W37" s="301"/>
      <c r="X37" s="301"/>
      <c r="Y37" s="301"/>
      <c r="Z37" s="301"/>
    </row>
    <row r="38" ht="21.0" customHeight="1">
      <c r="A38" s="301"/>
      <c r="B38" s="328"/>
      <c r="C38" s="329"/>
      <c r="D38" s="323"/>
      <c r="E38" s="330"/>
      <c r="F38" s="71"/>
      <c r="G38" s="71"/>
      <c r="H38" s="71"/>
      <c r="I38" s="71"/>
      <c r="J38" s="323"/>
      <c r="K38" s="331"/>
      <c r="L38" s="332"/>
      <c r="M38" s="71"/>
      <c r="N38" s="332"/>
      <c r="O38" s="71"/>
      <c r="P38" s="332"/>
      <c r="Q38" s="72"/>
      <c r="R38" s="301"/>
      <c r="S38" s="301"/>
      <c r="T38" s="301"/>
      <c r="U38" s="301"/>
      <c r="V38" s="301"/>
      <c r="W38" s="301"/>
      <c r="X38" s="301"/>
      <c r="Y38" s="301"/>
      <c r="Z38" s="301"/>
    </row>
    <row r="39" ht="21.0" customHeight="1">
      <c r="A39" s="301"/>
      <c r="B39" s="333"/>
      <c r="C39" s="334"/>
      <c r="D39" s="335"/>
      <c r="E39" s="336"/>
      <c r="F39" s="77"/>
      <c r="G39" s="77"/>
      <c r="H39" s="77"/>
      <c r="I39" s="77"/>
      <c r="J39" s="335"/>
      <c r="K39" s="337"/>
      <c r="L39" s="338"/>
      <c r="M39" s="77"/>
      <c r="N39" s="338"/>
      <c r="O39" s="77"/>
      <c r="P39" s="338"/>
      <c r="Q39" s="84"/>
      <c r="R39" s="301"/>
      <c r="S39" s="301"/>
      <c r="T39" s="301"/>
      <c r="U39" s="301"/>
      <c r="V39" s="301"/>
      <c r="W39" s="301"/>
      <c r="X39" s="301"/>
      <c r="Y39" s="301"/>
      <c r="Z39" s="301"/>
    </row>
    <row r="40">
      <c r="A40" s="301"/>
      <c r="B40" s="339" t="s">
        <v>2984</v>
      </c>
      <c r="C40" s="340"/>
      <c r="D40" s="340"/>
      <c r="E40" s="340"/>
      <c r="F40" s="340"/>
      <c r="G40" s="340"/>
      <c r="H40" s="340"/>
      <c r="I40" s="340"/>
      <c r="J40" s="340"/>
      <c r="K40" s="340"/>
      <c r="L40" s="340"/>
      <c r="M40" s="341">
        <v>0.0</v>
      </c>
      <c r="N40" s="340"/>
      <c r="O40" s="340"/>
      <c r="P40" s="340"/>
      <c r="Q40" s="342"/>
      <c r="R40" s="301"/>
      <c r="S40" s="301"/>
      <c r="T40" s="301"/>
      <c r="U40" s="301"/>
      <c r="V40" s="301"/>
      <c r="W40" s="301"/>
      <c r="X40" s="301"/>
      <c r="Y40" s="301"/>
      <c r="Z40" s="301"/>
    </row>
    <row r="41">
      <c r="A41" s="301"/>
      <c r="B41" s="89"/>
      <c r="C41" s="90"/>
      <c r="D41" s="90"/>
      <c r="E41" s="90"/>
      <c r="F41" s="90"/>
      <c r="G41" s="90"/>
      <c r="H41" s="90"/>
      <c r="I41" s="90"/>
      <c r="J41" s="90"/>
      <c r="K41" s="90"/>
      <c r="L41" s="90"/>
      <c r="M41" s="343"/>
      <c r="N41" s="90"/>
      <c r="O41" s="90"/>
      <c r="P41" s="90"/>
      <c r="Q41" s="91"/>
      <c r="R41" s="301"/>
      <c r="S41" s="301"/>
      <c r="T41" s="301"/>
      <c r="U41" s="301"/>
      <c r="V41" s="301"/>
      <c r="W41" s="301"/>
      <c r="X41" s="301"/>
      <c r="Y41" s="301"/>
      <c r="Z41" s="301"/>
    </row>
    <row r="42">
      <c r="A42" s="301"/>
      <c r="B42" s="344" t="s">
        <v>2985</v>
      </c>
      <c r="C42" s="77"/>
      <c r="D42" s="77"/>
      <c r="E42" s="77"/>
      <c r="F42" s="77"/>
      <c r="G42" s="77"/>
      <c r="H42" s="77"/>
      <c r="I42" s="77"/>
      <c r="J42" s="77"/>
      <c r="K42" s="77"/>
      <c r="L42" s="77"/>
      <c r="M42" s="345">
        <v>0.0</v>
      </c>
      <c r="N42" s="77"/>
      <c r="O42" s="77"/>
      <c r="P42" s="77"/>
      <c r="Q42" s="84"/>
      <c r="R42" s="301"/>
      <c r="S42" s="301"/>
      <c r="T42" s="301"/>
      <c r="U42" s="301"/>
      <c r="V42" s="301"/>
      <c r="W42" s="301"/>
      <c r="X42" s="301"/>
      <c r="Y42" s="301"/>
      <c r="Z42" s="301"/>
    </row>
    <row r="43">
      <c r="A43" s="301"/>
      <c r="B43" s="344" t="s">
        <v>2986</v>
      </c>
      <c r="C43" s="77"/>
      <c r="D43" s="77"/>
      <c r="E43" s="77"/>
      <c r="F43" s="77"/>
      <c r="G43" s="77"/>
      <c r="H43" s="77"/>
      <c r="I43" s="77"/>
      <c r="J43" s="77"/>
      <c r="K43" s="77"/>
      <c r="L43" s="77"/>
      <c r="M43" s="345">
        <v>0.0</v>
      </c>
      <c r="N43" s="77"/>
      <c r="O43" s="77"/>
      <c r="P43" s="77"/>
      <c r="Q43" s="84"/>
      <c r="R43" s="301"/>
      <c r="S43" s="301"/>
      <c r="T43" s="301"/>
      <c r="U43" s="301"/>
      <c r="V43" s="301"/>
      <c r="W43" s="301"/>
      <c r="X43" s="301"/>
      <c r="Y43" s="301"/>
      <c r="Z43" s="301"/>
    </row>
    <row r="44">
      <c r="A44" s="301"/>
      <c r="B44" s="346" t="s">
        <v>96</v>
      </c>
      <c r="C44" s="77"/>
      <c r="D44" s="77"/>
      <c r="E44" s="77"/>
      <c r="F44" s="77"/>
      <c r="G44" s="77"/>
      <c r="H44" s="77"/>
      <c r="I44" s="77"/>
      <c r="J44" s="77"/>
      <c r="K44" s="77"/>
      <c r="L44" s="77"/>
      <c r="M44" s="347">
        <f>M40+M42+M43</f>
        <v>0</v>
      </c>
      <c r="N44" s="77"/>
      <c r="O44" s="77"/>
      <c r="P44" s="77"/>
      <c r="Q44" s="84"/>
      <c r="R44" s="301"/>
      <c r="S44" s="301"/>
      <c r="T44" s="301"/>
      <c r="U44" s="301"/>
      <c r="V44" s="301"/>
      <c r="W44" s="301"/>
      <c r="X44" s="301"/>
      <c r="Y44" s="301"/>
      <c r="Z44" s="301"/>
    </row>
    <row r="45">
      <c r="A45" s="301"/>
      <c r="B45" s="89"/>
      <c r="C45" s="90"/>
      <c r="D45" s="90"/>
      <c r="E45" s="90"/>
      <c r="F45" s="90"/>
      <c r="G45" s="90"/>
      <c r="H45" s="90"/>
      <c r="I45" s="90"/>
      <c r="J45" s="90"/>
      <c r="K45" s="90"/>
      <c r="L45" s="90"/>
      <c r="M45" s="343"/>
      <c r="N45" s="90"/>
      <c r="O45" s="90"/>
      <c r="P45" s="90"/>
      <c r="Q45" s="91"/>
      <c r="R45" s="301"/>
      <c r="S45" s="301"/>
      <c r="T45" s="301"/>
      <c r="U45" s="301"/>
      <c r="V45" s="301"/>
      <c r="W45" s="301"/>
      <c r="X45" s="301"/>
      <c r="Y45" s="301"/>
      <c r="Z45" s="301"/>
    </row>
    <row r="46">
      <c r="A46" s="301"/>
      <c r="B46" s="326" t="s">
        <v>2987</v>
      </c>
      <c r="C46" s="77"/>
      <c r="D46" s="77"/>
      <c r="E46" s="77"/>
      <c r="F46" s="77"/>
      <c r="G46" s="77"/>
      <c r="H46" s="77"/>
      <c r="I46" s="77"/>
      <c r="J46" s="77"/>
      <c r="K46" s="77"/>
      <c r="L46" s="77"/>
      <c r="M46" s="77"/>
      <c r="N46" s="77"/>
      <c r="O46" s="77"/>
      <c r="P46" s="77"/>
      <c r="Q46" s="84"/>
      <c r="R46" s="301"/>
      <c r="S46" s="301"/>
      <c r="T46" s="301"/>
      <c r="U46" s="301"/>
      <c r="V46" s="301"/>
      <c r="W46" s="301"/>
      <c r="X46" s="301"/>
      <c r="Y46" s="301"/>
      <c r="Z46" s="301"/>
    </row>
    <row r="47">
      <c r="A47" s="301"/>
      <c r="B47" s="313" t="s">
        <v>51</v>
      </c>
      <c r="C47" s="316" t="s">
        <v>2988</v>
      </c>
      <c r="D47" s="327"/>
      <c r="E47" s="316" t="s">
        <v>127</v>
      </c>
      <c r="F47" s="327"/>
      <c r="G47" s="316" t="s">
        <v>129</v>
      </c>
      <c r="H47" s="327"/>
      <c r="I47" s="316" t="s">
        <v>130</v>
      </c>
      <c r="J47" s="327"/>
      <c r="K47" s="316" t="s">
        <v>131</v>
      </c>
      <c r="L47" s="327"/>
      <c r="M47" s="316" t="s">
        <v>2989</v>
      </c>
      <c r="N47" s="327"/>
      <c r="O47" s="316" t="s">
        <v>61</v>
      </c>
      <c r="P47" s="327"/>
      <c r="Q47" s="320"/>
      <c r="R47" s="301"/>
      <c r="S47" s="301"/>
      <c r="T47" s="301"/>
      <c r="U47" s="301"/>
      <c r="V47" s="301"/>
      <c r="W47" s="301"/>
      <c r="X47" s="301"/>
      <c r="Y47" s="301"/>
      <c r="Z47" s="301"/>
    </row>
    <row r="48" ht="18.0" customHeight="1">
      <c r="A48" s="301"/>
      <c r="B48" s="331" t="s">
        <v>1343</v>
      </c>
      <c r="C48" s="328">
        <v>46182.79996240741</v>
      </c>
      <c r="D48" s="71"/>
      <c r="E48" s="331" t="s">
        <v>1345</v>
      </c>
      <c r="F48" s="71"/>
      <c r="G48" s="331" t="s">
        <v>852</v>
      </c>
      <c r="H48" s="71"/>
      <c r="I48" s="348" t="s">
        <v>1347</v>
      </c>
      <c r="J48" s="71"/>
      <c r="K48" s="348" t="s">
        <v>2990</v>
      </c>
      <c r="L48" s="71"/>
      <c r="M48" s="332">
        <v>30000.0</v>
      </c>
      <c r="N48" s="71"/>
      <c r="O48" s="331" t="s">
        <v>246</v>
      </c>
      <c r="P48" s="71"/>
      <c r="Q48" s="72"/>
      <c r="R48" s="301"/>
      <c r="S48" s="301"/>
      <c r="T48" s="301"/>
      <c r="U48" s="301"/>
      <c r="V48" s="301"/>
      <c r="W48" s="301"/>
      <c r="X48" s="301"/>
      <c r="Y48" s="301"/>
      <c r="Z48" s="301"/>
    </row>
    <row r="49" ht="18.0" customHeight="1">
      <c r="A49" s="301"/>
      <c r="B49" s="331" t="s">
        <v>1403</v>
      </c>
      <c r="C49" s="328">
        <v>46182.730471504634</v>
      </c>
      <c r="D49" s="71"/>
      <c r="E49" s="331" t="s">
        <v>1161</v>
      </c>
      <c r="F49" s="71"/>
      <c r="G49" s="331" t="s">
        <v>1404</v>
      </c>
      <c r="H49" s="71"/>
      <c r="I49" s="348" t="s">
        <v>1405</v>
      </c>
      <c r="J49" s="71"/>
      <c r="K49" s="348" t="s">
        <v>2991</v>
      </c>
      <c r="L49" s="71"/>
      <c r="M49" s="332">
        <v>30000.0</v>
      </c>
      <c r="N49" s="71"/>
      <c r="O49" s="331" t="s">
        <v>246</v>
      </c>
      <c r="P49" s="71"/>
      <c r="Q49" s="72"/>
      <c r="R49" s="301"/>
      <c r="S49" s="301"/>
      <c r="T49" s="301"/>
      <c r="U49" s="301"/>
      <c r="V49" s="301"/>
      <c r="W49" s="301"/>
      <c r="X49" s="301"/>
      <c r="Y49" s="301"/>
      <c r="Z49" s="301"/>
    </row>
    <row r="50" ht="18.0" customHeight="1">
      <c r="A50" s="301"/>
      <c r="B50" s="331" t="s">
        <v>1430</v>
      </c>
      <c r="C50" s="328">
        <v>46181.57973599537</v>
      </c>
      <c r="D50" s="71"/>
      <c r="E50" s="331" t="s">
        <v>1431</v>
      </c>
      <c r="F50" s="71"/>
      <c r="G50" s="331" t="s">
        <v>852</v>
      </c>
      <c r="H50" s="71"/>
      <c r="I50" s="348" t="s">
        <v>1432</v>
      </c>
      <c r="J50" s="71"/>
      <c r="K50" s="348" t="s">
        <v>2990</v>
      </c>
      <c r="L50" s="71"/>
      <c r="M50" s="332">
        <v>30000.0</v>
      </c>
      <c r="N50" s="71"/>
      <c r="O50" s="331" t="s">
        <v>246</v>
      </c>
      <c r="P50" s="71"/>
      <c r="Q50" s="72"/>
      <c r="R50" s="301"/>
      <c r="S50" s="301"/>
      <c r="T50" s="301"/>
      <c r="U50" s="301"/>
      <c r="V50" s="301"/>
      <c r="W50" s="301"/>
      <c r="X50" s="301"/>
      <c r="Y50" s="301"/>
      <c r="Z50" s="301"/>
    </row>
    <row r="51" ht="18.0" customHeight="1">
      <c r="A51" s="301"/>
      <c r="B51" s="331" t="s">
        <v>1478</v>
      </c>
      <c r="C51" s="328">
        <v>46176.902807569444</v>
      </c>
      <c r="D51" s="71"/>
      <c r="E51" s="331" t="s">
        <v>1480</v>
      </c>
      <c r="F51" s="71"/>
      <c r="G51" s="331" t="s">
        <v>1481</v>
      </c>
      <c r="H51" s="71"/>
      <c r="I51" s="348" t="s">
        <v>1483</v>
      </c>
      <c r="J51" s="71"/>
      <c r="K51" s="348" t="s">
        <v>2992</v>
      </c>
      <c r="L51" s="71"/>
      <c r="M51" s="332">
        <v>30000.0</v>
      </c>
      <c r="N51" s="71"/>
      <c r="O51" s="331" t="s">
        <v>246</v>
      </c>
      <c r="P51" s="71"/>
      <c r="Q51" s="72"/>
      <c r="R51" s="301"/>
      <c r="S51" s="301"/>
      <c r="T51" s="301"/>
      <c r="U51" s="301"/>
      <c r="V51" s="301"/>
      <c r="W51" s="301"/>
      <c r="X51" s="301"/>
      <c r="Y51" s="301"/>
      <c r="Z51" s="301"/>
    </row>
    <row r="52" ht="18.0" customHeight="1">
      <c r="A52" s="301"/>
      <c r="B52" s="331" t="s">
        <v>1659</v>
      </c>
      <c r="C52" s="328">
        <v>46153.78213866898</v>
      </c>
      <c r="D52" s="71"/>
      <c r="E52" s="331" t="s">
        <v>1660</v>
      </c>
      <c r="F52" s="71"/>
      <c r="G52" s="331" t="s">
        <v>1662</v>
      </c>
      <c r="H52" s="71"/>
      <c r="I52" s="348" t="s">
        <v>1369</v>
      </c>
      <c r="J52" s="71"/>
      <c r="K52" s="348" t="s">
        <v>2993</v>
      </c>
      <c r="L52" s="71"/>
      <c r="M52" s="332">
        <v>30000.0</v>
      </c>
      <c r="N52" s="71"/>
      <c r="O52" s="331" t="s">
        <v>326</v>
      </c>
      <c r="P52" s="71"/>
      <c r="Q52" s="72"/>
      <c r="R52" s="301"/>
      <c r="S52" s="301"/>
      <c r="T52" s="301"/>
      <c r="U52" s="301"/>
      <c r="V52" s="301"/>
      <c r="W52" s="301"/>
      <c r="X52" s="301"/>
      <c r="Y52" s="301"/>
      <c r="Z52" s="301"/>
    </row>
    <row r="53" ht="18.0" customHeight="1">
      <c r="A53" s="301"/>
      <c r="B53" s="331" t="s">
        <v>1673</v>
      </c>
      <c r="C53" s="328">
        <v>46148.88743596065</v>
      </c>
      <c r="D53" s="71"/>
      <c r="E53" s="331" t="s">
        <v>1674</v>
      </c>
      <c r="F53" s="71"/>
      <c r="G53" s="331" t="s">
        <v>852</v>
      </c>
      <c r="H53" s="71"/>
      <c r="I53" s="348" t="s">
        <v>1675</v>
      </c>
      <c r="J53" s="71"/>
      <c r="K53" s="348" t="s">
        <v>2994</v>
      </c>
      <c r="L53" s="71"/>
      <c r="M53" s="332">
        <v>30000.0</v>
      </c>
      <c r="N53" s="71"/>
      <c r="O53" s="331" t="s">
        <v>326</v>
      </c>
      <c r="P53" s="71"/>
      <c r="Q53" s="72"/>
      <c r="R53" s="301"/>
      <c r="S53" s="301"/>
      <c r="T53" s="301"/>
      <c r="U53" s="301"/>
      <c r="V53" s="301"/>
      <c r="W53" s="301"/>
      <c r="X53" s="301"/>
      <c r="Y53" s="301"/>
      <c r="Z53" s="301"/>
    </row>
    <row r="54" ht="18.0" customHeight="1">
      <c r="A54" s="301"/>
      <c r="B54" s="331" t="s">
        <v>1680</v>
      </c>
      <c r="C54" s="328">
        <v>46148.882074189816</v>
      </c>
      <c r="D54" s="71"/>
      <c r="E54" s="331" t="s">
        <v>1682</v>
      </c>
      <c r="F54" s="71"/>
      <c r="G54" s="331" t="s">
        <v>1684</v>
      </c>
      <c r="H54" s="71"/>
      <c r="I54" s="348" t="s">
        <v>1686</v>
      </c>
      <c r="J54" s="71"/>
      <c r="K54" s="348" t="s">
        <v>2995</v>
      </c>
      <c r="L54" s="71"/>
      <c r="M54" s="332">
        <v>30000.0</v>
      </c>
      <c r="N54" s="71"/>
      <c r="O54" s="331" t="s">
        <v>326</v>
      </c>
      <c r="P54" s="71"/>
      <c r="Q54" s="72"/>
      <c r="R54" s="301"/>
      <c r="S54" s="301"/>
      <c r="T54" s="301"/>
      <c r="U54" s="301"/>
      <c r="V54" s="301"/>
      <c r="W54" s="301"/>
      <c r="X54" s="301"/>
      <c r="Y54" s="301"/>
      <c r="Z54" s="301"/>
    </row>
    <row r="55" ht="18.0" customHeight="1">
      <c r="A55" s="301"/>
      <c r="B55" s="331" t="s">
        <v>1692</v>
      </c>
      <c r="C55" s="328">
        <v>46148.848532731485</v>
      </c>
      <c r="D55" s="71"/>
      <c r="E55" s="331" t="s">
        <v>1693</v>
      </c>
      <c r="F55" s="71"/>
      <c r="G55" s="331" t="s">
        <v>1694</v>
      </c>
      <c r="H55" s="71"/>
      <c r="I55" s="348" t="s">
        <v>1269</v>
      </c>
      <c r="J55" s="71"/>
      <c r="K55" s="348" t="s">
        <v>2996</v>
      </c>
      <c r="L55" s="71"/>
      <c r="M55" s="332">
        <v>30000.0</v>
      </c>
      <c r="N55" s="71"/>
      <c r="O55" s="331" t="s">
        <v>326</v>
      </c>
      <c r="P55" s="71"/>
      <c r="Q55" s="72"/>
      <c r="R55" s="301"/>
      <c r="S55" s="301"/>
      <c r="T55" s="301"/>
      <c r="U55" s="301"/>
      <c r="V55" s="301"/>
      <c r="W55" s="301"/>
      <c r="X55" s="301"/>
      <c r="Y55" s="301"/>
      <c r="Z55" s="301"/>
    </row>
    <row r="56" ht="18.0" customHeight="1">
      <c r="A56" s="301"/>
      <c r="B56" s="331" t="s">
        <v>1779</v>
      </c>
      <c r="C56" s="328">
        <v>46146.89359157407</v>
      </c>
      <c r="D56" s="71"/>
      <c r="E56" s="331" t="s">
        <v>1780</v>
      </c>
      <c r="F56" s="71"/>
      <c r="G56" s="331" t="s">
        <v>1781</v>
      </c>
      <c r="H56" s="71"/>
      <c r="I56" s="348" t="s">
        <v>1782</v>
      </c>
      <c r="J56" s="71"/>
      <c r="K56" s="348" t="s">
        <v>2997</v>
      </c>
      <c r="L56" s="71"/>
      <c r="M56" s="332">
        <v>30000.0</v>
      </c>
      <c r="N56" s="71"/>
      <c r="O56" s="331" t="s">
        <v>326</v>
      </c>
      <c r="P56" s="71"/>
      <c r="Q56" s="72"/>
      <c r="R56" s="301"/>
      <c r="S56" s="301"/>
      <c r="T56" s="301"/>
      <c r="U56" s="301"/>
      <c r="V56" s="301"/>
      <c r="W56" s="301"/>
      <c r="X56" s="301"/>
      <c r="Y56" s="301"/>
      <c r="Z56" s="301"/>
    </row>
    <row r="57" ht="18.0" customHeight="1">
      <c r="A57" s="301"/>
      <c r="B57" s="331" t="s">
        <v>1786</v>
      </c>
      <c r="C57" s="328">
        <v>46146.89264662037</v>
      </c>
      <c r="D57" s="71"/>
      <c r="E57" s="331" t="s">
        <v>1787</v>
      </c>
      <c r="F57" s="71"/>
      <c r="G57" s="331" t="s">
        <v>1788</v>
      </c>
      <c r="H57" s="71"/>
      <c r="I57" s="348" t="s">
        <v>1789</v>
      </c>
      <c r="J57" s="71"/>
      <c r="K57" s="348" t="s">
        <v>2998</v>
      </c>
      <c r="L57" s="71"/>
      <c r="M57" s="332">
        <v>30000.0</v>
      </c>
      <c r="N57" s="71"/>
      <c r="O57" s="331" t="s">
        <v>544</v>
      </c>
      <c r="P57" s="71"/>
      <c r="Q57" s="72"/>
      <c r="R57" s="301"/>
      <c r="S57" s="301"/>
      <c r="T57" s="301"/>
      <c r="U57" s="301"/>
      <c r="V57" s="301"/>
      <c r="W57" s="301"/>
      <c r="X57" s="301"/>
      <c r="Y57" s="301"/>
      <c r="Z57" s="301"/>
    </row>
    <row r="58" ht="18.0" customHeight="1">
      <c r="A58" s="301"/>
      <c r="B58" s="331" t="s">
        <v>1793</v>
      </c>
      <c r="C58" s="328">
        <v>46146.8877578588</v>
      </c>
      <c r="D58" s="71"/>
      <c r="E58" s="331" t="s">
        <v>1794</v>
      </c>
      <c r="F58" s="71"/>
      <c r="G58" s="331" t="s">
        <v>1151</v>
      </c>
      <c r="H58" s="71"/>
      <c r="I58" s="348" t="s">
        <v>1795</v>
      </c>
      <c r="J58" s="71"/>
      <c r="K58" s="348" t="s">
        <v>2999</v>
      </c>
      <c r="L58" s="71"/>
      <c r="M58" s="332">
        <v>30000.0</v>
      </c>
      <c r="N58" s="71"/>
      <c r="O58" s="331" t="s">
        <v>326</v>
      </c>
      <c r="P58" s="71"/>
      <c r="Q58" s="72"/>
      <c r="R58" s="301"/>
      <c r="S58" s="301"/>
      <c r="T58" s="301"/>
      <c r="U58" s="301"/>
      <c r="V58" s="301"/>
      <c r="W58" s="301"/>
      <c r="X58" s="301"/>
      <c r="Y58" s="301"/>
      <c r="Z58" s="301"/>
    </row>
    <row r="59" ht="18.0" customHeight="1">
      <c r="A59" s="301"/>
      <c r="B59" s="331" t="s">
        <v>1799</v>
      </c>
      <c r="C59" s="328">
        <v>46146.88634709491</v>
      </c>
      <c r="D59" s="71"/>
      <c r="E59" s="331" t="s">
        <v>1800</v>
      </c>
      <c r="F59" s="71"/>
      <c r="G59" s="331" t="s">
        <v>354</v>
      </c>
      <c r="H59" s="71"/>
      <c r="I59" s="348" t="s">
        <v>1329</v>
      </c>
      <c r="J59" s="71"/>
      <c r="K59" s="348" t="s">
        <v>3000</v>
      </c>
      <c r="L59" s="71"/>
      <c r="M59" s="332">
        <v>30000.0</v>
      </c>
      <c r="N59" s="71"/>
      <c r="O59" s="331" t="s">
        <v>246</v>
      </c>
      <c r="P59" s="71"/>
      <c r="Q59" s="72"/>
      <c r="R59" s="301"/>
      <c r="S59" s="301"/>
      <c r="T59" s="301"/>
      <c r="U59" s="301"/>
      <c r="V59" s="301"/>
      <c r="W59" s="301"/>
      <c r="X59" s="301"/>
      <c r="Y59" s="301"/>
      <c r="Z59" s="301"/>
    </row>
    <row r="60" ht="18.0" customHeight="1">
      <c r="A60" s="301"/>
      <c r="B60" s="331" t="s">
        <v>1807</v>
      </c>
      <c r="C60" s="328">
        <v>46146.884203090274</v>
      </c>
      <c r="D60" s="71"/>
      <c r="E60" s="331" t="s">
        <v>1809</v>
      </c>
      <c r="F60" s="71"/>
      <c r="G60" s="331" t="s">
        <v>852</v>
      </c>
      <c r="H60" s="71"/>
      <c r="I60" s="348" t="s">
        <v>1810</v>
      </c>
      <c r="J60" s="71"/>
      <c r="K60" s="348" t="s">
        <v>3001</v>
      </c>
      <c r="L60" s="71"/>
      <c r="M60" s="332">
        <v>30000.0</v>
      </c>
      <c r="N60" s="71"/>
      <c r="O60" s="331" t="s">
        <v>326</v>
      </c>
      <c r="P60" s="71"/>
      <c r="Q60" s="72"/>
      <c r="R60" s="301"/>
      <c r="S60" s="301"/>
      <c r="T60" s="301"/>
      <c r="U60" s="301"/>
      <c r="V60" s="301"/>
      <c r="W60" s="301"/>
      <c r="X60" s="301"/>
      <c r="Y60" s="301"/>
      <c r="Z60" s="301"/>
    </row>
    <row r="61" ht="18.0" customHeight="1">
      <c r="A61" s="301"/>
      <c r="B61" s="331" t="s">
        <v>1816</v>
      </c>
      <c r="C61" s="328">
        <v>46146.883381203705</v>
      </c>
      <c r="D61" s="71"/>
      <c r="E61" s="331" t="s">
        <v>1817</v>
      </c>
      <c r="F61" s="71"/>
      <c r="G61" s="331" t="s">
        <v>1818</v>
      </c>
      <c r="H61" s="71"/>
      <c r="I61" s="348" t="s">
        <v>1282</v>
      </c>
      <c r="J61" s="71"/>
      <c r="K61" s="348" t="s">
        <v>3002</v>
      </c>
      <c r="L61" s="71"/>
      <c r="M61" s="332">
        <v>30000.0</v>
      </c>
      <c r="N61" s="71"/>
      <c r="O61" s="331" t="s">
        <v>326</v>
      </c>
      <c r="P61" s="71"/>
      <c r="Q61" s="72"/>
      <c r="R61" s="301"/>
      <c r="S61" s="301"/>
      <c r="T61" s="301"/>
      <c r="U61" s="301"/>
      <c r="V61" s="301"/>
      <c r="W61" s="301"/>
      <c r="X61" s="301"/>
      <c r="Y61" s="301"/>
      <c r="Z61" s="301"/>
    </row>
    <row r="62" ht="18.0" customHeight="1">
      <c r="A62" s="301"/>
      <c r="B62" s="331" t="s">
        <v>1822</v>
      </c>
      <c r="C62" s="328">
        <v>46146.81896478009</v>
      </c>
      <c r="D62" s="71"/>
      <c r="E62" s="331" t="s">
        <v>1823</v>
      </c>
      <c r="F62" s="71"/>
      <c r="G62" s="331" t="s">
        <v>1824</v>
      </c>
      <c r="H62" s="71"/>
      <c r="I62" s="348" t="s">
        <v>1773</v>
      </c>
      <c r="J62" s="71"/>
      <c r="K62" s="348" t="s">
        <v>3003</v>
      </c>
      <c r="L62" s="71"/>
      <c r="M62" s="332">
        <v>30000.0</v>
      </c>
      <c r="N62" s="71"/>
      <c r="O62" s="331" t="s">
        <v>246</v>
      </c>
      <c r="P62" s="71"/>
      <c r="Q62" s="72"/>
      <c r="R62" s="301"/>
      <c r="S62" s="301"/>
      <c r="T62" s="301"/>
      <c r="U62" s="301"/>
      <c r="V62" s="301"/>
      <c r="W62" s="301"/>
      <c r="X62" s="301"/>
      <c r="Y62" s="301"/>
      <c r="Z62" s="301"/>
    </row>
    <row r="63" ht="18.0" customHeight="1">
      <c r="A63" s="301"/>
      <c r="B63" s="331"/>
      <c r="C63" s="328"/>
      <c r="D63" s="71"/>
      <c r="E63" s="331"/>
      <c r="F63" s="71"/>
      <c r="G63" s="331"/>
      <c r="H63" s="71"/>
      <c r="I63" s="348"/>
      <c r="J63" s="71"/>
      <c r="K63" s="348"/>
      <c r="L63" s="71"/>
      <c r="M63" s="332"/>
      <c r="N63" s="71"/>
      <c r="O63" s="331"/>
      <c r="P63" s="71"/>
      <c r="Q63" s="72"/>
      <c r="R63" s="301"/>
      <c r="S63" s="301"/>
      <c r="T63" s="301"/>
      <c r="U63" s="301"/>
      <c r="V63" s="301"/>
      <c r="W63" s="301"/>
      <c r="X63" s="301"/>
      <c r="Y63" s="301"/>
      <c r="Z63" s="301"/>
    </row>
    <row r="64" ht="18.0" customHeight="1">
      <c r="A64" s="301"/>
      <c r="B64" s="331"/>
      <c r="C64" s="328"/>
      <c r="D64" s="71"/>
      <c r="E64" s="331"/>
      <c r="F64" s="71"/>
      <c r="G64" s="331"/>
      <c r="H64" s="71"/>
      <c r="I64" s="348"/>
      <c r="J64" s="71"/>
      <c r="K64" s="348"/>
      <c r="L64" s="71"/>
      <c r="M64" s="332"/>
      <c r="N64" s="71"/>
      <c r="O64" s="331"/>
      <c r="P64" s="71"/>
      <c r="Q64" s="72"/>
      <c r="R64" s="301"/>
      <c r="S64" s="301"/>
      <c r="T64" s="301"/>
      <c r="U64" s="301"/>
      <c r="V64" s="301"/>
      <c r="W64" s="301"/>
      <c r="X64" s="301"/>
      <c r="Y64" s="301"/>
      <c r="Z64" s="301"/>
    </row>
    <row r="65" ht="18.0" customHeight="1">
      <c r="A65" s="301"/>
      <c r="B65" s="331"/>
      <c r="C65" s="328"/>
      <c r="D65" s="71"/>
      <c r="E65" s="331"/>
      <c r="F65" s="71"/>
      <c r="G65" s="331"/>
      <c r="H65" s="71"/>
      <c r="I65" s="348"/>
      <c r="J65" s="71"/>
      <c r="K65" s="348"/>
      <c r="L65" s="71"/>
      <c r="M65" s="332"/>
      <c r="N65" s="71"/>
      <c r="O65" s="331"/>
      <c r="P65" s="71"/>
      <c r="Q65" s="72"/>
      <c r="R65" s="301"/>
      <c r="S65" s="301"/>
      <c r="T65" s="301"/>
      <c r="U65" s="301"/>
      <c r="V65" s="301"/>
      <c r="W65" s="301"/>
      <c r="X65" s="301"/>
      <c r="Y65" s="301"/>
      <c r="Z65" s="301"/>
    </row>
    <row r="66" ht="18.0" customHeight="1">
      <c r="A66" s="301"/>
      <c r="B66" s="331"/>
      <c r="C66" s="328"/>
      <c r="D66" s="71"/>
      <c r="E66" s="331"/>
      <c r="F66" s="71"/>
      <c r="G66" s="331"/>
      <c r="H66" s="71"/>
      <c r="I66" s="348"/>
      <c r="J66" s="71"/>
      <c r="K66" s="348"/>
      <c r="L66" s="71"/>
      <c r="M66" s="332"/>
      <c r="N66" s="71"/>
      <c r="O66" s="331"/>
      <c r="P66" s="71"/>
      <c r="Q66" s="72"/>
      <c r="R66" s="301"/>
      <c r="S66" s="301"/>
      <c r="T66" s="301"/>
      <c r="U66" s="301"/>
      <c r="V66" s="301"/>
      <c r="W66" s="301"/>
      <c r="X66" s="301"/>
      <c r="Y66" s="301"/>
      <c r="Z66" s="301"/>
    </row>
    <row r="67" ht="18.0" customHeight="1">
      <c r="A67" s="301"/>
      <c r="B67" s="331"/>
      <c r="C67" s="328"/>
      <c r="D67" s="71"/>
      <c r="E67" s="331"/>
      <c r="F67" s="71"/>
      <c r="G67" s="331"/>
      <c r="H67" s="71"/>
      <c r="I67" s="348"/>
      <c r="J67" s="71"/>
      <c r="K67" s="348"/>
      <c r="L67" s="71"/>
      <c r="M67" s="332"/>
      <c r="N67" s="71"/>
      <c r="O67" s="331"/>
      <c r="P67" s="71"/>
      <c r="Q67" s="72"/>
      <c r="R67" s="301"/>
      <c r="S67" s="301"/>
      <c r="T67" s="301"/>
      <c r="U67" s="301"/>
      <c r="V67" s="301"/>
      <c r="W67" s="301"/>
      <c r="X67" s="301"/>
      <c r="Y67" s="301"/>
      <c r="Z67" s="301"/>
    </row>
    <row r="68" ht="18.0" customHeight="1">
      <c r="A68" s="301"/>
      <c r="B68" s="331"/>
      <c r="C68" s="328"/>
      <c r="D68" s="71"/>
      <c r="E68" s="331"/>
      <c r="F68" s="71"/>
      <c r="G68" s="331"/>
      <c r="H68" s="71"/>
      <c r="I68" s="348"/>
      <c r="J68" s="71"/>
      <c r="K68" s="348"/>
      <c r="L68" s="71"/>
      <c r="M68" s="332"/>
      <c r="N68" s="71"/>
      <c r="O68" s="331"/>
      <c r="P68" s="71"/>
      <c r="Q68" s="72"/>
      <c r="R68" s="301"/>
      <c r="S68" s="301"/>
      <c r="T68" s="301"/>
      <c r="U68" s="301"/>
      <c r="V68" s="301"/>
      <c r="W68" s="301"/>
      <c r="X68" s="301"/>
      <c r="Y68" s="301"/>
      <c r="Z68" s="301"/>
    </row>
    <row r="69" ht="18.0" customHeight="1">
      <c r="A69" s="301"/>
      <c r="B69" s="331"/>
      <c r="C69" s="328"/>
      <c r="D69" s="71"/>
      <c r="E69" s="331"/>
      <c r="F69" s="71"/>
      <c r="G69" s="331"/>
      <c r="H69" s="71"/>
      <c r="I69" s="348"/>
      <c r="J69" s="71"/>
      <c r="K69" s="348"/>
      <c r="L69" s="71"/>
      <c r="M69" s="332"/>
      <c r="N69" s="71"/>
      <c r="O69" s="331"/>
      <c r="P69" s="71"/>
      <c r="Q69" s="72"/>
      <c r="R69" s="301"/>
      <c r="S69" s="301"/>
      <c r="T69" s="301"/>
      <c r="U69" s="301"/>
      <c r="V69" s="301"/>
      <c r="W69" s="301"/>
      <c r="X69" s="301"/>
      <c r="Y69" s="301"/>
      <c r="Z69" s="301"/>
    </row>
    <row r="70" ht="18.0" customHeight="1">
      <c r="A70" s="301"/>
      <c r="B70" s="331"/>
      <c r="C70" s="328"/>
      <c r="D70" s="71"/>
      <c r="E70" s="331"/>
      <c r="F70" s="71"/>
      <c r="G70" s="331"/>
      <c r="H70" s="71"/>
      <c r="I70" s="348"/>
      <c r="J70" s="71"/>
      <c r="K70" s="348"/>
      <c r="L70" s="71"/>
      <c r="M70" s="332"/>
      <c r="N70" s="71"/>
      <c r="O70" s="331"/>
      <c r="P70" s="71"/>
      <c r="Q70" s="72"/>
      <c r="R70" s="301"/>
      <c r="S70" s="301"/>
      <c r="T70" s="301"/>
      <c r="U70" s="301"/>
      <c r="V70" s="301"/>
      <c r="W70" s="301"/>
      <c r="X70" s="301"/>
      <c r="Y70" s="301"/>
      <c r="Z70" s="301"/>
    </row>
    <row r="71" ht="18.0" customHeight="1">
      <c r="A71" s="301"/>
      <c r="B71" s="331"/>
      <c r="C71" s="328"/>
      <c r="D71" s="71"/>
      <c r="E71" s="331"/>
      <c r="F71" s="71"/>
      <c r="G71" s="331"/>
      <c r="H71" s="71"/>
      <c r="I71" s="348"/>
      <c r="J71" s="71"/>
      <c r="K71" s="348"/>
      <c r="L71" s="71"/>
      <c r="M71" s="332"/>
      <c r="N71" s="71"/>
      <c r="O71" s="331"/>
      <c r="P71" s="71"/>
      <c r="Q71" s="72"/>
      <c r="R71" s="301"/>
      <c r="S71" s="301"/>
      <c r="T71" s="301"/>
      <c r="U71" s="301"/>
      <c r="V71" s="301"/>
      <c r="W71" s="301"/>
      <c r="X71" s="301"/>
      <c r="Y71" s="301"/>
      <c r="Z71" s="301"/>
    </row>
    <row r="72" ht="18.0" customHeight="1">
      <c r="A72" s="301"/>
      <c r="B72" s="331"/>
      <c r="C72" s="328"/>
      <c r="D72" s="71"/>
      <c r="E72" s="331"/>
      <c r="F72" s="71"/>
      <c r="G72" s="331"/>
      <c r="H72" s="71"/>
      <c r="I72" s="348"/>
      <c r="J72" s="71"/>
      <c r="K72" s="348"/>
      <c r="L72" s="71"/>
      <c r="M72" s="332"/>
      <c r="N72" s="71"/>
      <c r="O72" s="331"/>
      <c r="P72" s="71"/>
      <c r="Q72" s="72"/>
      <c r="R72" s="301"/>
      <c r="S72" s="301"/>
      <c r="T72" s="301"/>
      <c r="U72" s="301"/>
      <c r="V72" s="301"/>
      <c r="W72" s="301"/>
      <c r="X72" s="301"/>
      <c r="Y72" s="301"/>
      <c r="Z72" s="301"/>
    </row>
    <row r="73" ht="18.0" customHeight="1">
      <c r="A73" s="301"/>
      <c r="B73" s="331"/>
      <c r="C73" s="328"/>
      <c r="D73" s="71"/>
      <c r="E73" s="331"/>
      <c r="F73" s="71"/>
      <c r="G73" s="331"/>
      <c r="H73" s="71"/>
      <c r="I73" s="348"/>
      <c r="J73" s="71"/>
      <c r="K73" s="348"/>
      <c r="L73" s="71"/>
      <c r="M73" s="332"/>
      <c r="N73" s="71"/>
      <c r="O73" s="331"/>
      <c r="P73" s="71"/>
      <c r="Q73" s="72"/>
      <c r="R73" s="301"/>
      <c r="S73" s="301"/>
      <c r="T73" s="301"/>
      <c r="U73" s="301"/>
      <c r="V73" s="301"/>
      <c r="W73" s="301"/>
      <c r="X73" s="301"/>
      <c r="Y73" s="301"/>
      <c r="Z73" s="301"/>
    </row>
    <row r="74" ht="18.0" customHeight="1">
      <c r="A74" s="301"/>
      <c r="B74" s="331"/>
      <c r="C74" s="328"/>
      <c r="D74" s="71"/>
      <c r="E74" s="331"/>
      <c r="F74" s="71"/>
      <c r="G74" s="331"/>
      <c r="H74" s="71"/>
      <c r="I74" s="348"/>
      <c r="J74" s="71"/>
      <c r="K74" s="348"/>
      <c r="L74" s="71"/>
      <c r="M74" s="332"/>
      <c r="N74" s="71"/>
      <c r="O74" s="331"/>
      <c r="P74" s="71"/>
      <c r="Q74" s="72"/>
      <c r="R74" s="301"/>
      <c r="S74" s="301"/>
      <c r="T74" s="301"/>
      <c r="U74" s="301"/>
      <c r="V74" s="301"/>
      <c r="W74" s="301"/>
      <c r="X74" s="301"/>
      <c r="Y74" s="301"/>
      <c r="Z74" s="301"/>
    </row>
    <row r="75" ht="18.0" customHeight="1">
      <c r="A75" s="301"/>
      <c r="B75" s="331"/>
      <c r="C75" s="328"/>
      <c r="D75" s="71"/>
      <c r="E75" s="331"/>
      <c r="F75" s="71"/>
      <c r="G75" s="331"/>
      <c r="H75" s="71"/>
      <c r="I75" s="348"/>
      <c r="J75" s="71"/>
      <c r="K75" s="348"/>
      <c r="L75" s="71"/>
      <c r="M75" s="332"/>
      <c r="N75" s="71"/>
      <c r="O75" s="331"/>
      <c r="P75" s="71"/>
      <c r="Q75" s="72"/>
      <c r="R75" s="301"/>
      <c r="S75" s="301"/>
      <c r="T75" s="301"/>
      <c r="U75" s="301"/>
      <c r="V75" s="301"/>
      <c r="W75" s="301"/>
      <c r="X75" s="301"/>
      <c r="Y75" s="301"/>
      <c r="Z75" s="301"/>
    </row>
    <row r="76" ht="18.0" customHeight="1">
      <c r="A76" s="301"/>
      <c r="B76" s="331"/>
      <c r="C76" s="328"/>
      <c r="D76" s="71"/>
      <c r="E76" s="331"/>
      <c r="F76" s="71"/>
      <c r="G76" s="331"/>
      <c r="H76" s="71"/>
      <c r="I76" s="348"/>
      <c r="J76" s="71"/>
      <c r="K76" s="348"/>
      <c r="L76" s="71"/>
      <c r="M76" s="332"/>
      <c r="N76" s="71"/>
      <c r="O76" s="331"/>
      <c r="P76" s="71"/>
      <c r="Q76" s="72"/>
      <c r="R76" s="301"/>
      <c r="S76" s="301"/>
      <c r="T76" s="301"/>
      <c r="U76" s="301"/>
      <c r="V76" s="301"/>
      <c r="W76" s="301"/>
      <c r="X76" s="301"/>
      <c r="Y76" s="301"/>
      <c r="Z76" s="301"/>
    </row>
    <row r="77" ht="18.0" customHeight="1">
      <c r="A77" s="301"/>
      <c r="B77" s="331"/>
      <c r="C77" s="328"/>
      <c r="D77" s="71"/>
      <c r="E77" s="331"/>
      <c r="F77" s="71"/>
      <c r="G77" s="331"/>
      <c r="H77" s="71"/>
      <c r="I77" s="348"/>
      <c r="J77" s="71"/>
      <c r="K77" s="348"/>
      <c r="L77" s="71"/>
      <c r="M77" s="332"/>
      <c r="N77" s="71"/>
      <c r="O77" s="331"/>
      <c r="P77" s="71"/>
      <c r="Q77" s="72"/>
      <c r="R77" s="301"/>
      <c r="S77" s="301"/>
      <c r="T77" s="301"/>
      <c r="U77" s="301"/>
      <c r="V77" s="301"/>
      <c r="W77" s="301"/>
      <c r="X77" s="301"/>
      <c r="Y77" s="301"/>
      <c r="Z77" s="301"/>
    </row>
    <row r="78" ht="18.0" customHeight="1">
      <c r="A78" s="301"/>
      <c r="B78" s="331"/>
      <c r="C78" s="328"/>
      <c r="D78" s="71"/>
      <c r="E78" s="331"/>
      <c r="F78" s="71"/>
      <c r="G78" s="331"/>
      <c r="H78" s="71"/>
      <c r="I78" s="348"/>
      <c r="J78" s="71"/>
      <c r="K78" s="348"/>
      <c r="L78" s="71"/>
      <c r="M78" s="332"/>
      <c r="N78" s="71"/>
      <c r="O78" s="331"/>
      <c r="P78" s="71"/>
      <c r="Q78" s="72"/>
      <c r="R78" s="301"/>
      <c r="S78" s="301"/>
      <c r="T78" s="301"/>
      <c r="U78" s="301"/>
      <c r="V78" s="301"/>
      <c r="W78" s="301"/>
      <c r="X78" s="301"/>
      <c r="Y78" s="301"/>
      <c r="Z78" s="301"/>
    </row>
    <row r="79" ht="18.0" customHeight="1">
      <c r="A79" s="301"/>
      <c r="B79" s="331"/>
      <c r="C79" s="328"/>
      <c r="D79" s="71"/>
      <c r="E79" s="331"/>
      <c r="F79" s="71"/>
      <c r="G79" s="331"/>
      <c r="H79" s="71"/>
      <c r="I79" s="348"/>
      <c r="J79" s="71"/>
      <c r="K79" s="348"/>
      <c r="L79" s="71"/>
      <c r="M79" s="332"/>
      <c r="N79" s="71"/>
      <c r="O79" s="331"/>
      <c r="P79" s="71"/>
      <c r="Q79" s="72"/>
      <c r="R79" s="301"/>
      <c r="S79" s="301"/>
      <c r="T79" s="301"/>
      <c r="U79" s="301"/>
      <c r="V79" s="301"/>
      <c r="W79" s="301"/>
      <c r="X79" s="301"/>
      <c r="Y79" s="301"/>
      <c r="Z79" s="301"/>
    </row>
    <row r="80" ht="18.0" customHeight="1">
      <c r="A80" s="301"/>
      <c r="B80" s="331"/>
      <c r="C80" s="328"/>
      <c r="D80" s="71"/>
      <c r="E80" s="331"/>
      <c r="F80" s="71"/>
      <c r="G80" s="331"/>
      <c r="H80" s="71"/>
      <c r="I80" s="348"/>
      <c r="J80" s="71"/>
      <c r="K80" s="348"/>
      <c r="L80" s="71"/>
      <c r="M80" s="332"/>
      <c r="N80" s="71"/>
      <c r="O80" s="331"/>
      <c r="P80" s="71"/>
      <c r="Q80" s="72"/>
      <c r="R80" s="301"/>
      <c r="S80" s="301"/>
      <c r="T80" s="301"/>
      <c r="U80" s="301"/>
      <c r="V80" s="301"/>
      <c r="W80" s="301"/>
      <c r="X80" s="301"/>
      <c r="Y80" s="301"/>
      <c r="Z80" s="301"/>
    </row>
    <row r="81" ht="18.0" customHeight="1">
      <c r="A81" s="301"/>
      <c r="B81" s="331"/>
      <c r="C81" s="328"/>
      <c r="D81" s="71"/>
      <c r="E81" s="331"/>
      <c r="F81" s="71"/>
      <c r="G81" s="331"/>
      <c r="H81" s="71"/>
      <c r="I81" s="348"/>
      <c r="J81" s="71"/>
      <c r="K81" s="348"/>
      <c r="L81" s="71"/>
      <c r="M81" s="332"/>
      <c r="N81" s="71"/>
      <c r="O81" s="331"/>
      <c r="P81" s="71"/>
      <c r="Q81" s="72"/>
      <c r="R81" s="301"/>
      <c r="S81" s="301"/>
      <c r="T81" s="301"/>
      <c r="U81" s="301"/>
      <c r="V81" s="301"/>
      <c r="W81" s="301"/>
      <c r="X81" s="301"/>
      <c r="Y81" s="301"/>
      <c r="Z81" s="301"/>
    </row>
    <row r="82" ht="18.0" customHeight="1">
      <c r="A82" s="301"/>
      <c r="B82" s="331"/>
      <c r="C82" s="328"/>
      <c r="D82" s="71"/>
      <c r="E82" s="331"/>
      <c r="F82" s="71"/>
      <c r="G82" s="331"/>
      <c r="H82" s="71"/>
      <c r="I82" s="348"/>
      <c r="J82" s="71"/>
      <c r="K82" s="348"/>
      <c r="L82" s="71"/>
      <c r="M82" s="332"/>
      <c r="N82" s="71"/>
      <c r="O82" s="331"/>
      <c r="P82" s="71"/>
      <c r="Q82" s="72"/>
      <c r="R82" s="301"/>
      <c r="S82" s="301"/>
      <c r="T82" s="301"/>
      <c r="U82" s="301"/>
      <c r="V82" s="301"/>
      <c r="W82" s="301"/>
      <c r="X82" s="301"/>
      <c r="Y82" s="301"/>
      <c r="Z82" s="301"/>
    </row>
    <row r="83" ht="18.0" customHeight="1">
      <c r="A83" s="301"/>
      <c r="B83" s="331"/>
      <c r="C83" s="328"/>
      <c r="D83" s="71"/>
      <c r="E83" s="331"/>
      <c r="F83" s="71"/>
      <c r="G83" s="331"/>
      <c r="H83" s="71"/>
      <c r="I83" s="348"/>
      <c r="J83" s="71"/>
      <c r="K83" s="348"/>
      <c r="L83" s="71"/>
      <c r="M83" s="332"/>
      <c r="N83" s="71"/>
      <c r="O83" s="331"/>
      <c r="P83" s="71"/>
      <c r="Q83" s="72"/>
      <c r="R83" s="301"/>
      <c r="S83" s="301"/>
      <c r="T83" s="301"/>
      <c r="U83" s="301"/>
      <c r="V83" s="301"/>
      <c r="W83" s="301"/>
      <c r="X83" s="301"/>
      <c r="Y83" s="301"/>
      <c r="Z83" s="301"/>
    </row>
    <row r="84" ht="18.0" customHeight="1">
      <c r="A84" s="301"/>
      <c r="B84" s="331"/>
      <c r="C84" s="328"/>
      <c r="D84" s="71"/>
      <c r="E84" s="331"/>
      <c r="F84" s="71"/>
      <c r="G84" s="331"/>
      <c r="H84" s="71"/>
      <c r="I84" s="348"/>
      <c r="J84" s="71"/>
      <c r="K84" s="348"/>
      <c r="L84" s="71"/>
      <c r="M84" s="332"/>
      <c r="N84" s="71"/>
      <c r="O84" s="331"/>
      <c r="P84" s="71"/>
      <c r="Q84" s="72"/>
      <c r="R84" s="301"/>
      <c r="S84" s="301"/>
      <c r="T84" s="301"/>
      <c r="U84" s="301"/>
      <c r="V84" s="301"/>
      <c r="W84" s="301"/>
      <c r="X84" s="301"/>
      <c r="Y84" s="301"/>
      <c r="Z84" s="301"/>
    </row>
    <row r="85" ht="18.0" customHeight="1">
      <c r="A85" s="301"/>
      <c r="B85" s="331"/>
      <c r="C85" s="328"/>
      <c r="D85" s="71"/>
      <c r="E85" s="331"/>
      <c r="F85" s="71"/>
      <c r="G85" s="331"/>
      <c r="H85" s="71"/>
      <c r="I85" s="348"/>
      <c r="J85" s="71"/>
      <c r="K85" s="348"/>
      <c r="L85" s="71"/>
      <c r="M85" s="332"/>
      <c r="N85" s="71"/>
      <c r="O85" s="331"/>
      <c r="P85" s="71"/>
      <c r="Q85" s="72"/>
      <c r="R85" s="301"/>
      <c r="S85" s="301"/>
      <c r="T85" s="301"/>
      <c r="U85" s="301"/>
      <c r="V85" s="301"/>
      <c r="W85" s="301"/>
      <c r="X85" s="301"/>
      <c r="Y85" s="301"/>
      <c r="Z85" s="301"/>
    </row>
    <row r="86" ht="18.0" customHeight="1">
      <c r="A86" s="301"/>
      <c r="B86" s="331"/>
      <c r="C86" s="328"/>
      <c r="D86" s="71"/>
      <c r="E86" s="331"/>
      <c r="F86" s="71"/>
      <c r="G86" s="331"/>
      <c r="H86" s="71"/>
      <c r="I86" s="348"/>
      <c r="J86" s="71"/>
      <c r="K86" s="348"/>
      <c r="L86" s="71"/>
      <c r="M86" s="332"/>
      <c r="N86" s="71"/>
      <c r="O86" s="331"/>
      <c r="P86" s="71"/>
      <c r="Q86" s="72"/>
      <c r="R86" s="301"/>
      <c r="S86" s="301"/>
      <c r="T86" s="301"/>
      <c r="U86" s="301"/>
      <c r="V86" s="301"/>
      <c r="W86" s="301"/>
      <c r="X86" s="301"/>
      <c r="Y86" s="301"/>
      <c r="Z86" s="301"/>
    </row>
    <row r="87" ht="18.0" customHeight="1">
      <c r="A87" s="301"/>
      <c r="B87" s="331"/>
      <c r="C87" s="328"/>
      <c r="D87" s="71"/>
      <c r="E87" s="331"/>
      <c r="F87" s="71"/>
      <c r="G87" s="331"/>
      <c r="H87" s="71"/>
      <c r="I87" s="348"/>
      <c r="J87" s="71"/>
      <c r="K87" s="348"/>
      <c r="L87" s="71"/>
      <c r="M87" s="332"/>
      <c r="N87" s="71"/>
      <c r="O87" s="331"/>
      <c r="P87" s="71"/>
      <c r="Q87" s="72"/>
      <c r="R87" s="301"/>
      <c r="S87" s="301"/>
      <c r="T87" s="301"/>
      <c r="U87" s="301"/>
      <c r="V87" s="301"/>
      <c r="W87" s="301"/>
      <c r="X87" s="301"/>
      <c r="Y87" s="301"/>
      <c r="Z87" s="301"/>
    </row>
    <row r="88" ht="18.0" customHeight="1">
      <c r="A88" s="301"/>
      <c r="B88" s="331"/>
      <c r="C88" s="328"/>
      <c r="D88" s="71"/>
      <c r="E88" s="331"/>
      <c r="F88" s="71"/>
      <c r="G88" s="331"/>
      <c r="H88" s="71"/>
      <c r="I88" s="348"/>
      <c r="J88" s="71"/>
      <c r="K88" s="348"/>
      <c r="L88" s="71"/>
      <c r="M88" s="332"/>
      <c r="N88" s="71"/>
      <c r="O88" s="331"/>
      <c r="P88" s="71"/>
      <c r="Q88" s="72"/>
      <c r="R88" s="301"/>
      <c r="S88" s="301"/>
      <c r="T88" s="301"/>
      <c r="U88" s="301"/>
      <c r="V88" s="301"/>
      <c r="W88" s="301"/>
      <c r="X88" s="301"/>
      <c r="Y88" s="301"/>
      <c r="Z88" s="301"/>
    </row>
    <row r="89" ht="18.0" customHeight="1">
      <c r="A89" s="301"/>
      <c r="B89" s="331"/>
      <c r="C89" s="328"/>
      <c r="D89" s="71"/>
      <c r="E89" s="331"/>
      <c r="F89" s="71"/>
      <c r="G89" s="331"/>
      <c r="H89" s="71"/>
      <c r="I89" s="348"/>
      <c r="J89" s="71"/>
      <c r="K89" s="348"/>
      <c r="L89" s="71"/>
      <c r="M89" s="332"/>
      <c r="N89" s="71"/>
      <c r="O89" s="331"/>
      <c r="P89" s="71"/>
      <c r="Q89" s="72"/>
      <c r="R89" s="301"/>
      <c r="S89" s="301"/>
      <c r="T89" s="301"/>
      <c r="U89" s="301"/>
      <c r="V89" s="301"/>
      <c r="W89" s="301"/>
      <c r="X89" s="301"/>
      <c r="Y89" s="301"/>
      <c r="Z89" s="301"/>
    </row>
    <row r="90" ht="18.0" customHeight="1">
      <c r="A90" s="301"/>
      <c r="B90" s="331"/>
      <c r="C90" s="328"/>
      <c r="D90" s="71"/>
      <c r="E90" s="331"/>
      <c r="F90" s="71"/>
      <c r="G90" s="331"/>
      <c r="H90" s="71"/>
      <c r="I90" s="348"/>
      <c r="J90" s="71"/>
      <c r="K90" s="348"/>
      <c r="L90" s="71"/>
      <c r="M90" s="332"/>
      <c r="N90" s="71"/>
      <c r="O90" s="331"/>
      <c r="P90" s="71"/>
      <c r="Q90" s="72"/>
      <c r="R90" s="301"/>
      <c r="S90" s="301"/>
      <c r="T90" s="301"/>
      <c r="U90" s="301"/>
      <c r="V90" s="301"/>
      <c r="W90" s="301"/>
      <c r="X90" s="301"/>
      <c r="Y90" s="301"/>
      <c r="Z90" s="301"/>
    </row>
    <row r="91" ht="18.0" customHeight="1">
      <c r="A91" s="301"/>
      <c r="B91" s="331"/>
      <c r="C91" s="328"/>
      <c r="D91" s="71"/>
      <c r="E91" s="331"/>
      <c r="F91" s="71"/>
      <c r="G91" s="331"/>
      <c r="H91" s="71"/>
      <c r="I91" s="348"/>
      <c r="J91" s="71"/>
      <c r="K91" s="348"/>
      <c r="L91" s="71"/>
      <c r="M91" s="332"/>
      <c r="N91" s="71"/>
      <c r="O91" s="331"/>
      <c r="P91" s="71"/>
      <c r="Q91" s="72"/>
      <c r="R91" s="301"/>
      <c r="S91" s="301"/>
      <c r="T91" s="301"/>
      <c r="U91" s="301"/>
      <c r="V91" s="301"/>
      <c r="W91" s="301"/>
      <c r="X91" s="301"/>
      <c r="Y91" s="301"/>
      <c r="Z91" s="301"/>
    </row>
    <row r="92" ht="18.0" customHeight="1">
      <c r="A92" s="301"/>
      <c r="B92" s="331"/>
      <c r="C92" s="328"/>
      <c r="D92" s="71"/>
      <c r="E92" s="331"/>
      <c r="F92" s="71"/>
      <c r="G92" s="331"/>
      <c r="H92" s="71"/>
      <c r="I92" s="348"/>
      <c r="J92" s="71"/>
      <c r="K92" s="348"/>
      <c r="L92" s="71"/>
      <c r="M92" s="332"/>
      <c r="N92" s="71"/>
      <c r="O92" s="331"/>
      <c r="P92" s="71"/>
      <c r="Q92" s="72"/>
      <c r="R92" s="301"/>
      <c r="S92" s="301"/>
      <c r="T92" s="301"/>
      <c r="U92" s="301"/>
      <c r="V92" s="301"/>
      <c r="W92" s="301"/>
      <c r="X92" s="301"/>
      <c r="Y92" s="301"/>
      <c r="Z92" s="301"/>
    </row>
    <row r="93" ht="18.0" customHeight="1">
      <c r="A93" s="301"/>
      <c r="B93" s="331"/>
      <c r="C93" s="328"/>
      <c r="D93" s="71"/>
      <c r="E93" s="331"/>
      <c r="F93" s="71"/>
      <c r="G93" s="331"/>
      <c r="H93" s="71"/>
      <c r="I93" s="348"/>
      <c r="J93" s="71"/>
      <c r="K93" s="348"/>
      <c r="L93" s="71"/>
      <c r="M93" s="332"/>
      <c r="N93" s="71"/>
      <c r="O93" s="331"/>
      <c r="P93" s="71"/>
      <c r="Q93" s="72"/>
      <c r="R93" s="301"/>
      <c r="S93" s="301"/>
      <c r="T93" s="301"/>
      <c r="U93" s="301"/>
      <c r="V93" s="301"/>
      <c r="W93" s="301"/>
      <c r="X93" s="301"/>
      <c r="Y93" s="301"/>
      <c r="Z93" s="301"/>
    </row>
    <row r="94" ht="18.0" customHeight="1">
      <c r="A94" s="301"/>
      <c r="B94" s="331"/>
      <c r="C94" s="328"/>
      <c r="D94" s="71"/>
      <c r="E94" s="331"/>
      <c r="F94" s="71"/>
      <c r="G94" s="331"/>
      <c r="H94" s="71"/>
      <c r="I94" s="348"/>
      <c r="J94" s="71"/>
      <c r="K94" s="348"/>
      <c r="L94" s="71"/>
      <c r="M94" s="332"/>
      <c r="N94" s="71"/>
      <c r="O94" s="331"/>
      <c r="P94" s="71"/>
      <c r="Q94" s="72"/>
      <c r="R94" s="301"/>
      <c r="S94" s="301"/>
      <c r="T94" s="301"/>
      <c r="U94" s="301"/>
      <c r="V94" s="301"/>
      <c r="W94" s="301"/>
      <c r="X94" s="301"/>
      <c r="Y94" s="301"/>
      <c r="Z94" s="301"/>
    </row>
    <row r="95" ht="18.0" customHeight="1">
      <c r="A95" s="301"/>
      <c r="B95" s="331"/>
      <c r="C95" s="328"/>
      <c r="D95" s="71"/>
      <c r="E95" s="331"/>
      <c r="F95" s="71"/>
      <c r="G95" s="331"/>
      <c r="H95" s="71"/>
      <c r="I95" s="348"/>
      <c r="J95" s="71"/>
      <c r="K95" s="348"/>
      <c r="L95" s="71"/>
      <c r="M95" s="332"/>
      <c r="N95" s="71"/>
      <c r="O95" s="331"/>
      <c r="P95" s="71"/>
      <c r="Q95" s="72"/>
      <c r="R95" s="301"/>
      <c r="S95" s="301"/>
      <c r="T95" s="301"/>
      <c r="U95" s="301"/>
      <c r="V95" s="301"/>
      <c r="W95" s="301"/>
      <c r="X95" s="301"/>
      <c r="Y95" s="301"/>
      <c r="Z95" s="301"/>
    </row>
    <row r="96" ht="18.0" customHeight="1">
      <c r="A96" s="301"/>
      <c r="B96" s="331"/>
      <c r="C96" s="328"/>
      <c r="D96" s="71"/>
      <c r="E96" s="331"/>
      <c r="F96" s="71"/>
      <c r="G96" s="331"/>
      <c r="H96" s="71"/>
      <c r="I96" s="348"/>
      <c r="J96" s="71"/>
      <c r="K96" s="348"/>
      <c r="L96" s="71"/>
      <c r="M96" s="332"/>
      <c r="N96" s="71"/>
      <c r="O96" s="331"/>
      <c r="P96" s="71"/>
      <c r="Q96" s="72"/>
      <c r="R96" s="301"/>
      <c r="S96" s="301"/>
      <c r="T96" s="301"/>
      <c r="U96" s="301"/>
      <c r="V96" s="301"/>
      <c r="W96" s="301"/>
      <c r="X96" s="301"/>
      <c r="Y96" s="301"/>
      <c r="Z96" s="301"/>
    </row>
    <row r="97" ht="18.0" customHeight="1">
      <c r="A97" s="301"/>
      <c r="B97" s="331"/>
      <c r="C97" s="328"/>
      <c r="D97" s="71"/>
      <c r="E97" s="331"/>
      <c r="F97" s="71"/>
      <c r="G97" s="331"/>
      <c r="H97" s="71"/>
      <c r="I97" s="348"/>
      <c r="J97" s="71"/>
      <c r="K97" s="348"/>
      <c r="L97" s="71"/>
      <c r="M97" s="332"/>
      <c r="N97" s="71"/>
      <c r="O97" s="331"/>
      <c r="P97" s="71"/>
      <c r="Q97" s="72"/>
      <c r="R97" s="301"/>
      <c r="S97" s="301"/>
      <c r="T97" s="301"/>
      <c r="U97" s="301"/>
      <c r="V97" s="301"/>
      <c r="W97" s="301"/>
      <c r="X97" s="301"/>
      <c r="Y97" s="301"/>
      <c r="Z97" s="301"/>
    </row>
    <row r="98" ht="18.0" customHeight="1">
      <c r="A98" s="301"/>
      <c r="B98" s="331"/>
      <c r="C98" s="328"/>
      <c r="D98" s="71"/>
      <c r="E98" s="331"/>
      <c r="F98" s="71"/>
      <c r="G98" s="331"/>
      <c r="H98" s="71"/>
      <c r="I98" s="348"/>
      <c r="J98" s="71"/>
      <c r="K98" s="348"/>
      <c r="L98" s="71"/>
      <c r="M98" s="332"/>
      <c r="N98" s="71"/>
      <c r="O98" s="331"/>
      <c r="P98" s="71"/>
      <c r="Q98" s="72"/>
      <c r="R98" s="301"/>
      <c r="S98" s="301"/>
      <c r="T98" s="301"/>
      <c r="U98" s="301"/>
      <c r="V98" s="301"/>
      <c r="W98" s="301"/>
      <c r="X98" s="301"/>
      <c r="Y98" s="301"/>
      <c r="Z98" s="301"/>
    </row>
    <row r="99" ht="18.0" customHeight="1">
      <c r="A99" s="301"/>
      <c r="B99" s="331"/>
      <c r="C99" s="328"/>
      <c r="D99" s="71"/>
      <c r="E99" s="331"/>
      <c r="F99" s="71"/>
      <c r="G99" s="331"/>
      <c r="H99" s="71"/>
      <c r="I99" s="348"/>
      <c r="J99" s="71"/>
      <c r="K99" s="348"/>
      <c r="L99" s="71"/>
      <c r="M99" s="332"/>
      <c r="N99" s="71"/>
      <c r="O99" s="331"/>
      <c r="P99" s="71"/>
      <c r="Q99" s="72"/>
      <c r="R99" s="301"/>
      <c r="S99" s="301"/>
      <c r="T99" s="301"/>
      <c r="U99" s="301"/>
      <c r="V99" s="301"/>
      <c r="W99" s="301"/>
      <c r="X99" s="301"/>
      <c r="Y99" s="301"/>
      <c r="Z99" s="301"/>
    </row>
    <row r="100" ht="18.0" customHeight="1">
      <c r="A100" s="301"/>
      <c r="B100" s="331"/>
      <c r="C100" s="328"/>
      <c r="D100" s="71"/>
      <c r="E100" s="331"/>
      <c r="F100" s="71"/>
      <c r="G100" s="331"/>
      <c r="H100" s="71"/>
      <c r="I100" s="348"/>
      <c r="J100" s="71"/>
      <c r="K100" s="348"/>
      <c r="L100" s="71"/>
      <c r="M100" s="332"/>
      <c r="N100" s="71"/>
      <c r="O100" s="331"/>
      <c r="P100" s="71"/>
      <c r="Q100" s="72"/>
      <c r="R100" s="301"/>
      <c r="S100" s="301"/>
      <c r="T100" s="301"/>
      <c r="U100" s="301"/>
      <c r="V100" s="301"/>
      <c r="W100" s="301"/>
      <c r="X100" s="301"/>
      <c r="Y100" s="301"/>
      <c r="Z100" s="301"/>
    </row>
    <row r="101" ht="18.0" customHeight="1">
      <c r="A101" s="301"/>
      <c r="B101" s="331"/>
      <c r="C101" s="328"/>
      <c r="D101" s="71"/>
      <c r="E101" s="331"/>
      <c r="F101" s="71"/>
      <c r="G101" s="331"/>
      <c r="H101" s="71"/>
      <c r="I101" s="348"/>
      <c r="J101" s="71"/>
      <c r="K101" s="348"/>
      <c r="L101" s="71"/>
      <c r="M101" s="332"/>
      <c r="N101" s="71"/>
      <c r="O101" s="331"/>
      <c r="P101" s="71"/>
      <c r="Q101" s="72"/>
      <c r="R101" s="301"/>
      <c r="S101" s="301"/>
      <c r="T101" s="301"/>
      <c r="U101" s="301"/>
      <c r="V101" s="301"/>
      <c r="W101" s="301"/>
      <c r="X101" s="301"/>
      <c r="Y101" s="301"/>
      <c r="Z101" s="301"/>
    </row>
    <row r="102" ht="18.0" customHeight="1">
      <c r="A102" s="301"/>
      <c r="B102" s="331"/>
      <c r="C102" s="328"/>
      <c r="D102" s="71"/>
      <c r="E102" s="331"/>
      <c r="F102" s="71"/>
      <c r="G102" s="331"/>
      <c r="H102" s="71"/>
      <c r="I102" s="348"/>
      <c r="J102" s="71"/>
      <c r="K102" s="348"/>
      <c r="L102" s="71"/>
      <c r="M102" s="332"/>
      <c r="N102" s="71"/>
      <c r="O102" s="331"/>
      <c r="P102" s="71"/>
      <c r="Q102" s="72"/>
      <c r="R102" s="301"/>
      <c r="S102" s="301"/>
      <c r="T102" s="301"/>
      <c r="U102" s="301"/>
      <c r="V102" s="301"/>
      <c r="W102" s="301"/>
      <c r="X102" s="301"/>
      <c r="Y102" s="301"/>
      <c r="Z102" s="301"/>
    </row>
    <row r="103" ht="18.0" customHeight="1">
      <c r="A103" s="301"/>
      <c r="B103" s="331"/>
      <c r="C103" s="328"/>
      <c r="D103" s="71"/>
      <c r="E103" s="331"/>
      <c r="F103" s="71"/>
      <c r="G103" s="331"/>
      <c r="H103" s="71"/>
      <c r="I103" s="348"/>
      <c r="J103" s="71"/>
      <c r="K103" s="348"/>
      <c r="L103" s="71"/>
      <c r="M103" s="332"/>
      <c r="N103" s="71"/>
      <c r="O103" s="331"/>
      <c r="P103" s="71"/>
      <c r="Q103" s="72"/>
      <c r="R103" s="301"/>
      <c r="S103" s="301"/>
      <c r="T103" s="301"/>
      <c r="U103" s="301"/>
      <c r="V103" s="301"/>
      <c r="W103" s="301"/>
      <c r="X103" s="301"/>
      <c r="Y103" s="301"/>
      <c r="Z103" s="301"/>
    </row>
    <row r="104" ht="18.0" customHeight="1">
      <c r="A104" s="301"/>
      <c r="B104" s="331"/>
      <c r="C104" s="328"/>
      <c r="D104" s="71"/>
      <c r="E104" s="331"/>
      <c r="F104" s="71"/>
      <c r="G104" s="331"/>
      <c r="H104" s="71"/>
      <c r="I104" s="348"/>
      <c r="J104" s="71"/>
      <c r="K104" s="348"/>
      <c r="L104" s="71"/>
      <c r="M104" s="332"/>
      <c r="N104" s="71"/>
      <c r="O104" s="331"/>
      <c r="P104" s="71"/>
      <c r="Q104" s="72"/>
      <c r="R104" s="301"/>
      <c r="S104" s="301"/>
      <c r="T104" s="301"/>
      <c r="U104" s="301"/>
      <c r="V104" s="301"/>
      <c r="W104" s="301"/>
      <c r="X104" s="301"/>
      <c r="Y104" s="301"/>
      <c r="Z104" s="301"/>
    </row>
    <row r="105" ht="18.0" customHeight="1">
      <c r="A105" s="301"/>
      <c r="B105" s="331"/>
      <c r="C105" s="328"/>
      <c r="D105" s="71"/>
      <c r="E105" s="331"/>
      <c r="F105" s="71"/>
      <c r="G105" s="331"/>
      <c r="H105" s="71"/>
      <c r="I105" s="348"/>
      <c r="J105" s="71"/>
      <c r="K105" s="348"/>
      <c r="L105" s="71"/>
      <c r="M105" s="332"/>
      <c r="N105" s="71"/>
      <c r="O105" s="331"/>
      <c r="P105" s="71"/>
      <c r="Q105" s="72"/>
      <c r="R105" s="301"/>
      <c r="S105" s="301"/>
      <c r="T105" s="301"/>
      <c r="U105" s="301"/>
      <c r="V105" s="301"/>
      <c r="W105" s="301"/>
      <c r="X105" s="301"/>
      <c r="Y105" s="301"/>
      <c r="Z105" s="301"/>
    </row>
    <row r="106" ht="18.0" customHeight="1">
      <c r="A106" s="301"/>
      <c r="B106" s="331"/>
      <c r="C106" s="328"/>
      <c r="D106" s="71"/>
      <c r="E106" s="331"/>
      <c r="F106" s="71"/>
      <c r="G106" s="331"/>
      <c r="H106" s="71"/>
      <c r="I106" s="348"/>
      <c r="J106" s="71"/>
      <c r="K106" s="348"/>
      <c r="L106" s="71"/>
      <c r="M106" s="332"/>
      <c r="N106" s="71"/>
      <c r="O106" s="331"/>
      <c r="P106" s="71"/>
      <c r="Q106" s="72"/>
      <c r="R106" s="301"/>
      <c r="S106" s="301"/>
      <c r="T106" s="301"/>
      <c r="U106" s="301"/>
      <c r="V106" s="301"/>
      <c r="W106" s="301"/>
      <c r="X106" s="301"/>
      <c r="Y106" s="301"/>
      <c r="Z106" s="301"/>
    </row>
    <row r="107" ht="18.0" customHeight="1">
      <c r="A107" s="301"/>
      <c r="B107" s="331"/>
      <c r="C107" s="328"/>
      <c r="D107" s="71"/>
      <c r="E107" s="331"/>
      <c r="F107" s="71"/>
      <c r="G107" s="331"/>
      <c r="H107" s="71"/>
      <c r="I107" s="348"/>
      <c r="J107" s="71"/>
      <c r="K107" s="348"/>
      <c r="L107" s="71"/>
      <c r="M107" s="332"/>
      <c r="N107" s="71"/>
      <c r="O107" s="331"/>
      <c r="P107" s="71"/>
      <c r="Q107" s="72"/>
      <c r="R107" s="301"/>
      <c r="S107" s="301"/>
      <c r="T107" s="301"/>
      <c r="U107" s="301"/>
      <c r="V107" s="301"/>
      <c r="W107" s="301"/>
      <c r="X107" s="301"/>
      <c r="Y107" s="301"/>
      <c r="Z107" s="301"/>
    </row>
    <row r="108" ht="18.0" customHeight="1">
      <c r="A108" s="301"/>
      <c r="B108" s="331"/>
      <c r="C108" s="328"/>
      <c r="D108" s="71"/>
      <c r="E108" s="331"/>
      <c r="F108" s="71"/>
      <c r="G108" s="331"/>
      <c r="H108" s="71"/>
      <c r="I108" s="348"/>
      <c r="J108" s="71"/>
      <c r="K108" s="348"/>
      <c r="L108" s="71"/>
      <c r="M108" s="332"/>
      <c r="N108" s="71"/>
      <c r="O108" s="331"/>
      <c r="P108" s="71"/>
      <c r="Q108" s="72"/>
      <c r="R108" s="301"/>
      <c r="S108" s="301"/>
      <c r="T108" s="301"/>
      <c r="U108" s="301"/>
      <c r="V108" s="301"/>
      <c r="W108" s="301"/>
      <c r="X108" s="301"/>
      <c r="Y108" s="301"/>
      <c r="Z108" s="301"/>
    </row>
    <row r="109" ht="18.0" customHeight="1">
      <c r="A109" s="301"/>
      <c r="B109" s="331"/>
      <c r="C109" s="328"/>
      <c r="D109" s="71"/>
      <c r="E109" s="331"/>
      <c r="F109" s="71"/>
      <c r="G109" s="331"/>
      <c r="H109" s="71"/>
      <c r="I109" s="348"/>
      <c r="J109" s="71"/>
      <c r="K109" s="348"/>
      <c r="L109" s="71"/>
      <c r="M109" s="332"/>
      <c r="N109" s="71"/>
      <c r="O109" s="331"/>
      <c r="P109" s="71"/>
      <c r="Q109" s="72"/>
      <c r="R109" s="301"/>
      <c r="S109" s="301"/>
      <c r="T109" s="301"/>
      <c r="U109" s="301"/>
      <c r="V109" s="301"/>
      <c r="W109" s="301"/>
      <c r="X109" s="301"/>
      <c r="Y109" s="301"/>
      <c r="Z109" s="301"/>
    </row>
    <row r="110" ht="18.0" customHeight="1">
      <c r="A110" s="301"/>
      <c r="B110" s="331"/>
      <c r="C110" s="328"/>
      <c r="D110" s="71"/>
      <c r="E110" s="331"/>
      <c r="F110" s="71"/>
      <c r="G110" s="331"/>
      <c r="H110" s="71"/>
      <c r="I110" s="348"/>
      <c r="J110" s="71"/>
      <c r="K110" s="348"/>
      <c r="L110" s="71"/>
      <c r="M110" s="332"/>
      <c r="N110" s="71"/>
      <c r="O110" s="331"/>
      <c r="P110" s="71"/>
      <c r="Q110" s="72"/>
      <c r="R110" s="301"/>
      <c r="S110" s="301"/>
      <c r="T110" s="301"/>
      <c r="U110" s="301"/>
      <c r="V110" s="301"/>
      <c r="W110" s="301"/>
      <c r="X110" s="301"/>
      <c r="Y110" s="301"/>
      <c r="Z110" s="301"/>
    </row>
    <row r="111">
      <c r="A111" s="301"/>
      <c r="B111" s="301"/>
      <c r="C111" s="301"/>
      <c r="D111" s="301"/>
      <c r="E111" s="301"/>
      <c r="F111" s="301"/>
      <c r="G111" s="301"/>
      <c r="H111" s="301"/>
      <c r="I111" s="301"/>
      <c r="J111" s="301"/>
      <c r="K111" s="301"/>
      <c r="L111" s="301"/>
      <c r="M111" s="301"/>
      <c r="N111" s="301"/>
      <c r="O111" s="301"/>
      <c r="P111" s="301"/>
      <c r="Q111" s="301"/>
      <c r="R111" s="301"/>
      <c r="S111" s="301"/>
      <c r="T111" s="301"/>
      <c r="U111" s="301"/>
      <c r="V111" s="301"/>
      <c r="W111" s="301"/>
      <c r="X111" s="301"/>
      <c r="Y111" s="301"/>
      <c r="Z111" s="301"/>
    </row>
    <row r="112">
      <c r="A112" s="301"/>
      <c r="B112" s="301"/>
      <c r="C112" s="301"/>
      <c r="D112" s="301"/>
      <c r="E112" s="301"/>
      <c r="F112" s="301"/>
      <c r="G112" s="301"/>
      <c r="H112" s="301"/>
      <c r="I112" s="301"/>
      <c r="J112" s="301"/>
      <c r="K112" s="301"/>
      <c r="L112" s="301"/>
      <c r="M112" s="301"/>
      <c r="N112" s="301"/>
      <c r="O112" s="301"/>
      <c r="P112" s="301"/>
      <c r="Q112" s="301"/>
      <c r="R112" s="301"/>
      <c r="S112" s="301"/>
      <c r="T112" s="301"/>
      <c r="U112" s="301"/>
      <c r="V112" s="301"/>
      <c r="W112" s="301"/>
      <c r="X112" s="301"/>
      <c r="Y112" s="301"/>
      <c r="Z112" s="301"/>
    </row>
    <row r="113">
      <c r="A113" s="301"/>
      <c r="B113" s="301"/>
      <c r="C113" s="301"/>
      <c r="D113" s="301"/>
      <c r="E113" s="301"/>
      <c r="F113" s="301"/>
      <c r="G113" s="301"/>
      <c r="H113" s="301"/>
      <c r="I113" s="301"/>
      <c r="J113" s="301"/>
      <c r="K113" s="301"/>
      <c r="L113" s="301"/>
      <c r="M113" s="301"/>
      <c r="N113" s="301"/>
      <c r="O113" s="301"/>
      <c r="P113" s="301"/>
      <c r="Q113" s="301"/>
      <c r="R113" s="301"/>
      <c r="S113" s="301"/>
      <c r="T113" s="301"/>
      <c r="U113" s="301"/>
      <c r="V113" s="301"/>
      <c r="W113" s="301"/>
      <c r="X113" s="301"/>
      <c r="Y113" s="301"/>
      <c r="Z113" s="301"/>
    </row>
    <row r="114">
      <c r="A114" s="301"/>
      <c r="B114" s="301"/>
      <c r="C114" s="301"/>
      <c r="D114" s="301"/>
      <c r="E114" s="301"/>
      <c r="F114" s="301"/>
      <c r="G114" s="301"/>
      <c r="H114" s="301"/>
      <c r="I114" s="301"/>
      <c r="J114" s="301"/>
      <c r="K114" s="301"/>
      <c r="L114" s="301"/>
      <c r="M114" s="301"/>
      <c r="N114" s="301"/>
      <c r="O114" s="301"/>
      <c r="P114" s="301"/>
      <c r="Q114" s="301"/>
      <c r="R114" s="301"/>
      <c r="S114" s="301"/>
      <c r="T114" s="301"/>
      <c r="U114" s="301"/>
      <c r="V114" s="301"/>
      <c r="W114" s="301"/>
      <c r="X114" s="301"/>
      <c r="Y114" s="301"/>
      <c r="Z114" s="301"/>
    </row>
    <row r="115">
      <c r="A115" s="301"/>
      <c r="B115" s="301"/>
      <c r="C115" s="301"/>
      <c r="D115" s="301"/>
      <c r="E115" s="301"/>
      <c r="F115" s="301"/>
      <c r="G115" s="301"/>
      <c r="H115" s="301"/>
      <c r="I115" s="301"/>
      <c r="J115" s="301"/>
      <c r="K115" s="301"/>
      <c r="L115" s="301"/>
      <c r="M115" s="301"/>
      <c r="N115" s="301"/>
      <c r="O115" s="301"/>
      <c r="P115" s="301"/>
      <c r="Q115" s="301"/>
      <c r="R115" s="301"/>
      <c r="S115" s="301"/>
      <c r="T115" s="301"/>
      <c r="U115" s="301"/>
      <c r="V115" s="301"/>
      <c r="W115" s="301"/>
      <c r="X115" s="301"/>
      <c r="Y115" s="301"/>
      <c r="Z115" s="301"/>
    </row>
    <row r="116">
      <c r="A116" s="301"/>
      <c r="B116" s="301"/>
      <c r="C116" s="301"/>
      <c r="D116" s="301"/>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row>
    <row r="117">
      <c r="A117" s="301"/>
      <c r="B117" s="301"/>
      <c r="C117" s="301"/>
      <c r="D117" s="301"/>
      <c r="E117" s="301"/>
      <c r="F117" s="301"/>
      <c r="G117" s="301"/>
      <c r="H117" s="301"/>
      <c r="I117" s="301"/>
      <c r="J117" s="301"/>
      <c r="K117" s="301"/>
      <c r="L117" s="301"/>
      <c r="M117" s="301"/>
      <c r="N117" s="301"/>
      <c r="O117" s="301"/>
      <c r="P117" s="301"/>
      <c r="Q117" s="301"/>
      <c r="R117" s="301"/>
      <c r="S117" s="301"/>
      <c r="T117" s="301"/>
      <c r="U117" s="301"/>
      <c r="V117" s="301"/>
      <c r="W117" s="301"/>
      <c r="X117" s="301"/>
      <c r="Y117" s="301"/>
      <c r="Z117" s="301"/>
    </row>
    <row r="118">
      <c r="A118" s="301"/>
      <c r="B118" s="301"/>
      <c r="C118" s="301"/>
      <c r="D118" s="301"/>
      <c r="E118" s="301"/>
      <c r="F118" s="301"/>
      <c r="G118" s="301"/>
      <c r="H118" s="301"/>
      <c r="I118" s="301"/>
      <c r="J118" s="301"/>
      <c r="K118" s="301"/>
      <c r="L118" s="301"/>
      <c r="M118" s="301"/>
      <c r="N118" s="301"/>
      <c r="O118" s="301"/>
      <c r="P118" s="301"/>
      <c r="Q118" s="301"/>
      <c r="R118" s="301"/>
      <c r="S118" s="301"/>
      <c r="T118" s="301"/>
      <c r="U118" s="301"/>
      <c r="V118" s="301"/>
      <c r="W118" s="301"/>
      <c r="X118" s="301"/>
      <c r="Y118" s="301"/>
      <c r="Z118" s="301"/>
    </row>
    <row r="119">
      <c r="A119" s="301"/>
      <c r="B119" s="301"/>
      <c r="C119" s="301"/>
      <c r="D119" s="301"/>
      <c r="E119" s="301"/>
      <c r="F119" s="301"/>
      <c r="G119" s="301"/>
      <c r="H119" s="301"/>
      <c r="I119" s="301"/>
      <c r="J119" s="301"/>
      <c r="K119" s="301"/>
      <c r="L119" s="301"/>
      <c r="M119" s="301"/>
      <c r="N119" s="301"/>
      <c r="O119" s="301"/>
      <c r="P119" s="301"/>
      <c r="Q119" s="301"/>
      <c r="R119" s="301"/>
      <c r="S119" s="301"/>
      <c r="T119" s="301"/>
      <c r="U119" s="301"/>
      <c r="V119" s="301"/>
      <c r="W119" s="301"/>
      <c r="X119" s="301"/>
      <c r="Y119" s="301"/>
      <c r="Z119" s="301"/>
    </row>
    <row r="120">
      <c r="A120" s="301"/>
      <c r="B120" s="301"/>
      <c r="C120" s="301"/>
      <c r="D120" s="301"/>
      <c r="E120" s="301"/>
      <c r="F120" s="301"/>
      <c r="G120" s="301"/>
      <c r="H120" s="301"/>
      <c r="I120" s="301"/>
      <c r="J120" s="301"/>
      <c r="K120" s="301"/>
      <c r="L120" s="301"/>
      <c r="M120" s="301"/>
      <c r="N120" s="301"/>
      <c r="O120" s="301"/>
      <c r="P120" s="301"/>
      <c r="Q120" s="301"/>
      <c r="R120" s="301"/>
      <c r="S120" s="301"/>
      <c r="T120" s="301"/>
      <c r="U120" s="301"/>
      <c r="V120" s="301"/>
      <c r="W120" s="301"/>
      <c r="X120" s="301"/>
      <c r="Y120" s="301"/>
      <c r="Z120" s="301"/>
    </row>
    <row r="121">
      <c r="A121" s="301"/>
      <c r="B121" s="301"/>
      <c r="C121" s="301"/>
      <c r="D121" s="301"/>
      <c r="E121" s="301"/>
      <c r="F121" s="301"/>
      <c r="G121" s="301"/>
      <c r="H121" s="301"/>
      <c r="I121" s="301"/>
      <c r="J121" s="301"/>
      <c r="K121" s="301"/>
      <c r="L121" s="301"/>
      <c r="M121" s="301"/>
      <c r="N121" s="301"/>
      <c r="O121" s="301"/>
      <c r="P121" s="301"/>
      <c r="Q121" s="301"/>
      <c r="R121" s="301"/>
      <c r="S121" s="301"/>
      <c r="T121" s="301"/>
      <c r="U121" s="301"/>
      <c r="V121" s="301"/>
      <c r="W121" s="301"/>
      <c r="X121" s="301"/>
      <c r="Y121" s="301"/>
      <c r="Z121" s="301"/>
    </row>
    <row r="122">
      <c r="A122" s="301"/>
      <c r="B122" s="301"/>
      <c r="C122" s="301"/>
      <c r="D122" s="301"/>
      <c r="E122" s="301"/>
      <c r="F122" s="301"/>
      <c r="G122" s="301"/>
      <c r="H122" s="301"/>
      <c r="I122" s="301"/>
      <c r="J122" s="301"/>
      <c r="K122" s="301"/>
      <c r="L122" s="301"/>
      <c r="M122" s="301"/>
      <c r="N122" s="301"/>
      <c r="O122" s="301"/>
      <c r="P122" s="301"/>
      <c r="Q122" s="301"/>
      <c r="R122" s="301"/>
      <c r="S122" s="301"/>
      <c r="T122" s="301"/>
      <c r="U122" s="301"/>
      <c r="V122" s="301"/>
      <c r="W122" s="301"/>
      <c r="X122" s="301"/>
      <c r="Y122" s="301"/>
      <c r="Z122" s="301"/>
    </row>
    <row r="123">
      <c r="A123" s="301"/>
      <c r="B123" s="301"/>
      <c r="C123" s="301"/>
      <c r="D123" s="301"/>
      <c r="E123" s="301"/>
      <c r="F123" s="301"/>
      <c r="G123" s="301"/>
      <c r="H123" s="301"/>
      <c r="I123" s="301"/>
      <c r="J123" s="301"/>
      <c r="K123" s="301"/>
      <c r="L123" s="301"/>
      <c r="M123" s="301"/>
      <c r="N123" s="301"/>
      <c r="O123" s="301"/>
      <c r="P123" s="301"/>
      <c r="Q123" s="301"/>
      <c r="R123" s="301"/>
      <c r="S123" s="301"/>
      <c r="T123" s="301"/>
      <c r="U123" s="301"/>
      <c r="V123" s="301"/>
      <c r="W123" s="301"/>
      <c r="X123" s="301"/>
      <c r="Y123" s="301"/>
      <c r="Z123" s="301"/>
    </row>
    <row r="124">
      <c r="A124" s="301"/>
      <c r="B124" s="301"/>
      <c r="C124" s="301"/>
      <c r="D124" s="301"/>
      <c r="E124" s="301"/>
      <c r="F124" s="301"/>
      <c r="G124" s="301"/>
      <c r="H124" s="301"/>
      <c r="I124" s="301"/>
      <c r="J124" s="301"/>
      <c r="K124" s="301"/>
      <c r="L124" s="301"/>
      <c r="M124" s="301"/>
      <c r="N124" s="301"/>
      <c r="O124" s="301"/>
      <c r="P124" s="301"/>
      <c r="Q124" s="301"/>
      <c r="R124" s="301"/>
      <c r="S124" s="301"/>
      <c r="T124" s="301"/>
      <c r="U124" s="301"/>
      <c r="V124" s="301"/>
      <c r="W124" s="301"/>
      <c r="X124" s="301"/>
      <c r="Y124" s="301"/>
      <c r="Z124" s="301"/>
    </row>
    <row r="125">
      <c r="A125" s="301"/>
      <c r="B125" s="301"/>
      <c r="C125" s="301"/>
      <c r="D125" s="301"/>
      <c r="E125" s="301"/>
      <c r="F125" s="301"/>
      <c r="G125" s="301"/>
      <c r="H125" s="301"/>
      <c r="I125" s="301"/>
      <c r="J125" s="301"/>
      <c r="K125" s="301"/>
      <c r="L125" s="301"/>
      <c r="M125" s="301"/>
      <c r="N125" s="301"/>
      <c r="O125" s="301"/>
      <c r="P125" s="301"/>
      <c r="Q125" s="301"/>
      <c r="R125" s="301"/>
      <c r="S125" s="301"/>
      <c r="T125" s="301"/>
      <c r="U125" s="301"/>
      <c r="V125" s="301"/>
      <c r="W125" s="301"/>
      <c r="X125" s="301"/>
      <c r="Y125" s="301"/>
      <c r="Z125" s="301"/>
    </row>
    <row r="126">
      <c r="A126" s="301"/>
      <c r="B126" s="301"/>
      <c r="C126" s="301"/>
      <c r="D126" s="301"/>
      <c r="E126" s="301"/>
      <c r="F126" s="301"/>
      <c r="G126" s="301"/>
      <c r="H126" s="301"/>
      <c r="I126" s="301"/>
      <c r="J126" s="301"/>
      <c r="K126" s="301"/>
      <c r="L126" s="301"/>
      <c r="M126" s="301"/>
      <c r="N126" s="301"/>
      <c r="O126" s="301"/>
      <c r="P126" s="301"/>
      <c r="Q126" s="301"/>
      <c r="R126" s="301"/>
      <c r="S126" s="301"/>
      <c r="T126" s="301"/>
      <c r="U126" s="301"/>
      <c r="V126" s="301"/>
      <c r="W126" s="301"/>
      <c r="X126" s="301"/>
      <c r="Y126" s="301"/>
      <c r="Z126" s="301"/>
    </row>
    <row r="127">
      <c r="A127" s="301"/>
      <c r="B127" s="301"/>
      <c r="C127" s="301"/>
      <c r="D127" s="301"/>
      <c r="E127" s="301"/>
      <c r="F127" s="301"/>
      <c r="G127" s="301"/>
      <c r="H127" s="301"/>
      <c r="I127" s="301"/>
      <c r="J127" s="301"/>
      <c r="K127" s="301"/>
      <c r="L127" s="301"/>
      <c r="M127" s="301"/>
      <c r="N127" s="301"/>
      <c r="O127" s="301"/>
      <c r="P127" s="301"/>
      <c r="Q127" s="301"/>
      <c r="R127" s="301"/>
      <c r="S127" s="301"/>
      <c r="T127" s="301"/>
      <c r="U127" s="301"/>
      <c r="V127" s="301"/>
      <c r="W127" s="301"/>
      <c r="X127" s="301"/>
      <c r="Y127" s="301"/>
      <c r="Z127" s="301"/>
    </row>
    <row r="128">
      <c r="A128" s="301"/>
      <c r="B128" s="301"/>
      <c r="C128" s="301"/>
      <c r="D128" s="301"/>
      <c r="E128" s="301"/>
      <c r="F128" s="301"/>
      <c r="G128" s="301"/>
      <c r="H128" s="301"/>
      <c r="I128" s="301"/>
      <c r="J128" s="301"/>
      <c r="K128" s="301"/>
      <c r="L128" s="301"/>
      <c r="M128" s="301"/>
      <c r="N128" s="301"/>
      <c r="O128" s="301"/>
      <c r="P128" s="301"/>
      <c r="Q128" s="301"/>
      <c r="R128" s="301"/>
      <c r="S128" s="301"/>
      <c r="T128" s="301"/>
      <c r="U128" s="301"/>
      <c r="V128" s="301"/>
      <c r="W128" s="301"/>
      <c r="X128" s="301"/>
      <c r="Y128" s="301"/>
      <c r="Z128" s="301"/>
    </row>
    <row r="129">
      <c r="A129" s="301"/>
      <c r="B129" s="301"/>
      <c r="C129" s="301"/>
      <c r="D129" s="301"/>
      <c r="E129" s="301"/>
      <c r="F129" s="301"/>
      <c r="G129" s="301"/>
      <c r="H129" s="301"/>
      <c r="I129" s="301"/>
      <c r="J129" s="301"/>
      <c r="K129" s="301"/>
      <c r="L129" s="301"/>
      <c r="M129" s="301"/>
      <c r="N129" s="301"/>
      <c r="O129" s="301"/>
      <c r="P129" s="301"/>
      <c r="Q129" s="301"/>
      <c r="R129" s="301"/>
      <c r="S129" s="301"/>
      <c r="T129" s="301"/>
      <c r="U129" s="301"/>
      <c r="V129" s="301"/>
      <c r="W129" s="301"/>
      <c r="X129" s="301"/>
      <c r="Y129" s="301"/>
      <c r="Z129" s="301"/>
    </row>
    <row r="130">
      <c r="A130" s="301"/>
      <c r="B130" s="301"/>
      <c r="C130" s="301"/>
      <c r="D130" s="301"/>
      <c r="E130" s="301"/>
      <c r="F130" s="301"/>
      <c r="G130" s="301"/>
      <c r="H130" s="301"/>
      <c r="I130" s="301"/>
      <c r="J130" s="301"/>
      <c r="K130" s="301"/>
      <c r="L130" s="301"/>
      <c r="M130" s="301"/>
      <c r="N130" s="301"/>
      <c r="O130" s="301"/>
      <c r="P130" s="301"/>
      <c r="Q130" s="301"/>
      <c r="R130" s="301"/>
      <c r="S130" s="301"/>
      <c r="T130" s="301"/>
      <c r="U130" s="301"/>
      <c r="V130" s="301"/>
      <c r="W130" s="301"/>
      <c r="X130" s="301"/>
      <c r="Y130" s="301"/>
      <c r="Z130" s="301"/>
    </row>
    <row r="131">
      <c r="A131" s="301"/>
      <c r="B131" s="301"/>
      <c r="C131" s="301"/>
      <c r="D131" s="301"/>
      <c r="E131" s="301"/>
      <c r="F131" s="301"/>
      <c r="G131" s="301"/>
      <c r="H131" s="301"/>
      <c r="I131" s="301"/>
      <c r="J131" s="301"/>
      <c r="K131" s="301"/>
      <c r="L131" s="301"/>
      <c r="M131" s="301"/>
      <c r="N131" s="301"/>
      <c r="O131" s="301"/>
      <c r="P131" s="301"/>
      <c r="Q131" s="301"/>
      <c r="R131" s="301"/>
      <c r="S131" s="301"/>
      <c r="T131" s="301"/>
      <c r="U131" s="301"/>
      <c r="V131" s="301"/>
      <c r="W131" s="301"/>
      <c r="X131" s="301"/>
      <c r="Y131" s="301"/>
      <c r="Z131" s="301"/>
    </row>
    <row r="132">
      <c r="A132" s="301"/>
      <c r="B132" s="301"/>
      <c r="C132" s="301"/>
      <c r="D132" s="301"/>
      <c r="E132" s="301"/>
      <c r="F132" s="301"/>
      <c r="G132" s="301"/>
      <c r="H132" s="301"/>
      <c r="I132" s="301"/>
      <c r="J132" s="301"/>
      <c r="K132" s="301"/>
      <c r="L132" s="301"/>
      <c r="M132" s="301"/>
      <c r="N132" s="301"/>
      <c r="O132" s="301"/>
      <c r="P132" s="301"/>
      <c r="Q132" s="301"/>
      <c r="R132" s="301"/>
      <c r="S132" s="301"/>
      <c r="T132" s="301"/>
      <c r="U132" s="301"/>
      <c r="V132" s="301"/>
      <c r="W132" s="301"/>
      <c r="X132" s="301"/>
      <c r="Y132" s="301"/>
      <c r="Z132" s="301"/>
    </row>
    <row r="133">
      <c r="A133" s="301"/>
      <c r="B133" s="301"/>
      <c r="C133" s="301"/>
      <c r="D133" s="301"/>
      <c r="E133" s="301"/>
      <c r="F133" s="301"/>
      <c r="G133" s="301"/>
      <c r="H133" s="301"/>
      <c r="I133" s="301"/>
      <c r="J133" s="301"/>
      <c r="K133" s="301"/>
      <c r="L133" s="301"/>
      <c r="M133" s="301"/>
      <c r="N133" s="301"/>
      <c r="O133" s="301"/>
      <c r="P133" s="301"/>
      <c r="Q133" s="301"/>
      <c r="R133" s="301"/>
      <c r="S133" s="301"/>
      <c r="T133" s="301"/>
      <c r="U133" s="301"/>
      <c r="V133" s="301"/>
      <c r="W133" s="301"/>
      <c r="X133" s="301"/>
      <c r="Y133" s="301"/>
      <c r="Z133" s="301"/>
    </row>
    <row r="134">
      <c r="A134" s="301"/>
      <c r="B134" s="301"/>
      <c r="C134" s="301"/>
      <c r="D134" s="301"/>
      <c r="E134" s="301"/>
      <c r="F134" s="301"/>
      <c r="G134" s="301"/>
      <c r="H134" s="301"/>
      <c r="I134" s="301"/>
      <c r="J134" s="301"/>
      <c r="K134" s="301"/>
      <c r="L134" s="301"/>
      <c r="M134" s="301"/>
      <c r="N134" s="301"/>
      <c r="O134" s="301"/>
      <c r="P134" s="301"/>
      <c r="Q134" s="301"/>
      <c r="R134" s="301"/>
      <c r="S134" s="301"/>
      <c r="T134" s="301"/>
      <c r="U134" s="301"/>
      <c r="V134" s="301"/>
      <c r="W134" s="301"/>
      <c r="X134" s="301"/>
      <c r="Y134" s="301"/>
      <c r="Z134" s="301"/>
    </row>
    <row r="135">
      <c r="A135" s="301"/>
      <c r="B135" s="301"/>
      <c r="C135" s="301"/>
      <c r="D135" s="301"/>
      <c r="E135" s="301"/>
      <c r="F135" s="301"/>
      <c r="G135" s="301"/>
      <c r="H135" s="301"/>
      <c r="I135" s="301"/>
      <c r="J135" s="301"/>
      <c r="K135" s="301"/>
      <c r="L135" s="301"/>
      <c r="M135" s="301"/>
      <c r="N135" s="301"/>
      <c r="O135" s="301"/>
      <c r="P135" s="301"/>
      <c r="Q135" s="301"/>
      <c r="R135" s="301"/>
      <c r="S135" s="301"/>
      <c r="T135" s="301"/>
      <c r="U135" s="301"/>
      <c r="V135" s="301"/>
      <c r="W135" s="301"/>
      <c r="X135" s="301"/>
      <c r="Y135" s="301"/>
      <c r="Z135" s="301"/>
    </row>
    <row r="136">
      <c r="A136" s="301"/>
      <c r="B136" s="301"/>
      <c r="C136" s="301"/>
      <c r="D136" s="301"/>
      <c r="E136" s="301"/>
      <c r="F136" s="301"/>
      <c r="G136" s="301"/>
      <c r="H136" s="301"/>
      <c r="I136" s="301"/>
      <c r="J136" s="301"/>
      <c r="K136" s="301"/>
      <c r="L136" s="301"/>
      <c r="M136" s="301"/>
      <c r="N136" s="301"/>
      <c r="O136" s="301"/>
      <c r="P136" s="301"/>
      <c r="Q136" s="301"/>
      <c r="R136" s="301"/>
      <c r="S136" s="301"/>
      <c r="T136" s="301"/>
      <c r="U136" s="301"/>
      <c r="V136" s="301"/>
      <c r="W136" s="301"/>
      <c r="X136" s="301"/>
      <c r="Y136" s="301"/>
      <c r="Z136" s="301"/>
    </row>
    <row r="137">
      <c r="A137" s="301"/>
      <c r="B137" s="301"/>
      <c r="C137" s="301"/>
      <c r="D137" s="301"/>
      <c r="E137" s="301"/>
      <c r="F137" s="301"/>
      <c r="G137" s="301"/>
      <c r="H137" s="301"/>
      <c r="I137" s="301"/>
      <c r="J137" s="301"/>
      <c r="K137" s="301"/>
      <c r="L137" s="301"/>
      <c r="M137" s="301"/>
      <c r="N137" s="301"/>
      <c r="O137" s="301"/>
      <c r="P137" s="301"/>
      <c r="Q137" s="301"/>
      <c r="R137" s="301"/>
      <c r="S137" s="301"/>
      <c r="T137" s="301"/>
      <c r="U137" s="301"/>
      <c r="V137" s="301"/>
      <c r="W137" s="301"/>
      <c r="X137" s="301"/>
      <c r="Y137" s="301"/>
      <c r="Z137" s="301"/>
    </row>
    <row r="138">
      <c r="A138" s="301"/>
      <c r="B138" s="301"/>
      <c r="C138" s="301"/>
      <c r="D138" s="301"/>
      <c r="E138" s="301"/>
      <c r="F138" s="301"/>
      <c r="G138" s="301"/>
      <c r="H138" s="301"/>
      <c r="I138" s="301"/>
      <c r="J138" s="301"/>
      <c r="K138" s="301"/>
      <c r="L138" s="301"/>
      <c r="M138" s="301"/>
      <c r="N138" s="301"/>
      <c r="O138" s="301"/>
      <c r="P138" s="301"/>
      <c r="Q138" s="301"/>
      <c r="R138" s="301"/>
      <c r="S138" s="301"/>
      <c r="T138" s="301"/>
      <c r="U138" s="301"/>
      <c r="V138" s="301"/>
      <c r="W138" s="301"/>
      <c r="X138" s="301"/>
      <c r="Y138" s="301"/>
      <c r="Z138" s="301"/>
    </row>
    <row r="139">
      <c r="A139" s="301"/>
      <c r="B139" s="301"/>
      <c r="C139" s="301"/>
      <c r="D139" s="301"/>
      <c r="E139" s="301"/>
      <c r="F139" s="301"/>
      <c r="G139" s="301"/>
      <c r="H139" s="301"/>
      <c r="I139" s="301"/>
      <c r="J139" s="301"/>
      <c r="K139" s="301"/>
      <c r="L139" s="301"/>
      <c r="M139" s="301"/>
      <c r="N139" s="301"/>
      <c r="O139" s="301"/>
      <c r="P139" s="301"/>
      <c r="Q139" s="301"/>
      <c r="R139" s="301"/>
      <c r="S139" s="301"/>
      <c r="T139" s="301"/>
      <c r="U139" s="301"/>
      <c r="V139" s="301"/>
      <c r="W139" s="301"/>
      <c r="X139" s="301"/>
      <c r="Y139" s="301"/>
      <c r="Z139" s="301"/>
    </row>
    <row r="140">
      <c r="A140" s="301"/>
      <c r="B140" s="301"/>
      <c r="C140" s="301"/>
      <c r="D140" s="301"/>
      <c r="E140" s="301"/>
      <c r="F140" s="301"/>
      <c r="G140" s="301"/>
      <c r="H140" s="301"/>
      <c r="I140" s="301"/>
      <c r="J140" s="301"/>
      <c r="K140" s="301"/>
      <c r="L140" s="301"/>
      <c r="M140" s="301"/>
      <c r="N140" s="301"/>
      <c r="O140" s="301"/>
      <c r="P140" s="301"/>
      <c r="Q140" s="301"/>
      <c r="R140" s="301"/>
      <c r="S140" s="301"/>
      <c r="T140" s="301"/>
      <c r="U140" s="301"/>
      <c r="V140" s="301"/>
      <c r="W140" s="301"/>
      <c r="X140" s="301"/>
      <c r="Y140" s="301"/>
      <c r="Z140" s="301"/>
    </row>
    <row r="141">
      <c r="A141" s="301"/>
      <c r="B141" s="301"/>
      <c r="C141" s="301"/>
      <c r="D141" s="301"/>
      <c r="E141" s="301"/>
      <c r="F141" s="301"/>
      <c r="G141" s="301"/>
      <c r="H141" s="301"/>
      <c r="I141" s="301"/>
      <c r="J141" s="301"/>
      <c r="K141" s="301"/>
      <c r="L141" s="301"/>
      <c r="M141" s="301"/>
      <c r="N141" s="301"/>
      <c r="O141" s="301"/>
      <c r="P141" s="301"/>
      <c r="Q141" s="301"/>
      <c r="R141" s="301"/>
      <c r="S141" s="301"/>
      <c r="T141" s="301"/>
      <c r="U141" s="301"/>
      <c r="V141" s="301"/>
      <c r="W141" s="301"/>
      <c r="X141" s="301"/>
      <c r="Y141" s="301"/>
      <c r="Z141" s="301"/>
    </row>
    <row r="142">
      <c r="A142" s="301"/>
      <c r="B142" s="301"/>
      <c r="C142" s="301"/>
      <c r="D142" s="301"/>
      <c r="E142" s="301"/>
      <c r="F142" s="301"/>
      <c r="G142" s="301"/>
      <c r="H142" s="301"/>
      <c r="I142" s="301"/>
      <c r="J142" s="301"/>
      <c r="K142" s="301"/>
      <c r="L142" s="301"/>
      <c r="M142" s="301"/>
      <c r="N142" s="301"/>
      <c r="O142" s="301"/>
      <c r="P142" s="301"/>
      <c r="Q142" s="301"/>
      <c r="R142" s="301"/>
      <c r="S142" s="301"/>
      <c r="T142" s="301"/>
      <c r="U142" s="301"/>
      <c r="V142" s="301"/>
      <c r="W142" s="301"/>
      <c r="X142" s="301"/>
      <c r="Y142" s="301"/>
      <c r="Z142" s="301"/>
    </row>
    <row r="143">
      <c r="A143" s="301"/>
      <c r="B143" s="301"/>
      <c r="C143" s="301"/>
      <c r="D143" s="301"/>
      <c r="E143" s="301"/>
      <c r="F143" s="301"/>
      <c r="G143" s="301"/>
      <c r="H143" s="301"/>
      <c r="I143" s="301"/>
      <c r="J143" s="301"/>
      <c r="K143" s="301"/>
      <c r="L143" s="301"/>
      <c r="M143" s="301"/>
      <c r="N143" s="301"/>
      <c r="O143" s="301"/>
      <c r="P143" s="301"/>
      <c r="Q143" s="301"/>
      <c r="R143" s="301"/>
      <c r="S143" s="301"/>
      <c r="T143" s="301"/>
      <c r="U143" s="301"/>
      <c r="V143" s="301"/>
      <c r="W143" s="301"/>
      <c r="X143" s="301"/>
      <c r="Y143" s="301"/>
      <c r="Z143" s="301"/>
    </row>
    <row r="144">
      <c r="A144" s="301"/>
      <c r="B144" s="301"/>
      <c r="C144" s="301"/>
      <c r="D144" s="301"/>
      <c r="E144" s="301"/>
      <c r="F144" s="301"/>
      <c r="G144" s="301"/>
      <c r="H144" s="301"/>
      <c r="I144" s="301"/>
      <c r="J144" s="301"/>
      <c r="K144" s="301"/>
      <c r="L144" s="301"/>
      <c r="M144" s="301"/>
      <c r="N144" s="301"/>
      <c r="O144" s="301"/>
      <c r="P144" s="301"/>
      <c r="Q144" s="301"/>
      <c r="R144" s="301"/>
      <c r="S144" s="301"/>
      <c r="T144" s="301"/>
      <c r="U144" s="301"/>
      <c r="V144" s="301"/>
      <c r="W144" s="301"/>
      <c r="X144" s="301"/>
      <c r="Y144" s="301"/>
      <c r="Z144" s="301"/>
    </row>
    <row r="145">
      <c r="A145" s="301"/>
      <c r="B145" s="301"/>
      <c r="C145" s="301"/>
      <c r="D145" s="301"/>
      <c r="E145" s="301"/>
      <c r="F145" s="301"/>
      <c r="G145" s="301"/>
      <c r="H145" s="301"/>
      <c r="I145" s="301"/>
      <c r="J145" s="301"/>
      <c r="K145" s="301"/>
      <c r="L145" s="301"/>
      <c r="M145" s="301"/>
      <c r="N145" s="301"/>
      <c r="O145" s="301"/>
      <c r="P145" s="301"/>
      <c r="Q145" s="301"/>
      <c r="R145" s="301"/>
      <c r="S145" s="301"/>
      <c r="T145" s="301"/>
      <c r="U145" s="301"/>
      <c r="V145" s="301"/>
      <c r="W145" s="301"/>
      <c r="X145" s="301"/>
      <c r="Y145" s="301"/>
      <c r="Z145" s="301"/>
    </row>
    <row r="146">
      <c r="A146" s="301"/>
      <c r="B146" s="301"/>
      <c r="C146" s="301"/>
      <c r="D146" s="301"/>
      <c r="E146" s="301"/>
      <c r="F146" s="301"/>
      <c r="G146" s="301"/>
      <c r="H146" s="301"/>
      <c r="I146" s="301"/>
      <c r="J146" s="301"/>
      <c r="K146" s="301"/>
      <c r="L146" s="301"/>
      <c r="M146" s="301"/>
      <c r="N146" s="301"/>
      <c r="O146" s="301"/>
      <c r="P146" s="301"/>
      <c r="Q146" s="301"/>
      <c r="R146" s="301"/>
      <c r="S146" s="301"/>
      <c r="T146" s="301"/>
      <c r="U146" s="301"/>
      <c r="V146" s="301"/>
      <c r="W146" s="301"/>
      <c r="X146" s="301"/>
      <c r="Y146" s="301"/>
      <c r="Z146" s="301"/>
    </row>
    <row r="147">
      <c r="A147" s="301"/>
      <c r="B147" s="301"/>
      <c r="C147" s="301"/>
      <c r="D147" s="301"/>
      <c r="E147" s="301"/>
      <c r="F147" s="301"/>
      <c r="G147" s="301"/>
      <c r="H147" s="301"/>
      <c r="I147" s="301"/>
      <c r="J147" s="301"/>
      <c r="K147" s="301"/>
      <c r="L147" s="301"/>
      <c r="M147" s="301"/>
      <c r="N147" s="301"/>
      <c r="O147" s="301"/>
      <c r="P147" s="301"/>
      <c r="Q147" s="301"/>
      <c r="R147" s="301"/>
      <c r="S147" s="301"/>
      <c r="T147" s="301"/>
      <c r="U147" s="301"/>
      <c r="V147" s="301"/>
      <c r="W147" s="301"/>
      <c r="X147" s="301"/>
      <c r="Y147" s="301"/>
      <c r="Z147" s="301"/>
    </row>
    <row r="148">
      <c r="A148" s="301"/>
      <c r="B148" s="301"/>
      <c r="C148" s="301"/>
      <c r="D148" s="301"/>
      <c r="E148" s="301"/>
      <c r="F148" s="301"/>
      <c r="G148" s="301"/>
      <c r="H148" s="301"/>
      <c r="I148" s="301"/>
      <c r="J148" s="301"/>
      <c r="K148" s="301"/>
      <c r="L148" s="301"/>
      <c r="M148" s="301"/>
      <c r="N148" s="301"/>
      <c r="O148" s="301"/>
      <c r="P148" s="301"/>
      <c r="Q148" s="301"/>
      <c r="R148" s="301"/>
      <c r="S148" s="301"/>
      <c r="T148" s="301"/>
      <c r="U148" s="301"/>
      <c r="V148" s="301"/>
      <c r="W148" s="301"/>
      <c r="X148" s="301"/>
      <c r="Y148" s="301"/>
      <c r="Z148" s="301"/>
    </row>
    <row r="149">
      <c r="A149" s="301"/>
      <c r="B149" s="301"/>
      <c r="C149" s="301"/>
      <c r="D149" s="301"/>
      <c r="E149" s="301"/>
      <c r="F149" s="301"/>
      <c r="G149" s="301"/>
      <c r="H149" s="301"/>
      <c r="I149" s="301"/>
      <c r="J149" s="301"/>
      <c r="K149" s="301"/>
      <c r="L149" s="301"/>
      <c r="M149" s="301"/>
      <c r="N149" s="301"/>
      <c r="O149" s="301"/>
      <c r="P149" s="301"/>
      <c r="Q149" s="301"/>
      <c r="R149" s="301"/>
      <c r="S149" s="301"/>
      <c r="T149" s="301"/>
      <c r="U149" s="301"/>
      <c r="V149" s="301"/>
      <c r="W149" s="301"/>
      <c r="X149" s="301"/>
      <c r="Y149" s="301"/>
      <c r="Z149" s="301"/>
    </row>
    <row r="150">
      <c r="A150" s="301"/>
      <c r="B150" s="301"/>
      <c r="C150" s="301"/>
      <c r="D150" s="301"/>
      <c r="E150" s="301"/>
      <c r="F150" s="301"/>
      <c r="G150" s="301"/>
      <c r="H150" s="301"/>
      <c r="I150" s="301"/>
      <c r="J150" s="301"/>
      <c r="K150" s="301"/>
      <c r="L150" s="301"/>
      <c r="M150" s="301"/>
      <c r="N150" s="301"/>
      <c r="O150" s="301"/>
      <c r="P150" s="301"/>
      <c r="Q150" s="301"/>
      <c r="R150" s="301"/>
      <c r="S150" s="301"/>
      <c r="T150" s="301"/>
      <c r="U150" s="301"/>
      <c r="V150" s="301"/>
      <c r="W150" s="301"/>
      <c r="X150" s="301"/>
      <c r="Y150" s="301"/>
      <c r="Z150" s="301"/>
    </row>
    <row r="151">
      <c r="A151" s="301"/>
      <c r="B151" s="301"/>
      <c r="C151" s="301"/>
      <c r="D151" s="301"/>
      <c r="E151" s="301"/>
      <c r="F151" s="301"/>
      <c r="G151" s="301"/>
      <c r="H151" s="301"/>
      <c r="I151" s="301"/>
      <c r="J151" s="301"/>
      <c r="K151" s="301"/>
      <c r="L151" s="301"/>
      <c r="M151" s="301"/>
      <c r="N151" s="301"/>
      <c r="O151" s="301"/>
      <c r="P151" s="301"/>
      <c r="Q151" s="301"/>
      <c r="R151" s="301"/>
      <c r="S151" s="301"/>
      <c r="T151" s="301"/>
      <c r="U151" s="301"/>
      <c r="V151" s="301"/>
      <c r="W151" s="301"/>
      <c r="X151" s="301"/>
      <c r="Y151" s="301"/>
      <c r="Z151" s="301"/>
    </row>
    <row r="152">
      <c r="A152" s="301"/>
      <c r="B152" s="301"/>
      <c r="C152" s="301"/>
      <c r="D152" s="301"/>
      <c r="E152" s="301"/>
      <c r="F152" s="301"/>
      <c r="G152" s="301"/>
      <c r="H152" s="301"/>
      <c r="I152" s="301"/>
      <c r="J152" s="301"/>
      <c r="K152" s="301"/>
      <c r="L152" s="301"/>
      <c r="M152" s="301"/>
      <c r="N152" s="301"/>
      <c r="O152" s="301"/>
      <c r="P152" s="301"/>
      <c r="Q152" s="301"/>
      <c r="R152" s="301"/>
      <c r="S152" s="301"/>
      <c r="T152" s="301"/>
      <c r="U152" s="301"/>
      <c r="V152" s="301"/>
      <c r="W152" s="301"/>
      <c r="X152" s="301"/>
      <c r="Y152" s="301"/>
      <c r="Z152" s="301"/>
    </row>
    <row r="153">
      <c r="A153" s="301"/>
      <c r="B153" s="301"/>
      <c r="C153" s="301"/>
      <c r="D153" s="301"/>
      <c r="E153" s="301"/>
      <c r="F153" s="301"/>
      <c r="G153" s="301"/>
      <c r="H153" s="301"/>
      <c r="I153" s="301"/>
      <c r="J153" s="301"/>
      <c r="K153" s="301"/>
      <c r="L153" s="301"/>
      <c r="M153" s="301"/>
      <c r="N153" s="301"/>
      <c r="O153" s="301"/>
      <c r="P153" s="301"/>
      <c r="Q153" s="301"/>
      <c r="R153" s="301"/>
      <c r="S153" s="301"/>
      <c r="T153" s="301"/>
      <c r="U153" s="301"/>
      <c r="V153" s="301"/>
      <c r="W153" s="301"/>
      <c r="X153" s="301"/>
      <c r="Y153" s="301"/>
      <c r="Z153" s="301"/>
    </row>
    <row r="154">
      <c r="A154" s="301"/>
      <c r="B154" s="301"/>
      <c r="C154" s="301"/>
      <c r="D154" s="301"/>
      <c r="E154" s="301"/>
      <c r="F154" s="301"/>
      <c r="G154" s="301"/>
      <c r="H154" s="301"/>
      <c r="I154" s="301"/>
      <c r="J154" s="301"/>
      <c r="K154" s="301"/>
      <c r="L154" s="301"/>
      <c r="M154" s="301"/>
      <c r="N154" s="301"/>
      <c r="O154" s="301"/>
      <c r="P154" s="301"/>
      <c r="Q154" s="301"/>
      <c r="R154" s="301"/>
      <c r="S154" s="301"/>
      <c r="T154" s="301"/>
      <c r="U154" s="301"/>
      <c r="V154" s="301"/>
      <c r="W154" s="301"/>
      <c r="X154" s="301"/>
      <c r="Y154" s="301"/>
      <c r="Z154" s="301"/>
    </row>
    <row r="155">
      <c r="A155" s="301"/>
      <c r="B155" s="301"/>
      <c r="C155" s="301"/>
      <c r="D155" s="301"/>
      <c r="E155" s="301"/>
      <c r="F155" s="301"/>
      <c r="G155" s="301"/>
      <c r="H155" s="301"/>
      <c r="I155" s="301"/>
      <c r="J155" s="301"/>
      <c r="K155" s="301"/>
      <c r="L155" s="301"/>
      <c r="M155" s="301"/>
      <c r="N155" s="301"/>
      <c r="O155" s="301"/>
      <c r="P155" s="301"/>
      <c r="Q155" s="301"/>
      <c r="R155" s="301"/>
      <c r="S155" s="301"/>
      <c r="T155" s="301"/>
      <c r="U155" s="301"/>
      <c r="V155" s="301"/>
      <c r="W155" s="301"/>
      <c r="X155" s="301"/>
      <c r="Y155" s="301"/>
      <c r="Z155" s="301"/>
    </row>
    <row r="156">
      <c r="A156" s="301"/>
      <c r="B156" s="301"/>
      <c r="C156" s="301"/>
      <c r="D156" s="301"/>
      <c r="E156" s="301"/>
      <c r="F156" s="301"/>
      <c r="G156" s="301"/>
      <c r="H156" s="301"/>
      <c r="I156" s="301"/>
      <c r="J156" s="301"/>
      <c r="K156" s="301"/>
      <c r="L156" s="301"/>
      <c r="M156" s="301"/>
      <c r="N156" s="301"/>
      <c r="O156" s="301"/>
      <c r="P156" s="301"/>
      <c r="Q156" s="301"/>
      <c r="R156" s="301"/>
      <c r="S156" s="301"/>
      <c r="T156" s="301"/>
      <c r="U156" s="301"/>
      <c r="V156" s="301"/>
      <c r="W156" s="301"/>
      <c r="X156" s="301"/>
      <c r="Y156" s="301"/>
      <c r="Z156" s="301"/>
    </row>
    <row r="157">
      <c r="A157" s="301"/>
      <c r="B157" s="301"/>
      <c r="C157" s="301"/>
      <c r="D157" s="301"/>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row>
    <row r="158">
      <c r="A158" s="301"/>
      <c r="B158" s="301"/>
      <c r="C158" s="301"/>
      <c r="D158" s="301"/>
      <c r="E158" s="301"/>
      <c r="F158" s="301"/>
      <c r="G158" s="301"/>
      <c r="H158" s="301"/>
      <c r="I158" s="301"/>
      <c r="J158" s="301"/>
      <c r="K158" s="301"/>
      <c r="L158" s="301"/>
      <c r="M158" s="301"/>
      <c r="N158" s="301"/>
      <c r="O158" s="301"/>
      <c r="P158" s="301"/>
      <c r="Q158" s="301"/>
      <c r="R158" s="301"/>
      <c r="S158" s="301"/>
      <c r="T158" s="301"/>
      <c r="U158" s="301"/>
      <c r="V158" s="301"/>
      <c r="W158" s="301"/>
      <c r="X158" s="301"/>
      <c r="Y158" s="301"/>
      <c r="Z158" s="301"/>
    </row>
    <row r="159">
      <c r="A159" s="301"/>
      <c r="B159" s="301"/>
      <c r="C159" s="301"/>
      <c r="D159" s="301"/>
      <c r="E159" s="301"/>
      <c r="F159" s="301"/>
      <c r="G159" s="301"/>
      <c r="H159" s="301"/>
      <c r="I159" s="301"/>
      <c r="J159" s="301"/>
      <c r="K159" s="301"/>
      <c r="L159" s="301"/>
      <c r="M159" s="301"/>
      <c r="N159" s="301"/>
      <c r="O159" s="301"/>
      <c r="P159" s="301"/>
      <c r="Q159" s="301"/>
      <c r="R159" s="301"/>
      <c r="S159" s="301"/>
      <c r="T159" s="301"/>
      <c r="U159" s="301"/>
      <c r="V159" s="301"/>
      <c r="W159" s="301"/>
      <c r="X159" s="301"/>
      <c r="Y159" s="301"/>
      <c r="Z159" s="301"/>
    </row>
    <row r="160">
      <c r="A160" s="301"/>
      <c r="B160" s="301"/>
      <c r="C160" s="301"/>
      <c r="D160" s="301"/>
      <c r="E160" s="301"/>
      <c r="F160" s="301"/>
      <c r="G160" s="301"/>
      <c r="H160" s="301"/>
      <c r="I160" s="301"/>
      <c r="J160" s="301"/>
      <c r="K160" s="301"/>
      <c r="L160" s="301"/>
      <c r="M160" s="301"/>
      <c r="N160" s="301"/>
      <c r="O160" s="301"/>
      <c r="P160" s="301"/>
      <c r="Q160" s="301"/>
      <c r="R160" s="301"/>
      <c r="S160" s="301"/>
      <c r="T160" s="301"/>
      <c r="U160" s="301"/>
      <c r="V160" s="301"/>
      <c r="W160" s="301"/>
      <c r="X160" s="301"/>
      <c r="Y160" s="301"/>
      <c r="Z160" s="301"/>
    </row>
    <row r="161">
      <c r="A161" s="301"/>
      <c r="B161" s="301"/>
      <c r="C161" s="301"/>
      <c r="D161" s="301"/>
      <c r="E161" s="301"/>
      <c r="F161" s="301"/>
      <c r="G161" s="301"/>
      <c r="H161" s="301"/>
      <c r="I161" s="301"/>
      <c r="J161" s="301"/>
      <c r="K161" s="301"/>
      <c r="L161" s="301"/>
      <c r="M161" s="301"/>
      <c r="N161" s="301"/>
      <c r="O161" s="301"/>
      <c r="P161" s="301"/>
      <c r="Q161" s="301"/>
      <c r="R161" s="301"/>
      <c r="S161" s="301"/>
      <c r="T161" s="301"/>
      <c r="U161" s="301"/>
      <c r="V161" s="301"/>
      <c r="W161" s="301"/>
      <c r="X161" s="301"/>
      <c r="Y161" s="301"/>
      <c r="Z161" s="301"/>
    </row>
    <row r="162">
      <c r="A162" s="301"/>
      <c r="B162" s="301"/>
      <c r="C162" s="301"/>
      <c r="D162" s="301"/>
      <c r="E162" s="301"/>
      <c r="F162" s="301"/>
      <c r="G162" s="301"/>
      <c r="H162" s="301"/>
      <c r="I162" s="301"/>
      <c r="J162" s="301"/>
      <c r="K162" s="301"/>
      <c r="L162" s="301"/>
      <c r="M162" s="301"/>
      <c r="N162" s="301"/>
      <c r="O162" s="301"/>
      <c r="P162" s="301"/>
      <c r="Q162" s="301"/>
      <c r="R162" s="301"/>
      <c r="S162" s="301"/>
      <c r="T162" s="301"/>
      <c r="U162" s="301"/>
      <c r="V162" s="301"/>
      <c r="W162" s="301"/>
      <c r="X162" s="301"/>
      <c r="Y162" s="301"/>
      <c r="Z162" s="301"/>
    </row>
    <row r="163">
      <c r="A163" s="301"/>
      <c r="B163" s="301"/>
      <c r="C163" s="301"/>
      <c r="D163" s="301"/>
      <c r="E163" s="301"/>
      <c r="F163" s="301"/>
      <c r="G163" s="301"/>
      <c r="H163" s="301"/>
      <c r="I163" s="301"/>
      <c r="J163" s="301"/>
      <c r="K163" s="301"/>
      <c r="L163" s="301"/>
      <c r="M163" s="301"/>
      <c r="N163" s="301"/>
      <c r="O163" s="301"/>
      <c r="P163" s="301"/>
      <c r="Q163" s="301"/>
      <c r="R163" s="301"/>
      <c r="S163" s="301"/>
      <c r="T163" s="301"/>
      <c r="U163" s="301"/>
      <c r="V163" s="301"/>
      <c r="W163" s="301"/>
      <c r="X163" s="301"/>
      <c r="Y163" s="301"/>
      <c r="Z163" s="301"/>
    </row>
    <row r="164">
      <c r="A164" s="301"/>
      <c r="B164" s="301"/>
      <c r="C164" s="301"/>
      <c r="D164" s="301"/>
      <c r="E164" s="301"/>
      <c r="F164" s="301"/>
      <c r="G164" s="301"/>
      <c r="H164" s="301"/>
      <c r="I164" s="301"/>
      <c r="J164" s="301"/>
      <c r="K164" s="301"/>
      <c r="L164" s="301"/>
      <c r="M164" s="301"/>
      <c r="N164" s="301"/>
      <c r="O164" s="301"/>
      <c r="P164" s="301"/>
      <c r="Q164" s="301"/>
      <c r="R164" s="301"/>
      <c r="S164" s="301"/>
      <c r="T164" s="301"/>
      <c r="U164" s="301"/>
      <c r="V164" s="301"/>
      <c r="W164" s="301"/>
      <c r="X164" s="301"/>
      <c r="Y164" s="301"/>
      <c r="Z164" s="301"/>
    </row>
    <row r="165">
      <c r="A165" s="301"/>
      <c r="B165" s="301"/>
      <c r="C165" s="301"/>
      <c r="D165" s="301"/>
      <c r="E165" s="301"/>
      <c r="F165" s="301"/>
      <c r="G165" s="301"/>
      <c r="H165" s="301"/>
      <c r="I165" s="301"/>
      <c r="J165" s="301"/>
      <c r="K165" s="301"/>
      <c r="L165" s="301"/>
      <c r="M165" s="301"/>
      <c r="N165" s="301"/>
      <c r="O165" s="301"/>
      <c r="P165" s="301"/>
      <c r="Q165" s="301"/>
      <c r="R165" s="301"/>
      <c r="S165" s="301"/>
      <c r="T165" s="301"/>
      <c r="U165" s="301"/>
      <c r="V165" s="301"/>
      <c r="W165" s="301"/>
      <c r="X165" s="301"/>
      <c r="Y165" s="301"/>
      <c r="Z165" s="301"/>
    </row>
    <row r="166">
      <c r="A166" s="301"/>
      <c r="B166" s="301"/>
      <c r="C166" s="301"/>
      <c r="D166" s="301"/>
      <c r="E166" s="301"/>
      <c r="F166" s="301"/>
      <c r="G166" s="301"/>
      <c r="H166" s="301"/>
      <c r="I166" s="301"/>
      <c r="J166" s="301"/>
      <c r="K166" s="301"/>
      <c r="L166" s="301"/>
      <c r="M166" s="301"/>
      <c r="N166" s="301"/>
      <c r="O166" s="301"/>
      <c r="P166" s="301"/>
      <c r="Q166" s="301"/>
      <c r="R166" s="301"/>
      <c r="S166" s="301"/>
      <c r="T166" s="301"/>
      <c r="U166" s="301"/>
      <c r="V166" s="301"/>
      <c r="W166" s="301"/>
      <c r="X166" s="301"/>
      <c r="Y166" s="301"/>
      <c r="Z166" s="301"/>
    </row>
    <row r="167">
      <c r="A167" s="301"/>
      <c r="B167" s="301"/>
      <c r="C167" s="301"/>
      <c r="D167" s="301"/>
      <c r="E167" s="301"/>
      <c r="F167" s="301"/>
      <c r="G167" s="301"/>
      <c r="H167" s="301"/>
      <c r="I167" s="301"/>
      <c r="J167" s="301"/>
      <c r="K167" s="301"/>
      <c r="L167" s="301"/>
      <c r="M167" s="301"/>
      <c r="N167" s="301"/>
      <c r="O167" s="301"/>
      <c r="P167" s="301"/>
      <c r="Q167" s="301"/>
      <c r="R167" s="301"/>
      <c r="S167" s="301"/>
      <c r="T167" s="301"/>
      <c r="U167" s="301"/>
      <c r="V167" s="301"/>
      <c r="W167" s="301"/>
      <c r="X167" s="301"/>
      <c r="Y167" s="301"/>
      <c r="Z167" s="301"/>
    </row>
    <row r="168">
      <c r="A168" s="301"/>
      <c r="B168" s="301"/>
      <c r="C168" s="301"/>
      <c r="D168" s="301"/>
      <c r="E168" s="301"/>
      <c r="F168" s="301"/>
      <c r="G168" s="301"/>
      <c r="H168" s="301"/>
      <c r="I168" s="301"/>
      <c r="J168" s="301"/>
      <c r="K168" s="301"/>
      <c r="L168" s="301"/>
      <c r="M168" s="301"/>
      <c r="N168" s="301"/>
      <c r="O168" s="301"/>
      <c r="P168" s="301"/>
      <c r="Q168" s="301"/>
      <c r="R168" s="301"/>
      <c r="S168" s="301"/>
      <c r="T168" s="301"/>
      <c r="U168" s="301"/>
      <c r="V168" s="301"/>
      <c r="W168" s="301"/>
      <c r="X168" s="301"/>
      <c r="Y168" s="301"/>
      <c r="Z168" s="301"/>
    </row>
    <row r="169">
      <c r="A169" s="301"/>
      <c r="B169" s="301"/>
      <c r="C169" s="301"/>
      <c r="D169" s="301"/>
      <c r="E169" s="301"/>
      <c r="F169" s="301"/>
      <c r="G169" s="301"/>
      <c r="H169" s="301"/>
      <c r="I169" s="301"/>
      <c r="J169" s="301"/>
      <c r="K169" s="301"/>
      <c r="L169" s="301"/>
      <c r="M169" s="301"/>
      <c r="N169" s="301"/>
      <c r="O169" s="301"/>
      <c r="P169" s="301"/>
      <c r="Q169" s="301"/>
      <c r="R169" s="301"/>
      <c r="S169" s="301"/>
      <c r="T169" s="301"/>
      <c r="U169" s="301"/>
      <c r="V169" s="301"/>
      <c r="W169" s="301"/>
      <c r="X169" s="301"/>
      <c r="Y169" s="301"/>
      <c r="Z169" s="301"/>
    </row>
    <row r="170">
      <c r="A170" s="301"/>
      <c r="B170" s="301"/>
      <c r="C170" s="301"/>
      <c r="D170" s="301"/>
      <c r="E170" s="301"/>
      <c r="F170" s="301"/>
      <c r="G170" s="301"/>
      <c r="H170" s="301"/>
      <c r="I170" s="301"/>
      <c r="J170" s="301"/>
      <c r="K170" s="301"/>
      <c r="L170" s="301"/>
      <c r="M170" s="301"/>
      <c r="N170" s="301"/>
      <c r="O170" s="301"/>
      <c r="P170" s="301"/>
      <c r="Q170" s="301"/>
      <c r="R170" s="301"/>
      <c r="S170" s="301"/>
      <c r="T170" s="301"/>
      <c r="U170" s="301"/>
      <c r="V170" s="301"/>
      <c r="W170" s="301"/>
      <c r="X170" s="301"/>
      <c r="Y170" s="301"/>
      <c r="Z170" s="301"/>
    </row>
    <row r="171">
      <c r="A171" s="301"/>
      <c r="B171" s="301"/>
      <c r="C171" s="301"/>
      <c r="D171" s="301"/>
      <c r="E171" s="301"/>
      <c r="F171" s="301"/>
      <c r="G171" s="301"/>
      <c r="H171" s="301"/>
      <c r="I171" s="301"/>
      <c r="J171" s="301"/>
      <c r="K171" s="301"/>
      <c r="L171" s="301"/>
      <c r="M171" s="301"/>
      <c r="N171" s="301"/>
      <c r="O171" s="301"/>
      <c r="P171" s="301"/>
      <c r="Q171" s="301"/>
      <c r="R171" s="301"/>
      <c r="S171" s="301"/>
      <c r="T171" s="301"/>
      <c r="U171" s="301"/>
      <c r="V171" s="301"/>
      <c r="W171" s="301"/>
      <c r="X171" s="301"/>
      <c r="Y171" s="301"/>
      <c r="Z171" s="301"/>
    </row>
    <row r="172">
      <c r="A172" s="301"/>
      <c r="B172" s="301"/>
      <c r="C172" s="301"/>
      <c r="D172" s="301"/>
      <c r="E172" s="301"/>
      <c r="F172" s="301"/>
      <c r="G172" s="301"/>
      <c r="H172" s="301"/>
      <c r="I172" s="301"/>
      <c r="J172" s="301"/>
      <c r="K172" s="301"/>
      <c r="L172" s="301"/>
      <c r="M172" s="301"/>
      <c r="N172" s="301"/>
      <c r="O172" s="301"/>
      <c r="P172" s="301"/>
      <c r="Q172" s="301"/>
      <c r="R172" s="301"/>
      <c r="S172" s="301"/>
      <c r="T172" s="301"/>
      <c r="U172" s="301"/>
      <c r="V172" s="301"/>
      <c r="W172" s="301"/>
      <c r="X172" s="301"/>
      <c r="Y172" s="301"/>
      <c r="Z172" s="301"/>
    </row>
    <row r="173">
      <c r="A173" s="301"/>
      <c r="B173" s="301"/>
      <c r="C173" s="301"/>
      <c r="D173" s="301"/>
      <c r="E173" s="301"/>
      <c r="F173" s="301"/>
      <c r="G173" s="301"/>
      <c r="H173" s="301"/>
      <c r="I173" s="301"/>
      <c r="J173" s="301"/>
      <c r="K173" s="301"/>
      <c r="L173" s="301"/>
      <c r="M173" s="301"/>
      <c r="N173" s="301"/>
      <c r="O173" s="301"/>
      <c r="P173" s="301"/>
      <c r="Q173" s="301"/>
      <c r="R173" s="301"/>
      <c r="S173" s="301"/>
      <c r="T173" s="301"/>
      <c r="U173" s="301"/>
      <c r="V173" s="301"/>
      <c r="W173" s="301"/>
      <c r="X173" s="301"/>
      <c r="Y173" s="301"/>
      <c r="Z173" s="301"/>
    </row>
    <row r="174">
      <c r="A174" s="301"/>
      <c r="B174" s="301"/>
      <c r="C174" s="301"/>
      <c r="D174" s="301"/>
      <c r="E174" s="301"/>
      <c r="F174" s="301"/>
      <c r="G174" s="301"/>
      <c r="H174" s="301"/>
      <c r="I174" s="301"/>
      <c r="J174" s="301"/>
      <c r="K174" s="301"/>
      <c r="L174" s="301"/>
      <c r="M174" s="301"/>
      <c r="N174" s="301"/>
      <c r="O174" s="301"/>
      <c r="P174" s="301"/>
      <c r="Q174" s="301"/>
      <c r="R174" s="301"/>
      <c r="S174" s="301"/>
      <c r="T174" s="301"/>
      <c r="U174" s="301"/>
      <c r="V174" s="301"/>
      <c r="W174" s="301"/>
      <c r="X174" s="301"/>
      <c r="Y174" s="301"/>
      <c r="Z174" s="301"/>
    </row>
    <row r="175">
      <c r="A175" s="301"/>
      <c r="B175" s="301"/>
      <c r="C175" s="301"/>
      <c r="D175" s="301"/>
      <c r="E175" s="301"/>
      <c r="F175" s="301"/>
      <c r="G175" s="301"/>
      <c r="H175" s="301"/>
      <c r="I175" s="301"/>
      <c r="J175" s="301"/>
      <c r="K175" s="301"/>
      <c r="L175" s="301"/>
      <c r="M175" s="301"/>
      <c r="N175" s="301"/>
      <c r="O175" s="301"/>
      <c r="P175" s="301"/>
      <c r="Q175" s="301"/>
      <c r="R175" s="301"/>
      <c r="S175" s="301"/>
      <c r="T175" s="301"/>
      <c r="U175" s="301"/>
      <c r="V175" s="301"/>
      <c r="W175" s="301"/>
      <c r="X175" s="301"/>
      <c r="Y175" s="301"/>
      <c r="Z175" s="301"/>
    </row>
    <row r="176">
      <c r="A176" s="301"/>
      <c r="B176" s="301"/>
      <c r="C176" s="301"/>
      <c r="D176" s="301"/>
      <c r="E176" s="301"/>
      <c r="F176" s="301"/>
      <c r="G176" s="301"/>
      <c r="H176" s="301"/>
      <c r="I176" s="301"/>
      <c r="J176" s="301"/>
      <c r="K176" s="301"/>
      <c r="L176" s="301"/>
      <c r="M176" s="301"/>
      <c r="N176" s="301"/>
      <c r="O176" s="301"/>
      <c r="P176" s="301"/>
      <c r="Q176" s="301"/>
      <c r="R176" s="301"/>
      <c r="S176" s="301"/>
      <c r="T176" s="301"/>
      <c r="U176" s="301"/>
      <c r="V176" s="301"/>
      <c r="W176" s="301"/>
      <c r="X176" s="301"/>
      <c r="Y176" s="301"/>
      <c r="Z176" s="301"/>
    </row>
    <row r="177">
      <c r="A177" s="301"/>
      <c r="B177" s="301"/>
      <c r="C177" s="301"/>
      <c r="D177" s="301"/>
      <c r="E177" s="301"/>
      <c r="F177" s="301"/>
      <c r="G177" s="301"/>
      <c r="H177" s="301"/>
      <c r="I177" s="301"/>
      <c r="J177" s="301"/>
      <c r="K177" s="301"/>
      <c r="L177" s="301"/>
      <c r="M177" s="301"/>
      <c r="N177" s="301"/>
      <c r="O177" s="301"/>
      <c r="P177" s="301"/>
      <c r="Q177" s="301"/>
      <c r="R177" s="301"/>
      <c r="S177" s="301"/>
      <c r="T177" s="301"/>
      <c r="U177" s="301"/>
      <c r="V177" s="301"/>
      <c r="W177" s="301"/>
      <c r="X177" s="301"/>
      <c r="Y177" s="301"/>
      <c r="Z177" s="301"/>
    </row>
    <row r="178">
      <c r="A178" s="301"/>
      <c r="B178" s="301"/>
      <c r="C178" s="301"/>
      <c r="D178" s="301"/>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row>
    <row r="179">
      <c r="A179" s="301"/>
      <c r="B179" s="301"/>
      <c r="C179" s="301"/>
      <c r="D179" s="301"/>
      <c r="E179" s="301"/>
      <c r="F179" s="301"/>
      <c r="G179" s="301"/>
      <c r="H179" s="301"/>
      <c r="I179" s="301"/>
      <c r="J179" s="301"/>
      <c r="K179" s="301"/>
      <c r="L179" s="301"/>
      <c r="M179" s="301"/>
      <c r="N179" s="301"/>
      <c r="O179" s="301"/>
      <c r="P179" s="301"/>
      <c r="Q179" s="301"/>
      <c r="R179" s="301"/>
      <c r="S179" s="301"/>
      <c r="T179" s="301"/>
      <c r="U179" s="301"/>
      <c r="V179" s="301"/>
      <c r="W179" s="301"/>
      <c r="X179" s="301"/>
      <c r="Y179" s="301"/>
      <c r="Z179" s="301"/>
    </row>
    <row r="180">
      <c r="A180" s="301"/>
      <c r="B180" s="301"/>
      <c r="C180" s="301"/>
      <c r="D180" s="301"/>
      <c r="E180" s="301"/>
      <c r="F180" s="301"/>
      <c r="G180" s="301"/>
      <c r="H180" s="301"/>
      <c r="I180" s="301"/>
      <c r="J180" s="301"/>
      <c r="K180" s="301"/>
      <c r="L180" s="301"/>
      <c r="M180" s="301"/>
      <c r="N180" s="301"/>
      <c r="O180" s="301"/>
      <c r="P180" s="301"/>
      <c r="Q180" s="301"/>
      <c r="R180" s="301"/>
      <c r="S180" s="301"/>
      <c r="T180" s="301"/>
      <c r="U180" s="301"/>
      <c r="V180" s="301"/>
      <c r="W180" s="301"/>
      <c r="X180" s="301"/>
      <c r="Y180" s="301"/>
      <c r="Z180" s="301"/>
    </row>
    <row r="181">
      <c r="A181" s="301"/>
      <c r="B181" s="301"/>
      <c r="C181" s="301"/>
      <c r="D181" s="301"/>
      <c r="E181" s="301"/>
      <c r="F181" s="301"/>
      <c r="G181" s="301"/>
      <c r="H181" s="301"/>
      <c r="I181" s="301"/>
      <c r="J181" s="301"/>
      <c r="K181" s="301"/>
      <c r="L181" s="301"/>
      <c r="M181" s="301"/>
      <c r="N181" s="301"/>
      <c r="O181" s="301"/>
      <c r="P181" s="301"/>
      <c r="Q181" s="301"/>
      <c r="R181" s="301"/>
      <c r="S181" s="301"/>
      <c r="T181" s="301"/>
      <c r="U181" s="301"/>
      <c r="V181" s="301"/>
      <c r="W181" s="301"/>
      <c r="X181" s="301"/>
      <c r="Y181" s="301"/>
      <c r="Z181" s="301"/>
    </row>
    <row r="182">
      <c r="A182" s="301"/>
      <c r="B182" s="301"/>
      <c r="C182" s="301"/>
      <c r="D182" s="301"/>
      <c r="E182" s="301"/>
      <c r="F182" s="301"/>
      <c r="G182" s="301"/>
      <c r="H182" s="301"/>
      <c r="I182" s="301"/>
      <c r="J182" s="301"/>
      <c r="K182" s="301"/>
      <c r="L182" s="301"/>
      <c r="M182" s="301"/>
      <c r="N182" s="301"/>
      <c r="O182" s="301"/>
      <c r="P182" s="301"/>
      <c r="Q182" s="301"/>
      <c r="R182" s="301"/>
      <c r="S182" s="301"/>
      <c r="T182" s="301"/>
      <c r="U182" s="301"/>
      <c r="V182" s="301"/>
      <c r="W182" s="301"/>
      <c r="X182" s="301"/>
      <c r="Y182" s="301"/>
      <c r="Z182" s="301"/>
    </row>
    <row r="183">
      <c r="A183" s="301"/>
      <c r="B183" s="301"/>
      <c r="C183" s="301"/>
      <c r="D183" s="301"/>
      <c r="E183" s="301"/>
      <c r="F183" s="301"/>
      <c r="G183" s="301"/>
      <c r="H183" s="301"/>
      <c r="I183" s="301"/>
      <c r="J183" s="301"/>
      <c r="K183" s="301"/>
      <c r="L183" s="301"/>
      <c r="M183" s="301"/>
      <c r="N183" s="301"/>
      <c r="O183" s="301"/>
      <c r="P183" s="301"/>
      <c r="Q183" s="301"/>
      <c r="R183" s="301"/>
      <c r="S183" s="301"/>
      <c r="T183" s="301"/>
      <c r="U183" s="301"/>
      <c r="V183" s="301"/>
      <c r="W183" s="301"/>
      <c r="X183" s="301"/>
      <c r="Y183" s="301"/>
      <c r="Z183" s="301"/>
    </row>
    <row r="184">
      <c r="A184" s="301"/>
      <c r="B184" s="301"/>
      <c r="C184" s="301"/>
      <c r="D184" s="301"/>
      <c r="E184" s="301"/>
      <c r="F184" s="301"/>
      <c r="G184" s="301"/>
      <c r="H184" s="301"/>
      <c r="I184" s="301"/>
      <c r="J184" s="301"/>
      <c r="K184" s="301"/>
      <c r="L184" s="301"/>
      <c r="M184" s="301"/>
      <c r="N184" s="301"/>
      <c r="O184" s="301"/>
      <c r="P184" s="301"/>
      <c r="Q184" s="301"/>
      <c r="R184" s="301"/>
      <c r="S184" s="301"/>
      <c r="T184" s="301"/>
      <c r="U184" s="301"/>
      <c r="V184" s="301"/>
      <c r="W184" s="301"/>
      <c r="X184" s="301"/>
      <c r="Y184" s="301"/>
      <c r="Z184" s="301"/>
    </row>
    <row r="185">
      <c r="A185" s="301"/>
      <c r="B185" s="301"/>
      <c r="C185" s="301"/>
      <c r="D185" s="301"/>
      <c r="E185" s="301"/>
      <c r="F185" s="301"/>
      <c r="G185" s="301"/>
      <c r="H185" s="301"/>
      <c r="I185" s="301"/>
      <c r="J185" s="301"/>
      <c r="K185" s="301"/>
      <c r="L185" s="301"/>
      <c r="M185" s="301"/>
      <c r="N185" s="301"/>
      <c r="O185" s="301"/>
      <c r="P185" s="301"/>
      <c r="Q185" s="301"/>
      <c r="R185" s="301"/>
      <c r="S185" s="301"/>
      <c r="T185" s="301"/>
      <c r="U185" s="301"/>
      <c r="V185" s="301"/>
      <c r="W185" s="301"/>
      <c r="X185" s="301"/>
      <c r="Y185" s="301"/>
      <c r="Z185" s="301"/>
    </row>
    <row r="186">
      <c r="A186" s="301"/>
      <c r="B186" s="301"/>
      <c r="C186" s="301"/>
      <c r="D186" s="301"/>
      <c r="E186" s="301"/>
      <c r="F186" s="301"/>
      <c r="G186" s="301"/>
      <c r="H186" s="301"/>
      <c r="I186" s="301"/>
      <c r="J186" s="301"/>
      <c r="K186" s="301"/>
      <c r="L186" s="301"/>
      <c r="M186" s="301"/>
      <c r="N186" s="301"/>
      <c r="O186" s="301"/>
      <c r="P186" s="301"/>
      <c r="Q186" s="301"/>
      <c r="R186" s="301"/>
      <c r="S186" s="301"/>
      <c r="T186" s="301"/>
      <c r="U186" s="301"/>
      <c r="V186" s="301"/>
      <c r="W186" s="301"/>
      <c r="X186" s="301"/>
      <c r="Y186" s="301"/>
      <c r="Z186" s="301"/>
    </row>
    <row r="187">
      <c r="A187" s="301"/>
      <c r="B187" s="301"/>
      <c r="C187" s="301"/>
      <c r="D187" s="301"/>
      <c r="E187" s="301"/>
      <c r="F187" s="301"/>
      <c r="G187" s="301"/>
      <c r="H187" s="301"/>
      <c r="I187" s="301"/>
      <c r="J187" s="301"/>
      <c r="K187" s="301"/>
      <c r="L187" s="301"/>
      <c r="M187" s="301"/>
      <c r="N187" s="301"/>
      <c r="O187" s="301"/>
      <c r="P187" s="301"/>
      <c r="Q187" s="301"/>
      <c r="R187" s="301"/>
      <c r="S187" s="301"/>
      <c r="T187" s="301"/>
      <c r="U187" s="301"/>
      <c r="V187" s="301"/>
      <c r="W187" s="301"/>
      <c r="X187" s="301"/>
      <c r="Y187" s="301"/>
      <c r="Z187" s="301"/>
    </row>
    <row r="188">
      <c r="A188" s="301"/>
      <c r="B188" s="301"/>
      <c r="C188" s="301"/>
      <c r="D188" s="301"/>
      <c r="E188" s="301"/>
      <c r="F188" s="301"/>
      <c r="G188" s="301"/>
      <c r="H188" s="301"/>
      <c r="I188" s="301"/>
      <c r="J188" s="301"/>
      <c r="K188" s="301"/>
      <c r="L188" s="301"/>
      <c r="M188" s="301"/>
      <c r="N188" s="301"/>
      <c r="O188" s="301"/>
      <c r="P188" s="301"/>
      <c r="Q188" s="301"/>
      <c r="R188" s="301"/>
      <c r="S188" s="301"/>
      <c r="T188" s="301"/>
      <c r="U188" s="301"/>
      <c r="V188" s="301"/>
      <c r="W188" s="301"/>
      <c r="X188" s="301"/>
      <c r="Y188" s="301"/>
      <c r="Z188" s="301"/>
    </row>
    <row r="189">
      <c r="A189" s="301"/>
      <c r="B189" s="301"/>
      <c r="C189" s="301"/>
      <c r="D189" s="301"/>
      <c r="E189" s="301"/>
      <c r="F189" s="301"/>
      <c r="G189" s="301"/>
      <c r="H189" s="301"/>
      <c r="I189" s="301"/>
      <c r="J189" s="301"/>
      <c r="K189" s="301"/>
      <c r="L189" s="301"/>
      <c r="M189" s="301"/>
      <c r="N189" s="301"/>
      <c r="O189" s="301"/>
      <c r="P189" s="301"/>
      <c r="Q189" s="301"/>
      <c r="R189" s="301"/>
      <c r="S189" s="301"/>
      <c r="T189" s="301"/>
      <c r="U189" s="301"/>
      <c r="V189" s="301"/>
      <c r="W189" s="301"/>
      <c r="X189" s="301"/>
      <c r="Y189" s="301"/>
      <c r="Z189" s="301"/>
    </row>
    <row r="190">
      <c r="A190" s="301"/>
      <c r="B190" s="301"/>
      <c r="C190" s="301"/>
      <c r="D190" s="301"/>
      <c r="E190" s="301"/>
      <c r="F190" s="301"/>
      <c r="G190" s="301"/>
      <c r="H190" s="301"/>
      <c r="I190" s="301"/>
      <c r="J190" s="301"/>
      <c r="K190" s="301"/>
      <c r="L190" s="301"/>
      <c r="M190" s="301"/>
      <c r="N190" s="301"/>
      <c r="O190" s="301"/>
      <c r="P190" s="301"/>
      <c r="Q190" s="301"/>
      <c r="R190" s="301"/>
      <c r="S190" s="301"/>
      <c r="T190" s="301"/>
      <c r="U190" s="301"/>
      <c r="V190" s="301"/>
      <c r="W190" s="301"/>
      <c r="X190" s="301"/>
      <c r="Y190" s="301"/>
      <c r="Z190" s="301"/>
    </row>
    <row r="191">
      <c r="A191" s="301"/>
      <c r="B191" s="301"/>
      <c r="C191" s="301"/>
      <c r="D191" s="301"/>
      <c r="E191" s="301"/>
      <c r="F191" s="301"/>
      <c r="G191" s="301"/>
      <c r="H191" s="301"/>
      <c r="I191" s="301"/>
      <c r="J191" s="301"/>
      <c r="K191" s="301"/>
      <c r="L191" s="301"/>
      <c r="M191" s="301"/>
      <c r="N191" s="301"/>
      <c r="O191" s="301"/>
      <c r="P191" s="301"/>
      <c r="Q191" s="301"/>
      <c r="R191" s="301"/>
      <c r="S191" s="301"/>
      <c r="T191" s="301"/>
      <c r="U191" s="301"/>
      <c r="V191" s="301"/>
      <c r="W191" s="301"/>
      <c r="X191" s="301"/>
      <c r="Y191" s="301"/>
      <c r="Z191" s="301"/>
    </row>
    <row r="192">
      <c r="A192" s="301"/>
      <c r="B192" s="301"/>
      <c r="C192" s="301"/>
      <c r="D192" s="301"/>
      <c r="E192" s="301"/>
      <c r="F192" s="301"/>
      <c r="G192" s="301"/>
      <c r="H192" s="301"/>
      <c r="I192" s="301"/>
      <c r="J192" s="301"/>
      <c r="K192" s="301"/>
      <c r="L192" s="301"/>
      <c r="M192" s="301"/>
      <c r="N192" s="301"/>
      <c r="O192" s="301"/>
      <c r="P192" s="301"/>
      <c r="Q192" s="301"/>
      <c r="R192" s="301"/>
      <c r="S192" s="301"/>
      <c r="T192" s="301"/>
      <c r="U192" s="301"/>
      <c r="V192" s="301"/>
      <c r="W192" s="301"/>
      <c r="X192" s="301"/>
      <c r="Y192" s="301"/>
      <c r="Z192" s="301"/>
    </row>
    <row r="193">
      <c r="A193" s="301"/>
      <c r="B193" s="301"/>
      <c r="C193" s="301"/>
      <c r="D193" s="301"/>
      <c r="E193" s="301"/>
      <c r="F193" s="301"/>
      <c r="G193" s="301"/>
      <c r="H193" s="301"/>
      <c r="I193" s="301"/>
      <c r="J193" s="301"/>
      <c r="K193" s="301"/>
      <c r="L193" s="301"/>
      <c r="M193" s="301"/>
      <c r="N193" s="301"/>
      <c r="O193" s="301"/>
      <c r="P193" s="301"/>
      <c r="Q193" s="301"/>
      <c r="R193" s="301"/>
      <c r="S193" s="301"/>
      <c r="T193" s="301"/>
      <c r="U193" s="301"/>
      <c r="V193" s="301"/>
      <c r="W193" s="301"/>
      <c r="X193" s="301"/>
      <c r="Y193" s="301"/>
      <c r="Z193" s="301"/>
    </row>
    <row r="194">
      <c r="A194" s="301"/>
      <c r="B194" s="301"/>
      <c r="C194" s="301"/>
      <c r="D194" s="301"/>
      <c r="E194" s="301"/>
      <c r="F194" s="301"/>
      <c r="G194" s="301"/>
      <c r="H194" s="301"/>
      <c r="I194" s="301"/>
      <c r="J194" s="301"/>
      <c r="K194" s="301"/>
      <c r="L194" s="301"/>
      <c r="M194" s="301"/>
      <c r="N194" s="301"/>
      <c r="O194" s="301"/>
      <c r="P194" s="301"/>
      <c r="Q194" s="301"/>
      <c r="R194" s="301"/>
      <c r="S194" s="301"/>
      <c r="T194" s="301"/>
      <c r="U194" s="301"/>
      <c r="V194" s="301"/>
      <c r="W194" s="301"/>
      <c r="X194" s="301"/>
      <c r="Y194" s="301"/>
      <c r="Z194" s="301"/>
    </row>
    <row r="195">
      <c r="A195" s="301"/>
      <c r="B195" s="301"/>
      <c r="C195" s="301"/>
      <c r="D195" s="301"/>
      <c r="E195" s="301"/>
      <c r="F195" s="301"/>
      <c r="G195" s="301"/>
      <c r="H195" s="301"/>
      <c r="I195" s="301"/>
      <c r="J195" s="301"/>
      <c r="K195" s="301"/>
      <c r="L195" s="301"/>
      <c r="M195" s="301"/>
      <c r="N195" s="301"/>
      <c r="O195" s="301"/>
      <c r="P195" s="301"/>
      <c r="Q195" s="301"/>
      <c r="R195" s="301"/>
      <c r="S195" s="301"/>
      <c r="T195" s="301"/>
      <c r="U195" s="301"/>
      <c r="V195" s="301"/>
      <c r="W195" s="301"/>
      <c r="X195" s="301"/>
      <c r="Y195" s="301"/>
      <c r="Z195" s="301"/>
    </row>
    <row r="196">
      <c r="A196" s="301"/>
      <c r="B196" s="301"/>
      <c r="C196" s="301"/>
      <c r="D196" s="301"/>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row>
    <row r="197">
      <c r="A197" s="301"/>
      <c r="B197" s="301"/>
      <c r="C197" s="301"/>
      <c r="D197" s="301"/>
      <c r="E197" s="301"/>
      <c r="F197" s="301"/>
      <c r="G197" s="301"/>
      <c r="H197" s="301"/>
      <c r="I197" s="301"/>
      <c r="J197" s="301"/>
      <c r="K197" s="301"/>
      <c r="L197" s="301"/>
      <c r="M197" s="301"/>
      <c r="N197" s="301"/>
      <c r="O197" s="301"/>
      <c r="P197" s="301"/>
      <c r="Q197" s="301"/>
      <c r="R197" s="301"/>
      <c r="S197" s="301"/>
      <c r="T197" s="301"/>
      <c r="U197" s="301"/>
      <c r="V197" s="301"/>
      <c r="W197" s="301"/>
      <c r="X197" s="301"/>
      <c r="Y197" s="301"/>
      <c r="Z197" s="301"/>
    </row>
    <row r="198">
      <c r="A198" s="301"/>
      <c r="B198" s="301"/>
      <c r="C198" s="301"/>
      <c r="D198" s="301"/>
      <c r="E198" s="301"/>
      <c r="F198" s="301"/>
      <c r="G198" s="301"/>
      <c r="H198" s="301"/>
      <c r="I198" s="301"/>
      <c r="J198" s="301"/>
      <c r="K198" s="301"/>
      <c r="L198" s="301"/>
      <c r="M198" s="301"/>
      <c r="N198" s="301"/>
      <c r="O198" s="301"/>
      <c r="P198" s="301"/>
      <c r="Q198" s="301"/>
      <c r="R198" s="301"/>
      <c r="S198" s="301"/>
      <c r="T198" s="301"/>
      <c r="U198" s="301"/>
      <c r="V198" s="301"/>
      <c r="W198" s="301"/>
      <c r="X198" s="301"/>
      <c r="Y198" s="301"/>
      <c r="Z198" s="301"/>
    </row>
    <row r="199">
      <c r="A199" s="301"/>
      <c r="B199" s="301"/>
      <c r="C199" s="301"/>
      <c r="D199" s="301"/>
      <c r="E199" s="301"/>
      <c r="F199" s="301"/>
      <c r="G199" s="301"/>
      <c r="H199" s="301"/>
      <c r="I199" s="301"/>
      <c r="J199" s="301"/>
      <c r="K199" s="301"/>
      <c r="L199" s="301"/>
      <c r="M199" s="301"/>
      <c r="N199" s="301"/>
      <c r="O199" s="301"/>
      <c r="P199" s="301"/>
      <c r="Q199" s="301"/>
      <c r="R199" s="301"/>
      <c r="S199" s="301"/>
      <c r="T199" s="301"/>
      <c r="U199" s="301"/>
      <c r="V199" s="301"/>
      <c r="W199" s="301"/>
      <c r="X199" s="301"/>
      <c r="Y199" s="301"/>
      <c r="Z199" s="301"/>
    </row>
    <row r="200">
      <c r="A200" s="301"/>
      <c r="B200" s="301"/>
      <c r="C200" s="301"/>
      <c r="D200" s="301"/>
      <c r="E200" s="301"/>
      <c r="F200" s="301"/>
      <c r="G200" s="301"/>
      <c r="H200" s="301"/>
      <c r="I200" s="301"/>
      <c r="J200" s="301"/>
      <c r="K200" s="301"/>
      <c r="L200" s="301"/>
      <c r="M200" s="301"/>
      <c r="N200" s="301"/>
      <c r="O200" s="301"/>
      <c r="P200" s="301"/>
      <c r="Q200" s="301"/>
      <c r="R200" s="301"/>
      <c r="S200" s="301"/>
      <c r="T200" s="301"/>
      <c r="U200" s="301"/>
      <c r="V200" s="301"/>
      <c r="W200" s="301"/>
      <c r="X200" s="301"/>
      <c r="Y200" s="301"/>
      <c r="Z200" s="301"/>
    </row>
    <row r="201">
      <c r="A201" s="301"/>
      <c r="B201" s="301"/>
      <c r="C201" s="301"/>
      <c r="D201" s="301"/>
      <c r="E201" s="301"/>
      <c r="F201" s="301"/>
      <c r="G201" s="301"/>
      <c r="H201" s="301"/>
      <c r="I201" s="301"/>
      <c r="J201" s="301"/>
      <c r="K201" s="301"/>
      <c r="L201" s="301"/>
      <c r="M201" s="301"/>
      <c r="N201" s="301"/>
      <c r="O201" s="301"/>
      <c r="P201" s="301"/>
      <c r="Q201" s="301"/>
      <c r="R201" s="301"/>
      <c r="S201" s="301"/>
      <c r="T201" s="301"/>
      <c r="U201" s="301"/>
      <c r="V201" s="301"/>
      <c r="W201" s="301"/>
      <c r="X201" s="301"/>
      <c r="Y201" s="301"/>
      <c r="Z201" s="301"/>
    </row>
    <row r="202">
      <c r="A202" s="301"/>
      <c r="B202" s="301"/>
      <c r="C202" s="301"/>
      <c r="D202" s="301"/>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row>
    <row r="203">
      <c r="A203" s="301"/>
      <c r="B203" s="301"/>
      <c r="C203" s="301"/>
      <c r="D203" s="301"/>
      <c r="E203" s="301"/>
      <c r="F203" s="301"/>
      <c r="G203" s="301"/>
      <c r="H203" s="301"/>
      <c r="I203" s="301"/>
      <c r="J203" s="301"/>
      <c r="K203" s="301"/>
      <c r="L203" s="301"/>
      <c r="M203" s="301"/>
      <c r="N203" s="301"/>
      <c r="O203" s="301"/>
      <c r="P203" s="301"/>
      <c r="Q203" s="301"/>
      <c r="R203" s="301"/>
      <c r="S203" s="301"/>
      <c r="T203" s="301"/>
      <c r="U203" s="301"/>
      <c r="V203" s="301"/>
      <c r="W203" s="301"/>
      <c r="X203" s="301"/>
      <c r="Y203" s="301"/>
      <c r="Z203" s="301"/>
    </row>
    <row r="204">
      <c r="A204" s="301"/>
      <c r="B204" s="301"/>
      <c r="C204" s="301"/>
      <c r="D204" s="301"/>
      <c r="E204" s="301"/>
      <c r="F204" s="301"/>
      <c r="G204" s="301"/>
      <c r="H204" s="301"/>
      <c r="I204" s="301"/>
      <c r="J204" s="301"/>
      <c r="K204" s="301"/>
      <c r="L204" s="301"/>
      <c r="M204" s="301"/>
      <c r="N204" s="301"/>
      <c r="O204" s="301"/>
      <c r="P204" s="301"/>
      <c r="Q204" s="301"/>
      <c r="R204" s="301"/>
      <c r="S204" s="301"/>
      <c r="T204" s="301"/>
      <c r="U204" s="301"/>
      <c r="V204" s="301"/>
      <c r="W204" s="301"/>
      <c r="X204" s="301"/>
      <c r="Y204" s="301"/>
      <c r="Z204" s="301"/>
    </row>
    <row r="205">
      <c r="A205" s="301"/>
      <c r="B205" s="301"/>
      <c r="C205" s="301"/>
      <c r="D205" s="301"/>
      <c r="E205" s="301"/>
      <c r="F205" s="301"/>
      <c r="G205" s="301"/>
      <c r="H205" s="301"/>
      <c r="I205" s="301"/>
      <c r="J205" s="301"/>
      <c r="K205" s="301"/>
      <c r="L205" s="301"/>
      <c r="M205" s="301"/>
      <c r="N205" s="301"/>
      <c r="O205" s="301"/>
      <c r="P205" s="301"/>
      <c r="Q205" s="301"/>
      <c r="R205" s="301"/>
      <c r="S205" s="301"/>
      <c r="T205" s="301"/>
      <c r="U205" s="301"/>
      <c r="V205" s="301"/>
      <c r="W205" s="301"/>
      <c r="X205" s="301"/>
      <c r="Y205" s="301"/>
      <c r="Z205" s="301"/>
    </row>
    <row r="206">
      <c r="A206" s="301"/>
      <c r="B206" s="301"/>
      <c r="C206" s="301"/>
      <c r="D206" s="301"/>
      <c r="E206" s="301"/>
      <c r="F206" s="301"/>
      <c r="G206" s="301"/>
      <c r="H206" s="301"/>
      <c r="I206" s="301"/>
      <c r="J206" s="301"/>
      <c r="K206" s="301"/>
      <c r="L206" s="301"/>
      <c r="M206" s="301"/>
      <c r="N206" s="301"/>
      <c r="O206" s="301"/>
      <c r="P206" s="301"/>
      <c r="Q206" s="301"/>
      <c r="R206" s="301"/>
      <c r="S206" s="301"/>
      <c r="T206" s="301"/>
      <c r="U206" s="301"/>
      <c r="V206" s="301"/>
      <c r="W206" s="301"/>
      <c r="X206" s="301"/>
      <c r="Y206" s="301"/>
      <c r="Z206" s="301"/>
    </row>
    <row r="207">
      <c r="A207" s="301"/>
      <c r="B207" s="301"/>
      <c r="C207" s="301"/>
      <c r="D207" s="301"/>
      <c r="E207" s="301"/>
      <c r="F207" s="301"/>
      <c r="G207" s="301"/>
      <c r="H207" s="301"/>
      <c r="I207" s="301"/>
      <c r="J207" s="301"/>
      <c r="K207" s="301"/>
      <c r="L207" s="301"/>
      <c r="M207" s="301"/>
      <c r="N207" s="301"/>
      <c r="O207" s="301"/>
      <c r="P207" s="301"/>
      <c r="Q207" s="301"/>
      <c r="R207" s="301"/>
      <c r="S207" s="301"/>
      <c r="T207" s="301"/>
      <c r="U207" s="301"/>
      <c r="V207" s="301"/>
      <c r="W207" s="301"/>
      <c r="X207" s="301"/>
      <c r="Y207" s="301"/>
      <c r="Z207" s="301"/>
    </row>
    <row r="208">
      <c r="A208" s="301"/>
      <c r="B208" s="301"/>
      <c r="C208" s="301"/>
      <c r="D208" s="301"/>
      <c r="E208" s="301"/>
      <c r="F208" s="301"/>
      <c r="G208" s="301"/>
      <c r="H208" s="301"/>
      <c r="I208" s="301"/>
      <c r="J208" s="301"/>
      <c r="K208" s="301"/>
      <c r="L208" s="301"/>
      <c r="M208" s="301"/>
      <c r="N208" s="301"/>
      <c r="O208" s="301"/>
      <c r="P208" s="301"/>
      <c r="Q208" s="301"/>
      <c r="R208" s="301"/>
      <c r="S208" s="301"/>
      <c r="T208" s="301"/>
      <c r="U208" s="301"/>
      <c r="V208" s="301"/>
      <c r="W208" s="301"/>
      <c r="X208" s="301"/>
      <c r="Y208" s="301"/>
      <c r="Z208" s="301"/>
    </row>
    <row r="209">
      <c r="A209" s="301"/>
      <c r="B209" s="301"/>
      <c r="C209" s="301"/>
      <c r="D209" s="301"/>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row>
    <row r="210">
      <c r="A210" s="301"/>
      <c r="B210" s="301"/>
      <c r="C210" s="301"/>
      <c r="D210" s="301"/>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row>
    <row r="211">
      <c r="A211" s="301"/>
      <c r="B211" s="301"/>
      <c r="C211" s="301"/>
      <c r="D211" s="301"/>
      <c r="E211" s="301"/>
      <c r="F211" s="301"/>
      <c r="G211" s="301"/>
      <c r="H211" s="301"/>
      <c r="I211" s="301"/>
      <c r="J211" s="301"/>
      <c r="K211" s="301"/>
      <c r="L211" s="301"/>
      <c r="M211" s="301"/>
      <c r="N211" s="301"/>
      <c r="O211" s="301"/>
      <c r="P211" s="301"/>
      <c r="Q211" s="301"/>
      <c r="R211" s="301"/>
      <c r="S211" s="301"/>
      <c r="T211" s="301"/>
      <c r="U211" s="301"/>
      <c r="V211" s="301"/>
      <c r="W211" s="301"/>
      <c r="X211" s="301"/>
      <c r="Y211" s="301"/>
      <c r="Z211" s="301"/>
    </row>
    <row r="212">
      <c r="A212" s="301"/>
      <c r="B212" s="301"/>
      <c r="C212" s="301"/>
      <c r="D212" s="301"/>
      <c r="E212" s="301"/>
      <c r="F212" s="301"/>
      <c r="G212" s="301"/>
      <c r="H212" s="301"/>
      <c r="I212" s="301"/>
      <c r="J212" s="301"/>
      <c r="K212" s="301"/>
      <c r="L212" s="301"/>
      <c r="M212" s="301"/>
      <c r="N212" s="301"/>
      <c r="O212" s="301"/>
      <c r="P212" s="301"/>
      <c r="Q212" s="301"/>
      <c r="R212" s="301"/>
      <c r="S212" s="301"/>
      <c r="T212" s="301"/>
      <c r="U212" s="301"/>
      <c r="V212" s="301"/>
      <c r="W212" s="301"/>
      <c r="X212" s="301"/>
      <c r="Y212" s="301"/>
      <c r="Z212" s="301"/>
    </row>
    <row r="213">
      <c r="A213" s="301"/>
      <c r="B213" s="301"/>
      <c r="C213" s="301"/>
      <c r="D213" s="301"/>
      <c r="E213" s="301"/>
      <c r="F213" s="301"/>
      <c r="G213" s="301"/>
      <c r="H213" s="301"/>
      <c r="I213" s="301"/>
      <c r="J213" s="301"/>
      <c r="K213" s="301"/>
      <c r="L213" s="301"/>
      <c r="M213" s="301"/>
      <c r="N213" s="301"/>
      <c r="O213" s="301"/>
      <c r="P213" s="301"/>
      <c r="Q213" s="301"/>
      <c r="R213" s="301"/>
      <c r="S213" s="301"/>
      <c r="T213" s="301"/>
      <c r="U213" s="301"/>
      <c r="V213" s="301"/>
      <c r="W213" s="301"/>
      <c r="X213" s="301"/>
      <c r="Y213" s="301"/>
      <c r="Z213" s="301"/>
    </row>
    <row r="214">
      <c r="A214" s="301"/>
      <c r="B214" s="301"/>
      <c r="C214" s="301"/>
      <c r="D214" s="301"/>
      <c r="E214" s="301"/>
      <c r="F214" s="301"/>
      <c r="G214" s="301"/>
      <c r="H214" s="301"/>
      <c r="I214" s="301"/>
      <c r="J214" s="301"/>
      <c r="K214" s="301"/>
      <c r="L214" s="301"/>
      <c r="M214" s="301"/>
      <c r="N214" s="301"/>
      <c r="O214" s="301"/>
      <c r="P214" s="301"/>
      <c r="Q214" s="301"/>
      <c r="R214" s="301"/>
      <c r="S214" s="301"/>
      <c r="T214" s="301"/>
      <c r="U214" s="301"/>
      <c r="V214" s="301"/>
      <c r="W214" s="301"/>
      <c r="X214" s="301"/>
      <c r="Y214" s="301"/>
      <c r="Z214" s="301"/>
    </row>
    <row r="215">
      <c r="A215" s="301"/>
      <c r="B215" s="301"/>
      <c r="C215" s="301"/>
      <c r="D215" s="301"/>
      <c r="E215" s="301"/>
      <c r="F215" s="301"/>
      <c r="G215" s="301"/>
      <c r="H215" s="301"/>
      <c r="I215" s="301"/>
      <c r="J215" s="301"/>
      <c r="K215" s="301"/>
      <c r="L215" s="301"/>
      <c r="M215" s="301"/>
      <c r="N215" s="301"/>
      <c r="O215" s="301"/>
      <c r="P215" s="301"/>
      <c r="Q215" s="301"/>
      <c r="R215" s="301"/>
      <c r="S215" s="301"/>
      <c r="T215" s="301"/>
      <c r="U215" s="301"/>
      <c r="V215" s="301"/>
      <c r="W215" s="301"/>
      <c r="X215" s="301"/>
      <c r="Y215" s="301"/>
      <c r="Z215" s="301"/>
    </row>
    <row r="216">
      <c r="A216" s="301"/>
      <c r="B216" s="301"/>
      <c r="C216" s="301"/>
      <c r="D216" s="301"/>
      <c r="E216" s="301"/>
      <c r="F216" s="301"/>
      <c r="G216" s="301"/>
      <c r="H216" s="301"/>
      <c r="I216" s="301"/>
      <c r="J216" s="301"/>
      <c r="K216" s="301"/>
      <c r="L216" s="301"/>
      <c r="M216" s="301"/>
      <c r="N216" s="301"/>
      <c r="O216" s="301"/>
      <c r="P216" s="301"/>
      <c r="Q216" s="301"/>
      <c r="R216" s="301"/>
      <c r="S216" s="301"/>
      <c r="T216" s="301"/>
      <c r="U216" s="301"/>
      <c r="V216" s="301"/>
      <c r="W216" s="301"/>
      <c r="X216" s="301"/>
      <c r="Y216" s="301"/>
      <c r="Z216" s="301"/>
    </row>
    <row r="217">
      <c r="A217" s="301"/>
      <c r="B217" s="301"/>
      <c r="C217" s="301"/>
      <c r="D217" s="301"/>
      <c r="E217" s="301"/>
      <c r="F217" s="301"/>
      <c r="G217" s="301"/>
      <c r="H217" s="301"/>
      <c r="I217" s="301"/>
      <c r="J217" s="301"/>
      <c r="K217" s="301"/>
      <c r="L217" s="301"/>
      <c r="M217" s="301"/>
      <c r="N217" s="301"/>
      <c r="O217" s="301"/>
      <c r="P217" s="301"/>
      <c r="Q217" s="301"/>
      <c r="R217" s="301"/>
      <c r="S217" s="301"/>
      <c r="T217" s="301"/>
      <c r="U217" s="301"/>
      <c r="V217" s="301"/>
      <c r="W217" s="301"/>
      <c r="X217" s="301"/>
      <c r="Y217" s="301"/>
      <c r="Z217" s="301"/>
    </row>
    <row r="218">
      <c r="A218" s="301"/>
      <c r="B218" s="301"/>
      <c r="C218" s="301"/>
      <c r="D218" s="301"/>
      <c r="E218" s="301"/>
      <c r="F218" s="301"/>
      <c r="G218" s="301"/>
      <c r="H218" s="301"/>
      <c r="I218" s="301"/>
      <c r="J218" s="301"/>
      <c r="K218" s="301"/>
      <c r="L218" s="301"/>
      <c r="M218" s="301"/>
      <c r="N218" s="301"/>
      <c r="O218" s="301"/>
      <c r="P218" s="301"/>
      <c r="Q218" s="301"/>
      <c r="R218" s="301"/>
      <c r="S218" s="301"/>
      <c r="T218" s="301"/>
      <c r="U218" s="301"/>
      <c r="V218" s="301"/>
      <c r="W218" s="301"/>
      <c r="X218" s="301"/>
      <c r="Y218" s="301"/>
      <c r="Z218" s="301"/>
    </row>
    <row r="219">
      <c r="A219" s="301"/>
      <c r="B219" s="301"/>
      <c r="C219" s="301"/>
      <c r="D219" s="301"/>
      <c r="E219" s="301"/>
      <c r="F219" s="301"/>
      <c r="G219" s="301"/>
      <c r="H219" s="301"/>
      <c r="I219" s="301"/>
      <c r="J219" s="301"/>
      <c r="K219" s="301"/>
      <c r="L219" s="301"/>
      <c r="M219" s="301"/>
      <c r="N219" s="301"/>
      <c r="O219" s="301"/>
      <c r="P219" s="301"/>
      <c r="Q219" s="301"/>
      <c r="R219" s="301"/>
      <c r="S219" s="301"/>
      <c r="T219" s="301"/>
      <c r="U219" s="301"/>
      <c r="V219" s="301"/>
      <c r="W219" s="301"/>
      <c r="X219" s="301"/>
      <c r="Y219" s="301"/>
      <c r="Z219" s="301"/>
    </row>
    <row r="220">
      <c r="A220" s="301"/>
      <c r="B220" s="301"/>
      <c r="C220" s="301"/>
      <c r="D220" s="301"/>
      <c r="E220" s="301"/>
      <c r="F220" s="301"/>
      <c r="G220" s="301"/>
      <c r="H220" s="301"/>
      <c r="I220" s="301"/>
      <c r="J220" s="301"/>
      <c r="K220" s="301"/>
      <c r="L220" s="301"/>
      <c r="M220" s="301"/>
      <c r="N220" s="301"/>
      <c r="O220" s="301"/>
      <c r="P220" s="301"/>
      <c r="Q220" s="301"/>
      <c r="R220" s="301"/>
      <c r="S220" s="301"/>
      <c r="T220" s="301"/>
      <c r="U220" s="301"/>
      <c r="V220" s="301"/>
      <c r="W220" s="301"/>
      <c r="X220" s="301"/>
      <c r="Y220" s="301"/>
      <c r="Z220" s="301"/>
    </row>
    <row r="221">
      <c r="A221" s="301"/>
      <c r="B221" s="301"/>
      <c r="C221" s="301"/>
      <c r="D221" s="301"/>
      <c r="E221" s="301"/>
      <c r="F221" s="301"/>
      <c r="G221" s="301"/>
      <c r="H221" s="301"/>
      <c r="I221" s="301"/>
      <c r="J221" s="301"/>
      <c r="K221" s="301"/>
      <c r="L221" s="301"/>
      <c r="M221" s="301"/>
      <c r="N221" s="301"/>
      <c r="O221" s="301"/>
      <c r="P221" s="301"/>
      <c r="Q221" s="301"/>
      <c r="R221" s="301"/>
      <c r="S221" s="301"/>
      <c r="T221" s="301"/>
      <c r="U221" s="301"/>
      <c r="V221" s="301"/>
      <c r="W221" s="301"/>
      <c r="X221" s="301"/>
      <c r="Y221" s="301"/>
      <c r="Z221" s="301"/>
    </row>
    <row r="222">
      <c r="A222" s="301"/>
      <c r="B222" s="301"/>
      <c r="C222" s="301"/>
      <c r="D222" s="301"/>
      <c r="E222" s="301"/>
      <c r="F222" s="301"/>
      <c r="G222" s="301"/>
      <c r="H222" s="301"/>
      <c r="I222" s="301"/>
      <c r="J222" s="301"/>
      <c r="K222" s="301"/>
      <c r="L222" s="301"/>
      <c r="M222" s="301"/>
      <c r="N222" s="301"/>
      <c r="O222" s="301"/>
      <c r="P222" s="301"/>
      <c r="Q222" s="301"/>
      <c r="R222" s="301"/>
      <c r="S222" s="301"/>
      <c r="T222" s="301"/>
      <c r="U222" s="301"/>
      <c r="V222" s="301"/>
      <c r="W222" s="301"/>
      <c r="X222" s="301"/>
      <c r="Y222" s="301"/>
      <c r="Z222" s="301"/>
    </row>
    <row r="223">
      <c r="A223" s="301"/>
      <c r="B223" s="301"/>
      <c r="C223" s="301"/>
      <c r="D223" s="301"/>
      <c r="E223" s="301"/>
      <c r="F223" s="301"/>
      <c r="G223" s="301"/>
      <c r="H223" s="301"/>
      <c r="I223" s="301"/>
      <c r="J223" s="301"/>
      <c r="K223" s="301"/>
      <c r="L223" s="301"/>
      <c r="M223" s="301"/>
      <c r="N223" s="301"/>
      <c r="O223" s="301"/>
      <c r="P223" s="301"/>
      <c r="Q223" s="301"/>
      <c r="R223" s="301"/>
      <c r="S223" s="301"/>
      <c r="T223" s="301"/>
      <c r="U223" s="301"/>
      <c r="V223" s="301"/>
      <c r="W223" s="301"/>
      <c r="X223" s="301"/>
      <c r="Y223" s="301"/>
      <c r="Z223" s="301"/>
    </row>
    <row r="224">
      <c r="A224" s="301"/>
      <c r="B224" s="301"/>
      <c r="C224" s="301"/>
      <c r="D224" s="301"/>
      <c r="E224" s="301"/>
      <c r="F224" s="301"/>
      <c r="G224" s="301"/>
      <c r="H224" s="301"/>
      <c r="I224" s="301"/>
      <c r="J224" s="301"/>
      <c r="K224" s="301"/>
      <c r="L224" s="301"/>
      <c r="M224" s="301"/>
      <c r="N224" s="301"/>
      <c r="O224" s="301"/>
      <c r="P224" s="301"/>
      <c r="Q224" s="301"/>
      <c r="R224" s="301"/>
      <c r="S224" s="301"/>
      <c r="T224" s="301"/>
      <c r="U224" s="301"/>
      <c r="V224" s="301"/>
      <c r="W224" s="301"/>
      <c r="X224" s="301"/>
      <c r="Y224" s="301"/>
      <c r="Z224" s="301"/>
    </row>
    <row r="225">
      <c r="A225" s="301"/>
      <c r="B225" s="301"/>
      <c r="C225" s="301"/>
      <c r="D225" s="301"/>
      <c r="E225" s="301"/>
      <c r="F225" s="301"/>
      <c r="G225" s="301"/>
      <c r="H225" s="301"/>
      <c r="I225" s="301"/>
      <c r="J225" s="301"/>
      <c r="K225" s="301"/>
      <c r="L225" s="301"/>
      <c r="M225" s="301"/>
      <c r="N225" s="301"/>
      <c r="O225" s="301"/>
      <c r="P225" s="301"/>
      <c r="Q225" s="301"/>
      <c r="R225" s="301"/>
      <c r="S225" s="301"/>
      <c r="T225" s="301"/>
      <c r="U225" s="301"/>
      <c r="V225" s="301"/>
      <c r="W225" s="301"/>
      <c r="X225" s="301"/>
      <c r="Y225" s="301"/>
      <c r="Z225" s="301"/>
    </row>
    <row r="226">
      <c r="A226" s="301"/>
      <c r="B226" s="301"/>
      <c r="C226" s="301"/>
      <c r="D226" s="301"/>
      <c r="E226" s="301"/>
      <c r="F226" s="301"/>
      <c r="G226" s="301"/>
      <c r="H226" s="301"/>
      <c r="I226" s="301"/>
      <c r="J226" s="301"/>
      <c r="K226" s="301"/>
      <c r="L226" s="301"/>
      <c r="M226" s="301"/>
      <c r="N226" s="301"/>
      <c r="O226" s="301"/>
      <c r="P226" s="301"/>
      <c r="Q226" s="301"/>
      <c r="R226" s="301"/>
      <c r="S226" s="301"/>
      <c r="T226" s="301"/>
      <c r="U226" s="301"/>
      <c r="V226" s="301"/>
      <c r="W226" s="301"/>
      <c r="X226" s="301"/>
      <c r="Y226" s="301"/>
      <c r="Z226" s="301"/>
    </row>
    <row r="227">
      <c r="A227" s="301"/>
      <c r="B227" s="301"/>
      <c r="C227" s="301"/>
      <c r="D227" s="301"/>
      <c r="E227" s="301"/>
      <c r="F227" s="301"/>
      <c r="G227" s="301"/>
      <c r="H227" s="301"/>
      <c r="I227" s="301"/>
      <c r="J227" s="301"/>
      <c r="K227" s="301"/>
      <c r="L227" s="301"/>
      <c r="M227" s="301"/>
      <c r="N227" s="301"/>
      <c r="O227" s="301"/>
      <c r="P227" s="301"/>
      <c r="Q227" s="301"/>
      <c r="R227" s="301"/>
      <c r="S227" s="301"/>
      <c r="T227" s="301"/>
      <c r="U227" s="301"/>
      <c r="V227" s="301"/>
      <c r="W227" s="301"/>
      <c r="X227" s="301"/>
      <c r="Y227" s="301"/>
      <c r="Z227" s="301"/>
    </row>
    <row r="228">
      <c r="A228" s="301"/>
      <c r="B228" s="301"/>
      <c r="C228" s="301"/>
      <c r="D228" s="301"/>
      <c r="E228" s="301"/>
      <c r="F228" s="301"/>
      <c r="G228" s="301"/>
      <c r="H228" s="301"/>
      <c r="I228" s="301"/>
      <c r="J228" s="301"/>
      <c r="K228" s="301"/>
      <c r="L228" s="301"/>
      <c r="M228" s="301"/>
      <c r="N228" s="301"/>
      <c r="O228" s="301"/>
      <c r="P228" s="301"/>
      <c r="Q228" s="301"/>
      <c r="R228" s="301"/>
      <c r="S228" s="301"/>
      <c r="T228" s="301"/>
      <c r="U228" s="301"/>
      <c r="V228" s="301"/>
      <c r="W228" s="301"/>
      <c r="X228" s="301"/>
      <c r="Y228" s="301"/>
      <c r="Z228" s="301"/>
    </row>
    <row r="229">
      <c r="A229" s="301"/>
      <c r="B229" s="301"/>
      <c r="C229" s="301"/>
      <c r="D229" s="301"/>
      <c r="E229" s="301"/>
      <c r="F229" s="301"/>
      <c r="G229" s="301"/>
      <c r="H229" s="301"/>
      <c r="I229" s="301"/>
      <c r="J229" s="301"/>
      <c r="K229" s="301"/>
      <c r="L229" s="301"/>
      <c r="M229" s="301"/>
      <c r="N229" s="301"/>
      <c r="O229" s="301"/>
      <c r="P229" s="301"/>
      <c r="Q229" s="301"/>
      <c r="R229" s="301"/>
      <c r="S229" s="301"/>
      <c r="T229" s="301"/>
      <c r="U229" s="301"/>
      <c r="V229" s="301"/>
      <c r="W229" s="301"/>
      <c r="X229" s="301"/>
      <c r="Y229" s="301"/>
      <c r="Z229" s="301"/>
    </row>
    <row r="230">
      <c r="A230" s="301"/>
      <c r="B230" s="301"/>
      <c r="C230" s="301"/>
      <c r="D230" s="301"/>
      <c r="E230" s="301"/>
      <c r="F230" s="301"/>
      <c r="G230" s="301"/>
      <c r="H230" s="301"/>
      <c r="I230" s="301"/>
      <c r="J230" s="301"/>
      <c r="K230" s="301"/>
      <c r="L230" s="301"/>
      <c r="M230" s="301"/>
      <c r="N230" s="301"/>
      <c r="O230" s="301"/>
      <c r="P230" s="301"/>
      <c r="Q230" s="301"/>
      <c r="R230" s="301"/>
      <c r="S230" s="301"/>
      <c r="T230" s="301"/>
      <c r="U230" s="301"/>
      <c r="V230" s="301"/>
      <c r="W230" s="301"/>
      <c r="X230" s="301"/>
      <c r="Y230" s="301"/>
      <c r="Z230" s="301"/>
    </row>
    <row r="231">
      <c r="A231" s="301"/>
      <c r="B231" s="301"/>
      <c r="C231" s="301"/>
      <c r="D231" s="301"/>
      <c r="E231" s="301"/>
      <c r="F231" s="301"/>
      <c r="G231" s="301"/>
      <c r="H231" s="301"/>
      <c r="I231" s="301"/>
      <c r="J231" s="301"/>
      <c r="K231" s="301"/>
      <c r="L231" s="301"/>
      <c r="M231" s="301"/>
      <c r="N231" s="301"/>
      <c r="O231" s="301"/>
      <c r="P231" s="301"/>
      <c r="Q231" s="301"/>
      <c r="R231" s="301"/>
      <c r="S231" s="301"/>
      <c r="T231" s="301"/>
      <c r="U231" s="301"/>
      <c r="V231" s="301"/>
      <c r="W231" s="301"/>
      <c r="X231" s="301"/>
      <c r="Y231" s="301"/>
      <c r="Z231" s="301"/>
    </row>
    <row r="232">
      <c r="A232" s="301"/>
      <c r="B232" s="301"/>
      <c r="C232" s="301"/>
      <c r="D232" s="301"/>
      <c r="E232" s="301"/>
      <c r="F232" s="301"/>
      <c r="G232" s="301"/>
      <c r="H232" s="301"/>
      <c r="I232" s="301"/>
      <c r="J232" s="301"/>
      <c r="K232" s="301"/>
      <c r="L232" s="301"/>
      <c r="M232" s="301"/>
      <c r="N232" s="301"/>
      <c r="O232" s="301"/>
      <c r="P232" s="301"/>
      <c r="Q232" s="301"/>
      <c r="R232" s="301"/>
      <c r="S232" s="301"/>
      <c r="T232" s="301"/>
      <c r="U232" s="301"/>
      <c r="V232" s="301"/>
      <c r="W232" s="301"/>
      <c r="X232" s="301"/>
      <c r="Y232" s="301"/>
      <c r="Z232" s="301"/>
    </row>
    <row r="233">
      <c r="A233" s="301"/>
      <c r="B233" s="301"/>
      <c r="C233" s="301"/>
      <c r="D233" s="301"/>
      <c r="E233" s="301"/>
      <c r="F233" s="301"/>
      <c r="G233" s="301"/>
      <c r="H233" s="301"/>
      <c r="I233" s="301"/>
      <c r="J233" s="301"/>
      <c r="K233" s="301"/>
      <c r="L233" s="301"/>
      <c r="M233" s="301"/>
      <c r="N233" s="301"/>
      <c r="O233" s="301"/>
      <c r="P233" s="301"/>
      <c r="Q233" s="301"/>
      <c r="R233" s="301"/>
      <c r="S233" s="301"/>
      <c r="T233" s="301"/>
      <c r="U233" s="301"/>
      <c r="V233" s="301"/>
      <c r="W233" s="301"/>
      <c r="X233" s="301"/>
      <c r="Y233" s="301"/>
      <c r="Z233" s="301"/>
    </row>
    <row r="234">
      <c r="A234" s="301"/>
      <c r="B234" s="301"/>
      <c r="C234" s="301"/>
      <c r="D234" s="301"/>
      <c r="E234" s="301"/>
      <c r="F234" s="301"/>
      <c r="G234" s="301"/>
      <c r="H234" s="301"/>
      <c r="I234" s="301"/>
      <c r="J234" s="301"/>
      <c r="K234" s="301"/>
      <c r="L234" s="301"/>
      <c r="M234" s="301"/>
      <c r="N234" s="301"/>
      <c r="O234" s="301"/>
      <c r="P234" s="301"/>
      <c r="Q234" s="301"/>
      <c r="R234" s="301"/>
      <c r="S234" s="301"/>
      <c r="T234" s="301"/>
      <c r="U234" s="301"/>
      <c r="V234" s="301"/>
      <c r="W234" s="301"/>
      <c r="X234" s="301"/>
      <c r="Y234" s="301"/>
      <c r="Z234" s="301"/>
    </row>
    <row r="235">
      <c r="A235" s="301"/>
      <c r="B235" s="301"/>
      <c r="C235" s="301"/>
      <c r="D235" s="301"/>
      <c r="E235" s="301"/>
      <c r="F235" s="301"/>
      <c r="G235" s="301"/>
      <c r="H235" s="301"/>
      <c r="I235" s="301"/>
      <c r="J235" s="301"/>
      <c r="K235" s="301"/>
      <c r="L235" s="301"/>
      <c r="M235" s="301"/>
      <c r="N235" s="301"/>
      <c r="O235" s="301"/>
      <c r="P235" s="301"/>
      <c r="Q235" s="301"/>
      <c r="R235" s="301"/>
      <c r="S235" s="301"/>
      <c r="T235" s="301"/>
      <c r="U235" s="301"/>
      <c r="V235" s="301"/>
      <c r="W235" s="301"/>
      <c r="X235" s="301"/>
      <c r="Y235" s="301"/>
      <c r="Z235" s="301"/>
    </row>
    <row r="236">
      <c r="A236" s="301"/>
      <c r="B236" s="301"/>
      <c r="C236" s="301"/>
      <c r="D236" s="301"/>
      <c r="E236" s="301"/>
      <c r="F236" s="301"/>
      <c r="G236" s="301"/>
      <c r="H236" s="301"/>
      <c r="I236" s="301"/>
      <c r="J236" s="301"/>
      <c r="K236" s="301"/>
      <c r="L236" s="301"/>
      <c r="M236" s="301"/>
      <c r="N236" s="301"/>
      <c r="O236" s="301"/>
      <c r="P236" s="301"/>
      <c r="Q236" s="301"/>
      <c r="R236" s="301"/>
      <c r="S236" s="301"/>
      <c r="T236" s="301"/>
      <c r="U236" s="301"/>
      <c r="V236" s="301"/>
      <c r="W236" s="301"/>
      <c r="X236" s="301"/>
      <c r="Y236" s="301"/>
      <c r="Z236" s="301"/>
    </row>
    <row r="237">
      <c r="A237" s="301"/>
      <c r="B237" s="301"/>
      <c r="C237" s="301"/>
      <c r="D237" s="301"/>
      <c r="E237" s="301"/>
      <c r="F237" s="301"/>
      <c r="G237" s="301"/>
      <c r="H237" s="301"/>
      <c r="I237" s="301"/>
      <c r="J237" s="301"/>
      <c r="K237" s="301"/>
      <c r="L237" s="301"/>
      <c r="M237" s="301"/>
      <c r="N237" s="301"/>
      <c r="O237" s="301"/>
      <c r="P237" s="301"/>
      <c r="Q237" s="301"/>
      <c r="R237" s="301"/>
      <c r="S237" s="301"/>
      <c r="T237" s="301"/>
      <c r="U237" s="301"/>
      <c r="V237" s="301"/>
      <c r="W237" s="301"/>
      <c r="X237" s="301"/>
      <c r="Y237" s="301"/>
      <c r="Z237" s="301"/>
    </row>
    <row r="238">
      <c r="A238" s="301"/>
      <c r="B238" s="301"/>
      <c r="C238" s="301"/>
      <c r="D238" s="301"/>
      <c r="E238" s="301"/>
      <c r="F238" s="301"/>
      <c r="G238" s="301"/>
      <c r="H238" s="301"/>
      <c r="I238" s="301"/>
      <c r="J238" s="301"/>
      <c r="K238" s="301"/>
      <c r="L238" s="301"/>
      <c r="M238" s="301"/>
      <c r="N238" s="301"/>
      <c r="O238" s="301"/>
      <c r="P238" s="301"/>
      <c r="Q238" s="301"/>
      <c r="R238" s="301"/>
      <c r="S238" s="301"/>
      <c r="T238" s="301"/>
      <c r="U238" s="301"/>
      <c r="V238" s="301"/>
      <c r="W238" s="301"/>
      <c r="X238" s="301"/>
      <c r="Y238" s="301"/>
      <c r="Z238" s="301"/>
    </row>
    <row r="239">
      <c r="A239" s="301"/>
      <c r="B239" s="301"/>
      <c r="C239" s="301"/>
      <c r="D239" s="301"/>
      <c r="E239" s="301"/>
      <c r="F239" s="301"/>
      <c r="G239" s="301"/>
      <c r="H239" s="301"/>
      <c r="I239" s="301"/>
      <c r="J239" s="301"/>
      <c r="K239" s="301"/>
      <c r="L239" s="301"/>
      <c r="M239" s="301"/>
      <c r="N239" s="301"/>
      <c r="O239" s="301"/>
      <c r="P239" s="301"/>
      <c r="Q239" s="301"/>
      <c r="R239" s="301"/>
      <c r="S239" s="301"/>
      <c r="T239" s="301"/>
      <c r="U239" s="301"/>
      <c r="V239" s="301"/>
      <c r="W239" s="301"/>
      <c r="X239" s="301"/>
      <c r="Y239" s="301"/>
      <c r="Z239" s="301"/>
    </row>
    <row r="240">
      <c r="A240" s="301"/>
      <c r="B240" s="301"/>
      <c r="C240" s="301"/>
      <c r="D240" s="301"/>
      <c r="E240" s="301"/>
      <c r="F240" s="301"/>
      <c r="G240" s="301"/>
      <c r="H240" s="301"/>
      <c r="I240" s="301"/>
      <c r="J240" s="301"/>
      <c r="K240" s="301"/>
      <c r="L240" s="301"/>
      <c r="M240" s="301"/>
      <c r="N240" s="301"/>
      <c r="O240" s="301"/>
      <c r="P240" s="301"/>
      <c r="Q240" s="301"/>
      <c r="R240" s="301"/>
      <c r="S240" s="301"/>
      <c r="T240" s="301"/>
      <c r="U240" s="301"/>
      <c r="V240" s="301"/>
      <c r="W240" s="301"/>
      <c r="X240" s="301"/>
      <c r="Y240" s="301"/>
      <c r="Z240" s="301"/>
    </row>
    <row r="241">
      <c r="A241" s="301"/>
      <c r="B241" s="301"/>
      <c r="C241" s="301"/>
      <c r="D241" s="301"/>
      <c r="E241" s="301"/>
      <c r="F241" s="301"/>
      <c r="G241" s="301"/>
      <c r="H241" s="301"/>
      <c r="I241" s="301"/>
      <c r="J241" s="301"/>
      <c r="K241" s="301"/>
      <c r="L241" s="301"/>
      <c r="M241" s="301"/>
      <c r="N241" s="301"/>
      <c r="O241" s="301"/>
      <c r="P241" s="301"/>
      <c r="Q241" s="301"/>
      <c r="R241" s="301"/>
      <c r="S241" s="301"/>
      <c r="T241" s="301"/>
      <c r="U241" s="301"/>
      <c r="V241" s="301"/>
      <c r="W241" s="301"/>
      <c r="X241" s="301"/>
      <c r="Y241" s="301"/>
      <c r="Z241" s="301"/>
    </row>
    <row r="242">
      <c r="A242" s="301"/>
      <c r="B242" s="301"/>
      <c r="C242" s="301"/>
      <c r="D242" s="301"/>
      <c r="E242" s="301"/>
      <c r="F242" s="301"/>
      <c r="G242" s="301"/>
      <c r="H242" s="301"/>
      <c r="I242" s="301"/>
      <c r="J242" s="301"/>
      <c r="K242" s="301"/>
      <c r="L242" s="301"/>
      <c r="M242" s="301"/>
      <c r="N242" s="301"/>
      <c r="O242" s="301"/>
      <c r="P242" s="301"/>
      <c r="Q242" s="301"/>
      <c r="R242" s="301"/>
      <c r="S242" s="301"/>
      <c r="T242" s="301"/>
      <c r="U242" s="301"/>
      <c r="V242" s="301"/>
      <c r="W242" s="301"/>
      <c r="X242" s="301"/>
      <c r="Y242" s="301"/>
      <c r="Z242" s="301"/>
    </row>
    <row r="243">
      <c r="A243" s="301"/>
      <c r="B243" s="301"/>
      <c r="C243" s="301"/>
      <c r="D243" s="301"/>
      <c r="E243" s="301"/>
      <c r="F243" s="301"/>
      <c r="G243" s="301"/>
      <c r="H243" s="301"/>
      <c r="I243" s="301"/>
      <c r="J243" s="301"/>
      <c r="K243" s="301"/>
      <c r="L243" s="301"/>
      <c r="M243" s="301"/>
      <c r="N243" s="301"/>
      <c r="O243" s="301"/>
      <c r="P243" s="301"/>
      <c r="Q243" s="301"/>
      <c r="R243" s="301"/>
      <c r="S243" s="301"/>
      <c r="T243" s="301"/>
      <c r="U243" s="301"/>
      <c r="V243" s="301"/>
      <c r="W243" s="301"/>
      <c r="X243" s="301"/>
      <c r="Y243" s="301"/>
      <c r="Z243" s="301"/>
    </row>
    <row r="244">
      <c r="A244" s="301"/>
      <c r="B244" s="301"/>
      <c r="C244" s="301"/>
      <c r="D244" s="301"/>
      <c r="E244" s="301"/>
      <c r="F244" s="301"/>
      <c r="G244" s="301"/>
      <c r="H244" s="301"/>
      <c r="I244" s="301"/>
      <c r="J244" s="301"/>
      <c r="K244" s="301"/>
      <c r="L244" s="301"/>
      <c r="M244" s="301"/>
      <c r="N244" s="301"/>
      <c r="O244" s="301"/>
      <c r="P244" s="301"/>
      <c r="Q244" s="301"/>
      <c r="R244" s="301"/>
      <c r="S244" s="301"/>
      <c r="T244" s="301"/>
      <c r="U244" s="301"/>
      <c r="V244" s="301"/>
      <c r="W244" s="301"/>
      <c r="X244" s="301"/>
      <c r="Y244" s="301"/>
      <c r="Z244" s="301"/>
    </row>
    <row r="245">
      <c r="A245" s="301"/>
      <c r="B245" s="301"/>
      <c r="C245" s="301"/>
      <c r="D245" s="301"/>
      <c r="E245" s="301"/>
      <c r="F245" s="301"/>
      <c r="G245" s="301"/>
      <c r="H245" s="301"/>
      <c r="I245" s="301"/>
      <c r="J245" s="301"/>
      <c r="K245" s="301"/>
      <c r="L245" s="301"/>
      <c r="M245" s="301"/>
      <c r="N245" s="301"/>
      <c r="O245" s="301"/>
      <c r="P245" s="301"/>
      <c r="Q245" s="301"/>
      <c r="R245" s="301"/>
      <c r="S245" s="301"/>
      <c r="T245" s="301"/>
      <c r="U245" s="301"/>
      <c r="V245" s="301"/>
      <c r="W245" s="301"/>
      <c r="X245" s="301"/>
      <c r="Y245" s="301"/>
      <c r="Z245" s="301"/>
    </row>
    <row r="246">
      <c r="A246" s="301"/>
      <c r="B246" s="301"/>
      <c r="C246" s="301"/>
      <c r="D246" s="301"/>
      <c r="E246" s="301"/>
      <c r="F246" s="301"/>
      <c r="G246" s="301"/>
      <c r="H246" s="301"/>
      <c r="I246" s="301"/>
      <c r="J246" s="301"/>
      <c r="K246" s="301"/>
      <c r="L246" s="301"/>
      <c r="M246" s="301"/>
      <c r="N246" s="301"/>
      <c r="O246" s="301"/>
      <c r="P246" s="301"/>
      <c r="Q246" s="301"/>
      <c r="R246" s="301"/>
      <c r="S246" s="301"/>
      <c r="T246" s="301"/>
      <c r="U246" s="301"/>
      <c r="V246" s="301"/>
      <c r="W246" s="301"/>
      <c r="X246" s="301"/>
      <c r="Y246" s="301"/>
      <c r="Z246" s="301"/>
    </row>
    <row r="247">
      <c r="A247" s="301"/>
      <c r="B247" s="301"/>
      <c r="C247" s="301"/>
      <c r="D247" s="301"/>
      <c r="E247" s="301"/>
      <c r="F247" s="301"/>
      <c r="G247" s="301"/>
      <c r="H247" s="301"/>
      <c r="I247" s="301"/>
      <c r="J247" s="301"/>
      <c r="K247" s="301"/>
      <c r="L247" s="301"/>
      <c r="M247" s="301"/>
      <c r="N247" s="301"/>
      <c r="O247" s="301"/>
      <c r="P247" s="301"/>
      <c r="Q247" s="301"/>
      <c r="R247" s="301"/>
      <c r="S247" s="301"/>
      <c r="T247" s="301"/>
      <c r="U247" s="301"/>
      <c r="V247" s="301"/>
      <c r="W247" s="301"/>
      <c r="X247" s="301"/>
      <c r="Y247" s="301"/>
      <c r="Z247" s="301"/>
    </row>
    <row r="248">
      <c r="A248" s="301"/>
      <c r="B248" s="301"/>
      <c r="C248" s="301"/>
      <c r="D248" s="301"/>
      <c r="E248" s="301"/>
      <c r="F248" s="301"/>
      <c r="G248" s="301"/>
      <c r="H248" s="301"/>
      <c r="I248" s="301"/>
      <c r="J248" s="301"/>
      <c r="K248" s="301"/>
      <c r="L248" s="301"/>
      <c r="M248" s="301"/>
      <c r="N248" s="301"/>
      <c r="O248" s="301"/>
      <c r="P248" s="301"/>
      <c r="Q248" s="301"/>
      <c r="R248" s="301"/>
      <c r="S248" s="301"/>
      <c r="T248" s="301"/>
      <c r="U248" s="301"/>
      <c r="V248" s="301"/>
      <c r="W248" s="301"/>
      <c r="X248" s="301"/>
      <c r="Y248" s="301"/>
      <c r="Z248" s="301"/>
    </row>
    <row r="249">
      <c r="A249" s="301"/>
      <c r="B249" s="301"/>
      <c r="C249" s="301"/>
      <c r="D249" s="301"/>
      <c r="E249" s="301"/>
      <c r="F249" s="301"/>
      <c r="G249" s="301"/>
      <c r="H249" s="301"/>
      <c r="I249" s="301"/>
      <c r="J249" s="301"/>
      <c r="K249" s="301"/>
      <c r="L249" s="301"/>
      <c r="M249" s="301"/>
      <c r="N249" s="301"/>
      <c r="O249" s="301"/>
      <c r="P249" s="301"/>
      <c r="Q249" s="301"/>
      <c r="R249" s="301"/>
      <c r="S249" s="301"/>
      <c r="T249" s="301"/>
      <c r="U249" s="301"/>
      <c r="V249" s="301"/>
      <c r="W249" s="301"/>
      <c r="X249" s="301"/>
      <c r="Y249" s="301"/>
      <c r="Z249" s="301"/>
    </row>
    <row r="250">
      <c r="A250" s="301"/>
      <c r="B250" s="301"/>
      <c r="C250" s="301"/>
      <c r="D250" s="301"/>
      <c r="E250" s="301"/>
      <c r="F250" s="301"/>
      <c r="G250" s="301"/>
      <c r="H250" s="301"/>
      <c r="I250" s="301"/>
      <c r="J250" s="301"/>
      <c r="K250" s="301"/>
      <c r="L250" s="301"/>
      <c r="M250" s="301"/>
      <c r="N250" s="301"/>
      <c r="O250" s="301"/>
      <c r="P250" s="301"/>
      <c r="Q250" s="301"/>
      <c r="R250" s="301"/>
      <c r="S250" s="301"/>
      <c r="T250" s="301"/>
      <c r="U250" s="301"/>
      <c r="V250" s="301"/>
      <c r="W250" s="301"/>
      <c r="X250" s="301"/>
      <c r="Y250" s="301"/>
      <c r="Z250" s="301"/>
    </row>
    <row r="251">
      <c r="A251" s="301"/>
      <c r="B251" s="301"/>
      <c r="C251" s="301"/>
      <c r="D251" s="301"/>
      <c r="E251" s="301"/>
      <c r="F251" s="301"/>
      <c r="G251" s="301"/>
      <c r="H251" s="301"/>
      <c r="I251" s="301"/>
      <c r="J251" s="301"/>
      <c r="K251" s="301"/>
      <c r="L251" s="301"/>
      <c r="M251" s="301"/>
      <c r="N251" s="301"/>
      <c r="O251" s="301"/>
      <c r="P251" s="301"/>
      <c r="Q251" s="301"/>
      <c r="R251" s="301"/>
      <c r="S251" s="301"/>
      <c r="T251" s="301"/>
      <c r="U251" s="301"/>
      <c r="V251" s="301"/>
      <c r="W251" s="301"/>
      <c r="X251" s="301"/>
      <c r="Y251" s="301"/>
      <c r="Z251" s="301"/>
    </row>
    <row r="252">
      <c r="A252" s="301"/>
      <c r="B252" s="301"/>
      <c r="C252" s="301"/>
      <c r="D252" s="301"/>
      <c r="E252" s="301"/>
      <c r="F252" s="301"/>
      <c r="G252" s="301"/>
      <c r="H252" s="301"/>
      <c r="I252" s="301"/>
      <c r="J252" s="301"/>
      <c r="K252" s="301"/>
      <c r="L252" s="301"/>
      <c r="M252" s="301"/>
      <c r="N252" s="301"/>
      <c r="O252" s="301"/>
      <c r="P252" s="301"/>
      <c r="Q252" s="301"/>
      <c r="R252" s="301"/>
      <c r="S252" s="301"/>
      <c r="T252" s="301"/>
      <c r="U252" s="301"/>
      <c r="V252" s="301"/>
      <c r="W252" s="301"/>
      <c r="X252" s="301"/>
      <c r="Y252" s="301"/>
      <c r="Z252" s="301"/>
    </row>
    <row r="253">
      <c r="A253" s="301"/>
      <c r="B253" s="301"/>
      <c r="C253" s="301"/>
      <c r="D253" s="301"/>
      <c r="E253" s="301"/>
      <c r="F253" s="301"/>
      <c r="G253" s="301"/>
      <c r="H253" s="301"/>
      <c r="I253" s="301"/>
      <c r="J253" s="301"/>
      <c r="K253" s="301"/>
      <c r="L253" s="301"/>
      <c r="M253" s="301"/>
      <c r="N253" s="301"/>
      <c r="O253" s="301"/>
      <c r="P253" s="301"/>
      <c r="Q253" s="301"/>
      <c r="R253" s="301"/>
      <c r="S253" s="301"/>
      <c r="T253" s="301"/>
      <c r="U253" s="301"/>
      <c r="V253" s="301"/>
      <c r="W253" s="301"/>
      <c r="X253" s="301"/>
      <c r="Y253" s="301"/>
      <c r="Z253" s="301"/>
    </row>
    <row r="254">
      <c r="A254" s="301"/>
      <c r="B254" s="301"/>
      <c r="C254" s="301"/>
      <c r="D254" s="301"/>
      <c r="E254" s="301"/>
      <c r="F254" s="301"/>
      <c r="G254" s="301"/>
      <c r="H254" s="301"/>
      <c r="I254" s="301"/>
      <c r="J254" s="301"/>
      <c r="K254" s="301"/>
      <c r="L254" s="301"/>
      <c r="M254" s="301"/>
      <c r="N254" s="301"/>
      <c r="O254" s="301"/>
      <c r="P254" s="301"/>
      <c r="Q254" s="301"/>
      <c r="R254" s="301"/>
      <c r="S254" s="301"/>
      <c r="T254" s="301"/>
      <c r="U254" s="301"/>
      <c r="V254" s="301"/>
      <c r="W254" s="301"/>
      <c r="X254" s="301"/>
      <c r="Y254" s="301"/>
      <c r="Z254" s="301"/>
    </row>
    <row r="255">
      <c r="A255" s="301"/>
      <c r="B255" s="301"/>
      <c r="C255" s="301"/>
      <c r="D255" s="301"/>
      <c r="E255" s="301"/>
      <c r="F255" s="301"/>
      <c r="G255" s="301"/>
      <c r="H255" s="301"/>
      <c r="I255" s="301"/>
      <c r="J255" s="301"/>
      <c r="K255" s="301"/>
      <c r="L255" s="301"/>
      <c r="M255" s="301"/>
      <c r="N255" s="301"/>
      <c r="O255" s="301"/>
      <c r="P255" s="301"/>
      <c r="Q255" s="301"/>
      <c r="R255" s="301"/>
      <c r="S255" s="301"/>
      <c r="T255" s="301"/>
      <c r="U255" s="301"/>
      <c r="V255" s="301"/>
      <c r="W255" s="301"/>
      <c r="X255" s="301"/>
      <c r="Y255" s="301"/>
      <c r="Z255" s="301"/>
    </row>
    <row r="256">
      <c r="A256" s="301"/>
      <c r="B256" s="301"/>
      <c r="C256" s="301"/>
      <c r="D256" s="301"/>
      <c r="E256" s="301"/>
      <c r="F256" s="301"/>
      <c r="G256" s="301"/>
      <c r="H256" s="301"/>
      <c r="I256" s="301"/>
      <c r="J256" s="301"/>
      <c r="K256" s="301"/>
      <c r="L256" s="301"/>
      <c r="M256" s="301"/>
      <c r="N256" s="301"/>
      <c r="O256" s="301"/>
      <c r="P256" s="301"/>
      <c r="Q256" s="301"/>
      <c r="R256" s="301"/>
      <c r="S256" s="301"/>
      <c r="T256" s="301"/>
      <c r="U256" s="301"/>
      <c r="V256" s="301"/>
      <c r="W256" s="301"/>
      <c r="X256" s="301"/>
      <c r="Y256" s="301"/>
      <c r="Z256" s="301"/>
    </row>
    <row r="257">
      <c r="A257" s="301"/>
      <c r="B257" s="301"/>
      <c r="C257" s="301"/>
      <c r="D257" s="301"/>
      <c r="E257" s="301"/>
      <c r="F257" s="301"/>
      <c r="G257" s="301"/>
      <c r="H257" s="301"/>
      <c r="I257" s="301"/>
      <c r="J257" s="301"/>
      <c r="K257" s="301"/>
      <c r="L257" s="301"/>
      <c r="M257" s="301"/>
      <c r="N257" s="301"/>
      <c r="O257" s="301"/>
      <c r="P257" s="301"/>
      <c r="Q257" s="301"/>
      <c r="R257" s="301"/>
      <c r="S257" s="301"/>
      <c r="T257" s="301"/>
      <c r="U257" s="301"/>
      <c r="V257" s="301"/>
      <c r="W257" s="301"/>
      <c r="X257" s="301"/>
      <c r="Y257" s="301"/>
      <c r="Z257" s="301"/>
    </row>
    <row r="258">
      <c r="A258" s="301"/>
      <c r="B258" s="301"/>
      <c r="C258" s="301"/>
      <c r="D258" s="301"/>
      <c r="E258" s="301"/>
      <c r="F258" s="301"/>
      <c r="G258" s="301"/>
      <c r="H258" s="301"/>
      <c r="I258" s="301"/>
      <c r="J258" s="301"/>
      <c r="K258" s="301"/>
      <c r="L258" s="301"/>
      <c r="M258" s="301"/>
      <c r="N258" s="301"/>
      <c r="O258" s="301"/>
      <c r="P258" s="301"/>
      <c r="Q258" s="301"/>
      <c r="R258" s="301"/>
      <c r="S258" s="301"/>
      <c r="T258" s="301"/>
      <c r="U258" s="301"/>
      <c r="V258" s="301"/>
      <c r="W258" s="301"/>
      <c r="X258" s="301"/>
      <c r="Y258" s="301"/>
      <c r="Z258" s="301"/>
    </row>
    <row r="259">
      <c r="A259" s="301"/>
      <c r="B259" s="301"/>
      <c r="C259" s="301"/>
      <c r="D259" s="301"/>
      <c r="E259" s="301"/>
      <c r="F259" s="301"/>
      <c r="G259" s="301"/>
      <c r="H259" s="301"/>
      <c r="I259" s="301"/>
      <c r="J259" s="301"/>
      <c r="K259" s="301"/>
      <c r="L259" s="301"/>
      <c r="M259" s="301"/>
      <c r="N259" s="301"/>
      <c r="O259" s="301"/>
      <c r="P259" s="301"/>
      <c r="Q259" s="301"/>
      <c r="R259" s="301"/>
      <c r="S259" s="301"/>
      <c r="T259" s="301"/>
      <c r="U259" s="301"/>
      <c r="V259" s="301"/>
      <c r="W259" s="301"/>
      <c r="X259" s="301"/>
      <c r="Y259" s="301"/>
      <c r="Z259" s="301"/>
    </row>
    <row r="260">
      <c r="A260" s="301"/>
      <c r="B260" s="301"/>
      <c r="C260" s="301"/>
      <c r="D260" s="301"/>
      <c r="E260" s="301"/>
      <c r="F260" s="301"/>
      <c r="G260" s="301"/>
      <c r="H260" s="301"/>
      <c r="I260" s="301"/>
      <c r="J260" s="301"/>
      <c r="K260" s="301"/>
      <c r="L260" s="301"/>
      <c r="M260" s="301"/>
      <c r="N260" s="301"/>
      <c r="O260" s="301"/>
      <c r="P260" s="301"/>
      <c r="Q260" s="301"/>
      <c r="R260" s="301"/>
      <c r="S260" s="301"/>
      <c r="T260" s="301"/>
      <c r="U260" s="301"/>
      <c r="V260" s="301"/>
      <c r="W260" s="301"/>
      <c r="X260" s="301"/>
      <c r="Y260" s="301"/>
      <c r="Z260" s="301"/>
    </row>
    <row r="261">
      <c r="A261" s="301"/>
      <c r="B261" s="301"/>
      <c r="C261" s="301"/>
      <c r="D261" s="301"/>
      <c r="E261" s="301"/>
      <c r="F261" s="301"/>
      <c r="G261" s="301"/>
      <c r="H261" s="301"/>
      <c r="I261" s="301"/>
      <c r="J261" s="301"/>
      <c r="K261" s="301"/>
      <c r="L261" s="301"/>
      <c r="M261" s="301"/>
      <c r="N261" s="301"/>
      <c r="O261" s="301"/>
      <c r="P261" s="301"/>
      <c r="Q261" s="301"/>
      <c r="R261" s="301"/>
      <c r="S261" s="301"/>
      <c r="T261" s="301"/>
      <c r="U261" s="301"/>
      <c r="V261" s="301"/>
      <c r="W261" s="301"/>
      <c r="X261" s="301"/>
      <c r="Y261" s="301"/>
      <c r="Z261" s="301"/>
    </row>
    <row r="262">
      <c r="A262" s="301"/>
      <c r="B262" s="301"/>
      <c r="C262" s="301"/>
      <c r="D262" s="301"/>
      <c r="E262" s="301"/>
      <c r="F262" s="301"/>
      <c r="G262" s="301"/>
      <c r="H262" s="301"/>
      <c r="I262" s="301"/>
      <c r="J262" s="301"/>
      <c r="K262" s="301"/>
      <c r="L262" s="301"/>
      <c r="M262" s="301"/>
      <c r="N262" s="301"/>
      <c r="O262" s="301"/>
      <c r="P262" s="301"/>
      <c r="Q262" s="301"/>
      <c r="R262" s="301"/>
      <c r="S262" s="301"/>
      <c r="T262" s="301"/>
      <c r="U262" s="301"/>
      <c r="V262" s="301"/>
      <c r="W262" s="301"/>
      <c r="X262" s="301"/>
      <c r="Y262" s="301"/>
      <c r="Z262" s="301"/>
    </row>
    <row r="263">
      <c r="A263" s="301"/>
      <c r="B263" s="301"/>
      <c r="C263" s="301"/>
      <c r="D263" s="301"/>
      <c r="E263" s="301"/>
      <c r="F263" s="301"/>
      <c r="G263" s="301"/>
      <c r="H263" s="301"/>
      <c r="I263" s="301"/>
      <c r="J263" s="301"/>
      <c r="K263" s="301"/>
      <c r="L263" s="301"/>
      <c r="M263" s="301"/>
      <c r="N263" s="301"/>
      <c r="O263" s="301"/>
      <c r="P263" s="301"/>
      <c r="Q263" s="301"/>
      <c r="R263" s="301"/>
      <c r="S263" s="301"/>
      <c r="T263" s="301"/>
      <c r="U263" s="301"/>
      <c r="V263" s="301"/>
      <c r="W263" s="301"/>
      <c r="X263" s="301"/>
      <c r="Y263" s="301"/>
      <c r="Z263" s="301"/>
    </row>
    <row r="264">
      <c r="A264" s="301"/>
      <c r="B264" s="301"/>
      <c r="C264" s="301"/>
      <c r="D264" s="301"/>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row>
    <row r="265">
      <c r="A265" s="301"/>
      <c r="B265" s="301"/>
      <c r="C265" s="301"/>
      <c r="D265" s="301"/>
      <c r="E265" s="301"/>
      <c r="F265" s="301"/>
      <c r="G265" s="301"/>
      <c r="H265" s="301"/>
      <c r="I265" s="301"/>
      <c r="J265" s="301"/>
      <c r="K265" s="301"/>
      <c r="L265" s="301"/>
      <c r="M265" s="301"/>
      <c r="N265" s="301"/>
      <c r="O265" s="301"/>
      <c r="P265" s="301"/>
      <c r="Q265" s="301"/>
      <c r="R265" s="301"/>
      <c r="S265" s="301"/>
      <c r="T265" s="301"/>
      <c r="U265" s="301"/>
      <c r="V265" s="301"/>
      <c r="W265" s="301"/>
      <c r="X265" s="301"/>
      <c r="Y265" s="301"/>
      <c r="Z265" s="301"/>
    </row>
    <row r="266">
      <c r="A266" s="301"/>
      <c r="B266" s="301"/>
      <c r="C266" s="301"/>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row>
    <row r="267">
      <c r="A267" s="301"/>
      <c r="B267" s="301"/>
      <c r="C267" s="301"/>
      <c r="D267" s="301"/>
      <c r="E267" s="301"/>
      <c r="F267" s="301"/>
      <c r="G267" s="301"/>
      <c r="H267" s="301"/>
      <c r="I267" s="301"/>
      <c r="J267" s="301"/>
      <c r="K267" s="301"/>
      <c r="L267" s="301"/>
      <c r="M267" s="301"/>
      <c r="N267" s="301"/>
      <c r="O267" s="301"/>
      <c r="P267" s="301"/>
      <c r="Q267" s="301"/>
      <c r="R267" s="301"/>
      <c r="S267" s="301"/>
      <c r="T267" s="301"/>
      <c r="U267" s="301"/>
      <c r="V267" s="301"/>
      <c r="W267" s="301"/>
      <c r="X267" s="301"/>
      <c r="Y267" s="301"/>
      <c r="Z267" s="301"/>
    </row>
    <row r="268">
      <c r="A268" s="301"/>
      <c r="B268" s="301"/>
      <c r="C268" s="301"/>
      <c r="D268" s="301"/>
      <c r="E268" s="301"/>
      <c r="F268" s="301"/>
      <c r="G268" s="301"/>
      <c r="H268" s="301"/>
      <c r="I268" s="301"/>
      <c r="J268" s="301"/>
      <c r="K268" s="301"/>
      <c r="L268" s="301"/>
      <c r="M268" s="301"/>
      <c r="N268" s="301"/>
      <c r="O268" s="301"/>
      <c r="P268" s="301"/>
      <c r="Q268" s="301"/>
      <c r="R268" s="301"/>
      <c r="S268" s="301"/>
      <c r="T268" s="301"/>
      <c r="U268" s="301"/>
      <c r="V268" s="301"/>
      <c r="W268" s="301"/>
      <c r="X268" s="301"/>
      <c r="Y268" s="301"/>
      <c r="Z268" s="301"/>
    </row>
    <row r="269">
      <c r="A269" s="301"/>
      <c r="B269" s="301"/>
      <c r="C269" s="301"/>
      <c r="D269" s="301"/>
      <c r="E269" s="301"/>
      <c r="F269" s="301"/>
      <c r="G269" s="301"/>
      <c r="H269" s="301"/>
      <c r="I269" s="301"/>
      <c r="J269" s="301"/>
      <c r="K269" s="301"/>
      <c r="L269" s="301"/>
      <c r="M269" s="301"/>
      <c r="N269" s="301"/>
      <c r="O269" s="301"/>
      <c r="P269" s="301"/>
      <c r="Q269" s="301"/>
      <c r="R269" s="301"/>
      <c r="S269" s="301"/>
      <c r="T269" s="301"/>
      <c r="U269" s="301"/>
      <c r="V269" s="301"/>
      <c r="W269" s="301"/>
      <c r="X269" s="301"/>
      <c r="Y269" s="301"/>
      <c r="Z269" s="301"/>
    </row>
    <row r="270">
      <c r="A270" s="301"/>
      <c r="B270" s="301"/>
      <c r="C270" s="301"/>
      <c r="D270" s="301"/>
      <c r="E270" s="301"/>
      <c r="F270" s="301"/>
      <c r="G270" s="301"/>
      <c r="H270" s="301"/>
      <c r="I270" s="301"/>
      <c r="J270" s="301"/>
      <c r="K270" s="301"/>
      <c r="L270" s="301"/>
      <c r="M270" s="301"/>
      <c r="N270" s="301"/>
      <c r="O270" s="301"/>
      <c r="P270" s="301"/>
      <c r="Q270" s="301"/>
      <c r="R270" s="301"/>
      <c r="S270" s="301"/>
      <c r="T270" s="301"/>
      <c r="U270" s="301"/>
      <c r="V270" s="301"/>
      <c r="W270" s="301"/>
      <c r="X270" s="301"/>
      <c r="Y270" s="301"/>
      <c r="Z270" s="301"/>
    </row>
    <row r="271">
      <c r="A271" s="301"/>
      <c r="B271" s="301"/>
      <c r="C271" s="301"/>
      <c r="D271" s="301"/>
      <c r="E271" s="301"/>
      <c r="F271" s="301"/>
      <c r="G271" s="301"/>
      <c r="H271" s="301"/>
      <c r="I271" s="301"/>
      <c r="J271" s="301"/>
      <c r="K271" s="301"/>
      <c r="L271" s="301"/>
      <c r="M271" s="301"/>
      <c r="N271" s="301"/>
      <c r="O271" s="301"/>
      <c r="P271" s="301"/>
      <c r="Q271" s="301"/>
      <c r="R271" s="301"/>
      <c r="S271" s="301"/>
      <c r="T271" s="301"/>
      <c r="U271" s="301"/>
      <c r="V271" s="301"/>
      <c r="W271" s="301"/>
      <c r="X271" s="301"/>
      <c r="Y271" s="301"/>
      <c r="Z271" s="301"/>
    </row>
    <row r="272">
      <c r="A272" s="301"/>
      <c r="B272" s="301"/>
      <c r="C272" s="301"/>
      <c r="D272" s="301"/>
      <c r="E272" s="301"/>
      <c r="F272" s="301"/>
      <c r="G272" s="301"/>
      <c r="H272" s="301"/>
      <c r="I272" s="301"/>
      <c r="J272" s="301"/>
      <c r="K272" s="301"/>
      <c r="L272" s="301"/>
      <c r="M272" s="301"/>
      <c r="N272" s="301"/>
      <c r="O272" s="301"/>
      <c r="P272" s="301"/>
      <c r="Q272" s="301"/>
      <c r="R272" s="301"/>
      <c r="S272" s="301"/>
      <c r="T272" s="301"/>
      <c r="U272" s="301"/>
      <c r="V272" s="301"/>
      <c r="W272" s="301"/>
      <c r="X272" s="301"/>
      <c r="Y272" s="301"/>
      <c r="Z272" s="301"/>
    </row>
    <row r="273">
      <c r="A273" s="301"/>
      <c r="B273" s="301"/>
      <c r="C273" s="301"/>
      <c r="D273" s="301"/>
      <c r="E273" s="301"/>
      <c r="F273" s="301"/>
      <c r="G273" s="301"/>
      <c r="H273" s="301"/>
      <c r="I273" s="301"/>
      <c r="J273" s="301"/>
      <c r="K273" s="301"/>
      <c r="L273" s="301"/>
      <c r="M273" s="301"/>
      <c r="N273" s="301"/>
      <c r="O273" s="301"/>
      <c r="P273" s="301"/>
      <c r="Q273" s="301"/>
      <c r="R273" s="301"/>
      <c r="S273" s="301"/>
      <c r="T273" s="301"/>
      <c r="U273" s="301"/>
      <c r="V273" s="301"/>
      <c r="W273" s="301"/>
      <c r="X273" s="301"/>
      <c r="Y273" s="301"/>
      <c r="Z273" s="301"/>
    </row>
    <row r="274">
      <c r="A274" s="301"/>
      <c r="B274" s="301"/>
      <c r="C274" s="301"/>
      <c r="D274" s="301"/>
      <c r="E274" s="301"/>
      <c r="F274" s="301"/>
      <c r="G274" s="301"/>
      <c r="H274" s="301"/>
      <c r="I274" s="301"/>
      <c r="J274" s="301"/>
      <c r="K274" s="301"/>
      <c r="L274" s="301"/>
      <c r="M274" s="301"/>
      <c r="N274" s="301"/>
      <c r="O274" s="301"/>
      <c r="P274" s="301"/>
      <c r="Q274" s="301"/>
      <c r="R274" s="301"/>
      <c r="S274" s="301"/>
      <c r="T274" s="301"/>
      <c r="U274" s="301"/>
      <c r="V274" s="301"/>
      <c r="W274" s="301"/>
      <c r="X274" s="301"/>
      <c r="Y274" s="301"/>
      <c r="Z274" s="301"/>
    </row>
    <row r="275">
      <c r="A275" s="301"/>
      <c r="B275" s="301"/>
      <c r="C275" s="301"/>
      <c r="D275" s="301"/>
      <c r="E275" s="301"/>
      <c r="F275" s="301"/>
      <c r="G275" s="301"/>
      <c r="H275" s="301"/>
      <c r="I275" s="301"/>
      <c r="J275" s="301"/>
      <c r="K275" s="301"/>
      <c r="L275" s="301"/>
      <c r="M275" s="301"/>
      <c r="N275" s="301"/>
      <c r="O275" s="301"/>
      <c r="P275" s="301"/>
      <c r="Q275" s="301"/>
      <c r="R275" s="301"/>
      <c r="S275" s="301"/>
      <c r="T275" s="301"/>
      <c r="U275" s="301"/>
      <c r="V275" s="301"/>
      <c r="W275" s="301"/>
      <c r="X275" s="301"/>
      <c r="Y275" s="301"/>
      <c r="Z275" s="301"/>
    </row>
    <row r="276">
      <c r="A276" s="301"/>
      <c r="B276" s="301"/>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row>
    <row r="277">
      <c r="A277" s="301"/>
      <c r="B277" s="301"/>
      <c r="C277" s="301"/>
      <c r="D277" s="301"/>
      <c r="E277" s="301"/>
      <c r="F277" s="301"/>
      <c r="G277" s="301"/>
      <c r="H277" s="301"/>
      <c r="I277" s="301"/>
      <c r="J277" s="301"/>
      <c r="K277" s="301"/>
      <c r="L277" s="301"/>
      <c r="M277" s="301"/>
      <c r="N277" s="301"/>
      <c r="O277" s="301"/>
      <c r="P277" s="301"/>
      <c r="Q277" s="301"/>
      <c r="R277" s="301"/>
      <c r="S277" s="301"/>
      <c r="T277" s="301"/>
      <c r="U277" s="301"/>
      <c r="V277" s="301"/>
      <c r="W277" s="301"/>
      <c r="X277" s="301"/>
      <c r="Y277" s="301"/>
      <c r="Z277" s="301"/>
    </row>
    <row r="278">
      <c r="A278" s="301"/>
      <c r="B278" s="301"/>
      <c r="C278" s="301"/>
      <c r="D278" s="301"/>
      <c r="E278" s="301"/>
      <c r="F278" s="301"/>
      <c r="G278" s="301"/>
      <c r="H278" s="301"/>
      <c r="I278" s="301"/>
      <c r="J278" s="301"/>
      <c r="K278" s="301"/>
      <c r="L278" s="301"/>
      <c r="M278" s="301"/>
      <c r="N278" s="301"/>
      <c r="O278" s="301"/>
      <c r="P278" s="301"/>
      <c r="Q278" s="301"/>
      <c r="R278" s="301"/>
      <c r="S278" s="301"/>
      <c r="T278" s="301"/>
      <c r="U278" s="301"/>
      <c r="V278" s="301"/>
      <c r="W278" s="301"/>
      <c r="X278" s="301"/>
      <c r="Y278" s="301"/>
      <c r="Z278" s="301"/>
    </row>
    <row r="279">
      <c r="A279" s="301"/>
      <c r="B279" s="301"/>
      <c r="C279" s="301"/>
      <c r="D279" s="301"/>
      <c r="E279" s="301"/>
      <c r="F279" s="301"/>
      <c r="G279" s="301"/>
      <c r="H279" s="301"/>
      <c r="I279" s="301"/>
      <c r="J279" s="301"/>
      <c r="K279" s="301"/>
      <c r="L279" s="301"/>
      <c r="M279" s="301"/>
      <c r="N279" s="301"/>
      <c r="O279" s="301"/>
      <c r="P279" s="301"/>
      <c r="Q279" s="301"/>
      <c r="R279" s="301"/>
      <c r="S279" s="301"/>
      <c r="T279" s="301"/>
      <c r="U279" s="301"/>
      <c r="V279" s="301"/>
      <c r="W279" s="301"/>
      <c r="X279" s="301"/>
      <c r="Y279" s="301"/>
      <c r="Z279" s="301"/>
    </row>
    <row r="280">
      <c r="A280" s="301"/>
      <c r="B280" s="301"/>
      <c r="C280" s="301"/>
      <c r="D280" s="301"/>
      <c r="E280" s="301"/>
      <c r="F280" s="301"/>
      <c r="G280" s="301"/>
      <c r="H280" s="301"/>
      <c r="I280" s="301"/>
      <c r="J280" s="301"/>
      <c r="K280" s="301"/>
      <c r="L280" s="301"/>
      <c r="M280" s="301"/>
      <c r="N280" s="301"/>
      <c r="O280" s="301"/>
      <c r="P280" s="301"/>
      <c r="Q280" s="301"/>
      <c r="R280" s="301"/>
      <c r="S280" s="301"/>
      <c r="T280" s="301"/>
      <c r="U280" s="301"/>
      <c r="V280" s="301"/>
      <c r="W280" s="301"/>
      <c r="X280" s="301"/>
      <c r="Y280" s="301"/>
      <c r="Z280" s="301"/>
    </row>
    <row r="281">
      <c r="A281" s="301"/>
      <c r="B281" s="301"/>
      <c r="C281" s="301"/>
      <c r="D281" s="301"/>
      <c r="E281" s="301"/>
      <c r="F281" s="301"/>
      <c r="G281" s="301"/>
      <c r="H281" s="301"/>
      <c r="I281" s="301"/>
      <c r="J281" s="301"/>
      <c r="K281" s="301"/>
      <c r="L281" s="301"/>
      <c r="M281" s="301"/>
      <c r="N281" s="301"/>
      <c r="O281" s="301"/>
      <c r="P281" s="301"/>
      <c r="Q281" s="301"/>
      <c r="R281" s="301"/>
      <c r="S281" s="301"/>
      <c r="T281" s="301"/>
      <c r="U281" s="301"/>
      <c r="V281" s="301"/>
      <c r="W281" s="301"/>
      <c r="X281" s="301"/>
      <c r="Y281" s="301"/>
      <c r="Z281" s="301"/>
    </row>
    <row r="282">
      <c r="A282" s="301"/>
      <c r="B282" s="301"/>
      <c r="C282" s="301"/>
      <c r="D282" s="301"/>
      <c r="E282" s="301"/>
      <c r="F282" s="301"/>
      <c r="G282" s="301"/>
      <c r="H282" s="301"/>
      <c r="I282" s="301"/>
      <c r="J282" s="301"/>
      <c r="K282" s="301"/>
      <c r="L282" s="301"/>
      <c r="M282" s="301"/>
      <c r="N282" s="301"/>
      <c r="O282" s="301"/>
      <c r="P282" s="301"/>
      <c r="Q282" s="301"/>
      <c r="R282" s="301"/>
      <c r="S282" s="301"/>
      <c r="T282" s="301"/>
      <c r="U282" s="301"/>
      <c r="V282" s="301"/>
      <c r="W282" s="301"/>
      <c r="X282" s="301"/>
      <c r="Y282" s="301"/>
      <c r="Z282" s="301"/>
    </row>
    <row r="283">
      <c r="A283" s="301"/>
      <c r="B283" s="301"/>
      <c r="C283" s="301"/>
      <c r="D283" s="301"/>
      <c r="E283" s="301"/>
      <c r="F283" s="301"/>
      <c r="G283" s="301"/>
      <c r="H283" s="301"/>
      <c r="I283" s="301"/>
      <c r="J283" s="301"/>
      <c r="K283" s="301"/>
      <c r="L283" s="301"/>
      <c r="M283" s="301"/>
      <c r="N283" s="301"/>
      <c r="O283" s="301"/>
      <c r="P283" s="301"/>
      <c r="Q283" s="301"/>
      <c r="R283" s="301"/>
      <c r="S283" s="301"/>
      <c r="T283" s="301"/>
      <c r="U283" s="301"/>
      <c r="V283" s="301"/>
      <c r="W283" s="301"/>
      <c r="X283" s="301"/>
      <c r="Y283" s="301"/>
      <c r="Z283" s="301"/>
    </row>
    <row r="284">
      <c r="A284" s="301"/>
      <c r="B284" s="301"/>
      <c r="C284" s="301"/>
      <c r="D284" s="301"/>
      <c r="E284" s="301"/>
      <c r="F284" s="301"/>
      <c r="G284" s="301"/>
      <c r="H284" s="301"/>
      <c r="I284" s="301"/>
      <c r="J284" s="301"/>
      <c r="K284" s="301"/>
      <c r="L284" s="301"/>
      <c r="M284" s="301"/>
      <c r="N284" s="301"/>
      <c r="O284" s="301"/>
      <c r="P284" s="301"/>
      <c r="Q284" s="301"/>
      <c r="R284" s="301"/>
      <c r="S284" s="301"/>
      <c r="T284" s="301"/>
      <c r="U284" s="301"/>
      <c r="V284" s="301"/>
      <c r="W284" s="301"/>
      <c r="X284" s="301"/>
      <c r="Y284" s="301"/>
      <c r="Z284" s="301"/>
    </row>
    <row r="285">
      <c r="A285" s="301"/>
      <c r="B285" s="301"/>
      <c r="C285" s="301"/>
      <c r="D285" s="301"/>
      <c r="E285" s="301"/>
      <c r="F285" s="301"/>
      <c r="G285" s="301"/>
      <c r="H285" s="301"/>
      <c r="I285" s="301"/>
      <c r="J285" s="301"/>
      <c r="K285" s="301"/>
      <c r="L285" s="301"/>
      <c r="M285" s="301"/>
      <c r="N285" s="301"/>
      <c r="O285" s="301"/>
      <c r="P285" s="301"/>
      <c r="Q285" s="301"/>
      <c r="R285" s="301"/>
      <c r="S285" s="301"/>
      <c r="T285" s="301"/>
      <c r="U285" s="301"/>
      <c r="V285" s="301"/>
      <c r="W285" s="301"/>
      <c r="X285" s="301"/>
      <c r="Y285" s="301"/>
      <c r="Z285" s="301"/>
    </row>
    <row r="286">
      <c r="A286" s="301"/>
      <c r="B286" s="301"/>
      <c r="C286" s="301"/>
      <c r="D286" s="301"/>
      <c r="E286" s="301"/>
      <c r="F286" s="301"/>
      <c r="G286" s="301"/>
      <c r="H286" s="301"/>
      <c r="I286" s="301"/>
      <c r="J286" s="301"/>
      <c r="K286" s="301"/>
      <c r="L286" s="301"/>
      <c r="M286" s="301"/>
      <c r="N286" s="301"/>
      <c r="O286" s="301"/>
      <c r="P286" s="301"/>
      <c r="Q286" s="301"/>
      <c r="R286" s="301"/>
      <c r="S286" s="301"/>
      <c r="T286" s="301"/>
      <c r="U286" s="301"/>
      <c r="V286" s="301"/>
      <c r="W286" s="301"/>
      <c r="X286" s="301"/>
      <c r="Y286" s="301"/>
      <c r="Z286" s="301"/>
    </row>
    <row r="287">
      <c r="A287" s="301"/>
      <c r="B287" s="301"/>
      <c r="C287" s="301"/>
      <c r="D287" s="301"/>
      <c r="E287" s="301"/>
      <c r="F287" s="301"/>
      <c r="G287" s="301"/>
      <c r="H287" s="301"/>
      <c r="I287" s="301"/>
      <c r="J287" s="301"/>
      <c r="K287" s="301"/>
      <c r="L287" s="301"/>
      <c r="M287" s="301"/>
      <c r="N287" s="301"/>
      <c r="O287" s="301"/>
      <c r="P287" s="301"/>
      <c r="Q287" s="301"/>
      <c r="R287" s="301"/>
      <c r="S287" s="301"/>
      <c r="T287" s="301"/>
      <c r="U287" s="301"/>
      <c r="V287" s="301"/>
      <c r="W287" s="301"/>
      <c r="X287" s="301"/>
      <c r="Y287" s="301"/>
      <c r="Z287" s="301"/>
    </row>
    <row r="288">
      <c r="A288" s="301"/>
      <c r="B288" s="301"/>
      <c r="C288" s="301"/>
      <c r="D288" s="301"/>
      <c r="E288" s="301"/>
      <c r="F288" s="301"/>
      <c r="G288" s="301"/>
      <c r="H288" s="301"/>
      <c r="I288" s="301"/>
      <c r="J288" s="301"/>
      <c r="K288" s="301"/>
      <c r="L288" s="301"/>
      <c r="M288" s="301"/>
      <c r="N288" s="301"/>
      <c r="O288" s="301"/>
      <c r="P288" s="301"/>
      <c r="Q288" s="301"/>
      <c r="R288" s="301"/>
      <c r="S288" s="301"/>
      <c r="T288" s="301"/>
      <c r="U288" s="301"/>
      <c r="V288" s="301"/>
      <c r="W288" s="301"/>
      <c r="X288" s="301"/>
      <c r="Y288" s="301"/>
      <c r="Z288" s="301"/>
    </row>
    <row r="289">
      <c r="A289" s="301"/>
      <c r="B289" s="301"/>
      <c r="C289" s="301"/>
      <c r="D289" s="301"/>
      <c r="E289" s="301"/>
      <c r="F289" s="301"/>
      <c r="G289" s="301"/>
      <c r="H289" s="301"/>
      <c r="I289" s="301"/>
      <c r="J289" s="301"/>
      <c r="K289" s="301"/>
      <c r="L289" s="301"/>
      <c r="M289" s="301"/>
      <c r="N289" s="301"/>
      <c r="O289" s="301"/>
      <c r="P289" s="301"/>
      <c r="Q289" s="301"/>
      <c r="R289" s="301"/>
      <c r="S289" s="301"/>
      <c r="T289" s="301"/>
      <c r="U289" s="301"/>
      <c r="V289" s="301"/>
      <c r="W289" s="301"/>
      <c r="X289" s="301"/>
      <c r="Y289" s="301"/>
      <c r="Z289" s="301"/>
    </row>
    <row r="290">
      <c r="A290" s="301"/>
      <c r="B290" s="301"/>
      <c r="C290" s="301"/>
      <c r="D290" s="301"/>
      <c r="E290" s="301"/>
      <c r="F290" s="301"/>
      <c r="G290" s="301"/>
      <c r="H290" s="301"/>
      <c r="I290" s="301"/>
      <c r="J290" s="301"/>
      <c r="K290" s="301"/>
      <c r="L290" s="301"/>
      <c r="M290" s="301"/>
      <c r="N290" s="301"/>
      <c r="O290" s="301"/>
      <c r="P290" s="301"/>
      <c r="Q290" s="301"/>
      <c r="R290" s="301"/>
      <c r="S290" s="301"/>
      <c r="T290" s="301"/>
      <c r="U290" s="301"/>
      <c r="V290" s="301"/>
      <c r="W290" s="301"/>
      <c r="X290" s="301"/>
      <c r="Y290" s="301"/>
      <c r="Z290" s="301"/>
    </row>
    <row r="291">
      <c r="A291" s="301"/>
      <c r="B291" s="301"/>
      <c r="C291" s="301"/>
      <c r="D291" s="301"/>
      <c r="E291" s="301"/>
      <c r="F291" s="301"/>
      <c r="G291" s="301"/>
      <c r="H291" s="301"/>
      <c r="I291" s="301"/>
      <c r="J291" s="301"/>
      <c r="K291" s="301"/>
      <c r="L291" s="301"/>
      <c r="M291" s="301"/>
      <c r="N291" s="301"/>
      <c r="O291" s="301"/>
      <c r="P291" s="301"/>
      <c r="Q291" s="301"/>
      <c r="R291" s="301"/>
      <c r="S291" s="301"/>
      <c r="T291" s="301"/>
      <c r="U291" s="301"/>
      <c r="V291" s="301"/>
      <c r="W291" s="301"/>
      <c r="X291" s="301"/>
      <c r="Y291" s="301"/>
      <c r="Z291" s="301"/>
    </row>
    <row r="292">
      <c r="A292" s="301"/>
      <c r="B292" s="301"/>
      <c r="C292" s="301"/>
      <c r="D292" s="301"/>
      <c r="E292" s="301"/>
      <c r="F292" s="301"/>
      <c r="G292" s="301"/>
      <c r="H292" s="301"/>
      <c r="I292" s="301"/>
      <c r="J292" s="301"/>
      <c r="K292" s="301"/>
      <c r="L292" s="301"/>
      <c r="M292" s="301"/>
      <c r="N292" s="301"/>
      <c r="O292" s="301"/>
      <c r="P292" s="301"/>
      <c r="Q292" s="301"/>
      <c r="R292" s="301"/>
      <c r="S292" s="301"/>
      <c r="T292" s="301"/>
      <c r="U292" s="301"/>
      <c r="V292" s="301"/>
      <c r="W292" s="301"/>
      <c r="X292" s="301"/>
      <c r="Y292" s="301"/>
      <c r="Z292" s="301"/>
    </row>
    <row r="293">
      <c r="A293" s="301"/>
      <c r="B293" s="301"/>
      <c r="C293" s="301"/>
      <c r="D293" s="301"/>
      <c r="E293" s="301"/>
      <c r="F293" s="301"/>
      <c r="G293" s="301"/>
      <c r="H293" s="301"/>
      <c r="I293" s="301"/>
      <c r="J293" s="301"/>
      <c r="K293" s="301"/>
      <c r="L293" s="301"/>
      <c r="M293" s="301"/>
      <c r="N293" s="301"/>
      <c r="O293" s="301"/>
      <c r="P293" s="301"/>
      <c r="Q293" s="301"/>
      <c r="R293" s="301"/>
      <c r="S293" s="301"/>
      <c r="T293" s="301"/>
      <c r="U293" s="301"/>
      <c r="V293" s="301"/>
      <c r="W293" s="301"/>
      <c r="X293" s="301"/>
      <c r="Y293" s="301"/>
      <c r="Z293" s="301"/>
    </row>
    <row r="294">
      <c r="A294" s="301"/>
      <c r="B294" s="301"/>
      <c r="C294" s="301"/>
      <c r="D294" s="301"/>
      <c r="E294" s="301"/>
      <c r="F294" s="301"/>
      <c r="G294" s="301"/>
      <c r="H294" s="301"/>
      <c r="I294" s="301"/>
      <c r="J294" s="301"/>
      <c r="K294" s="301"/>
      <c r="L294" s="301"/>
      <c r="M294" s="301"/>
      <c r="N294" s="301"/>
      <c r="O294" s="301"/>
      <c r="P294" s="301"/>
      <c r="Q294" s="301"/>
      <c r="R294" s="301"/>
      <c r="S294" s="301"/>
      <c r="T294" s="301"/>
      <c r="U294" s="301"/>
      <c r="V294" s="301"/>
      <c r="W294" s="301"/>
      <c r="X294" s="301"/>
      <c r="Y294" s="301"/>
      <c r="Z294" s="301"/>
    </row>
    <row r="295">
      <c r="A295" s="301"/>
      <c r="B295" s="301"/>
      <c r="C295" s="301"/>
      <c r="D295" s="301"/>
      <c r="E295" s="301"/>
      <c r="F295" s="301"/>
      <c r="G295" s="301"/>
      <c r="H295" s="301"/>
      <c r="I295" s="301"/>
      <c r="J295" s="301"/>
      <c r="K295" s="301"/>
      <c r="L295" s="301"/>
      <c r="M295" s="301"/>
      <c r="N295" s="301"/>
      <c r="O295" s="301"/>
      <c r="P295" s="301"/>
      <c r="Q295" s="301"/>
      <c r="R295" s="301"/>
      <c r="S295" s="301"/>
      <c r="T295" s="301"/>
      <c r="U295" s="301"/>
      <c r="V295" s="301"/>
      <c r="W295" s="301"/>
      <c r="X295" s="301"/>
      <c r="Y295" s="301"/>
      <c r="Z295" s="301"/>
    </row>
    <row r="296">
      <c r="A296" s="301"/>
      <c r="B296" s="301"/>
      <c r="C296" s="301"/>
      <c r="D296" s="301"/>
      <c r="E296" s="301"/>
      <c r="F296" s="301"/>
      <c r="G296" s="301"/>
      <c r="H296" s="301"/>
      <c r="I296" s="301"/>
      <c r="J296" s="301"/>
      <c r="K296" s="301"/>
      <c r="L296" s="301"/>
      <c r="M296" s="301"/>
      <c r="N296" s="301"/>
      <c r="O296" s="301"/>
      <c r="P296" s="301"/>
      <c r="Q296" s="301"/>
      <c r="R296" s="301"/>
      <c r="S296" s="301"/>
      <c r="T296" s="301"/>
      <c r="U296" s="301"/>
      <c r="V296" s="301"/>
      <c r="W296" s="301"/>
      <c r="X296" s="301"/>
      <c r="Y296" s="301"/>
      <c r="Z296" s="301"/>
    </row>
    <row r="297">
      <c r="A297" s="301"/>
      <c r="B297" s="301"/>
      <c r="C297" s="301"/>
      <c r="D297" s="301"/>
      <c r="E297" s="301"/>
      <c r="F297" s="301"/>
      <c r="G297" s="301"/>
      <c r="H297" s="301"/>
      <c r="I297" s="301"/>
      <c r="J297" s="301"/>
      <c r="K297" s="301"/>
      <c r="L297" s="301"/>
      <c r="M297" s="301"/>
      <c r="N297" s="301"/>
      <c r="O297" s="301"/>
      <c r="P297" s="301"/>
      <c r="Q297" s="301"/>
      <c r="R297" s="301"/>
      <c r="S297" s="301"/>
      <c r="T297" s="301"/>
      <c r="U297" s="301"/>
      <c r="V297" s="301"/>
      <c r="W297" s="301"/>
      <c r="X297" s="301"/>
      <c r="Y297" s="301"/>
      <c r="Z297" s="301"/>
    </row>
    <row r="298">
      <c r="A298" s="301"/>
      <c r="B298" s="301"/>
      <c r="C298" s="301"/>
      <c r="D298" s="301"/>
      <c r="E298" s="301"/>
      <c r="F298" s="301"/>
      <c r="G298" s="301"/>
      <c r="H298" s="301"/>
      <c r="I298" s="301"/>
      <c r="J298" s="301"/>
      <c r="K298" s="301"/>
      <c r="L298" s="301"/>
      <c r="M298" s="301"/>
      <c r="N298" s="301"/>
      <c r="O298" s="301"/>
      <c r="P298" s="301"/>
      <c r="Q298" s="301"/>
      <c r="R298" s="301"/>
      <c r="S298" s="301"/>
      <c r="T298" s="301"/>
      <c r="U298" s="301"/>
      <c r="V298" s="301"/>
      <c r="W298" s="301"/>
      <c r="X298" s="301"/>
      <c r="Y298" s="301"/>
      <c r="Z298" s="301"/>
    </row>
    <row r="299">
      <c r="A299" s="301"/>
      <c r="B299" s="301"/>
      <c r="C299" s="301"/>
      <c r="D299" s="301"/>
      <c r="E299" s="301"/>
      <c r="F299" s="301"/>
      <c r="G299" s="301"/>
      <c r="H299" s="301"/>
      <c r="I299" s="301"/>
      <c r="J299" s="301"/>
      <c r="K299" s="301"/>
      <c r="L299" s="301"/>
      <c r="M299" s="301"/>
      <c r="N299" s="301"/>
      <c r="O299" s="301"/>
      <c r="P299" s="301"/>
      <c r="Q299" s="301"/>
      <c r="R299" s="301"/>
      <c r="S299" s="301"/>
      <c r="T299" s="301"/>
      <c r="U299" s="301"/>
      <c r="V299" s="301"/>
      <c r="W299" s="301"/>
      <c r="X299" s="301"/>
      <c r="Y299" s="301"/>
      <c r="Z299" s="301"/>
    </row>
    <row r="300">
      <c r="A300" s="301"/>
      <c r="B300" s="301"/>
      <c r="C300" s="301"/>
      <c r="D300" s="301"/>
      <c r="E300" s="301"/>
      <c r="F300" s="301"/>
      <c r="G300" s="301"/>
      <c r="H300" s="301"/>
      <c r="I300" s="301"/>
      <c r="J300" s="301"/>
      <c r="K300" s="301"/>
      <c r="L300" s="301"/>
      <c r="M300" s="301"/>
      <c r="N300" s="301"/>
      <c r="O300" s="301"/>
      <c r="P300" s="301"/>
      <c r="Q300" s="301"/>
      <c r="R300" s="301"/>
      <c r="S300" s="301"/>
      <c r="T300" s="301"/>
      <c r="U300" s="301"/>
      <c r="V300" s="301"/>
      <c r="W300" s="301"/>
      <c r="X300" s="301"/>
      <c r="Y300" s="301"/>
      <c r="Z300" s="301"/>
    </row>
    <row r="301">
      <c r="A301" s="301"/>
      <c r="B301" s="301"/>
      <c r="C301" s="301"/>
      <c r="D301" s="301"/>
      <c r="E301" s="301"/>
      <c r="F301" s="301"/>
      <c r="G301" s="301"/>
      <c r="H301" s="301"/>
      <c r="I301" s="301"/>
      <c r="J301" s="301"/>
      <c r="K301" s="301"/>
      <c r="L301" s="301"/>
      <c r="M301" s="301"/>
      <c r="N301" s="301"/>
      <c r="O301" s="301"/>
      <c r="P301" s="301"/>
      <c r="Q301" s="301"/>
      <c r="R301" s="301"/>
      <c r="S301" s="301"/>
      <c r="T301" s="301"/>
      <c r="U301" s="301"/>
      <c r="V301" s="301"/>
      <c r="W301" s="301"/>
      <c r="X301" s="301"/>
      <c r="Y301" s="301"/>
      <c r="Z301" s="301"/>
    </row>
    <row r="302">
      <c r="A302" s="301"/>
      <c r="B302" s="301"/>
      <c r="C302" s="301"/>
      <c r="D302" s="301"/>
      <c r="E302" s="301"/>
      <c r="F302" s="301"/>
      <c r="G302" s="301"/>
      <c r="H302" s="301"/>
      <c r="I302" s="301"/>
      <c r="J302" s="301"/>
      <c r="K302" s="301"/>
      <c r="L302" s="301"/>
      <c r="M302" s="301"/>
      <c r="N302" s="301"/>
      <c r="O302" s="301"/>
      <c r="P302" s="301"/>
      <c r="Q302" s="301"/>
      <c r="R302" s="301"/>
      <c r="S302" s="301"/>
      <c r="T302" s="301"/>
      <c r="U302" s="301"/>
      <c r="V302" s="301"/>
      <c r="W302" s="301"/>
      <c r="X302" s="301"/>
      <c r="Y302" s="301"/>
      <c r="Z302" s="301"/>
    </row>
    <row r="303">
      <c r="A303" s="301"/>
      <c r="B303" s="301"/>
      <c r="C303" s="301"/>
      <c r="D303" s="301"/>
      <c r="E303" s="301"/>
      <c r="F303" s="301"/>
      <c r="G303" s="301"/>
      <c r="H303" s="301"/>
      <c r="I303" s="301"/>
      <c r="J303" s="301"/>
      <c r="K303" s="301"/>
      <c r="L303" s="301"/>
      <c r="M303" s="301"/>
      <c r="N303" s="301"/>
      <c r="O303" s="301"/>
      <c r="P303" s="301"/>
      <c r="Q303" s="301"/>
      <c r="R303" s="301"/>
      <c r="S303" s="301"/>
      <c r="T303" s="301"/>
      <c r="U303" s="301"/>
      <c r="V303" s="301"/>
      <c r="W303" s="301"/>
      <c r="X303" s="301"/>
      <c r="Y303" s="301"/>
      <c r="Z303" s="301"/>
    </row>
    <row r="304">
      <c r="A304" s="301"/>
      <c r="B304" s="301"/>
      <c r="C304" s="301"/>
      <c r="D304" s="301"/>
      <c r="E304" s="301"/>
      <c r="F304" s="301"/>
      <c r="G304" s="301"/>
      <c r="H304" s="301"/>
      <c r="I304" s="301"/>
      <c r="J304" s="301"/>
      <c r="K304" s="301"/>
      <c r="L304" s="301"/>
      <c r="M304" s="301"/>
      <c r="N304" s="301"/>
      <c r="O304" s="301"/>
      <c r="P304" s="301"/>
      <c r="Q304" s="301"/>
      <c r="R304" s="301"/>
      <c r="S304" s="301"/>
      <c r="T304" s="301"/>
      <c r="U304" s="301"/>
      <c r="V304" s="301"/>
      <c r="W304" s="301"/>
      <c r="X304" s="301"/>
      <c r="Y304" s="301"/>
      <c r="Z304" s="301"/>
    </row>
    <row r="305">
      <c r="A305" s="301"/>
      <c r="B305" s="301"/>
      <c r="C305" s="301"/>
      <c r="D305" s="301"/>
      <c r="E305" s="301"/>
      <c r="F305" s="301"/>
      <c r="G305" s="301"/>
      <c r="H305" s="301"/>
      <c r="I305" s="301"/>
      <c r="J305" s="301"/>
      <c r="K305" s="301"/>
      <c r="L305" s="301"/>
      <c r="M305" s="301"/>
      <c r="N305" s="301"/>
      <c r="O305" s="301"/>
      <c r="P305" s="301"/>
      <c r="Q305" s="301"/>
      <c r="R305" s="301"/>
      <c r="S305" s="301"/>
      <c r="T305" s="301"/>
      <c r="U305" s="301"/>
      <c r="V305" s="301"/>
      <c r="W305" s="301"/>
      <c r="X305" s="301"/>
      <c r="Y305" s="301"/>
      <c r="Z305" s="301"/>
    </row>
    <row r="306">
      <c r="A306" s="301"/>
      <c r="B306" s="301"/>
      <c r="C306" s="301"/>
      <c r="D306" s="301"/>
      <c r="E306" s="301"/>
      <c r="F306" s="301"/>
      <c r="G306" s="301"/>
      <c r="H306" s="301"/>
      <c r="I306" s="301"/>
      <c r="J306" s="301"/>
      <c r="K306" s="301"/>
      <c r="L306" s="301"/>
      <c r="M306" s="301"/>
      <c r="N306" s="301"/>
      <c r="O306" s="301"/>
      <c r="P306" s="301"/>
      <c r="Q306" s="301"/>
      <c r="R306" s="301"/>
      <c r="S306" s="301"/>
      <c r="T306" s="301"/>
      <c r="U306" s="301"/>
      <c r="V306" s="301"/>
      <c r="W306" s="301"/>
      <c r="X306" s="301"/>
      <c r="Y306" s="301"/>
      <c r="Z306" s="301"/>
    </row>
    <row r="307">
      <c r="A307" s="301"/>
      <c r="B307" s="301"/>
      <c r="C307" s="301"/>
      <c r="D307" s="301"/>
      <c r="E307" s="301"/>
      <c r="F307" s="301"/>
      <c r="G307" s="301"/>
      <c r="H307" s="301"/>
      <c r="I307" s="301"/>
      <c r="J307" s="301"/>
      <c r="K307" s="301"/>
      <c r="L307" s="301"/>
      <c r="M307" s="301"/>
      <c r="N307" s="301"/>
      <c r="O307" s="301"/>
      <c r="P307" s="301"/>
      <c r="Q307" s="301"/>
      <c r="R307" s="301"/>
      <c r="S307" s="301"/>
      <c r="T307" s="301"/>
      <c r="U307" s="301"/>
      <c r="V307" s="301"/>
      <c r="W307" s="301"/>
      <c r="X307" s="301"/>
      <c r="Y307" s="301"/>
      <c r="Z307" s="301"/>
    </row>
    <row r="308">
      <c r="A308" s="301"/>
      <c r="B308" s="301"/>
      <c r="C308" s="301"/>
      <c r="D308" s="301"/>
      <c r="E308" s="301"/>
      <c r="F308" s="301"/>
      <c r="G308" s="301"/>
      <c r="H308" s="301"/>
      <c r="I308" s="301"/>
      <c r="J308" s="301"/>
      <c r="K308" s="301"/>
      <c r="L308" s="301"/>
      <c r="M308" s="301"/>
      <c r="N308" s="301"/>
      <c r="O308" s="301"/>
      <c r="P308" s="301"/>
      <c r="Q308" s="301"/>
      <c r="R308" s="301"/>
      <c r="S308" s="301"/>
      <c r="T308" s="301"/>
      <c r="U308" s="301"/>
      <c r="V308" s="301"/>
      <c r="W308" s="301"/>
      <c r="X308" s="301"/>
      <c r="Y308" s="301"/>
      <c r="Z308" s="301"/>
    </row>
    <row r="309">
      <c r="A309" s="301"/>
      <c r="B309" s="301"/>
      <c r="C309" s="301"/>
      <c r="D309" s="301"/>
      <c r="E309" s="301"/>
      <c r="F309" s="301"/>
      <c r="G309" s="301"/>
      <c r="H309" s="301"/>
      <c r="I309" s="301"/>
      <c r="J309" s="301"/>
      <c r="K309" s="301"/>
      <c r="L309" s="301"/>
      <c r="M309" s="301"/>
      <c r="N309" s="301"/>
      <c r="O309" s="301"/>
      <c r="P309" s="301"/>
      <c r="Q309" s="301"/>
      <c r="R309" s="301"/>
      <c r="S309" s="301"/>
      <c r="T309" s="301"/>
      <c r="U309" s="301"/>
      <c r="V309" s="301"/>
      <c r="W309" s="301"/>
      <c r="X309" s="301"/>
      <c r="Y309" s="301"/>
      <c r="Z309" s="301"/>
    </row>
    <row r="310">
      <c r="A310" s="301"/>
      <c r="B310" s="301"/>
      <c r="C310" s="301"/>
      <c r="D310" s="301"/>
      <c r="E310" s="301"/>
      <c r="F310" s="301"/>
      <c r="G310" s="301"/>
      <c r="H310" s="301"/>
      <c r="I310" s="301"/>
      <c r="J310" s="301"/>
      <c r="K310" s="301"/>
      <c r="L310" s="301"/>
      <c r="M310" s="301"/>
      <c r="N310" s="301"/>
      <c r="O310" s="301"/>
      <c r="P310" s="301"/>
      <c r="Q310" s="301"/>
      <c r="R310" s="301"/>
      <c r="S310" s="301"/>
      <c r="T310" s="301"/>
      <c r="U310" s="301"/>
      <c r="V310" s="301"/>
      <c r="W310" s="301"/>
      <c r="X310" s="301"/>
      <c r="Y310" s="301"/>
      <c r="Z310" s="301"/>
    </row>
    <row r="311">
      <c r="A311" s="301"/>
      <c r="B311" s="301"/>
      <c r="C311" s="301"/>
      <c r="D311" s="301"/>
      <c r="E311" s="301"/>
      <c r="F311" s="301"/>
      <c r="G311" s="301"/>
      <c r="H311" s="301"/>
      <c r="I311" s="301"/>
      <c r="J311" s="301"/>
      <c r="K311" s="301"/>
      <c r="L311" s="301"/>
      <c r="M311" s="301"/>
      <c r="N311" s="301"/>
      <c r="O311" s="301"/>
      <c r="P311" s="301"/>
      <c r="Q311" s="301"/>
      <c r="R311" s="301"/>
      <c r="S311" s="301"/>
      <c r="T311" s="301"/>
      <c r="U311" s="301"/>
      <c r="V311" s="301"/>
      <c r="W311" s="301"/>
      <c r="X311" s="301"/>
      <c r="Y311" s="301"/>
      <c r="Z311" s="301"/>
    </row>
    <row r="312">
      <c r="A312" s="301"/>
      <c r="B312" s="301"/>
      <c r="C312" s="301"/>
      <c r="D312" s="301"/>
      <c r="E312" s="301"/>
      <c r="F312" s="301"/>
      <c r="G312" s="301"/>
      <c r="H312" s="301"/>
      <c r="I312" s="301"/>
      <c r="J312" s="301"/>
      <c r="K312" s="301"/>
      <c r="L312" s="301"/>
      <c r="M312" s="301"/>
      <c r="N312" s="301"/>
      <c r="O312" s="301"/>
      <c r="P312" s="301"/>
      <c r="Q312" s="301"/>
      <c r="R312" s="301"/>
      <c r="S312" s="301"/>
      <c r="T312" s="301"/>
      <c r="U312" s="301"/>
      <c r="V312" s="301"/>
      <c r="W312" s="301"/>
      <c r="X312" s="301"/>
      <c r="Y312" s="301"/>
      <c r="Z312" s="301"/>
    </row>
    <row r="313">
      <c r="A313" s="301"/>
      <c r="B313" s="301"/>
      <c r="C313" s="301"/>
      <c r="D313" s="301"/>
      <c r="E313" s="301"/>
      <c r="F313" s="301"/>
      <c r="G313" s="301"/>
      <c r="H313" s="301"/>
      <c r="I313" s="301"/>
      <c r="J313" s="301"/>
      <c r="K313" s="301"/>
      <c r="L313" s="301"/>
      <c r="M313" s="301"/>
      <c r="N313" s="301"/>
      <c r="O313" s="301"/>
      <c r="P313" s="301"/>
      <c r="Q313" s="301"/>
      <c r="R313" s="301"/>
      <c r="S313" s="301"/>
      <c r="T313" s="301"/>
      <c r="U313" s="301"/>
      <c r="V313" s="301"/>
      <c r="W313" s="301"/>
      <c r="X313" s="301"/>
      <c r="Y313" s="301"/>
      <c r="Z313" s="301"/>
    </row>
    <row r="314">
      <c r="A314" s="301"/>
      <c r="B314" s="301"/>
      <c r="C314" s="301"/>
      <c r="D314" s="301"/>
      <c r="E314" s="301"/>
      <c r="F314" s="301"/>
      <c r="G314" s="301"/>
      <c r="H314" s="301"/>
      <c r="I314" s="301"/>
      <c r="J314" s="301"/>
      <c r="K314" s="301"/>
      <c r="L314" s="301"/>
      <c r="M314" s="301"/>
      <c r="N314" s="301"/>
      <c r="O314" s="301"/>
      <c r="P314" s="301"/>
      <c r="Q314" s="301"/>
      <c r="R314" s="301"/>
      <c r="S314" s="301"/>
      <c r="T314" s="301"/>
      <c r="U314" s="301"/>
      <c r="V314" s="301"/>
      <c r="W314" s="301"/>
      <c r="X314" s="301"/>
      <c r="Y314" s="301"/>
      <c r="Z314" s="301"/>
    </row>
    <row r="315">
      <c r="A315" s="301"/>
      <c r="B315" s="301"/>
      <c r="C315" s="301"/>
      <c r="D315" s="301"/>
      <c r="E315" s="301"/>
      <c r="F315" s="301"/>
      <c r="G315" s="301"/>
      <c r="H315" s="301"/>
      <c r="I315" s="301"/>
      <c r="J315" s="301"/>
      <c r="K315" s="301"/>
      <c r="L315" s="301"/>
      <c r="M315" s="301"/>
      <c r="N315" s="301"/>
      <c r="O315" s="301"/>
      <c r="P315" s="301"/>
      <c r="Q315" s="301"/>
      <c r="R315" s="301"/>
      <c r="S315" s="301"/>
      <c r="T315" s="301"/>
      <c r="U315" s="301"/>
      <c r="V315" s="301"/>
      <c r="W315" s="301"/>
      <c r="X315" s="301"/>
      <c r="Y315" s="301"/>
      <c r="Z315" s="301"/>
    </row>
    <row r="316">
      <c r="A316" s="301"/>
      <c r="B316" s="301"/>
      <c r="C316" s="301"/>
      <c r="D316" s="301"/>
      <c r="E316" s="301"/>
      <c r="F316" s="301"/>
      <c r="G316" s="301"/>
      <c r="H316" s="301"/>
      <c r="I316" s="301"/>
      <c r="J316" s="301"/>
      <c r="K316" s="301"/>
      <c r="L316" s="301"/>
      <c r="M316" s="301"/>
      <c r="N316" s="301"/>
      <c r="O316" s="301"/>
      <c r="P316" s="301"/>
      <c r="Q316" s="301"/>
      <c r="R316" s="301"/>
      <c r="S316" s="301"/>
      <c r="T316" s="301"/>
      <c r="U316" s="301"/>
      <c r="V316" s="301"/>
      <c r="W316" s="301"/>
      <c r="X316" s="301"/>
      <c r="Y316" s="301"/>
      <c r="Z316" s="301"/>
    </row>
    <row r="317">
      <c r="A317" s="301"/>
      <c r="B317" s="301"/>
      <c r="C317" s="301"/>
      <c r="D317" s="301"/>
      <c r="E317" s="301"/>
      <c r="F317" s="301"/>
      <c r="G317" s="301"/>
      <c r="H317" s="301"/>
      <c r="I317" s="301"/>
      <c r="J317" s="301"/>
      <c r="K317" s="301"/>
      <c r="L317" s="301"/>
      <c r="M317" s="301"/>
      <c r="N317" s="301"/>
      <c r="O317" s="301"/>
      <c r="P317" s="301"/>
      <c r="Q317" s="301"/>
      <c r="R317" s="301"/>
      <c r="S317" s="301"/>
      <c r="T317" s="301"/>
      <c r="U317" s="301"/>
      <c r="V317" s="301"/>
      <c r="W317" s="301"/>
      <c r="X317" s="301"/>
      <c r="Y317" s="301"/>
      <c r="Z317" s="301"/>
    </row>
    <row r="318">
      <c r="A318" s="301"/>
      <c r="B318" s="301"/>
      <c r="C318" s="301"/>
      <c r="D318" s="301"/>
      <c r="E318" s="301"/>
      <c r="F318" s="301"/>
      <c r="G318" s="301"/>
      <c r="H318" s="301"/>
      <c r="I318" s="301"/>
      <c r="J318" s="301"/>
      <c r="K318" s="301"/>
      <c r="L318" s="301"/>
      <c r="M318" s="301"/>
      <c r="N318" s="301"/>
      <c r="O318" s="301"/>
      <c r="P318" s="301"/>
      <c r="Q318" s="301"/>
      <c r="R318" s="301"/>
      <c r="S318" s="301"/>
      <c r="T318" s="301"/>
      <c r="U318" s="301"/>
      <c r="V318" s="301"/>
      <c r="W318" s="301"/>
      <c r="X318" s="301"/>
      <c r="Y318" s="301"/>
      <c r="Z318" s="301"/>
    </row>
    <row r="319">
      <c r="A319" s="301"/>
      <c r="B319" s="301"/>
      <c r="C319" s="301"/>
      <c r="D319" s="301"/>
      <c r="E319" s="301"/>
      <c r="F319" s="301"/>
      <c r="G319" s="301"/>
      <c r="H319" s="301"/>
      <c r="I319" s="301"/>
      <c r="J319" s="301"/>
      <c r="K319" s="301"/>
      <c r="L319" s="301"/>
      <c r="M319" s="301"/>
      <c r="N319" s="301"/>
      <c r="O319" s="301"/>
      <c r="P319" s="301"/>
      <c r="Q319" s="301"/>
      <c r="R319" s="301"/>
      <c r="S319" s="301"/>
      <c r="T319" s="301"/>
      <c r="U319" s="301"/>
      <c r="V319" s="301"/>
      <c r="W319" s="301"/>
      <c r="X319" s="301"/>
      <c r="Y319" s="301"/>
      <c r="Z319" s="301"/>
    </row>
    <row r="320">
      <c r="A320" s="301"/>
      <c r="B320" s="301"/>
      <c r="C320" s="301"/>
      <c r="D320" s="301"/>
      <c r="E320" s="301"/>
      <c r="F320" s="301"/>
      <c r="G320" s="301"/>
      <c r="H320" s="301"/>
      <c r="I320" s="301"/>
      <c r="J320" s="301"/>
      <c r="K320" s="301"/>
      <c r="L320" s="301"/>
      <c r="M320" s="301"/>
      <c r="N320" s="301"/>
      <c r="O320" s="301"/>
      <c r="P320" s="301"/>
      <c r="Q320" s="301"/>
      <c r="R320" s="301"/>
      <c r="S320" s="301"/>
      <c r="T320" s="301"/>
      <c r="U320" s="301"/>
      <c r="V320" s="301"/>
      <c r="W320" s="301"/>
      <c r="X320" s="301"/>
      <c r="Y320" s="301"/>
      <c r="Z320" s="301"/>
    </row>
    <row r="321">
      <c r="A321" s="301"/>
      <c r="B321" s="301"/>
      <c r="C321" s="301"/>
      <c r="D321" s="301"/>
      <c r="E321" s="301"/>
      <c r="F321" s="301"/>
      <c r="G321" s="301"/>
      <c r="H321" s="301"/>
      <c r="I321" s="301"/>
      <c r="J321" s="301"/>
      <c r="K321" s="301"/>
      <c r="L321" s="301"/>
      <c r="M321" s="301"/>
      <c r="N321" s="301"/>
      <c r="O321" s="301"/>
      <c r="P321" s="301"/>
      <c r="Q321" s="301"/>
      <c r="R321" s="301"/>
      <c r="S321" s="301"/>
      <c r="T321" s="301"/>
      <c r="U321" s="301"/>
      <c r="V321" s="301"/>
      <c r="W321" s="301"/>
      <c r="X321" s="301"/>
      <c r="Y321" s="301"/>
      <c r="Z321" s="301"/>
    </row>
    <row r="322">
      <c r="A322" s="301"/>
      <c r="B322" s="301"/>
      <c r="C322" s="301"/>
      <c r="D322" s="301"/>
      <c r="E322" s="301"/>
      <c r="F322" s="301"/>
      <c r="G322" s="301"/>
      <c r="H322" s="301"/>
      <c r="I322" s="301"/>
      <c r="J322" s="301"/>
      <c r="K322" s="301"/>
      <c r="L322" s="301"/>
      <c r="M322" s="301"/>
      <c r="N322" s="301"/>
      <c r="O322" s="301"/>
      <c r="P322" s="301"/>
      <c r="Q322" s="301"/>
      <c r="R322" s="301"/>
      <c r="S322" s="301"/>
      <c r="T322" s="301"/>
      <c r="U322" s="301"/>
      <c r="V322" s="301"/>
      <c r="W322" s="301"/>
      <c r="X322" s="301"/>
      <c r="Y322" s="301"/>
      <c r="Z322" s="301"/>
    </row>
    <row r="323">
      <c r="A323" s="301"/>
      <c r="B323" s="301"/>
      <c r="C323" s="301"/>
      <c r="D323" s="301"/>
      <c r="E323" s="301"/>
      <c r="F323" s="301"/>
      <c r="G323" s="301"/>
      <c r="H323" s="301"/>
      <c r="I323" s="301"/>
      <c r="J323" s="301"/>
      <c r="K323" s="301"/>
      <c r="L323" s="301"/>
      <c r="M323" s="301"/>
      <c r="N323" s="301"/>
      <c r="O323" s="301"/>
      <c r="P323" s="301"/>
      <c r="Q323" s="301"/>
      <c r="R323" s="301"/>
      <c r="S323" s="301"/>
      <c r="T323" s="301"/>
      <c r="U323" s="301"/>
      <c r="V323" s="301"/>
      <c r="W323" s="301"/>
      <c r="X323" s="301"/>
      <c r="Y323" s="301"/>
      <c r="Z323" s="301"/>
    </row>
    <row r="324">
      <c r="A324" s="301"/>
      <c r="B324" s="301"/>
      <c r="C324" s="301"/>
      <c r="D324" s="301"/>
      <c r="E324" s="301"/>
      <c r="F324" s="301"/>
      <c r="G324" s="301"/>
      <c r="H324" s="301"/>
      <c r="I324" s="301"/>
      <c r="J324" s="301"/>
      <c r="K324" s="301"/>
      <c r="L324" s="301"/>
      <c r="M324" s="301"/>
      <c r="N324" s="301"/>
      <c r="O324" s="301"/>
      <c r="P324" s="301"/>
      <c r="Q324" s="301"/>
      <c r="R324" s="301"/>
      <c r="S324" s="301"/>
      <c r="T324" s="301"/>
      <c r="U324" s="301"/>
      <c r="V324" s="301"/>
      <c r="W324" s="301"/>
      <c r="X324" s="301"/>
      <c r="Y324" s="301"/>
      <c r="Z324" s="301"/>
    </row>
    <row r="325">
      <c r="A325" s="301"/>
      <c r="B325" s="301"/>
      <c r="C325" s="301"/>
      <c r="D325" s="301"/>
      <c r="E325" s="301"/>
      <c r="F325" s="301"/>
      <c r="G325" s="301"/>
      <c r="H325" s="301"/>
      <c r="I325" s="301"/>
      <c r="J325" s="301"/>
      <c r="K325" s="301"/>
      <c r="L325" s="301"/>
      <c r="M325" s="301"/>
      <c r="N325" s="301"/>
      <c r="O325" s="301"/>
      <c r="P325" s="301"/>
      <c r="Q325" s="301"/>
      <c r="R325" s="301"/>
      <c r="S325" s="301"/>
      <c r="T325" s="301"/>
      <c r="U325" s="301"/>
      <c r="V325" s="301"/>
      <c r="W325" s="301"/>
      <c r="X325" s="301"/>
      <c r="Y325" s="301"/>
      <c r="Z325" s="301"/>
    </row>
    <row r="326">
      <c r="A326" s="301"/>
      <c r="B326" s="301"/>
      <c r="C326" s="301"/>
      <c r="D326" s="301"/>
      <c r="E326" s="301"/>
      <c r="F326" s="301"/>
      <c r="G326" s="301"/>
      <c r="H326" s="301"/>
      <c r="I326" s="301"/>
      <c r="J326" s="301"/>
      <c r="K326" s="301"/>
      <c r="L326" s="301"/>
      <c r="M326" s="301"/>
      <c r="N326" s="301"/>
      <c r="O326" s="301"/>
      <c r="P326" s="301"/>
      <c r="Q326" s="301"/>
      <c r="R326" s="301"/>
      <c r="S326" s="301"/>
      <c r="T326" s="301"/>
      <c r="U326" s="301"/>
      <c r="V326" s="301"/>
      <c r="W326" s="301"/>
      <c r="X326" s="301"/>
      <c r="Y326" s="301"/>
      <c r="Z326" s="301"/>
    </row>
    <row r="327">
      <c r="A327" s="301"/>
      <c r="B327" s="301"/>
      <c r="C327" s="301"/>
      <c r="D327" s="301"/>
      <c r="E327" s="301"/>
      <c r="F327" s="301"/>
      <c r="G327" s="301"/>
      <c r="H327" s="301"/>
      <c r="I327" s="301"/>
      <c r="J327" s="301"/>
      <c r="K327" s="301"/>
      <c r="L327" s="301"/>
      <c r="M327" s="301"/>
      <c r="N327" s="301"/>
      <c r="O327" s="301"/>
      <c r="P327" s="301"/>
      <c r="Q327" s="301"/>
      <c r="R327" s="301"/>
      <c r="S327" s="301"/>
      <c r="T327" s="301"/>
      <c r="U327" s="301"/>
      <c r="V327" s="301"/>
      <c r="W327" s="301"/>
      <c r="X327" s="301"/>
      <c r="Y327" s="301"/>
      <c r="Z327" s="301"/>
    </row>
    <row r="328">
      <c r="A328" s="301"/>
      <c r="B328" s="301"/>
      <c r="C328" s="301"/>
      <c r="D328" s="301"/>
      <c r="E328" s="301"/>
      <c r="F328" s="301"/>
      <c r="G328" s="301"/>
      <c r="H328" s="301"/>
      <c r="I328" s="301"/>
      <c r="J328" s="301"/>
      <c r="K328" s="301"/>
      <c r="L328" s="301"/>
      <c r="M328" s="301"/>
      <c r="N328" s="301"/>
      <c r="O328" s="301"/>
      <c r="P328" s="301"/>
      <c r="Q328" s="301"/>
      <c r="R328" s="301"/>
      <c r="S328" s="301"/>
      <c r="T328" s="301"/>
      <c r="U328" s="301"/>
      <c r="V328" s="301"/>
      <c r="W328" s="301"/>
      <c r="X328" s="301"/>
      <c r="Y328" s="301"/>
      <c r="Z328" s="301"/>
    </row>
    <row r="329">
      <c r="A329" s="301"/>
      <c r="B329" s="301"/>
      <c r="C329" s="301"/>
      <c r="D329" s="301"/>
      <c r="E329" s="301"/>
      <c r="F329" s="301"/>
      <c r="G329" s="301"/>
      <c r="H329" s="301"/>
      <c r="I329" s="301"/>
      <c r="J329" s="301"/>
      <c r="K329" s="301"/>
      <c r="L329" s="301"/>
      <c r="M329" s="301"/>
      <c r="N329" s="301"/>
      <c r="O329" s="301"/>
      <c r="P329" s="301"/>
      <c r="Q329" s="301"/>
      <c r="R329" s="301"/>
      <c r="S329" s="301"/>
      <c r="T329" s="301"/>
      <c r="U329" s="301"/>
      <c r="V329" s="301"/>
      <c r="W329" s="301"/>
      <c r="X329" s="301"/>
      <c r="Y329" s="301"/>
      <c r="Z329" s="301"/>
    </row>
    <row r="330">
      <c r="A330" s="301"/>
      <c r="B330" s="301"/>
      <c r="C330" s="301"/>
      <c r="D330" s="301"/>
      <c r="E330" s="301"/>
      <c r="F330" s="301"/>
      <c r="G330" s="301"/>
      <c r="H330" s="301"/>
      <c r="I330" s="301"/>
      <c r="J330" s="301"/>
      <c r="K330" s="301"/>
      <c r="L330" s="301"/>
      <c r="M330" s="301"/>
      <c r="N330" s="301"/>
      <c r="O330" s="301"/>
      <c r="P330" s="301"/>
      <c r="Q330" s="301"/>
      <c r="R330" s="301"/>
      <c r="S330" s="301"/>
      <c r="T330" s="301"/>
      <c r="U330" s="301"/>
      <c r="V330" s="301"/>
      <c r="W330" s="301"/>
      <c r="X330" s="301"/>
      <c r="Y330" s="301"/>
      <c r="Z330" s="301"/>
    </row>
    <row r="331">
      <c r="A331" s="301"/>
      <c r="B331" s="301"/>
      <c r="C331" s="301"/>
      <c r="D331" s="301"/>
      <c r="E331" s="301"/>
      <c r="F331" s="301"/>
      <c r="G331" s="301"/>
      <c r="H331" s="301"/>
      <c r="I331" s="301"/>
      <c r="J331" s="301"/>
      <c r="K331" s="301"/>
      <c r="L331" s="301"/>
      <c r="M331" s="301"/>
      <c r="N331" s="301"/>
      <c r="O331" s="301"/>
      <c r="P331" s="301"/>
      <c r="Q331" s="301"/>
      <c r="R331" s="301"/>
      <c r="S331" s="301"/>
      <c r="T331" s="301"/>
      <c r="U331" s="301"/>
      <c r="V331" s="301"/>
      <c r="W331" s="301"/>
      <c r="X331" s="301"/>
      <c r="Y331" s="301"/>
      <c r="Z331" s="301"/>
    </row>
    <row r="332">
      <c r="A332" s="301"/>
      <c r="B332" s="301"/>
      <c r="C332" s="301"/>
      <c r="D332" s="301"/>
      <c r="E332" s="301"/>
      <c r="F332" s="301"/>
      <c r="G332" s="301"/>
      <c r="H332" s="301"/>
      <c r="I332" s="301"/>
      <c r="J332" s="301"/>
      <c r="K332" s="301"/>
      <c r="L332" s="301"/>
      <c r="M332" s="301"/>
      <c r="N332" s="301"/>
      <c r="O332" s="301"/>
      <c r="P332" s="301"/>
      <c r="Q332" s="301"/>
      <c r="R332" s="301"/>
      <c r="S332" s="301"/>
      <c r="T332" s="301"/>
      <c r="U332" s="301"/>
      <c r="V332" s="301"/>
      <c r="W332" s="301"/>
      <c r="X332" s="301"/>
      <c r="Y332" s="301"/>
      <c r="Z332" s="301"/>
    </row>
    <row r="333">
      <c r="A333" s="301"/>
      <c r="B333" s="301"/>
      <c r="C333" s="301"/>
      <c r="D333" s="301"/>
      <c r="E333" s="301"/>
      <c r="F333" s="301"/>
      <c r="G333" s="301"/>
      <c r="H333" s="301"/>
      <c r="I333" s="301"/>
      <c r="J333" s="301"/>
      <c r="K333" s="301"/>
      <c r="L333" s="301"/>
      <c r="M333" s="301"/>
      <c r="N333" s="301"/>
      <c r="O333" s="301"/>
      <c r="P333" s="301"/>
      <c r="Q333" s="301"/>
      <c r="R333" s="301"/>
      <c r="S333" s="301"/>
      <c r="T333" s="301"/>
      <c r="U333" s="301"/>
      <c r="V333" s="301"/>
      <c r="W333" s="301"/>
      <c r="X333" s="301"/>
      <c r="Y333" s="301"/>
      <c r="Z333" s="301"/>
    </row>
    <row r="334">
      <c r="A334" s="301"/>
      <c r="B334" s="301"/>
      <c r="C334" s="301"/>
      <c r="D334" s="301"/>
      <c r="E334" s="301"/>
      <c r="F334" s="301"/>
      <c r="G334" s="301"/>
      <c r="H334" s="301"/>
      <c r="I334" s="301"/>
      <c r="J334" s="301"/>
      <c r="K334" s="301"/>
      <c r="L334" s="301"/>
      <c r="M334" s="301"/>
      <c r="N334" s="301"/>
      <c r="O334" s="301"/>
      <c r="P334" s="301"/>
      <c r="Q334" s="301"/>
      <c r="R334" s="301"/>
      <c r="S334" s="301"/>
      <c r="T334" s="301"/>
      <c r="U334" s="301"/>
      <c r="V334" s="301"/>
      <c r="W334" s="301"/>
      <c r="X334" s="301"/>
      <c r="Y334" s="301"/>
      <c r="Z334" s="301"/>
    </row>
    <row r="335">
      <c r="A335" s="301"/>
      <c r="B335" s="301"/>
      <c r="C335" s="301"/>
      <c r="D335" s="301"/>
      <c r="E335" s="301"/>
      <c r="F335" s="301"/>
      <c r="G335" s="301"/>
      <c r="H335" s="301"/>
      <c r="I335" s="301"/>
      <c r="J335" s="301"/>
      <c r="K335" s="301"/>
      <c r="L335" s="301"/>
      <c r="M335" s="301"/>
      <c r="N335" s="301"/>
      <c r="O335" s="301"/>
      <c r="P335" s="301"/>
      <c r="Q335" s="301"/>
      <c r="R335" s="301"/>
      <c r="S335" s="301"/>
      <c r="T335" s="301"/>
      <c r="U335" s="301"/>
      <c r="V335" s="301"/>
      <c r="W335" s="301"/>
      <c r="X335" s="301"/>
      <c r="Y335" s="301"/>
      <c r="Z335" s="301"/>
    </row>
    <row r="336">
      <c r="A336" s="301"/>
      <c r="B336" s="301"/>
      <c r="C336" s="301"/>
      <c r="D336" s="301"/>
      <c r="E336" s="301"/>
      <c r="F336" s="301"/>
      <c r="G336" s="301"/>
      <c r="H336" s="301"/>
      <c r="I336" s="301"/>
      <c r="J336" s="301"/>
      <c r="K336" s="301"/>
      <c r="L336" s="301"/>
      <c r="M336" s="301"/>
      <c r="N336" s="301"/>
      <c r="O336" s="301"/>
      <c r="P336" s="301"/>
      <c r="Q336" s="301"/>
      <c r="R336" s="301"/>
      <c r="S336" s="301"/>
      <c r="T336" s="301"/>
      <c r="U336" s="301"/>
      <c r="V336" s="301"/>
      <c r="W336" s="301"/>
      <c r="X336" s="301"/>
      <c r="Y336" s="301"/>
      <c r="Z336" s="301"/>
    </row>
    <row r="337">
      <c r="A337" s="301"/>
      <c r="B337" s="301"/>
      <c r="C337" s="301"/>
      <c r="D337" s="301"/>
      <c r="E337" s="301"/>
      <c r="F337" s="301"/>
      <c r="G337" s="301"/>
      <c r="H337" s="301"/>
      <c r="I337" s="301"/>
      <c r="J337" s="301"/>
      <c r="K337" s="301"/>
      <c r="L337" s="301"/>
      <c r="M337" s="301"/>
      <c r="N337" s="301"/>
      <c r="O337" s="301"/>
      <c r="P337" s="301"/>
      <c r="Q337" s="301"/>
      <c r="R337" s="301"/>
      <c r="S337" s="301"/>
      <c r="T337" s="301"/>
      <c r="U337" s="301"/>
      <c r="V337" s="301"/>
      <c r="W337" s="301"/>
      <c r="X337" s="301"/>
      <c r="Y337" s="301"/>
      <c r="Z337" s="301"/>
    </row>
    <row r="338">
      <c r="A338" s="301"/>
      <c r="B338" s="301"/>
      <c r="C338" s="301"/>
      <c r="D338" s="301"/>
      <c r="E338" s="301"/>
      <c r="F338" s="301"/>
      <c r="G338" s="301"/>
      <c r="H338" s="301"/>
      <c r="I338" s="301"/>
      <c r="J338" s="301"/>
      <c r="K338" s="301"/>
      <c r="L338" s="301"/>
      <c r="M338" s="301"/>
      <c r="N338" s="301"/>
      <c r="O338" s="301"/>
      <c r="P338" s="301"/>
      <c r="Q338" s="301"/>
      <c r="R338" s="301"/>
      <c r="S338" s="301"/>
      <c r="T338" s="301"/>
      <c r="U338" s="301"/>
      <c r="V338" s="301"/>
      <c r="W338" s="301"/>
      <c r="X338" s="301"/>
      <c r="Y338" s="301"/>
      <c r="Z338" s="301"/>
    </row>
    <row r="339">
      <c r="A339" s="301"/>
      <c r="B339" s="301"/>
      <c r="C339" s="301"/>
      <c r="D339" s="301"/>
      <c r="E339" s="301"/>
      <c r="F339" s="301"/>
      <c r="G339" s="301"/>
      <c r="H339" s="301"/>
      <c r="I339" s="301"/>
      <c r="J339" s="301"/>
      <c r="K339" s="301"/>
      <c r="L339" s="301"/>
      <c r="M339" s="301"/>
      <c r="N339" s="301"/>
      <c r="O339" s="301"/>
      <c r="P339" s="301"/>
      <c r="Q339" s="301"/>
      <c r="R339" s="301"/>
      <c r="S339" s="301"/>
      <c r="T339" s="301"/>
      <c r="U339" s="301"/>
      <c r="V339" s="301"/>
      <c r="W339" s="301"/>
      <c r="X339" s="301"/>
      <c r="Y339" s="301"/>
      <c r="Z339" s="301"/>
    </row>
    <row r="340">
      <c r="A340" s="301"/>
      <c r="B340" s="301"/>
      <c r="C340" s="301"/>
      <c r="D340" s="301"/>
      <c r="E340" s="301"/>
      <c r="F340" s="301"/>
      <c r="G340" s="301"/>
      <c r="H340" s="301"/>
      <c r="I340" s="301"/>
      <c r="J340" s="301"/>
      <c r="K340" s="301"/>
      <c r="L340" s="301"/>
      <c r="M340" s="301"/>
      <c r="N340" s="301"/>
      <c r="O340" s="301"/>
      <c r="P340" s="301"/>
      <c r="Q340" s="301"/>
      <c r="R340" s="301"/>
      <c r="S340" s="301"/>
      <c r="T340" s="301"/>
      <c r="U340" s="301"/>
      <c r="V340" s="301"/>
      <c r="W340" s="301"/>
      <c r="X340" s="301"/>
      <c r="Y340" s="301"/>
      <c r="Z340" s="301"/>
    </row>
    <row r="341">
      <c r="A341" s="301"/>
      <c r="B341" s="301"/>
      <c r="C341" s="301"/>
      <c r="D341" s="301"/>
      <c r="E341" s="301"/>
      <c r="F341" s="301"/>
      <c r="G341" s="301"/>
      <c r="H341" s="301"/>
      <c r="I341" s="301"/>
      <c r="J341" s="301"/>
      <c r="K341" s="301"/>
      <c r="L341" s="301"/>
      <c r="M341" s="301"/>
      <c r="N341" s="301"/>
      <c r="O341" s="301"/>
      <c r="P341" s="301"/>
      <c r="Q341" s="301"/>
      <c r="R341" s="301"/>
      <c r="S341" s="301"/>
      <c r="T341" s="301"/>
      <c r="U341" s="301"/>
      <c r="V341" s="301"/>
      <c r="W341" s="301"/>
      <c r="X341" s="301"/>
      <c r="Y341" s="301"/>
      <c r="Z341" s="301"/>
    </row>
    <row r="342">
      <c r="A342" s="301"/>
      <c r="B342" s="301"/>
      <c r="C342" s="301"/>
      <c r="D342" s="301"/>
      <c r="E342" s="301"/>
      <c r="F342" s="301"/>
      <c r="G342" s="301"/>
      <c r="H342" s="301"/>
      <c r="I342" s="301"/>
      <c r="J342" s="301"/>
      <c r="K342" s="301"/>
      <c r="L342" s="301"/>
      <c r="M342" s="301"/>
      <c r="N342" s="301"/>
      <c r="O342" s="301"/>
      <c r="P342" s="301"/>
      <c r="Q342" s="301"/>
      <c r="R342" s="301"/>
      <c r="S342" s="301"/>
      <c r="T342" s="301"/>
      <c r="U342" s="301"/>
      <c r="V342" s="301"/>
      <c r="W342" s="301"/>
      <c r="X342" s="301"/>
      <c r="Y342" s="301"/>
      <c r="Z342" s="301"/>
    </row>
    <row r="343">
      <c r="A343" s="301"/>
      <c r="B343" s="301"/>
      <c r="C343" s="301"/>
      <c r="D343" s="301"/>
      <c r="E343" s="301"/>
      <c r="F343" s="301"/>
      <c r="G343" s="301"/>
      <c r="H343" s="301"/>
      <c r="I343" s="301"/>
      <c r="J343" s="301"/>
      <c r="K343" s="301"/>
      <c r="L343" s="301"/>
      <c r="M343" s="301"/>
      <c r="N343" s="301"/>
      <c r="O343" s="301"/>
      <c r="P343" s="301"/>
      <c r="Q343" s="301"/>
      <c r="R343" s="301"/>
      <c r="S343" s="301"/>
      <c r="T343" s="301"/>
      <c r="U343" s="301"/>
      <c r="V343" s="301"/>
      <c r="W343" s="301"/>
      <c r="X343" s="301"/>
      <c r="Y343" s="301"/>
      <c r="Z343" s="301"/>
    </row>
    <row r="344">
      <c r="A344" s="301"/>
      <c r="B344" s="301"/>
      <c r="C344" s="301"/>
      <c r="D344" s="301"/>
      <c r="E344" s="301"/>
      <c r="F344" s="301"/>
      <c r="G344" s="301"/>
      <c r="H344" s="301"/>
      <c r="I344" s="301"/>
      <c r="J344" s="301"/>
      <c r="K344" s="301"/>
      <c r="L344" s="301"/>
      <c r="M344" s="301"/>
      <c r="N344" s="301"/>
      <c r="O344" s="301"/>
      <c r="P344" s="301"/>
      <c r="Q344" s="301"/>
      <c r="R344" s="301"/>
      <c r="S344" s="301"/>
      <c r="T344" s="301"/>
      <c r="U344" s="301"/>
      <c r="V344" s="301"/>
      <c r="W344" s="301"/>
      <c r="X344" s="301"/>
      <c r="Y344" s="301"/>
      <c r="Z344" s="301"/>
    </row>
    <row r="345">
      <c r="A345" s="301"/>
      <c r="B345" s="301"/>
      <c r="C345" s="301"/>
      <c r="D345" s="301"/>
      <c r="E345" s="301"/>
      <c r="F345" s="301"/>
      <c r="G345" s="301"/>
      <c r="H345" s="301"/>
      <c r="I345" s="301"/>
      <c r="J345" s="301"/>
      <c r="K345" s="301"/>
      <c r="L345" s="301"/>
      <c r="M345" s="301"/>
      <c r="N345" s="301"/>
      <c r="O345" s="301"/>
      <c r="P345" s="301"/>
      <c r="Q345" s="301"/>
      <c r="R345" s="301"/>
      <c r="S345" s="301"/>
      <c r="T345" s="301"/>
      <c r="U345" s="301"/>
      <c r="V345" s="301"/>
      <c r="W345" s="301"/>
      <c r="X345" s="301"/>
      <c r="Y345" s="301"/>
      <c r="Z345" s="301"/>
    </row>
    <row r="346">
      <c r="A346" s="301"/>
      <c r="B346" s="301"/>
      <c r="C346" s="301"/>
      <c r="D346" s="301"/>
      <c r="E346" s="301"/>
      <c r="F346" s="301"/>
      <c r="G346" s="301"/>
      <c r="H346" s="301"/>
      <c r="I346" s="301"/>
      <c r="J346" s="301"/>
      <c r="K346" s="301"/>
      <c r="L346" s="301"/>
      <c r="M346" s="301"/>
      <c r="N346" s="301"/>
      <c r="O346" s="301"/>
      <c r="P346" s="301"/>
      <c r="Q346" s="301"/>
      <c r="R346" s="301"/>
      <c r="S346" s="301"/>
      <c r="T346" s="301"/>
      <c r="U346" s="301"/>
      <c r="V346" s="301"/>
      <c r="W346" s="301"/>
      <c r="X346" s="301"/>
      <c r="Y346" s="301"/>
      <c r="Z346" s="301"/>
    </row>
    <row r="347">
      <c r="A347" s="301"/>
      <c r="B347" s="301"/>
      <c r="C347" s="301"/>
      <c r="D347" s="301"/>
      <c r="E347" s="301"/>
      <c r="F347" s="301"/>
      <c r="G347" s="301"/>
      <c r="H347" s="301"/>
      <c r="I347" s="301"/>
      <c r="J347" s="301"/>
      <c r="K347" s="301"/>
      <c r="L347" s="301"/>
      <c r="M347" s="301"/>
      <c r="N347" s="301"/>
      <c r="O347" s="301"/>
      <c r="P347" s="301"/>
      <c r="Q347" s="301"/>
      <c r="R347" s="301"/>
      <c r="S347" s="301"/>
      <c r="T347" s="301"/>
      <c r="U347" s="301"/>
      <c r="V347" s="301"/>
      <c r="W347" s="301"/>
      <c r="X347" s="301"/>
      <c r="Y347" s="301"/>
      <c r="Z347" s="301"/>
    </row>
    <row r="348">
      <c r="A348" s="301"/>
      <c r="B348" s="301"/>
      <c r="C348" s="301"/>
      <c r="D348" s="301"/>
      <c r="E348" s="301"/>
      <c r="F348" s="301"/>
      <c r="G348" s="301"/>
      <c r="H348" s="301"/>
      <c r="I348" s="301"/>
      <c r="J348" s="301"/>
      <c r="K348" s="301"/>
      <c r="L348" s="301"/>
      <c r="M348" s="301"/>
      <c r="N348" s="301"/>
      <c r="O348" s="301"/>
      <c r="P348" s="301"/>
      <c r="Q348" s="301"/>
      <c r="R348" s="301"/>
      <c r="S348" s="301"/>
      <c r="T348" s="301"/>
      <c r="U348" s="301"/>
      <c r="V348" s="301"/>
      <c r="W348" s="301"/>
      <c r="X348" s="301"/>
      <c r="Y348" s="301"/>
      <c r="Z348" s="301"/>
    </row>
    <row r="349">
      <c r="A349" s="301"/>
      <c r="B349" s="301"/>
      <c r="C349" s="301"/>
      <c r="D349" s="301"/>
      <c r="E349" s="301"/>
      <c r="F349" s="301"/>
      <c r="G349" s="301"/>
      <c r="H349" s="301"/>
      <c r="I349" s="301"/>
      <c r="J349" s="301"/>
      <c r="K349" s="301"/>
      <c r="L349" s="301"/>
      <c r="M349" s="301"/>
      <c r="N349" s="301"/>
      <c r="O349" s="301"/>
      <c r="P349" s="301"/>
      <c r="Q349" s="301"/>
      <c r="R349" s="301"/>
      <c r="S349" s="301"/>
      <c r="T349" s="301"/>
      <c r="U349" s="301"/>
      <c r="V349" s="301"/>
      <c r="W349" s="301"/>
      <c r="X349" s="301"/>
      <c r="Y349" s="301"/>
      <c r="Z349" s="301"/>
    </row>
    <row r="350">
      <c r="A350" s="301"/>
      <c r="B350" s="301"/>
      <c r="C350" s="301"/>
      <c r="D350" s="301"/>
      <c r="E350" s="301"/>
      <c r="F350" s="301"/>
      <c r="G350" s="301"/>
      <c r="H350" s="301"/>
      <c r="I350" s="301"/>
      <c r="J350" s="301"/>
      <c r="K350" s="301"/>
      <c r="L350" s="301"/>
      <c r="M350" s="301"/>
      <c r="N350" s="301"/>
      <c r="O350" s="301"/>
      <c r="P350" s="301"/>
      <c r="Q350" s="301"/>
      <c r="R350" s="301"/>
      <c r="S350" s="301"/>
      <c r="T350" s="301"/>
      <c r="U350" s="301"/>
      <c r="V350" s="301"/>
      <c r="W350" s="301"/>
      <c r="X350" s="301"/>
      <c r="Y350" s="301"/>
      <c r="Z350" s="301"/>
    </row>
    <row r="351">
      <c r="A351" s="301"/>
      <c r="B351" s="301"/>
      <c r="C351" s="301"/>
      <c r="D351" s="301"/>
      <c r="E351" s="301"/>
      <c r="F351" s="301"/>
      <c r="G351" s="301"/>
      <c r="H351" s="301"/>
      <c r="I351" s="301"/>
      <c r="J351" s="301"/>
      <c r="K351" s="301"/>
      <c r="L351" s="301"/>
      <c r="M351" s="301"/>
      <c r="N351" s="301"/>
      <c r="O351" s="301"/>
      <c r="P351" s="301"/>
      <c r="Q351" s="301"/>
      <c r="R351" s="301"/>
      <c r="S351" s="301"/>
      <c r="T351" s="301"/>
      <c r="U351" s="301"/>
      <c r="V351" s="301"/>
      <c r="W351" s="301"/>
      <c r="X351" s="301"/>
      <c r="Y351" s="301"/>
      <c r="Z351" s="301"/>
    </row>
    <row r="352">
      <c r="A352" s="301"/>
      <c r="B352" s="301"/>
      <c r="C352" s="301"/>
      <c r="D352" s="301"/>
      <c r="E352" s="301"/>
      <c r="F352" s="301"/>
      <c r="G352" s="301"/>
      <c r="H352" s="301"/>
      <c r="I352" s="301"/>
      <c r="J352" s="301"/>
      <c r="K352" s="301"/>
      <c r="L352" s="301"/>
      <c r="M352" s="301"/>
      <c r="N352" s="301"/>
      <c r="O352" s="301"/>
      <c r="P352" s="301"/>
      <c r="Q352" s="301"/>
      <c r="R352" s="301"/>
      <c r="S352" s="301"/>
      <c r="T352" s="301"/>
      <c r="U352" s="301"/>
      <c r="V352" s="301"/>
      <c r="W352" s="301"/>
      <c r="X352" s="301"/>
      <c r="Y352" s="301"/>
      <c r="Z352" s="301"/>
    </row>
    <row r="353">
      <c r="A353" s="301"/>
      <c r="B353" s="301"/>
      <c r="C353" s="301"/>
      <c r="D353" s="301"/>
      <c r="E353" s="301"/>
      <c r="F353" s="301"/>
      <c r="G353" s="301"/>
      <c r="H353" s="301"/>
      <c r="I353" s="301"/>
      <c r="J353" s="301"/>
      <c r="K353" s="301"/>
      <c r="L353" s="301"/>
      <c r="M353" s="301"/>
      <c r="N353" s="301"/>
      <c r="O353" s="301"/>
      <c r="P353" s="301"/>
      <c r="Q353" s="301"/>
      <c r="R353" s="301"/>
      <c r="S353" s="301"/>
      <c r="T353" s="301"/>
      <c r="U353" s="301"/>
      <c r="V353" s="301"/>
      <c r="W353" s="301"/>
      <c r="X353" s="301"/>
      <c r="Y353" s="301"/>
      <c r="Z353" s="301"/>
    </row>
    <row r="354">
      <c r="A354" s="301"/>
      <c r="B354" s="301"/>
      <c r="C354" s="301"/>
      <c r="D354" s="301"/>
      <c r="E354" s="301"/>
      <c r="F354" s="301"/>
      <c r="G354" s="301"/>
      <c r="H354" s="301"/>
      <c r="I354" s="301"/>
      <c r="J354" s="301"/>
      <c r="K354" s="301"/>
      <c r="L354" s="301"/>
      <c r="M354" s="301"/>
      <c r="N354" s="301"/>
      <c r="O354" s="301"/>
      <c r="P354" s="301"/>
      <c r="Q354" s="301"/>
      <c r="R354" s="301"/>
      <c r="S354" s="301"/>
      <c r="T354" s="301"/>
      <c r="U354" s="301"/>
      <c r="V354" s="301"/>
      <c r="W354" s="301"/>
      <c r="X354" s="301"/>
      <c r="Y354" s="301"/>
      <c r="Z354" s="301"/>
    </row>
    <row r="355">
      <c r="A355" s="301"/>
      <c r="B355" s="301"/>
      <c r="C355" s="301"/>
      <c r="D355" s="301"/>
      <c r="E355" s="301"/>
      <c r="F355" s="301"/>
      <c r="G355" s="301"/>
      <c r="H355" s="301"/>
      <c r="I355" s="301"/>
      <c r="J355" s="301"/>
      <c r="K355" s="301"/>
      <c r="L355" s="301"/>
      <c r="M355" s="301"/>
      <c r="N355" s="301"/>
      <c r="O355" s="301"/>
      <c r="P355" s="301"/>
      <c r="Q355" s="301"/>
      <c r="R355" s="301"/>
      <c r="S355" s="301"/>
      <c r="T355" s="301"/>
      <c r="U355" s="301"/>
      <c r="V355" s="301"/>
      <c r="W355" s="301"/>
      <c r="X355" s="301"/>
      <c r="Y355" s="301"/>
      <c r="Z355" s="301"/>
    </row>
    <row r="356">
      <c r="A356" s="301"/>
      <c r="B356" s="301"/>
      <c r="C356" s="301"/>
      <c r="D356" s="301"/>
      <c r="E356" s="301"/>
      <c r="F356" s="301"/>
      <c r="G356" s="301"/>
      <c r="H356" s="301"/>
      <c r="I356" s="301"/>
      <c r="J356" s="301"/>
      <c r="K356" s="301"/>
      <c r="L356" s="301"/>
      <c r="M356" s="301"/>
      <c r="N356" s="301"/>
      <c r="O356" s="301"/>
      <c r="P356" s="301"/>
      <c r="Q356" s="301"/>
      <c r="R356" s="301"/>
      <c r="S356" s="301"/>
      <c r="T356" s="301"/>
      <c r="U356" s="301"/>
      <c r="V356" s="301"/>
      <c r="W356" s="301"/>
      <c r="X356" s="301"/>
      <c r="Y356" s="301"/>
      <c r="Z356" s="301"/>
    </row>
    <row r="357">
      <c r="A357" s="301"/>
      <c r="B357" s="301"/>
      <c r="C357" s="301"/>
      <c r="D357" s="301"/>
      <c r="E357" s="301"/>
      <c r="F357" s="301"/>
      <c r="G357" s="301"/>
      <c r="H357" s="301"/>
      <c r="I357" s="301"/>
      <c r="J357" s="301"/>
      <c r="K357" s="301"/>
      <c r="L357" s="301"/>
      <c r="M357" s="301"/>
      <c r="N357" s="301"/>
      <c r="O357" s="301"/>
      <c r="P357" s="301"/>
      <c r="Q357" s="301"/>
      <c r="R357" s="301"/>
      <c r="S357" s="301"/>
      <c r="T357" s="301"/>
      <c r="U357" s="301"/>
      <c r="V357" s="301"/>
      <c r="W357" s="301"/>
      <c r="X357" s="301"/>
      <c r="Y357" s="301"/>
      <c r="Z357" s="301"/>
    </row>
    <row r="358">
      <c r="A358" s="301"/>
      <c r="B358" s="301"/>
      <c r="C358" s="301"/>
      <c r="D358" s="301"/>
      <c r="E358" s="301"/>
      <c r="F358" s="301"/>
      <c r="G358" s="301"/>
      <c r="H358" s="301"/>
      <c r="I358" s="301"/>
      <c r="J358" s="301"/>
      <c r="K358" s="301"/>
      <c r="L358" s="301"/>
      <c r="M358" s="301"/>
      <c r="N358" s="301"/>
      <c r="O358" s="301"/>
      <c r="P358" s="301"/>
      <c r="Q358" s="301"/>
      <c r="R358" s="301"/>
      <c r="S358" s="301"/>
      <c r="T358" s="301"/>
      <c r="U358" s="301"/>
      <c r="V358" s="301"/>
      <c r="W358" s="301"/>
      <c r="X358" s="301"/>
      <c r="Y358" s="301"/>
      <c r="Z358" s="301"/>
    </row>
    <row r="359">
      <c r="A359" s="301"/>
      <c r="B359" s="301"/>
      <c r="C359" s="301"/>
      <c r="D359" s="301"/>
      <c r="E359" s="301"/>
      <c r="F359" s="301"/>
      <c r="G359" s="301"/>
      <c r="H359" s="301"/>
      <c r="I359" s="301"/>
      <c r="J359" s="301"/>
      <c r="K359" s="301"/>
      <c r="L359" s="301"/>
      <c r="M359" s="301"/>
      <c r="N359" s="301"/>
      <c r="O359" s="301"/>
      <c r="P359" s="301"/>
      <c r="Q359" s="301"/>
      <c r="R359" s="301"/>
      <c r="S359" s="301"/>
      <c r="T359" s="301"/>
      <c r="U359" s="301"/>
      <c r="V359" s="301"/>
      <c r="W359" s="301"/>
      <c r="X359" s="301"/>
      <c r="Y359" s="301"/>
      <c r="Z359" s="301"/>
    </row>
    <row r="360">
      <c r="A360" s="301"/>
      <c r="B360" s="301"/>
      <c r="C360" s="301"/>
      <c r="D360" s="301"/>
      <c r="E360" s="301"/>
      <c r="F360" s="301"/>
      <c r="G360" s="301"/>
      <c r="H360" s="301"/>
      <c r="I360" s="301"/>
      <c r="J360" s="301"/>
      <c r="K360" s="301"/>
      <c r="L360" s="301"/>
      <c r="M360" s="301"/>
      <c r="N360" s="301"/>
      <c r="O360" s="301"/>
      <c r="P360" s="301"/>
      <c r="Q360" s="301"/>
      <c r="R360" s="301"/>
      <c r="S360" s="301"/>
      <c r="T360" s="301"/>
      <c r="U360" s="301"/>
      <c r="V360" s="301"/>
      <c r="W360" s="301"/>
      <c r="X360" s="301"/>
      <c r="Y360" s="301"/>
      <c r="Z360" s="301"/>
    </row>
    <row r="361">
      <c r="A361" s="301"/>
      <c r="B361" s="301"/>
      <c r="C361" s="301"/>
      <c r="D361" s="301"/>
      <c r="E361" s="301"/>
      <c r="F361" s="301"/>
      <c r="G361" s="301"/>
      <c r="H361" s="301"/>
      <c r="I361" s="301"/>
      <c r="J361" s="301"/>
      <c r="K361" s="301"/>
      <c r="L361" s="301"/>
      <c r="M361" s="301"/>
      <c r="N361" s="301"/>
      <c r="O361" s="301"/>
      <c r="P361" s="301"/>
      <c r="Q361" s="301"/>
      <c r="R361" s="301"/>
      <c r="S361" s="301"/>
      <c r="T361" s="301"/>
      <c r="U361" s="301"/>
      <c r="V361" s="301"/>
      <c r="W361" s="301"/>
      <c r="X361" s="301"/>
      <c r="Y361" s="301"/>
      <c r="Z361" s="301"/>
    </row>
    <row r="362">
      <c r="A362" s="301"/>
      <c r="B362" s="301"/>
      <c r="C362" s="301"/>
      <c r="D362" s="301"/>
      <c r="E362" s="301"/>
      <c r="F362" s="301"/>
      <c r="G362" s="301"/>
      <c r="H362" s="301"/>
      <c r="I362" s="301"/>
      <c r="J362" s="301"/>
      <c r="K362" s="301"/>
      <c r="L362" s="301"/>
      <c r="M362" s="301"/>
      <c r="N362" s="301"/>
      <c r="O362" s="301"/>
      <c r="P362" s="301"/>
      <c r="Q362" s="301"/>
      <c r="R362" s="301"/>
      <c r="S362" s="301"/>
      <c r="T362" s="301"/>
      <c r="U362" s="301"/>
      <c r="V362" s="301"/>
      <c r="W362" s="301"/>
      <c r="X362" s="301"/>
      <c r="Y362" s="301"/>
      <c r="Z362" s="301"/>
    </row>
    <row r="363">
      <c r="A363" s="301"/>
      <c r="B363" s="301"/>
      <c r="C363" s="301"/>
      <c r="D363" s="301"/>
      <c r="E363" s="301"/>
      <c r="F363" s="301"/>
      <c r="G363" s="301"/>
      <c r="H363" s="301"/>
      <c r="I363" s="301"/>
      <c r="J363" s="301"/>
      <c r="K363" s="301"/>
      <c r="L363" s="301"/>
      <c r="M363" s="301"/>
      <c r="N363" s="301"/>
      <c r="O363" s="301"/>
      <c r="P363" s="301"/>
      <c r="Q363" s="301"/>
      <c r="R363" s="301"/>
      <c r="S363" s="301"/>
      <c r="T363" s="301"/>
      <c r="U363" s="301"/>
      <c r="V363" s="301"/>
      <c r="W363" s="301"/>
      <c r="X363" s="301"/>
      <c r="Y363" s="301"/>
      <c r="Z363" s="301"/>
    </row>
    <row r="364">
      <c r="A364" s="301"/>
      <c r="B364" s="301"/>
      <c r="C364" s="301"/>
      <c r="D364" s="301"/>
      <c r="E364" s="301"/>
      <c r="F364" s="301"/>
      <c r="G364" s="301"/>
      <c r="H364" s="301"/>
      <c r="I364" s="301"/>
      <c r="J364" s="301"/>
      <c r="K364" s="301"/>
      <c r="L364" s="301"/>
      <c r="M364" s="301"/>
      <c r="N364" s="301"/>
      <c r="O364" s="301"/>
      <c r="P364" s="301"/>
      <c r="Q364" s="301"/>
      <c r="R364" s="301"/>
      <c r="S364" s="301"/>
      <c r="T364" s="301"/>
      <c r="U364" s="301"/>
      <c r="V364" s="301"/>
      <c r="W364" s="301"/>
      <c r="X364" s="301"/>
      <c r="Y364" s="301"/>
      <c r="Z364" s="301"/>
    </row>
    <row r="365">
      <c r="A365" s="301"/>
      <c r="B365" s="301"/>
      <c r="C365" s="301"/>
      <c r="D365" s="301"/>
      <c r="E365" s="301"/>
      <c r="F365" s="301"/>
      <c r="G365" s="301"/>
      <c r="H365" s="301"/>
      <c r="I365" s="301"/>
      <c r="J365" s="301"/>
      <c r="K365" s="301"/>
      <c r="L365" s="301"/>
      <c r="M365" s="301"/>
      <c r="N365" s="301"/>
      <c r="O365" s="301"/>
      <c r="P365" s="301"/>
      <c r="Q365" s="301"/>
      <c r="R365" s="301"/>
      <c r="S365" s="301"/>
      <c r="T365" s="301"/>
      <c r="U365" s="301"/>
      <c r="V365" s="301"/>
      <c r="W365" s="301"/>
      <c r="X365" s="301"/>
      <c r="Y365" s="301"/>
      <c r="Z365" s="301"/>
    </row>
    <row r="366">
      <c r="A366" s="301"/>
      <c r="B366" s="301"/>
      <c r="C366" s="301"/>
      <c r="D366" s="301"/>
      <c r="E366" s="301"/>
      <c r="F366" s="301"/>
      <c r="G366" s="301"/>
      <c r="H366" s="301"/>
      <c r="I366" s="301"/>
      <c r="J366" s="301"/>
      <c r="K366" s="301"/>
      <c r="L366" s="301"/>
      <c r="M366" s="301"/>
      <c r="N366" s="301"/>
      <c r="O366" s="301"/>
      <c r="P366" s="301"/>
      <c r="Q366" s="301"/>
      <c r="R366" s="301"/>
      <c r="S366" s="301"/>
      <c r="T366" s="301"/>
      <c r="U366" s="301"/>
      <c r="V366" s="301"/>
      <c r="W366" s="301"/>
      <c r="X366" s="301"/>
      <c r="Y366" s="301"/>
      <c r="Z366" s="301"/>
    </row>
    <row r="367">
      <c r="A367" s="301"/>
      <c r="B367" s="301"/>
      <c r="C367" s="301"/>
      <c r="D367" s="301"/>
      <c r="E367" s="301"/>
      <c r="F367" s="301"/>
      <c r="G367" s="301"/>
      <c r="H367" s="301"/>
      <c r="I367" s="301"/>
      <c r="J367" s="301"/>
      <c r="K367" s="301"/>
      <c r="L367" s="301"/>
      <c r="M367" s="301"/>
      <c r="N367" s="301"/>
      <c r="O367" s="301"/>
      <c r="P367" s="301"/>
      <c r="Q367" s="301"/>
      <c r="R367" s="301"/>
      <c r="S367" s="301"/>
      <c r="T367" s="301"/>
      <c r="U367" s="301"/>
      <c r="V367" s="301"/>
      <c r="W367" s="301"/>
      <c r="X367" s="301"/>
      <c r="Y367" s="301"/>
      <c r="Z367" s="301"/>
    </row>
    <row r="368">
      <c r="A368" s="301"/>
      <c r="B368" s="301"/>
      <c r="C368" s="301"/>
      <c r="D368" s="301"/>
      <c r="E368" s="301"/>
      <c r="F368" s="301"/>
      <c r="G368" s="301"/>
      <c r="H368" s="301"/>
      <c r="I368" s="301"/>
      <c r="J368" s="301"/>
      <c r="K368" s="301"/>
      <c r="L368" s="301"/>
      <c r="M368" s="301"/>
      <c r="N368" s="301"/>
      <c r="O368" s="301"/>
      <c r="P368" s="301"/>
      <c r="Q368" s="301"/>
      <c r="R368" s="301"/>
      <c r="S368" s="301"/>
      <c r="T368" s="301"/>
      <c r="U368" s="301"/>
      <c r="V368" s="301"/>
      <c r="W368" s="301"/>
      <c r="X368" s="301"/>
      <c r="Y368" s="301"/>
      <c r="Z368" s="301"/>
    </row>
    <row r="369">
      <c r="A369" s="301"/>
      <c r="B369" s="301"/>
      <c r="C369" s="301"/>
      <c r="D369" s="301"/>
      <c r="E369" s="301"/>
      <c r="F369" s="301"/>
      <c r="G369" s="301"/>
      <c r="H369" s="301"/>
      <c r="I369" s="301"/>
      <c r="J369" s="301"/>
      <c r="K369" s="301"/>
      <c r="L369" s="301"/>
      <c r="M369" s="301"/>
      <c r="N369" s="301"/>
      <c r="O369" s="301"/>
      <c r="P369" s="301"/>
      <c r="Q369" s="301"/>
      <c r="R369" s="301"/>
      <c r="S369" s="301"/>
      <c r="T369" s="301"/>
      <c r="U369" s="301"/>
      <c r="V369" s="301"/>
      <c r="W369" s="301"/>
      <c r="X369" s="301"/>
      <c r="Y369" s="301"/>
      <c r="Z369" s="301"/>
    </row>
    <row r="370">
      <c r="A370" s="301"/>
      <c r="B370" s="301"/>
      <c r="C370" s="301"/>
      <c r="D370" s="301"/>
      <c r="E370" s="301"/>
      <c r="F370" s="301"/>
      <c r="G370" s="301"/>
      <c r="H370" s="301"/>
      <c r="I370" s="301"/>
      <c r="J370" s="301"/>
      <c r="K370" s="301"/>
      <c r="L370" s="301"/>
      <c r="M370" s="301"/>
      <c r="N370" s="301"/>
      <c r="O370" s="301"/>
      <c r="P370" s="301"/>
      <c r="Q370" s="301"/>
      <c r="R370" s="301"/>
      <c r="S370" s="301"/>
      <c r="T370" s="301"/>
      <c r="U370" s="301"/>
      <c r="V370" s="301"/>
      <c r="W370" s="301"/>
      <c r="X370" s="301"/>
      <c r="Y370" s="301"/>
      <c r="Z370" s="301"/>
    </row>
    <row r="371">
      <c r="A371" s="301"/>
      <c r="B371" s="301"/>
      <c r="C371" s="301"/>
      <c r="D371" s="301"/>
      <c r="E371" s="301"/>
      <c r="F371" s="301"/>
      <c r="G371" s="301"/>
      <c r="H371" s="301"/>
      <c r="I371" s="301"/>
      <c r="J371" s="301"/>
      <c r="K371" s="301"/>
      <c r="L371" s="301"/>
      <c r="M371" s="301"/>
      <c r="N371" s="301"/>
      <c r="O371" s="301"/>
      <c r="P371" s="301"/>
      <c r="Q371" s="301"/>
      <c r="R371" s="301"/>
      <c r="S371" s="301"/>
      <c r="T371" s="301"/>
      <c r="U371" s="301"/>
      <c r="V371" s="301"/>
      <c r="W371" s="301"/>
      <c r="X371" s="301"/>
      <c r="Y371" s="301"/>
      <c r="Z371" s="301"/>
    </row>
    <row r="372">
      <c r="A372" s="301"/>
      <c r="B372" s="301"/>
      <c r="C372" s="301"/>
      <c r="D372" s="301"/>
      <c r="E372" s="301"/>
      <c r="F372" s="301"/>
      <c r="G372" s="301"/>
      <c r="H372" s="301"/>
      <c r="I372" s="301"/>
      <c r="J372" s="301"/>
      <c r="K372" s="301"/>
      <c r="L372" s="301"/>
      <c r="M372" s="301"/>
      <c r="N372" s="301"/>
      <c r="O372" s="301"/>
      <c r="P372" s="301"/>
      <c r="Q372" s="301"/>
      <c r="R372" s="301"/>
      <c r="S372" s="301"/>
      <c r="T372" s="301"/>
      <c r="U372" s="301"/>
      <c r="V372" s="301"/>
      <c r="W372" s="301"/>
      <c r="X372" s="301"/>
      <c r="Y372" s="301"/>
      <c r="Z372" s="301"/>
    </row>
    <row r="373">
      <c r="A373" s="301"/>
      <c r="B373" s="301"/>
      <c r="C373" s="301"/>
      <c r="D373" s="301"/>
      <c r="E373" s="301"/>
      <c r="F373" s="301"/>
      <c r="G373" s="301"/>
      <c r="H373" s="301"/>
      <c r="I373" s="301"/>
      <c r="J373" s="301"/>
      <c r="K373" s="301"/>
      <c r="L373" s="301"/>
      <c r="M373" s="301"/>
      <c r="N373" s="301"/>
      <c r="O373" s="301"/>
      <c r="P373" s="301"/>
      <c r="Q373" s="301"/>
      <c r="R373" s="301"/>
      <c r="S373" s="301"/>
      <c r="T373" s="301"/>
      <c r="U373" s="301"/>
      <c r="V373" s="301"/>
      <c r="W373" s="301"/>
      <c r="X373" s="301"/>
      <c r="Y373" s="301"/>
      <c r="Z373" s="301"/>
    </row>
    <row r="374">
      <c r="A374" s="301"/>
      <c r="B374" s="301"/>
      <c r="C374" s="301"/>
      <c r="D374" s="301"/>
      <c r="E374" s="301"/>
      <c r="F374" s="301"/>
      <c r="G374" s="301"/>
      <c r="H374" s="301"/>
      <c r="I374" s="301"/>
      <c r="J374" s="301"/>
      <c r="K374" s="301"/>
      <c r="L374" s="301"/>
      <c r="M374" s="301"/>
      <c r="N374" s="301"/>
      <c r="O374" s="301"/>
      <c r="P374" s="301"/>
      <c r="Q374" s="301"/>
      <c r="R374" s="301"/>
      <c r="S374" s="301"/>
      <c r="T374" s="301"/>
      <c r="U374" s="301"/>
      <c r="V374" s="301"/>
      <c r="W374" s="301"/>
      <c r="X374" s="301"/>
      <c r="Y374" s="301"/>
      <c r="Z374" s="301"/>
    </row>
    <row r="375">
      <c r="A375" s="301"/>
      <c r="B375" s="301"/>
      <c r="C375" s="301"/>
      <c r="D375" s="301"/>
      <c r="E375" s="301"/>
      <c r="F375" s="301"/>
      <c r="G375" s="301"/>
      <c r="H375" s="301"/>
      <c r="I375" s="301"/>
      <c r="J375" s="301"/>
      <c r="K375" s="301"/>
      <c r="L375" s="301"/>
      <c r="M375" s="301"/>
      <c r="N375" s="301"/>
      <c r="O375" s="301"/>
      <c r="P375" s="301"/>
      <c r="Q375" s="301"/>
      <c r="R375" s="301"/>
      <c r="S375" s="301"/>
      <c r="T375" s="301"/>
      <c r="U375" s="301"/>
      <c r="V375" s="301"/>
      <c r="W375" s="301"/>
      <c r="X375" s="301"/>
      <c r="Y375" s="301"/>
      <c r="Z375" s="301"/>
    </row>
    <row r="376">
      <c r="A376" s="301"/>
      <c r="B376" s="301"/>
      <c r="C376" s="301"/>
      <c r="D376" s="301"/>
      <c r="E376" s="301"/>
      <c r="F376" s="301"/>
      <c r="G376" s="301"/>
      <c r="H376" s="301"/>
      <c r="I376" s="301"/>
      <c r="J376" s="301"/>
      <c r="K376" s="301"/>
      <c r="L376" s="301"/>
      <c r="M376" s="301"/>
      <c r="N376" s="301"/>
      <c r="O376" s="301"/>
      <c r="P376" s="301"/>
      <c r="Q376" s="301"/>
      <c r="R376" s="301"/>
      <c r="S376" s="301"/>
      <c r="T376" s="301"/>
      <c r="U376" s="301"/>
      <c r="V376" s="301"/>
      <c r="W376" s="301"/>
      <c r="X376" s="301"/>
      <c r="Y376" s="301"/>
      <c r="Z376" s="301"/>
    </row>
    <row r="377">
      <c r="A377" s="301"/>
      <c r="B377" s="301"/>
      <c r="C377" s="301"/>
      <c r="D377" s="301"/>
      <c r="E377" s="301"/>
      <c r="F377" s="301"/>
      <c r="G377" s="301"/>
      <c r="H377" s="301"/>
      <c r="I377" s="301"/>
      <c r="J377" s="301"/>
      <c r="K377" s="301"/>
      <c r="L377" s="301"/>
      <c r="M377" s="301"/>
      <c r="N377" s="301"/>
      <c r="O377" s="301"/>
      <c r="P377" s="301"/>
      <c r="Q377" s="301"/>
      <c r="R377" s="301"/>
      <c r="S377" s="301"/>
      <c r="T377" s="301"/>
      <c r="U377" s="301"/>
      <c r="V377" s="301"/>
      <c r="W377" s="301"/>
      <c r="X377" s="301"/>
      <c r="Y377" s="301"/>
      <c r="Z377" s="301"/>
    </row>
    <row r="378">
      <c r="A378" s="301"/>
      <c r="B378" s="301"/>
      <c r="C378" s="301"/>
      <c r="D378" s="301"/>
      <c r="E378" s="301"/>
      <c r="F378" s="301"/>
      <c r="G378" s="301"/>
      <c r="H378" s="301"/>
      <c r="I378" s="301"/>
      <c r="J378" s="301"/>
      <c r="K378" s="301"/>
      <c r="L378" s="301"/>
      <c r="M378" s="301"/>
      <c r="N378" s="301"/>
      <c r="O378" s="301"/>
      <c r="P378" s="301"/>
      <c r="Q378" s="301"/>
      <c r="R378" s="301"/>
      <c r="S378" s="301"/>
      <c r="T378" s="301"/>
      <c r="U378" s="301"/>
      <c r="V378" s="301"/>
      <c r="W378" s="301"/>
      <c r="X378" s="301"/>
      <c r="Y378" s="301"/>
      <c r="Z378" s="301"/>
    </row>
    <row r="379">
      <c r="A379" s="301"/>
      <c r="B379" s="301"/>
      <c r="C379" s="301"/>
      <c r="D379" s="301"/>
      <c r="E379" s="301"/>
      <c r="F379" s="301"/>
      <c r="G379" s="301"/>
      <c r="H379" s="301"/>
      <c r="I379" s="301"/>
      <c r="J379" s="301"/>
      <c r="K379" s="301"/>
      <c r="L379" s="301"/>
      <c r="M379" s="301"/>
      <c r="N379" s="301"/>
      <c r="O379" s="301"/>
      <c r="P379" s="301"/>
      <c r="Q379" s="301"/>
      <c r="R379" s="301"/>
      <c r="S379" s="301"/>
      <c r="T379" s="301"/>
      <c r="U379" s="301"/>
      <c r="V379" s="301"/>
      <c r="W379" s="301"/>
      <c r="X379" s="301"/>
      <c r="Y379" s="301"/>
      <c r="Z379" s="301"/>
    </row>
    <row r="380">
      <c r="A380" s="301"/>
      <c r="B380" s="301"/>
      <c r="C380" s="301"/>
      <c r="D380" s="301"/>
      <c r="E380" s="301"/>
      <c r="F380" s="301"/>
      <c r="G380" s="301"/>
      <c r="H380" s="301"/>
      <c r="I380" s="301"/>
      <c r="J380" s="301"/>
      <c r="K380" s="301"/>
      <c r="L380" s="301"/>
      <c r="M380" s="301"/>
      <c r="N380" s="301"/>
      <c r="O380" s="301"/>
      <c r="P380" s="301"/>
      <c r="Q380" s="301"/>
      <c r="R380" s="301"/>
      <c r="S380" s="301"/>
      <c r="T380" s="301"/>
      <c r="U380" s="301"/>
      <c r="V380" s="301"/>
      <c r="W380" s="301"/>
      <c r="X380" s="301"/>
      <c r="Y380" s="301"/>
      <c r="Z380" s="301"/>
    </row>
    <row r="381">
      <c r="A381" s="301"/>
      <c r="B381" s="301"/>
      <c r="C381" s="301"/>
      <c r="D381" s="301"/>
      <c r="E381" s="301"/>
      <c r="F381" s="301"/>
      <c r="G381" s="301"/>
      <c r="H381" s="301"/>
      <c r="I381" s="301"/>
      <c r="J381" s="301"/>
      <c r="K381" s="301"/>
      <c r="L381" s="301"/>
      <c r="M381" s="301"/>
      <c r="N381" s="301"/>
      <c r="O381" s="301"/>
      <c r="P381" s="301"/>
      <c r="Q381" s="301"/>
      <c r="R381" s="301"/>
      <c r="S381" s="301"/>
      <c r="T381" s="301"/>
      <c r="U381" s="301"/>
      <c r="V381" s="301"/>
      <c r="W381" s="301"/>
      <c r="X381" s="301"/>
      <c r="Y381" s="301"/>
      <c r="Z381" s="301"/>
    </row>
    <row r="382">
      <c r="A382" s="301"/>
      <c r="B382" s="301"/>
      <c r="C382" s="301"/>
      <c r="D382" s="301"/>
      <c r="E382" s="301"/>
      <c r="F382" s="301"/>
      <c r="G382" s="301"/>
      <c r="H382" s="301"/>
      <c r="I382" s="301"/>
      <c r="J382" s="301"/>
      <c r="K382" s="301"/>
      <c r="L382" s="301"/>
      <c r="M382" s="301"/>
      <c r="N382" s="301"/>
      <c r="O382" s="301"/>
      <c r="P382" s="301"/>
      <c r="Q382" s="301"/>
      <c r="R382" s="301"/>
      <c r="S382" s="301"/>
      <c r="T382" s="301"/>
      <c r="U382" s="301"/>
      <c r="V382" s="301"/>
      <c r="W382" s="301"/>
      <c r="X382" s="301"/>
      <c r="Y382" s="301"/>
      <c r="Z382" s="301"/>
    </row>
    <row r="383">
      <c r="A383" s="301"/>
      <c r="B383" s="301"/>
      <c r="C383" s="301"/>
      <c r="D383" s="301"/>
      <c r="E383" s="301"/>
      <c r="F383" s="301"/>
      <c r="G383" s="301"/>
      <c r="H383" s="301"/>
      <c r="I383" s="301"/>
      <c r="J383" s="301"/>
      <c r="K383" s="301"/>
      <c r="L383" s="301"/>
      <c r="M383" s="301"/>
      <c r="N383" s="301"/>
      <c r="O383" s="301"/>
      <c r="P383" s="301"/>
      <c r="Q383" s="301"/>
      <c r="R383" s="301"/>
      <c r="S383" s="301"/>
      <c r="T383" s="301"/>
      <c r="U383" s="301"/>
      <c r="V383" s="301"/>
      <c r="W383" s="301"/>
      <c r="X383" s="301"/>
      <c r="Y383" s="301"/>
      <c r="Z383" s="301"/>
    </row>
    <row r="384">
      <c r="A384" s="301"/>
      <c r="B384" s="301"/>
      <c r="C384" s="301"/>
      <c r="D384" s="301"/>
      <c r="E384" s="301"/>
      <c r="F384" s="301"/>
      <c r="G384" s="301"/>
      <c r="H384" s="301"/>
      <c r="I384" s="301"/>
      <c r="J384" s="301"/>
      <c r="K384" s="301"/>
      <c r="L384" s="301"/>
      <c r="M384" s="301"/>
      <c r="N384" s="301"/>
      <c r="O384" s="301"/>
      <c r="P384" s="301"/>
      <c r="Q384" s="301"/>
      <c r="R384" s="301"/>
      <c r="S384" s="301"/>
      <c r="T384" s="301"/>
      <c r="U384" s="301"/>
      <c r="V384" s="301"/>
      <c r="W384" s="301"/>
      <c r="X384" s="301"/>
      <c r="Y384" s="301"/>
      <c r="Z384" s="301"/>
    </row>
    <row r="385">
      <c r="A385" s="301"/>
      <c r="B385" s="301"/>
      <c r="C385" s="301"/>
      <c r="D385" s="301"/>
      <c r="E385" s="301"/>
      <c r="F385" s="301"/>
      <c r="G385" s="301"/>
      <c r="H385" s="301"/>
      <c r="I385" s="301"/>
      <c r="J385" s="301"/>
      <c r="K385" s="301"/>
      <c r="L385" s="301"/>
      <c r="M385" s="301"/>
      <c r="N385" s="301"/>
      <c r="O385" s="301"/>
      <c r="P385" s="301"/>
      <c r="Q385" s="301"/>
      <c r="R385" s="301"/>
      <c r="S385" s="301"/>
      <c r="T385" s="301"/>
      <c r="U385" s="301"/>
      <c r="V385" s="301"/>
      <c r="W385" s="301"/>
      <c r="X385" s="301"/>
      <c r="Y385" s="301"/>
      <c r="Z385" s="301"/>
    </row>
    <row r="386">
      <c r="A386" s="301"/>
      <c r="B386" s="301"/>
      <c r="C386" s="301"/>
      <c r="D386" s="301"/>
      <c r="E386" s="301"/>
      <c r="F386" s="301"/>
      <c r="G386" s="301"/>
      <c r="H386" s="301"/>
      <c r="I386" s="301"/>
      <c r="J386" s="301"/>
      <c r="K386" s="301"/>
      <c r="L386" s="301"/>
      <c r="M386" s="301"/>
      <c r="N386" s="301"/>
      <c r="O386" s="301"/>
      <c r="P386" s="301"/>
      <c r="Q386" s="301"/>
      <c r="R386" s="301"/>
      <c r="S386" s="301"/>
      <c r="T386" s="301"/>
      <c r="U386" s="301"/>
      <c r="V386" s="301"/>
      <c r="W386" s="301"/>
      <c r="X386" s="301"/>
      <c r="Y386" s="301"/>
      <c r="Z386" s="301"/>
    </row>
    <row r="387">
      <c r="A387" s="301"/>
      <c r="B387" s="301"/>
      <c r="C387" s="301"/>
      <c r="D387" s="301"/>
      <c r="E387" s="301"/>
      <c r="F387" s="301"/>
      <c r="G387" s="301"/>
      <c r="H387" s="301"/>
      <c r="I387" s="301"/>
      <c r="J387" s="301"/>
      <c r="K387" s="301"/>
      <c r="L387" s="301"/>
      <c r="M387" s="301"/>
      <c r="N387" s="301"/>
      <c r="O387" s="301"/>
      <c r="P387" s="301"/>
      <c r="Q387" s="301"/>
      <c r="R387" s="301"/>
      <c r="S387" s="301"/>
      <c r="T387" s="301"/>
      <c r="U387" s="301"/>
      <c r="V387" s="301"/>
      <c r="W387" s="301"/>
      <c r="X387" s="301"/>
      <c r="Y387" s="301"/>
      <c r="Z387" s="301"/>
    </row>
    <row r="388">
      <c r="A388" s="301"/>
      <c r="B388" s="301"/>
      <c r="C388" s="301"/>
      <c r="D388" s="301"/>
      <c r="E388" s="301"/>
      <c r="F388" s="301"/>
      <c r="G388" s="301"/>
      <c r="H388" s="301"/>
      <c r="I388" s="301"/>
      <c r="J388" s="301"/>
      <c r="K388" s="301"/>
      <c r="L388" s="301"/>
      <c r="M388" s="301"/>
      <c r="N388" s="301"/>
      <c r="O388" s="301"/>
      <c r="P388" s="301"/>
      <c r="Q388" s="301"/>
      <c r="R388" s="301"/>
      <c r="S388" s="301"/>
      <c r="T388" s="301"/>
      <c r="U388" s="301"/>
      <c r="V388" s="301"/>
      <c r="W388" s="301"/>
      <c r="X388" s="301"/>
      <c r="Y388" s="301"/>
      <c r="Z388" s="301"/>
    </row>
    <row r="389">
      <c r="A389" s="301"/>
      <c r="B389" s="301"/>
      <c r="C389" s="301"/>
      <c r="D389" s="301"/>
      <c r="E389" s="301"/>
      <c r="F389" s="301"/>
      <c r="G389" s="301"/>
      <c r="H389" s="301"/>
      <c r="I389" s="301"/>
      <c r="J389" s="301"/>
      <c r="K389" s="301"/>
      <c r="L389" s="301"/>
      <c r="M389" s="301"/>
      <c r="N389" s="301"/>
      <c r="O389" s="301"/>
      <c r="P389" s="301"/>
      <c r="Q389" s="301"/>
      <c r="R389" s="301"/>
      <c r="S389" s="301"/>
      <c r="T389" s="301"/>
      <c r="U389" s="301"/>
      <c r="V389" s="301"/>
      <c r="W389" s="301"/>
      <c r="X389" s="301"/>
      <c r="Y389" s="301"/>
      <c r="Z389" s="301"/>
    </row>
    <row r="390">
      <c r="A390" s="301"/>
      <c r="B390" s="301"/>
      <c r="C390" s="301"/>
      <c r="D390" s="301"/>
      <c r="E390" s="301"/>
      <c r="F390" s="301"/>
      <c r="G390" s="301"/>
      <c r="H390" s="301"/>
      <c r="I390" s="301"/>
      <c r="J390" s="301"/>
      <c r="K390" s="301"/>
      <c r="L390" s="301"/>
      <c r="M390" s="301"/>
      <c r="N390" s="301"/>
      <c r="O390" s="301"/>
      <c r="P390" s="301"/>
      <c r="Q390" s="301"/>
      <c r="R390" s="301"/>
      <c r="S390" s="301"/>
      <c r="T390" s="301"/>
      <c r="U390" s="301"/>
      <c r="V390" s="301"/>
      <c r="W390" s="301"/>
      <c r="X390" s="301"/>
      <c r="Y390" s="301"/>
      <c r="Z390" s="301"/>
    </row>
    <row r="391">
      <c r="A391" s="301"/>
      <c r="B391" s="301"/>
      <c r="C391" s="301"/>
      <c r="D391" s="301"/>
      <c r="E391" s="301"/>
      <c r="F391" s="301"/>
      <c r="G391" s="301"/>
      <c r="H391" s="301"/>
      <c r="I391" s="301"/>
      <c r="J391" s="301"/>
      <c r="K391" s="301"/>
      <c r="L391" s="301"/>
      <c r="M391" s="301"/>
      <c r="N391" s="301"/>
      <c r="O391" s="301"/>
      <c r="P391" s="301"/>
      <c r="Q391" s="301"/>
      <c r="R391" s="301"/>
      <c r="S391" s="301"/>
      <c r="T391" s="301"/>
      <c r="U391" s="301"/>
      <c r="V391" s="301"/>
      <c r="W391" s="301"/>
      <c r="X391" s="301"/>
      <c r="Y391" s="301"/>
      <c r="Z391" s="301"/>
    </row>
    <row r="392">
      <c r="A392" s="301"/>
      <c r="B392" s="301"/>
      <c r="C392" s="301"/>
      <c r="D392" s="301"/>
      <c r="E392" s="301"/>
      <c r="F392" s="301"/>
      <c r="G392" s="301"/>
      <c r="H392" s="301"/>
      <c r="I392" s="301"/>
      <c r="J392" s="301"/>
      <c r="K392" s="301"/>
      <c r="L392" s="301"/>
      <c r="M392" s="301"/>
      <c r="N392" s="301"/>
      <c r="O392" s="301"/>
      <c r="P392" s="301"/>
      <c r="Q392" s="301"/>
      <c r="R392" s="301"/>
      <c r="S392" s="301"/>
      <c r="T392" s="301"/>
      <c r="U392" s="301"/>
      <c r="V392" s="301"/>
      <c r="W392" s="301"/>
      <c r="X392" s="301"/>
      <c r="Y392" s="301"/>
      <c r="Z392" s="301"/>
    </row>
    <row r="393">
      <c r="A393" s="301"/>
      <c r="B393" s="301"/>
      <c r="C393" s="301"/>
      <c r="D393" s="301"/>
      <c r="E393" s="301"/>
      <c r="F393" s="301"/>
      <c r="G393" s="301"/>
      <c r="H393" s="301"/>
      <c r="I393" s="301"/>
      <c r="J393" s="301"/>
      <c r="K393" s="301"/>
      <c r="L393" s="301"/>
      <c r="M393" s="301"/>
      <c r="N393" s="301"/>
      <c r="O393" s="301"/>
      <c r="P393" s="301"/>
      <c r="Q393" s="301"/>
      <c r="R393" s="301"/>
      <c r="S393" s="301"/>
      <c r="T393" s="301"/>
      <c r="U393" s="301"/>
      <c r="V393" s="301"/>
      <c r="W393" s="301"/>
      <c r="X393" s="301"/>
      <c r="Y393" s="301"/>
      <c r="Z393" s="301"/>
    </row>
    <row r="394">
      <c r="A394" s="301"/>
      <c r="B394" s="301"/>
      <c r="C394" s="301"/>
      <c r="D394" s="301"/>
      <c r="E394" s="301"/>
      <c r="F394" s="301"/>
      <c r="G394" s="301"/>
      <c r="H394" s="301"/>
      <c r="I394" s="301"/>
      <c r="J394" s="301"/>
      <c r="K394" s="301"/>
      <c r="L394" s="301"/>
      <c r="M394" s="301"/>
      <c r="N394" s="301"/>
      <c r="O394" s="301"/>
      <c r="P394" s="301"/>
      <c r="Q394" s="301"/>
      <c r="R394" s="301"/>
      <c r="S394" s="301"/>
      <c r="T394" s="301"/>
      <c r="U394" s="301"/>
      <c r="V394" s="301"/>
      <c r="W394" s="301"/>
      <c r="X394" s="301"/>
      <c r="Y394" s="301"/>
      <c r="Z394" s="301"/>
    </row>
    <row r="395">
      <c r="A395" s="301"/>
      <c r="B395" s="301"/>
      <c r="C395" s="301"/>
      <c r="D395" s="301"/>
      <c r="E395" s="301"/>
      <c r="F395" s="301"/>
      <c r="G395" s="301"/>
      <c r="H395" s="301"/>
      <c r="I395" s="301"/>
      <c r="J395" s="301"/>
      <c r="K395" s="301"/>
      <c r="L395" s="301"/>
      <c r="M395" s="301"/>
      <c r="N395" s="301"/>
      <c r="O395" s="301"/>
      <c r="P395" s="301"/>
      <c r="Q395" s="301"/>
      <c r="R395" s="301"/>
      <c r="S395" s="301"/>
      <c r="T395" s="301"/>
      <c r="U395" s="301"/>
      <c r="V395" s="301"/>
      <c r="W395" s="301"/>
      <c r="X395" s="301"/>
      <c r="Y395" s="301"/>
      <c r="Z395" s="301"/>
    </row>
    <row r="396">
      <c r="A396" s="301"/>
      <c r="B396" s="301"/>
      <c r="C396" s="301"/>
      <c r="D396" s="301"/>
      <c r="E396" s="301"/>
      <c r="F396" s="301"/>
      <c r="G396" s="301"/>
      <c r="H396" s="301"/>
      <c r="I396" s="301"/>
      <c r="J396" s="301"/>
      <c r="K396" s="301"/>
      <c r="L396" s="301"/>
      <c r="M396" s="301"/>
      <c r="N396" s="301"/>
      <c r="O396" s="301"/>
      <c r="P396" s="301"/>
      <c r="Q396" s="301"/>
      <c r="R396" s="301"/>
      <c r="S396" s="301"/>
      <c r="T396" s="301"/>
      <c r="U396" s="301"/>
      <c r="V396" s="301"/>
      <c r="W396" s="301"/>
      <c r="X396" s="301"/>
      <c r="Y396" s="301"/>
      <c r="Z396" s="301"/>
    </row>
    <row r="397">
      <c r="A397" s="301"/>
      <c r="B397" s="301"/>
      <c r="C397" s="301"/>
      <c r="D397" s="301"/>
      <c r="E397" s="301"/>
      <c r="F397" s="301"/>
      <c r="G397" s="301"/>
      <c r="H397" s="301"/>
      <c r="I397" s="301"/>
      <c r="J397" s="301"/>
      <c r="K397" s="301"/>
      <c r="L397" s="301"/>
      <c r="M397" s="301"/>
      <c r="N397" s="301"/>
      <c r="O397" s="301"/>
      <c r="P397" s="301"/>
      <c r="Q397" s="301"/>
      <c r="R397" s="301"/>
      <c r="S397" s="301"/>
      <c r="T397" s="301"/>
      <c r="U397" s="301"/>
      <c r="V397" s="301"/>
      <c r="W397" s="301"/>
      <c r="X397" s="301"/>
      <c r="Y397" s="301"/>
      <c r="Z397" s="301"/>
    </row>
    <row r="398">
      <c r="A398" s="301"/>
      <c r="B398" s="301"/>
      <c r="C398" s="301"/>
      <c r="D398" s="301"/>
      <c r="E398" s="301"/>
      <c r="F398" s="301"/>
      <c r="G398" s="301"/>
      <c r="H398" s="301"/>
      <c r="I398" s="301"/>
      <c r="J398" s="301"/>
      <c r="K398" s="301"/>
      <c r="L398" s="301"/>
      <c r="M398" s="301"/>
      <c r="N398" s="301"/>
      <c r="O398" s="301"/>
      <c r="P398" s="301"/>
      <c r="Q398" s="301"/>
      <c r="R398" s="301"/>
      <c r="S398" s="301"/>
      <c r="T398" s="301"/>
      <c r="U398" s="301"/>
      <c r="V398" s="301"/>
      <c r="W398" s="301"/>
      <c r="X398" s="301"/>
      <c r="Y398" s="301"/>
      <c r="Z398" s="301"/>
    </row>
    <row r="399">
      <c r="A399" s="301"/>
      <c r="B399" s="301"/>
      <c r="C399" s="301"/>
      <c r="D399" s="301"/>
      <c r="E399" s="301"/>
      <c r="F399" s="301"/>
      <c r="G399" s="301"/>
      <c r="H399" s="301"/>
      <c r="I399" s="301"/>
      <c r="J399" s="301"/>
      <c r="K399" s="301"/>
      <c r="L399" s="301"/>
      <c r="M399" s="301"/>
      <c r="N399" s="301"/>
      <c r="O399" s="301"/>
      <c r="P399" s="301"/>
      <c r="Q399" s="301"/>
      <c r="R399" s="301"/>
      <c r="S399" s="301"/>
      <c r="T399" s="301"/>
      <c r="U399" s="301"/>
      <c r="V399" s="301"/>
      <c r="W399" s="301"/>
      <c r="X399" s="301"/>
      <c r="Y399" s="301"/>
      <c r="Z399" s="301"/>
    </row>
    <row r="400">
      <c r="A400" s="301"/>
      <c r="B400" s="301"/>
      <c r="C400" s="301"/>
      <c r="D400" s="301"/>
      <c r="E400" s="301"/>
      <c r="F400" s="301"/>
      <c r="G400" s="301"/>
      <c r="H400" s="301"/>
      <c r="I400" s="301"/>
      <c r="J400" s="301"/>
      <c r="K400" s="301"/>
      <c r="L400" s="301"/>
      <c r="M400" s="301"/>
      <c r="N400" s="301"/>
      <c r="O400" s="301"/>
      <c r="P400" s="301"/>
      <c r="Q400" s="301"/>
      <c r="R400" s="301"/>
      <c r="S400" s="301"/>
      <c r="T400" s="301"/>
      <c r="U400" s="301"/>
      <c r="V400" s="301"/>
      <c r="W400" s="301"/>
      <c r="X400" s="301"/>
      <c r="Y400" s="301"/>
      <c r="Z400" s="301"/>
    </row>
    <row r="401">
      <c r="A401" s="301"/>
      <c r="B401" s="301"/>
      <c r="C401" s="301"/>
      <c r="D401" s="301"/>
      <c r="E401" s="301"/>
      <c r="F401" s="301"/>
      <c r="G401" s="301"/>
      <c r="H401" s="301"/>
      <c r="I401" s="301"/>
      <c r="J401" s="301"/>
      <c r="K401" s="301"/>
      <c r="L401" s="301"/>
      <c r="M401" s="301"/>
      <c r="N401" s="301"/>
      <c r="O401" s="301"/>
      <c r="P401" s="301"/>
      <c r="Q401" s="301"/>
      <c r="R401" s="301"/>
      <c r="S401" s="301"/>
      <c r="T401" s="301"/>
      <c r="U401" s="301"/>
      <c r="V401" s="301"/>
      <c r="W401" s="301"/>
      <c r="X401" s="301"/>
      <c r="Y401" s="301"/>
      <c r="Z401" s="301"/>
    </row>
    <row r="402">
      <c r="A402" s="301"/>
      <c r="B402" s="301"/>
      <c r="C402" s="301"/>
      <c r="D402" s="301"/>
      <c r="E402" s="301"/>
      <c r="F402" s="301"/>
      <c r="G402" s="301"/>
      <c r="H402" s="301"/>
      <c r="I402" s="301"/>
      <c r="J402" s="301"/>
      <c r="K402" s="301"/>
      <c r="L402" s="301"/>
      <c r="M402" s="301"/>
      <c r="N402" s="301"/>
      <c r="O402" s="301"/>
      <c r="P402" s="301"/>
      <c r="Q402" s="301"/>
      <c r="R402" s="301"/>
      <c r="S402" s="301"/>
      <c r="T402" s="301"/>
      <c r="U402" s="301"/>
      <c r="V402" s="301"/>
      <c r="W402" s="301"/>
      <c r="X402" s="301"/>
      <c r="Y402" s="301"/>
      <c r="Z402" s="301"/>
    </row>
    <row r="403">
      <c r="A403" s="301"/>
      <c r="B403" s="301"/>
      <c r="C403" s="301"/>
      <c r="D403" s="301"/>
      <c r="E403" s="301"/>
      <c r="F403" s="301"/>
      <c r="G403" s="301"/>
      <c r="H403" s="301"/>
      <c r="I403" s="301"/>
      <c r="J403" s="301"/>
      <c r="K403" s="301"/>
      <c r="L403" s="301"/>
      <c r="M403" s="301"/>
      <c r="N403" s="301"/>
      <c r="O403" s="301"/>
      <c r="P403" s="301"/>
      <c r="Q403" s="301"/>
      <c r="R403" s="301"/>
      <c r="S403" s="301"/>
      <c r="T403" s="301"/>
      <c r="U403" s="301"/>
      <c r="V403" s="301"/>
      <c r="W403" s="301"/>
      <c r="X403" s="301"/>
      <c r="Y403" s="301"/>
      <c r="Z403" s="301"/>
    </row>
    <row r="404">
      <c r="A404" s="301"/>
      <c r="B404" s="301"/>
      <c r="C404" s="301"/>
      <c r="D404" s="301"/>
      <c r="E404" s="301"/>
      <c r="F404" s="301"/>
      <c r="G404" s="301"/>
      <c r="H404" s="301"/>
      <c r="I404" s="301"/>
      <c r="J404" s="301"/>
      <c r="K404" s="301"/>
      <c r="L404" s="301"/>
      <c r="M404" s="301"/>
      <c r="N404" s="301"/>
      <c r="O404" s="301"/>
      <c r="P404" s="301"/>
      <c r="Q404" s="301"/>
      <c r="R404" s="301"/>
      <c r="S404" s="301"/>
      <c r="T404" s="301"/>
      <c r="U404" s="301"/>
      <c r="V404" s="301"/>
      <c r="W404" s="301"/>
      <c r="X404" s="301"/>
      <c r="Y404" s="301"/>
      <c r="Z404" s="301"/>
    </row>
    <row r="405">
      <c r="A405" s="301"/>
      <c r="B405" s="301"/>
      <c r="C405" s="301"/>
      <c r="D405" s="301"/>
      <c r="E405" s="301"/>
      <c r="F405" s="301"/>
      <c r="G405" s="301"/>
      <c r="H405" s="301"/>
      <c r="I405" s="301"/>
      <c r="J405" s="301"/>
      <c r="K405" s="301"/>
      <c r="L405" s="301"/>
      <c r="M405" s="301"/>
      <c r="N405" s="301"/>
      <c r="O405" s="301"/>
      <c r="P405" s="301"/>
      <c r="Q405" s="301"/>
      <c r="R405" s="301"/>
      <c r="S405" s="301"/>
      <c r="T405" s="301"/>
      <c r="U405" s="301"/>
      <c r="V405" s="301"/>
      <c r="W405" s="301"/>
      <c r="X405" s="301"/>
      <c r="Y405" s="301"/>
      <c r="Z405" s="301"/>
    </row>
    <row r="406">
      <c r="A406" s="301"/>
      <c r="B406" s="301"/>
      <c r="C406" s="301"/>
      <c r="D406" s="301"/>
      <c r="E406" s="301"/>
      <c r="F406" s="301"/>
      <c r="G406" s="301"/>
      <c r="H406" s="301"/>
      <c r="I406" s="301"/>
      <c r="J406" s="301"/>
      <c r="K406" s="301"/>
      <c r="L406" s="301"/>
      <c r="M406" s="301"/>
      <c r="N406" s="301"/>
      <c r="O406" s="301"/>
      <c r="P406" s="301"/>
      <c r="Q406" s="301"/>
      <c r="R406" s="301"/>
      <c r="S406" s="301"/>
      <c r="T406" s="301"/>
      <c r="U406" s="301"/>
      <c r="V406" s="301"/>
      <c r="W406" s="301"/>
      <c r="X406" s="301"/>
      <c r="Y406" s="301"/>
      <c r="Z406" s="301"/>
    </row>
    <row r="407">
      <c r="A407" s="301"/>
      <c r="B407" s="301"/>
      <c r="C407" s="301"/>
      <c r="D407" s="301"/>
      <c r="E407" s="301"/>
      <c r="F407" s="301"/>
      <c r="G407" s="301"/>
      <c r="H407" s="301"/>
      <c r="I407" s="301"/>
      <c r="J407" s="301"/>
      <c r="K407" s="301"/>
      <c r="L407" s="301"/>
      <c r="M407" s="301"/>
      <c r="N407" s="301"/>
      <c r="O407" s="301"/>
      <c r="P407" s="301"/>
      <c r="Q407" s="301"/>
      <c r="R407" s="301"/>
      <c r="S407" s="301"/>
      <c r="T407" s="301"/>
      <c r="U407" s="301"/>
      <c r="V407" s="301"/>
      <c r="W407" s="301"/>
      <c r="X407" s="301"/>
      <c r="Y407" s="301"/>
      <c r="Z407" s="301"/>
    </row>
    <row r="408">
      <c r="A408" s="301"/>
      <c r="B408" s="301"/>
      <c r="C408" s="301"/>
      <c r="D408" s="301"/>
      <c r="E408" s="301"/>
      <c r="F408" s="301"/>
      <c r="G408" s="301"/>
      <c r="H408" s="301"/>
      <c r="I408" s="301"/>
      <c r="J408" s="301"/>
      <c r="K408" s="301"/>
      <c r="L408" s="301"/>
      <c r="M408" s="301"/>
      <c r="N408" s="301"/>
      <c r="O408" s="301"/>
      <c r="P408" s="301"/>
      <c r="Q408" s="301"/>
      <c r="R408" s="301"/>
      <c r="S408" s="301"/>
      <c r="T408" s="301"/>
      <c r="U408" s="301"/>
      <c r="V408" s="301"/>
      <c r="W408" s="301"/>
      <c r="X408" s="301"/>
      <c r="Y408" s="301"/>
      <c r="Z408" s="301"/>
    </row>
    <row r="409">
      <c r="A409" s="301"/>
      <c r="B409" s="301"/>
      <c r="C409" s="301"/>
      <c r="D409" s="301"/>
      <c r="E409" s="301"/>
      <c r="F409" s="301"/>
      <c r="G409" s="301"/>
      <c r="H409" s="301"/>
      <c r="I409" s="301"/>
      <c r="J409" s="301"/>
      <c r="K409" s="301"/>
      <c r="L409" s="301"/>
      <c r="M409" s="301"/>
      <c r="N409" s="301"/>
      <c r="O409" s="301"/>
      <c r="P409" s="301"/>
      <c r="Q409" s="301"/>
      <c r="R409" s="301"/>
      <c r="S409" s="301"/>
      <c r="T409" s="301"/>
      <c r="U409" s="301"/>
      <c r="V409" s="301"/>
      <c r="W409" s="301"/>
      <c r="X409" s="301"/>
      <c r="Y409" s="301"/>
      <c r="Z409" s="301"/>
    </row>
    <row r="410">
      <c r="A410" s="301"/>
      <c r="B410" s="301"/>
      <c r="C410" s="301"/>
      <c r="D410" s="301"/>
      <c r="E410" s="301"/>
      <c r="F410" s="301"/>
      <c r="G410" s="301"/>
      <c r="H410" s="301"/>
      <c r="I410" s="301"/>
      <c r="J410" s="301"/>
      <c r="K410" s="301"/>
      <c r="L410" s="301"/>
      <c r="M410" s="301"/>
      <c r="N410" s="301"/>
      <c r="O410" s="301"/>
      <c r="P410" s="301"/>
      <c r="Q410" s="301"/>
      <c r="R410" s="301"/>
      <c r="S410" s="301"/>
      <c r="T410" s="301"/>
      <c r="U410" s="301"/>
      <c r="V410" s="301"/>
      <c r="W410" s="301"/>
      <c r="X410" s="301"/>
      <c r="Y410" s="301"/>
      <c r="Z410" s="301"/>
    </row>
    <row r="411">
      <c r="A411" s="301"/>
      <c r="B411" s="301"/>
      <c r="C411" s="301"/>
      <c r="D411" s="301"/>
      <c r="E411" s="301"/>
      <c r="F411" s="301"/>
      <c r="G411" s="301"/>
      <c r="H411" s="301"/>
      <c r="I411" s="301"/>
      <c r="J411" s="301"/>
      <c r="K411" s="301"/>
      <c r="L411" s="301"/>
      <c r="M411" s="301"/>
      <c r="N411" s="301"/>
      <c r="O411" s="301"/>
      <c r="P411" s="301"/>
      <c r="Q411" s="301"/>
      <c r="R411" s="301"/>
      <c r="S411" s="301"/>
      <c r="T411" s="301"/>
      <c r="U411" s="301"/>
      <c r="V411" s="301"/>
      <c r="W411" s="301"/>
      <c r="X411" s="301"/>
      <c r="Y411" s="301"/>
      <c r="Z411" s="301"/>
    </row>
    <row r="412">
      <c r="A412" s="301"/>
      <c r="B412" s="301"/>
      <c r="C412" s="301"/>
      <c r="D412" s="301"/>
      <c r="E412" s="301"/>
      <c r="F412" s="301"/>
      <c r="G412" s="301"/>
      <c r="H412" s="301"/>
      <c r="I412" s="301"/>
      <c r="J412" s="301"/>
      <c r="K412" s="301"/>
      <c r="L412" s="301"/>
      <c r="M412" s="301"/>
      <c r="N412" s="301"/>
      <c r="O412" s="301"/>
      <c r="P412" s="301"/>
      <c r="Q412" s="301"/>
      <c r="R412" s="301"/>
      <c r="S412" s="301"/>
      <c r="T412" s="301"/>
      <c r="U412" s="301"/>
      <c r="V412" s="301"/>
      <c r="W412" s="301"/>
      <c r="X412" s="301"/>
      <c r="Y412" s="301"/>
      <c r="Z412" s="301"/>
    </row>
    <row r="413">
      <c r="A413" s="301"/>
      <c r="B413" s="301"/>
      <c r="C413" s="301"/>
      <c r="D413" s="301"/>
      <c r="E413" s="301"/>
      <c r="F413" s="301"/>
      <c r="G413" s="301"/>
      <c r="H413" s="301"/>
      <c r="I413" s="301"/>
      <c r="J413" s="301"/>
      <c r="K413" s="301"/>
      <c r="L413" s="301"/>
      <c r="M413" s="301"/>
      <c r="N413" s="301"/>
      <c r="O413" s="301"/>
      <c r="P413" s="301"/>
      <c r="Q413" s="301"/>
      <c r="R413" s="301"/>
      <c r="S413" s="301"/>
      <c r="T413" s="301"/>
      <c r="U413" s="301"/>
      <c r="V413" s="301"/>
      <c r="W413" s="301"/>
      <c r="X413" s="301"/>
      <c r="Y413" s="301"/>
      <c r="Z413" s="301"/>
    </row>
    <row r="414">
      <c r="A414" s="301"/>
      <c r="B414" s="301"/>
      <c r="C414" s="301"/>
      <c r="D414" s="301"/>
      <c r="E414" s="301"/>
      <c r="F414" s="301"/>
      <c r="G414" s="301"/>
      <c r="H414" s="301"/>
      <c r="I414" s="301"/>
      <c r="J414" s="301"/>
      <c r="K414" s="301"/>
      <c r="L414" s="301"/>
      <c r="M414" s="301"/>
      <c r="N414" s="301"/>
      <c r="O414" s="301"/>
      <c r="P414" s="301"/>
      <c r="Q414" s="301"/>
      <c r="R414" s="301"/>
      <c r="S414" s="301"/>
      <c r="T414" s="301"/>
      <c r="U414" s="301"/>
      <c r="V414" s="301"/>
      <c r="W414" s="301"/>
      <c r="X414" s="301"/>
      <c r="Y414" s="301"/>
      <c r="Z414" s="301"/>
    </row>
    <row r="415">
      <c r="A415" s="301"/>
      <c r="B415" s="301"/>
      <c r="C415" s="301"/>
      <c r="D415" s="301"/>
      <c r="E415" s="301"/>
      <c r="F415" s="301"/>
      <c r="G415" s="301"/>
      <c r="H415" s="301"/>
      <c r="I415" s="301"/>
      <c r="J415" s="301"/>
      <c r="K415" s="301"/>
      <c r="L415" s="301"/>
      <c r="M415" s="301"/>
      <c r="N415" s="301"/>
      <c r="O415" s="301"/>
      <c r="P415" s="301"/>
      <c r="Q415" s="301"/>
      <c r="R415" s="301"/>
      <c r="S415" s="301"/>
      <c r="T415" s="301"/>
      <c r="U415" s="301"/>
      <c r="V415" s="301"/>
      <c r="W415" s="301"/>
      <c r="X415" s="301"/>
      <c r="Y415" s="301"/>
      <c r="Z415" s="301"/>
    </row>
    <row r="416">
      <c r="A416" s="301"/>
      <c r="B416" s="301"/>
      <c r="C416" s="301"/>
      <c r="D416" s="301"/>
      <c r="E416" s="301"/>
      <c r="F416" s="301"/>
      <c r="G416" s="301"/>
      <c r="H416" s="301"/>
      <c r="I416" s="301"/>
      <c r="J416" s="301"/>
      <c r="K416" s="301"/>
      <c r="L416" s="301"/>
      <c r="M416" s="301"/>
      <c r="N416" s="301"/>
      <c r="O416" s="301"/>
      <c r="P416" s="301"/>
      <c r="Q416" s="301"/>
      <c r="R416" s="301"/>
      <c r="S416" s="301"/>
      <c r="T416" s="301"/>
      <c r="U416" s="301"/>
      <c r="V416" s="301"/>
      <c r="W416" s="301"/>
      <c r="X416" s="301"/>
      <c r="Y416" s="301"/>
      <c r="Z416" s="301"/>
    </row>
    <row r="417">
      <c r="A417" s="301"/>
      <c r="B417" s="301"/>
      <c r="C417" s="301"/>
      <c r="D417" s="301"/>
      <c r="E417" s="301"/>
      <c r="F417" s="301"/>
      <c r="G417" s="301"/>
      <c r="H417" s="301"/>
      <c r="I417" s="301"/>
      <c r="J417" s="301"/>
      <c r="K417" s="301"/>
      <c r="L417" s="301"/>
      <c r="M417" s="301"/>
      <c r="N417" s="301"/>
      <c r="O417" s="301"/>
      <c r="P417" s="301"/>
      <c r="Q417" s="301"/>
      <c r="R417" s="301"/>
      <c r="S417" s="301"/>
      <c r="T417" s="301"/>
      <c r="U417" s="301"/>
      <c r="V417" s="301"/>
      <c r="W417" s="301"/>
      <c r="X417" s="301"/>
      <c r="Y417" s="301"/>
      <c r="Z417" s="301"/>
    </row>
    <row r="418">
      <c r="A418" s="301"/>
      <c r="B418" s="301"/>
      <c r="C418" s="301"/>
      <c r="D418" s="301"/>
      <c r="E418" s="301"/>
      <c r="F418" s="301"/>
      <c r="G418" s="301"/>
      <c r="H418" s="301"/>
      <c r="I418" s="301"/>
      <c r="J418" s="301"/>
      <c r="K418" s="301"/>
      <c r="L418" s="301"/>
      <c r="M418" s="301"/>
      <c r="N418" s="301"/>
      <c r="O418" s="301"/>
      <c r="P418" s="301"/>
      <c r="Q418" s="301"/>
      <c r="R418" s="301"/>
      <c r="S418" s="301"/>
      <c r="T418" s="301"/>
      <c r="U418" s="301"/>
      <c r="V418" s="301"/>
      <c r="W418" s="301"/>
      <c r="X418" s="301"/>
      <c r="Y418" s="301"/>
      <c r="Z418" s="301"/>
    </row>
    <row r="419">
      <c r="A419" s="301"/>
      <c r="B419" s="301"/>
      <c r="C419" s="301"/>
      <c r="D419" s="301"/>
      <c r="E419" s="301"/>
      <c r="F419" s="301"/>
      <c r="G419" s="301"/>
      <c r="H419" s="301"/>
      <c r="I419" s="301"/>
      <c r="J419" s="301"/>
      <c r="K419" s="301"/>
      <c r="L419" s="301"/>
      <c r="M419" s="301"/>
      <c r="N419" s="301"/>
      <c r="O419" s="301"/>
      <c r="P419" s="301"/>
      <c r="Q419" s="301"/>
      <c r="R419" s="301"/>
      <c r="S419" s="301"/>
      <c r="T419" s="301"/>
      <c r="U419" s="301"/>
      <c r="V419" s="301"/>
      <c r="W419" s="301"/>
      <c r="X419" s="301"/>
      <c r="Y419" s="301"/>
      <c r="Z419" s="301"/>
    </row>
    <row r="420">
      <c r="A420" s="301"/>
      <c r="B420" s="301"/>
      <c r="C420" s="301"/>
      <c r="D420" s="301"/>
      <c r="E420" s="301"/>
      <c r="F420" s="301"/>
      <c r="G420" s="301"/>
      <c r="H420" s="301"/>
      <c r="I420" s="301"/>
      <c r="J420" s="301"/>
      <c r="K420" s="301"/>
      <c r="L420" s="301"/>
      <c r="M420" s="301"/>
      <c r="N420" s="301"/>
      <c r="O420" s="301"/>
      <c r="P420" s="301"/>
      <c r="Q420" s="301"/>
      <c r="R420" s="301"/>
      <c r="S420" s="301"/>
      <c r="T420" s="301"/>
      <c r="U420" s="301"/>
      <c r="V420" s="301"/>
      <c r="W420" s="301"/>
      <c r="X420" s="301"/>
      <c r="Y420" s="301"/>
      <c r="Z420" s="301"/>
    </row>
    <row r="421">
      <c r="A421" s="301"/>
      <c r="B421" s="301"/>
      <c r="C421" s="301"/>
      <c r="D421" s="301"/>
      <c r="E421" s="301"/>
      <c r="F421" s="301"/>
      <c r="G421" s="301"/>
      <c r="H421" s="301"/>
      <c r="I421" s="301"/>
      <c r="J421" s="301"/>
      <c r="K421" s="301"/>
      <c r="L421" s="301"/>
      <c r="M421" s="301"/>
      <c r="N421" s="301"/>
      <c r="O421" s="301"/>
      <c r="P421" s="301"/>
      <c r="Q421" s="301"/>
      <c r="R421" s="301"/>
      <c r="S421" s="301"/>
      <c r="T421" s="301"/>
      <c r="U421" s="301"/>
      <c r="V421" s="301"/>
      <c r="W421" s="301"/>
      <c r="X421" s="301"/>
      <c r="Y421" s="301"/>
      <c r="Z421" s="301"/>
    </row>
    <row r="422">
      <c r="A422" s="301"/>
      <c r="B422" s="301"/>
      <c r="C422" s="301"/>
      <c r="D422" s="301"/>
      <c r="E422" s="301"/>
      <c r="F422" s="301"/>
      <c r="G422" s="301"/>
      <c r="H422" s="301"/>
      <c r="I422" s="301"/>
      <c r="J422" s="301"/>
      <c r="K422" s="301"/>
      <c r="L422" s="301"/>
      <c r="M422" s="301"/>
      <c r="N422" s="301"/>
      <c r="O422" s="301"/>
      <c r="P422" s="301"/>
      <c r="Q422" s="301"/>
      <c r="R422" s="301"/>
      <c r="S422" s="301"/>
      <c r="T422" s="301"/>
      <c r="U422" s="301"/>
      <c r="V422" s="301"/>
      <c r="W422" s="301"/>
      <c r="X422" s="301"/>
      <c r="Y422" s="301"/>
      <c r="Z422" s="301"/>
    </row>
    <row r="423">
      <c r="A423" s="301"/>
      <c r="B423" s="301"/>
      <c r="C423" s="301"/>
      <c r="D423" s="301"/>
      <c r="E423" s="301"/>
      <c r="F423" s="301"/>
      <c r="G423" s="301"/>
      <c r="H423" s="301"/>
      <c r="I423" s="301"/>
      <c r="J423" s="301"/>
      <c r="K423" s="301"/>
      <c r="L423" s="301"/>
      <c r="M423" s="301"/>
      <c r="N423" s="301"/>
      <c r="O423" s="301"/>
      <c r="P423" s="301"/>
      <c r="Q423" s="301"/>
      <c r="R423" s="301"/>
      <c r="S423" s="301"/>
      <c r="T423" s="301"/>
      <c r="U423" s="301"/>
      <c r="V423" s="301"/>
      <c r="W423" s="301"/>
      <c r="X423" s="301"/>
      <c r="Y423" s="301"/>
      <c r="Z423" s="301"/>
    </row>
    <row r="424">
      <c r="A424" s="301"/>
      <c r="B424" s="301"/>
      <c r="C424" s="301"/>
      <c r="D424" s="301"/>
      <c r="E424" s="301"/>
      <c r="F424" s="301"/>
      <c r="G424" s="301"/>
      <c r="H424" s="301"/>
      <c r="I424" s="301"/>
      <c r="J424" s="301"/>
      <c r="K424" s="301"/>
      <c r="L424" s="301"/>
      <c r="M424" s="301"/>
      <c r="N424" s="301"/>
      <c r="O424" s="301"/>
      <c r="P424" s="301"/>
      <c r="Q424" s="301"/>
      <c r="R424" s="301"/>
      <c r="S424" s="301"/>
      <c r="T424" s="301"/>
      <c r="U424" s="301"/>
      <c r="V424" s="301"/>
      <c r="W424" s="301"/>
      <c r="X424" s="301"/>
      <c r="Y424" s="301"/>
      <c r="Z424" s="301"/>
    </row>
    <row r="425">
      <c r="A425" s="301"/>
      <c r="B425" s="301"/>
      <c r="C425" s="301"/>
      <c r="D425" s="301"/>
      <c r="E425" s="301"/>
      <c r="F425" s="301"/>
      <c r="G425" s="301"/>
      <c r="H425" s="301"/>
      <c r="I425" s="301"/>
      <c r="J425" s="301"/>
      <c r="K425" s="301"/>
      <c r="L425" s="301"/>
      <c r="M425" s="301"/>
      <c r="N425" s="301"/>
      <c r="O425" s="301"/>
      <c r="P425" s="301"/>
      <c r="Q425" s="301"/>
      <c r="R425" s="301"/>
      <c r="S425" s="301"/>
      <c r="T425" s="301"/>
      <c r="U425" s="301"/>
      <c r="V425" s="301"/>
      <c r="W425" s="301"/>
      <c r="X425" s="301"/>
      <c r="Y425" s="301"/>
      <c r="Z425" s="301"/>
    </row>
    <row r="426">
      <c r="A426" s="301"/>
      <c r="B426" s="301"/>
      <c r="C426" s="301"/>
      <c r="D426" s="301"/>
      <c r="E426" s="301"/>
      <c r="F426" s="301"/>
      <c r="G426" s="301"/>
      <c r="H426" s="301"/>
      <c r="I426" s="301"/>
      <c r="J426" s="301"/>
      <c r="K426" s="301"/>
      <c r="L426" s="301"/>
      <c r="M426" s="301"/>
      <c r="N426" s="301"/>
      <c r="O426" s="301"/>
      <c r="P426" s="301"/>
      <c r="Q426" s="301"/>
      <c r="R426" s="301"/>
      <c r="S426" s="301"/>
      <c r="T426" s="301"/>
      <c r="U426" s="301"/>
      <c r="V426" s="301"/>
      <c r="W426" s="301"/>
      <c r="X426" s="301"/>
      <c r="Y426" s="301"/>
      <c r="Z426" s="301"/>
    </row>
    <row r="427">
      <c r="A427" s="301"/>
      <c r="B427" s="301"/>
      <c r="C427" s="301"/>
      <c r="D427" s="301"/>
      <c r="E427" s="301"/>
      <c r="F427" s="301"/>
      <c r="G427" s="301"/>
      <c r="H427" s="301"/>
      <c r="I427" s="301"/>
      <c r="J427" s="301"/>
      <c r="K427" s="301"/>
      <c r="L427" s="301"/>
      <c r="M427" s="301"/>
      <c r="N427" s="301"/>
      <c r="O427" s="301"/>
      <c r="P427" s="301"/>
      <c r="Q427" s="301"/>
      <c r="R427" s="301"/>
      <c r="S427" s="301"/>
      <c r="T427" s="301"/>
      <c r="U427" s="301"/>
      <c r="V427" s="301"/>
      <c r="W427" s="301"/>
      <c r="X427" s="301"/>
      <c r="Y427" s="301"/>
      <c r="Z427" s="301"/>
    </row>
    <row r="428">
      <c r="A428" s="301"/>
      <c r="B428" s="301"/>
      <c r="C428" s="301"/>
      <c r="D428" s="301"/>
      <c r="E428" s="301"/>
      <c r="F428" s="301"/>
      <c r="G428" s="301"/>
      <c r="H428" s="301"/>
      <c r="I428" s="301"/>
      <c r="J428" s="301"/>
      <c r="K428" s="301"/>
      <c r="L428" s="301"/>
      <c r="M428" s="301"/>
      <c r="N428" s="301"/>
      <c r="O428" s="301"/>
      <c r="P428" s="301"/>
      <c r="Q428" s="301"/>
      <c r="R428" s="301"/>
      <c r="S428" s="301"/>
      <c r="T428" s="301"/>
      <c r="U428" s="301"/>
      <c r="V428" s="301"/>
      <c r="W428" s="301"/>
      <c r="X428" s="301"/>
      <c r="Y428" s="301"/>
      <c r="Z428" s="301"/>
    </row>
    <row r="429">
      <c r="A429" s="301"/>
      <c r="B429" s="301"/>
      <c r="C429" s="301"/>
      <c r="D429" s="301"/>
      <c r="E429" s="301"/>
      <c r="F429" s="301"/>
      <c r="G429" s="301"/>
      <c r="H429" s="301"/>
      <c r="I429" s="301"/>
      <c r="J429" s="301"/>
      <c r="K429" s="301"/>
      <c r="L429" s="301"/>
      <c r="M429" s="301"/>
      <c r="N429" s="301"/>
      <c r="O429" s="301"/>
      <c r="P429" s="301"/>
      <c r="Q429" s="301"/>
      <c r="R429" s="301"/>
      <c r="S429" s="301"/>
      <c r="T429" s="301"/>
      <c r="U429" s="301"/>
      <c r="V429" s="301"/>
      <c r="W429" s="301"/>
      <c r="X429" s="301"/>
      <c r="Y429" s="301"/>
      <c r="Z429" s="301"/>
    </row>
    <row r="430">
      <c r="A430" s="301"/>
      <c r="B430" s="301"/>
      <c r="C430" s="301"/>
      <c r="D430" s="301"/>
      <c r="E430" s="301"/>
      <c r="F430" s="301"/>
      <c r="G430" s="301"/>
      <c r="H430" s="301"/>
      <c r="I430" s="301"/>
      <c r="J430" s="301"/>
      <c r="K430" s="301"/>
      <c r="L430" s="301"/>
      <c r="M430" s="301"/>
      <c r="N430" s="301"/>
      <c r="O430" s="301"/>
      <c r="P430" s="301"/>
      <c r="Q430" s="301"/>
      <c r="R430" s="301"/>
      <c r="S430" s="301"/>
      <c r="T430" s="301"/>
      <c r="U430" s="301"/>
      <c r="V430" s="301"/>
      <c r="W430" s="301"/>
      <c r="X430" s="301"/>
      <c r="Y430" s="301"/>
      <c r="Z430" s="301"/>
    </row>
    <row r="431">
      <c r="A431" s="301"/>
      <c r="B431" s="301"/>
      <c r="C431" s="301"/>
      <c r="D431" s="301"/>
      <c r="E431" s="301"/>
      <c r="F431" s="301"/>
      <c r="G431" s="301"/>
      <c r="H431" s="301"/>
      <c r="I431" s="301"/>
      <c r="J431" s="301"/>
      <c r="K431" s="301"/>
      <c r="L431" s="301"/>
      <c r="M431" s="301"/>
      <c r="N431" s="301"/>
      <c r="O431" s="301"/>
      <c r="P431" s="301"/>
      <c r="Q431" s="301"/>
      <c r="R431" s="301"/>
      <c r="S431" s="301"/>
      <c r="T431" s="301"/>
      <c r="U431" s="301"/>
      <c r="V431" s="301"/>
      <c r="W431" s="301"/>
      <c r="X431" s="301"/>
      <c r="Y431" s="301"/>
      <c r="Z431" s="301"/>
    </row>
    <row r="432">
      <c r="A432" s="301"/>
      <c r="B432" s="301"/>
      <c r="C432" s="301"/>
      <c r="D432" s="301"/>
      <c r="E432" s="301"/>
      <c r="F432" s="301"/>
      <c r="G432" s="301"/>
      <c r="H432" s="301"/>
      <c r="I432" s="301"/>
      <c r="J432" s="301"/>
      <c r="K432" s="301"/>
      <c r="L432" s="301"/>
      <c r="M432" s="301"/>
      <c r="N432" s="301"/>
      <c r="O432" s="301"/>
      <c r="P432" s="301"/>
      <c r="Q432" s="301"/>
      <c r="R432" s="301"/>
      <c r="S432" s="301"/>
      <c r="T432" s="301"/>
      <c r="U432" s="301"/>
      <c r="V432" s="301"/>
      <c r="W432" s="301"/>
      <c r="X432" s="301"/>
      <c r="Y432" s="301"/>
      <c r="Z432" s="301"/>
    </row>
    <row r="433">
      <c r="A433" s="301"/>
      <c r="B433" s="301"/>
      <c r="C433" s="301"/>
      <c r="D433" s="301"/>
      <c r="E433" s="301"/>
      <c r="F433" s="301"/>
      <c r="G433" s="301"/>
      <c r="H433" s="301"/>
      <c r="I433" s="301"/>
      <c r="J433" s="301"/>
      <c r="K433" s="301"/>
      <c r="L433" s="301"/>
      <c r="M433" s="301"/>
      <c r="N433" s="301"/>
      <c r="O433" s="301"/>
      <c r="P433" s="301"/>
      <c r="Q433" s="301"/>
      <c r="R433" s="301"/>
      <c r="S433" s="301"/>
      <c r="T433" s="301"/>
      <c r="U433" s="301"/>
      <c r="V433" s="301"/>
      <c r="W433" s="301"/>
      <c r="X433" s="301"/>
      <c r="Y433" s="301"/>
      <c r="Z433" s="301"/>
    </row>
    <row r="434">
      <c r="A434" s="301"/>
      <c r="B434" s="301"/>
      <c r="C434" s="301"/>
      <c r="D434" s="301"/>
      <c r="E434" s="301"/>
      <c r="F434" s="301"/>
      <c r="G434" s="301"/>
      <c r="H434" s="301"/>
      <c r="I434" s="301"/>
      <c r="J434" s="301"/>
      <c r="K434" s="301"/>
      <c r="L434" s="301"/>
      <c r="M434" s="301"/>
      <c r="N434" s="301"/>
      <c r="O434" s="301"/>
      <c r="P434" s="301"/>
      <c r="Q434" s="301"/>
      <c r="R434" s="301"/>
      <c r="S434" s="301"/>
      <c r="T434" s="301"/>
      <c r="U434" s="301"/>
      <c r="V434" s="301"/>
      <c r="W434" s="301"/>
      <c r="X434" s="301"/>
      <c r="Y434" s="301"/>
      <c r="Z434" s="301"/>
    </row>
    <row r="435">
      <c r="A435" s="301"/>
      <c r="B435" s="301"/>
      <c r="C435" s="301"/>
      <c r="D435" s="301"/>
      <c r="E435" s="301"/>
      <c r="F435" s="301"/>
      <c r="G435" s="301"/>
      <c r="H435" s="301"/>
      <c r="I435" s="301"/>
      <c r="J435" s="301"/>
      <c r="K435" s="301"/>
      <c r="L435" s="301"/>
      <c r="M435" s="301"/>
      <c r="N435" s="301"/>
      <c r="O435" s="301"/>
      <c r="P435" s="301"/>
      <c r="Q435" s="301"/>
      <c r="R435" s="301"/>
      <c r="S435" s="301"/>
      <c r="T435" s="301"/>
      <c r="U435" s="301"/>
      <c r="V435" s="301"/>
      <c r="W435" s="301"/>
      <c r="X435" s="301"/>
      <c r="Y435" s="301"/>
      <c r="Z435" s="301"/>
    </row>
    <row r="436">
      <c r="A436" s="301"/>
      <c r="B436" s="301"/>
      <c r="C436" s="301"/>
      <c r="D436" s="301"/>
      <c r="E436" s="301"/>
      <c r="F436" s="301"/>
      <c r="G436" s="301"/>
      <c r="H436" s="301"/>
      <c r="I436" s="301"/>
      <c r="J436" s="301"/>
      <c r="K436" s="301"/>
      <c r="L436" s="301"/>
      <c r="M436" s="301"/>
      <c r="N436" s="301"/>
      <c r="O436" s="301"/>
      <c r="P436" s="301"/>
      <c r="Q436" s="301"/>
      <c r="R436" s="301"/>
      <c r="S436" s="301"/>
      <c r="T436" s="301"/>
      <c r="U436" s="301"/>
      <c r="V436" s="301"/>
      <c r="W436" s="301"/>
      <c r="X436" s="301"/>
      <c r="Y436" s="301"/>
      <c r="Z436" s="301"/>
    </row>
    <row r="437">
      <c r="A437" s="301"/>
      <c r="B437" s="301"/>
      <c r="C437" s="301"/>
      <c r="D437" s="301"/>
      <c r="E437" s="301"/>
      <c r="F437" s="301"/>
      <c r="G437" s="301"/>
      <c r="H437" s="301"/>
      <c r="I437" s="301"/>
      <c r="J437" s="301"/>
      <c r="K437" s="301"/>
      <c r="L437" s="301"/>
      <c r="M437" s="301"/>
      <c r="N437" s="301"/>
      <c r="O437" s="301"/>
      <c r="P437" s="301"/>
      <c r="Q437" s="301"/>
      <c r="R437" s="301"/>
      <c r="S437" s="301"/>
      <c r="T437" s="301"/>
      <c r="U437" s="301"/>
      <c r="V437" s="301"/>
      <c r="W437" s="301"/>
      <c r="X437" s="301"/>
      <c r="Y437" s="301"/>
      <c r="Z437" s="301"/>
    </row>
    <row r="438">
      <c r="A438" s="301"/>
      <c r="B438" s="301"/>
      <c r="C438" s="301"/>
      <c r="D438" s="301"/>
      <c r="E438" s="301"/>
      <c r="F438" s="301"/>
      <c r="G438" s="301"/>
      <c r="H438" s="301"/>
      <c r="I438" s="301"/>
      <c r="J438" s="301"/>
      <c r="K438" s="301"/>
      <c r="L438" s="301"/>
      <c r="M438" s="301"/>
      <c r="N438" s="301"/>
      <c r="O438" s="301"/>
      <c r="P438" s="301"/>
      <c r="Q438" s="301"/>
      <c r="R438" s="301"/>
      <c r="S438" s="301"/>
      <c r="T438" s="301"/>
      <c r="U438" s="301"/>
      <c r="V438" s="301"/>
      <c r="W438" s="301"/>
      <c r="X438" s="301"/>
      <c r="Y438" s="301"/>
      <c r="Z438" s="301"/>
    </row>
    <row r="439">
      <c r="A439" s="301"/>
      <c r="B439" s="301"/>
      <c r="C439" s="301"/>
      <c r="D439" s="301"/>
      <c r="E439" s="301"/>
      <c r="F439" s="301"/>
      <c r="G439" s="301"/>
      <c r="H439" s="301"/>
      <c r="I439" s="301"/>
      <c r="J439" s="301"/>
      <c r="K439" s="301"/>
      <c r="L439" s="301"/>
      <c r="M439" s="301"/>
      <c r="N439" s="301"/>
      <c r="O439" s="301"/>
      <c r="P439" s="301"/>
      <c r="Q439" s="301"/>
      <c r="R439" s="301"/>
      <c r="S439" s="301"/>
      <c r="T439" s="301"/>
      <c r="U439" s="301"/>
      <c r="V439" s="301"/>
      <c r="W439" s="301"/>
      <c r="X439" s="301"/>
      <c r="Y439" s="301"/>
      <c r="Z439" s="301"/>
    </row>
    <row r="440">
      <c r="A440" s="301"/>
      <c r="B440" s="301"/>
      <c r="C440" s="301"/>
      <c r="D440" s="301"/>
      <c r="E440" s="301"/>
      <c r="F440" s="301"/>
      <c r="G440" s="301"/>
      <c r="H440" s="301"/>
      <c r="I440" s="301"/>
      <c r="J440" s="301"/>
      <c r="K440" s="301"/>
      <c r="L440" s="301"/>
      <c r="M440" s="301"/>
      <c r="N440" s="301"/>
      <c r="O440" s="301"/>
      <c r="P440" s="301"/>
      <c r="Q440" s="301"/>
      <c r="R440" s="301"/>
      <c r="S440" s="301"/>
      <c r="T440" s="301"/>
      <c r="U440" s="301"/>
      <c r="V440" s="301"/>
      <c r="W440" s="301"/>
      <c r="X440" s="301"/>
      <c r="Y440" s="301"/>
      <c r="Z440" s="301"/>
    </row>
    <row r="441">
      <c r="A441" s="301"/>
      <c r="B441" s="301"/>
      <c r="C441" s="301"/>
      <c r="D441" s="301"/>
      <c r="E441" s="301"/>
      <c r="F441" s="301"/>
      <c r="G441" s="301"/>
      <c r="H441" s="301"/>
      <c r="I441" s="301"/>
      <c r="J441" s="301"/>
      <c r="K441" s="301"/>
      <c r="L441" s="301"/>
      <c r="M441" s="301"/>
      <c r="N441" s="301"/>
      <c r="O441" s="301"/>
      <c r="P441" s="301"/>
      <c r="Q441" s="301"/>
      <c r="R441" s="301"/>
      <c r="S441" s="301"/>
      <c r="T441" s="301"/>
      <c r="U441" s="301"/>
      <c r="V441" s="301"/>
      <c r="W441" s="301"/>
      <c r="X441" s="301"/>
      <c r="Y441" s="301"/>
      <c r="Z441" s="301"/>
    </row>
    <row r="442">
      <c r="A442" s="301"/>
      <c r="B442" s="301"/>
      <c r="C442" s="301"/>
      <c r="D442" s="301"/>
      <c r="E442" s="301"/>
      <c r="F442" s="301"/>
      <c r="G442" s="301"/>
      <c r="H442" s="301"/>
      <c r="I442" s="301"/>
      <c r="J442" s="301"/>
      <c r="K442" s="301"/>
      <c r="L442" s="301"/>
      <c r="M442" s="301"/>
      <c r="N442" s="301"/>
      <c r="O442" s="301"/>
      <c r="P442" s="301"/>
      <c r="Q442" s="301"/>
      <c r="R442" s="301"/>
      <c r="S442" s="301"/>
      <c r="T442" s="301"/>
      <c r="U442" s="301"/>
      <c r="V442" s="301"/>
      <c r="W442" s="301"/>
      <c r="X442" s="301"/>
      <c r="Y442" s="301"/>
      <c r="Z442" s="301"/>
    </row>
    <row r="443">
      <c r="A443" s="301"/>
      <c r="B443" s="301"/>
      <c r="C443" s="301"/>
      <c r="D443" s="301"/>
      <c r="E443" s="301"/>
      <c r="F443" s="301"/>
      <c r="G443" s="301"/>
      <c r="H443" s="301"/>
      <c r="I443" s="301"/>
      <c r="J443" s="301"/>
      <c r="K443" s="301"/>
      <c r="L443" s="301"/>
      <c r="M443" s="301"/>
      <c r="N443" s="301"/>
      <c r="O443" s="301"/>
      <c r="P443" s="301"/>
      <c r="Q443" s="301"/>
      <c r="R443" s="301"/>
      <c r="S443" s="301"/>
      <c r="T443" s="301"/>
      <c r="U443" s="301"/>
      <c r="V443" s="301"/>
      <c r="W443" s="301"/>
      <c r="X443" s="301"/>
      <c r="Y443" s="301"/>
      <c r="Z443" s="301"/>
    </row>
    <row r="444">
      <c r="A444" s="301"/>
      <c r="B444" s="301"/>
      <c r="C444" s="301"/>
      <c r="D444" s="301"/>
      <c r="E444" s="301"/>
      <c r="F444" s="301"/>
      <c r="G444" s="301"/>
      <c r="H444" s="301"/>
      <c r="I444" s="301"/>
      <c r="J444" s="301"/>
      <c r="K444" s="301"/>
      <c r="L444" s="301"/>
      <c r="M444" s="301"/>
      <c r="N444" s="301"/>
      <c r="O444" s="301"/>
      <c r="P444" s="301"/>
      <c r="Q444" s="301"/>
      <c r="R444" s="301"/>
      <c r="S444" s="301"/>
      <c r="T444" s="301"/>
      <c r="U444" s="301"/>
      <c r="V444" s="301"/>
      <c r="W444" s="301"/>
      <c r="X444" s="301"/>
      <c r="Y444" s="301"/>
      <c r="Z444" s="301"/>
    </row>
    <row r="445">
      <c r="A445" s="301"/>
      <c r="B445" s="301"/>
      <c r="C445" s="301"/>
      <c r="D445" s="301"/>
      <c r="E445" s="301"/>
      <c r="F445" s="301"/>
      <c r="G445" s="301"/>
      <c r="H445" s="301"/>
      <c r="I445" s="301"/>
      <c r="J445" s="301"/>
      <c r="K445" s="301"/>
      <c r="L445" s="301"/>
      <c r="M445" s="301"/>
      <c r="N445" s="301"/>
      <c r="O445" s="301"/>
      <c r="P445" s="301"/>
      <c r="Q445" s="301"/>
      <c r="R445" s="301"/>
      <c r="S445" s="301"/>
      <c r="T445" s="301"/>
      <c r="U445" s="301"/>
      <c r="V445" s="301"/>
      <c r="W445" s="301"/>
      <c r="X445" s="301"/>
      <c r="Y445" s="301"/>
      <c r="Z445" s="301"/>
    </row>
    <row r="446">
      <c r="A446" s="301"/>
      <c r="B446" s="301"/>
      <c r="C446" s="301"/>
      <c r="D446" s="301"/>
      <c r="E446" s="301"/>
      <c r="F446" s="301"/>
      <c r="G446" s="301"/>
      <c r="H446" s="301"/>
      <c r="I446" s="301"/>
      <c r="J446" s="301"/>
      <c r="K446" s="301"/>
      <c r="L446" s="301"/>
      <c r="M446" s="301"/>
      <c r="N446" s="301"/>
      <c r="O446" s="301"/>
      <c r="P446" s="301"/>
      <c r="Q446" s="301"/>
      <c r="R446" s="301"/>
      <c r="S446" s="301"/>
      <c r="T446" s="301"/>
      <c r="U446" s="301"/>
      <c r="V446" s="301"/>
      <c r="W446" s="301"/>
      <c r="X446" s="301"/>
      <c r="Y446" s="301"/>
      <c r="Z446" s="301"/>
    </row>
    <row r="447">
      <c r="A447" s="301"/>
      <c r="B447" s="301"/>
      <c r="C447" s="301"/>
      <c r="D447" s="301"/>
      <c r="E447" s="301"/>
      <c r="F447" s="301"/>
      <c r="G447" s="301"/>
      <c r="H447" s="301"/>
      <c r="I447" s="301"/>
      <c r="J447" s="301"/>
      <c r="K447" s="301"/>
      <c r="L447" s="301"/>
      <c r="M447" s="301"/>
      <c r="N447" s="301"/>
      <c r="O447" s="301"/>
      <c r="P447" s="301"/>
      <c r="Q447" s="301"/>
      <c r="R447" s="301"/>
      <c r="S447" s="301"/>
      <c r="T447" s="301"/>
      <c r="U447" s="301"/>
      <c r="V447" s="301"/>
      <c r="W447" s="301"/>
      <c r="X447" s="301"/>
      <c r="Y447" s="301"/>
      <c r="Z447" s="301"/>
    </row>
    <row r="448">
      <c r="A448" s="301"/>
      <c r="B448" s="301"/>
      <c r="C448" s="301"/>
      <c r="D448" s="301"/>
      <c r="E448" s="301"/>
      <c r="F448" s="301"/>
      <c r="G448" s="301"/>
      <c r="H448" s="301"/>
      <c r="I448" s="301"/>
      <c r="J448" s="301"/>
      <c r="K448" s="301"/>
      <c r="L448" s="301"/>
      <c r="M448" s="301"/>
      <c r="N448" s="301"/>
      <c r="O448" s="301"/>
      <c r="P448" s="301"/>
      <c r="Q448" s="301"/>
      <c r="R448" s="301"/>
      <c r="S448" s="301"/>
      <c r="T448" s="301"/>
      <c r="U448" s="301"/>
      <c r="V448" s="301"/>
      <c r="W448" s="301"/>
      <c r="X448" s="301"/>
      <c r="Y448" s="301"/>
      <c r="Z448" s="301"/>
    </row>
    <row r="449">
      <c r="A449" s="301"/>
      <c r="B449" s="301"/>
      <c r="C449" s="301"/>
      <c r="D449" s="301"/>
      <c r="E449" s="301"/>
      <c r="F449" s="301"/>
      <c r="G449" s="301"/>
      <c r="H449" s="301"/>
      <c r="I449" s="301"/>
      <c r="J449" s="301"/>
      <c r="K449" s="301"/>
      <c r="L449" s="301"/>
      <c r="M449" s="301"/>
      <c r="N449" s="301"/>
      <c r="O449" s="301"/>
      <c r="P449" s="301"/>
      <c r="Q449" s="301"/>
      <c r="R449" s="301"/>
      <c r="S449" s="301"/>
      <c r="T449" s="301"/>
      <c r="U449" s="301"/>
      <c r="V449" s="301"/>
      <c r="W449" s="301"/>
      <c r="X449" s="301"/>
      <c r="Y449" s="301"/>
      <c r="Z449" s="301"/>
    </row>
    <row r="450">
      <c r="A450" s="301"/>
      <c r="B450" s="301"/>
      <c r="C450" s="301"/>
      <c r="D450" s="301"/>
      <c r="E450" s="301"/>
      <c r="F450" s="301"/>
      <c r="G450" s="301"/>
      <c r="H450" s="301"/>
      <c r="I450" s="301"/>
      <c r="J450" s="301"/>
      <c r="K450" s="301"/>
      <c r="L450" s="301"/>
      <c r="M450" s="301"/>
      <c r="N450" s="301"/>
      <c r="O450" s="301"/>
      <c r="P450" s="301"/>
      <c r="Q450" s="301"/>
      <c r="R450" s="301"/>
      <c r="S450" s="301"/>
      <c r="T450" s="301"/>
      <c r="U450" s="301"/>
      <c r="V450" s="301"/>
      <c r="W450" s="301"/>
      <c r="X450" s="301"/>
      <c r="Y450" s="301"/>
      <c r="Z450" s="301"/>
    </row>
    <row r="451">
      <c r="A451" s="301"/>
      <c r="B451" s="301"/>
      <c r="C451" s="301"/>
      <c r="D451" s="301"/>
      <c r="E451" s="301"/>
      <c r="F451" s="301"/>
      <c r="G451" s="301"/>
      <c r="H451" s="301"/>
      <c r="I451" s="301"/>
      <c r="J451" s="301"/>
      <c r="K451" s="301"/>
      <c r="L451" s="301"/>
      <c r="M451" s="301"/>
      <c r="N451" s="301"/>
      <c r="O451" s="301"/>
      <c r="P451" s="301"/>
      <c r="Q451" s="301"/>
      <c r="R451" s="301"/>
      <c r="S451" s="301"/>
      <c r="T451" s="301"/>
      <c r="U451" s="301"/>
      <c r="V451" s="301"/>
      <c r="W451" s="301"/>
      <c r="X451" s="301"/>
      <c r="Y451" s="301"/>
      <c r="Z451" s="301"/>
    </row>
    <row r="452">
      <c r="A452" s="301"/>
      <c r="B452" s="301"/>
      <c r="C452" s="301"/>
      <c r="D452" s="301"/>
      <c r="E452" s="301"/>
      <c r="F452" s="301"/>
      <c r="G452" s="301"/>
      <c r="H452" s="301"/>
      <c r="I452" s="301"/>
      <c r="J452" s="301"/>
      <c r="K452" s="301"/>
      <c r="L452" s="301"/>
      <c r="M452" s="301"/>
      <c r="N452" s="301"/>
      <c r="O452" s="301"/>
      <c r="P452" s="301"/>
      <c r="Q452" s="301"/>
      <c r="R452" s="301"/>
      <c r="S452" s="301"/>
      <c r="T452" s="301"/>
      <c r="U452" s="301"/>
      <c r="V452" s="301"/>
      <c r="W452" s="301"/>
      <c r="X452" s="301"/>
      <c r="Y452" s="301"/>
      <c r="Z452" s="301"/>
    </row>
    <row r="453">
      <c r="A453" s="301"/>
      <c r="B453" s="301"/>
      <c r="C453" s="301"/>
      <c r="D453" s="301"/>
      <c r="E453" s="301"/>
      <c r="F453" s="301"/>
      <c r="G453" s="301"/>
      <c r="H453" s="301"/>
      <c r="I453" s="301"/>
      <c r="J453" s="301"/>
      <c r="K453" s="301"/>
      <c r="L453" s="301"/>
      <c r="M453" s="301"/>
      <c r="N453" s="301"/>
      <c r="O453" s="301"/>
      <c r="P453" s="301"/>
      <c r="Q453" s="301"/>
      <c r="R453" s="301"/>
      <c r="S453" s="301"/>
      <c r="T453" s="301"/>
      <c r="U453" s="301"/>
      <c r="V453" s="301"/>
      <c r="W453" s="301"/>
      <c r="X453" s="301"/>
      <c r="Y453" s="301"/>
      <c r="Z453" s="301"/>
    </row>
    <row r="454">
      <c r="A454" s="301"/>
      <c r="B454" s="301"/>
      <c r="C454" s="301"/>
      <c r="D454" s="301"/>
      <c r="E454" s="301"/>
      <c r="F454" s="301"/>
      <c r="G454" s="301"/>
      <c r="H454" s="301"/>
      <c r="I454" s="301"/>
      <c r="J454" s="301"/>
      <c r="K454" s="301"/>
      <c r="L454" s="301"/>
      <c r="M454" s="301"/>
      <c r="N454" s="301"/>
      <c r="O454" s="301"/>
      <c r="P454" s="301"/>
      <c r="Q454" s="301"/>
      <c r="R454" s="301"/>
      <c r="S454" s="301"/>
      <c r="T454" s="301"/>
      <c r="U454" s="301"/>
      <c r="V454" s="301"/>
      <c r="W454" s="301"/>
      <c r="X454" s="301"/>
      <c r="Y454" s="301"/>
      <c r="Z454" s="301"/>
    </row>
    <row r="455">
      <c r="A455" s="301"/>
      <c r="B455" s="301"/>
      <c r="C455" s="301"/>
      <c r="D455" s="301"/>
      <c r="E455" s="301"/>
      <c r="F455" s="301"/>
      <c r="G455" s="301"/>
      <c r="H455" s="301"/>
      <c r="I455" s="301"/>
      <c r="J455" s="301"/>
      <c r="K455" s="301"/>
      <c r="L455" s="301"/>
      <c r="M455" s="301"/>
      <c r="N455" s="301"/>
      <c r="O455" s="301"/>
      <c r="P455" s="301"/>
      <c r="Q455" s="301"/>
      <c r="R455" s="301"/>
      <c r="S455" s="301"/>
      <c r="T455" s="301"/>
      <c r="U455" s="301"/>
      <c r="V455" s="301"/>
      <c r="W455" s="301"/>
      <c r="X455" s="301"/>
      <c r="Y455" s="301"/>
      <c r="Z455" s="301"/>
    </row>
    <row r="456">
      <c r="A456" s="301"/>
      <c r="B456" s="301"/>
      <c r="C456" s="301"/>
      <c r="D456" s="301"/>
      <c r="E456" s="301"/>
      <c r="F456" s="301"/>
      <c r="G456" s="301"/>
      <c r="H456" s="301"/>
      <c r="I456" s="301"/>
      <c r="J456" s="301"/>
      <c r="K456" s="301"/>
      <c r="L456" s="301"/>
      <c r="M456" s="301"/>
      <c r="N456" s="301"/>
      <c r="O456" s="301"/>
      <c r="P456" s="301"/>
      <c r="Q456" s="301"/>
      <c r="R456" s="301"/>
      <c r="S456" s="301"/>
      <c r="T456" s="301"/>
      <c r="U456" s="301"/>
      <c r="V456" s="301"/>
      <c r="W456" s="301"/>
      <c r="X456" s="301"/>
      <c r="Y456" s="301"/>
      <c r="Z456" s="301"/>
    </row>
    <row r="457">
      <c r="A457" s="301"/>
      <c r="B457" s="301"/>
      <c r="C457" s="301"/>
      <c r="D457" s="301"/>
      <c r="E457" s="301"/>
      <c r="F457" s="301"/>
      <c r="G457" s="301"/>
      <c r="H457" s="301"/>
      <c r="I457" s="301"/>
      <c r="J457" s="301"/>
      <c r="K457" s="301"/>
      <c r="L457" s="301"/>
      <c r="M457" s="301"/>
      <c r="N457" s="301"/>
      <c r="O457" s="301"/>
      <c r="P457" s="301"/>
      <c r="Q457" s="301"/>
      <c r="R457" s="301"/>
      <c r="S457" s="301"/>
      <c r="T457" s="301"/>
      <c r="U457" s="301"/>
      <c r="V457" s="301"/>
      <c r="W457" s="301"/>
      <c r="X457" s="301"/>
      <c r="Y457" s="301"/>
      <c r="Z457" s="301"/>
    </row>
    <row r="458">
      <c r="A458" s="301"/>
      <c r="B458" s="301"/>
      <c r="C458" s="301"/>
      <c r="D458" s="301"/>
      <c r="E458" s="301"/>
      <c r="F458" s="301"/>
      <c r="G458" s="301"/>
      <c r="H458" s="301"/>
      <c r="I458" s="301"/>
      <c r="J458" s="301"/>
      <c r="K458" s="301"/>
      <c r="L458" s="301"/>
      <c r="M458" s="301"/>
      <c r="N458" s="301"/>
      <c r="O458" s="301"/>
      <c r="P458" s="301"/>
      <c r="Q458" s="301"/>
      <c r="R458" s="301"/>
      <c r="S458" s="301"/>
      <c r="T458" s="301"/>
      <c r="U458" s="301"/>
      <c r="V458" s="301"/>
      <c r="W458" s="301"/>
      <c r="X458" s="301"/>
      <c r="Y458" s="301"/>
      <c r="Z458" s="301"/>
    </row>
    <row r="459">
      <c r="A459" s="301"/>
      <c r="B459" s="301"/>
      <c r="C459" s="301"/>
      <c r="D459" s="301"/>
      <c r="E459" s="301"/>
      <c r="F459" s="301"/>
      <c r="G459" s="301"/>
      <c r="H459" s="301"/>
      <c r="I459" s="301"/>
      <c r="J459" s="301"/>
      <c r="K459" s="301"/>
      <c r="L459" s="301"/>
      <c r="M459" s="301"/>
      <c r="N459" s="301"/>
      <c r="O459" s="301"/>
      <c r="P459" s="301"/>
      <c r="Q459" s="301"/>
      <c r="R459" s="301"/>
      <c r="S459" s="301"/>
      <c r="T459" s="301"/>
      <c r="U459" s="301"/>
      <c r="V459" s="301"/>
      <c r="W459" s="301"/>
      <c r="X459" s="301"/>
      <c r="Y459" s="301"/>
      <c r="Z459" s="301"/>
    </row>
    <row r="460">
      <c r="A460" s="301"/>
      <c r="B460" s="301"/>
      <c r="C460" s="301"/>
      <c r="D460" s="301"/>
      <c r="E460" s="301"/>
      <c r="F460" s="301"/>
      <c r="G460" s="301"/>
      <c r="H460" s="301"/>
      <c r="I460" s="301"/>
      <c r="J460" s="301"/>
      <c r="K460" s="301"/>
      <c r="L460" s="301"/>
      <c r="M460" s="301"/>
      <c r="N460" s="301"/>
      <c r="O460" s="301"/>
      <c r="P460" s="301"/>
      <c r="Q460" s="301"/>
      <c r="R460" s="301"/>
      <c r="S460" s="301"/>
      <c r="T460" s="301"/>
      <c r="U460" s="301"/>
      <c r="V460" s="301"/>
      <c r="W460" s="301"/>
      <c r="X460" s="301"/>
      <c r="Y460" s="301"/>
      <c r="Z460" s="301"/>
    </row>
    <row r="461">
      <c r="A461" s="301"/>
      <c r="B461" s="301"/>
      <c r="C461" s="301"/>
      <c r="D461" s="301"/>
      <c r="E461" s="301"/>
      <c r="F461" s="301"/>
      <c r="G461" s="301"/>
      <c r="H461" s="301"/>
      <c r="I461" s="301"/>
      <c r="J461" s="301"/>
      <c r="K461" s="301"/>
      <c r="L461" s="301"/>
      <c r="M461" s="301"/>
      <c r="N461" s="301"/>
      <c r="O461" s="301"/>
      <c r="P461" s="301"/>
      <c r="Q461" s="301"/>
      <c r="R461" s="301"/>
      <c r="S461" s="301"/>
      <c r="T461" s="301"/>
      <c r="U461" s="301"/>
      <c r="V461" s="301"/>
      <c r="W461" s="301"/>
      <c r="X461" s="301"/>
      <c r="Y461" s="301"/>
      <c r="Z461" s="301"/>
    </row>
    <row r="462">
      <c r="A462" s="301"/>
      <c r="B462" s="301"/>
      <c r="C462" s="301"/>
      <c r="D462" s="301"/>
      <c r="E462" s="301"/>
      <c r="F462" s="301"/>
      <c r="G462" s="301"/>
      <c r="H462" s="301"/>
      <c r="I462" s="301"/>
      <c r="J462" s="301"/>
      <c r="K462" s="301"/>
      <c r="L462" s="301"/>
      <c r="M462" s="301"/>
      <c r="N462" s="301"/>
      <c r="O462" s="301"/>
      <c r="P462" s="301"/>
      <c r="Q462" s="301"/>
      <c r="R462" s="301"/>
      <c r="S462" s="301"/>
      <c r="T462" s="301"/>
      <c r="U462" s="301"/>
      <c r="V462" s="301"/>
      <c r="W462" s="301"/>
      <c r="X462" s="301"/>
      <c r="Y462" s="301"/>
      <c r="Z462" s="301"/>
    </row>
    <row r="463">
      <c r="A463" s="301"/>
      <c r="B463" s="301"/>
      <c r="C463" s="301"/>
      <c r="D463" s="301"/>
      <c r="E463" s="301"/>
      <c r="F463" s="301"/>
      <c r="G463" s="301"/>
      <c r="H463" s="301"/>
      <c r="I463" s="301"/>
      <c r="J463" s="301"/>
      <c r="K463" s="301"/>
      <c r="L463" s="301"/>
      <c r="M463" s="301"/>
      <c r="N463" s="301"/>
      <c r="O463" s="301"/>
      <c r="P463" s="301"/>
      <c r="Q463" s="301"/>
      <c r="R463" s="301"/>
      <c r="S463" s="301"/>
      <c r="T463" s="301"/>
      <c r="U463" s="301"/>
      <c r="V463" s="301"/>
      <c r="W463" s="301"/>
      <c r="X463" s="301"/>
      <c r="Y463" s="301"/>
      <c r="Z463" s="301"/>
    </row>
    <row r="464">
      <c r="A464" s="301"/>
      <c r="B464" s="301"/>
      <c r="C464" s="301"/>
      <c r="D464" s="301"/>
      <c r="E464" s="301"/>
      <c r="F464" s="301"/>
      <c r="G464" s="301"/>
      <c r="H464" s="301"/>
      <c r="I464" s="301"/>
      <c r="J464" s="301"/>
      <c r="K464" s="301"/>
      <c r="L464" s="301"/>
      <c r="M464" s="301"/>
      <c r="N464" s="301"/>
      <c r="O464" s="301"/>
      <c r="P464" s="301"/>
      <c r="Q464" s="301"/>
      <c r="R464" s="301"/>
      <c r="S464" s="301"/>
      <c r="T464" s="301"/>
      <c r="U464" s="301"/>
      <c r="V464" s="301"/>
      <c r="W464" s="301"/>
      <c r="X464" s="301"/>
      <c r="Y464" s="301"/>
      <c r="Z464" s="301"/>
    </row>
    <row r="465">
      <c r="A465" s="301"/>
      <c r="B465" s="301"/>
      <c r="C465" s="301"/>
      <c r="D465" s="301"/>
      <c r="E465" s="301"/>
      <c r="F465" s="301"/>
      <c r="G465" s="301"/>
      <c r="H465" s="301"/>
      <c r="I465" s="301"/>
      <c r="J465" s="301"/>
      <c r="K465" s="301"/>
      <c r="L465" s="301"/>
      <c r="M465" s="301"/>
      <c r="N465" s="301"/>
      <c r="O465" s="301"/>
      <c r="P465" s="301"/>
      <c r="Q465" s="301"/>
      <c r="R465" s="301"/>
      <c r="S465" s="301"/>
      <c r="T465" s="301"/>
      <c r="U465" s="301"/>
      <c r="V465" s="301"/>
      <c r="W465" s="301"/>
      <c r="X465" s="301"/>
      <c r="Y465" s="301"/>
      <c r="Z465" s="301"/>
    </row>
    <row r="466">
      <c r="A466" s="301"/>
      <c r="B466" s="301"/>
      <c r="C466" s="301"/>
      <c r="D466" s="301"/>
      <c r="E466" s="301"/>
      <c r="F466" s="301"/>
      <c r="G466" s="301"/>
      <c r="H466" s="301"/>
      <c r="I466" s="301"/>
      <c r="J466" s="301"/>
      <c r="K466" s="301"/>
      <c r="L466" s="301"/>
      <c r="M466" s="301"/>
      <c r="N466" s="301"/>
      <c r="O466" s="301"/>
      <c r="P466" s="301"/>
      <c r="Q466" s="301"/>
      <c r="R466" s="301"/>
      <c r="S466" s="301"/>
      <c r="T466" s="301"/>
      <c r="U466" s="301"/>
      <c r="V466" s="301"/>
      <c r="W466" s="301"/>
      <c r="X466" s="301"/>
      <c r="Y466" s="301"/>
      <c r="Z466" s="301"/>
    </row>
    <row r="467">
      <c r="A467" s="301"/>
      <c r="B467" s="301"/>
      <c r="C467" s="301"/>
      <c r="D467" s="301"/>
      <c r="E467" s="301"/>
      <c r="F467" s="301"/>
      <c r="G467" s="301"/>
      <c r="H467" s="301"/>
      <c r="I467" s="301"/>
      <c r="J467" s="301"/>
      <c r="K467" s="301"/>
      <c r="L467" s="301"/>
      <c r="M467" s="301"/>
      <c r="N467" s="301"/>
      <c r="O467" s="301"/>
      <c r="P467" s="301"/>
      <c r="Q467" s="301"/>
      <c r="R467" s="301"/>
      <c r="S467" s="301"/>
      <c r="T467" s="301"/>
      <c r="U467" s="301"/>
      <c r="V467" s="301"/>
      <c r="W467" s="301"/>
      <c r="X467" s="301"/>
      <c r="Y467" s="301"/>
      <c r="Z467" s="301"/>
    </row>
    <row r="468">
      <c r="A468" s="301"/>
      <c r="B468" s="301"/>
      <c r="C468" s="301"/>
      <c r="D468" s="301"/>
      <c r="E468" s="301"/>
      <c r="F468" s="301"/>
      <c r="G468" s="301"/>
      <c r="H468" s="301"/>
      <c r="I468" s="301"/>
      <c r="J468" s="301"/>
      <c r="K468" s="301"/>
      <c r="L468" s="301"/>
      <c r="M468" s="301"/>
      <c r="N468" s="301"/>
      <c r="O468" s="301"/>
      <c r="P468" s="301"/>
      <c r="Q468" s="301"/>
      <c r="R468" s="301"/>
      <c r="S468" s="301"/>
      <c r="T468" s="301"/>
      <c r="U468" s="301"/>
      <c r="V468" s="301"/>
      <c r="W468" s="301"/>
      <c r="X468" s="301"/>
      <c r="Y468" s="301"/>
      <c r="Z468" s="301"/>
    </row>
    <row r="469">
      <c r="A469" s="301"/>
      <c r="B469" s="301"/>
      <c r="C469" s="301"/>
      <c r="D469" s="301"/>
      <c r="E469" s="301"/>
      <c r="F469" s="301"/>
      <c r="G469" s="301"/>
      <c r="H469" s="301"/>
      <c r="I469" s="301"/>
      <c r="J469" s="301"/>
      <c r="K469" s="301"/>
      <c r="L469" s="301"/>
      <c r="M469" s="301"/>
      <c r="N469" s="301"/>
      <c r="O469" s="301"/>
      <c r="P469" s="301"/>
      <c r="Q469" s="301"/>
      <c r="R469" s="301"/>
      <c r="S469" s="301"/>
      <c r="T469" s="301"/>
      <c r="U469" s="301"/>
      <c r="V469" s="301"/>
      <c r="W469" s="301"/>
      <c r="X469" s="301"/>
      <c r="Y469" s="301"/>
      <c r="Z469" s="301"/>
    </row>
    <row r="470">
      <c r="A470" s="301"/>
      <c r="B470" s="301"/>
      <c r="C470" s="301"/>
      <c r="D470" s="301"/>
      <c r="E470" s="301"/>
      <c r="F470" s="301"/>
      <c r="G470" s="301"/>
      <c r="H470" s="301"/>
      <c r="I470" s="301"/>
      <c r="J470" s="301"/>
      <c r="K470" s="301"/>
      <c r="L470" s="301"/>
      <c r="M470" s="301"/>
      <c r="N470" s="301"/>
      <c r="O470" s="301"/>
      <c r="P470" s="301"/>
      <c r="Q470" s="301"/>
      <c r="R470" s="301"/>
      <c r="S470" s="301"/>
      <c r="T470" s="301"/>
      <c r="U470" s="301"/>
      <c r="V470" s="301"/>
      <c r="W470" s="301"/>
      <c r="X470" s="301"/>
      <c r="Y470" s="301"/>
      <c r="Z470" s="301"/>
    </row>
    <row r="471">
      <c r="A471" s="301"/>
      <c r="B471" s="301"/>
      <c r="C471" s="301"/>
      <c r="D471" s="301"/>
      <c r="E471" s="301"/>
      <c r="F471" s="301"/>
      <c r="G471" s="301"/>
      <c r="H471" s="301"/>
      <c r="I471" s="301"/>
      <c r="J471" s="301"/>
      <c r="K471" s="301"/>
      <c r="L471" s="301"/>
      <c r="M471" s="301"/>
      <c r="N471" s="301"/>
      <c r="O471" s="301"/>
      <c r="P471" s="301"/>
      <c r="Q471" s="301"/>
      <c r="R471" s="301"/>
      <c r="S471" s="301"/>
      <c r="T471" s="301"/>
      <c r="U471" s="301"/>
      <c r="V471" s="301"/>
      <c r="W471" s="301"/>
      <c r="X471" s="301"/>
      <c r="Y471" s="301"/>
      <c r="Z471" s="301"/>
    </row>
    <row r="472">
      <c r="A472" s="301"/>
      <c r="B472" s="301"/>
      <c r="C472" s="301"/>
      <c r="D472" s="301"/>
      <c r="E472" s="301"/>
      <c r="F472" s="301"/>
      <c r="G472" s="301"/>
      <c r="H472" s="301"/>
      <c r="I472" s="301"/>
      <c r="J472" s="301"/>
      <c r="K472" s="301"/>
      <c r="L472" s="301"/>
      <c r="M472" s="301"/>
      <c r="N472" s="301"/>
      <c r="O472" s="301"/>
      <c r="P472" s="301"/>
      <c r="Q472" s="301"/>
      <c r="R472" s="301"/>
      <c r="S472" s="301"/>
      <c r="T472" s="301"/>
      <c r="U472" s="301"/>
      <c r="V472" s="301"/>
      <c r="W472" s="301"/>
      <c r="X472" s="301"/>
      <c r="Y472" s="301"/>
      <c r="Z472" s="301"/>
    </row>
    <row r="473">
      <c r="A473" s="301"/>
      <c r="B473" s="301"/>
      <c r="C473" s="301"/>
      <c r="D473" s="301"/>
      <c r="E473" s="301"/>
      <c r="F473" s="301"/>
      <c r="G473" s="301"/>
      <c r="H473" s="301"/>
      <c r="I473" s="301"/>
      <c r="J473" s="301"/>
      <c r="K473" s="301"/>
      <c r="L473" s="301"/>
      <c r="M473" s="301"/>
      <c r="N473" s="301"/>
      <c r="O473" s="301"/>
      <c r="P473" s="301"/>
      <c r="Q473" s="301"/>
      <c r="R473" s="301"/>
      <c r="S473" s="301"/>
      <c r="T473" s="301"/>
      <c r="U473" s="301"/>
      <c r="V473" s="301"/>
      <c r="W473" s="301"/>
      <c r="X473" s="301"/>
      <c r="Y473" s="301"/>
      <c r="Z473" s="301"/>
    </row>
    <row r="474">
      <c r="A474" s="301"/>
      <c r="B474" s="301"/>
      <c r="C474" s="301"/>
      <c r="D474" s="301"/>
      <c r="E474" s="301"/>
      <c r="F474" s="301"/>
      <c r="G474" s="301"/>
      <c r="H474" s="301"/>
      <c r="I474" s="301"/>
      <c r="J474" s="301"/>
      <c r="K474" s="301"/>
      <c r="L474" s="301"/>
      <c r="M474" s="301"/>
      <c r="N474" s="301"/>
      <c r="O474" s="301"/>
      <c r="P474" s="301"/>
      <c r="Q474" s="301"/>
      <c r="R474" s="301"/>
      <c r="S474" s="301"/>
      <c r="T474" s="301"/>
      <c r="U474" s="301"/>
      <c r="V474" s="301"/>
      <c r="W474" s="301"/>
      <c r="X474" s="301"/>
      <c r="Y474" s="301"/>
      <c r="Z474" s="301"/>
    </row>
    <row r="475">
      <c r="A475" s="301"/>
      <c r="B475" s="301"/>
      <c r="C475" s="301"/>
      <c r="D475" s="301"/>
      <c r="E475" s="301"/>
      <c r="F475" s="301"/>
      <c r="G475" s="301"/>
      <c r="H475" s="301"/>
      <c r="I475" s="301"/>
      <c r="J475" s="301"/>
      <c r="K475" s="301"/>
      <c r="L475" s="301"/>
      <c r="M475" s="301"/>
      <c r="N475" s="301"/>
      <c r="O475" s="301"/>
      <c r="P475" s="301"/>
      <c r="Q475" s="301"/>
      <c r="R475" s="301"/>
      <c r="S475" s="301"/>
      <c r="T475" s="301"/>
      <c r="U475" s="301"/>
      <c r="V475" s="301"/>
      <c r="W475" s="301"/>
      <c r="X475" s="301"/>
      <c r="Y475" s="301"/>
      <c r="Z475" s="301"/>
    </row>
    <row r="476">
      <c r="A476" s="301"/>
      <c r="B476" s="301"/>
      <c r="C476" s="301"/>
      <c r="D476" s="301"/>
      <c r="E476" s="301"/>
      <c r="F476" s="301"/>
      <c r="G476" s="301"/>
      <c r="H476" s="301"/>
      <c r="I476" s="301"/>
      <c r="J476" s="301"/>
      <c r="K476" s="301"/>
      <c r="L476" s="301"/>
      <c r="M476" s="301"/>
      <c r="N476" s="301"/>
      <c r="O476" s="301"/>
      <c r="P476" s="301"/>
      <c r="Q476" s="301"/>
      <c r="R476" s="301"/>
      <c r="S476" s="301"/>
      <c r="T476" s="301"/>
      <c r="U476" s="301"/>
      <c r="V476" s="301"/>
      <c r="W476" s="301"/>
      <c r="X476" s="301"/>
      <c r="Y476" s="301"/>
      <c r="Z476" s="301"/>
    </row>
    <row r="477">
      <c r="A477" s="301"/>
      <c r="B477" s="301"/>
      <c r="C477" s="301"/>
      <c r="D477" s="301"/>
      <c r="E477" s="301"/>
      <c r="F477" s="301"/>
      <c r="G477" s="301"/>
      <c r="H477" s="301"/>
      <c r="I477" s="301"/>
      <c r="J477" s="301"/>
      <c r="K477" s="301"/>
      <c r="L477" s="301"/>
      <c r="M477" s="301"/>
      <c r="N477" s="301"/>
      <c r="O477" s="301"/>
      <c r="P477" s="301"/>
      <c r="Q477" s="301"/>
      <c r="R477" s="301"/>
      <c r="S477" s="301"/>
      <c r="T477" s="301"/>
      <c r="U477" s="301"/>
      <c r="V477" s="301"/>
      <c r="W477" s="301"/>
      <c r="X477" s="301"/>
      <c r="Y477" s="301"/>
      <c r="Z477" s="301"/>
    </row>
    <row r="478">
      <c r="A478" s="301"/>
      <c r="B478" s="301"/>
      <c r="C478" s="301"/>
      <c r="D478" s="301"/>
      <c r="E478" s="301"/>
      <c r="F478" s="301"/>
      <c r="G478" s="301"/>
      <c r="H478" s="301"/>
      <c r="I478" s="301"/>
      <c r="J478" s="301"/>
      <c r="K478" s="301"/>
      <c r="L478" s="301"/>
      <c r="M478" s="301"/>
      <c r="N478" s="301"/>
      <c r="O478" s="301"/>
      <c r="P478" s="301"/>
      <c r="Q478" s="301"/>
      <c r="R478" s="301"/>
      <c r="S478" s="301"/>
      <c r="T478" s="301"/>
      <c r="U478" s="301"/>
      <c r="V478" s="301"/>
      <c r="W478" s="301"/>
      <c r="X478" s="301"/>
      <c r="Y478" s="301"/>
      <c r="Z478" s="301"/>
    </row>
    <row r="479">
      <c r="A479" s="301"/>
      <c r="B479" s="301"/>
      <c r="C479" s="301"/>
      <c r="D479" s="301"/>
      <c r="E479" s="301"/>
      <c r="F479" s="301"/>
      <c r="G479" s="301"/>
      <c r="H479" s="301"/>
      <c r="I479" s="301"/>
      <c r="J479" s="301"/>
      <c r="K479" s="301"/>
      <c r="L479" s="301"/>
      <c r="M479" s="301"/>
      <c r="N479" s="301"/>
      <c r="O479" s="301"/>
      <c r="P479" s="301"/>
      <c r="Q479" s="301"/>
      <c r="R479" s="301"/>
      <c r="S479" s="301"/>
      <c r="T479" s="301"/>
      <c r="U479" s="301"/>
      <c r="V479" s="301"/>
      <c r="W479" s="301"/>
      <c r="X479" s="301"/>
      <c r="Y479" s="301"/>
      <c r="Z479" s="301"/>
    </row>
    <row r="480">
      <c r="A480" s="301"/>
      <c r="B480" s="301"/>
      <c r="C480" s="301"/>
      <c r="D480" s="301"/>
      <c r="E480" s="301"/>
      <c r="F480" s="301"/>
      <c r="G480" s="301"/>
      <c r="H480" s="301"/>
      <c r="I480" s="301"/>
      <c r="J480" s="301"/>
      <c r="K480" s="301"/>
      <c r="L480" s="301"/>
      <c r="M480" s="301"/>
      <c r="N480" s="301"/>
      <c r="O480" s="301"/>
      <c r="P480" s="301"/>
      <c r="Q480" s="301"/>
      <c r="R480" s="301"/>
      <c r="S480" s="301"/>
      <c r="T480" s="301"/>
      <c r="U480" s="301"/>
      <c r="V480" s="301"/>
      <c r="W480" s="301"/>
      <c r="X480" s="301"/>
      <c r="Y480" s="301"/>
      <c r="Z480" s="301"/>
    </row>
    <row r="481">
      <c r="A481" s="301"/>
      <c r="B481" s="301"/>
      <c r="C481" s="301"/>
      <c r="D481" s="301"/>
      <c r="E481" s="301"/>
      <c r="F481" s="301"/>
      <c r="G481" s="301"/>
      <c r="H481" s="301"/>
      <c r="I481" s="301"/>
      <c r="J481" s="301"/>
      <c r="K481" s="301"/>
      <c r="L481" s="301"/>
      <c r="M481" s="301"/>
      <c r="N481" s="301"/>
      <c r="O481" s="301"/>
      <c r="P481" s="301"/>
      <c r="Q481" s="301"/>
      <c r="R481" s="301"/>
      <c r="S481" s="301"/>
      <c r="T481" s="301"/>
      <c r="U481" s="301"/>
      <c r="V481" s="301"/>
      <c r="W481" s="301"/>
      <c r="X481" s="301"/>
      <c r="Y481" s="301"/>
      <c r="Z481" s="301"/>
    </row>
    <row r="482">
      <c r="A482" s="301"/>
      <c r="B482" s="301"/>
      <c r="C482" s="301"/>
      <c r="D482" s="301"/>
      <c r="E482" s="301"/>
      <c r="F482" s="301"/>
      <c r="G482" s="301"/>
      <c r="H482" s="301"/>
      <c r="I482" s="301"/>
      <c r="J482" s="301"/>
      <c r="K482" s="301"/>
      <c r="L482" s="301"/>
      <c r="M482" s="301"/>
      <c r="N482" s="301"/>
      <c r="O482" s="301"/>
      <c r="P482" s="301"/>
      <c r="Q482" s="301"/>
      <c r="R482" s="301"/>
      <c r="S482" s="301"/>
      <c r="T482" s="301"/>
      <c r="U482" s="301"/>
      <c r="V482" s="301"/>
      <c r="W482" s="301"/>
      <c r="X482" s="301"/>
      <c r="Y482" s="301"/>
      <c r="Z482" s="301"/>
    </row>
    <row r="483">
      <c r="A483" s="301"/>
      <c r="B483" s="301"/>
      <c r="C483" s="301"/>
      <c r="D483" s="301"/>
      <c r="E483" s="301"/>
      <c r="F483" s="301"/>
      <c r="G483" s="301"/>
      <c r="H483" s="301"/>
      <c r="I483" s="301"/>
      <c r="J483" s="301"/>
      <c r="K483" s="301"/>
      <c r="L483" s="301"/>
      <c r="M483" s="301"/>
      <c r="N483" s="301"/>
      <c r="O483" s="301"/>
      <c r="P483" s="301"/>
      <c r="Q483" s="301"/>
      <c r="R483" s="301"/>
      <c r="S483" s="301"/>
      <c r="T483" s="301"/>
      <c r="U483" s="301"/>
      <c r="V483" s="301"/>
      <c r="W483" s="301"/>
      <c r="X483" s="301"/>
      <c r="Y483" s="301"/>
      <c r="Z483" s="301"/>
    </row>
    <row r="484">
      <c r="A484" s="301"/>
      <c r="B484" s="301"/>
      <c r="C484" s="301"/>
      <c r="D484" s="301"/>
      <c r="E484" s="301"/>
      <c r="F484" s="301"/>
      <c r="G484" s="301"/>
      <c r="H484" s="301"/>
      <c r="I484" s="301"/>
      <c r="J484" s="301"/>
      <c r="K484" s="301"/>
      <c r="L484" s="301"/>
      <c r="M484" s="301"/>
      <c r="N484" s="301"/>
      <c r="O484" s="301"/>
      <c r="P484" s="301"/>
      <c r="Q484" s="301"/>
      <c r="R484" s="301"/>
      <c r="S484" s="301"/>
      <c r="T484" s="301"/>
      <c r="U484" s="301"/>
      <c r="V484" s="301"/>
      <c r="W484" s="301"/>
      <c r="X484" s="301"/>
      <c r="Y484" s="301"/>
      <c r="Z484" s="301"/>
    </row>
    <row r="485">
      <c r="A485" s="301"/>
      <c r="B485" s="301"/>
      <c r="C485" s="301"/>
      <c r="D485" s="301"/>
      <c r="E485" s="301"/>
      <c r="F485" s="301"/>
      <c r="G485" s="301"/>
      <c r="H485" s="301"/>
      <c r="I485" s="301"/>
      <c r="J485" s="301"/>
      <c r="K485" s="301"/>
      <c r="L485" s="301"/>
      <c r="M485" s="301"/>
      <c r="N485" s="301"/>
      <c r="O485" s="301"/>
      <c r="P485" s="301"/>
      <c r="Q485" s="301"/>
      <c r="R485" s="301"/>
      <c r="S485" s="301"/>
      <c r="T485" s="301"/>
      <c r="U485" s="301"/>
      <c r="V485" s="301"/>
      <c r="W485" s="301"/>
      <c r="X485" s="301"/>
      <c r="Y485" s="301"/>
      <c r="Z485" s="301"/>
    </row>
    <row r="486">
      <c r="A486" s="301"/>
      <c r="B486" s="301"/>
      <c r="C486" s="301"/>
      <c r="D486" s="301"/>
      <c r="E486" s="301"/>
      <c r="F486" s="301"/>
      <c r="G486" s="301"/>
      <c r="H486" s="301"/>
      <c r="I486" s="301"/>
      <c r="J486" s="301"/>
      <c r="K486" s="301"/>
      <c r="L486" s="301"/>
      <c r="M486" s="301"/>
      <c r="N486" s="301"/>
      <c r="O486" s="301"/>
      <c r="P486" s="301"/>
      <c r="Q486" s="301"/>
      <c r="R486" s="301"/>
      <c r="S486" s="301"/>
      <c r="T486" s="301"/>
      <c r="U486" s="301"/>
      <c r="V486" s="301"/>
      <c r="W486" s="301"/>
      <c r="X486" s="301"/>
      <c r="Y486" s="301"/>
      <c r="Z486" s="301"/>
    </row>
    <row r="487">
      <c r="A487" s="301"/>
      <c r="B487" s="301"/>
      <c r="C487" s="301"/>
      <c r="D487" s="301"/>
      <c r="E487" s="301"/>
      <c r="F487" s="301"/>
      <c r="G487" s="301"/>
      <c r="H487" s="301"/>
      <c r="I487" s="301"/>
      <c r="J487" s="301"/>
      <c r="K487" s="301"/>
      <c r="L487" s="301"/>
      <c r="M487" s="301"/>
      <c r="N487" s="301"/>
      <c r="O487" s="301"/>
      <c r="P487" s="301"/>
      <c r="Q487" s="301"/>
      <c r="R487" s="301"/>
      <c r="S487" s="301"/>
      <c r="T487" s="301"/>
      <c r="U487" s="301"/>
      <c r="V487" s="301"/>
      <c r="W487" s="301"/>
      <c r="X487" s="301"/>
      <c r="Y487" s="301"/>
      <c r="Z487" s="301"/>
    </row>
    <row r="488">
      <c r="A488" s="301"/>
      <c r="B488" s="301"/>
      <c r="C488" s="301"/>
      <c r="D488" s="301"/>
      <c r="E488" s="301"/>
      <c r="F488" s="301"/>
      <c r="G488" s="301"/>
      <c r="H488" s="301"/>
      <c r="I488" s="301"/>
      <c r="J488" s="301"/>
      <c r="K488" s="301"/>
      <c r="L488" s="301"/>
      <c r="M488" s="301"/>
      <c r="N488" s="301"/>
      <c r="O488" s="301"/>
      <c r="P488" s="301"/>
      <c r="Q488" s="301"/>
      <c r="R488" s="301"/>
      <c r="S488" s="301"/>
      <c r="T488" s="301"/>
      <c r="U488" s="301"/>
      <c r="V488" s="301"/>
      <c r="W488" s="301"/>
      <c r="X488" s="301"/>
      <c r="Y488" s="301"/>
      <c r="Z488" s="301"/>
    </row>
    <row r="489">
      <c r="A489" s="301"/>
      <c r="B489" s="301"/>
      <c r="C489" s="301"/>
      <c r="D489" s="301"/>
      <c r="E489" s="301"/>
      <c r="F489" s="301"/>
      <c r="G489" s="301"/>
      <c r="H489" s="301"/>
      <c r="I489" s="301"/>
      <c r="J489" s="301"/>
      <c r="K489" s="301"/>
      <c r="L489" s="301"/>
      <c r="M489" s="301"/>
      <c r="N489" s="301"/>
      <c r="O489" s="301"/>
      <c r="P489" s="301"/>
      <c r="Q489" s="301"/>
      <c r="R489" s="301"/>
      <c r="S489" s="301"/>
      <c r="T489" s="301"/>
      <c r="U489" s="301"/>
      <c r="V489" s="301"/>
      <c r="W489" s="301"/>
      <c r="X489" s="301"/>
      <c r="Y489" s="301"/>
      <c r="Z489" s="301"/>
    </row>
    <row r="490">
      <c r="A490" s="301"/>
      <c r="B490" s="301"/>
      <c r="C490" s="301"/>
      <c r="D490" s="301"/>
      <c r="E490" s="301"/>
      <c r="F490" s="301"/>
      <c r="G490" s="301"/>
      <c r="H490" s="301"/>
      <c r="I490" s="301"/>
      <c r="J490" s="301"/>
      <c r="K490" s="301"/>
      <c r="L490" s="301"/>
      <c r="M490" s="301"/>
      <c r="N490" s="301"/>
      <c r="O490" s="301"/>
      <c r="P490" s="301"/>
      <c r="Q490" s="301"/>
      <c r="R490" s="301"/>
      <c r="S490" s="301"/>
      <c r="T490" s="301"/>
      <c r="U490" s="301"/>
      <c r="V490" s="301"/>
      <c r="W490" s="301"/>
      <c r="X490" s="301"/>
      <c r="Y490" s="301"/>
      <c r="Z490" s="301"/>
    </row>
    <row r="491">
      <c r="A491" s="301"/>
      <c r="B491" s="301"/>
      <c r="C491" s="301"/>
      <c r="D491" s="301"/>
      <c r="E491" s="301"/>
      <c r="F491" s="301"/>
      <c r="G491" s="301"/>
      <c r="H491" s="301"/>
      <c r="I491" s="301"/>
      <c r="J491" s="301"/>
      <c r="K491" s="301"/>
      <c r="L491" s="301"/>
      <c r="M491" s="301"/>
      <c r="N491" s="301"/>
      <c r="O491" s="301"/>
      <c r="P491" s="301"/>
      <c r="Q491" s="301"/>
      <c r="R491" s="301"/>
      <c r="S491" s="301"/>
      <c r="T491" s="301"/>
      <c r="U491" s="301"/>
      <c r="V491" s="301"/>
      <c r="W491" s="301"/>
      <c r="X491" s="301"/>
      <c r="Y491" s="301"/>
      <c r="Z491" s="301"/>
    </row>
    <row r="492">
      <c r="A492" s="301"/>
      <c r="B492" s="301"/>
      <c r="C492" s="301"/>
      <c r="D492" s="301"/>
      <c r="E492" s="301"/>
      <c r="F492" s="301"/>
      <c r="G492" s="301"/>
      <c r="H492" s="301"/>
      <c r="I492" s="301"/>
      <c r="J492" s="301"/>
      <c r="K492" s="301"/>
      <c r="L492" s="301"/>
      <c r="M492" s="301"/>
      <c r="N492" s="301"/>
      <c r="O492" s="301"/>
      <c r="P492" s="301"/>
      <c r="Q492" s="301"/>
      <c r="R492" s="301"/>
      <c r="S492" s="301"/>
      <c r="T492" s="301"/>
      <c r="U492" s="301"/>
      <c r="V492" s="301"/>
      <c r="W492" s="301"/>
      <c r="X492" s="301"/>
      <c r="Y492" s="301"/>
      <c r="Z492" s="301"/>
    </row>
    <row r="493">
      <c r="A493" s="301"/>
      <c r="B493" s="301"/>
      <c r="C493" s="301"/>
      <c r="D493" s="301"/>
      <c r="E493" s="301"/>
      <c r="F493" s="301"/>
      <c r="G493" s="301"/>
      <c r="H493" s="301"/>
      <c r="I493" s="301"/>
      <c r="J493" s="301"/>
      <c r="K493" s="301"/>
      <c r="L493" s="301"/>
      <c r="M493" s="301"/>
      <c r="N493" s="301"/>
      <c r="O493" s="301"/>
      <c r="P493" s="301"/>
      <c r="Q493" s="301"/>
      <c r="R493" s="301"/>
      <c r="S493" s="301"/>
      <c r="T493" s="301"/>
      <c r="U493" s="301"/>
      <c r="V493" s="301"/>
      <c r="W493" s="301"/>
      <c r="X493" s="301"/>
      <c r="Y493" s="301"/>
      <c r="Z493" s="301"/>
    </row>
    <row r="494">
      <c r="A494" s="301"/>
      <c r="B494" s="301"/>
      <c r="C494" s="301"/>
      <c r="D494" s="301"/>
      <c r="E494" s="301"/>
      <c r="F494" s="301"/>
      <c r="G494" s="301"/>
      <c r="H494" s="301"/>
      <c r="I494" s="301"/>
      <c r="J494" s="301"/>
      <c r="K494" s="301"/>
      <c r="L494" s="301"/>
      <c r="M494" s="301"/>
      <c r="N494" s="301"/>
      <c r="O494" s="301"/>
      <c r="P494" s="301"/>
      <c r="Q494" s="301"/>
      <c r="R494" s="301"/>
      <c r="S494" s="301"/>
      <c r="T494" s="301"/>
      <c r="U494" s="301"/>
      <c r="V494" s="301"/>
      <c r="W494" s="301"/>
      <c r="X494" s="301"/>
      <c r="Y494" s="301"/>
      <c r="Z494" s="301"/>
    </row>
    <row r="495">
      <c r="A495" s="301"/>
      <c r="B495" s="301"/>
      <c r="C495" s="301"/>
      <c r="D495" s="301"/>
      <c r="E495" s="301"/>
      <c r="F495" s="301"/>
      <c r="G495" s="301"/>
      <c r="H495" s="301"/>
      <c r="I495" s="301"/>
      <c r="J495" s="301"/>
      <c r="K495" s="301"/>
      <c r="L495" s="301"/>
      <c r="M495" s="301"/>
      <c r="N495" s="301"/>
      <c r="O495" s="301"/>
      <c r="P495" s="301"/>
      <c r="Q495" s="301"/>
      <c r="R495" s="301"/>
      <c r="S495" s="301"/>
      <c r="T495" s="301"/>
      <c r="U495" s="301"/>
      <c r="V495" s="301"/>
      <c r="W495" s="301"/>
      <c r="X495" s="301"/>
      <c r="Y495" s="301"/>
      <c r="Z495" s="301"/>
    </row>
    <row r="496">
      <c r="A496" s="301"/>
      <c r="B496" s="301"/>
      <c r="C496" s="301"/>
      <c r="D496" s="301"/>
      <c r="E496" s="301"/>
      <c r="F496" s="301"/>
      <c r="G496" s="301"/>
      <c r="H496" s="301"/>
      <c r="I496" s="301"/>
      <c r="J496" s="301"/>
      <c r="K496" s="301"/>
      <c r="L496" s="301"/>
      <c r="M496" s="301"/>
      <c r="N496" s="301"/>
      <c r="O496" s="301"/>
      <c r="P496" s="301"/>
      <c r="Q496" s="301"/>
      <c r="R496" s="301"/>
      <c r="S496" s="301"/>
      <c r="T496" s="301"/>
      <c r="U496" s="301"/>
      <c r="V496" s="301"/>
      <c r="W496" s="301"/>
      <c r="X496" s="301"/>
      <c r="Y496" s="301"/>
      <c r="Z496" s="301"/>
    </row>
    <row r="497">
      <c r="A497" s="301"/>
      <c r="B497" s="301"/>
      <c r="C497" s="301"/>
      <c r="D497" s="301"/>
      <c r="E497" s="301"/>
      <c r="F497" s="301"/>
      <c r="G497" s="301"/>
      <c r="H497" s="301"/>
      <c r="I497" s="301"/>
      <c r="J497" s="301"/>
      <c r="K497" s="301"/>
      <c r="L497" s="301"/>
      <c r="M497" s="301"/>
      <c r="N497" s="301"/>
      <c r="O497" s="301"/>
      <c r="P497" s="301"/>
      <c r="Q497" s="301"/>
      <c r="R497" s="301"/>
      <c r="S497" s="301"/>
      <c r="T497" s="301"/>
      <c r="U497" s="301"/>
      <c r="V497" s="301"/>
      <c r="W497" s="301"/>
      <c r="X497" s="301"/>
      <c r="Y497" s="301"/>
      <c r="Z497" s="301"/>
    </row>
    <row r="498">
      <c r="A498" s="301"/>
      <c r="B498" s="301"/>
      <c r="C498" s="301"/>
      <c r="D498" s="301"/>
      <c r="E498" s="301"/>
      <c r="F498" s="301"/>
      <c r="G498" s="301"/>
      <c r="H498" s="301"/>
      <c r="I498" s="301"/>
      <c r="J498" s="301"/>
      <c r="K498" s="301"/>
      <c r="L498" s="301"/>
      <c r="M498" s="301"/>
      <c r="N498" s="301"/>
      <c r="O498" s="301"/>
      <c r="P498" s="301"/>
      <c r="Q498" s="301"/>
      <c r="R498" s="301"/>
      <c r="S498" s="301"/>
      <c r="T498" s="301"/>
      <c r="U498" s="301"/>
      <c r="V498" s="301"/>
      <c r="W498" s="301"/>
      <c r="X498" s="301"/>
      <c r="Y498" s="301"/>
      <c r="Z498" s="301"/>
    </row>
    <row r="499">
      <c r="A499" s="301"/>
      <c r="B499" s="301"/>
      <c r="C499" s="301"/>
      <c r="D499" s="301"/>
      <c r="E499" s="301"/>
      <c r="F499" s="301"/>
      <c r="G499" s="301"/>
      <c r="H499" s="301"/>
      <c r="I499" s="301"/>
      <c r="J499" s="301"/>
      <c r="K499" s="301"/>
      <c r="L499" s="301"/>
      <c r="M499" s="301"/>
      <c r="N499" s="301"/>
      <c r="O499" s="301"/>
      <c r="P499" s="301"/>
      <c r="Q499" s="301"/>
      <c r="R499" s="301"/>
      <c r="S499" s="301"/>
      <c r="T499" s="301"/>
      <c r="U499" s="301"/>
      <c r="V499" s="301"/>
      <c r="W499" s="301"/>
      <c r="X499" s="301"/>
      <c r="Y499" s="301"/>
      <c r="Z499" s="301"/>
    </row>
    <row r="500">
      <c r="A500" s="301"/>
      <c r="B500" s="301"/>
      <c r="C500" s="301"/>
      <c r="D500" s="301"/>
      <c r="E500" s="301"/>
      <c r="F500" s="301"/>
      <c r="G500" s="301"/>
      <c r="H500" s="301"/>
      <c r="I500" s="301"/>
      <c r="J500" s="301"/>
      <c r="K500" s="301"/>
      <c r="L500" s="301"/>
      <c r="M500" s="301"/>
      <c r="N500" s="301"/>
      <c r="O500" s="301"/>
      <c r="P500" s="301"/>
      <c r="Q500" s="301"/>
      <c r="R500" s="301"/>
      <c r="S500" s="301"/>
      <c r="T500" s="301"/>
      <c r="U500" s="301"/>
      <c r="V500" s="301"/>
      <c r="W500" s="301"/>
      <c r="X500" s="301"/>
      <c r="Y500" s="301"/>
      <c r="Z500" s="301"/>
    </row>
    <row r="501">
      <c r="A501" s="301"/>
      <c r="B501" s="301"/>
      <c r="C501" s="301"/>
      <c r="D501" s="301"/>
      <c r="E501" s="301"/>
      <c r="F501" s="301"/>
      <c r="G501" s="301"/>
      <c r="H501" s="301"/>
      <c r="I501" s="301"/>
      <c r="J501" s="301"/>
      <c r="K501" s="301"/>
      <c r="L501" s="301"/>
      <c r="M501" s="301"/>
      <c r="N501" s="301"/>
      <c r="O501" s="301"/>
      <c r="P501" s="301"/>
      <c r="Q501" s="301"/>
      <c r="R501" s="301"/>
      <c r="S501" s="301"/>
      <c r="T501" s="301"/>
      <c r="U501" s="301"/>
      <c r="V501" s="301"/>
      <c r="W501" s="301"/>
      <c r="X501" s="301"/>
      <c r="Y501" s="301"/>
      <c r="Z501" s="301"/>
    </row>
    <row r="502">
      <c r="A502" s="301"/>
      <c r="B502" s="301"/>
      <c r="C502" s="301"/>
      <c r="D502" s="301"/>
      <c r="E502" s="301"/>
      <c r="F502" s="301"/>
      <c r="G502" s="301"/>
      <c r="H502" s="301"/>
      <c r="I502" s="301"/>
      <c r="J502" s="301"/>
      <c r="K502" s="301"/>
      <c r="L502" s="301"/>
      <c r="M502" s="301"/>
      <c r="N502" s="301"/>
      <c r="O502" s="301"/>
      <c r="P502" s="301"/>
      <c r="Q502" s="301"/>
      <c r="R502" s="301"/>
      <c r="S502" s="301"/>
      <c r="T502" s="301"/>
      <c r="U502" s="301"/>
      <c r="V502" s="301"/>
      <c r="W502" s="301"/>
      <c r="X502" s="301"/>
      <c r="Y502" s="301"/>
      <c r="Z502" s="301"/>
    </row>
    <row r="503">
      <c r="A503" s="301"/>
      <c r="B503" s="301"/>
      <c r="C503" s="301"/>
      <c r="D503" s="301"/>
      <c r="E503" s="301"/>
      <c r="F503" s="301"/>
      <c r="G503" s="301"/>
      <c r="H503" s="301"/>
      <c r="I503" s="301"/>
      <c r="J503" s="301"/>
      <c r="K503" s="301"/>
      <c r="L503" s="301"/>
      <c r="M503" s="301"/>
      <c r="N503" s="301"/>
      <c r="O503" s="301"/>
      <c r="P503" s="301"/>
      <c r="Q503" s="301"/>
      <c r="R503" s="301"/>
      <c r="S503" s="301"/>
      <c r="T503" s="301"/>
      <c r="U503" s="301"/>
      <c r="V503" s="301"/>
      <c r="W503" s="301"/>
      <c r="X503" s="301"/>
      <c r="Y503" s="301"/>
      <c r="Z503" s="301"/>
    </row>
    <row r="504">
      <c r="A504" s="301"/>
      <c r="B504" s="301"/>
      <c r="C504" s="301"/>
      <c r="D504" s="301"/>
      <c r="E504" s="301"/>
      <c r="F504" s="301"/>
      <c r="G504" s="301"/>
      <c r="H504" s="301"/>
      <c r="I504" s="301"/>
      <c r="J504" s="301"/>
      <c r="K504" s="301"/>
      <c r="L504" s="301"/>
      <c r="M504" s="301"/>
      <c r="N504" s="301"/>
      <c r="O504" s="301"/>
      <c r="P504" s="301"/>
      <c r="Q504" s="301"/>
      <c r="R504" s="301"/>
      <c r="S504" s="301"/>
      <c r="T504" s="301"/>
      <c r="U504" s="301"/>
      <c r="V504" s="301"/>
      <c r="W504" s="301"/>
      <c r="X504" s="301"/>
      <c r="Y504" s="301"/>
      <c r="Z504" s="301"/>
    </row>
    <row r="505">
      <c r="A505" s="301"/>
      <c r="B505" s="301"/>
      <c r="C505" s="301"/>
      <c r="D505" s="301"/>
      <c r="E505" s="301"/>
      <c r="F505" s="301"/>
      <c r="G505" s="301"/>
      <c r="H505" s="301"/>
      <c r="I505" s="301"/>
      <c r="J505" s="301"/>
      <c r="K505" s="301"/>
      <c r="L505" s="301"/>
      <c r="M505" s="301"/>
      <c r="N505" s="301"/>
      <c r="O505" s="301"/>
      <c r="P505" s="301"/>
      <c r="Q505" s="301"/>
      <c r="R505" s="301"/>
      <c r="S505" s="301"/>
      <c r="T505" s="301"/>
      <c r="U505" s="301"/>
      <c r="V505" s="301"/>
      <c r="W505" s="301"/>
      <c r="X505" s="301"/>
      <c r="Y505" s="301"/>
      <c r="Z505" s="301"/>
    </row>
    <row r="506">
      <c r="A506" s="301"/>
      <c r="B506" s="301"/>
      <c r="C506" s="301"/>
      <c r="D506" s="301"/>
      <c r="E506" s="301"/>
      <c r="F506" s="301"/>
      <c r="G506" s="301"/>
      <c r="H506" s="301"/>
      <c r="I506" s="301"/>
      <c r="J506" s="301"/>
      <c r="K506" s="301"/>
      <c r="L506" s="301"/>
      <c r="M506" s="301"/>
      <c r="N506" s="301"/>
      <c r="O506" s="301"/>
      <c r="P506" s="301"/>
      <c r="Q506" s="301"/>
      <c r="R506" s="301"/>
      <c r="S506" s="301"/>
      <c r="T506" s="301"/>
      <c r="U506" s="301"/>
      <c r="V506" s="301"/>
      <c r="W506" s="301"/>
      <c r="X506" s="301"/>
      <c r="Y506" s="301"/>
      <c r="Z506" s="301"/>
    </row>
    <row r="507">
      <c r="A507" s="301"/>
      <c r="B507" s="301"/>
      <c r="C507" s="301"/>
      <c r="D507" s="301"/>
      <c r="E507" s="301"/>
      <c r="F507" s="301"/>
      <c r="G507" s="301"/>
      <c r="H507" s="301"/>
      <c r="I507" s="301"/>
      <c r="J507" s="301"/>
      <c r="K507" s="301"/>
      <c r="L507" s="301"/>
      <c r="M507" s="301"/>
      <c r="N507" s="301"/>
      <c r="O507" s="301"/>
      <c r="P507" s="301"/>
      <c r="Q507" s="301"/>
      <c r="R507" s="301"/>
      <c r="S507" s="301"/>
      <c r="T507" s="301"/>
      <c r="U507" s="301"/>
      <c r="V507" s="301"/>
      <c r="W507" s="301"/>
      <c r="X507" s="301"/>
      <c r="Y507" s="301"/>
      <c r="Z507" s="301"/>
    </row>
    <row r="508">
      <c r="A508" s="301"/>
      <c r="B508" s="301"/>
      <c r="C508" s="301"/>
      <c r="D508" s="301"/>
      <c r="E508" s="301"/>
      <c r="F508" s="301"/>
      <c r="G508" s="301"/>
      <c r="H508" s="301"/>
      <c r="I508" s="301"/>
      <c r="J508" s="301"/>
      <c r="K508" s="301"/>
      <c r="L508" s="301"/>
      <c r="M508" s="301"/>
      <c r="N508" s="301"/>
      <c r="O508" s="301"/>
      <c r="P508" s="301"/>
      <c r="Q508" s="301"/>
      <c r="R508" s="301"/>
      <c r="S508" s="301"/>
      <c r="T508" s="301"/>
      <c r="U508" s="301"/>
      <c r="V508" s="301"/>
      <c r="W508" s="301"/>
      <c r="X508" s="301"/>
      <c r="Y508" s="301"/>
      <c r="Z508" s="301"/>
    </row>
    <row r="509">
      <c r="A509" s="301"/>
      <c r="B509" s="301"/>
      <c r="C509" s="301"/>
      <c r="D509" s="301"/>
      <c r="E509" s="301"/>
      <c r="F509" s="301"/>
      <c r="G509" s="301"/>
      <c r="H509" s="301"/>
      <c r="I509" s="301"/>
      <c r="J509" s="301"/>
      <c r="K509" s="301"/>
      <c r="L509" s="301"/>
      <c r="M509" s="301"/>
      <c r="N509" s="301"/>
      <c r="O509" s="301"/>
      <c r="P509" s="301"/>
      <c r="Q509" s="301"/>
      <c r="R509" s="301"/>
      <c r="S509" s="301"/>
      <c r="T509" s="301"/>
      <c r="U509" s="301"/>
      <c r="V509" s="301"/>
      <c r="W509" s="301"/>
      <c r="X509" s="301"/>
      <c r="Y509" s="301"/>
      <c r="Z509" s="301"/>
    </row>
    <row r="510">
      <c r="A510" s="301"/>
      <c r="B510" s="301"/>
      <c r="C510" s="301"/>
      <c r="D510" s="301"/>
      <c r="E510" s="301"/>
      <c r="F510" s="301"/>
      <c r="G510" s="301"/>
      <c r="H510" s="301"/>
      <c r="I510" s="301"/>
      <c r="J510" s="301"/>
      <c r="K510" s="301"/>
      <c r="L510" s="301"/>
      <c r="M510" s="301"/>
      <c r="N510" s="301"/>
      <c r="O510" s="301"/>
      <c r="P510" s="301"/>
      <c r="Q510" s="301"/>
      <c r="R510" s="301"/>
      <c r="S510" s="301"/>
      <c r="T510" s="301"/>
      <c r="U510" s="301"/>
      <c r="V510" s="301"/>
      <c r="W510" s="301"/>
      <c r="X510" s="301"/>
      <c r="Y510" s="301"/>
      <c r="Z510" s="301"/>
    </row>
    <row r="511">
      <c r="A511" s="301"/>
      <c r="B511" s="301"/>
      <c r="C511" s="301"/>
      <c r="D511" s="301"/>
      <c r="E511" s="301"/>
      <c r="F511" s="301"/>
      <c r="G511" s="301"/>
      <c r="H511" s="301"/>
      <c r="I511" s="301"/>
      <c r="J511" s="301"/>
      <c r="K511" s="301"/>
      <c r="L511" s="301"/>
      <c r="M511" s="301"/>
      <c r="N511" s="301"/>
      <c r="O511" s="301"/>
      <c r="P511" s="301"/>
      <c r="Q511" s="301"/>
      <c r="R511" s="301"/>
      <c r="S511" s="301"/>
      <c r="T511" s="301"/>
      <c r="U511" s="301"/>
      <c r="V511" s="301"/>
      <c r="W511" s="301"/>
      <c r="X511" s="301"/>
      <c r="Y511" s="301"/>
      <c r="Z511" s="301"/>
    </row>
    <row r="512">
      <c r="A512" s="301"/>
      <c r="B512" s="301"/>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row>
    <row r="513">
      <c r="A513" s="301"/>
      <c r="B513" s="301"/>
      <c r="C513" s="301"/>
      <c r="D513" s="301"/>
      <c r="E513" s="301"/>
      <c r="F513" s="301"/>
      <c r="G513" s="301"/>
      <c r="H513" s="301"/>
      <c r="I513" s="301"/>
      <c r="J513" s="301"/>
      <c r="K513" s="301"/>
      <c r="L513" s="301"/>
      <c r="M513" s="301"/>
      <c r="N513" s="301"/>
      <c r="O513" s="301"/>
      <c r="P513" s="301"/>
      <c r="Q513" s="301"/>
      <c r="R513" s="301"/>
      <c r="S513" s="301"/>
      <c r="T513" s="301"/>
      <c r="U513" s="301"/>
      <c r="V513" s="301"/>
      <c r="W513" s="301"/>
      <c r="X513" s="301"/>
      <c r="Y513" s="301"/>
      <c r="Z513" s="301"/>
    </row>
    <row r="514">
      <c r="A514" s="301"/>
      <c r="B514" s="301"/>
      <c r="C514" s="301"/>
      <c r="D514" s="301"/>
      <c r="E514" s="301"/>
      <c r="F514" s="301"/>
      <c r="G514" s="301"/>
      <c r="H514" s="301"/>
      <c r="I514" s="301"/>
      <c r="J514" s="301"/>
      <c r="K514" s="301"/>
      <c r="L514" s="301"/>
      <c r="M514" s="301"/>
      <c r="N514" s="301"/>
      <c r="O514" s="301"/>
      <c r="P514" s="301"/>
      <c r="Q514" s="301"/>
      <c r="R514" s="301"/>
      <c r="S514" s="301"/>
      <c r="T514" s="301"/>
      <c r="U514" s="301"/>
      <c r="V514" s="301"/>
      <c r="W514" s="301"/>
      <c r="X514" s="301"/>
      <c r="Y514" s="301"/>
      <c r="Z514" s="301"/>
    </row>
    <row r="515">
      <c r="A515" s="301"/>
      <c r="B515" s="301"/>
      <c r="C515" s="301"/>
      <c r="D515" s="301"/>
      <c r="E515" s="301"/>
      <c r="F515" s="301"/>
      <c r="G515" s="301"/>
      <c r="H515" s="301"/>
      <c r="I515" s="301"/>
      <c r="J515" s="301"/>
      <c r="K515" s="301"/>
      <c r="L515" s="301"/>
      <c r="M515" s="301"/>
      <c r="N515" s="301"/>
      <c r="O515" s="301"/>
      <c r="P515" s="301"/>
      <c r="Q515" s="301"/>
      <c r="R515" s="301"/>
      <c r="S515" s="301"/>
      <c r="T515" s="301"/>
      <c r="U515" s="301"/>
      <c r="V515" s="301"/>
      <c r="W515" s="301"/>
      <c r="X515" s="301"/>
      <c r="Y515" s="301"/>
      <c r="Z515" s="301"/>
    </row>
    <row r="516">
      <c r="A516" s="301"/>
      <c r="B516" s="301"/>
      <c r="C516" s="301"/>
      <c r="D516" s="301"/>
      <c r="E516" s="301"/>
      <c r="F516" s="301"/>
      <c r="G516" s="301"/>
      <c r="H516" s="301"/>
      <c r="I516" s="301"/>
      <c r="J516" s="301"/>
      <c r="K516" s="301"/>
      <c r="L516" s="301"/>
      <c r="M516" s="301"/>
      <c r="N516" s="301"/>
      <c r="O516" s="301"/>
      <c r="P516" s="301"/>
      <c r="Q516" s="301"/>
      <c r="R516" s="301"/>
      <c r="S516" s="301"/>
      <c r="T516" s="301"/>
      <c r="U516" s="301"/>
      <c r="V516" s="301"/>
      <c r="W516" s="301"/>
      <c r="X516" s="301"/>
      <c r="Y516" s="301"/>
      <c r="Z516" s="301"/>
    </row>
    <row r="517">
      <c r="A517" s="301"/>
      <c r="B517" s="301"/>
      <c r="C517" s="301"/>
      <c r="D517" s="301"/>
      <c r="E517" s="301"/>
      <c r="F517" s="301"/>
      <c r="G517" s="301"/>
      <c r="H517" s="301"/>
      <c r="I517" s="301"/>
      <c r="J517" s="301"/>
      <c r="K517" s="301"/>
      <c r="L517" s="301"/>
      <c r="M517" s="301"/>
      <c r="N517" s="301"/>
      <c r="O517" s="301"/>
      <c r="P517" s="301"/>
      <c r="Q517" s="301"/>
      <c r="R517" s="301"/>
      <c r="S517" s="301"/>
      <c r="T517" s="301"/>
      <c r="U517" s="301"/>
      <c r="V517" s="301"/>
      <c r="W517" s="301"/>
      <c r="X517" s="301"/>
      <c r="Y517" s="301"/>
      <c r="Z517" s="301"/>
    </row>
    <row r="518">
      <c r="A518" s="301"/>
      <c r="B518" s="301"/>
      <c r="C518" s="301"/>
      <c r="D518" s="301"/>
      <c r="E518" s="301"/>
      <c r="F518" s="301"/>
      <c r="G518" s="301"/>
      <c r="H518" s="301"/>
      <c r="I518" s="301"/>
      <c r="J518" s="301"/>
      <c r="K518" s="301"/>
      <c r="L518" s="301"/>
      <c r="M518" s="301"/>
      <c r="N518" s="301"/>
      <c r="O518" s="301"/>
      <c r="P518" s="301"/>
      <c r="Q518" s="301"/>
      <c r="R518" s="301"/>
      <c r="S518" s="301"/>
      <c r="T518" s="301"/>
      <c r="U518" s="301"/>
      <c r="V518" s="301"/>
      <c r="W518" s="301"/>
      <c r="X518" s="301"/>
      <c r="Y518" s="301"/>
      <c r="Z518" s="301"/>
    </row>
    <row r="519">
      <c r="A519" s="301"/>
      <c r="B519" s="301"/>
      <c r="C519" s="301"/>
      <c r="D519" s="301"/>
      <c r="E519" s="301"/>
      <c r="F519" s="301"/>
      <c r="G519" s="301"/>
      <c r="H519" s="301"/>
      <c r="I519" s="301"/>
      <c r="J519" s="301"/>
      <c r="K519" s="301"/>
      <c r="L519" s="301"/>
      <c r="M519" s="301"/>
      <c r="N519" s="301"/>
      <c r="O519" s="301"/>
      <c r="P519" s="301"/>
      <c r="Q519" s="301"/>
      <c r="R519" s="301"/>
      <c r="S519" s="301"/>
      <c r="T519" s="301"/>
      <c r="U519" s="301"/>
      <c r="V519" s="301"/>
      <c r="W519" s="301"/>
      <c r="X519" s="301"/>
      <c r="Y519" s="301"/>
      <c r="Z519" s="301"/>
    </row>
    <row r="520">
      <c r="A520" s="301"/>
      <c r="B520" s="301"/>
      <c r="C520" s="301"/>
      <c r="D520" s="301"/>
      <c r="E520" s="301"/>
      <c r="F520" s="301"/>
      <c r="G520" s="301"/>
      <c r="H520" s="301"/>
      <c r="I520" s="301"/>
      <c r="J520" s="301"/>
      <c r="K520" s="301"/>
      <c r="L520" s="301"/>
      <c r="M520" s="301"/>
      <c r="N520" s="301"/>
      <c r="O520" s="301"/>
      <c r="P520" s="301"/>
      <c r="Q520" s="301"/>
      <c r="R520" s="301"/>
      <c r="S520" s="301"/>
      <c r="T520" s="301"/>
      <c r="U520" s="301"/>
      <c r="V520" s="301"/>
      <c r="W520" s="301"/>
      <c r="X520" s="301"/>
      <c r="Y520" s="301"/>
      <c r="Z520" s="301"/>
    </row>
    <row r="521">
      <c r="A521" s="301"/>
      <c r="B521" s="301"/>
      <c r="C521" s="301"/>
      <c r="D521" s="301"/>
      <c r="E521" s="301"/>
      <c r="F521" s="301"/>
      <c r="G521" s="301"/>
      <c r="H521" s="301"/>
      <c r="I521" s="301"/>
      <c r="J521" s="301"/>
      <c r="K521" s="301"/>
      <c r="L521" s="301"/>
      <c r="M521" s="301"/>
      <c r="N521" s="301"/>
      <c r="O521" s="301"/>
      <c r="P521" s="301"/>
      <c r="Q521" s="301"/>
      <c r="R521" s="301"/>
      <c r="S521" s="301"/>
      <c r="T521" s="301"/>
      <c r="U521" s="301"/>
      <c r="V521" s="301"/>
      <c r="W521" s="301"/>
      <c r="X521" s="301"/>
      <c r="Y521" s="301"/>
      <c r="Z521" s="301"/>
    </row>
    <row r="522">
      <c r="A522" s="301"/>
      <c r="B522" s="301"/>
      <c r="C522" s="301"/>
      <c r="D522" s="301"/>
      <c r="E522" s="301"/>
      <c r="F522" s="301"/>
      <c r="G522" s="301"/>
      <c r="H522" s="301"/>
      <c r="I522" s="301"/>
      <c r="J522" s="301"/>
      <c r="K522" s="301"/>
      <c r="L522" s="301"/>
      <c r="M522" s="301"/>
      <c r="N522" s="301"/>
      <c r="O522" s="301"/>
      <c r="P522" s="301"/>
      <c r="Q522" s="301"/>
      <c r="R522" s="301"/>
      <c r="S522" s="301"/>
      <c r="T522" s="301"/>
      <c r="U522" s="301"/>
      <c r="V522" s="301"/>
      <c r="W522" s="301"/>
      <c r="X522" s="301"/>
      <c r="Y522" s="301"/>
      <c r="Z522" s="301"/>
    </row>
    <row r="523">
      <c r="A523" s="301"/>
      <c r="B523" s="301"/>
      <c r="C523" s="301"/>
      <c r="D523" s="301"/>
      <c r="E523" s="301"/>
      <c r="F523" s="301"/>
      <c r="G523" s="301"/>
      <c r="H523" s="301"/>
      <c r="I523" s="301"/>
      <c r="J523" s="301"/>
      <c r="K523" s="301"/>
      <c r="L523" s="301"/>
      <c r="M523" s="301"/>
      <c r="N523" s="301"/>
      <c r="O523" s="301"/>
      <c r="P523" s="301"/>
      <c r="Q523" s="301"/>
      <c r="R523" s="301"/>
      <c r="S523" s="301"/>
      <c r="T523" s="301"/>
      <c r="U523" s="301"/>
      <c r="V523" s="301"/>
      <c r="W523" s="301"/>
      <c r="X523" s="301"/>
      <c r="Y523" s="301"/>
      <c r="Z523" s="301"/>
    </row>
    <row r="524">
      <c r="A524" s="301"/>
      <c r="B524" s="301"/>
      <c r="C524" s="301"/>
      <c r="D524" s="301"/>
      <c r="E524" s="301"/>
      <c r="F524" s="301"/>
      <c r="G524" s="301"/>
      <c r="H524" s="301"/>
      <c r="I524" s="301"/>
      <c r="J524" s="301"/>
      <c r="K524" s="301"/>
      <c r="L524" s="301"/>
      <c r="M524" s="301"/>
      <c r="N524" s="301"/>
      <c r="O524" s="301"/>
      <c r="P524" s="301"/>
      <c r="Q524" s="301"/>
      <c r="R524" s="301"/>
      <c r="S524" s="301"/>
      <c r="T524" s="301"/>
      <c r="U524" s="301"/>
      <c r="V524" s="301"/>
      <c r="W524" s="301"/>
      <c r="X524" s="301"/>
      <c r="Y524" s="301"/>
      <c r="Z524" s="301"/>
    </row>
    <row r="525">
      <c r="A525" s="301"/>
      <c r="B525" s="301"/>
      <c r="C525" s="301"/>
      <c r="D525" s="301"/>
      <c r="E525" s="301"/>
      <c r="F525" s="301"/>
      <c r="G525" s="301"/>
      <c r="H525" s="301"/>
      <c r="I525" s="301"/>
      <c r="J525" s="301"/>
      <c r="K525" s="301"/>
      <c r="L525" s="301"/>
      <c r="M525" s="301"/>
      <c r="N525" s="301"/>
      <c r="O525" s="301"/>
      <c r="P525" s="301"/>
      <c r="Q525" s="301"/>
      <c r="R525" s="301"/>
      <c r="S525" s="301"/>
      <c r="T525" s="301"/>
      <c r="U525" s="301"/>
      <c r="V525" s="301"/>
      <c r="W525" s="301"/>
      <c r="X525" s="301"/>
      <c r="Y525" s="301"/>
      <c r="Z525" s="301"/>
    </row>
    <row r="526">
      <c r="A526" s="301"/>
      <c r="B526" s="301"/>
      <c r="C526" s="301"/>
      <c r="D526" s="301"/>
      <c r="E526" s="301"/>
      <c r="F526" s="301"/>
      <c r="G526" s="301"/>
      <c r="H526" s="301"/>
      <c r="I526" s="301"/>
      <c r="J526" s="301"/>
      <c r="K526" s="301"/>
      <c r="L526" s="301"/>
      <c r="M526" s="301"/>
      <c r="N526" s="301"/>
      <c r="O526" s="301"/>
      <c r="P526" s="301"/>
      <c r="Q526" s="301"/>
      <c r="R526" s="301"/>
      <c r="S526" s="301"/>
      <c r="T526" s="301"/>
      <c r="U526" s="301"/>
      <c r="V526" s="301"/>
      <c r="W526" s="301"/>
      <c r="X526" s="301"/>
      <c r="Y526" s="301"/>
      <c r="Z526" s="301"/>
    </row>
    <row r="527">
      <c r="A527" s="301"/>
      <c r="B527" s="301"/>
      <c r="C527" s="301"/>
      <c r="D527" s="301"/>
      <c r="E527" s="301"/>
      <c r="F527" s="301"/>
      <c r="G527" s="301"/>
      <c r="H527" s="301"/>
      <c r="I527" s="301"/>
      <c r="J527" s="301"/>
      <c r="K527" s="301"/>
      <c r="L527" s="301"/>
      <c r="M527" s="301"/>
      <c r="N527" s="301"/>
      <c r="O527" s="301"/>
      <c r="P527" s="301"/>
      <c r="Q527" s="301"/>
      <c r="R527" s="301"/>
      <c r="S527" s="301"/>
      <c r="T527" s="301"/>
      <c r="U527" s="301"/>
      <c r="V527" s="301"/>
      <c r="W527" s="301"/>
      <c r="X527" s="301"/>
      <c r="Y527" s="301"/>
      <c r="Z527" s="301"/>
    </row>
    <row r="528">
      <c r="A528" s="301"/>
      <c r="B528" s="301"/>
      <c r="C528" s="301"/>
      <c r="D528" s="301"/>
      <c r="E528" s="301"/>
      <c r="F528" s="301"/>
      <c r="G528" s="301"/>
      <c r="H528" s="301"/>
      <c r="I528" s="301"/>
      <c r="J528" s="301"/>
      <c r="K528" s="301"/>
      <c r="L528" s="301"/>
      <c r="M528" s="301"/>
      <c r="N528" s="301"/>
      <c r="O528" s="301"/>
      <c r="P528" s="301"/>
      <c r="Q528" s="301"/>
      <c r="R528" s="301"/>
      <c r="S528" s="301"/>
      <c r="T528" s="301"/>
      <c r="U528" s="301"/>
      <c r="V528" s="301"/>
      <c r="W528" s="301"/>
      <c r="X528" s="301"/>
      <c r="Y528" s="301"/>
      <c r="Z528" s="301"/>
    </row>
    <row r="529">
      <c r="A529" s="301"/>
      <c r="B529" s="301"/>
      <c r="C529" s="301"/>
      <c r="D529" s="301"/>
      <c r="E529" s="301"/>
      <c r="F529" s="301"/>
      <c r="G529" s="301"/>
      <c r="H529" s="301"/>
      <c r="I529" s="301"/>
      <c r="J529" s="301"/>
      <c r="K529" s="301"/>
      <c r="L529" s="301"/>
      <c r="M529" s="301"/>
      <c r="N529" s="301"/>
      <c r="O529" s="301"/>
      <c r="P529" s="301"/>
      <c r="Q529" s="301"/>
      <c r="R529" s="301"/>
      <c r="S529" s="301"/>
      <c r="T529" s="301"/>
      <c r="U529" s="301"/>
      <c r="V529" s="301"/>
      <c r="W529" s="301"/>
      <c r="X529" s="301"/>
      <c r="Y529" s="301"/>
      <c r="Z529" s="301"/>
    </row>
    <row r="530">
      <c r="A530" s="301"/>
      <c r="B530" s="301"/>
      <c r="C530" s="301"/>
      <c r="D530" s="301"/>
      <c r="E530" s="301"/>
      <c r="F530" s="301"/>
      <c r="G530" s="301"/>
      <c r="H530" s="301"/>
      <c r="I530" s="301"/>
      <c r="J530" s="301"/>
      <c r="K530" s="301"/>
      <c r="L530" s="301"/>
      <c r="M530" s="301"/>
      <c r="N530" s="301"/>
      <c r="O530" s="301"/>
      <c r="P530" s="301"/>
      <c r="Q530" s="301"/>
      <c r="R530" s="301"/>
      <c r="S530" s="301"/>
      <c r="T530" s="301"/>
      <c r="U530" s="301"/>
      <c r="V530" s="301"/>
      <c r="W530" s="301"/>
      <c r="X530" s="301"/>
      <c r="Y530" s="301"/>
      <c r="Z530" s="301"/>
    </row>
    <row r="531">
      <c r="A531" s="301"/>
      <c r="B531" s="301"/>
      <c r="C531" s="301"/>
      <c r="D531" s="301"/>
      <c r="E531" s="301"/>
      <c r="F531" s="301"/>
      <c r="G531" s="301"/>
      <c r="H531" s="301"/>
      <c r="I531" s="301"/>
      <c r="J531" s="301"/>
      <c r="K531" s="301"/>
      <c r="L531" s="301"/>
      <c r="M531" s="301"/>
      <c r="N531" s="301"/>
      <c r="O531" s="301"/>
      <c r="P531" s="301"/>
      <c r="Q531" s="301"/>
      <c r="R531" s="301"/>
      <c r="S531" s="301"/>
      <c r="T531" s="301"/>
      <c r="U531" s="301"/>
      <c r="V531" s="301"/>
      <c r="W531" s="301"/>
      <c r="X531" s="301"/>
      <c r="Y531" s="301"/>
      <c r="Z531" s="301"/>
    </row>
    <row r="532">
      <c r="A532" s="301"/>
      <c r="B532" s="301"/>
      <c r="C532" s="301"/>
      <c r="D532" s="301"/>
      <c r="E532" s="301"/>
      <c r="F532" s="301"/>
      <c r="G532" s="301"/>
      <c r="H532" s="301"/>
      <c r="I532" s="301"/>
      <c r="J532" s="301"/>
      <c r="K532" s="301"/>
      <c r="L532" s="301"/>
      <c r="M532" s="301"/>
      <c r="N532" s="301"/>
      <c r="O532" s="301"/>
      <c r="P532" s="301"/>
      <c r="Q532" s="301"/>
      <c r="R532" s="301"/>
      <c r="S532" s="301"/>
      <c r="T532" s="301"/>
      <c r="U532" s="301"/>
      <c r="V532" s="301"/>
      <c r="W532" s="301"/>
      <c r="X532" s="301"/>
      <c r="Y532" s="301"/>
      <c r="Z532" s="301"/>
    </row>
    <row r="533">
      <c r="A533" s="301"/>
      <c r="B533" s="301"/>
      <c r="C533" s="301"/>
      <c r="D533" s="301"/>
      <c r="E533" s="301"/>
      <c r="F533" s="301"/>
      <c r="G533" s="301"/>
      <c r="H533" s="301"/>
      <c r="I533" s="301"/>
      <c r="J533" s="301"/>
      <c r="K533" s="301"/>
      <c r="L533" s="301"/>
      <c r="M533" s="301"/>
      <c r="N533" s="301"/>
      <c r="O533" s="301"/>
      <c r="P533" s="301"/>
      <c r="Q533" s="301"/>
      <c r="R533" s="301"/>
      <c r="S533" s="301"/>
      <c r="T533" s="301"/>
      <c r="U533" s="301"/>
      <c r="V533" s="301"/>
      <c r="W533" s="301"/>
      <c r="X533" s="301"/>
      <c r="Y533" s="301"/>
      <c r="Z533" s="301"/>
    </row>
    <row r="534">
      <c r="A534" s="301"/>
      <c r="B534" s="301"/>
      <c r="C534" s="301"/>
      <c r="D534" s="301"/>
      <c r="E534" s="301"/>
      <c r="F534" s="301"/>
      <c r="G534" s="301"/>
      <c r="H534" s="301"/>
      <c r="I534" s="301"/>
      <c r="J534" s="301"/>
      <c r="K534" s="301"/>
      <c r="L534" s="301"/>
      <c r="M534" s="301"/>
      <c r="N534" s="301"/>
      <c r="O534" s="301"/>
      <c r="P534" s="301"/>
      <c r="Q534" s="301"/>
      <c r="R534" s="301"/>
      <c r="S534" s="301"/>
      <c r="T534" s="301"/>
      <c r="U534" s="301"/>
      <c r="V534" s="301"/>
      <c r="W534" s="301"/>
      <c r="X534" s="301"/>
      <c r="Y534" s="301"/>
      <c r="Z534" s="301"/>
    </row>
    <row r="535">
      <c r="A535" s="301"/>
      <c r="B535" s="301"/>
      <c r="C535" s="301"/>
      <c r="D535" s="301"/>
      <c r="E535" s="301"/>
      <c r="F535" s="301"/>
      <c r="G535" s="301"/>
      <c r="H535" s="301"/>
      <c r="I535" s="301"/>
      <c r="J535" s="301"/>
      <c r="K535" s="301"/>
      <c r="L535" s="301"/>
      <c r="M535" s="301"/>
      <c r="N535" s="301"/>
      <c r="O535" s="301"/>
      <c r="P535" s="301"/>
      <c r="Q535" s="301"/>
      <c r="R535" s="301"/>
      <c r="S535" s="301"/>
      <c r="T535" s="301"/>
      <c r="U535" s="301"/>
      <c r="V535" s="301"/>
      <c r="W535" s="301"/>
      <c r="X535" s="301"/>
      <c r="Y535" s="301"/>
      <c r="Z535" s="301"/>
    </row>
    <row r="536">
      <c r="A536" s="301"/>
      <c r="B536" s="301"/>
      <c r="C536" s="301"/>
      <c r="D536" s="301"/>
      <c r="E536" s="301"/>
      <c r="F536" s="301"/>
      <c r="G536" s="301"/>
      <c r="H536" s="301"/>
      <c r="I536" s="301"/>
      <c r="J536" s="301"/>
      <c r="K536" s="301"/>
      <c r="L536" s="301"/>
      <c r="M536" s="301"/>
      <c r="N536" s="301"/>
      <c r="O536" s="301"/>
      <c r="P536" s="301"/>
      <c r="Q536" s="301"/>
      <c r="R536" s="301"/>
      <c r="S536" s="301"/>
      <c r="T536" s="301"/>
      <c r="U536" s="301"/>
      <c r="V536" s="301"/>
      <c r="W536" s="301"/>
      <c r="X536" s="301"/>
      <c r="Y536" s="301"/>
      <c r="Z536" s="301"/>
    </row>
    <row r="537">
      <c r="A537" s="301"/>
      <c r="B537" s="301"/>
      <c r="C537" s="301"/>
      <c r="D537" s="301"/>
      <c r="E537" s="301"/>
      <c r="F537" s="301"/>
      <c r="G537" s="301"/>
      <c r="H537" s="301"/>
      <c r="I537" s="301"/>
      <c r="J537" s="301"/>
      <c r="K537" s="301"/>
      <c r="L537" s="301"/>
      <c r="M537" s="301"/>
      <c r="N537" s="301"/>
      <c r="O537" s="301"/>
      <c r="P537" s="301"/>
      <c r="Q537" s="301"/>
      <c r="R537" s="301"/>
      <c r="S537" s="301"/>
      <c r="T537" s="301"/>
      <c r="U537" s="301"/>
      <c r="V537" s="301"/>
      <c r="W537" s="301"/>
      <c r="X537" s="301"/>
      <c r="Y537" s="301"/>
      <c r="Z537" s="301"/>
    </row>
    <row r="538">
      <c r="A538" s="301"/>
      <c r="B538" s="301"/>
      <c r="C538" s="301"/>
      <c r="D538" s="301"/>
      <c r="E538" s="301"/>
      <c r="F538" s="301"/>
      <c r="G538" s="301"/>
      <c r="H538" s="301"/>
      <c r="I538" s="301"/>
      <c r="J538" s="301"/>
      <c r="K538" s="301"/>
      <c r="L538" s="301"/>
      <c r="M538" s="301"/>
      <c r="N538" s="301"/>
      <c r="O538" s="301"/>
      <c r="P538" s="301"/>
      <c r="Q538" s="301"/>
      <c r="R538" s="301"/>
      <c r="S538" s="301"/>
      <c r="T538" s="301"/>
      <c r="U538" s="301"/>
      <c r="V538" s="301"/>
      <c r="W538" s="301"/>
      <c r="X538" s="301"/>
      <c r="Y538" s="301"/>
      <c r="Z538" s="301"/>
    </row>
    <row r="539">
      <c r="A539" s="301"/>
      <c r="B539" s="301"/>
      <c r="C539" s="301"/>
      <c r="D539" s="301"/>
      <c r="E539" s="301"/>
      <c r="F539" s="301"/>
      <c r="G539" s="301"/>
      <c r="H539" s="301"/>
      <c r="I539" s="301"/>
      <c r="J539" s="301"/>
      <c r="K539" s="301"/>
      <c r="L539" s="301"/>
      <c r="M539" s="301"/>
      <c r="N539" s="301"/>
      <c r="O539" s="301"/>
      <c r="P539" s="301"/>
      <c r="Q539" s="301"/>
      <c r="R539" s="301"/>
      <c r="S539" s="301"/>
      <c r="T539" s="301"/>
      <c r="U539" s="301"/>
      <c r="V539" s="301"/>
      <c r="W539" s="301"/>
      <c r="X539" s="301"/>
      <c r="Y539" s="301"/>
      <c r="Z539" s="301"/>
    </row>
    <row r="540">
      <c r="A540" s="301"/>
      <c r="B540" s="301"/>
      <c r="C540" s="301"/>
      <c r="D540" s="301"/>
      <c r="E540" s="301"/>
      <c r="F540" s="301"/>
      <c r="G540" s="301"/>
      <c r="H540" s="301"/>
      <c r="I540" s="301"/>
      <c r="J540" s="301"/>
      <c r="K540" s="301"/>
      <c r="L540" s="301"/>
      <c r="M540" s="301"/>
      <c r="N540" s="301"/>
      <c r="O540" s="301"/>
      <c r="P540" s="301"/>
      <c r="Q540" s="301"/>
      <c r="R540" s="301"/>
      <c r="S540" s="301"/>
      <c r="T540" s="301"/>
      <c r="U540" s="301"/>
      <c r="V540" s="301"/>
      <c r="W540" s="301"/>
      <c r="X540" s="301"/>
      <c r="Y540" s="301"/>
      <c r="Z540" s="301"/>
    </row>
    <row r="541">
      <c r="A541" s="301"/>
      <c r="B541" s="301"/>
      <c r="C541" s="301"/>
      <c r="D541" s="301"/>
      <c r="E541" s="301"/>
      <c r="F541" s="301"/>
      <c r="G541" s="301"/>
      <c r="H541" s="301"/>
      <c r="I541" s="301"/>
      <c r="J541" s="301"/>
      <c r="K541" s="301"/>
      <c r="L541" s="301"/>
      <c r="M541" s="301"/>
      <c r="N541" s="301"/>
      <c r="O541" s="301"/>
      <c r="P541" s="301"/>
      <c r="Q541" s="301"/>
      <c r="R541" s="301"/>
      <c r="S541" s="301"/>
      <c r="T541" s="301"/>
      <c r="U541" s="301"/>
      <c r="V541" s="301"/>
      <c r="W541" s="301"/>
      <c r="X541" s="301"/>
      <c r="Y541" s="301"/>
      <c r="Z541" s="301"/>
    </row>
    <row r="542">
      <c r="A542" s="301"/>
      <c r="B542" s="301"/>
      <c r="C542" s="301"/>
      <c r="D542" s="301"/>
      <c r="E542" s="301"/>
      <c r="F542" s="301"/>
      <c r="G542" s="301"/>
      <c r="H542" s="301"/>
      <c r="I542" s="301"/>
      <c r="J542" s="301"/>
      <c r="K542" s="301"/>
      <c r="L542" s="301"/>
      <c r="M542" s="301"/>
      <c r="N542" s="301"/>
      <c r="O542" s="301"/>
      <c r="P542" s="301"/>
      <c r="Q542" s="301"/>
      <c r="R542" s="301"/>
      <c r="S542" s="301"/>
      <c r="T542" s="301"/>
      <c r="U542" s="301"/>
      <c r="V542" s="301"/>
      <c r="W542" s="301"/>
      <c r="X542" s="301"/>
      <c r="Y542" s="301"/>
      <c r="Z542" s="301"/>
    </row>
    <row r="543">
      <c r="A543" s="301"/>
      <c r="B543" s="301"/>
      <c r="C543" s="301"/>
      <c r="D543" s="301"/>
      <c r="E543" s="301"/>
      <c r="F543" s="301"/>
      <c r="G543" s="301"/>
      <c r="H543" s="301"/>
      <c r="I543" s="301"/>
      <c r="J543" s="301"/>
      <c r="K543" s="301"/>
      <c r="L543" s="301"/>
      <c r="M543" s="301"/>
      <c r="N543" s="301"/>
      <c r="O543" s="301"/>
      <c r="P543" s="301"/>
      <c r="Q543" s="301"/>
      <c r="R543" s="301"/>
      <c r="S543" s="301"/>
      <c r="T543" s="301"/>
      <c r="U543" s="301"/>
      <c r="V543" s="301"/>
      <c r="W543" s="301"/>
      <c r="X543" s="301"/>
      <c r="Y543" s="301"/>
      <c r="Z543" s="301"/>
    </row>
    <row r="544">
      <c r="A544" s="301"/>
      <c r="B544" s="301"/>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row>
    <row r="545">
      <c r="A545" s="301"/>
      <c r="B545" s="301"/>
      <c r="C545" s="301"/>
      <c r="D545" s="301"/>
      <c r="E545" s="301"/>
      <c r="F545" s="301"/>
      <c r="G545" s="301"/>
      <c r="H545" s="301"/>
      <c r="I545" s="301"/>
      <c r="J545" s="301"/>
      <c r="K545" s="301"/>
      <c r="L545" s="301"/>
      <c r="M545" s="301"/>
      <c r="N545" s="301"/>
      <c r="O545" s="301"/>
      <c r="P545" s="301"/>
      <c r="Q545" s="301"/>
      <c r="R545" s="301"/>
      <c r="S545" s="301"/>
      <c r="T545" s="301"/>
      <c r="U545" s="301"/>
      <c r="V545" s="301"/>
      <c r="W545" s="301"/>
      <c r="X545" s="301"/>
      <c r="Y545" s="301"/>
      <c r="Z545" s="301"/>
    </row>
    <row r="546">
      <c r="A546" s="301"/>
      <c r="B546" s="301"/>
      <c r="C546" s="301"/>
      <c r="D546" s="301"/>
      <c r="E546" s="301"/>
      <c r="F546" s="301"/>
      <c r="G546" s="301"/>
      <c r="H546" s="301"/>
      <c r="I546" s="301"/>
      <c r="J546" s="301"/>
      <c r="K546" s="301"/>
      <c r="L546" s="301"/>
      <c r="M546" s="301"/>
      <c r="N546" s="301"/>
      <c r="O546" s="301"/>
      <c r="P546" s="301"/>
      <c r="Q546" s="301"/>
      <c r="R546" s="301"/>
      <c r="S546" s="301"/>
      <c r="T546" s="301"/>
      <c r="U546" s="301"/>
      <c r="V546" s="301"/>
      <c r="W546" s="301"/>
      <c r="X546" s="301"/>
      <c r="Y546" s="301"/>
      <c r="Z546" s="301"/>
    </row>
    <row r="547">
      <c r="A547" s="301"/>
      <c r="B547" s="301"/>
      <c r="C547" s="301"/>
      <c r="D547" s="301"/>
      <c r="E547" s="301"/>
      <c r="F547" s="301"/>
      <c r="G547" s="301"/>
      <c r="H547" s="301"/>
      <c r="I547" s="301"/>
      <c r="J547" s="301"/>
      <c r="K547" s="301"/>
      <c r="L547" s="301"/>
      <c r="M547" s="301"/>
      <c r="N547" s="301"/>
      <c r="O547" s="301"/>
      <c r="P547" s="301"/>
      <c r="Q547" s="301"/>
      <c r="R547" s="301"/>
      <c r="S547" s="301"/>
      <c r="T547" s="301"/>
      <c r="U547" s="301"/>
      <c r="V547" s="301"/>
      <c r="W547" s="301"/>
      <c r="X547" s="301"/>
      <c r="Y547" s="301"/>
      <c r="Z547" s="301"/>
    </row>
    <row r="548">
      <c r="A548" s="301"/>
      <c r="B548" s="301"/>
      <c r="C548" s="301"/>
      <c r="D548" s="301"/>
      <c r="E548" s="301"/>
      <c r="F548" s="301"/>
      <c r="G548" s="301"/>
      <c r="H548" s="301"/>
      <c r="I548" s="301"/>
      <c r="J548" s="301"/>
      <c r="K548" s="301"/>
      <c r="L548" s="301"/>
      <c r="M548" s="301"/>
      <c r="N548" s="301"/>
      <c r="O548" s="301"/>
      <c r="P548" s="301"/>
      <c r="Q548" s="301"/>
      <c r="R548" s="301"/>
      <c r="S548" s="301"/>
      <c r="T548" s="301"/>
      <c r="U548" s="301"/>
      <c r="V548" s="301"/>
      <c r="W548" s="301"/>
      <c r="X548" s="301"/>
      <c r="Y548" s="301"/>
      <c r="Z548" s="301"/>
    </row>
    <row r="549">
      <c r="A549" s="301"/>
      <c r="B549" s="301"/>
      <c r="C549" s="301"/>
      <c r="D549" s="301"/>
      <c r="E549" s="301"/>
      <c r="F549" s="301"/>
      <c r="G549" s="301"/>
      <c r="H549" s="301"/>
      <c r="I549" s="301"/>
      <c r="J549" s="301"/>
      <c r="K549" s="301"/>
      <c r="L549" s="301"/>
      <c r="M549" s="301"/>
      <c r="N549" s="301"/>
      <c r="O549" s="301"/>
      <c r="P549" s="301"/>
      <c r="Q549" s="301"/>
      <c r="R549" s="301"/>
      <c r="S549" s="301"/>
      <c r="T549" s="301"/>
      <c r="U549" s="301"/>
      <c r="V549" s="301"/>
      <c r="W549" s="301"/>
      <c r="X549" s="301"/>
      <c r="Y549" s="301"/>
      <c r="Z549" s="301"/>
    </row>
    <row r="550">
      <c r="A550" s="301"/>
      <c r="B550" s="301"/>
      <c r="C550" s="301"/>
      <c r="D550" s="301"/>
      <c r="E550" s="301"/>
      <c r="F550" s="301"/>
      <c r="G550" s="301"/>
      <c r="H550" s="301"/>
      <c r="I550" s="301"/>
      <c r="J550" s="301"/>
      <c r="K550" s="301"/>
      <c r="L550" s="301"/>
      <c r="M550" s="301"/>
      <c r="N550" s="301"/>
      <c r="O550" s="301"/>
      <c r="P550" s="301"/>
      <c r="Q550" s="301"/>
      <c r="R550" s="301"/>
      <c r="S550" s="301"/>
      <c r="T550" s="301"/>
      <c r="U550" s="301"/>
      <c r="V550" s="301"/>
      <c r="W550" s="301"/>
      <c r="X550" s="301"/>
      <c r="Y550" s="301"/>
      <c r="Z550" s="301"/>
    </row>
    <row r="551">
      <c r="A551" s="301"/>
      <c r="B551" s="301"/>
      <c r="C551" s="301"/>
      <c r="D551" s="301"/>
      <c r="E551" s="301"/>
      <c r="F551" s="301"/>
      <c r="G551" s="301"/>
      <c r="H551" s="301"/>
      <c r="I551" s="301"/>
      <c r="J551" s="301"/>
      <c r="K551" s="301"/>
      <c r="L551" s="301"/>
      <c r="M551" s="301"/>
      <c r="N551" s="301"/>
      <c r="O551" s="301"/>
      <c r="P551" s="301"/>
      <c r="Q551" s="301"/>
      <c r="R551" s="301"/>
      <c r="S551" s="301"/>
      <c r="T551" s="301"/>
      <c r="U551" s="301"/>
      <c r="V551" s="301"/>
      <c r="W551" s="301"/>
      <c r="X551" s="301"/>
      <c r="Y551" s="301"/>
      <c r="Z551" s="301"/>
    </row>
    <row r="552">
      <c r="A552" s="301"/>
      <c r="B552" s="301"/>
      <c r="C552" s="301"/>
      <c r="D552" s="301"/>
      <c r="E552" s="301"/>
      <c r="F552" s="301"/>
      <c r="G552" s="301"/>
      <c r="H552" s="301"/>
      <c r="I552" s="301"/>
      <c r="J552" s="301"/>
      <c r="K552" s="301"/>
      <c r="L552" s="301"/>
      <c r="M552" s="301"/>
      <c r="N552" s="301"/>
      <c r="O552" s="301"/>
      <c r="P552" s="301"/>
      <c r="Q552" s="301"/>
      <c r="R552" s="301"/>
      <c r="S552" s="301"/>
      <c r="T552" s="301"/>
      <c r="U552" s="301"/>
      <c r="V552" s="301"/>
      <c r="W552" s="301"/>
      <c r="X552" s="301"/>
      <c r="Y552" s="301"/>
      <c r="Z552" s="301"/>
    </row>
    <row r="553">
      <c r="A553" s="301"/>
      <c r="B553" s="301"/>
      <c r="C553" s="301"/>
      <c r="D553" s="301"/>
      <c r="E553" s="301"/>
      <c r="F553" s="301"/>
      <c r="G553" s="301"/>
      <c r="H553" s="301"/>
      <c r="I553" s="301"/>
      <c r="J553" s="301"/>
      <c r="K553" s="301"/>
      <c r="L553" s="301"/>
      <c r="M553" s="301"/>
      <c r="N553" s="301"/>
      <c r="O553" s="301"/>
      <c r="P553" s="301"/>
      <c r="Q553" s="301"/>
      <c r="R553" s="301"/>
      <c r="S553" s="301"/>
      <c r="T553" s="301"/>
      <c r="U553" s="301"/>
      <c r="V553" s="301"/>
      <c r="W553" s="301"/>
      <c r="X553" s="301"/>
      <c r="Y553" s="301"/>
      <c r="Z553" s="301"/>
    </row>
    <row r="554">
      <c r="A554" s="301"/>
      <c r="B554" s="301"/>
      <c r="C554" s="301"/>
      <c r="D554" s="301"/>
      <c r="E554" s="301"/>
      <c r="F554" s="301"/>
      <c r="G554" s="301"/>
      <c r="H554" s="301"/>
      <c r="I554" s="301"/>
      <c r="J554" s="301"/>
      <c r="K554" s="301"/>
      <c r="L554" s="301"/>
      <c r="M554" s="301"/>
      <c r="N554" s="301"/>
      <c r="O554" s="301"/>
      <c r="P554" s="301"/>
      <c r="Q554" s="301"/>
      <c r="R554" s="301"/>
      <c r="S554" s="301"/>
      <c r="T554" s="301"/>
      <c r="U554" s="301"/>
      <c r="V554" s="301"/>
      <c r="W554" s="301"/>
      <c r="X554" s="301"/>
      <c r="Y554" s="301"/>
      <c r="Z554" s="301"/>
    </row>
    <row r="555">
      <c r="A555" s="301"/>
      <c r="B555" s="301"/>
      <c r="C555" s="301"/>
      <c r="D555" s="301"/>
      <c r="E555" s="301"/>
      <c r="F555" s="301"/>
      <c r="G555" s="301"/>
      <c r="H555" s="301"/>
      <c r="I555" s="301"/>
      <c r="J555" s="301"/>
      <c r="K555" s="301"/>
      <c r="L555" s="301"/>
      <c r="M555" s="301"/>
      <c r="N555" s="301"/>
      <c r="O555" s="301"/>
      <c r="P555" s="301"/>
      <c r="Q555" s="301"/>
      <c r="R555" s="301"/>
      <c r="S555" s="301"/>
      <c r="T555" s="301"/>
      <c r="U555" s="301"/>
      <c r="V555" s="301"/>
      <c r="W555" s="301"/>
      <c r="X555" s="301"/>
      <c r="Y555" s="301"/>
      <c r="Z555" s="301"/>
    </row>
    <row r="556">
      <c r="A556" s="301"/>
      <c r="B556" s="301"/>
      <c r="C556" s="301"/>
      <c r="D556" s="301"/>
      <c r="E556" s="301"/>
      <c r="F556" s="301"/>
      <c r="G556" s="301"/>
      <c r="H556" s="301"/>
      <c r="I556" s="301"/>
      <c r="J556" s="301"/>
      <c r="K556" s="301"/>
      <c r="L556" s="301"/>
      <c r="M556" s="301"/>
      <c r="N556" s="301"/>
      <c r="O556" s="301"/>
      <c r="P556" s="301"/>
      <c r="Q556" s="301"/>
      <c r="R556" s="301"/>
      <c r="S556" s="301"/>
      <c r="T556" s="301"/>
      <c r="U556" s="301"/>
      <c r="V556" s="301"/>
      <c r="W556" s="301"/>
      <c r="X556" s="301"/>
      <c r="Y556" s="301"/>
      <c r="Z556" s="301"/>
    </row>
    <row r="557">
      <c r="A557" s="301"/>
      <c r="B557" s="301"/>
      <c r="C557" s="301"/>
      <c r="D557" s="301"/>
      <c r="E557" s="301"/>
      <c r="F557" s="301"/>
      <c r="G557" s="301"/>
      <c r="H557" s="301"/>
      <c r="I557" s="301"/>
      <c r="J557" s="301"/>
      <c r="K557" s="301"/>
      <c r="L557" s="301"/>
      <c r="M557" s="301"/>
      <c r="N557" s="301"/>
      <c r="O557" s="301"/>
      <c r="P557" s="301"/>
      <c r="Q557" s="301"/>
      <c r="R557" s="301"/>
      <c r="S557" s="301"/>
      <c r="T557" s="301"/>
      <c r="U557" s="301"/>
      <c r="V557" s="301"/>
      <c r="W557" s="301"/>
      <c r="X557" s="301"/>
      <c r="Y557" s="301"/>
      <c r="Z557" s="301"/>
    </row>
    <row r="558">
      <c r="A558" s="301"/>
      <c r="B558" s="301"/>
      <c r="C558" s="301"/>
      <c r="D558" s="301"/>
      <c r="E558" s="301"/>
      <c r="F558" s="301"/>
      <c r="G558" s="301"/>
      <c r="H558" s="301"/>
      <c r="I558" s="301"/>
      <c r="J558" s="301"/>
      <c r="K558" s="301"/>
      <c r="L558" s="301"/>
      <c r="M558" s="301"/>
      <c r="N558" s="301"/>
      <c r="O558" s="301"/>
      <c r="P558" s="301"/>
      <c r="Q558" s="301"/>
      <c r="R558" s="301"/>
      <c r="S558" s="301"/>
      <c r="T558" s="301"/>
      <c r="U558" s="301"/>
      <c r="V558" s="301"/>
      <c r="W558" s="301"/>
      <c r="X558" s="301"/>
      <c r="Y558" s="301"/>
      <c r="Z558" s="301"/>
    </row>
    <row r="559">
      <c r="A559" s="301"/>
      <c r="B559" s="301"/>
      <c r="C559" s="301"/>
      <c r="D559" s="301"/>
      <c r="E559" s="301"/>
      <c r="F559" s="301"/>
      <c r="G559" s="301"/>
      <c r="H559" s="301"/>
      <c r="I559" s="301"/>
      <c r="J559" s="301"/>
      <c r="K559" s="301"/>
      <c r="L559" s="301"/>
      <c r="M559" s="301"/>
      <c r="N559" s="301"/>
      <c r="O559" s="301"/>
      <c r="P559" s="301"/>
      <c r="Q559" s="301"/>
      <c r="R559" s="301"/>
      <c r="S559" s="301"/>
      <c r="T559" s="301"/>
      <c r="U559" s="301"/>
      <c r="V559" s="301"/>
      <c r="W559" s="301"/>
      <c r="X559" s="301"/>
      <c r="Y559" s="301"/>
      <c r="Z559" s="301"/>
    </row>
    <row r="560">
      <c r="A560" s="301"/>
      <c r="B560" s="301"/>
      <c r="C560" s="301"/>
      <c r="D560" s="301"/>
      <c r="E560" s="301"/>
      <c r="F560" s="301"/>
      <c r="G560" s="301"/>
      <c r="H560" s="301"/>
      <c r="I560" s="301"/>
      <c r="J560" s="301"/>
      <c r="K560" s="301"/>
      <c r="L560" s="301"/>
      <c r="M560" s="301"/>
      <c r="N560" s="301"/>
      <c r="O560" s="301"/>
      <c r="P560" s="301"/>
      <c r="Q560" s="301"/>
      <c r="R560" s="301"/>
      <c r="S560" s="301"/>
      <c r="T560" s="301"/>
      <c r="U560" s="301"/>
      <c r="V560" s="301"/>
      <c r="W560" s="301"/>
      <c r="X560" s="301"/>
      <c r="Y560" s="301"/>
      <c r="Z560" s="301"/>
    </row>
    <row r="561">
      <c r="A561" s="301"/>
      <c r="B561" s="301"/>
      <c r="C561" s="301"/>
      <c r="D561" s="301"/>
      <c r="E561" s="301"/>
      <c r="F561" s="301"/>
      <c r="G561" s="301"/>
      <c r="H561" s="301"/>
      <c r="I561" s="301"/>
      <c r="J561" s="301"/>
      <c r="K561" s="301"/>
      <c r="L561" s="301"/>
      <c r="M561" s="301"/>
      <c r="N561" s="301"/>
      <c r="O561" s="301"/>
      <c r="P561" s="301"/>
      <c r="Q561" s="301"/>
      <c r="R561" s="301"/>
      <c r="S561" s="301"/>
      <c r="T561" s="301"/>
      <c r="U561" s="301"/>
      <c r="V561" s="301"/>
      <c r="W561" s="301"/>
      <c r="X561" s="301"/>
      <c r="Y561" s="301"/>
      <c r="Z561" s="301"/>
    </row>
    <row r="562">
      <c r="A562" s="301"/>
      <c r="B562" s="301"/>
      <c r="C562" s="301"/>
      <c r="D562" s="301"/>
      <c r="E562" s="301"/>
      <c r="F562" s="301"/>
      <c r="G562" s="301"/>
      <c r="H562" s="301"/>
      <c r="I562" s="301"/>
      <c r="J562" s="301"/>
      <c r="K562" s="301"/>
      <c r="L562" s="301"/>
      <c r="M562" s="301"/>
      <c r="N562" s="301"/>
      <c r="O562" s="301"/>
      <c r="P562" s="301"/>
      <c r="Q562" s="301"/>
      <c r="R562" s="301"/>
      <c r="S562" s="301"/>
      <c r="T562" s="301"/>
      <c r="U562" s="301"/>
      <c r="V562" s="301"/>
      <c r="W562" s="301"/>
      <c r="X562" s="301"/>
      <c r="Y562" s="301"/>
      <c r="Z562" s="301"/>
    </row>
    <row r="563">
      <c r="A563" s="301"/>
      <c r="B563" s="301"/>
      <c r="C563" s="301"/>
      <c r="D563" s="301"/>
      <c r="E563" s="301"/>
      <c r="F563" s="301"/>
      <c r="G563" s="301"/>
      <c r="H563" s="301"/>
      <c r="I563" s="301"/>
      <c r="J563" s="301"/>
      <c r="K563" s="301"/>
      <c r="L563" s="301"/>
      <c r="M563" s="301"/>
      <c r="N563" s="301"/>
      <c r="O563" s="301"/>
      <c r="P563" s="301"/>
      <c r="Q563" s="301"/>
      <c r="R563" s="301"/>
      <c r="S563" s="301"/>
      <c r="T563" s="301"/>
      <c r="U563" s="301"/>
      <c r="V563" s="301"/>
      <c r="W563" s="301"/>
      <c r="X563" s="301"/>
      <c r="Y563" s="301"/>
      <c r="Z563" s="301"/>
    </row>
    <row r="564">
      <c r="A564" s="301"/>
      <c r="B564" s="301"/>
      <c r="C564" s="301"/>
      <c r="D564" s="301"/>
      <c r="E564" s="301"/>
      <c r="F564" s="301"/>
      <c r="G564" s="301"/>
      <c r="H564" s="301"/>
      <c r="I564" s="301"/>
      <c r="J564" s="301"/>
      <c r="K564" s="301"/>
      <c r="L564" s="301"/>
      <c r="M564" s="301"/>
      <c r="N564" s="301"/>
      <c r="O564" s="301"/>
      <c r="P564" s="301"/>
      <c r="Q564" s="301"/>
      <c r="R564" s="301"/>
      <c r="S564" s="301"/>
      <c r="T564" s="301"/>
      <c r="U564" s="301"/>
      <c r="V564" s="301"/>
      <c r="W564" s="301"/>
      <c r="X564" s="301"/>
      <c r="Y564" s="301"/>
      <c r="Z564" s="301"/>
    </row>
    <row r="565">
      <c r="A565" s="301"/>
      <c r="B565" s="301"/>
      <c r="C565" s="301"/>
      <c r="D565" s="301"/>
      <c r="E565" s="301"/>
      <c r="F565" s="301"/>
      <c r="G565" s="301"/>
      <c r="H565" s="301"/>
      <c r="I565" s="301"/>
      <c r="J565" s="301"/>
      <c r="K565" s="301"/>
      <c r="L565" s="301"/>
      <c r="M565" s="301"/>
      <c r="N565" s="301"/>
      <c r="O565" s="301"/>
      <c r="P565" s="301"/>
      <c r="Q565" s="301"/>
      <c r="R565" s="301"/>
      <c r="S565" s="301"/>
      <c r="T565" s="301"/>
      <c r="U565" s="301"/>
      <c r="V565" s="301"/>
      <c r="W565" s="301"/>
      <c r="X565" s="301"/>
      <c r="Y565" s="301"/>
      <c r="Z565" s="301"/>
    </row>
    <row r="566">
      <c r="A566" s="301"/>
      <c r="B566" s="301"/>
      <c r="C566" s="301"/>
      <c r="D566" s="301"/>
      <c r="E566" s="301"/>
      <c r="F566" s="301"/>
      <c r="G566" s="301"/>
      <c r="H566" s="301"/>
      <c r="I566" s="301"/>
      <c r="J566" s="301"/>
      <c r="K566" s="301"/>
      <c r="L566" s="301"/>
      <c r="M566" s="301"/>
      <c r="N566" s="301"/>
      <c r="O566" s="301"/>
      <c r="P566" s="301"/>
      <c r="Q566" s="301"/>
      <c r="R566" s="301"/>
      <c r="S566" s="301"/>
      <c r="T566" s="301"/>
      <c r="U566" s="301"/>
      <c r="V566" s="301"/>
      <c r="W566" s="301"/>
      <c r="X566" s="301"/>
      <c r="Y566" s="301"/>
      <c r="Z566" s="301"/>
    </row>
    <row r="567">
      <c r="A567" s="301"/>
      <c r="B567" s="301"/>
      <c r="C567" s="301"/>
      <c r="D567" s="301"/>
      <c r="E567" s="301"/>
      <c r="F567" s="301"/>
      <c r="G567" s="301"/>
      <c r="H567" s="301"/>
      <c r="I567" s="301"/>
      <c r="J567" s="301"/>
      <c r="K567" s="301"/>
      <c r="L567" s="301"/>
      <c r="M567" s="301"/>
      <c r="N567" s="301"/>
      <c r="O567" s="301"/>
      <c r="P567" s="301"/>
      <c r="Q567" s="301"/>
      <c r="R567" s="301"/>
      <c r="S567" s="301"/>
      <c r="T567" s="301"/>
      <c r="U567" s="301"/>
      <c r="V567" s="301"/>
      <c r="W567" s="301"/>
      <c r="X567" s="301"/>
      <c r="Y567" s="301"/>
      <c r="Z567" s="301"/>
    </row>
    <row r="568">
      <c r="A568" s="301"/>
      <c r="B568" s="301"/>
      <c r="C568" s="301"/>
      <c r="D568" s="301"/>
      <c r="E568" s="301"/>
      <c r="F568" s="301"/>
      <c r="G568" s="301"/>
      <c r="H568" s="301"/>
      <c r="I568" s="301"/>
      <c r="J568" s="301"/>
      <c r="K568" s="301"/>
      <c r="L568" s="301"/>
      <c r="M568" s="301"/>
      <c r="N568" s="301"/>
      <c r="O568" s="301"/>
      <c r="P568" s="301"/>
      <c r="Q568" s="301"/>
      <c r="R568" s="301"/>
      <c r="S568" s="301"/>
      <c r="T568" s="301"/>
      <c r="U568" s="301"/>
      <c r="V568" s="301"/>
      <c r="W568" s="301"/>
      <c r="X568" s="301"/>
      <c r="Y568" s="301"/>
      <c r="Z568" s="301"/>
    </row>
    <row r="569">
      <c r="A569" s="301"/>
      <c r="B569" s="301"/>
      <c r="C569" s="301"/>
      <c r="D569" s="301"/>
      <c r="E569" s="301"/>
      <c r="F569" s="301"/>
      <c r="G569" s="301"/>
      <c r="H569" s="301"/>
      <c r="I569" s="301"/>
      <c r="J569" s="301"/>
      <c r="K569" s="301"/>
      <c r="L569" s="301"/>
      <c r="M569" s="301"/>
      <c r="N569" s="301"/>
      <c r="O569" s="301"/>
      <c r="P569" s="301"/>
      <c r="Q569" s="301"/>
      <c r="R569" s="301"/>
      <c r="S569" s="301"/>
      <c r="T569" s="301"/>
      <c r="U569" s="301"/>
      <c r="V569" s="301"/>
      <c r="W569" s="301"/>
      <c r="X569" s="301"/>
      <c r="Y569" s="301"/>
      <c r="Z569" s="301"/>
    </row>
    <row r="570">
      <c r="A570" s="301"/>
      <c r="B570" s="301"/>
      <c r="C570" s="301"/>
      <c r="D570" s="301"/>
      <c r="E570" s="301"/>
      <c r="F570" s="301"/>
      <c r="G570" s="301"/>
      <c r="H570" s="301"/>
      <c r="I570" s="301"/>
      <c r="J570" s="301"/>
      <c r="K570" s="301"/>
      <c r="L570" s="301"/>
      <c r="M570" s="301"/>
      <c r="N570" s="301"/>
      <c r="O570" s="301"/>
      <c r="P570" s="301"/>
      <c r="Q570" s="301"/>
      <c r="R570" s="301"/>
      <c r="S570" s="301"/>
      <c r="T570" s="301"/>
      <c r="U570" s="301"/>
      <c r="V570" s="301"/>
      <c r="W570" s="301"/>
      <c r="X570" s="301"/>
      <c r="Y570" s="301"/>
      <c r="Z570" s="301"/>
    </row>
    <row r="571">
      <c r="A571" s="301"/>
      <c r="B571" s="301"/>
      <c r="C571" s="301"/>
      <c r="D571" s="301"/>
      <c r="E571" s="301"/>
      <c r="F571" s="301"/>
      <c r="G571" s="301"/>
      <c r="H571" s="301"/>
      <c r="I571" s="301"/>
      <c r="J571" s="301"/>
      <c r="K571" s="301"/>
      <c r="L571" s="301"/>
      <c r="M571" s="301"/>
      <c r="N571" s="301"/>
      <c r="O571" s="301"/>
      <c r="P571" s="301"/>
      <c r="Q571" s="301"/>
      <c r="R571" s="301"/>
      <c r="S571" s="301"/>
      <c r="T571" s="301"/>
      <c r="U571" s="301"/>
      <c r="V571" s="301"/>
      <c r="W571" s="301"/>
      <c r="X571" s="301"/>
      <c r="Y571" s="301"/>
      <c r="Z571" s="301"/>
    </row>
    <row r="572">
      <c r="A572" s="301"/>
      <c r="B572" s="301"/>
      <c r="C572" s="301"/>
      <c r="D572" s="301"/>
      <c r="E572" s="301"/>
      <c r="F572" s="301"/>
      <c r="G572" s="301"/>
      <c r="H572" s="301"/>
      <c r="I572" s="301"/>
      <c r="J572" s="301"/>
      <c r="K572" s="301"/>
      <c r="L572" s="301"/>
      <c r="M572" s="301"/>
      <c r="N572" s="301"/>
      <c r="O572" s="301"/>
      <c r="P572" s="301"/>
      <c r="Q572" s="301"/>
      <c r="R572" s="301"/>
      <c r="S572" s="301"/>
      <c r="T572" s="301"/>
      <c r="U572" s="301"/>
      <c r="V572" s="301"/>
      <c r="W572" s="301"/>
      <c r="X572" s="301"/>
      <c r="Y572" s="301"/>
      <c r="Z572" s="301"/>
    </row>
    <row r="573">
      <c r="A573" s="301"/>
      <c r="B573" s="301"/>
      <c r="C573" s="301"/>
      <c r="D573" s="301"/>
      <c r="E573" s="301"/>
      <c r="F573" s="301"/>
      <c r="G573" s="301"/>
      <c r="H573" s="301"/>
      <c r="I573" s="301"/>
      <c r="J573" s="301"/>
      <c r="K573" s="301"/>
      <c r="L573" s="301"/>
      <c r="M573" s="301"/>
      <c r="N573" s="301"/>
      <c r="O573" s="301"/>
      <c r="P573" s="301"/>
      <c r="Q573" s="301"/>
      <c r="R573" s="301"/>
      <c r="S573" s="301"/>
      <c r="T573" s="301"/>
      <c r="U573" s="301"/>
      <c r="V573" s="301"/>
      <c r="W573" s="301"/>
      <c r="X573" s="301"/>
      <c r="Y573" s="301"/>
      <c r="Z573" s="301"/>
    </row>
    <row r="574">
      <c r="A574" s="301"/>
      <c r="B574" s="301"/>
      <c r="C574" s="301"/>
      <c r="D574" s="301"/>
      <c r="E574" s="301"/>
      <c r="F574" s="301"/>
      <c r="G574" s="301"/>
      <c r="H574" s="301"/>
      <c r="I574" s="301"/>
      <c r="J574" s="301"/>
      <c r="K574" s="301"/>
      <c r="L574" s="301"/>
      <c r="M574" s="301"/>
      <c r="N574" s="301"/>
      <c r="O574" s="301"/>
      <c r="P574" s="301"/>
      <c r="Q574" s="301"/>
      <c r="R574" s="301"/>
      <c r="S574" s="301"/>
      <c r="T574" s="301"/>
      <c r="U574" s="301"/>
      <c r="V574" s="301"/>
      <c r="W574" s="301"/>
      <c r="X574" s="301"/>
      <c r="Y574" s="301"/>
      <c r="Z574" s="301"/>
    </row>
    <row r="575">
      <c r="A575" s="301"/>
      <c r="B575" s="301"/>
      <c r="C575" s="301"/>
      <c r="D575" s="301"/>
      <c r="E575" s="301"/>
      <c r="F575" s="301"/>
      <c r="G575" s="301"/>
      <c r="H575" s="301"/>
      <c r="I575" s="301"/>
      <c r="J575" s="301"/>
      <c r="K575" s="301"/>
      <c r="L575" s="301"/>
      <c r="M575" s="301"/>
      <c r="N575" s="301"/>
      <c r="O575" s="301"/>
      <c r="P575" s="301"/>
      <c r="Q575" s="301"/>
      <c r="R575" s="301"/>
      <c r="S575" s="301"/>
      <c r="T575" s="301"/>
      <c r="U575" s="301"/>
      <c r="V575" s="301"/>
      <c r="W575" s="301"/>
      <c r="X575" s="301"/>
      <c r="Y575" s="301"/>
      <c r="Z575" s="301"/>
    </row>
    <row r="576">
      <c r="A576" s="301"/>
      <c r="B576" s="301"/>
      <c r="C576" s="301"/>
      <c r="D576" s="301"/>
      <c r="E576" s="301"/>
      <c r="F576" s="301"/>
      <c r="G576" s="301"/>
      <c r="H576" s="301"/>
      <c r="I576" s="301"/>
      <c r="J576" s="301"/>
      <c r="K576" s="301"/>
      <c r="L576" s="301"/>
      <c r="M576" s="301"/>
      <c r="N576" s="301"/>
      <c r="O576" s="301"/>
      <c r="P576" s="301"/>
      <c r="Q576" s="301"/>
      <c r="R576" s="301"/>
      <c r="S576" s="301"/>
      <c r="T576" s="301"/>
      <c r="U576" s="301"/>
      <c r="V576" s="301"/>
      <c r="W576" s="301"/>
      <c r="X576" s="301"/>
      <c r="Y576" s="301"/>
      <c r="Z576" s="301"/>
    </row>
    <row r="577">
      <c r="A577" s="301"/>
      <c r="B577" s="301"/>
      <c r="C577" s="301"/>
      <c r="D577" s="301"/>
      <c r="E577" s="301"/>
      <c r="F577" s="301"/>
      <c r="G577" s="301"/>
      <c r="H577" s="301"/>
      <c r="I577" s="301"/>
      <c r="J577" s="301"/>
      <c r="K577" s="301"/>
      <c r="L577" s="301"/>
      <c r="M577" s="301"/>
      <c r="N577" s="301"/>
      <c r="O577" s="301"/>
      <c r="P577" s="301"/>
      <c r="Q577" s="301"/>
      <c r="R577" s="301"/>
      <c r="S577" s="301"/>
      <c r="T577" s="301"/>
      <c r="U577" s="301"/>
      <c r="V577" s="301"/>
      <c r="W577" s="301"/>
      <c r="X577" s="301"/>
      <c r="Y577" s="301"/>
      <c r="Z577" s="301"/>
    </row>
    <row r="578">
      <c r="A578" s="301"/>
      <c r="B578" s="301"/>
      <c r="C578" s="301"/>
      <c r="D578" s="301"/>
      <c r="E578" s="301"/>
      <c r="F578" s="301"/>
      <c r="G578" s="301"/>
      <c r="H578" s="301"/>
      <c r="I578" s="301"/>
      <c r="J578" s="301"/>
      <c r="K578" s="301"/>
      <c r="L578" s="301"/>
      <c r="M578" s="301"/>
      <c r="N578" s="301"/>
      <c r="O578" s="301"/>
      <c r="P578" s="301"/>
      <c r="Q578" s="301"/>
      <c r="R578" s="301"/>
      <c r="S578" s="301"/>
      <c r="T578" s="301"/>
      <c r="U578" s="301"/>
      <c r="V578" s="301"/>
      <c r="W578" s="301"/>
      <c r="X578" s="301"/>
      <c r="Y578" s="301"/>
      <c r="Z578" s="301"/>
    </row>
    <row r="579">
      <c r="A579" s="301"/>
      <c r="B579" s="301"/>
      <c r="C579" s="301"/>
      <c r="D579" s="301"/>
      <c r="E579" s="301"/>
      <c r="F579" s="301"/>
      <c r="G579" s="301"/>
      <c r="H579" s="301"/>
      <c r="I579" s="301"/>
      <c r="J579" s="301"/>
      <c r="K579" s="301"/>
      <c r="L579" s="301"/>
      <c r="M579" s="301"/>
      <c r="N579" s="301"/>
      <c r="O579" s="301"/>
      <c r="P579" s="301"/>
      <c r="Q579" s="301"/>
      <c r="R579" s="301"/>
      <c r="S579" s="301"/>
      <c r="T579" s="301"/>
      <c r="U579" s="301"/>
      <c r="V579" s="301"/>
      <c r="W579" s="301"/>
      <c r="X579" s="301"/>
      <c r="Y579" s="301"/>
      <c r="Z579" s="301"/>
    </row>
    <row r="580">
      <c r="A580" s="301"/>
      <c r="B580" s="301"/>
      <c r="C580" s="301"/>
      <c r="D580" s="301"/>
      <c r="E580" s="301"/>
      <c r="F580" s="301"/>
      <c r="G580" s="301"/>
      <c r="H580" s="301"/>
      <c r="I580" s="301"/>
      <c r="J580" s="301"/>
      <c r="K580" s="301"/>
      <c r="L580" s="301"/>
      <c r="M580" s="301"/>
      <c r="N580" s="301"/>
      <c r="O580" s="301"/>
      <c r="P580" s="301"/>
      <c r="Q580" s="301"/>
      <c r="R580" s="301"/>
      <c r="S580" s="301"/>
      <c r="T580" s="301"/>
      <c r="U580" s="301"/>
      <c r="V580" s="301"/>
      <c r="W580" s="301"/>
      <c r="X580" s="301"/>
      <c r="Y580" s="301"/>
      <c r="Z580" s="301"/>
    </row>
    <row r="581">
      <c r="A581" s="301"/>
      <c r="B581" s="301"/>
      <c r="C581" s="301"/>
      <c r="D581" s="301"/>
      <c r="E581" s="301"/>
      <c r="F581" s="301"/>
      <c r="G581" s="301"/>
      <c r="H581" s="301"/>
      <c r="I581" s="301"/>
      <c r="J581" s="301"/>
      <c r="K581" s="301"/>
      <c r="L581" s="301"/>
      <c r="M581" s="301"/>
      <c r="N581" s="301"/>
      <c r="O581" s="301"/>
      <c r="P581" s="301"/>
      <c r="Q581" s="301"/>
      <c r="R581" s="301"/>
      <c r="S581" s="301"/>
      <c r="T581" s="301"/>
      <c r="U581" s="301"/>
      <c r="V581" s="301"/>
      <c r="W581" s="301"/>
      <c r="X581" s="301"/>
      <c r="Y581" s="301"/>
      <c r="Z581" s="301"/>
    </row>
    <row r="582">
      <c r="A582" s="301"/>
      <c r="B582" s="301"/>
      <c r="C582" s="301"/>
      <c r="D582" s="301"/>
      <c r="E582" s="301"/>
      <c r="F582" s="301"/>
      <c r="G582" s="301"/>
      <c r="H582" s="301"/>
      <c r="I582" s="301"/>
      <c r="J582" s="301"/>
      <c r="K582" s="301"/>
      <c r="L582" s="301"/>
      <c r="M582" s="301"/>
      <c r="N582" s="301"/>
      <c r="O582" s="301"/>
      <c r="P582" s="301"/>
      <c r="Q582" s="301"/>
      <c r="R582" s="301"/>
      <c r="S582" s="301"/>
      <c r="T582" s="301"/>
      <c r="U582" s="301"/>
      <c r="V582" s="301"/>
      <c r="W582" s="301"/>
      <c r="X582" s="301"/>
      <c r="Y582" s="301"/>
      <c r="Z582" s="301"/>
    </row>
    <row r="583">
      <c r="A583" s="301"/>
      <c r="B583" s="301"/>
      <c r="C583" s="301"/>
      <c r="D583" s="301"/>
      <c r="E583" s="301"/>
      <c r="F583" s="301"/>
      <c r="G583" s="301"/>
      <c r="H583" s="301"/>
      <c r="I583" s="301"/>
      <c r="J583" s="301"/>
      <c r="K583" s="301"/>
      <c r="L583" s="301"/>
      <c r="M583" s="301"/>
      <c r="N583" s="301"/>
      <c r="O583" s="301"/>
      <c r="P583" s="301"/>
      <c r="Q583" s="301"/>
      <c r="R583" s="301"/>
      <c r="S583" s="301"/>
      <c r="T583" s="301"/>
      <c r="U583" s="301"/>
      <c r="V583" s="301"/>
      <c r="W583" s="301"/>
      <c r="X583" s="301"/>
      <c r="Y583" s="301"/>
      <c r="Z583" s="301"/>
    </row>
    <row r="584">
      <c r="A584" s="301"/>
      <c r="B584" s="301"/>
      <c r="C584" s="301"/>
      <c r="D584" s="301"/>
      <c r="E584" s="301"/>
      <c r="F584" s="301"/>
      <c r="G584" s="301"/>
      <c r="H584" s="301"/>
      <c r="I584" s="301"/>
      <c r="J584" s="301"/>
      <c r="K584" s="301"/>
      <c r="L584" s="301"/>
      <c r="M584" s="301"/>
      <c r="N584" s="301"/>
      <c r="O584" s="301"/>
      <c r="P584" s="301"/>
      <c r="Q584" s="301"/>
      <c r="R584" s="301"/>
      <c r="S584" s="301"/>
      <c r="T584" s="301"/>
      <c r="U584" s="301"/>
      <c r="V584" s="301"/>
      <c r="W584" s="301"/>
      <c r="X584" s="301"/>
      <c r="Y584" s="301"/>
      <c r="Z584" s="301"/>
    </row>
    <row r="585">
      <c r="A585" s="301"/>
      <c r="B585" s="301"/>
      <c r="C585" s="301"/>
      <c r="D585" s="301"/>
      <c r="E585" s="301"/>
      <c r="F585" s="301"/>
      <c r="G585" s="301"/>
      <c r="H585" s="301"/>
      <c r="I585" s="301"/>
      <c r="J585" s="301"/>
      <c r="K585" s="301"/>
      <c r="L585" s="301"/>
      <c r="M585" s="301"/>
      <c r="N585" s="301"/>
      <c r="O585" s="301"/>
      <c r="P585" s="301"/>
      <c r="Q585" s="301"/>
      <c r="R585" s="301"/>
      <c r="S585" s="301"/>
      <c r="T585" s="301"/>
      <c r="U585" s="301"/>
      <c r="V585" s="301"/>
      <c r="W585" s="301"/>
      <c r="X585" s="301"/>
      <c r="Y585" s="301"/>
      <c r="Z585" s="301"/>
    </row>
    <row r="586">
      <c r="A586" s="301"/>
      <c r="B586" s="301"/>
      <c r="C586" s="301"/>
      <c r="D586" s="301"/>
      <c r="E586" s="301"/>
      <c r="F586" s="301"/>
      <c r="G586" s="301"/>
      <c r="H586" s="301"/>
      <c r="I586" s="301"/>
      <c r="J586" s="301"/>
      <c r="K586" s="301"/>
      <c r="L586" s="301"/>
      <c r="M586" s="301"/>
      <c r="N586" s="301"/>
      <c r="O586" s="301"/>
      <c r="P586" s="301"/>
      <c r="Q586" s="301"/>
      <c r="R586" s="301"/>
      <c r="S586" s="301"/>
      <c r="T586" s="301"/>
      <c r="U586" s="301"/>
      <c r="V586" s="301"/>
      <c r="W586" s="301"/>
      <c r="X586" s="301"/>
      <c r="Y586" s="301"/>
      <c r="Z586" s="301"/>
    </row>
    <row r="587">
      <c r="A587" s="301"/>
      <c r="B587" s="301"/>
      <c r="C587" s="301"/>
      <c r="D587" s="301"/>
      <c r="E587" s="301"/>
      <c r="F587" s="301"/>
      <c r="G587" s="301"/>
      <c r="H587" s="301"/>
      <c r="I587" s="301"/>
      <c r="J587" s="301"/>
      <c r="K587" s="301"/>
      <c r="L587" s="301"/>
      <c r="M587" s="301"/>
      <c r="N587" s="301"/>
      <c r="O587" s="301"/>
      <c r="P587" s="301"/>
      <c r="Q587" s="301"/>
      <c r="R587" s="301"/>
      <c r="S587" s="301"/>
      <c r="T587" s="301"/>
      <c r="U587" s="301"/>
      <c r="V587" s="301"/>
      <c r="W587" s="301"/>
      <c r="X587" s="301"/>
      <c r="Y587" s="301"/>
      <c r="Z587" s="301"/>
    </row>
    <row r="588">
      <c r="A588" s="301"/>
      <c r="B588" s="301"/>
      <c r="C588" s="301"/>
      <c r="D588" s="301"/>
      <c r="E588" s="301"/>
      <c r="F588" s="301"/>
      <c r="G588" s="301"/>
      <c r="H588" s="301"/>
      <c r="I588" s="301"/>
      <c r="J588" s="301"/>
      <c r="K588" s="301"/>
      <c r="L588" s="301"/>
      <c r="M588" s="301"/>
      <c r="N588" s="301"/>
      <c r="O588" s="301"/>
      <c r="P588" s="301"/>
      <c r="Q588" s="301"/>
      <c r="R588" s="301"/>
      <c r="S588" s="301"/>
      <c r="T588" s="301"/>
      <c r="U588" s="301"/>
      <c r="V588" s="301"/>
      <c r="W588" s="301"/>
      <c r="X588" s="301"/>
      <c r="Y588" s="301"/>
      <c r="Z588" s="301"/>
    </row>
    <row r="589">
      <c r="A589" s="301"/>
      <c r="B589" s="301"/>
      <c r="C589" s="301"/>
      <c r="D589" s="301"/>
      <c r="E589" s="301"/>
      <c r="F589" s="301"/>
      <c r="G589" s="301"/>
      <c r="H589" s="301"/>
      <c r="I589" s="301"/>
      <c r="J589" s="301"/>
      <c r="K589" s="301"/>
      <c r="L589" s="301"/>
      <c r="M589" s="301"/>
      <c r="N589" s="301"/>
      <c r="O589" s="301"/>
      <c r="P589" s="301"/>
      <c r="Q589" s="301"/>
      <c r="R589" s="301"/>
      <c r="S589" s="301"/>
      <c r="T589" s="301"/>
      <c r="U589" s="301"/>
      <c r="V589" s="301"/>
      <c r="W589" s="301"/>
      <c r="X589" s="301"/>
      <c r="Y589" s="301"/>
      <c r="Z589" s="301"/>
    </row>
    <row r="590">
      <c r="A590" s="301"/>
      <c r="B590" s="301"/>
      <c r="C590" s="301"/>
      <c r="D590" s="301"/>
      <c r="E590" s="301"/>
      <c r="F590" s="301"/>
      <c r="G590" s="301"/>
      <c r="H590" s="301"/>
      <c r="I590" s="301"/>
      <c r="J590" s="301"/>
      <c r="K590" s="301"/>
      <c r="L590" s="301"/>
      <c r="M590" s="301"/>
      <c r="N590" s="301"/>
      <c r="O590" s="301"/>
      <c r="P590" s="301"/>
      <c r="Q590" s="301"/>
      <c r="R590" s="301"/>
      <c r="S590" s="301"/>
      <c r="T590" s="301"/>
      <c r="U590" s="301"/>
      <c r="V590" s="301"/>
      <c r="W590" s="301"/>
      <c r="X590" s="301"/>
      <c r="Y590" s="301"/>
      <c r="Z590" s="301"/>
    </row>
    <row r="591">
      <c r="A591" s="301"/>
      <c r="B591" s="301"/>
      <c r="C591" s="301"/>
      <c r="D591" s="301"/>
      <c r="E591" s="301"/>
      <c r="F591" s="301"/>
      <c r="G591" s="301"/>
      <c r="H591" s="301"/>
      <c r="I591" s="301"/>
      <c r="J591" s="301"/>
      <c r="K591" s="301"/>
      <c r="L591" s="301"/>
      <c r="M591" s="301"/>
      <c r="N591" s="301"/>
      <c r="O591" s="301"/>
      <c r="P591" s="301"/>
      <c r="Q591" s="301"/>
      <c r="R591" s="301"/>
      <c r="S591" s="301"/>
      <c r="T591" s="301"/>
      <c r="U591" s="301"/>
      <c r="V591" s="301"/>
      <c r="W591" s="301"/>
      <c r="X591" s="301"/>
      <c r="Y591" s="301"/>
      <c r="Z591" s="301"/>
    </row>
    <row r="592">
      <c r="A592" s="301"/>
      <c r="B592" s="301"/>
      <c r="C592" s="301"/>
      <c r="D592" s="301"/>
      <c r="E592" s="301"/>
      <c r="F592" s="301"/>
      <c r="G592" s="301"/>
      <c r="H592" s="301"/>
      <c r="I592" s="301"/>
      <c r="J592" s="301"/>
      <c r="K592" s="301"/>
      <c r="L592" s="301"/>
      <c r="M592" s="301"/>
      <c r="N592" s="301"/>
      <c r="O592" s="301"/>
      <c r="P592" s="301"/>
      <c r="Q592" s="301"/>
      <c r="R592" s="301"/>
      <c r="S592" s="301"/>
      <c r="T592" s="301"/>
      <c r="U592" s="301"/>
      <c r="V592" s="301"/>
      <c r="W592" s="301"/>
      <c r="X592" s="301"/>
      <c r="Y592" s="301"/>
      <c r="Z592" s="301"/>
    </row>
    <row r="593">
      <c r="A593" s="301"/>
      <c r="B593" s="301"/>
      <c r="C593" s="301"/>
      <c r="D593" s="301"/>
      <c r="E593" s="301"/>
      <c r="F593" s="301"/>
      <c r="G593" s="301"/>
      <c r="H593" s="301"/>
      <c r="I593" s="301"/>
      <c r="J593" s="301"/>
      <c r="K593" s="301"/>
      <c r="L593" s="301"/>
      <c r="M593" s="301"/>
      <c r="N593" s="301"/>
      <c r="O593" s="301"/>
      <c r="P593" s="301"/>
      <c r="Q593" s="301"/>
      <c r="R593" s="301"/>
      <c r="S593" s="301"/>
      <c r="T593" s="301"/>
      <c r="U593" s="301"/>
      <c r="V593" s="301"/>
      <c r="W593" s="301"/>
      <c r="X593" s="301"/>
      <c r="Y593" s="301"/>
      <c r="Z593" s="301"/>
    </row>
    <row r="594">
      <c r="A594" s="301"/>
      <c r="B594" s="301"/>
      <c r="C594" s="301"/>
      <c r="D594" s="301"/>
      <c r="E594" s="301"/>
      <c r="F594" s="301"/>
      <c r="G594" s="301"/>
      <c r="H594" s="301"/>
      <c r="I594" s="301"/>
      <c r="J594" s="301"/>
      <c r="K594" s="301"/>
      <c r="L594" s="301"/>
      <c r="M594" s="301"/>
      <c r="N594" s="301"/>
      <c r="O594" s="301"/>
      <c r="P594" s="301"/>
      <c r="Q594" s="301"/>
      <c r="R594" s="301"/>
      <c r="S594" s="301"/>
      <c r="T594" s="301"/>
      <c r="U594" s="301"/>
      <c r="V594" s="301"/>
      <c r="W594" s="301"/>
      <c r="X594" s="301"/>
      <c r="Y594" s="301"/>
      <c r="Z594" s="301"/>
    </row>
    <row r="595">
      <c r="A595" s="301"/>
      <c r="B595" s="301"/>
      <c r="C595" s="301"/>
      <c r="D595" s="301"/>
      <c r="E595" s="301"/>
      <c r="F595" s="301"/>
      <c r="G595" s="301"/>
      <c r="H595" s="301"/>
      <c r="I595" s="301"/>
      <c r="J595" s="301"/>
      <c r="K595" s="301"/>
      <c r="L595" s="301"/>
      <c r="M595" s="301"/>
      <c r="N595" s="301"/>
      <c r="O595" s="301"/>
      <c r="P595" s="301"/>
      <c r="Q595" s="301"/>
      <c r="R595" s="301"/>
      <c r="S595" s="301"/>
      <c r="T595" s="301"/>
      <c r="U595" s="301"/>
      <c r="V595" s="301"/>
      <c r="W595" s="301"/>
      <c r="X595" s="301"/>
      <c r="Y595" s="301"/>
      <c r="Z595" s="301"/>
    </row>
    <row r="596">
      <c r="A596" s="301"/>
      <c r="B596" s="301"/>
      <c r="C596" s="301"/>
      <c r="D596" s="301"/>
      <c r="E596" s="301"/>
      <c r="F596" s="301"/>
      <c r="G596" s="301"/>
      <c r="H596" s="301"/>
      <c r="I596" s="301"/>
      <c r="J596" s="301"/>
      <c r="K596" s="301"/>
      <c r="L596" s="301"/>
      <c r="M596" s="301"/>
      <c r="N596" s="301"/>
      <c r="O596" s="301"/>
      <c r="P596" s="301"/>
      <c r="Q596" s="301"/>
      <c r="R596" s="301"/>
      <c r="S596" s="301"/>
      <c r="T596" s="301"/>
      <c r="U596" s="301"/>
      <c r="V596" s="301"/>
      <c r="W596" s="301"/>
      <c r="X596" s="301"/>
      <c r="Y596" s="301"/>
      <c r="Z596" s="301"/>
    </row>
    <row r="597">
      <c r="A597" s="301"/>
      <c r="B597" s="301"/>
      <c r="C597" s="301"/>
      <c r="D597" s="301"/>
      <c r="E597" s="301"/>
      <c r="F597" s="301"/>
      <c r="G597" s="301"/>
      <c r="H597" s="301"/>
      <c r="I597" s="301"/>
      <c r="J597" s="301"/>
      <c r="K597" s="301"/>
      <c r="L597" s="301"/>
      <c r="M597" s="301"/>
      <c r="N597" s="301"/>
      <c r="O597" s="301"/>
      <c r="P597" s="301"/>
      <c r="Q597" s="301"/>
      <c r="R597" s="301"/>
      <c r="S597" s="301"/>
      <c r="T597" s="301"/>
      <c r="U597" s="301"/>
      <c r="V597" s="301"/>
      <c r="W597" s="301"/>
      <c r="X597" s="301"/>
      <c r="Y597" s="301"/>
      <c r="Z597" s="301"/>
    </row>
    <row r="598">
      <c r="A598" s="301"/>
      <c r="B598" s="301"/>
      <c r="C598" s="301"/>
      <c r="D598" s="301"/>
      <c r="E598" s="301"/>
      <c r="F598" s="301"/>
      <c r="G598" s="301"/>
      <c r="H598" s="301"/>
      <c r="I598" s="301"/>
      <c r="J598" s="301"/>
      <c r="K598" s="301"/>
      <c r="L598" s="301"/>
      <c r="M598" s="301"/>
      <c r="N598" s="301"/>
      <c r="O598" s="301"/>
      <c r="P598" s="301"/>
      <c r="Q598" s="301"/>
      <c r="R598" s="301"/>
      <c r="S598" s="301"/>
      <c r="T598" s="301"/>
      <c r="U598" s="301"/>
      <c r="V598" s="301"/>
      <c r="W598" s="301"/>
      <c r="X598" s="301"/>
      <c r="Y598" s="301"/>
      <c r="Z598" s="301"/>
    </row>
    <row r="599">
      <c r="A599" s="301"/>
      <c r="B599" s="301"/>
      <c r="C599" s="301"/>
      <c r="D599" s="301"/>
      <c r="E599" s="301"/>
      <c r="F599" s="301"/>
      <c r="G599" s="301"/>
      <c r="H599" s="301"/>
      <c r="I599" s="301"/>
      <c r="J599" s="301"/>
      <c r="K599" s="301"/>
      <c r="L599" s="301"/>
      <c r="M599" s="301"/>
      <c r="N599" s="301"/>
      <c r="O599" s="301"/>
      <c r="P599" s="301"/>
      <c r="Q599" s="301"/>
      <c r="R599" s="301"/>
      <c r="S599" s="301"/>
      <c r="T599" s="301"/>
      <c r="U599" s="301"/>
      <c r="V599" s="301"/>
      <c r="W599" s="301"/>
      <c r="X599" s="301"/>
      <c r="Y599" s="301"/>
      <c r="Z599" s="301"/>
    </row>
    <row r="600">
      <c r="A600" s="301"/>
      <c r="B600" s="301"/>
      <c r="C600" s="301"/>
      <c r="D600" s="301"/>
      <c r="E600" s="301"/>
      <c r="F600" s="301"/>
      <c r="G600" s="301"/>
      <c r="H600" s="301"/>
      <c r="I600" s="301"/>
      <c r="J600" s="301"/>
      <c r="K600" s="301"/>
      <c r="L600" s="301"/>
      <c r="M600" s="301"/>
      <c r="N600" s="301"/>
      <c r="O600" s="301"/>
      <c r="P600" s="301"/>
      <c r="Q600" s="301"/>
      <c r="R600" s="301"/>
      <c r="S600" s="301"/>
      <c r="T600" s="301"/>
      <c r="U600" s="301"/>
      <c r="V600" s="301"/>
      <c r="W600" s="301"/>
      <c r="X600" s="301"/>
      <c r="Y600" s="301"/>
      <c r="Z600" s="301"/>
    </row>
    <row r="601">
      <c r="A601" s="301"/>
      <c r="B601" s="301"/>
      <c r="C601" s="301"/>
      <c r="D601" s="301"/>
      <c r="E601" s="301"/>
      <c r="F601" s="301"/>
      <c r="G601" s="301"/>
      <c r="H601" s="301"/>
      <c r="I601" s="301"/>
      <c r="J601" s="301"/>
      <c r="K601" s="301"/>
      <c r="L601" s="301"/>
      <c r="M601" s="301"/>
      <c r="N601" s="301"/>
      <c r="O601" s="301"/>
      <c r="P601" s="301"/>
      <c r="Q601" s="301"/>
      <c r="R601" s="301"/>
      <c r="S601" s="301"/>
      <c r="T601" s="301"/>
      <c r="U601" s="301"/>
      <c r="V601" s="301"/>
      <c r="W601" s="301"/>
      <c r="X601" s="301"/>
      <c r="Y601" s="301"/>
      <c r="Z601" s="301"/>
    </row>
    <row r="602">
      <c r="A602" s="301"/>
      <c r="B602" s="301"/>
      <c r="C602" s="301"/>
      <c r="D602" s="301"/>
      <c r="E602" s="301"/>
      <c r="F602" s="301"/>
      <c r="G602" s="301"/>
      <c r="H602" s="301"/>
      <c r="I602" s="301"/>
      <c r="J602" s="301"/>
      <c r="K602" s="301"/>
      <c r="L602" s="301"/>
      <c r="M602" s="301"/>
      <c r="N602" s="301"/>
      <c r="O602" s="301"/>
      <c r="P602" s="301"/>
      <c r="Q602" s="301"/>
      <c r="R602" s="301"/>
      <c r="S602" s="301"/>
      <c r="T602" s="301"/>
      <c r="U602" s="301"/>
      <c r="V602" s="301"/>
      <c r="W602" s="301"/>
      <c r="X602" s="301"/>
      <c r="Y602" s="301"/>
      <c r="Z602" s="301"/>
    </row>
    <row r="603">
      <c r="A603" s="301"/>
      <c r="B603" s="301"/>
      <c r="C603" s="301"/>
      <c r="D603" s="301"/>
      <c r="E603" s="301"/>
      <c r="F603" s="301"/>
      <c r="G603" s="301"/>
      <c r="H603" s="301"/>
      <c r="I603" s="301"/>
      <c r="J603" s="301"/>
      <c r="K603" s="301"/>
      <c r="L603" s="301"/>
      <c r="M603" s="301"/>
      <c r="N603" s="301"/>
      <c r="O603" s="301"/>
      <c r="P603" s="301"/>
      <c r="Q603" s="301"/>
      <c r="R603" s="301"/>
      <c r="S603" s="301"/>
      <c r="T603" s="301"/>
      <c r="U603" s="301"/>
      <c r="V603" s="301"/>
      <c r="W603" s="301"/>
      <c r="X603" s="301"/>
      <c r="Y603" s="301"/>
      <c r="Z603" s="301"/>
    </row>
    <row r="604">
      <c r="A604" s="301"/>
      <c r="B604" s="301"/>
      <c r="C604" s="301"/>
      <c r="D604" s="301"/>
      <c r="E604" s="301"/>
      <c r="F604" s="301"/>
      <c r="G604" s="301"/>
      <c r="H604" s="301"/>
      <c r="I604" s="301"/>
      <c r="J604" s="301"/>
      <c r="K604" s="301"/>
      <c r="L604" s="301"/>
      <c r="M604" s="301"/>
      <c r="N604" s="301"/>
      <c r="O604" s="301"/>
      <c r="P604" s="301"/>
      <c r="Q604" s="301"/>
      <c r="R604" s="301"/>
      <c r="S604" s="301"/>
      <c r="T604" s="301"/>
      <c r="U604" s="301"/>
      <c r="V604" s="301"/>
      <c r="W604" s="301"/>
      <c r="X604" s="301"/>
      <c r="Y604" s="301"/>
      <c r="Z604" s="301"/>
    </row>
    <row r="605">
      <c r="A605" s="301"/>
      <c r="B605" s="301"/>
      <c r="C605" s="301"/>
      <c r="D605" s="301"/>
      <c r="E605" s="301"/>
      <c r="F605" s="301"/>
      <c r="G605" s="301"/>
      <c r="H605" s="301"/>
      <c r="I605" s="301"/>
      <c r="J605" s="301"/>
      <c r="K605" s="301"/>
      <c r="L605" s="301"/>
      <c r="M605" s="301"/>
      <c r="N605" s="301"/>
      <c r="O605" s="301"/>
      <c r="P605" s="301"/>
      <c r="Q605" s="301"/>
      <c r="R605" s="301"/>
      <c r="S605" s="301"/>
      <c r="T605" s="301"/>
      <c r="U605" s="301"/>
      <c r="V605" s="301"/>
      <c r="W605" s="301"/>
      <c r="X605" s="301"/>
      <c r="Y605" s="301"/>
      <c r="Z605" s="301"/>
    </row>
    <row r="606">
      <c r="A606" s="301"/>
      <c r="B606" s="301"/>
      <c r="C606" s="301"/>
      <c r="D606" s="301"/>
      <c r="E606" s="301"/>
      <c r="F606" s="301"/>
      <c r="G606" s="301"/>
      <c r="H606" s="301"/>
      <c r="I606" s="301"/>
      <c r="J606" s="301"/>
      <c r="K606" s="301"/>
      <c r="L606" s="301"/>
      <c r="M606" s="301"/>
      <c r="N606" s="301"/>
      <c r="O606" s="301"/>
      <c r="P606" s="301"/>
      <c r="Q606" s="301"/>
      <c r="R606" s="301"/>
      <c r="S606" s="301"/>
      <c r="T606" s="301"/>
      <c r="U606" s="301"/>
      <c r="V606" s="301"/>
      <c r="W606" s="301"/>
      <c r="X606" s="301"/>
      <c r="Y606" s="301"/>
      <c r="Z606" s="301"/>
    </row>
    <row r="607">
      <c r="A607" s="301"/>
      <c r="B607" s="301"/>
      <c r="C607" s="301"/>
      <c r="D607" s="301"/>
      <c r="E607" s="301"/>
      <c r="F607" s="301"/>
      <c r="G607" s="301"/>
      <c r="H607" s="301"/>
      <c r="I607" s="301"/>
      <c r="J607" s="301"/>
      <c r="K607" s="301"/>
      <c r="L607" s="301"/>
      <c r="M607" s="301"/>
      <c r="N607" s="301"/>
      <c r="O607" s="301"/>
      <c r="P607" s="301"/>
      <c r="Q607" s="301"/>
      <c r="R607" s="301"/>
      <c r="S607" s="301"/>
      <c r="T607" s="301"/>
      <c r="U607" s="301"/>
      <c r="V607" s="301"/>
      <c r="W607" s="301"/>
      <c r="X607" s="301"/>
      <c r="Y607" s="301"/>
      <c r="Z607" s="301"/>
    </row>
    <row r="608">
      <c r="A608" s="301"/>
      <c r="B608" s="301"/>
      <c r="C608" s="301"/>
      <c r="D608" s="301"/>
      <c r="E608" s="301"/>
      <c r="F608" s="301"/>
      <c r="G608" s="301"/>
      <c r="H608" s="301"/>
      <c r="I608" s="301"/>
      <c r="J608" s="301"/>
      <c r="K608" s="301"/>
      <c r="L608" s="301"/>
      <c r="M608" s="301"/>
      <c r="N608" s="301"/>
      <c r="O608" s="301"/>
      <c r="P608" s="301"/>
      <c r="Q608" s="301"/>
      <c r="R608" s="301"/>
      <c r="S608" s="301"/>
      <c r="T608" s="301"/>
      <c r="U608" s="301"/>
      <c r="V608" s="301"/>
      <c r="W608" s="301"/>
      <c r="X608" s="301"/>
      <c r="Y608" s="301"/>
      <c r="Z608" s="301"/>
    </row>
    <row r="609">
      <c r="A609" s="301"/>
      <c r="B609" s="301"/>
      <c r="C609" s="301"/>
      <c r="D609" s="301"/>
      <c r="E609" s="301"/>
      <c r="F609" s="301"/>
      <c r="G609" s="301"/>
      <c r="H609" s="301"/>
      <c r="I609" s="301"/>
      <c r="J609" s="301"/>
      <c r="K609" s="301"/>
      <c r="L609" s="301"/>
      <c r="M609" s="301"/>
      <c r="N609" s="301"/>
      <c r="O609" s="301"/>
      <c r="P609" s="301"/>
      <c r="Q609" s="301"/>
      <c r="R609" s="301"/>
      <c r="S609" s="301"/>
      <c r="T609" s="301"/>
      <c r="U609" s="301"/>
      <c r="V609" s="301"/>
      <c r="W609" s="301"/>
      <c r="X609" s="301"/>
      <c r="Y609" s="301"/>
      <c r="Z609" s="301"/>
    </row>
    <row r="610">
      <c r="A610" s="301"/>
      <c r="B610" s="301"/>
      <c r="C610" s="301"/>
      <c r="D610" s="301"/>
      <c r="E610" s="301"/>
      <c r="F610" s="301"/>
      <c r="G610" s="301"/>
      <c r="H610" s="301"/>
      <c r="I610" s="301"/>
      <c r="J610" s="301"/>
      <c r="K610" s="301"/>
      <c r="L610" s="301"/>
      <c r="M610" s="301"/>
      <c r="N610" s="301"/>
      <c r="O610" s="301"/>
      <c r="P610" s="301"/>
      <c r="Q610" s="301"/>
      <c r="R610" s="301"/>
      <c r="S610" s="301"/>
      <c r="T610" s="301"/>
      <c r="U610" s="301"/>
      <c r="V610" s="301"/>
      <c r="W610" s="301"/>
      <c r="X610" s="301"/>
      <c r="Y610" s="301"/>
      <c r="Z610" s="301"/>
    </row>
    <row r="611">
      <c r="A611" s="301"/>
      <c r="B611" s="301"/>
      <c r="C611" s="301"/>
      <c r="D611" s="301"/>
      <c r="E611" s="301"/>
      <c r="F611" s="301"/>
      <c r="G611" s="301"/>
      <c r="H611" s="301"/>
      <c r="I611" s="301"/>
      <c r="J611" s="301"/>
      <c r="K611" s="301"/>
      <c r="L611" s="301"/>
      <c r="M611" s="301"/>
      <c r="N611" s="301"/>
      <c r="O611" s="301"/>
      <c r="P611" s="301"/>
      <c r="Q611" s="301"/>
      <c r="R611" s="301"/>
      <c r="S611" s="301"/>
      <c r="T611" s="301"/>
      <c r="U611" s="301"/>
      <c r="V611" s="301"/>
      <c r="W611" s="301"/>
      <c r="X611" s="301"/>
      <c r="Y611" s="301"/>
      <c r="Z611" s="301"/>
    </row>
    <row r="612">
      <c r="A612" s="301"/>
      <c r="B612" s="301"/>
      <c r="C612" s="301"/>
      <c r="D612" s="301"/>
      <c r="E612" s="301"/>
      <c r="F612" s="301"/>
      <c r="G612" s="301"/>
      <c r="H612" s="301"/>
      <c r="I612" s="301"/>
      <c r="J612" s="301"/>
      <c r="K612" s="301"/>
      <c r="L612" s="301"/>
      <c r="M612" s="301"/>
      <c r="N612" s="301"/>
      <c r="O612" s="301"/>
      <c r="P612" s="301"/>
      <c r="Q612" s="301"/>
      <c r="R612" s="301"/>
      <c r="S612" s="301"/>
      <c r="T612" s="301"/>
      <c r="U612" s="301"/>
      <c r="V612" s="301"/>
      <c r="W612" s="301"/>
      <c r="X612" s="301"/>
      <c r="Y612" s="301"/>
      <c r="Z612" s="301"/>
    </row>
    <row r="613">
      <c r="A613" s="301"/>
      <c r="B613" s="301"/>
      <c r="C613" s="301"/>
      <c r="D613" s="301"/>
      <c r="E613" s="301"/>
      <c r="F613" s="301"/>
      <c r="G613" s="301"/>
      <c r="H613" s="301"/>
      <c r="I613" s="301"/>
      <c r="J613" s="301"/>
      <c r="K613" s="301"/>
      <c r="L613" s="301"/>
      <c r="M613" s="301"/>
      <c r="N613" s="301"/>
      <c r="O613" s="301"/>
      <c r="P613" s="301"/>
      <c r="Q613" s="301"/>
      <c r="R613" s="301"/>
      <c r="S613" s="301"/>
      <c r="T613" s="301"/>
      <c r="U613" s="301"/>
      <c r="V613" s="301"/>
      <c r="W613" s="301"/>
      <c r="X613" s="301"/>
      <c r="Y613" s="301"/>
      <c r="Z613" s="301"/>
    </row>
    <row r="614">
      <c r="A614" s="301"/>
      <c r="B614" s="301"/>
      <c r="C614" s="301"/>
      <c r="D614" s="301"/>
      <c r="E614" s="301"/>
      <c r="F614" s="301"/>
      <c r="G614" s="301"/>
      <c r="H614" s="301"/>
      <c r="I614" s="301"/>
      <c r="J614" s="301"/>
      <c r="K614" s="301"/>
      <c r="L614" s="301"/>
      <c r="M614" s="301"/>
      <c r="N614" s="301"/>
      <c r="O614" s="301"/>
      <c r="P614" s="301"/>
      <c r="Q614" s="301"/>
      <c r="R614" s="301"/>
      <c r="S614" s="301"/>
      <c r="T614" s="301"/>
      <c r="U614" s="301"/>
      <c r="V614" s="301"/>
      <c r="W614" s="301"/>
      <c r="X614" s="301"/>
      <c r="Y614" s="301"/>
      <c r="Z614" s="301"/>
    </row>
    <row r="615">
      <c r="A615" s="301"/>
      <c r="B615" s="301"/>
      <c r="C615" s="301"/>
      <c r="D615" s="301"/>
      <c r="E615" s="301"/>
      <c r="F615" s="301"/>
      <c r="G615" s="301"/>
      <c r="H615" s="301"/>
      <c r="I615" s="301"/>
      <c r="J615" s="301"/>
      <c r="K615" s="301"/>
      <c r="L615" s="301"/>
      <c r="M615" s="301"/>
      <c r="N615" s="301"/>
      <c r="O615" s="301"/>
      <c r="P615" s="301"/>
      <c r="Q615" s="301"/>
      <c r="R615" s="301"/>
      <c r="S615" s="301"/>
      <c r="T615" s="301"/>
      <c r="U615" s="301"/>
      <c r="V615" s="301"/>
      <c r="W615" s="301"/>
      <c r="X615" s="301"/>
      <c r="Y615" s="301"/>
      <c r="Z615" s="301"/>
    </row>
    <row r="616">
      <c r="A616" s="301"/>
      <c r="B616" s="301"/>
      <c r="C616" s="301"/>
      <c r="D616" s="301"/>
      <c r="E616" s="301"/>
      <c r="F616" s="301"/>
      <c r="G616" s="301"/>
      <c r="H616" s="301"/>
      <c r="I616" s="301"/>
      <c r="J616" s="301"/>
      <c r="K616" s="301"/>
      <c r="L616" s="301"/>
      <c r="M616" s="301"/>
      <c r="N616" s="301"/>
      <c r="O616" s="301"/>
      <c r="P616" s="301"/>
      <c r="Q616" s="301"/>
      <c r="R616" s="301"/>
      <c r="S616" s="301"/>
      <c r="T616" s="301"/>
      <c r="U616" s="301"/>
      <c r="V616" s="301"/>
      <c r="W616" s="301"/>
      <c r="X616" s="301"/>
      <c r="Y616" s="301"/>
      <c r="Z616" s="301"/>
    </row>
    <row r="617">
      <c r="A617" s="301"/>
      <c r="B617" s="301"/>
      <c r="C617" s="301"/>
      <c r="D617" s="301"/>
      <c r="E617" s="301"/>
      <c r="F617" s="301"/>
      <c r="G617" s="301"/>
      <c r="H617" s="301"/>
      <c r="I617" s="301"/>
      <c r="J617" s="301"/>
      <c r="K617" s="301"/>
      <c r="L617" s="301"/>
      <c r="M617" s="301"/>
      <c r="N617" s="301"/>
      <c r="O617" s="301"/>
      <c r="P617" s="301"/>
      <c r="Q617" s="301"/>
      <c r="R617" s="301"/>
      <c r="S617" s="301"/>
      <c r="T617" s="301"/>
      <c r="U617" s="301"/>
      <c r="V617" s="301"/>
      <c r="W617" s="301"/>
      <c r="X617" s="301"/>
      <c r="Y617" s="301"/>
      <c r="Z617" s="301"/>
    </row>
    <row r="618">
      <c r="A618" s="301"/>
      <c r="B618" s="301"/>
      <c r="C618" s="301"/>
      <c r="D618" s="301"/>
      <c r="E618" s="301"/>
      <c r="F618" s="301"/>
      <c r="G618" s="301"/>
      <c r="H618" s="301"/>
      <c r="I618" s="301"/>
      <c r="J618" s="301"/>
      <c r="K618" s="301"/>
      <c r="L618" s="301"/>
      <c r="M618" s="301"/>
      <c r="N618" s="301"/>
      <c r="O618" s="301"/>
      <c r="P618" s="301"/>
      <c r="Q618" s="301"/>
      <c r="R618" s="301"/>
      <c r="S618" s="301"/>
      <c r="T618" s="301"/>
      <c r="U618" s="301"/>
      <c r="V618" s="301"/>
      <c r="W618" s="301"/>
      <c r="X618" s="301"/>
      <c r="Y618" s="301"/>
      <c r="Z618" s="301"/>
    </row>
    <row r="619">
      <c r="A619" s="301"/>
      <c r="B619" s="301"/>
      <c r="C619" s="301"/>
      <c r="D619" s="301"/>
      <c r="E619" s="301"/>
      <c r="F619" s="301"/>
      <c r="G619" s="301"/>
      <c r="H619" s="301"/>
      <c r="I619" s="301"/>
      <c r="J619" s="301"/>
      <c r="K619" s="301"/>
      <c r="L619" s="301"/>
      <c r="M619" s="301"/>
      <c r="N619" s="301"/>
      <c r="O619" s="301"/>
      <c r="P619" s="301"/>
      <c r="Q619" s="301"/>
      <c r="R619" s="301"/>
      <c r="S619" s="301"/>
      <c r="T619" s="301"/>
      <c r="U619" s="301"/>
      <c r="V619" s="301"/>
      <c r="W619" s="301"/>
      <c r="X619" s="301"/>
      <c r="Y619" s="301"/>
      <c r="Z619" s="301"/>
    </row>
    <row r="620">
      <c r="A620" s="301"/>
      <c r="B620" s="301"/>
      <c r="C620" s="301"/>
      <c r="D620" s="301"/>
      <c r="E620" s="301"/>
      <c r="F620" s="301"/>
      <c r="G620" s="301"/>
      <c r="H620" s="301"/>
      <c r="I620" s="301"/>
      <c r="J620" s="301"/>
      <c r="K620" s="301"/>
      <c r="L620" s="301"/>
      <c r="M620" s="301"/>
      <c r="N620" s="301"/>
      <c r="O620" s="301"/>
      <c r="P620" s="301"/>
      <c r="Q620" s="301"/>
      <c r="R620" s="301"/>
      <c r="S620" s="301"/>
      <c r="T620" s="301"/>
      <c r="U620" s="301"/>
      <c r="V620" s="301"/>
      <c r="W620" s="301"/>
      <c r="X620" s="301"/>
      <c r="Y620" s="301"/>
      <c r="Z620" s="301"/>
    </row>
    <row r="621">
      <c r="A621" s="301"/>
      <c r="B621" s="301"/>
      <c r="C621" s="301"/>
      <c r="D621" s="301"/>
      <c r="E621" s="301"/>
      <c r="F621" s="301"/>
      <c r="G621" s="301"/>
      <c r="H621" s="301"/>
      <c r="I621" s="301"/>
      <c r="J621" s="301"/>
      <c r="K621" s="301"/>
      <c r="L621" s="301"/>
      <c r="M621" s="301"/>
      <c r="N621" s="301"/>
      <c r="O621" s="301"/>
      <c r="P621" s="301"/>
      <c r="Q621" s="301"/>
      <c r="R621" s="301"/>
      <c r="S621" s="301"/>
      <c r="T621" s="301"/>
      <c r="U621" s="301"/>
      <c r="V621" s="301"/>
      <c r="W621" s="301"/>
      <c r="X621" s="301"/>
      <c r="Y621" s="301"/>
      <c r="Z621" s="301"/>
    </row>
    <row r="622">
      <c r="A622" s="301"/>
      <c r="B622" s="301"/>
      <c r="C622" s="301"/>
      <c r="D622" s="301"/>
      <c r="E622" s="301"/>
      <c r="F622" s="301"/>
      <c r="G622" s="301"/>
      <c r="H622" s="301"/>
      <c r="I622" s="301"/>
      <c r="J622" s="301"/>
      <c r="K622" s="301"/>
      <c r="L622" s="301"/>
      <c r="M622" s="301"/>
      <c r="N622" s="301"/>
      <c r="O622" s="301"/>
      <c r="P622" s="301"/>
      <c r="Q622" s="301"/>
      <c r="R622" s="301"/>
      <c r="S622" s="301"/>
      <c r="T622" s="301"/>
      <c r="U622" s="301"/>
      <c r="V622" s="301"/>
      <c r="W622" s="301"/>
      <c r="X622" s="301"/>
      <c r="Y622" s="301"/>
      <c r="Z622" s="301"/>
    </row>
    <row r="623">
      <c r="A623" s="301"/>
      <c r="B623" s="301"/>
      <c r="C623" s="301"/>
      <c r="D623" s="301"/>
      <c r="E623" s="301"/>
      <c r="F623" s="301"/>
      <c r="G623" s="301"/>
      <c r="H623" s="301"/>
      <c r="I623" s="301"/>
      <c r="J623" s="301"/>
      <c r="K623" s="301"/>
      <c r="L623" s="301"/>
      <c r="M623" s="301"/>
      <c r="N623" s="301"/>
      <c r="O623" s="301"/>
      <c r="P623" s="301"/>
      <c r="Q623" s="301"/>
      <c r="R623" s="301"/>
      <c r="S623" s="301"/>
      <c r="T623" s="301"/>
      <c r="U623" s="301"/>
      <c r="V623" s="301"/>
      <c r="W623" s="301"/>
      <c r="X623" s="301"/>
      <c r="Y623" s="301"/>
      <c r="Z623" s="301"/>
    </row>
    <row r="624">
      <c r="A624" s="301"/>
      <c r="B624" s="301"/>
      <c r="C624" s="301"/>
      <c r="D624" s="301"/>
      <c r="E624" s="301"/>
      <c r="F624" s="301"/>
      <c r="G624" s="301"/>
      <c r="H624" s="301"/>
      <c r="I624" s="301"/>
      <c r="J624" s="301"/>
      <c r="K624" s="301"/>
      <c r="L624" s="301"/>
      <c r="M624" s="301"/>
      <c r="N624" s="301"/>
      <c r="O624" s="301"/>
      <c r="P624" s="301"/>
      <c r="Q624" s="301"/>
      <c r="R624" s="301"/>
      <c r="S624" s="301"/>
      <c r="T624" s="301"/>
      <c r="U624" s="301"/>
      <c r="V624" s="301"/>
      <c r="W624" s="301"/>
      <c r="X624" s="301"/>
      <c r="Y624" s="301"/>
      <c r="Z624" s="301"/>
    </row>
    <row r="625">
      <c r="A625" s="301"/>
      <c r="B625" s="301"/>
      <c r="C625" s="301"/>
      <c r="D625" s="301"/>
      <c r="E625" s="301"/>
      <c r="F625" s="301"/>
      <c r="G625" s="301"/>
      <c r="H625" s="301"/>
      <c r="I625" s="301"/>
      <c r="J625" s="301"/>
      <c r="K625" s="301"/>
      <c r="L625" s="301"/>
      <c r="M625" s="301"/>
      <c r="N625" s="301"/>
      <c r="O625" s="301"/>
      <c r="P625" s="301"/>
      <c r="Q625" s="301"/>
      <c r="R625" s="301"/>
      <c r="S625" s="301"/>
      <c r="T625" s="301"/>
      <c r="U625" s="301"/>
      <c r="V625" s="301"/>
      <c r="W625" s="301"/>
      <c r="X625" s="301"/>
      <c r="Y625" s="301"/>
      <c r="Z625" s="301"/>
    </row>
    <row r="626">
      <c r="A626" s="301"/>
      <c r="B626" s="301"/>
      <c r="C626" s="301"/>
      <c r="D626" s="301"/>
      <c r="E626" s="301"/>
      <c r="F626" s="301"/>
      <c r="G626" s="301"/>
      <c r="H626" s="301"/>
      <c r="I626" s="301"/>
      <c r="J626" s="301"/>
      <c r="K626" s="301"/>
      <c r="L626" s="301"/>
      <c r="M626" s="301"/>
      <c r="N626" s="301"/>
      <c r="O626" s="301"/>
      <c r="P626" s="301"/>
      <c r="Q626" s="301"/>
      <c r="R626" s="301"/>
      <c r="S626" s="301"/>
      <c r="T626" s="301"/>
      <c r="U626" s="301"/>
      <c r="V626" s="301"/>
      <c r="W626" s="301"/>
      <c r="X626" s="301"/>
      <c r="Y626" s="301"/>
      <c r="Z626" s="301"/>
    </row>
    <row r="627">
      <c r="A627" s="301"/>
      <c r="B627" s="301"/>
      <c r="C627" s="301"/>
      <c r="D627" s="301"/>
      <c r="E627" s="301"/>
      <c r="F627" s="301"/>
      <c r="G627" s="301"/>
      <c r="H627" s="301"/>
      <c r="I627" s="301"/>
      <c r="J627" s="301"/>
      <c r="K627" s="301"/>
      <c r="L627" s="301"/>
      <c r="M627" s="301"/>
      <c r="N627" s="301"/>
      <c r="O627" s="301"/>
      <c r="P627" s="301"/>
      <c r="Q627" s="301"/>
      <c r="R627" s="301"/>
      <c r="S627" s="301"/>
      <c r="T627" s="301"/>
      <c r="U627" s="301"/>
      <c r="V627" s="301"/>
      <c r="W627" s="301"/>
      <c r="X627" s="301"/>
      <c r="Y627" s="301"/>
      <c r="Z627" s="301"/>
    </row>
    <row r="628">
      <c r="A628" s="301"/>
      <c r="B628" s="301"/>
      <c r="C628" s="301"/>
      <c r="D628" s="301"/>
      <c r="E628" s="301"/>
      <c r="F628" s="301"/>
      <c r="G628" s="301"/>
      <c r="H628" s="301"/>
      <c r="I628" s="301"/>
      <c r="J628" s="301"/>
      <c r="K628" s="301"/>
      <c r="L628" s="301"/>
      <c r="M628" s="301"/>
      <c r="N628" s="301"/>
      <c r="O628" s="301"/>
      <c r="P628" s="301"/>
      <c r="Q628" s="301"/>
      <c r="R628" s="301"/>
      <c r="S628" s="301"/>
      <c r="T628" s="301"/>
      <c r="U628" s="301"/>
      <c r="V628" s="301"/>
      <c r="W628" s="301"/>
      <c r="X628" s="301"/>
      <c r="Y628" s="301"/>
      <c r="Z628" s="301"/>
    </row>
    <row r="629">
      <c r="A629" s="301"/>
      <c r="B629" s="301"/>
      <c r="C629" s="301"/>
      <c r="D629" s="301"/>
      <c r="E629" s="301"/>
      <c r="F629" s="301"/>
      <c r="G629" s="301"/>
      <c r="H629" s="301"/>
      <c r="I629" s="301"/>
      <c r="J629" s="301"/>
      <c r="K629" s="301"/>
      <c r="L629" s="301"/>
      <c r="M629" s="301"/>
      <c r="N629" s="301"/>
      <c r="O629" s="301"/>
      <c r="P629" s="301"/>
      <c r="Q629" s="301"/>
      <c r="R629" s="301"/>
      <c r="S629" s="301"/>
      <c r="T629" s="301"/>
      <c r="U629" s="301"/>
      <c r="V629" s="301"/>
      <c r="W629" s="301"/>
      <c r="X629" s="301"/>
      <c r="Y629" s="301"/>
      <c r="Z629" s="301"/>
    </row>
    <row r="630">
      <c r="A630" s="301"/>
      <c r="B630" s="301"/>
      <c r="C630" s="301"/>
      <c r="D630" s="301"/>
      <c r="E630" s="301"/>
      <c r="F630" s="301"/>
      <c r="G630" s="301"/>
      <c r="H630" s="301"/>
      <c r="I630" s="301"/>
      <c r="J630" s="301"/>
      <c r="K630" s="301"/>
      <c r="L630" s="301"/>
      <c r="M630" s="301"/>
      <c r="N630" s="301"/>
      <c r="O630" s="301"/>
      <c r="P630" s="301"/>
      <c r="Q630" s="301"/>
      <c r="R630" s="301"/>
      <c r="S630" s="301"/>
      <c r="T630" s="301"/>
      <c r="U630" s="301"/>
      <c r="V630" s="301"/>
      <c r="W630" s="301"/>
      <c r="X630" s="301"/>
      <c r="Y630" s="301"/>
      <c r="Z630" s="301"/>
    </row>
    <row r="631">
      <c r="A631" s="301"/>
      <c r="B631" s="301"/>
      <c r="C631" s="301"/>
      <c r="D631" s="301"/>
      <c r="E631" s="301"/>
      <c r="F631" s="301"/>
      <c r="G631" s="301"/>
      <c r="H631" s="301"/>
      <c r="I631" s="301"/>
      <c r="J631" s="301"/>
      <c r="K631" s="301"/>
      <c r="L631" s="301"/>
      <c r="M631" s="301"/>
      <c r="N631" s="301"/>
      <c r="O631" s="301"/>
      <c r="P631" s="301"/>
      <c r="Q631" s="301"/>
      <c r="R631" s="301"/>
      <c r="S631" s="301"/>
      <c r="T631" s="301"/>
      <c r="U631" s="301"/>
      <c r="V631" s="301"/>
      <c r="W631" s="301"/>
      <c r="X631" s="301"/>
      <c r="Y631" s="301"/>
      <c r="Z631" s="301"/>
    </row>
    <row r="632">
      <c r="A632" s="301"/>
      <c r="B632" s="301"/>
      <c r="C632" s="301"/>
      <c r="D632" s="301"/>
      <c r="E632" s="301"/>
      <c r="F632" s="301"/>
      <c r="G632" s="301"/>
      <c r="H632" s="301"/>
      <c r="I632" s="301"/>
      <c r="J632" s="301"/>
      <c r="K632" s="301"/>
      <c r="L632" s="301"/>
      <c r="M632" s="301"/>
      <c r="N632" s="301"/>
      <c r="O632" s="301"/>
      <c r="P632" s="301"/>
      <c r="Q632" s="301"/>
      <c r="R632" s="301"/>
      <c r="S632" s="301"/>
      <c r="T632" s="301"/>
      <c r="U632" s="301"/>
      <c r="V632" s="301"/>
      <c r="W632" s="301"/>
      <c r="X632" s="301"/>
      <c r="Y632" s="301"/>
      <c r="Z632" s="301"/>
    </row>
    <row r="633">
      <c r="A633" s="301"/>
      <c r="B633" s="301"/>
      <c r="C633" s="301"/>
      <c r="D633" s="301"/>
      <c r="E633" s="301"/>
      <c r="F633" s="301"/>
      <c r="G633" s="301"/>
      <c r="H633" s="301"/>
      <c r="I633" s="301"/>
      <c r="J633" s="301"/>
      <c r="K633" s="301"/>
      <c r="L633" s="301"/>
      <c r="M633" s="301"/>
      <c r="N633" s="301"/>
      <c r="O633" s="301"/>
      <c r="P633" s="301"/>
      <c r="Q633" s="301"/>
      <c r="R633" s="301"/>
      <c r="S633" s="301"/>
      <c r="T633" s="301"/>
      <c r="U633" s="301"/>
      <c r="V633" s="301"/>
      <c r="W633" s="301"/>
      <c r="X633" s="301"/>
      <c r="Y633" s="301"/>
      <c r="Z633" s="301"/>
    </row>
    <row r="634">
      <c r="A634" s="301"/>
      <c r="B634" s="301"/>
      <c r="C634" s="301"/>
      <c r="D634" s="301"/>
      <c r="E634" s="301"/>
      <c r="F634" s="301"/>
      <c r="G634" s="301"/>
      <c r="H634" s="301"/>
      <c r="I634" s="301"/>
      <c r="J634" s="301"/>
      <c r="K634" s="301"/>
      <c r="L634" s="301"/>
      <c r="M634" s="301"/>
      <c r="N634" s="301"/>
      <c r="O634" s="301"/>
      <c r="P634" s="301"/>
      <c r="Q634" s="301"/>
      <c r="R634" s="301"/>
      <c r="S634" s="301"/>
      <c r="T634" s="301"/>
      <c r="U634" s="301"/>
      <c r="V634" s="301"/>
      <c r="W634" s="301"/>
      <c r="X634" s="301"/>
      <c r="Y634" s="301"/>
      <c r="Z634" s="301"/>
    </row>
    <row r="635">
      <c r="A635" s="301"/>
      <c r="B635" s="301"/>
      <c r="C635" s="301"/>
      <c r="D635" s="301"/>
      <c r="E635" s="301"/>
      <c r="F635" s="301"/>
      <c r="G635" s="301"/>
      <c r="H635" s="301"/>
      <c r="I635" s="301"/>
      <c r="J635" s="301"/>
      <c r="K635" s="301"/>
      <c r="L635" s="301"/>
      <c r="M635" s="301"/>
      <c r="N635" s="301"/>
      <c r="O635" s="301"/>
      <c r="P635" s="301"/>
      <c r="Q635" s="301"/>
      <c r="R635" s="301"/>
      <c r="S635" s="301"/>
      <c r="T635" s="301"/>
      <c r="U635" s="301"/>
      <c r="V635" s="301"/>
      <c r="W635" s="301"/>
      <c r="X635" s="301"/>
      <c r="Y635" s="301"/>
      <c r="Z635" s="301"/>
    </row>
    <row r="636">
      <c r="A636" s="301"/>
      <c r="B636" s="301"/>
      <c r="C636" s="301"/>
      <c r="D636" s="301"/>
      <c r="E636" s="301"/>
      <c r="F636" s="301"/>
      <c r="G636" s="301"/>
      <c r="H636" s="301"/>
      <c r="I636" s="301"/>
      <c r="J636" s="301"/>
      <c r="K636" s="301"/>
      <c r="L636" s="301"/>
      <c r="M636" s="301"/>
      <c r="N636" s="301"/>
      <c r="O636" s="301"/>
      <c r="P636" s="301"/>
      <c r="Q636" s="301"/>
      <c r="R636" s="301"/>
      <c r="S636" s="301"/>
      <c r="T636" s="301"/>
      <c r="U636" s="301"/>
      <c r="V636" s="301"/>
      <c r="W636" s="301"/>
      <c r="X636" s="301"/>
      <c r="Y636" s="301"/>
      <c r="Z636" s="301"/>
    </row>
    <row r="637">
      <c r="A637" s="301"/>
      <c r="B637" s="301"/>
      <c r="C637" s="301"/>
      <c r="D637" s="301"/>
      <c r="E637" s="301"/>
      <c r="F637" s="301"/>
      <c r="G637" s="301"/>
      <c r="H637" s="301"/>
      <c r="I637" s="301"/>
      <c r="J637" s="301"/>
      <c r="K637" s="301"/>
      <c r="L637" s="301"/>
      <c r="M637" s="301"/>
      <c r="N637" s="301"/>
      <c r="O637" s="301"/>
      <c r="P637" s="301"/>
      <c r="Q637" s="301"/>
      <c r="R637" s="301"/>
      <c r="S637" s="301"/>
      <c r="T637" s="301"/>
      <c r="U637" s="301"/>
      <c r="V637" s="301"/>
      <c r="W637" s="301"/>
      <c r="X637" s="301"/>
      <c r="Y637" s="301"/>
      <c r="Z637" s="301"/>
    </row>
    <row r="638">
      <c r="A638" s="301"/>
      <c r="B638" s="301"/>
      <c r="C638" s="301"/>
      <c r="D638" s="301"/>
      <c r="E638" s="301"/>
      <c r="F638" s="301"/>
      <c r="G638" s="301"/>
      <c r="H638" s="301"/>
      <c r="I638" s="301"/>
      <c r="J638" s="301"/>
      <c r="K638" s="301"/>
      <c r="L638" s="301"/>
      <c r="M638" s="301"/>
      <c r="N638" s="301"/>
      <c r="O638" s="301"/>
      <c r="P638" s="301"/>
      <c r="Q638" s="301"/>
      <c r="R638" s="301"/>
      <c r="S638" s="301"/>
      <c r="T638" s="301"/>
      <c r="U638" s="301"/>
      <c r="V638" s="301"/>
      <c r="W638" s="301"/>
      <c r="X638" s="301"/>
      <c r="Y638" s="301"/>
      <c r="Z638" s="301"/>
    </row>
    <row r="639">
      <c r="A639" s="301"/>
      <c r="B639" s="301"/>
      <c r="C639" s="301"/>
      <c r="D639" s="301"/>
      <c r="E639" s="301"/>
      <c r="F639" s="301"/>
      <c r="G639" s="301"/>
      <c r="H639" s="301"/>
      <c r="I639" s="301"/>
      <c r="J639" s="301"/>
      <c r="K639" s="301"/>
      <c r="L639" s="301"/>
      <c r="M639" s="301"/>
      <c r="N639" s="301"/>
      <c r="O639" s="301"/>
      <c r="P639" s="301"/>
      <c r="Q639" s="301"/>
      <c r="R639" s="301"/>
      <c r="S639" s="301"/>
      <c r="T639" s="301"/>
      <c r="U639" s="301"/>
      <c r="V639" s="301"/>
      <c r="W639" s="301"/>
      <c r="X639" s="301"/>
      <c r="Y639" s="301"/>
      <c r="Z639" s="301"/>
    </row>
    <row r="640">
      <c r="A640" s="301"/>
      <c r="B640" s="301"/>
      <c r="C640" s="301"/>
      <c r="D640" s="301"/>
      <c r="E640" s="301"/>
      <c r="F640" s="301"/>
      <c r="G640" s="301"/>
      <c r="H640" s="301"/>
      <c r="I640" s="301"/>
      <c r="J640" s="301"/>
      <c r="K640" s="301"/>
      <c r="L640" s="301"/>
      <c r="M640" s="301"/>
      <c r="N640" s="301"/>
      <c r="O640" s="301"/>
      <c r="P640" s="301"/>
      <c r="Q640" s="301"/>
      <c r="R640" s="301"/>
      <c r="S640" s="301"/>
      <c r="T640" s="301"/>
      <c r="U640" s="301"/>
      <c r="V640" s="301"/>
      <c r="W640" s="301"/>
      <c r="X640" s="301"/>
      <c r="Y640" s="301"/>
      <c r="Z640" s="301"/>
    </row>
    <row r="641">
      <c r="A641" s="301"/>
      <c r="B641" s="301"/>
      <c r="C641" s="301"/>
      <c r="D641" s="301"/>
      <c r="E641" s="301"/>
      <c r="F641" s="301"/>
      <c r="G641" s="301"/>
      <c r="H641" s="301"/>
      <c r="I641" s="301"/>
      <c r="J641" s="301"/>
      <c r="K641" s="301"/>
      <c r="L641" s="301"/>
      <c r="M641" s="301"/>
      <c r="N641" s="301"/>
      <c r="O641" s="301"/>
      <c r="P641" s="301"/>
      <c r="Q641" s="301"/>
      <c r="R641" s="301"/>
      <c r="S641" s="301"/>
      <c r="T641" s="301"/>
      <c r="U641" s="301"/>
      <c r="V641" s="301"/>
      <c r="W641" s="301"/>
      <c r="X641" s="301"/>
      <c r="Y641" s="301"/>
      <c r="Z641" s="301"/>
    </row>
    <row r="642">
      <c r="A642" s="301"/>
      <c r="B642" s="301"/>
      <c r="C642" s="301"/>
      <c r="D642" s="301"/>
      <c r="E642" s="301"/>
      <c r="F642" s="301"/>
      <c r="G642" s="301"/>
      <c r="H642" s="301"/>
      <c r="I642" s="301"/>
      <c r="J642" s="301"/>
      <c r="K642" s="301"/>
      <c r="L642" s="301"/>
      <c r="M642" s="301"/>
      <c r="N642" s="301"/>
      <c r="O642" s="301"/>
      <c r="P642" s="301"/>
      <c r="Q642" s="301"/>
      <c r="R642" s="301"/>
      <c r="S642" s="301"/>
      <c r="T642" s="301"/>
      <c r="U642" s="301"/>
      <c r="V642" s="301"/>
      <c r="W642" s="301"/>
      <c r="X642" s="301"/>
      <c r="Y642" s="301"/>
      <c r="Z642" s="301"/>
    </row>
    <row r="643">
      <c r="A643" s="301"/>
      <c r="B643" s="301"/>
      <c r="C643" s="301"/>
      <c r="D643" s="301"/>
      <c r="E643" s="301"/>
      <c r="F643" s="301"/>
      <c r="G643" s="301"/>
      <c r="H643" s="301"/>
      <c r="I643" s="301"/>
      <c r="J643" s="301"/>
      <c r="K643" s="301"/>
      <c r="L643" s="301"/>
      <c r="M643" s="301"/>
      <c r="N643" s="301"/>
      <c r="O643" s="301"/>
      <c r="P643" s="301"/>
      <c r="Q643" s="301"/>
      <c r="R643" s="301"/>
      <c r="S643" s="301"/>
      <c r="T643" s="301"/>
      <c r="U643" s="301"/>
      <c r="V643" s="301"/>
      <c r="W643" s="301"/>
      <c r="X643" s="301"/>
      <c r="Y643" s="301"/>
      <c r="Z643" s="301"/>
    </row>
    <row r="644">
      <c r="A644" s="301"/>
      <c r="B644" s="301"/>
      <c r="C644" s="301"/>
      <c r="D644" s="301"/>
      <c r="E644" s="301"/>
      <c r="F644" s="301"/>
      <c r="G644" s="301"/>
      <c r="H644" s="301"/>
      <c r="I644" s="301"/>
      <c r="J644" s="301"/>
      <c r="K644" s="301"/>
      <c r="L644" s="301"/>
      <c r="M644" s="301"/>
      <c r="N644" s="301"/>
      <c r="O644" s="301"/>
      <c r="P644" s="301"/>
      <c r="Q644" s="301"/>
      <c r="R644" s="301"/>
      <c r="S644" s="301"/>
      <c r="T644" s="301"/>
      <c r="U644" s="301"/>
      <c r="V644" s="301"/>
      <c r="W644" s="301"/>
      <c r="X644" s="301"/>
      <c r="Y644" s="301"/>
      <c r="Z644" s="301"/>
    </row>
    <row r="645">
      <c r="A645" s="301"/>
      <c r="B645" s="301"/>
      <c r="C645" s="301"/>
      <c r="D645" s="301"/>
      <c r="E645" s="301"/>
      <c r="F645" s="301"/>
      <c r="G645" s="301"/>
      <c r="H645" s="301"/>
      <c r="I645" s="301"/>
      <c r="J645" s="301"/>
      <c r="K645" s="301"/>
      <c r="L645" s="301"/>
      <c r="M645" s="301"/>
      <c r="N645" s="301"/>
      <c r="O645" s="301"/>
      <c r="P645" s="301"/>
      <c r="Q645" s="301"/>
      <c r="R645" s="301"/>
      <c r="S645" s="301"/>
      <c r="T645" s="301"/>
      <c r="U645" s="301"/>
      <c r="V645" s="301"/>
      <c r="W645" s="301"/>
      <c r="X645" s="301"/>
      <c r="Y645" s="301"/>
      <c r="Z645" s="301"/>
    </row>
    <row r="646">
      <c r="A646" s="301"/>
      <c r="B646" s="301"/>
      <c r="C646" s="301"/>
      <c r="D646" s="301"/>
      <c r="E646" s="301"/>
      <c r="F646" s="301"/>
      <c r="G646" s="301"/>
      <c r="H646" s="301"/>
      <c r="I646" s="301"/>
      <c r="J646" s="301"/>
      <c r="K646" s="301"/>
      <c r="L646" s="301"/>
      <c r="M646" s="301"/>
      <c r="N646" s="301"/>
      <c r="O646" s="301"/>
      <c r="P646" s="301"/>
      <c r="Q646" s="301"/>
      <c r="R646" s="301"/>
      <c r="S646" s="301"/>
      <c r="T646" s="301"/>
      <c r="U646" s="301"/>
      <c r="V646" s="301"/>
      <c r="W646" s="301"/>
      <c r="X646" s="301"/>
      <c r="Y646" s="301"/>
      <c r="Z646" s="301"/>
    </row>
    <row r="647">
      <c r="A647" s="301"/>
      <c r="B647" s="301"/>
      <c r="C647" s="301"/>
      <c r="D647" s="301"/>
      <c r="E647" s="301"/>
      <c r="F647" s="301"/>
      <c r="G647" s="301"/>
      <c r="H647" s="301"/>
      <c r="I647" s="301"/>
      <c r="J647" s="301"/>
      <c r="K647" s="301"/>
      <c r="L647" s="301"/>
      <c r="M647" s="301"/>
      <c r="N647" s="301"/>
      <c r="O647" s="301"/>
      <c r="P647" s="301"/>
      <c r="Q647" s="301"/>
      <c r="R647" s="301"/>
      <c r="S647" s="301"/>
      <c r="T647" s="301"/>
      <c r="U647" s="301"/>
      <c r="V647" s="301"/>
      <c r="W647" s="301"/>
      <c r="X647" s="301"/>
      <c r="Y647" s="301"/>
      <c r="Z647" s="301"/>
    </row>
    <row r="648">
      <c r="A648" s="301"/>
      <c r="B648" s="301"/>
      <c r="C648" s="301"/>
      <c r="D648" s="301"/>
      <c r="E648" s="301"/>
      <c r="F648" s="301"/>
      <c r="G648" s="301"/>
      <c r="H648" s="301"/>
      <c r="I648" s="301"/>
      <c r="J648" s="301"/>
      <c r="K648" s="301"/>
      <c r="L648" s="301"/>
      <c r="M648" s="301"/>
      <c r="N648" s="301"/>
      <c r="O648" s="301"/>
      <c r="P648" s="301"/>
      <c r="Q648" s="301"/>
      <c r="R648" s="301"/>
      <c r="S648" s="301"/>
      <c r="T648" s="301"/>
      <c r="U648" s="301"/>
      <c r="V648" s="301"/>
      <c r="W648" s="301"/>
      <c r="X648" s="301"/>
      <c r="Y648" s="301"/>
      <c r="Z648" s="301"/>
    </row>
    <row r="649">
      <c r="A649" s="301"/>
      <c r="B649" s="301"/>
      <c r="C649" s="301"/>
      <c r="D649" s="301"/>
      <c r="E649" s="301"/>
      <c r="F649" s="301"/>
      <c r="G649" s="301"/>
      <c r="H649" s="301"/>
      <c r="I649" s="301"/>
      <c r="J649" s="301"/>
      <c r="K649" s="301"/>
      <c r="L649" s="301"/>
      <c r="M649" s="301"/>
      <c r="N649" s="301"/>
      <c r="O649" s="301"/>
      <c r="P649" s="301"/>
      <c r="Q649" s="301"/>
      <c r="R649" s="301"/>
      <c r="S649" s="301"/>
      <c r="T649" s="301"/>
      <c r="U649" s="301"/>
      <c r="V649" s="301"/>
      <c r="W649" s="301"/>
      <c r="X649" s="301"/>
      <c r="Y649" s="301"/>
      <c r="Z649" s="301"/>
    </row>
    <row r="650">
      <c r="A650" s="301"/>
      <c r="B650" s="301"/>
      <c r="C650" s="301"/>
      <c r="D650" s="301"/>
      <c r="E650" s="301"/>
      <c r="F650" s="301"/>
      <c r="G650" s="301"/>
      <c r="H650" s="301"/>
      <c r="I650" s="301"/>
      <c r="J650" s="301"/>
      <c r="K650" s="301"/>
      <c r="L650" s="301"/>
      <c r="M650" s="301"/>
      <c r="N650" s="301"/>
      <c r="O650" s="301"/>
      <c r="P650" s="301"/>
      <c r="Q650" s="301"/>
      <c r="R650" s="301"/>
      <c r="S650" s="301"/>
      <c r="T650" s="301"/>
      <c r="U650" s="301"/>
      <c r="V650" s="301"/>
      <c r="W650" s="301"/>
      <c r="X650" s="301"/>
      <c r="Y650" s="301"/>
      <c r="Z650" s="301"/>
    </row>
    <row r="651">
      <c r="A651" s="301"/>
      <c r="B651" s="301"/>
      <c r="C651" s="301"/>
      <c r="D651" s="301"/>
      <c r="E651" s="301"/>
      <c r="F651" s="301"/>
      <c r="G651" s="301"/>
      <c r="H651" s="301"/>
      <c r="I651" s="301"/>
      <c r="J651" s="301"/>
      <c r="K651" s="301"/>
      <c r="L651" s="301"/>
      <c r="M651" s="301"/>
      <c r="N651" s="301"/>
      <c r="O651" s="301"/>
      <c r="P651" s="301"/>
      <c r="Q651" s="301"/>
      <c r="R651" s="301"/>
      <c r="S651" s="301"/>
      <c r="T651" s="301"/>
      <c r="U651" s="301"/>
      <c r="V651" s="301"/>
      <c r="W651" s="301"/>
      <c r="X651" s="301"/>
      <c r="Y651" s="301"/>
      <c r="Z651" s="301"/>
    </row>
    <row r="652">
      <c r="A652" s="301"/>
      <c r="B652" s="301"/>
      <c r="C652" s="301"/>
      <c r="D652" s="301"/>
      <c r="E652" s="301"/>
      <c r="F652" s="301"/>
      <c r="G652" s="301"/>
      <c r="H652" s="301"/>
      <c r="I652" s="301"/>
      <c r="J652" s="301"/>
      <c r="K652" s="301"/>
      <c r="L652" s="301"/>
      <c r="M652" s="301"/>
      <c r="N652" s="301"/>
      <c r="O652" s="301"/>
      <c r="P652" s="301"/>
      <c r="Q652" s="301"/>
      <c r="R652" s="301"/>
      <c r="S652" s="301"/>
      <c r="T652" s="301"/>
      <c r="U652" s="301"/>
      <c r="V652" s="301"/>
      <c r="W652" s="301"/>
      <c r="X652" s="301"/>
      <c r="Y652" s="301"/>
      <c r="Z652" s="301"/>
    </row>
    <row r="653">
      <c r="A653" s="301"/>
      <c r="B653" s="301"/>
      <c r="C653" s="301"/>
      <c r="D653" s="301"/>
      <c r="E653" s="301"/>
      <c r="F653" s="301"/>
      <c r="G653" s="301"/>
      <c r="H653" s="301"/>
      <c r="I653" s="301"/>
      <c r="J653" s="301"/>
      <c r="K653" s="301"/>
      <c r="L653" s="301"/>
      <c r="M653" s="301"/>
      <c r="N653" s="301"/>
      <c r="O653" s="301"/>
      <c r="P653" s="301"/>
      <c r="Q653" s="301"/>
      <c r="R653" s="301"/>
      <c r="S653" s="301"/>
      <c r="T653" s="301"/>
      <c r="U653" s="301"/>
      <c r="V653" s="301"/>
      <c r="W653" s="301"/>
      <c r="X653" s="301"/>
      <c r="Y653" s="301"/>
      <c r="Z653" s="301"/>
    </row>
    <row r="654">
      <c r="A654" s="301"/>
      <c r="B654" s="301"/>
      <c r="C654" s="301"/>
      <c r="D654" s="301"/>
      <c r="E654" s="301"/>
      <c r="F654" s="301"/>
      <c r="G654" s="301"/>
      <c r="H654" s="301"/>
      <c r="I654" s="301"/>
      <c r="J654" s="301"/>
      <c r="K654" s="301"/>
      <c r="L654" s="301"/>
      <c r="M654" s="301"/>
      <c r="N654" s="301"/>
      <c r="O654" s="301"/>
      <c r="P654" s="301"/>
      <c r="Q654" s="301"/>
      <c r="R654" s="301"/>
      <c r="S654" s="301"/>
      <c r="T654" s="301"/>
      <c r="U654" s="301"/>
      <c r="V654" s="301"/>
      <c r="W654" s="301"/>
      <c r="X654" s="301"/>
      <c r="Y654" s="301"/>
      <c r="Z654" s="301"/>
    </row>
    <row r="655">
      <c r="A655" s="301"/>
      <c r="B655" s="301"/>
      <c r="C655" s="301"/>
      <c r="D655" s="301"/>
      <c r="E655" s="301"/>
      <c r="F655" s="301"/>
      <c r="G655" s="301"/>
      <c r="H655" s="301"/>
      <c r="I655" s="301"/>
      <c r="J655" s="301"/>
      <c r="K655" s="301"/>
      <c r="L655" s="301"/>
      <c r="M655" s="301"/>
      <c r="N655" s="301"/>
      <c r="O655" s="301"/>
      <c r="P655" s="301"/>
      <c r="Q655" s="301"/>
      <c r="R655" s="301"/>
      <c r="S655" s="301"/>
      <c r="T655" s="301"/>
      <c r="U655" s="301"/>
      <c r="V655" s="301"/>
      <c r="W655" s="301"/>
      <c r="X655" s="301"/>
      <c r="Y655" s="301"/>
      <c r="Z655" s="301"/>
    </row>
    <row r="656">
      <c r="A656" s="301"/>
      <c r="B656" s="301"/>
      <c r="C656" s="301"/>
      <c r="D656" s="301"/>
      <c r="E656" s="301"/>
      <c r="F656" s="301"/>
      <c r="G656" s="301"/>
      <c r="H656" s="301"/>
      <c r="I656" s="301"/>
      <c r="J656" s="301"/>
      <c r="K656" s="301"/>
      <c r="L656" s="301"/>
      <c r="M656" s="301"/>
      <c r="N656" s="301"/>
      <c r="O656" s="301"/>
      <c r="P656" s="301"/>
      <c r="Q656" s="301"/>
      <c r="R656" s="301"/>
      <c r="S656" s="301"/>
      <c r="T656" s="301"/>
      <c r="U656" s="301"/>
      <c r="V656" s="301"/>
      <c r="W656" s="301"/>
      <c r="X656" s="301"/>
      <c r="Y656" s="301"/>
      <c r="Z656" s="301"/>
    </row>
    <row r="657">
      <c r="A657" s="301"/>
      <c r="B657" s="301"/>
      <c r="C657" s="301"/>
      <c r="D657" s="301"/>
      <c r="E657" s="301"/>
      <c r="F657" s="301"/>
      <c r="G657" s="301"/>
      <c r="H657" s="301"/>
      <c r="I657" s="301"/>
      <c r="J657" s="301"/>
      <c r="K657" s="301"/>
      <c r="L657" s="301"/>
      <c r="M657" s="301"/>
      <c r="N657" s="301"/>
      <c r="O657" s="301"/>
      <c r="P657" s="301"/>
      <c r="Q657" s="301"/>
      <c r="R657" s="301"/>
      <c r="S657" s="301"/>
      <c r="T657" s="301"/>
      <c r="U657" s="301"/>
      <c r="V657" s="301"/>
      <c r="W657" s="301"/>
      <c r="X657" s="301"/>
      <c r="Y657" s="301"/>
      <c r="Z657" s="301"/>
    </row>
    <row r="658">
      <c r="A658" s="301"/>
      <c r="B658" s="301"/>
      <c r="C658" s="301"/>
      <c r="D658" s="301"/>
      <c r="E658" s="301"/>
      <c r="F658" s="301"/>
      <c r="G658" s="301"/>
      <c r="H658" s="301"/>
      <c r="I658" s="301"/>
      <c r="J658" s="301"/>
      <c r="K658" s="301"/>
      <c r="L658" s="301"/>
      <c r="M658" s="301"/>
      <c r="N658" s="301"/>
      <c r="O658" s="301"/>
      <c r="P658" s="301"/>
      <c r="Q658" s="301"/>
      <c r="R658" s="301"/>
      <c r="S658" s="301"/>
      <c r="T658" s="301"/>
      <c r="U658" s="301"/>
      <c r="V658" s="301"/>
      <c r="W658" s="301"/>
      <c r="X658" s="301"/>
      <c r="Y658" s="301"/>
      <c r="Z658" s="301"/>
    </row>
    <row r="659">
      <c r="A659" s="301"/>
      <c r="B659" s="301"/>
      <c r="C659" s="301"/>
      <c r="D659" s="301"/>
      <c r="E659" s="301"/>
      <c r="F659" s="301"/>
      <c r="G659" s="301"/>
      <c r="H659" s="301"/>
      <c r="I659" s="301"/>
      <c r="J659" s="301"/>
      <c r="K659" s="301"/>
      <c r="L659" s="301"/>
      <c r="M659" s="301"/>
      <c r="N659" s="301"/>
      <c r="O659" s="301"/>
      <c r="P659" s="301"/>
      <c r="Q659" s="301"/>
      <c r="R659" s="301"/>
      <c r="S659" s="301"/>
      <c r="T659" s="301"/>
      <c r="U659" s="301"/>
      <c r="V659" s="301"/>
      <c r="W659" s="301"/>
      <c r="X659" s="301"/>
      <c r="Y659" s="301"/>
      <c r="Z659" s="301"/>
    </row>
    <row r="660">
      <c r="A660" s="301"/>
      <c r="B660" s="301"/>
      <c r="C660" s="301"/>
      <c r="D660" s="301"/>
      <c r="E660" s="301"/>
      <c r="F660" s="301"/>
      <c r="G660" s="301"/>
      <c r="H660" s="301"/>
      <c r="I660" s="301"/>
      <c r="J660" s="301"/>
      <c r="K660" s="301"/>
      <c r="L660" s="301"/>
      <c r="M660" s="301"/>
      <c r="N660" s="301"/>
      <c r="O660" s="301"/>
      <c r="P660" s="301"/>
      <c r="Q660" s="301"/>
      <c r="R660" s="301"/>
      <c r="S660" s="301"/>
      <c r="T660" s="301"/>
      <c r="U660" s="301"/>
      <c r="V660" s="301"/>
      <c r="W660" s="301"/>
      <c r="X660" s="301"/>
      <c r="Y660" s="301"/>
      <c r="Z660" s="301"/>
    </row>
    <row r="661">
      <c r="A661" s="301"/>
      <c r="B661" s="301"/>
      <c r="C661" s="301"/>
      <c r="D661" s="301"/>
      <c r="E661" s="301"/>
      <c r="F661" s="301"/>
      <c r="G661" s="301"/>
      <c r="H661" s="301"/>
      <c r="I661" s="301"/>
      <c r="J661" s="301"/>
      <c r="K661" s="301"/>
      <c r="L661" s="301"/>
      <c r="M661" s="301"/>
      <c r="N661" s="301"/>
      <c r="O661" s="301"/>
      <c r="P661" s="301"/>
      <c r="Q661" s="301"/>
      <c r="R661" s="301"/>
      <c r="S661" s="301"/>
      <c r="T661" s="301"/>
      <c r="U661" s="301"/>
      <c r="V661" s="301"/>
      <c r="W661" s="301"/>
      <c r="X661" s="301"/>
      <c r="Y661" s="301"/>
      <c r="Z661" s="301"/>
    </row>
    <row r="662">
      <c r="A662" s="301"/>
      <c r="B662" s="301"/>
      <c r="C662" s="301"/>
      <c r="D662" s="301"/>
      <c r="E662" s="301"/>
      <c r="F662" s="301"/>
      <c r="G662" s="301"/>
      <c r="H662" s="301"/>
      <c r="I662" s="301"/>
      <c r="J662" s="301"/>
      <c r="K662" s="301"/>
      <c r="L662" s="301"/>
      <c r="M662" s="301"/>
      <c r="N662" s="301"/>
      <c r="O662" s="301"/>
      <c r="P662" s="301"/>
      <c r="Q662" s="301"/>
      <c r="R662" s="301"/>
      <c r="S662" s="301"/>
      <c r="T662" s="301"/>
      <c r="U662" s="301"/>
      <c r="V662" s="301"/>
      <c r="W662" s="301"/>
      <c r="X662" s="301"/>
      <c r="Y662" s="301"/>
      <c r="Z662" s="301"/>
    </row>
    <row r="663">
      <c r="A663" s="301"/>
      <c r="B663" s="301"/>
      <c r="C663" s="301"/>
      <c r="D663" s="301"/>
      <c r="E663" s="301"/>
      <c r="F663" s="301"/>
      <c r="G663" s="301"/>
      <c r="H663" s="301"/>
      <c r="I663" s="301"/>
      <c r="J663" s="301"/>
      <c r="K663" s="301"/>
      <c r="L663" s="301"/>
      <c r="M663" s="301"/>
      <c r="N663" s="301"/>
      <c r="O663" s="301"/>
      <c r="P663" s="301"/>
      <c r="Q663" s="301"/>
      <c r="R663" s="301"/>
      <c r="S663" s="301"/>
      <c r="T663" s="301"/>
      <c r="U663" s="301"/>
      <c r="V663" s="301"/>
      <c r="W663" s="301"/>
      <c r="X663" s="301"/>
      <c r="Y663" s="301"/>
      <c r="Z663" s="301"/>
    </row>
    <row r="664">
      <c r="A664" s="301"/>
      <c r="B664" s="301"/>
      <c r="C664" s="301"/>
      <c r="D664" s="301"/>
      <c r="E664" s="301"/>
      <c r="F664" s="301"/>
      <c r="G664" s="301"/>
      <c r="H664" s="301"/>
      <c r="I664" s="301"/>
      <c r="J664" s="301"/>
      <c r="K664" s="301"/>
      <c r="L664" s="301"/>
      <c r="M664" s="301"/>
      <c r="N664" s="301"/>
      <c r="O664" s="301"/>
      <c r="P664" s="301"/>
      <c r="Q664" s="301"/>
      <c r="R664" s="301"/>
      <c r="S664" s="301"/>
      <c r="T664" s="301"/>
      <c r="U664" s="301"/>
      <c r="V664" s="301"/>
      <c r="W664" s="301"/>
      <c r="X664" s="301"/>
      <c r="Y664" s="301"/>
      <c r="Z664" s="301"/>
    </row>
    <row r="665">
      <c r="A665" s="301"/>
      <c r="B665" s="301"/>
      <c r="C665" s="301"/>
      <c r="D665" s="301"/>
      <c r="E665" s="301"/>
      <c r="F665" s="301"/>
      <c r="G665" s="301"/>
      <c r="H665" s="301"/>
      <c r="I665" s="301"/>
      <c r="J665" s="301"/>
      <c r="K665" s="301"/>
      <c r="L665" s="301"/>
      <c r="M665" s="301"/>
      <c r="N665" s="301"/>
      <c r="O665" s="301"/>
      <c r="P665" s="301"/>
      <c r="Q665" s="301"/>
      <c r="R665" s="301"/>
      <c r="S665" s="301"/>
      <c r="T665" s="301"/>
      <c r="U665" s="301"/>
      <c r="V665" s="301"/>
      <c r="W665" s="301"/>
      <c r="X665" s="301"/>
      <c r="Y665" s="301"/>
      <c r="Z665" s="301"/>
    </row>
    <row r="666">
      <c r="A666" s="301"/>
      <c r="B666" s="301"/>
      <c r="C666" s="301"/>
      <c r="D666" s="301"/>
      <c r="E666" s="301"/>
      <c r="F666" s="301"/>
      <c r="G666" s="301"/>
      <c r="H666" s="301"/>
      <c r="I666" s="301"/>
      <c r="J666" s="301"/>
      <c r="K666" s="301"/>
      <c r="L666" s="301"/>
      <c r="M666" s="301"/>
      <c r="N666" s="301"/>
      <c r="O666" s="301"/>
      <c r="P666" s="301"/>
      <c r="Q666" s="301"/>
      <c r="R666" s="301"/>
      <c r="S666" s="301"/>
      <c r="T666" s="301"/>
      <c r="U666" s="301"/>
      <c r="V666" s="301"/>
      <c r="W666" s="301"/>
      <c r="X666" s="301"/>
      <c r="Y666" s="301"/>
      <c r="Z666" s="301"/>
    </row>
    <row r="667">
      <c r="A667" s="301"/>
      <c r="B667" s="301"/>
      <c r="C667" s="301"/>
      <c r="D667" s="301"/>
      <c r="E667" s="301"/>
      <c r="F667" s="301"/>
      <c r="G667" s="301"/>
      <c r="H667" s="301"/>
      <c r="I667" s="301"/>
      <c r="J667" s="301"/>
      <c r="K667" s="301"/>
      <c r="L667" s="301"/>
      <c r="M667" s="301"/>
      <c r="N667" s="301"/>
      <c r="O667" s="301"/>
      <c r="P667" s="301"/>
      <c r="Q667" s="301"/>
      <c r="R667" s="301"/>
      <c r="S667" s="301"/>
      <c r="T667" s="301"/>
      <c r="U667" s="301"/>
      <c r="V667" s="301"/>
      <c r="W667" s="301"/>
      <c r="X667" s="301"/>
      <c r="Y667" s="301"/>
      <c r="Z667" s="301"/>
    </row>
    <row r="668">
      <c r="A668" s="301"/>
      <c r="B668" s="301"/>
      <c r="C668" s="301"/>
      <c r="D668" s="301"/>
      <c r="E668" s="301"/>
      <c r="F668" s="301"/>
      <c r="G668" s="301"/>
      <c r="H668" s="301"/>
      <c r="I668" s="301"/>
      <c r="J668" s="301"/>
      <c r="K668" s="301"/>
      <c r="L668" s="301"/>
      <c r="M668" s="301"/>
      <c r="N668" s="301"/>
      <c r="O668" s="301"/>
      <c r="P668" s="301"/>
      <c r="Q668" s="301"/>
      <c r="R668" s="301"/>
      <c r="S668" s="301"/>
      <c r="T668" s="301"/>
      <c r="U668" s="301"/>
      <c r="V668" s="301"/>
      <c r="W668" s="301"/>
      <c r="X668" s="301"/>
      <c r="Y668" s="301"/>
      <c r="Z668" s="301"/>
    </row>
    <row r="669">
      <c r="A669" s="301"/>
      <c r="B669" s="301"/>
      <c r="C669" s="301"/>
      <c r="D669" s="301"/>
      <c r="E669" s="301"/>
      <c r="F669" s="301"/>
      <c r="G669" s="301"/>
      <c r="H669" s="301"/>
      <c r="I669" s="301"/>
      <c r="J669" s="301"/>
      <c r="K669" s="301"/>
      <c r="L669" s="301"/>
      <c r="M669" s="301"/>
      <c r="N669" s="301"/>
      <c r="O669" s="301"/>
      <c r="P669" s="301"/>
      <c r="Q669" s="301"/>
      <c r="R669" s="301"/>
      <c r="S669" s="301"/>
      <c r="T669" s="301"/>
      <c r="U669" s="301"/>
      <c r="V669" s="301"/>
      <c r="W669" s="301"/>
      <c r="X669" s="301"/>
      <c r="Y669" s="301"/>
      <c r="Z669" s="301"/>
    </row>
    <row r="670">
      <c r="A670" s="301"/>
      <c r="B670" s="301"/>
      <c r="C670" s="301"/>
      <c r="D670" s="301"/>
      <c r="E670" s="301"/>
      <c r="F670" s="301"/>
      <c r="G670" s="301"/>
      <c r="H670" s="301"/>
      <c r="I670" s="301"/>
      <c r="J670" s="301"/>
      <c r="K670" s="301"/>
      <c r="L670" s="301"/>
      <c r="M670" s="301"/>
      <c r="N670" s="301"/>
      <c r="O670" s="301"/>
      <c r="P670" s="301"/>
      <c r="Q670" s="301"/>
      <c r="R670" s="301"/>
      <c r="S670" s="301"/>
      <c r="T670" s="301"/>
      <c r="U670" s="301"/>
      <c r="V670" s="301"/>
      <c r="W670" s="301"/>
      <c r="X670" s="301"/>
      <c r="Y670" s="301"/>
      <c r="Z670" s="301"/>
    </row>
    <row r="671">
      <c r="A671" s="301"/>
      <c r="B671" s="301"/>
      <c r="C671" s="301"/>
      <c r="D671" s="301"/>
      <c r="E671" s="301"/>
      <c r="F671" s="301"/>
      <c r="G671" s="301"/>
      <c r="H671" s="301"/>
      <c r="I671" s="301"/>
      <c r="J671" s="301"/>
      <c r="K671" s="301"/>
      <c r="L671" s="301"/>
      <c r="M671" s="301"/>
      <c r="N671" s="301"/>
      <c r="O671" s="301"/>
      <c r="P671" s="301"/>
      <c r="Q671" s="301"/>
      <c r="R671" s="301"/>
      <c r="S671" s="301"/>
      <c r="T671" s="301"/>
      <c r="U671" s="301"/>
      <c r="V671" s="301"/>
      <c r="W671" s="301"/>
      <c r="X671" s="301"/>
      <c r="Y671" s="301"/>
      <c r="Z671" s="301"/>
    </row>
    <row r="672">
      <c r="A672" s="301"/>
      <c r="B672" s="301"/>
      <c r="C672" s="301"/>
      <c r="D672" s="301"/>
      <c r="E672" s="301"/>
      <c r="F672" s="301"/>
      <c r="G672" s="301"/>
      <c r="H672" s="301"/>
      <c r="I672" s="301"/>
      <c r="J672" s="301"/>
      <c r="K672" s="301"/>
      <c r="L672" s="301"/>
      <c r="M672" s="301"/>
      <c r="N672" s="301"/>
      <c r="O672" s="301"/>
      <c r="P672" s="301"/>
      <c r="Q672" s="301"/>
      <c r="R672" s="301"/>
      <c r="S672" s="301"/>
      <c r="T672" s="301"/>
      <c r="U672" s="301"/>
      <c r="V672" s="301"/>
      <c r="W672" s="301"/>
      <c r="X672" s="301"/>
      <c r="Y672" s="301"/>
      <c r="Z672" s="301"/>
    </row>
    <row r="673">
      <c r="A673" s="301"/>
      <c r="B673" s="301"/>
      <c r="C673" s="301"/>
      <c r="D673" s="301"/>
      <c r="E673" s="301"/>
      <c r="F673" s="301"/>
      <c r="G673" s="301"/>
      <c r="H673" s="301"/>
      <c r="I673" s="301"/>
      <c r="J673" s="301"/>
      <c r="K673" s="301"/>
      <c r="L673" s="301"/>
      <c r="M673" s="301"/>
      <c r="N673" s="301"/>
      <c r="O673" s="301"/>
      <c r="P673" s="301"/>
      <c r="Q673" s="301"/>
      <c r="R673" s="301"/>
      <c r="S673" s="301"/>
      <c r="T673" s="301"/>
      <c r="U673" s="301"/>
      <c r="V673" s="301"/>
      <c r="W673" s="301"/>
      <c r="X673" s="301"/>
      <c r="Y673" s="301"/>
      <c r="Z673" s="301"/>
    </row>
    <row r="674">
      <c r="A674" s="301"/>
      <c r="B674" s="301"/>
      <c r="C674" s="301"/>
      <c r="D674" s="301"/>
      <c r="E674" s="301"/>
      <c r="F674" s="301"/>
      <c r="G674" s="301"/>
      <c r="H674" s="301"/>
      <c r="I674" s="301"/>
      <c r="J674" s="301"/>
      <c r="K674" s="301"/>
      <c r="L674" s="301"/>
      <c r="M674" s="301"/>
      <c r="N674" s="301"/>
      <c r="O674" s="301"/>
      <c r="P674" s="301"/>
      <c r="Q674" s="301"/>
      <c r="R674" s="301"/>
      <c r="S674" s="301"/>
      <c r="T674" s="301"/>
      <c r="U674" s="301"/>
      <c r="V674" s="301"/>
      <c r="W674" s="301"/>
      <c r="X674" s="301"/>
      <c r="Y674" s="301"/>
      <c r="Z674" s="301"/>
    </row>
    <row r="675">
      <c r="A675" s="301"/>
      <c r="B675" s="301"/>
      <c r="C675" s="301"/>
      <c r="D675" s="301"/>
      <c r="E675" s="301"/>
      <c r="F675" s="301"/>
      <c r="G675" s="301"/>
      <c r="H675" s="301"/>
      <c r="I675" s="301"/>
      <c r="J675" s="301"/>
      <c r="K675" s="301"/>
      <c r="L675" s="301"/>
      <c r="M675" s="301"/>
      <c r="N675" s="301"/>
      <c r="O675" s="301"/>
      <c r="P675" s="301"/>
      <c r="Q675" s="301"/>
      <c r="R675" s="301"/>
      <c r="S675" s="301"/>
      <c r="T675" s="301"/>
      <c r="U675" s="301"/>
      <c r="V675" s="301"/>
      <c r="W675" s="301"/>
      <c r="X675" s="301"/>
      <c r="Y675" s="301"/>
      <c r="Z675" s="301"/>
    </row>
    <row r="676">
      <c r="A676" s="301"/>
      <c r="B676" s="301"/>
      <c r="C676" s="301"/>
      <c r="D676" s="301"/>
      <c r="E676" s="301"/>
      <c r="F676" s="301"/>
      <c r="G676" s="301"/>
      <c r="H676" s="301"/>
      <c r="I676" s="301"/>
      <c r="J676" s="301"/>
      <c r="K676" s="301"/>
      <c r="L676" s="301"/>
      <c r="M676" s="301"/>
      <c r="N676" s="301"/>
      <c r="O676" s="301"/>
      <c r="P676" s="301"/>
      <c r="Q676" s="301"/>
      <c r="R676" s="301"/>
      <c r="S676" s="301"/>
      <c r="T676" s="301"/>
      <c r="U676" s="301"/>
      <c r="V676" s="301"/>
      <c r="W676" s="301"/>
      <c r="X676" s="301"/>
      <c r="Y676" s="301"/>
      <c r="Z676" s="301"/>
    </row>
    <row r="677">
      <c r="A677" s="301"/>
      <c r="B677" s="301"/>
      <c r="C677" s="301"/>
      <c r="D677" s="301"/>
      <c r="E677" s="301"/>
      <c r="F677" s="301"/>
      <c r="G677" s="301"/>
      <c r="H677" s="301"/>
      <c r="I677" s="301"/>
      <c r="J677" s="301"/>
      <c r="K677" s="301"/>
      <c r="L677" s="301"/>
      <c r="M677" s="301"/>
      <c r="N677" s="301"/>
      <c r="O677" s="301"/>
      <c r="P677" s="301"/>
      <c r="Q677" s="301"/>
      <c r="R677" s="301"/>
      <c r="S677" s="301"/>
      <c r="T677" s="301"/>
      <c r="U677" s="301"/>
      <c r="V677" s="301"/>
      <c r="W677" s="301"/>
      <c r="X677" s="301"/>
      <c r="Y677" s="301"/>
      <c r="Z677" s="301"/>
    </row>
    <row r="678">
      <c r="A678" s="301"/>
      <c r="B678" s="301"/>
      <c r="C678" s="301"/>
      <c r="D678" s="301"/>
      <c r="E678" s="301"/>
      <c r="F678" s="301"/>
      <c r="G678" s="301"/>
      <c r="H678" s="301"/>
      <c r="I678" s="301"/>
      <c r="J678" s="301"/>
      <c r="K678" s="301"/>
      <c r="L678" s="301"/>
      <c r="M678" s="301"/>
      <c r="N678" s="301"/>
      <c r="O678" s="301"/>
      <c r="P678" s="301"/>
      <c r="Q678" s="301"/>
      <c r="R678" s="301"/>
      <c r="S678" s="301"/>
      <c r="T678" s="301"/>
      <c r="U678" s="301"/>
      <c r="V678" s="301"/>
      <c r="W678" s="301"/>
      <c r="X678" s="301"/>
      <c r="Y678" s="301"/>
      <c r="Z678" s="301"/>
    </row>
    <row r="679">
      <c r="A679" s="301"/>
      <c r="B679" s="301"/>
      <c r="C679" s="301"/>
      <c r="D679" s="301"/>
      <c r="E679" s="301"/>
      <c r="F679" s="301"/>
      <c r="G679" s="301"/>
      <c r="H679" s="301"/>
      <c r="I679" s="301"/>
      <c r="J679" s="301"/>
      <c r="K679" s="301"/>
      <c r="L679" s="301"/>
      <c r="M679" s="301"/>
      <c r="N679" s="301"/>
      <c r="O679" s="301"/>
      <c r="P679" s="301"/>
      <c r="Q679" s="301"/>
      <c r="R679" s="301"/>
      <c r="S679" s="301"/>
      <c r="T679" s="301"/>
      <c r="U679" s="301"/>
      <c r="V679" s="301"/>
      <c r="W679" s="301"/>
      <c r="X679" s="301"/>
      <c r="Y679" s="301"/>
      <c r="Z679" s="301"/>
    </row>
    <row r="680">
      <c r="A680" s="301"/>
      <c r="B680" s="301"/>
      <c r="C680" s="301"/>
      <c r="D680" s="301"/>
      <c r="E680" s="301"/>
      <c r="F680" s="301"/>
      <c r="G680" s="301"/>
      <c r="H680" s="301"/>
      <c r="I680" s="301"/>
      <c r="J680" s="301"/>
      <c r="K680" s="301"/>
      <c r="L680" s="301"/>
      <c r="M680" s="301"/>
      <c r="N680" s="301"/>
      <c r="O680" s="301"/>
      <c r="P680" s="301"/>
      <c r="Q680" s="301"/>
      <c r="R680" s="301"/>
      <c r="S680" s="301"/>
      <c r="T680" s="301"/>
      <c r="U680" s="301"/>
      <c r="V680" s="301"/>
      <c r="W680" s="301"/>
      <c r="X680" s="301"/>
      <c r="Y680" s="301"/>
      <c r="Z680" s="301"/>
    </row>
    <row r="681">
      <c r="A681" s="301"/>
      <c r="B681" s="301"/>
      <c r="C681" s="301"/>
      <c r="D681" s="301"/>
      <c r="E681" s="301"/>
      <c r="F681" s="301"/>
      <c r="G681" s="301"/>
      <c r="H681" s="301"/>
      <c r="I681" s="301"/>
      <c r="J681" s="301"/>
      <c r="K681" s="301"/>
      <c r="L681" s="301"/>
      <c r="M681" s="301"/>
      <c r="N681" s="301"/>
      <c r="O681" s="301"/>
      <c r="P681" s="301"/>
      <c r="Q681" s="301"/>
      <c r="R681" s="301"/>
      <c r="S681" s="301"/>
      <c r="T681" s="301"/>
      <c r="U681" s="301"/>
      <c r="V681" s="301"/>
      <c r="W681" s="301"/>
      <c r="X681" s="301"/>
      <c r="Y681" s="301"/>
      <c r="Z681" s="301"/>
    </row>
    <row r="682">
      <c r="A682" s="301"/>
      <c r="B682" s="301"/>
      <c r="C682" s="301"/>
      <c r="D682" s="301"/>
      <c r="E682" s="301"/>
      <c r="F682" s="301"/>
      <c r="G682" s="301"/>
      <c r="H682" s="301"/>
      <c r="I682" s="301"/>
      <c r="J682" s="301"/>
      <c r="K682" s="301"/>
      <c r="L682" s="301"/>
      <c r="M682" s="301"/>
      <c r="N682" s="301"/>
      <c r="O682" s="301"/>
      <c r="P682" s="301"/>
      <c r="Q682" s="301"/>
      <c r="R682" s="301"/>
      <c r="S682" s="301"/>
      <c r="T682" s="301"/>
      <c r="U682" s="301"/>
      <c r="V682" s="301"/>
      <c r="W682" s="301"/>
      <c r="X682" s="301"/>
      <c r="Y682" s="301"/>
      <c r="Z682" s="301"/>
    </row>
    <row r="683">
      <c r="A683" s="301"/>
      <c r="B683" s="301"/>
      <c r="C683" s="301"/>
      <c r="D683" s="301"/>
      <c r="E683" s="301"/>
      <c r="F683" s="301"/>
      <c r="G683" s="301"/>
      <c r="H683" s="301"/>
      <c r="I683" s="301"/>
      <c r="J683" s="301"/>
      <c r="K683" s="301"/>
      <c r="L683" s="301"/>
      <c r="M683" s="301"/>
      <c r="N683" s="301"/>
      <c r="O683" s="301"/>
      <c r="P683" s="301"/>
      <c r="Q683" s="301"/>
      <c r="R683" s="301"/>
      <c r="S683" s="301"/>
      <c r="T683" s="301"/>
      <c r="U683" s="301"/>
      <c r="V683" s="301"/>
      <c r="W683" s="301"/>
      <c r="X683" s="301"/>
      <c r="Y683" s="301"/>
      <c r="Z683" s="301"/>
    </row>
    <row r="684">
      <c r="A684" s="301"/>
      <c r="B684" s="301"/>
      <c r="C684" s="301"/>
      <c r="D684" s="301"/>
      <c r="E684" s="301"/>
      <c r="F684" s="301"/>
      <c r="G684" s="301"/>
      <c r="H684" s="301"/>
      <c r="I684" s="301"/>
      <c r="J684" s="301"/>
      <c r="K684" s="301"/>
      <c r="L684" s="301"/>
      <c r="M684" s="301"/>
      <c r="N684" s="301"/>
      <c r="O684" s="301"/>
      <c r="P684" s="301"/>
      <c r="Q684" s="301"/>
      <c r="R684" s="301"/>
      <c r="S684" s="301"/>
      <c r="T684" s="301"/>
      <c r="U684" s="301"/>
      <c r="V684" s="301"/>
      <c r="W684" s="301"/>
      <c r="X684" s="301"/>
      <c r="Y684" s="301"/>
      <c r="Z684" s="301"/>
    </row>
    <row r="685">
      <c r="A685" s="301"/>
      <c r="B685" s="301"/>
      <c r="C685" s="301"/>
      <c r="D685" s="301"/>
      <c r="E685" s="301"/>
      <c r="F685" s="301"/>
      <c r="G685" s="301"/>
      <c r="H685" s="301"/>
      <c r="I685" s="301"/>
      <c r="J685" s="301"/>
      <c r="K685" s="301"/>
      <c r="L685" s="301"/>
      <c r="M685" s="301"/>
      <c r="N685" s="301"/>
      <c r="O685" s="301"/>
      <c r="P685" s="301"/>
      <c r="Q685" s="301"/>
      <c r="R685" s="301"/>
      <c r="S685" s="301"/>
      <c r="T685" s="301"/>
      <c r="U685" s="301"/>
      <c r="V685" s="301"/>
      <c r="W685" s="301"/>
      <c r="X685" s="301"/>
      <c r="Y685" s="301"/>
      <c r="Z685" s="301"/>
    </row>
    <row r="686">
      <c r="A686" s="301"/>
      <c r="B686" s="301"/>
      <c r="C686" s="301"/>
      <c r="D686" s="301"/>
      <c r="E686" s="301"/>
      <c r="F686" s="301"/>
      <c r="G686" s="301"/>
      <c r="H686" s="301"/>
      <c r="I686" s="301"/>
      <c r="J686" s="301"/>
      <c r="K686" s="301"/>
      <c r="L686" s="301"/>
      <c r="M686" s="301"/>
      <c r="N686" s="301"/>
      <c r="O686" s="301"/>
      <c r="P686" s="301"/>
      <c r="Q686" s="301"/>
      <c r="R686" s="301"/>
      <c r="S686" s="301"/>
      <c r="T686" s="301"/>
      <c r="U686" s="301"/>
      <c r="V686" s="301"/>
      <c r="W686" s="301"/>
      <c r="X686" s="301"/>
      <c r="Y686" s="301"/>
      <c r="Z686" s="301"/>
    </row>
    <row r="687">
      <c r="A687" s="301"/>
      <c r="B687" s="301"/>
      <c r="C687" s="301"/>
      <c r="D687" s="301"/>
      <c r="E687" s="301"/>
      <c r="F687" s="301"/>
      <c r="G687" s="301"/>
      <c r="H687" s="301"/>
      <c r="I687" s="301"/>
      <c r="J687" s="301"/>
      <c r="K687" s="301"/>
      <c r="L687" s="301"/>
      <c r="M687" s="301"/>
      <c r="N687" s="301"/>
      <c r="O687" s="301"/>
      <c r="P687" s="301"/>
      <c r="Q687" s="301"/>
      <c r="R687" s="301"/>
      <c r="S687" s="301"/>
      <c r="T687" s="301"/>
      <c r="U687" s="301"/>
      <c r="V687" s="301"/>
      <c r="W687" s="301"/>
      <c r="X687" s="301"/>
      <c r="Y687" s="301"/>
      <c r="Z687" s="301"/>
    </row>
    <row r="688">
      <c r="A688" s="301"/>
      <c r="B688" s="301"/>
      <c r="C688" s="301"/>
      <c r="D688" s="301"/>
      <c r="E688" s="301"/>
      <c r="F688" s="301"/>
      <c r="G688" s="301"/>
      <c r="H688" s="301"/>
      <c r="I688" s="301"/>
      <c r="J688" s="301"/>
      <c r="K688" s="301"/>
      <c r="L688" s="301"/>
      <c r="M688" s="301"/>
      <c r="N688" s="301"/>
      <c r="O688" s="301"/>
      <c r="P688" s="301"/>
      <c r="Q688" s="301"/>
      <c r="R688" s="301"/>
      <c r="S688" s="301"/>
      <c r="T688" s="301"/>
      <c r="U688" s="301"/>
      <c r="V688" s="301"/>
      <c r="W688" s="301"/>
      <c r="X688" s="301"/>
      <c r="Y688" s="301"/>
      <c r="Z688" s="301"/>
    </row>
    <row r="689">
      <c r="A689" s="301"/>
      <c r="B689" s="301"/>
      <c r="C689" s="301"/>
      <c r="D689" s="301"/>
      <c r="E689" s="301"/>
      <c r="F689" s="301"/>
      <c r="G689" s="301"/>
      <c r="H689" s="301"/>
      <c r="I689" s="301"/>
      <c r="J689" s="301"/>
      <c r="K689" s="301"/>
      <c r="L689" s="301"/>
      <c r="M689" s="301"/>
      <c r="N689" s="301"/>
      <c r="O689" s="301"/>
      <c r="P689" s="301"/>
      <c r="Q689" s="301"/>
      <c r="R689" s="301"/>
      <c r="S689" s="301"/>
      <c r="T689" s="301"/>
      <c r="U689" s="301"/>
      <c r="V689" s="301"/>
      <c r="W689" s="301"/>
      <c r="X689" s="301"/>
      <c r="Y689" s="301"/>
      <c r="Z689" s="301"/>
    </row>
    <row r="690">
      <c r="A690" s="301"/>
      <c r="B690" s="301"/>
      <c r="C690" s="301"/>
      <c r="D690" s="301"/>
      <c r="E690" s="301"/>
      <c r="F690" s="301"/>
      <c r="G690" s="301"/>
      <c r="H690" s="301"/>
      <c r="I690" s="301"/>
      <c r="J690" s="301"/>
      <c r="K690" s="301"/>
      <c r="L690" s="301"/>
      <c r="M690" s="301"/>
      <c r="N690" s="301"/>
      <c r="O690" s="301"/>
      <c r="P690" s="301"/>
      <c r="Q690" s="301"/>
      <c r="R690" s="301"/>
      <c r="S690" s="301"/>
      <c r="T690" s="301"/>
      <c r="U690" s="301"/>
      <c r="V690" s="301"/>
      <c r="W690" s="301"/>
      <c r="X690" s="301"/>
      <c r="Y690" s="301"/>
      <c r="Z690" s="301"/>
    </row>
    <row r="691">
      <c r="A691" s="301"/>
      <c r="B691" s="301"/>
      <c r="C691" s="301"/>
      <c r="D691" s="301"/>
      <c r="E691" s="301"/>
      <c r="F691" s="301"/>
      <c r="G691" s="301"/>
      <c r="H691" s="301"/>
      <c r="I691" s="301"/>
      <c r="J691" s="301"/>
      <c r="K691" s="301"/>
      <c r="L691" s="301"/>
      <c r="M691" s="301"/>
      <c r="N691" s="301"/>
      <c r="O691" s="301"/>
      <c r="P691" s="301"/>
      <c r="Q691" s="301"/>
      <c r="R691" s="301"/>
      <c r="S691" s="301"/>
      <c r="T691" s="301"/>
      <c r="U691" s="301"/>
      <c r="V691" s="301"/>
      <c r="W691" s="301"/>
      <c r="X691" s="301"/>
      <c r="Y691" s="301"/>
      <c r="Z691" s="301"/>
    </row>
    <row r="692">
      <c r="A692" s="301"/>
      <c r="B692" s="301"/>
      <c r="C692" s="301"/>
      <c r="D692" s="301"/>
      <c r="E692" s="301"/>
      <c r="F692" s="301"/>
      <c r="G692" s="301"/>
      <c r="H692" s="301"/>
      <c r="I692" s="301"/>
      <c r="J692" s="301"/>
      <c r="K692" s="301"/>
      <c r="L692" s="301"/>
      <c r="M692" s="301"/>
      <c r="N692" s="301"/>
      <c r="O692" s="301"/>
      <c r="P692" s="301"/>
      <c r="Q692" s="301"/>
      <c r="R692" s="301"/>
      <c r="S692" s="301"/>
      <c r="T692" s="301"/>
      <c r="U692" s="301"/>
      <c r="V692" s="301"/>
      <c r="W692" s="301"/>
      <c r="X692" s="301"/>
      <c r="Y692" s="301"/>
      <c r="Z692" s="301"/>
    </row>
    <row r="693">
      <c r="A693" s="301"/>
      <c r="B693" s="301"/>
      <c r="C693" s="301"/>
      <c r="D693" s="301"/>
      <c r="E693" s="301"/>
      <c r="F693" s="301"/>
      <c r="G693" s="301"/>
      <c r="H693" s="301"/>
      <c r="I693" s="301"/>
      <c r="J693" s="301"/>
      <c r="K693" s="301"/>
      <c r="L693" s="301"/>
      <c r="M693" s="301"/>
      <c r="N693" s="301"/>
      <c r="O693" s="301"/>
      <c r="P693" s="301"/>
      <c r="Q693" s="301"/>
      <c r="R693" s="301"/>
      <c r="S693" s="301"/>
      <c r="T693" s="301"/>
      <c r="U693" s="301"/>
      <c r="V693" s="301"/>
      <c r="W693" s="301"/>
      <c r="X693" s="301"/>
      <c r="Y693" s="301"/>
      <c r="Z693" s="301"/>
    </row>
    <row r="694">
      <c r="A694" s="301"/>
      <c r="B694" s="301"/>
      <c r="C694" s="301"/>
      <c r="D694" s="301"/>
      <c r="E694" s="301"/>
      <c r="F694" s="301"/>
      <c r="G694" s="301"/>
      <c r="H694" s="301"/>
      <c r="I694" s="301"/>
      <c r="J694" s="301"/>
      <c r="K694" s="301"/>
      <c r="L694" s="301"/>
      <c r="M694" s="301"/>
      <c r="N694" s="301"/>
      <c r="O694" s="301"/>
      <c r="P694" s="301"/>
      <c r="Q694" s="301"/>
      <c r="R694" s="301"/>
      <c r="S694" s="301"/>
      <c r="T694" s="301"/>
      <c r="U694" s="301"/>
      <c r="V694" s="301"/>
      <c r="W694" s="301"/>
      <c r="X694" s="301"/>
      <c r="Y694" s="301"/>
      <c r="Z694" s="301"/>
    </row>
    <row r="695">
      <c r="A695" s="301"/>
      <c r="B695" s="301"/>
      <c r="C695" s="301"/>
      <c r="D695" s="301"/>
      <c r="E695" s="301"/>
      <c r="F695" s="301"/>
      <c r="G695" s="301"/>
      <c r="H695" s="301"/>
      <c r="I695" s="301"/>
      <c r="J695" s="301"/>
      <c r="K695" s="301"/>
      <c r="L695" s="301"/>
      <c r="M695" s="301"/>
      <c r="N695" s="301"/>
      <c r="O695" s="301"/>
      <c r="P695" s="301"/>
      <c r="Q695" s="301"/>
      <c r="R695" s="301"/>
      <c r="S695" s="301"/>
      <c r="T695" s="301"/>
      <c r="U695" s="301"/>
      <c r="V695" s="301"/>
      <c r="W695" s="301"/>
      <c r="X695" s="301"/>
      <c r="Y695" s="301"/>
      <c r="Z695" s="301"/>
    </row>
    <row r="696">
      <c r="A696" s="301"/>
      <c r="B696" s="301"/>
      <c r="C696" s="301"/>
      <c r="D696" s="301"/>
      <c r="E696" s="301"/>
      <c r="F696" s="301"/>
      <c r="G696" s="301"/>
      <c r="H696" s="301"/>
      <c r="I696" s="301"/>
      <c r="J696" s="301"/>
      <c r="K696" s="301"/>
      <c r="L696" s="301"/>
      <c r="M696" s="301"/>
      <c r="N696" s="301"/>
      <c r="O696" s="301"/>
      <c r="P696" s="301"/>
      <c r="Q696" s="301"/>
      <c r="R696" s="301"/>
      <c r="S696" s="301"/>
      <c r="T696" s="301"/>
      <c r="U696" s="301"/>
      <c r="V696" s="301"/>
      <c r="W696" s="301"/>
      <c r="X696" s="301"/>
      <c r="Y696" s="301"/>
      <c r="Z696" s="301"/>
    </row>
    <row r="697">
      <c r="A697" s="301"/>
      <c r="B697" s="301"/>
      <c r="C697" s="301"/>
      <c r="D697" s="301"/>
      <c r="E697" s="301"/>
      <c r="F697" s="301"/>
      <c r="G697" s="301"/>
      <c r="H697" s="301"/>
      <c r="I697" s="301"/>
      <c r="J697" s="301"/>
      <c r="K697" s="301"/>
      <c r="L697" s="301"/>
      <c r="M697" s="301"/>
      <c r="N697" s="301"/>
      <c r="O697" s="301"/>
      <c r="P697" s="301"/>
      <c r="Q697" s="301"/>
      <c r="R697" s="301"/>
      <c r="S697" s="301"/>
      <c r="T697" s="301"/>
      <c r="U697" s="301"/>
      <c r="V697" s="301"/>
      <c r="W697" s="301"/>
      <c r="X697" s="301"/>
      <c r="Y697" s="301"/>
      <c r="Z697" s="301"/>
    </row>
    <row r="698">
      <c r="A698" s="301"/>
      <c r="B698" s="301"/>
      <c r="C698" s="301"/>
      <c r="D698" s="301"/>
      <c r="E698" s="301"/>
      <c r="F698" s="301"/>
      <c r="G698" s="301"/>
      <c r="H698" s="301"/>
      <c r="I698" s="301"/>
      <c r="J698" s="301"/>
      <c r="K698" s="301"/>
      <c r="L698" s="301"/>
      <c r="M698" s="301"/>
      <c r="N698" s="301"/>
      <c r="O698" s="301"/>
      <c r="P698" s="301"/>
      <c r="Q698" s="301"/>
      <c r="R698" s="301"/>
      <c r="S698" s="301"/>
      <c r="T698" s="301"/>
      <c r="U698" s="301"/>
      <c r="V698" s="301"/>
      <c r="W698" s="301"/>
      <c r="X698" s="301"/>
      <c r="Y698" s="301"/>
      <c r="Z698" s="301"/>
    </row>
    <row r="699">
      <c r="A699" s="301"/>
      <c r="B699" s="301"/>
      <c r="C699" s="301"/>
      <c r="D699" s="301"/>
      <c r="E699" s="301"/>
      <c r="F699" s="301"/>
      <c r="G699" s="301"/>
      <c r="H699" s="301"/>
      <c r="I699" s="301"/>
      <c r="J699" s="301"/>
      <c r="K699" s="301"/>
      <c r="L699" s="301"/>
      <c r="M699" s="301"/>
      <c r="N699" s="301"/>
      <c r="O699" s="301"/>
      <c r="P699" s="301"/>
      <c r="Q699" s="301"/>
      <c r="R699" s="301"/>
      <c r="S699" s="301"/>
      <c r="T699" s="301"/>
      <c r="U699" s="301"/>
      <c r="V699" s="301"/>
      <c r="W699" s="301"/>
      <c r="X699" s="301"/>
      <c r="Y699" s="301"/>
      <c r="Z699" s="301"/>
    </row>
    <row r="700">
      <c r="A700" s="301"/>
      <c r="B700" s="301"/>
      <c r="C700" s="301"/>
      <c r="D700" s="301"/>
      <c r="E700" s="301"/>
      <c r="F700" s="301"/>
      <c r="G700" s="301"/>
      <c r="H700" s="301"/>
      <c r="I700" s="301"/>
      <c r="J700" s="301"/>
      <c r="K700" s="301"/>
      <c r="L700" s="301"/>
      <c r="M700" s="301"/>
      <c r="N700" s="301"/>
      <c r="O700" s="301"/>
      <c r="P700" s="301"/>
      <c r="Q700" s="301"/>
      <c r="R700" s="301"/>
      <c r="S700" s="301"/>
      <c r="T700" s="301"/>
      <c r="U700" s="301"/>
      <c r="V700" s="301"/>
      <c r="W700" s="301"/>
      <c r="X700" s="301"/>
      <c r="Y700" s="301"/>
      <c r="Z700" s="301"/>
    </row>
    <row r="701">
      <c r="A701" s="301"/>
      <c r="B701" s="301"/>
      <c r="C701" s="301"/>
      <c r="D701" s="301"/>
      <c r="E701" s="301"/>
      <c r="F701" s="301"/>
      <c r="G701" s="301"/>
      <c r="H701" s="301"/>
      <c r="I701" s="301"/>
      <c r="J701" s="301"/>
      <c r="K701" s="301"/>
      <c r="L701" s="301"/>
      <c r="M701" s="301"/>
      <c r="N701" s="301"/>
      <c r="O701" s="301"/>
      <c r="P701" s="301"/>
      <c r="Q701" s="301"/>
      <c r="R701" s="301"/>
      <c r="S701" s="301"/>
      <c r="T701" s="301"/>
      <c r="U701" s="301"/>
      <c r="V701" s="301"/>
      <c r="W701" s="301"/>
      <c r="X701" s="301"/>
      <c r="Y701" s="301"/>
      <c r="Z701" s="301"/>
    </row>
    <row r="702">
      <c r="A702" s="301"/>
      <c r="B702" s="301"/>
      <c r="C702" s="301"/>
      <c r="D702" s="301"/>
      <c r="E702" s="301"/>
      <c r="F702" s="301"/>
      <c r="G702" s="301"/>
      <c r="H702" s="301"/>
      <c r="I702" s="301"/>
      <c r="J702" s="301"/>
      <c r="K702" s="301"/>
      <c r="L702" s="301"/>
      <c r="M702" s="301"/>
      <c r="N702" s="301"/>
      <c r="O702" s="301"/>
      <c r="P702" s="301"/>
      <c r="Q702" s="301"/>
      <c r="R702" s="301"/>
      <c r="S702" s="301"/>
      <c r="T702" s="301"/>
      <c r="U702" s="301"/>
      <c r="V702" s="301"/>
      <c r="W702" s="301"/>
      <c r="X702" s="301"/>
      <c r="Y702" s="301"/>
      <c r="Z702" s="301"/>
    </row>
    <row r="703">
      <c r="A703" s="301"/>
      <c r="B703" s="301"/>
      <c r="C703" s="301"/>
      <c r="D703" s="301"/>
      <c r="E703" s="301"/>
      <c r="F703" s="301"/>
      <c r="G703" s="301"/>
      <c r="H703" s="301"/>
      <c r="I703" s="301"/>
      <c r="J703" s="301"/>
      <c r="K703" s="301"/>
      <c r="L703" s="301"/>
      <c r="M703" s="301"/>
      <c r="N703" s="301"/>
      <c r="O703" s="301"/>
      <c r="P703" s="301"/>
      <c r="Q703" s="301"/>
      <c r="R703" s="301"/>
      <c r="S703" s="301"/>
      <c r="T703" s="301"/>
      <c r="U703" s="301"/>
      <c r="V703" s="301"/>
      <c r="W703" s="301"/>
      <c r="X703" s="301"/>
      <c r="Y703" s="301"/>
      <c r="Z703" s="301"/>
    </row>
    <row r="704">
      <c r="A704" s="301"/>
      <c r="B704" s="301"/>
      <c r="C704" s="301"/>
      <c r="D704" s="301"/>
      <c r="E704" s="301"/>
      <c r="F704" s="301"/>
      <c r="G704" s="301"/>
      <c r="H704" s="301"/>
      <c r="I704" s="301"/>
      <c r="J704" s="301"/>
      <c r="K704" s="301"/>
      <c r="L704" s="301"/>
      <c r="M704" s="301"/>
      <c r="N704" s="301"/>
      <c r="O704" s="301"/>
      <c r="P704" s="301"/>
      <c r="Q704" s="301"/>
      <c r="R704" s="301"/>
      <c r="S704" s="301"/>
      <c r="T704" s="301"/>
      <c r="U704" s="301"/>
      <c r="V704" s="301"/>
      <c r="W704" s="301"/>
      <c r="X704" s="301"/>
      <c r="Y704" s="301"/>
      <c r="Z704" s="301"/>
    </row>
    <row r="705">
      <c r="A705" s="301"/>
      <c r="B705" s="301"/>
      <c r="C705" s="301"/>
      <c r="D705" s="301"/>
      <c r="E705" s="301"/>
      <c r="F705" s="301"/>
      <c r="G705" s="301"/>
      <c r="H705" s="301"/>
      <c r="I705" s="301"/>
      <c r="J705" s="301"/>
      <c r="K705" s="301"/>
      <c r="L705" s="301"/>
      <c r="M705" s="301"/>
      <c r="N705" s="301"/>
      <c r="O705" s="301"/>
      <c r="P705" s="301"/>
      <c r="Q705" s="301"/>
      <c r="R705" s="301"/>
      <c r="S705" s="301"/>
      <c r="T705" s="301"/>
      <c r="U705" s="301"/>
      <c r="V705" s="301"/>
      <c r="W705" s="301"/>
      <c r="X705" s="301"/>
      <c r="Y705" s="301"/>
      <c r="Z705" s="301"/>
    </row>
    <row r="706">
      <c r="A706" s="301"/>
      <c r="B706" s="301"/>
      <c r="C706" s="301"/>
      <c r="D706" s="301"/>
      <c r="E706" s="301"/>
      <c r="F706" s="301"/>
      <c r="G706" s="301"/>
      <c r="H706" s="301"/>
      <c r="I706" s="301"/>
      <c r="J706" s="301"/>
      <c r="K706" s="301"/>
      <c r="L706" s="301"/>
      <c r="M706" s="301"/>
      <c r="N706" s="301"/>
      <c r="O706" s="301"/>
      <c r="P706" s="301"/>
      <c r="Q706" s="301"/>
      <c r="R706" s="301"/>
      <c r="S706" s="301"/>
      <c r="T706" s="301"/>
      <c r="U706" s="301"/>
      <c r="V706" s="301"/>
      <c r="W706" s="301"/>
      <c r="X706" s="301"/>
      <c r="Y706" s="301"/>
      <c r="Z706" s="301"/>
    </row>
    <row r="707">
      <c r="A707" s="301"/>
      <c r="B707" s="301"/>
      <c r="C707" s="301"/>
      <c r="D707" s="301"/>
      <c r="E707" s="301"/>
      <c r="F707" s="301"/>
      <c r="G707" s="301"/>
      <c r="H707" s="301"/>
      <c r="I707" s="301"/>
      <c r="J707" s="301"/>
      <c r="K707" s="301"/>
      <c r="L707" s="301"/>
      <c r="M707" s="301"/>
      <c r="N707" s="301"/>
      <c r="O707" s="301"/>
      <c r="P707" s="301"/>
      <c r="Q707" s="301"/>
      <c r="R707" s="301"/>
      <c r="S707" s="301"/>
      <c r="T707" s="301"/>
      <c r="U707" s="301"/>
      <c r="V707" s="301"/>
      <c r="W707" s="301"/>
      <c r="X707" s="301"/>
      <c r="Y707" s="301"/>
      <c r="Z707" s="301"/>
    </row>
    <row r="708">
      <c r="A708" s="301"/>
      <c r="B708" s="301"/>
      <c r="C708" s="301"/>
      <c r="D708" s="301"/>
      <c r="E708" s="301"/>
      <c r="F708" s="301"/>
      <c r="G708" s="301"/>
      <c r="H708" s="301"/>
      <c r="I708" s="301"/>
      <c r="J708" s="301"/>
      <c r="K708" s="301"/>
      <c r="L708" s="301"/>
      <c r="M708" s="301"/>
      <c r="N708" s="301"/>
      <c r="O708" s="301"/>
      <c r="P708" s="301"/>
      <c r="Q708" s="301"/>
      <c r="R708" s="301"/>
      <c r="S708" s="301"/>
      <c r="T708" s="301"/>
      <c r="U708" s="301"/>
      <c r="V708" s="301"/>
      <c r="W708" s="301"/>
      <c r="X708" s="301"/>
      <c r="Y708" s="301"/>
      <c r="Z708" s="301"/>
    </row>
    <row r="709">
      <c r="A709" s="301"/>
      <c r="B709" s="301"/>
      <c r="C709" s="301"/>
      <c r="D709" s="301"/>
      <c r="E709" s="301"/>
      <c r="F709" s="301"/>
      <c r="G709" s="301"/>
      <c r="H709" s="301"/>
      <c r="I709" s="301"/>
      <c r="J709" s="301"/>
      <c r="K709" s="301"/>
      <c r="L709" s="301"/>
      <c r="M709" s="301"/>
      <c r="N709" s="301"/>
      <c r="O709" s="301"/>
      <c r="P709" s="301"/>
      <c r="Q709" s="301"/>
      <c r="R709" s="301"/>
      <c r="S709" s="301"/>
      <c r="T709" s="301"/>
      <c r="U709" s="301"/>
      <c r="V709" s="301"/>
      <c r="W709" s="301"/>
      <c r="X709" s="301"/>
      <c r="Y709" s="301"/>
      <c r="Z709" s="301"/>
    </row>
    <row r="710">
      <c r="A710" s="301"/>
      <c r="B710" s="301"/>
      <c r="C710" s="301"/>
      <c r="D710" s="301"/>
      <c r="E710" s="301"/>
      <c r="F710" s="301"/>
      <c r="G710" s="301"/>
      <c r="H710" s="301"/>
      <c r="I710" s="301"/>
      <c r="J710" s="301"/>
      <c r="K710" s="301"/>
      <c r="L710" s="301"/>
      <c r="M710" s="301"/>
      <c r="N710" s="301"/>
      <c r="O710" s="301"/>
      <c r="P710" s="301"/>
      <c r="Q710" s="301"/>
      <c r="R710" s="301"/>
      <c r="S710" s="301"/>
      <c r="T710" s="301"/>
      <c r="U710" s="301"/>
      <c r="V710" s="301"/>
      <c r="W710" s="301"/>
      <c r="X710" s="301"/>
      <c r="Y710" s="301"/>
      <c r="Z710" s="301"/>
    </row>
    <row r="711">
      <c r="A711" s="301"/>
      <c r="B711" s="301"/>
      <c r="C711" s="301"/>
      <c r="D711" s="301"/>
      <c r="E711" s="301"/>
      <c r="F711" s="301"/>
      <c r="G711" s="301"/>
      <c r="H711" s="301"/>
      <c r="I711" s="301"/>
      <c r="J711" s="301"/>
      <c r="K711" s="301"/>
      <c r="L711" s="301"/>
      <c r="M711" s="301"/>
      <c r="N711" s="301"/>
      <c r="O711" s="301"/>
      <c r="P711" s="301"/>
      <c r="Q711" s="301"/>
      <c r="R711" s="301"/>
      <c r="S711" s="301"/>
      <c r="T711" s="301"/>
      <c r="U711" s="301"/>
      <c r="V711" s="301"/>
      <c r="W711" s="301"/>
      <c r="X711" s="301"/>
      <c r="Y711" s="301"/>
      <c r="Z711" s="301"/>
    </row>
    <row r="712">
      <c r="A712" s="301"/>
      <c r="B712" s="301"/>
      <c r="C712" s="301"/>
      <c r="D712" s="301"/>
      <c r="E712" s="301"/>
      <c r="F712" s="301"/>
      <c r="G712" s="301"/>
      <c r="H712" s="301"/>
      <c r="I712" s="301"/>
      <c r="J712" s="301"/>
      <c r="K712" s="301"/>
      <c r="L712" s="301"/>
      <c r="M712" s="301"/>
      <c r="N712" s="301"/>
      <c r="O712" s="301"/>
      <c r="P712" s="301"/>
      <c r="Q712" s="301"/>
      <c r="R712" s="301"/>
      <c r="S712" s="301"/>
      <c r="T712" s="301"/>
      <c r="U712" s="301"/>
      <c r="V712" s="301"/>
      <c r="W712" s="301"/>
      <c r="X712" s="301"/>
      <c r="Y712" s="301"/>
      <c r="Z712" s="301"/>
    </row>
    <row r="713">
      <c r="A713" s="301"/>
      <c r="B713" s="301"/>
      <c r="C713" s="301"/>
      <c r="D713" s="301"/>
      <c r="E713" s="301"/>
      <c r="F713" s="301"/>
      <c r="G713" s="301"/>
      <c r="H713" s="301"/>
      <c r="I713" s="301"/>
      <c r="J713" s="301"/>
      <c r="K713" s="301"/>
      <c r="L713" s="301"/>
      <c r="M713" s="301"/>
      <c r="N713" s="301"/>
      <c r="O713" s="301"/>
      <c r="P713" s="301"/>
      <c r="Q713" s="301"/>
      <c r="R713" s="301"/>
      <c r="S713" s="301"/>
      <c r="T713" s="301"/>
      <c r="U713" s="301"/>
      <c r="V713" s="301"/>
      <c r="W713" s="301"/>
      <c r="X713" s="301"/>
      <c r="Y713" s="301"/>
      <c r="Z713" s="301"/>
    </row>
    <row r="714">
      <c r="A714" s="301"/>
      <c r="B714" s="301"/>
      <c r="C714" s="301"/>
      <c r="D714" s="301"/>
      <c r="E714" s="301"/>
      <c r="F714" s="301"/>
      <c r="G714" s="301"/>
      <c r="H714" s="301"/>
      <c r="I714" s="301"/>
      <c r="J714" s="301"/>
      <c r="K714" s="301"/>
      <c r="L714" s="301"/>
      <c r="M714" s="301"/>
      <c r="N714" s="301"/>
      <c r="O714" s="301"/>
      <c r="P714" s="301"/>
      <c r="Q714" s="301"/>
      <c r="R714" s="301"/>
      <c r="S714" s="301"/>
      <c r="T714" s="301"/>
      <c r="U714" s="301"/>
      <c r="V714" s="301"/>
      <c r="W714" s="301"/>
      <c r="X714" s="301"/>
      <c r="Y714" s="301"/>
      <c r="Z714" s="301"/>
    </row>
    <row r="715">
      <c r="A715" s="301"/>
      <c r="B715" s="301"/>
      <c r="C715" s="301"/>
      <c r="D715" s="301"/>
      <c r="E715" s="301"/>
      <c r="F715" s="301"/>
      <c r="G715" s="301"/>
      <c r="H715" s="301"/>
      <c r="I715" s="301"/>
      <c r="J715" s="301"/>
      <c r="K715" s="301"/>
      <c r="L715" s="301"/>
      <c r="M715" s="301"/>
      <c r="N715" s="301"/>
      <c r="O715" s="301"/>
      <c r="P715" s="301"/>
      <c r="Q715" s="301"/>
      <c r="R715" s="301"/>
      <c r="S715" s="301"/>
      <c r="T715" s="301"/>
      <c r="U715" s="301"/>
      <c r="V715" s="301"/>
      <c r="W715" s="301"/>
      <c r="X715" s="301"/>
      <c r="Y715" s="301"/>
      <c r="Z715" s="301"/>
    </row>
    <row r="716">
      <c r="A716" s="301"/>
      <c r="B716" s="301"/>
      <c r="C716" s="301"/>
      <c r="D716" s="301"/>
      <c r="E716" s="301"/>
      <c r="F716" s="301"/>
      <c r="G716" s="301"/>
      <c r="H716" s="301"/>
      <c r="I716" s="301"/>
      <c r="J716" s="301"/>
      <c r="K716" s="301"/>
      <c r="L716" s="301"/>
      <c r="M716" s="301"/>
      <c r="N716" s="301"/>
      <c r="O716" s="301"/>
      <c r="P716" s="301"/>
      <c r="Q716" s="301"/>
      <c r="R716" s="301"/>
      <c r="S716" s="301"/>
      <c r="T716" s="301"/>
      <c r="U716" s="301"/>
      <c r="V716" s="301"/>
      <c r="W716" s="301"/>
      <c r="X716" s="301"/>
      <c r="Y716" s="301"/>
      <c r="Z716" s="301"/>
    </row>
    <row r="717">
      <c r="A717" s="301"/>
      <c r="B717" s="301"/>
      <c r="C717" s="301"/>
      <c r="D717" s="301"/>
      <c r="E717" s="301"/>
      <c r="F717" s="301"/>
      <c r="G717" s="301"/>
      <c r="H717" s="301"/>
      <c r="I717" s="301"/>
      <c r="J717" s="301"/>
      <c r="K717" s="301"/>
      <c r="L717" s="301"/>
      <c r="M717" s="301"/>
      <c r="N717" s="301"/>
      <c r="O717" s="301"/>
      <c r="P717" s="301"/>
      <c r="Q717" s="301"/>
      <c r="R717" s="301"/>
      <c r="S717" s="301"/>
      <c r="T717" s="301"/>
      <c r="U717" s="301"/>
      <c r="V717" s="301"/>
      <c r="W717" s="301"/>
      <c r="X717" s="301"/>
      <c r="Y717" s="301"/>
      <c r="Z717" s="301"/>
    </row>
    <row r="718">
      <c r="A718" s="301"/>
      <c r="B718" s="301"/>
      <c r="C718" s="301"/>
      <c r="D718" s="301"/>
      <c r="E718" s="301"/>
      <c r="F718" s="301"/>
      <c r="G718" s="301"/>
      <c r="H718" s="301"/>
      <c r="I718" s="301"/>
      <c r="J718" s="301"/>
      <c r="K718" s="301"/>
      <c r="L718" s="301"/>
      <c r="M718" s="301"/>
      <c r="N718" s="301"/>
      <c r="O718" s="301"/>
      <c r="P718" s="301"/>
      <c r="Q718" s="301"/>
      <c r="R718" s="301"/>
      <c r="S718" s="301"/>
      <c r="T718" s="301"/>
      <c r="U718" s="301"/>
      <c r="V718" s="301"/>
      <c r="W718" s="301"/>
      <c r="X718" s="301"/>
      <c r="Y718" s="301"/>
      <c r="Z718" s="301"/>
    </row>
    <row r="719">
      <c r="A719" s="301"/>
      <c r="B719" s="301"/>
      <c r="C719" s="301"/>
      <c r="D719" s="301"/>
      <c r="E719" s="301"/>
      <c r="F719" s="301"/>
      <c r="G719" s="301"/>
      <c r="H719" s="301"/>
      <c r="I719" s="301"/>
      <c r="J719" s="301"/>
      <c r="K719" s="301"/>
      <c r="L719" s="301"/>
      <c r="M719" s="301"/>
      <c r="N719" s="301"/>
      <c r="O719" s="301"/>
      <c r="P719" s="301"/>
      <c r="Q719" s="301"/>
      <c r="R719" s="301"/>
      <c r="S719" s="301"/>
      <c r="T719" s="301"/>
      <c r="U719" s="301"/>
      <c r="V719" s="301"/>
      <c r="W719" s="301"/>
      <c r="X719" s="301"/>
      <c r="Y719" s="301"/>
      <c r="Z719" s="301"/>
    </row>
    <row r="720">
      <c r="A720" s="301"/>
      <c r="B720" s="301"/>
      <c r="C720" s="301"/>
      <c r="D720" s="301"/>
      <c r="E720" s="301"/>
      <c r="F720" s="301"/>
      <c r="G720" s="301"/>
      <c r="H720" s="301"/>
      <c r="I720" s="301"/>
      <c r="J720" s="301"/>
      <c r="K720" s="301"/>
      <c r="L720" s="301"/>
      <c r="M720" s="301"/>
      <c r="N720" s="301"/>
      <c r="O720" s="301"/>
      <c r="P720" s="301"/>
      <c r="Q720" s="301"/>
      <c r="R720" s="301"/>
      <c r="S720" s="301"/>
      <c r="T720" s="301"/>
      <c r="U720" s="301"/>
      <c r="V720" s="301"/>
      <c r="W720" s="301"/>
      <c r="X720" s="301"/>
      <c r="Y720" s="301"/>
      <c r="Z720" s="301"/>
    </row>
    <row r="721">
      <c r="A721" s="301"/>
      <c r="B721" s="301"/>
      <c r="C721" s="301"/>
      <c r="D721" s="301"/>
      <c r="E721" s="301"/>
      <c r="F721" s="301"/>
      <c r="G721" s="301"/>
      <c r="H721" s="301"/>
      <c r="I721" s="301"/>
      <c r="J721" s="301"/>
      <c r="K721" s="301"/>
      <c r="L721" s="301"/>
      <c r="M721" s="301"/>
      <c r="N721" s="301"/>
      <c r="O721" s="301"/>
      <c r="P721" s="301"/>
      <c r="Q721" s="301"/>
      <c r="R721" s="301"/>
      <c r="S721" s="301"/>
      <c r="T721" s="301"/>
      <c r="U721" s="301"/>
      <c r="V721" s="301"/>
      <c r="W721" s="301"/>
      <c r="X721" s="301"/>
      <c r="Y721" s="301"/>
      <c r="Z721" s="301"/>
    </row>
    <row r="722">
      <c r="A722" s="301"/>
      <c r="B722" s="301"/>
      <c r="C722" s="301"/>
      <c r="D722" s="301"/>
      <c r="E722" s="301"/>
      <c r="F722" s="301"/>
      <c r="G722" s="301"/>
      <c r="H722" s="301"/>
      <c r="I722" s="301"/>
      <c r="J722" s="301"/>
      <c r="K722" s="301"/>
      <c r="L722" s="301"/>
      <c r="M722" s="301"/>
      <c r="N722" s="301"/>
      <c r="O722" s="301"/>
      <c r="P722" s="301"/>
      <c r="Q722" s="301"/>
      <c r="R722" s="301"/>
      <c r="S722" s="301"/>
      <c r="T722" s="301"/>
      <c r="U722" s="301"/>
      <c r="V722" s="301"/>
      <c r="W722" s="301"/>
      <c r="X722" s="301"/>
      <c r="Y722" s="301"/>
      <c r="Z722" s="301"/>
    </row>
    <row r="723">
      <c r="A723" s="301"/>
      <c r="B723" s="301"/>
      <c r="C723" s="301"/>
      <c r="D723" s="301"/>
      <c r="E723" s="301"/>
      <c r="F723" s="301"/>
      <c r="G723" s="301"/>
      <c r="H723" s="301"/>
      <c r="I723" s="301"/>
      <c r="J723" s="301"/>
      <c r="K723" s="301"/>
      <c r="L723" s="301"/>
      <c r="M723" s="301"/>
      <c r="N723" s="301"/>
      <c r="O723" s="301"/>
      <c r="P723" s="301"/>
      <c r="Q723" s="301"/>
      <c r="R723" s="301"/>
      <c r="S723" s="301"/>
      <c r="T723" s="301"/>
      <c r="U723" s="301"/>
      <c r="V723" s="301"/>
      <c r="W723" s="301"/>
      <c r="X723" s="301"/>
      <c r="Y723" s="301"/>
      <c r="Z723" s="301"/>
    </row>
    <row r="724">
      <c r="A724" s="301"/>
      <c r="B724" s="301"/>
      <c r="C724" s="301"/>
      <c r="D724" s="301"/>
      <c r="E724" s="301"/>
      <c r="F724" s="301"/>
      <c r="G724" s="301"/>
      <c r="H724" s="301"/>
      <c r="I724" s="301"/>
      <c r="J724" s="301"/>
      <c r="K724" s="301"/>
      <c r="L724" s="301"/>
      <c r="M724" s="301"/>
      <c r="N724" s="301"/>
      <c r="O724" s="301"/>
      <c r="P724" s="301"/>
      <c r="Q724" s="301"/>
      <c r="R724" s="301"/>
      <c r="S724" s="301"/>
      <c r="T724" s="301"/>
      <c r="U724" s="301"/>
      <c r="V724" s="301"/>
      <c r="W724" s="301"/>
      <c r="X724" s="301"/>
      <c r="Y724" s="301"/>
      <c r="Z724" s="301"/>
    </row>
    <row r="725">
      <c r="A725" s="301"/>
      <c r="B725" s="301"/>
      <c r="C725" s="301"/>
      <c r="D725" s="301"/>
      <c r="E725" s="301"/>
      <c r="F725" s="301"/>
      <c r="G725" s="301"/>
      <c r="H725" s="301"/>
      <c r="I725" s="301"/>
      <c r="J725" s="301"/>
      <c r="K725" s="301"/>
      <c r="L725" s="301"/>
      <c r="M725" s="301"/>
      <c r="N725" s="301"/>
      <c r="O725" s="301"/>
      <c r="P725" s="301"/>
      <c r="Q725" s="301"/>
      <c r="R725" s="301"/>
      <c r="S725" s="301"/>
      <c r="T725" s="301"/>
      <c r="U725" s="301"/>
      <c r="V725" s="301"/>
      <c r="W725" s="301"/>
      <c r="X725" s="301"/>
      <c r="Y725" s="301"/>
      <c r="Z725" s="301"/>
    </row>
    <row r="726">
      <c r="A726" s="301"/>
      <c r="B726" s="301"/>
      <c r="C726" s="301"/>
      <c r="D726" s="301"/>
      <c r="E726" s="301"/>
      <c r="F726" s="301"/>
      <c r="G726" s="301"/>
      <c r="H726" s="301"/>
      <c r="I726" s="301"/>
      <c r="J726" s="301"/>
      <c r="K726" s="301"/>
      <c r="L726" s="301"/>
      <c r="M726" s="301"/>
      <c r="N726" s="301"/>
      <c r="O726" s="301"/>
      <c r="P726" s="301"/>
      <c r="Q726" s="301"/>
      <c r="R726" s="301"/>
      <c r="S726" s="301"/>
      <c r="T726" s="301"/>
      <c r="U726" s="301"/>
      <c r="V726" s="301"/>
      <c r="W726" s="301"/>
      <c r="X726" s="301"/>
      <c r="Y726" s="301"/>
      <c r="Z726" s="301"/>
    </row>
    <row r="727">
      <c r="A727" s="301"/>
      <c r="B727" s="301"/>
      <c r="C727" s="301"/>
      <c r="D727" s="301"/>
      <c r="E727" s="301"/>
      <c r="F727" s="301"/>
      <c r="G727" s="301"/>
      <c r="H727" s="301"/>
      <c r="I727" s="301"/>
      <c r="J727" s="301"/>
      <c r="K727" s="301"/>
      <c r="L727" s="301"/>
      <c r="M727" s="301"/>
      <c r="N727" s="301"/>
      <c r="O727" s="301"/>
      <c r="P727" s="301"/>
      <c r="Q727" s="301"/>
      <c r="R727" s="301"/>
      <c r="S727" s="301"/>
      <c r="T727" s="301"/>
      <c r="U727" s="301"/>
      <c r="V727" s="301"/>
      <c r="W727" s="301"/>
      <c r="X727" s="301"/>
      <c r="Y727" s="301"/>
      <c r="Z727" s="301"/>
    </row>
    <row r="728">
      <c r="A728" s="301"/>
      <c r="B728" s="301"/>
      <c r="C728" s="301"/>
      <c r="D728" s="301"/>
      <c r="E728" s="301"/>
      <c r="F728" s="301"/>
      <c r="G728" s="301"/>
      <c r="H728" s="301"/>
      <c r="I728" s="301"/>
      <c r="J728" s="301"/>
      <c r="K728" s="301"/>
      <c r="L728" s="301"/>
      <c r="M728" s="301"/>
      <c r="N728" s="301"/>
      <c r="O728" s="301"/>
      <c r="P728" s="301"/>
      <c r="Q728" s="301"/>
      <c r="R728" s="301"/>
      <c r="S728" s="301"/>
      <c r="T728" s="301"/>
      <c r="U728" s="301"/>
      <c r="V728" s="301"/>
      <c r="W728" s="301"/>
      <c r="X728" s="301"/>
      <c r="Y728" s="301"/>
      <c r="Z728" s="301"/>
    </row>
    <row r="729">
      <c r="A729" s="301"/>
      <c r="B729" s="301"/>
      <c r="C729" s="301"/>
      <c r="D729" s="301"/>
      <c r="E729" s="301"/>
      <c r="F729" s="301"/>
      <c r="G729" s="301"/>
      <c r="H729" s="301"/>
      <c r="I729" s="301"/>
      <c r="J729" s="301"/>
      <c r="K729" s="301"/>
      <c r="L729" s="301"/>
      <c r="M729" s="301"/>
      <c r="N729" s="301"/>
      <c r="O729" s="301"/>
      <c r="P729" s="301"/>
      <c r="Q729" s="301"/>
      <c r="R729" s="301"/>
      <c r="S729" s="301"/>
      <c r="T729" s="301"/>
      <c r="U729" s="301"/>
      <c r="V729" s="301"/>
      <c r="W729" s="301"/>
      <c r="X729" s="301"/>
      <c r="Y729" s="301"/>
      <c r="Z729" s="301"/>
    </row>
    <row r="730">
      <c r="A730" s="301"/>
      <c r="B730" s="301"/>
      <c r="C730" s="301"/>
      <c r="D730" s="301"/>
      <c r="E730" s="301"/>
      <c r="F730" s="301"/>
      <c r="G730" s="301"/>
      <c r="H730" s="301"/>
      <c r="I730" s="301"/>
      <c r="J730" s="301"/>
      <c r="K730" s="301"/>
      <c r="L730" s="301"/>
      <c r="M730" s="301"/>
      <c r="N730" s="301"/>
      <c r="O730" s="301"/>
      <c r="P730" s="301"/>
      <c r="Q730" s="301"/>
      <c r="R730" s="301"/>
      <c r="S730" s="301"/>
      <c r="T730" s="301"/>
      <c r="U730" s="301"/>
      <c r="V730" s="301"/>
      <c r="W730" s="301"/>
      <c r="X730" s="301"/>
      <c r="Y730" s="301"/>
      <c r="Z730" s="301"/>
    </row>
    <row r="731">
      <c r="A731" s="301"/>
      <c r="B731" s="301"/>
      <c r="C731" s="301"/>
      <c r="D731" s="301"/>
      <c r="E731" s="301"/>
      <c r="F731" s="301"/>
      <c r="G731" s="301"/>
      <c r="H731" s="301"/>
      <c r="I731" s="301"/>
      <c r="J731" s="301"/>
      <c r="K731" s="301"/>
      <c r="L731" s="301"/>
      <c r="M731" s="301"/>
      <c r="N731" s="301"/>
      <c r="O731" s="301"/>
      <c r="P731" s="301"/>
      <c r="Q731" s="301"/>
      <c r="R731" s="301"/>
      <c r="S731" s="301"/>
      <c r="T731" s="301"/>
      <c r="U731" s="301"/>
      <c r="V731" s="301"/>
      <c r="W731" s="301"/>
      <c r="X731" s="301"/>
      <c r="Y731" s="301"/>
      <c r="Z731" s="301"/>
    </row>
    <row r="732">
      <c r="A732" s="301"/>
      <c r="B732" s="301"/>
      <c r="C732" s="301"/>
      <c r="D732" s="301"/>
      <c r="E732" s="301"/>
      <c r="F732" s="301"/>
      <c r="G732" s="301"/>
      <c r="H732" s="301"/>
      <c r="I732" s="301"/>
      <c r="J732" s="301"/>
      <c r="K732" s="301"/>
      <c r="L732" s="301"/>
      <c r="M732" s="301"/>
      <c r="N732" s="301"/>
      <c r="O732" s="301"/>
      <c r="P732" s="301"/>
      <c r="Q732" s="301"/>
      <c r="R732" s="301"/>
      <c r="S732" s="301"/>
      <c r="T732" s="301"/>
      <c r="U732" s="301"/>
      <c r="V732" s="301"/>
      <c r="W732" s="301"/>
      <c r="X732" s="301"/>
      <c r="Y732" s="301"/>
      <c r="Z732" s="301"/>
    </row>
    <row r="733">
      <c r="A733" s="301"/>
      <c r="B733" s="301"/>
      <c r="C733" s="301"/>
      <c r="D733" s="301"/>
      <c r="E733" s="301"/>
      <c r="F733" s="301"/>
      <c r="G733" s="301"/>
      <c r="H733" s="301"/>
      <c r="I733" s="301"/>
      <c r="J733" s="301"/>
      <c r="K733" s="301"/>
      <c r="L733" s="301"/>
      <c r="M733" s="301"/>
      <c r="N733" s="301"/>
      <c r="O733" s="301"/>
      <c r="P733" s="301"/>
      <c r="Q733" s="301"/>
      <c r="R733" s="301"/>
      <c r="S733" s="301"/>
      <c r="T733" s="301"/>
      <c r="U733" s="301"/>
      <c r="V733" s="301"/>
      <c r="W733" s="301"/>
      <c r="X733" s="301"/>
      <c r="Y733" s="301"/>
      <c r="Z733" s="301"/>
    </row>
    <row r="734">
      <c r="A734" s="301"/>
      <c r="B734" s="301"/>
      <c r="C734" s="301"/>
      <c r="D734" s="301"/>
      <c r="E734" s="301"/>
      <c r="F734" s="301"/>
      <c r="G734" s="301"/>
      <c r="H734" s="301"/>
      <c r="I734" s="301"/>
      <c r="J734" s="301"/>
      <c r="K734" s="301"/>
      <c r="L734" s="301"/>
      <c r="M734" s="301"/>
      <c r="N734" s="301"/>
      <c r="O734" s="301"/>
      <c r="P734" s="301"/>
      <c r="Q734" s="301"/>
      <c r="R734" s="301"/>
      <c r="S734" s="301"/>
      <c r="T734" s="301"/>
      <c r="U734" s="301"/>
      <c r="V734" s="301"/>
      <c r="W734" s="301"/>
      <c r="X734" s="301"/>
      <c r="Y734" s="301"/>
      <c r="Z734" s="301"/>
    </row>
    <row r="735">
      <c r="A735" s="301"/>
      <c r="B735" s="301"/>
      <c r="C735" s="301"/>
      <c r="D735" s="301"/>
      <c r="E735" s="301"/>
      <c r="F735" s="301"/>
      <c r="G735" s="301"/>
      <c r="H735" s="301"/>
      <c r="I735" s="301"/>
      <c r="J735" s="301"/>
      <c r="K735" s="301"/>
      <c r="L735" s="301"/>
      <c r="M735" s="301"/>
      <c r="N735" s="301"/>
      <c r="O735" s="301"/>
      <c r="P735" s="301"/>
      <c r="Q735" s="301"/>
      <c r="R735" s="301"/>
      <c r="S735" s="301"/>
      <c r="T735" s="301"/>
      <c r="U735" s="301"/>
      <c r="V735" s="301"/>
      <c r="W735" s="301"/>
      <c r="X735" s="301"/>
      <c r="Y735" s="301"/>
      <c r="Z735" s="301"/>
    </row>
    <row r="736">
      <c r="A736" s="301"/>
      <c r="B736" s="301"/>
      <c r="C736" s="301"/>
      <c r="D736" s="301"/>
      <c r="E736" s="301"/>
      <c r="F736" s="301"/>
      <c r="G736" s="301"/>
      <c r="H736" s="301"/>
      <c r="I736" s="301"/>
      <c r="J736" s="301"/>
      <c r="K736" s="301"/>
      <c r="L736" s="301"/>
      <c r="M736" s="301"/>
      <c r="N736" s="301"/>
      <c r="O736" s="301"/>
      <c r="P736" s="301"/>
      <c r="Q736" s="301"/>
      <c r="R736" s="301"/>
      <c r="S736" s="301"/>
      <c r="T736" s="301"/>
      <c r="U736" s="301"/>
      <c r="V736" s="301"/>
      <c r="W736" s="301"/>
      <c r="X736" s="301"/>
      <c r="Y736" s="301"/>
      <c r="Z736" s="301"/>
    </row>
    <row r="737">
      <c r="A737" s="301"/>
      <c r="B737" s="301"/>
      <c r="C737" s="301"/>
      <c r="D737" s="301"/>
      <c r="E737" s="301"/>
      <c r="F737" s="301"/>
      <c r="G737" s="301"/>
      <c r="H737" s="301"/>
      <c r="I737" s="301"/>
      <c r="J737" s="301"/>
      <c r="K737" s="301"/>
      <c r="L737" s="301"/>
      <c r="M737" s="301"/>
      <c r="N737" s="301"/>
      <c r="O737" s="301"/>
      <c r="P737" s="301"/>
      <c r="Q737" s="301"/>
      <c r="R737" s="301"/>
      <c r="S737" s="301"/>
      <c r="T737" s="301"/>
      <c r="U737" s="301"/>
      <c r="V737" s="301"/>
      <c r="W737" s="301"/>
      <c r="X737" s="301"/>
      <c r="Y737" s="301"/>
      <c r="Z737" s="301"/>
    </row>
    <row r="738">
      <c r="A738" s="301"/>
      <c r="B738" s="301"/>
      <c r="C738" s="301"/>
      <c r="D738" s="301"/>
      <c r="E738" s="301"/>
      <c r="F738" s="301"/>
      <c r="G738" s="301"/>
      <c r="H738" s="301"/>
      <c r="I738" s="301"/>
      <c r="J738" s="301"/>
      <c r="K738" s="301"/>
      <c r="L738" s="301"/>
      <c r="M738" s="301"/>
      <c r="N738" s="301"/>
      <c r="O738" s="301"/>
      <c r="P738" s="301"/>
      <c r="Q738" s="301"/>
      <c r="R738" s="301"/>
      <c r="S738" s="301"/>
      <c r="T738" s="301"/>
      <c r="U738" s="301"/>
      <c r="V738" s="301"/>
      <c r="W738" s="301"/>
      <c r="X738" s="301"/>
      <c r="Y738" s="301"/>
      <c r="Z738" s="301"/>
    </row>
    <row r="739">
      <c r="A739" s="301"/>
      <c r="B739" s="301"/>
      <c r="C739" s="301"/>
      <c r="D739" s="301"/>
      <c r="E739" s="301"/>
      <c r="F739" s="301"/>
      <c r="G739" s="301"/>
      <c r="H739" s="301"/>
      <c r="I739" s="301"/>
      <c r="J739" s="301"/>
      <c r="K739" s="301"/>
      <c r="L739" s="301"/>
      <c r="M739" s="301"/>
      <c r="N739" s="301"/>
      <c r="O739" s="301"/>
      <c r="P739" s="301"/>
      <c r="Q739" s="301"/>
      <c r="R739" s="301"/>
      <c r="S739" s="301"/>
      <c r="T739" s="301"/>
      <c r="U739" s="301"/>
      <c r="V739" s="301"/>
      <c r="W739" s="301"/>
      <c r="X739" s="301"/>
      <c r="Y739" s="301"/>
      <c r="Z739" s="301"/>
    </row>
    <row r="740">
      <c r="A740" s="301"/>
      <c r="B740" s="301"/>
      <c r="C740" s="301"/>
      <c r="D740" s="301"/>
      <c r="E740" s="301"/>
      <c r="F740" s="301"/>
      <c r="G740" s="301"/>
      <c r="H740" s="301"/>
      <c r="I740" s="301"/>
      <c r="J740" s="301"/>
      <c r="K740" s="301"/>
      <c r="L740" s="301"/>
      <c r="M740" s="301"/>
      <c r="N740" s="301"/>
      <c r="O740" s="301"/>
      <c r="P740" s="301"/>
      <c r="Q740" s="301"/>
      <c r="R740" s="301"/>
      <c r="S740" s="301"/>
      <c r="T740" s="301"/>
      <c r="U740" s="301"/>
      <c r="V740" s="301"/>
      <c r="W740" s="301"/>
      <c r="X740" s="301"/>
      <c r="Y740" s="301"/>
      <c r="Z740" s="301"/>
    </row>
    <row r="741">
      <c r="A741" s="301"/>
      <c r="B741" s="301"/>
      <c r="C741" s="301"/>
      <c r="D741" s="301"/>
      <c r="E741" s="301"/>
      <c r="F741" s="301"/>
      <c r="G741" s="301"/>
      <c r="H741" s="301"/>
      <c r="I741" s="301"/>
      <c r="J741" s="301"/>
      <c r="K741" s="301"/>
      <c r="L741" s="301"/>
      <c r="M741" s="301"/>
      <c r="N741" s="301"/>
      <c r="O741" s="301"/>
      <c r="P741" s="301"/>
      <c r="Q741" s="301"/>
      <c r="R741" s="301"/>
      <c r="S741" s="301"/>
      <c r="T741" s="301"/>
      <c r="U741" s="301"/>
      <c r="V741" s="301"/>
      <c r="W741" s="301"/>
      <c r="X741" s="301"/>
      <c r="Y741" s="301"/>
      <c r="Z741" s="301"/>
    </row>
    <row r="742">
      <c r="A742" s="301"/>
      <c r="B742" s="301"/>
      <c r="C742" s="301"/>
      <c r="D742" s="301"/>
      <c r="E742" s="301"/>
      <c r="F742" s="301"/>
      <c r="G742" s="301"/>
      <c r="H742" s="301"/>
      <c r="I742" s="301"/>
      <c r="J742" s="301"/>
      <c r="K742" s="301"/>
      <c r="L742" s="301"/>
      <c r="M742" s="301"/>
      <c r="N742" s="301"/>
      <c r="O742" s="301"/>
      <c r="P742" s="301"/>
      <c r="Q742" s="301"/>
      <c r="R742" s="301"/>
      <c r="S742" s="301"/>
      <c r="T742" s="301"/>
      <c r="U742" s="301"/>
      <c r="V742" s="301"/>
      <c r="W742" s="301"/>
      <c r="X742" s="301"/>
      <c r="Y742" s="301"/>
      <c r="Z742" s="301"/>
    </row>
    <row r="743">
      <c r="A743" s="301"/>
      <c r="B743" s="301"/>
      <c r="C743" s="301"/>
      <c r="D743" s="301"/>
      <c r="E743" s="301"/>
      <c r="F743" s="301"/>
      <c r="G743" s="301"/>
      <c r="H743" s="301"/>
      <c r="I743" s="301"/>
      <c r="J743" s="301"/>
      <c r="K743" s="301"/>
      <c r="L743" s="301"/>
      <c r="M743" s="301"/>
      <c r="N743" s="301"/>
      <c r="O743" s="301"/>
      <c r="P743" s="301"/>
      <c r="Q743" s="301"/>
      <c r="R743" s="301"/>
      <c r="S743" s="301"/>
      <c r="T743" s="301"/>
      <c r="U743" s="301"/>
      <c r="V743" s="301"/>
      <c r="W743" s="301"/>
      <c r="X743" s="301"/>
      <c r="Y743" s="301"/>
      <c r="Z743" s="301"/>
    </row>
    <row r="744">
      <c r="A744" s="301"/>
      <c r="B744" s="301"/>
      <c r="C744" s="301"/>
      <c r="D744" s="301"/>
      <c r="E744" s="301"/>
      <c r="F744" s="301"/>
      <c r="G744" s="301"/>
      <c r="H744" s="301"/>
      <c r="I744" s="301"/>
      <c r="J744" s="301"/>
      <c r="K744" s="301"/>
      <c r="L744" s="301"/>
      <c r="M744" s="301"/>
      <c r="N744" s="301"/>
      <c r="O744" s="301"/>
      <c r="P744" s="301"/>
      <c r="Q744" s="301"/>
      <c r="R744" s="301"/>
      <c r="S744" s="301"/>
      <c r="T744" s="301"/>
      <c r="U744" s="301"/>
      <c r="V744" s="301"/>
      <c r="W744" s="301"/>
      <c r="X744" s="301"/>
      <c r="Y744" s="301"/>
      <c r="Z744" s="301"/>
    </row>
    <row r="745">
      <c r="A745" s="301"/>
      <c r="B745" s="301"/>
      <c r="C745" s="301"/>
      <c r="D745" s="301"/>
      <c r="E745" s="301"/>
      <c r="F745" s="301"/>
      <c r="G745" s="301"/>
      <c r="H745" s="301"/>
      <c r="I745" s="301"/>
      <c r="J745" s="301"/>
      <c r="K745" s="301"/>
      <c r="L745" s="301"/>
      <c r="M745" s="301"/>
      <c r="N745" s="301"/>
      <c r="O745" s="301"/>
      <c r="P745" s="301"/>
      <c r="Q745" s="301"/>
      <c r="R745" s="301"/>
      <c r="S745" s="301"/>
      <c r="T745" s="301"/>
      <c r="U745" s="301"/>
      <c r="V745" s="301"/>
      <c r="W745" s="301"/>
      <c r="X745" s="301"/>
      <c r="Y745" s="301"/>
      <c r="Z745" s="301"/>
    </row>
    <row r="746">
      <c r="A746" s="301"/>
      <c r="B746" s="301"/>
      <c r="C746" s="301"/>
      <c r="D746" s="301"/>
      <c r="E746" s="301"/>
      <c r="F746" s="301"/>
      <c r="G746" s="301"/>
      <c r="H746" s="301"/>
      <c r="I746" s="301"/>
      <c r="J746" s="301"/>
      <c r="K746" s="301"/>
      <c r="L746" s="301"/>
      <c r="M746" s="301"/>
      <c r="N746" s="301"/>
      <c r="O746" s="301"/>
      <c r="P746" s="301"/>
      <c r="Q746" s="301"/>
      <c r="R746" s="301"/>
      <c r="S746" s="301"/>
      <c r="T746" s="301"/>
      <c r="U746" s="301"/>
      <c r="V746" s="301"/>
      <c r="W746" s="301"/>
      <c r="X746" s="301"/>
      <c r="Y746" s="301"/>
      <c r="Z746" s="301"/>
    </row>
    <row r="747">
      <c r="A747" s="301"/>
      <c r="B747" s="301"/>
      <c r="C747" s="301"/>
      <c r="D747" s="301"/>
      <c r="E747" s="301"/>
      <c r="F747" s="301"/>
      <c r="G747" s="301"/>
      <c r="H747" s="301"/>
      <c r="I747" s="301"/>
      <c r="J747" s="301"/>
      <c r="K747" s="301"/>
      <c r="L747" s="301"/>
      <c r="M747" s="301"/>
      <c r="N747" s="301"/>
      <c r="O747" s="301"/>
      <c r="P747" s="301"/>
      <c r="Q747" s="301"/>
      <c r="R747" s="301"/>
      <c r="S747" s="301"/>
      <c r="T747" s="301"/>
      <c r="U747" s="301"/>
      <c r="V747" s="301"/>
      <c r="W747" s="301"/>
      <c r="X747" s="301"/>
      <c r="Y747" s="301"/>
      <c r="Z747" s="301"/>
    </row>
    <row r="748">
      <c r="A748" s="301"/>
      <c r="B748" s="301"/>
      <c r="C748" s="301"/>
      <c r="D748" s="301"/>
      <c r="E748" s="301"/>
      <c r="F748" s="301"/>
      <c r="G748" s="301"/>
      <c r="H748" s="301"/>
      <c r="I748" s="301"/>
      <c r="J748" s="301"/>
      <c r="K748" s="301"/>
      <c r="L748" s="301"/>
      <c r="M748" s="301"/>
      <c r="N748" s="301"/>
      <c r="O748" s="301"/>
      <c r="P748" s="301"/>
      <c r="Q748" s="301"/>
      <c r="R748" s="301"/>
      <c r="S748" s="301"/>
      <c r="T748" s="301"/>
      <c r="U748" s="301"/>
      <c r="V748" s="301"/>
      <c r="W748" s="301"/>
      <c r="X748" s="301"/>
      <c r="Y748" s="301"/>
      <c r="Z748" s="301"/>
    </row>
    <row r="749">
      <c r="A749" s="301"/>
      <c r="B749" s="301"/>
      <c r="C749" s="301"/>
      <c r="D749" s="301"/>
      <c r="E749" s="301"/>
      <c r="F749" s="301"/>
      <c r="G749" s="301"/>
      <c r="H749" s="301"/>
      <c r="I749" s="301"/>
      <c r="J749" s="301"/>
      <c r="K749" s="301"/>
      <c r="L749" s="301"/>
      <c r="M749" s="301"/>
      <c r="N749" s="301"/>
      <c r="O749" s="301"/>
      <c r="P749" s="301"/>
      <c r="Q749" s="301"/>
      <c r="R749" s="301"/>
      <c r="S749" s="301"/>
      <c r="T749" s="301"/>
      <c r="U749" s="301"/>
      <c r="V749" s="301"/>
      <c r="W749" s="301"/>
      <c r="X749" s="301"/>
      <c r="Y749" s="301"/>
      <c r="Z749" s="301"/>
    </row>
    <row r="750">
      <c r="A750" s="301"/>
      <c r="B750" s="301"/>
      <c r="C750" s="301"/>
      <c r="D750" s="301"/>
      <c r="E750" s="301"/>
      <c r="F750" s="301"/>
      <c r="G750" s="301"/>
      <c r="H750" s="301"/>
      <c r="I750" s="301"/>
      <c r="J750" s="301"/>
      <c r="K750" s="301"/>
      <c r="L750" s="301"/>
      <c r="M750" s="301"/>
      <c r="N750" s="301"/>
      <c r="O750" s="301"/>
      <c r="P750" s="301"/>
      <c r="Q750" s="301"/>
      <c r="R750" s="301"/>
      <c r="S750" s="301"/>
      <c r="T750" s="301"/>
      <c r="U750" s="301"/>
      <c r="V750" s="301"/>
      <c r="W750" s="301"/>
      <c r="X750" s="301"/>
      <c r="Y750" s="301"/>
      <c r="Z750" s="301"/>
    </row>
    <row r="751">
      <c r="A751" s="301"/>
      <c r="B751" s="301"/>
      <c r="C751" s="301"/>
      <c r="D751" s="301"/>
      <c r="E751" s="301"/>
      <c r="F751" s="301"/>
      <c r="G751" s="301"/>
      <c r="H751" s="301"/>
      <c r="I751" s="301"/>
      <c r="J751" s="301"/>
      <c r="K751" s="301"/>
      <c r="L751" s="301"/>
      <c r="M751" s="301"/>
      <c r="N751" s="301"/>
      <c r="O751" s="301"/>
      <c r="P751" s="301"/>
      <c r="Q751" s="301"/>
      <c r="R751" s="301"/>
      <c r="S751" s="301"/>
      <c r="T751" s="301"/>
      <c r="U751" s="301"/>
      <c r="V751" s="301"/>
      <c r="W751" s="301"/>
      <c r="X751" s="301"/>
      <c r="Y751" s="301"/>
      <c r="Z751" s="301"/>
    </row>
    <row r="752">
      <c r="A752" s="301"/>
      <c r="B752" s="301"/>
      <c r="C752" s="301"/>
      <c r="D752" s="301"/>
      <c r="E752" s="301"/>
      <c r="F752" s="301"/>
      <c r="G752" s="301"/>
      <c r="H752" s="301"/>
      <c r="I752" s="301"/>
      <c r="J752" s="301"/>
      <c r="K752" s="301"/>
      <c r="L752" s="301"/>
      <c r="M752" s="301"/>
      <c r="N752" s="301"/>
      <c r="O752" s="301"/>
      <c r="P752" s="301"/>
      <c r="Q752" s="301"/>
      <c r="R752" s="301"/>
      <c r="S752" s="301"/>
      <c r="T752" s="301"/>
      <c r="U752" s="301"/>
      <c r="V752" s="301"/>
      <c r="W752" s="301"/>
      <c r="X752" s="301"/>
      <c r="Y752" s="301"/>
      <c r="Z752" s="301"/>
    </row>
    <row r="753">
      <c r="A753" s="301"/>
      <c r="B753" s="301"/>
      <c r="C753" s="301"/>
      <c r="D753" s="301"/>
      <c r="E753" s="301"/>
      <c r="F753" s="301"/>
      <c r="G753" s="301"/>
      <c r="H753" s="301"/>
      <c r="I753" s="301"/>
      <c r="J753" s="301"/>
      <c r="K753" s="301"/>
      <c r="L753" s="301"/>
      <c r="M753" s="301"/>
      <c r="N753" s="301"/>
      <c r="O753" s="301"/>
      <c r="P753" s="301"/>
      <c r="Q753" s="301"/>
      <c r="R753" s="301"/>
      <c r="S753" s="301"/>
      <c r="T753" s="301"/>
      <c r="U753" s="301"/>
      <c r="V753" s="301"/>
      <c r="W753" s="301"/>
      <c r="X753" s="301"/>
      <c r="Y753" s="301"/>
      <c r="Z753" s="301"/>
    </row>
    <row r="754">
      <c r="A754" s="301"/>
      <c r="B754" s="301"/>
      <c r="C754" s="301"/>
      <c r="D754" s="301"/>
      <c r="E754" s="301"/>
      <c r="F754" s="301"/>
      <c r="G754" s="301"/>
      <c r="H754" s="301"/>
      <c r="I754" s="301"/>
      <c r="J754" s="301"/>
      <c r="K754" s="301"/>
      <c r="L754" s="301"/>
      <c r="M754" s="301"/>
      <c r="N754" s="301"/>
      <c r="O754" s="301"/>
      <c r="P754" s="301"/>
      <c r="Q754" s="301"/>
      <c r="R754" s="301"/>
      <c r="S754" s="301"/>
      <c r="T754" s="301"/>
      <c r="U754" s="301"/>
      <c r="V754" s="301"/>
      <c r="W754" s="301"/>
      <c r="X754" s="301"/>
      <c r="Y754" s="301"/>
      <c r="Z754" s="301"/>
    </row>
    <row r="755">
      <c r="A755" s="301"/>
      <c r="B755" s="301"/>
      <c r="C755" s="301"/>
      <c r="D755" s="301"/>
      <c r="E755" s="301"/>
      <c r="F755" s="301"/>
      <c r="G755" s="301"/>
      <c r="H755" s="301"/>
      <c r="I755" s="301"/>
      <c r="J755" s="301"/>
      <c r="K755" s="301"/>
      <c r="L755" s="301"/>
      <c r="M755" s="301"/>
      <c r="N755" s="301"/>
      <c r="O755" s="301"/>
      <c r="P755" s="301"/>
      <c r="Q755" s="301"/>
      <c r="R755" s="301"/>
      <c r="S755" s="301"/>
      <c r="T755" s="301"/>
      <c r="U755" s="301"/>
      <c r="V755" s="301"/>
      <c r="W755" s="301"/>
      <c r="X755" s="301"/>
      <c r="Y755" s="301"/>
      <c r="Z755" s="301"/>
    </row>
    <row r="756">
      <c r="A756" s="301"/>
      <c r="B756" s="301"/>
      <c r="C756" s="301"/>
      <c r="D756" s="301"/>
      <c r="E756" s="301"/>
      <c r="F756" s="301"/>
      <c r="G756" s="301"/>
      <c r="H756" s="301"/>
      <c r="I756" s="301"/>
      <c r="J756" s="301"/>
      <c r="K756" s="301"/>
      <c r="L756" s="301"/>
      <c r="M756" s="301"/>
      <c r="N756" s="301"/>
      <c r="O756" s="301"/>
      <c r="P756" s="301"/>
      <c r="Q756" s="301"/>
      <c r="R756" s="301"/>
      <c r="S756" s="301"/>
      <c r="T756" s="301"/>
      <c r="U756" s="301"/>
      <c r="V756" s="301"/>
      <c r="W756" s="301"/>
      <c r="X756" s="301"/>
      <c r="Y756" s="301"/>
      <c r="Z756" s="301"/>
    </row>
    <row r="757">
      <c r="A757" s="301"/>
      <c r="B757" s="301"/>
      <c r="C757" s="301"/>
      <c r="D757" s="301"/>
      <c r="E757" s="301"/>
      <c r="F757" s="301"/>
      <c r="G757" s="301"/>
      <c r="H757" s="301"/>
      <c r="I757" s="301"/>
      <c r="J757" s="301"/>
      <c r="K757" s="301"/>
      <c r="L757" s="301"/>
      <c r="M757" s="301"/>
      <c r="N757" s="301"/>
      <c r="O757" s="301"/>
      <c r="P757" s="301"/>
      <c r="Q757" s="301"/>
      <c r="R757" s="301"/>
      <c r="S757" s="301"/>
      <c r="T757" s="301"/>
      <c r="U757" s="301"/>
      <c r="V757" s="301"/>
      <c r="W757" s="301"/>
      <c r="X757" s="301"/>
      <c r="Y757" s="301"/>
      <c r="Z757" s="301"/>
    </row>
    <row r="758">
      <c r="A758" s="301"/>
      <c r="B758" s="301"/>
      <c r="C758" s="301"/>
      <c r="D758" s="301"/>
      <c r="E758" s="301"/>
      <c r="F758" s="301"/>
      <c r="G758" s="301"/>
      <c r="H758" s="301"/>
      <c r="I758" s="301"/>
      <c r="J758" s="301"/>
      <c r="K758" s="301"/>
      <c r="L758" s="301"/>
      <c r="M758" s="301"/>
      <c r="N758" s="301"/>
      <c r="O758" s="301"/>
      <c r="P758" s="301"/>
      <c r="Q758" s="301"/>
      <c r="R758" s="301"/>
      <c r="S758" s="301"/>
      <c r="T758" s="301"/>
      <c r="U758" s="301"/>
      <c r="V758" s="301"/>
      <c r="W758" s="301"/>
      <c r="X758" s="301"/>
      <c r="Y758" s="301"/>
      <c r="Z758" s="301"/>
    </row>
    <row r="759">
      <c r="A759" s="301"/>
      <c r="B759" s="301"/>
      <c r="C759" s="301"/>
      <c r="D759" s="301"/>
      <c r="E759" s="301"/>
      <c r="F759" s="301"/>
      <c r="G759" s="301"/>
      <c r="H759" s="301"/>
      <c r="I759" s="301"/>
      <c r="J759" s="301"/>
      <c r="K759" s="301"/>
      <c r="L759" s="301"/>
      <c r="M759" s="301"/>
      <c r="N759" s="301"/>
      <c r="O759" s="301"/>
      <c r="P759" s="301"/>
      <c r="Q759" s="301"/>
      <c r="R759" s="301"/>
      <c r="S759" s="301"/>
      <c r="T759" s="301"/>
      <c r="U759" s="301"/>
      <c r="V759" s="301"/>
      <c r="W759" s="301"/>
      <c r="X759" s="301"/>
      <c r="Y759" s="301"/>
      <c r="Z759" s="301"/>
    </row>
    <row r="760">
      <c r="A760" s="301"/>
      <c r="B760" s="301"/>
      <c r="C760" s="301"/>
      <c r="D760" s="301"/>
      <c r="E760" s="301"/>
      <c r="F760" s="301"/>
      <c r="G760" s="301"/>
      <c r="H760" s="301"/>
      <c r="I760" s="301"/>
      <c r="J760" s="301"/>
      <c r="K760" s="301"/>
      <c r="L760" s="301"/>
      <c r="M760" s="301"/>
      <c r="N760" s="301"/>
      <c r="O760" s="301"/>
      <c r="P760" s="301"/>
      <c r="Q760" s="301"/>
      <c r="R760" s="301"/>
      <c r="S760" s="301"/>
      <c r="T760" s="301"/>
      <c r="U760" s="301"/>
      <c r="V760" s="301"/>
      <c r="W760" s="301"/>
      <c r="X760" s="301"/>
      <c r="Y760" s="301"/>
      <c r="Z760" s="301"/>
    </row>
    <row r="761">
      <c r="A761" s="301"/>
      <c r="B761" s="301"/>
      <c r="C761" s="301"/>
      <c r="D761" s="301"/>
      <c r="E761" s="301"/>
      <c r="F761" s="301"/>
      <c r="G761" s="301"/>
      <c r="H761" s="301"/>
      <c r="I761" s="301"/>
      <c r="J761" s="301"/>
      <c r="K761" s="301"/>
      <c r="L761" s="301"/>
      <c r="M761" s="301"/>
      <c r="N761" s="301"/>
      <c r="O761" s="301"/>
      <c r="P761" s="301"/>
      <c r="Q761" s="301"/>
      <c r="R761" s="301"/>
      <c r="S761" s="301"/>
      <c r="T761" s="301"/>
      <c r="U761" s="301"/>
      <c r="V761" s="301"/>
      <c r="W761" s="301"/>
      <c r="X761" s="301"/>
      <c r="Y761" s="301"/>
      <c r="Z761" s="301"/>
    </row>
    <row r="762">
      <c r="A762" s="301"/>
      <c r="B762" s="301"/>
      <c r="C762" s="301"/>
      <c r="D762" s="301"/>
      <c r="E762" s="301"/>
      <c r="F762" s="301"/>
      <c r="G762" s="301"/>
      <c r="H762" s="301"/>
      <c r="I762" s="301"/>
      <c r="J762" s="301"/>
      <c r="K762" s="301"/>
      <c r="L762" s="301"/>
      <c r="M762" s="301"/>
      <c r="N762" s="301"/>
      <c r="O762" s="301"/>
      <c r="P762" s="301"/>
      <c r="Q762" s="301"/>
      <c r="R762" s="301"/>
      <c r="S762" s="301"/>
      <c r="T762" s="301"/>
      <c r="U762" s="301"/>
      <c r="V762" s="301"/>
      <c r="W762" s="301"/>
      <c r="X762" s="301"/>
      <c r="Y762" s="301"/>
      <c r="Z762" s="301"/>
    </row>
    <row r="763">
      <c r="A763" s="301"/>
      <c r="B763" s="301"/>
      <c r="C763" s="301"/>
      <c r="D763" s="301"/>
      <c r="E763" s="301"/>
      <c r="F763" s="301"/>
      <c r="G763" s="301"/>
      <c r="H763" s="301"/>
      <c r="I763" s="301"/>
      <c r="J763" s="301"/>
      <c r="K763" s="301"/>
      <c r="L763" s="301"/>
      <c r="M763" s="301"/>
      <c r="N763" s="301"/>
      <c r="O763" s="301"/>
      <c r="P763" s="301"/>
      <c r="Q763" s="301"/>
      <c r="R763" s="301"/>
      <c r="S763" s="301"/>
      <c r="T763" s="301"/>
      <c r="U763" s="301"/>
      <c r="V763" s="301"/>
      <c r="W763" s="301"/>
      <c r="X763" s="301"/>
      <c r="Y763" s="301"/>
      <c r="Z763" s="301"/>
    </row>
    <row r="764">
      <c r="A764" s="301"/>
      <c r="B764" s="301"/>
      <c r="C764" s="301"/>
      <c r="D764" s="301"/>
      <c r="E764" s="301"/>
      <c r="F764" s="301"/>
      <c r="G764" s="301"/>
      <c r="H764" s="301"/>
      <c r="I764" s="301"/>
      <c r="J764" s="301"/>
      <c r="K764" s="301"/>
      <c r="L764" s="301"/>
      <c r="M764" s="301"/>
      <c r="N764" s="301"/>
      <c r="O764" s="301"/>
      <c r="P764" s="301"/>
      <c r="Q764" s="301"/>
      <c r="R764" s="301"/>
      <c r="S764" s="301"/>
      <c r="T764" s="301"/>
      <c r="U764" s="301"/>
      <c r="V764" s="301"/>
      <c r="W764" s="301"/>
      <c r="X764" s="301"/>
      <c r="Y764" s="301"/>
      <c r="Z764" s="301"/>
    </row>
    <row r="765">
      <c r="A765" s="301"/>
      <c r="B765" s="301"/>
      <c r="C765" s="301"/>
      <c r="D765" s="301"/>
      <c r="E765" s="301"/>
      <c r="F765" s="301"/>
      <c r="G765" s="301"/>
      <c r="H765" s="301"/>
      <c r="I765" s="301"/>
      <c r="J765" s="301"/>
      <c r="K765" s="301"/>
      <c r="L765" s="301"/>
      <c r="M765" s="301"/>
      <c r="N765" s="301"/>
      <c r="O765" s="301"/>
      <c r="P765" s="301"/>
      <c r="Q765" s="301"/>
      <c r="R765" s="301"/>
      <c r="S765" s="301"/>
      <c r="T765" s="301"/>
      <c r="U765" s="301"/>
      <c r="V765" s="301"/>
      <c r="W765" s="301"/>
      <c r="X765" s="301"/>
      <c r="Y765" s="301"/>
      <c r="Z765" s="301"/>
    </row>
    <row r="766">
      <c r="A766" s="301"/>
      <c r="B766" s="301"/>
      <c r="C766" s="301"/>
      <c r="D766" s="301"/>
      <c r="E766" s="301"/>
      <c r="F766" s="301"/>
      <c r="G766" s="301"/>
      <c r="H766" s="301"/>
      <c r="I766" s="301"/>
      <c r="J766" s="301"/>
      <c r="K766" s="301"/>
      <c r="L766" s="301"/>
      <c r="M766" s="301"/>
      <c r="N766" s="301"/>
      <c r="O766" s="301"/>
      <c r="P766" s="301"/>
      <c r="Q766" s="301"/>
      <c r="R766" s="301"/>
      <c r="S766" s="301"/>
      <c r="T766" s="301"/>
      <c r="U766" s="301"/>
      <c r="V766" s="301"/>
      <c r="W766" s="301"/>
      <c r="X766" s="301"/>
      <c r="Y766" s="301"/>
      <c r="Z766" s="301"/>
    </row>
    <row r="767">
      <c r="A767" s="301"/>
      <c r="B767" s="301"/>
      <c r="C767" s="301"/>
      <c r="D767" s="301"/>
      <c r="E767" s="301"/>
      <c r="F767" s="301"/>
      <c r="G767" s="301"/>
      <c r="H767" s="301"/>
      <c r="I767" s="301"/>
      <c r="J767" s="301"/>
      <c r="K767" s="301"/>
      <c r="L767" s="301"/>
      <c r="M767" s="301"/>
      <c r="N767" s="301"/>
      <c r="O767" s="301"/>
      <c r="P767" s="301"/>
      <c r="Q767" s="301"/>
      <c r="R767" s="301"/>
      <c r="S767" s="301"/>
      <c r="T767" s="301"/>
      <c r="U767" s="301"/>
      <c r="V767" s="301"/>
      <c r="W767" s="301"/>
      <c r="X767" s="301"/>
      <c r="Y767" s="301"/>
      <c r="Z767" s="301"/>
    </row>
    <row r="768">
      <c r="A768" s="301"/>
      <c r="B768" s="301"/>
      <c r="C768" s="301"/>
      <c r="D768" s="301"/>
      <c r="E768" s="301"/>
      <c r="F768" s="301"/>
      <c r="G768" s="301"/>
      <c r="H768" s="301"/>
      <c r="I768" s="301"/>
      <c r="J768" s="301"/>
      <c r="K768" s="301"/>
      <c r="L768" s="301"/>
      <c r="M768" s="301"/>
      <c r="N768" s="301"/>
      <c r="O768" s="301"/>
      <c r="P768" s="301"/>
      <c r="Q768" s="301"/>
      <c r="R768" s="301"/>
      <c r="S768" s="301"/>
      <c r="T768" s="301"/>
      <c r="U768" s="301"/>
      <c r="V768" s="301"/>
      <c r="W768" s="301"/>
      <c r="X768" s="301"/>
      <c r="Y768" s="301"/>
      <c r="Z768" s="301"/>
    </row>
    <row r="769">
      <c r="A769" s="301"/>
      <c r="B769" s="301"/>
      <c r="C769" s="301"/>
      <c r="D769" s="301"/>
      <c r="E769" s="301"/>
      <c r="F769" s="301"/>
      <c r="G769" s="301"/>
      <c r="H769" s="301"/>
      <c r="I769" s="301"/>
      <c r="J769" s="301"/>
      <c r="K769" s="301"/>
      <c r="L769" s="301"/>
      <c r="M769" s="301"/>
      <c r="N769" s="301"/>
      <c r="O769" s="301"/>
      <c r="P769" s="301"/>
      <c r="Q769" s="301"/>
      <c r="R769" s="301"/>
      <c r="S769" s="301"/>
      <c r="T769" s="301"/>
      <c r="U769" s="301"/>
      <c r="V769" s="301"/>
      <c r="W769" s="301"/>
      <c r="X769" s="301"/>
      <c r="Y769" s="301"/>
      <c r="Z769" s="301"/>
    </row>
    <row r="770">
      <c r="A770" s="301"/>
      <c r="B770" s="301"/>
      <c r="C770" s="301"/>
      <c r="D770" s="301"/>
      <c r="E770" s="301"/>
      <c r="F770" s="301"/>
      <c r="G770" s="301"/>
      <c r="H770" s="301"/>
      <c r="I770" s="301"/>
      <c r="J770" s="301"/>
      <c r="K770" s="301"/>
      <c r="L770" s="301"/>
      <c r="M770" s="301"/>
      <c r="N770" s="301"/>
      <c r="O770" s="301"/>
      <c r="P770" s="301"/>
      <c r="Q770" s="301"/>
      <c r="R770" s="301"/>
      <c r="S770" s="301"/>
      <c r="T770" s="301"/>
      <c r="U770" s="301"/>
      <c r="V770" s="301"/>
      <c r="W770" s="301"/>
      <c r="X770" s="301"/>
      <c r="Y770" s="301"/>
      <c r="Z770" s="301"/>
    </row>
    <row r="771">
      <c r="A771" s="301"/>
      <c r="B771" s="301"/>
      <c r="C771" s="301"/>
      <c r="D771" s="301"/>
      <c r="E771" s="301"/>
      <c r="F771" s="301"/>
      <c r="G771" s="301"/>
      <c r="H771" s="301"/>
      <c r="I771" s="301"/>
      <c r="J771" s="301"/>
      <c r="K771" s="301"/>
      <c r="L771" s="301"/>
      <c r="M771" s="301"/>
      <c r="N771" s="301"/>
      <c r="O771" s="301"/>
      <c r="P771" s="301"/>
      <c r="Q771" s="301"/>
      <c r="R771" s="301"/>
      <c r="S771" s="301"/>
      <c r="T771" s="301"/>
      <c r="U771" s="301"/>
      <c r="V771" s="301"/>
      <c r="W771" s="301"/>
      <c r="X771" s="301"/>
      <c r="Y771" s="301"/>
      <c r="Z771" s="301"/>
    </row>
    <row r="772">
      <c r="A772" s="301"/>
      <c r="B772" s="301"/>
      <c r="C772" s="301"/>
      <c r="D772" s="301"/>
      <c r="E772" s="301"/>
      <c r="F772" s="301"/>
      <c r="G772" s="301"/>
      <c r="H772" s="301"/>
      <c r="I772" s="301"/>
      <c r="J772" s="301"/>
      <c r="K772" s="301"/>
      <c r="L772" s="301"/>
      <c r="M772" s="301"/>
      <c r="N772" s="301"/>
      <c r="O772" s="301"/>
      <c r="P772" s="301"/>
      <c r="Q772" s="301"/>
      <c r="R772" s="301"/>
      <c r="S772" s="301"/>
      <c r="T772" s="301"/>
      <c r="U772" s="301"/>
      <c r="V772" s="301"/>
      <c r="W772" s="301"/>
      <c r="X772" s="301"/>
      <c r="Y772" s="301"/>
      <c r="Z772" s="301"/>
    </row>
    <row r="773">
      <c r="A773" s="301"/>
      <c r="B773" s="301"/>
      <c r="C773" s="301"/>
      <c r="D773" s="301"/>
      <c r="E773" s="301"/>
      <c r="F773" s="301"/>
      <c r="G773" s="301"/>
      <c r="H773" s="301"/>
      <c r="I773" s="301"/>
      <c r="J773" s="301"/>
      <c r="K773" s="301"/>
      <c r="L773" s="301"/>
      <c r="M773" s="301"/>
      <c r="N773" s="301"/>
      <c r="O773" s="301"/>
      <c r="P773" s="301"/>
      <c r="Q773" s="301"/>
      <c r="R773" s="301"/>
      <c r="S773" s="301"/>
      <c r="T773" s="301"/>
      <c r="U773" s="301"/>
      <c r="V773" s="301"/>
      <c r="W773" s="301"/>
      <c r="X773" s="301"/>
      <c r="Y773" s="301"/>
      <c r="Z773" s="301"/>
    </row>
    <row r="774">
      <c r="A774" s="301"/>
      <c r="B774" s="301"/>
      <c r="C774" s="301"/>
      <c r="D774" s="301"/>
      <c r="E774" s="301"/>
      <c r="F774" s="301"/>
      <c r="G774" s="301"/>
      <c r="H774" s="301"/>
      <c r="I774" s="301"/>
      <c r="J774" s="301"/>
      <c r="K774" s="301"/>
      <c r="L774" s="301"/>
      <c r="M774" s="301"/>
      <c r="N774" s="301"/>
      <c r="O774" s="301"/>
      <c r="P774" s="301"/>
      <c r="Q774" s="301"/>
      <c r="R774" s="301"/>
      <c r="S774" s="301"/>
      <c r="T774" s="301"/>
      <c r="U774" s="301"/>
      <c r="V774" s="301"/>
      <c r="W774" s="301"/>
      <c r="X774" s="301"/>
      <c r="Y774" s="301"/>
      <c r="Z774" s="301"/>
    </row>
    <row r="775">
      <c r="A775" s="301"/>
      <c r="B775" s="301"/>
      <c r="C775" s="301"/>
      <c r="D775" s="301"/>
      <c r="E775" s="301"/>
      <c r="F775" s="301"/>
      <c r="G775" s="301"/>
      <c r="H775" s="301"/>
      <c r="I775" s="301"/>
      <c r="J775" s="301"/>
      <c r="K775" s="301"/>
      <c r="L775" s="301"/>
      <c r="M775" s="301"/>
      <c r="N775" s="301"/>
      <c r="O775" s="301"/>
      <c r="P775" s="301"/>
      <c r="Q775" s="301"/>
      <c r="R775" s="301"/>
      <c r="S775" s="301"/>
      <c r="T775" s="301"/>
      <c r="U775" s="301"/>
      <c r="V775" s="301"/>
      <c r="W775" s="301"/>
      <c r="X775" s="301"/>
      <c r="Y775" s="301"/>
      <c r="Z775" s="301"/>
    </row>
    <row r="776">
      <c r="A776" s="301"/>
      <c r="B776" s="301"/>
      <c r="C776" s="301"/>
      <c r="D776" s="301"/>
      <c r="E776" s="301"/>
      <c r="F776" s="301"/>
      <c r="G776" s="301"/>
      <c r="H776" s="301"/>
      <c r="I776" s="301"/>
      <c r="J776" s="301"/>
      <c r="K776" s="301"/>
      <c r="L776" s="301"/>
      <c r="M776" s="301"/>
      <c r="N776" s="301"/>
      <c r="O776" s="301"/>
      <c r="P776" s="301"/>
      <c r="Q776" s="301"/>
      <c r="R776" s="301"/>
      <c r="S776" s="301"/>
      <c r="T776" s="301"/>
      <c r="U776" s="301"/>
      <c r="V776" s="301"/>
      <c r="W776" s="301"/>
      <c r="X776" s="301"/>
      <c r="Y776" s="301"/>
      <c r="Z776" s="301"/>
    </row>
    <row r="777">
      <c r="A777" s="301"/>
      <c r="B777" s="301"/>
      <c r="C777" s="301"/>
      <c r="D777" s="301"/>
      <c r="E777" s="301"/>
      <c r="F777" s="301"/>
      <c r="G777" s="301"/>
      <c r="H777" s="301"/>
      <c r="I777" s="301"/>
      <c r="J777" s="301"/>
      <c r="K777" s="301"/>
      <c r="L777" s="301"/>
      <c r="M777" s="301"/>
      <c r="N777" s="301"/>
      <c r="O777" s="301"/>
      <c r="P777" s="301"/>
      <c r="Q777" s="301"/>
      <c r="R777" s="301"/>
      <c r="S777" s="301"/>
      <c r="T777" s="301"/>
      <c r="U777" s="301"/>
      <c r="V777" s="301"/>
      <c r="W777" s="301"/>
      <c r="X777" s="301"/>
      <c r="Y777" s="301"/>
      <c r="Z777" s="301"/>
    </row>
    <row r="778">
      <c r="A778" s="301"/>
      <c r="B778" s="301"/>
      <c r="C778" s="301"/>
      <c r="D778" s="301"/>
      <c r="E778" s="301"/>
      <c r="F778" s="301"/>
      <c r="G778" s="301"/>
      <c r="H778" s="301"/>
      <c r="I778" s="301"/>
      <c r="J778" s="301"/>
      <c r="K778" s="301"/>
      <c r="L778" s="301"/>
      <c r="M778" s="301"/>
      <c r="N778" s="301"/>
      <c r="O778" s="301"/>
      <c r="P778" s="301"/>
      <c r="Q778" s="301"/>
      <c r="R778" s="301"/>
      <c r="S778" s="301"/>
      <c r="T778" s="301"/>
      <c r="U778" s="301"/>
      <c r="V778" s="301"/>
      <c r="W778" s="301"/>
      <c r="X778" s="301"/>
      <c r="Y778" s="301"/>
      <c r="Z778" s="301"/>
    </row>
    <row r="779">
      <c r="A779" s="301"/>
      <c r="B779" s="301"/>
      <c r="C779" s="301"/>
      <c r="D779" s="301"/>
      <c r="E779" s="301"/>
      <c r="F779" s="301"/>
      <c r="G779" s="301"/>
      <c r="H779" s="301"/>
      <c r="I779" s="301"/>
      <c r="J779" s="301"/>
      <c r="K779" s="301"/>
      <c r="L779" s="301"/>
      <c r="M779" s="301"/>
      <c r="N779" s="301"/>
      <c r="O779" s="301"/>
      <c r="P779" s="301"/>
      <c r="Q779" s="301"/>
      <c r="R779" s="301"/>
      <c r="S779" s="301"/>
      <c r="T779" s="301"/>
      <c r="U779" s="301"/>
      <c r="V779" s="301"/>
      <c r="W779" s="301"/>
      <c r="X779" s="301"/>
      <c r="Y779" s="301"/>
      <c r="Z779" s="301"/>
    </row>
    <row r="780">
      <c r="A780" s="301"/>
      <c r="B780" s="301"/>
      <c r="C780" s="301"/>
      <c r="D780" s="301"/>
      <c r="E780" s="301"/>
      <c r="F780" s="301"/>
      <c r="G780" s="301"/>
      <c r="H780" s="301"/>
      <c r="I780" s="301"/>
      <c r="J780" s="301"/>
      <c r="K780" s="301"/>
      <c r="L780" s="301"/>
      <c r="M780" s="301"/>
      <c r="N780" s="301"/>
      <c r="O780" s="301"/>
      <c r="P780" s="301"/>
      <c r="Q780" s="301"/>
      <c r="R780" s="301"/>
      <c r="S780" s="301"/>
      <c r="T780" s="301"/>
      <c r="U780" s="301"/>
      <c r="V780" s="301"/>
      <c r="W780" s="301"/>
      <c r="X780" s="301"/>
      <c r="Y780" s="301"/>
      <c r="Z780" s="301"/>
    </row>
    <row r="781">
      <c r="A781" s="301"/>
      <c r="B781" s="301"/>
      <c r="C781" s="301"/>
      <c r="D781" s="301"/>
      <c r="E781" s="301"/>
      <c r="F781" s="301"/>
      <c r="G781" s="301"/>
      <c r="H781" s="301"/>
      <c r="I781" s="301"/>
      <c r="J781" s="301"/>
      <c r="K781" s="301"/>
      <c r="L781" s="301"/>
      <c r="M781" s="301"/>
      <c r="N781" s="301"/>
      <c r="O781" s="301"/>
      <c r="P781" s="301"/>
      <c r="Q781" s="301"/>
      <c r="R781" s="301"/>
      <c r="S781" s="301"/>
      <c r="T781" s="301"/>
      <c r="U781" s="301"/>
      <c r="V781" s="301"/>
      <c r="W781" s="301"/>
      <c r="X781" s="301"/>
      <c r="Y781" s="301"/>
      <c r="Z781" s="301"/>
    </row>
    <row r="782">
      <c r="A782" s="301"/>
      <c r="B782" s="301"/>
      <c r="C782" s="301"/>
      <c r="D782" s="301"/>
      <c r="E782" s="301"/>
      <c r="F782" s="301"/>
      <c r="G782" s="301"/>
      <c r="H782" s="301"/>
      <c r="I782" s="301"/>
      <c r="J782" s="301"/>
      <c r="K782" s="301"/>
      <c r="L782" s="301"/>
      <c r="M782" s="301"/>
      <c r="N782" s="301"/>
      <c r="O782" s="301"/>
      <c r="P782" s="301"/>
      <c r="Q782" s="301"/>
      <c r="R782" s="301"/>
      <c r="S782" s="301"/>
      <c r="T782" s="301"/>
      <c r="U782" s="301"/>
      <c r="V782" s="301"/>
      <c r="W782" s="301"/>
      <c r="X782" s="301"/>
      <c r="Y782" s="301"/>
      <c r="Z782" s="301"/>
    </row>
    <row r="783">
      <c r="A783" s="301"/>
      <c r="B783" s="301"/>
      <c r="C783" s="301"/>
      <c r="D783" s="301"/>
      <c r="E783" s="301"/>
      <c r="F783" s="301"/>
      <c r="G783" s="301"/>
      <c r="H783" s="301"/>
      <c r="I783" s="301"/>
      <c r="J783" s="301"/>
      <c r="K783" s="301"/>
      <c r="L783" s="301"/>
      <c r="M783" s="301"/>
      <c r="N783" s="301"/>
      <c r="O783" s="301"/>
      <c r="P783" s="301"/>
      <c r="Q783" s="301"/>
      <c r="R783" s="301"/>
      <c r="S783" s="301"/>
      <c r="T783" s="301"/>
      <c r="U783" s="301"/>
      <c r="V783" s="301"/>
      <c r="W783" s="301"/>
      <c r="X783" s="301"/>
      <c r="Y783" s="301"/>
      <c r="Z783" s="301"/>
    </row>
    <row r="784">
      <c r="A784" s="301"/>
      <c r="B784" s="301"/>
      <c r="C784" s="301"/>
      <c r="D784" s="301"/>
      <c r="E784" s="301"/>
      <c r="F784" s="301"/>
      <c r="G784" s="301"/>
      <c r="H784" s="301"/>
      <c r="I784" s="301"/>
      <c r="J784" s="301"/>
      <c r="K784" s="301"/>
      <c r="L784" s="301"/>
      <c r="M784" s="301"/>
      <c r="N784" s="301"/>
      <c r="O784" s="301"/>
      <c r="P784" s="301"/>
      <c r="Q784" s="301"/>
      <c r="R784" s="301"/>
      <c r="S784" s="301"/>
      <c r="T784" s="301"/>
      <c r="U784" s="301"/>
      <c r="V784" s="301"/>
      <c r="W784" s="301"/>
      <c r="X784" s="301"/>
      <c r="Y784" s="301"/>
      <c r="Z784" s="301"/>
    </row>
    <row r="785">
      <c r="A785" s="301"/>
      <c r="B785" s="301"/>
      <c r="C785" s="301"/>
      <c r="D785" s="301"/>
      <c r="E785" s="301"/>
      <c r="F785" s="301"/>
      <c r="G785" s="301"/>
      <c r="H785" s="301"/>
      <c r="I785" s="301"/>
      <c r="J785" s="301"/>
      <c r="K785" s="301"/>
      <c r="L785" s="301"/>
      <c r="M785" s="301"/>
      <c r="N785" s="301"/>
      <c r="O785" s="301"/>
      <c r="P785" s="301"/>
      <c r="Q785" s="301"/>
      <c r="R785" s="301"/>
      <c r="S785" s="301"/>
      <c r="T785" s="301"/>
      <c r="U785" s="301"/>
      <c r="V785" s="301"/>
      <c r="W785" s="301"/>
      <c r="X785" s="301"/>
      <c r="Y785" s="301"/>
      <c r="Z785" s="301"/>
    </row>
    <row r="786">
      <c r="A786" s="301"/>
      <c r="B786" s="301"/>
      <c r="C786" s="301"/>
      <c r="D786" s="301"/>
      <c r="E786" s="301"/>
      <c r="F786" s="301"/>
      <c r="G786" s="301"/>
      <c r="H786" s="301"/>
      <c r="I786" s="301"/>
      <c r="J786" s="301"/>
      <c r="K786" s="301"/>
      <c r="L786" s="301"/>
      <c r="M786" s="301"/>
      <c r="N786" s="301"/>
      <c r="O786" s="301"/>
      <c r="P786" s="301"/>
      <c r="Q786" s="301"/>
      <c r="R786" s="301"/>
      <c r="S786" s="301"/>
      <c r="T786" s="301"/>
      <c r="U786" s="301"/>
      <c r="V786" s="301"/>
      <c r="W786" s="301"/>
      <c r="X786" s="301"/>
      <c r="Y786" s="301"/>
      <c r="Z786" s="301"/>
    </row>
    <row r="787">
      <c r="A787" s="301"/>
      <c r="B787" s="301"/>
      <c r="C787" s="301"/>
      <c r="D787" s="301"/>
      <c r="E787" s="301"/>
      <c r="F787" s="301"/>
      <c r="G787" s="301"/>
      <c r="H787" s="301"/>
      <c r="I787" s="301"/>
      <c r="J787" s="301"/>
      <c r="K787" s="301"/>
      <c r="L787" s="301"/>
      <c r="M787" s="301"/>
      <c r="N787" s="301"/>
      <c r="O787" s="301"/>
      <c r="P787" s="301"/>
      <c r="Q787" s="301"/>
      <c r="R787" s="301"/>
      <c r="S787" s="301"/>
      <c r="T787" s="301"/>
      <c r="U787" s="301"/>
      <c r="V787" s="301"/>
      <c r="W787" s="301"/>
      <c r="X787" s="301"/>
      <c r="Y787" s="301"/>
      <c r="Z787" s="301"/>
    </row>
    <row r="788">
      <c r="A788" s="301"/>
      <c r="B788" s="301"/>
      <c r="C788" s="301"/>
      <c r="D788" s="301"/>
      <c r="E788" s="301"/>
      <c r="F788" s="301"/>
      <c r="G788" s="301"/>
      <c r="H788" s="301"/>
      <c r="I788" s="301"/>
      <c r="J788" s="301"/>
      <c r="K788" s="301"/>
      <c r="L788" s="301"/>
      <c r="M788" s="301"/>
      <c r="N788" s="301"/>
      <c r="O788" s="301"/>
      <c r="P788" s="301"/>
      <c r="Q788" s="301"/>
      <c r="R788" s="301"/>
      <c r="S788" s="301"/>
      <c r="T788" s="301"/>
      <c r="U788" s="301"/>
      <c r="V788" s="301"/>
      <c r="W788" s="301"/>
      <c r="X788" s="301"/>
      <c r="Y788" s="301"/>
      <c r="Z788" s="301"/>
    </row>
    <row r="789">
      <c r="A789" s="301"/>
      <c r="B789" s="301"/>
      <c r="C789" s="301"/>
      <c r="D789" s="301"/>
      <c r="E789" s="301"/>
      <c r="F789" s="301"/>
      <c r="G789" s="301"/>
      <c r="H789" s="301"/>
      <c r="I789" s="301"/>
      <c r="J789" s="301"/>
      <c r="K789" s="301"/>
      <c r="L789" s="301"/>
      <c r="M789" s="301"/>
      <c r="N789" s="301"/>
      <c r="O789" s="301"/>
      <c r="P789" s="301"/>
      <c r="Q789" s="301"/>
      <c r="R789" s="301"/>
      <c r="S789" s="301"/>
      <c r="T789" s="301"/>
      <c r="U789" s="301"/>
      <c r="V789" s="301"/>
      <c r="W789" s="301"/>
      <c r="X789" s="301"/>
      <c r="Y789" s="301"/>
      <c r="Z789" s="301"/>
    </row>
    <row r="790">
      <c r="A790" s="301"/>
      <c r="B790" s="301"/>
      <c r="C790" s="301"/>
      <c r="D790" s="301"/>
      <c r="E790" s="301"/>
      <c r="F790" s="301"/>
      <c r="G790" s="301"/>
      <c r="H790" s="301"/>
      <c r="I790" s="301"/>
      <c r="J790" s="301"/>
      <c r="K790" s="301"/>
      <c r="L790" s="301"/>
      <c r="M790" s="301"/>
      <c r="N790" s="301"/>
      <c r="O790" s="301"/>
      <c r="P790" s="301"/>
      <c r="Q790" s="301"/>
      <c r="R790" s="301"/>
      <c r="S790" s="301"/>
      <c r="T790" s="301"/>
      <c r="U790" s="301"/>
      <c r="V790" s="301"/>
      <c r="W790" s="301"/>
      <c r="X790" s="301"/>
      <c r="Y790" s="301"/>
      <c r="Z790" s="301"/>
    </row>
    <row r="791">
      <c r="A791" s="301"/>
      <c r="B791" s="301"/>
      <c r="C791" s="301"/>
      <c r="D791" s="301"/>
      <c r="E791" s="301"/>
      <c r="F791" s="301"/>
      <c r="G791" s="301"/>
      <c r="H791" s="301"/>
      <c r="I791" s="301"/>
      <c r="J791" s="301"/>
      <c r="K791" s="301"/>
      <c r="L791" s="301"/>
      <c r="M791" s="301"/>
      <c r="N791" s="301"/>
      <c r="O791" s="301"/>
      <c r="P791" s="301"/>
      <c r="Q791" s="301"/>
      <c r="R791" s="301"/>
      <c r="S791" s="301"/>
      <c r="T791" s="301"/>
      <c r="U791" s="301"/>
      <c r="V791" s="301"/>
      <c r="W791" s="301"/>
      <c r="X791" s="301"/>
      <c r="Y791" s="301"/>
      <c r="Z791" s="301"/>
    </row>
    <row r="792">
      <c r="A792" s="301"/>
      <c r="B792" s="301"/>
      <c r="C792" s="301"/>
      <c r="D792" s="301"/>
      <c r="E792" s="301"/>
      <c r="F792" s="301"/>
      <c r="G792" s="301"/>
      <c r="H792" s="301"/>
      <c r="I792" s="301"/>
      <c r="J792" s="301"/>
      <c r="K792" s="301"/>
      <c r="L792" s="301"/>
      <c r="M792" s="301"/>
      <c r="N792" s="301"/>
      <c r="O792" s="301"/>
      <c r="P792" s="301"/>
      <c r="Q792" s="301"/>
      <c r="R792" s="301"/>
      <c r="S792" s="301"/>
      <c r="T792" s="301"/>
      <c r="U792" s="301"/>
      <c r="V792" s="301"/>
      <c r="W792" s="301"/>
      <c r="X792" s="301"/>
      <c r="Y792" s="301"/>
      <c r="Z792" s="301"/>
    </row>
    <row r="793">
      <c r="A793" s="301"/>
      <c r="B793" s="301"/>
      <c r="C793" s="301"/>
      <c r="D793" s="301"/>
      <c r="E793" s="301"/>
      <c r="F793" s="301"/>
      <c r="G793" s="301"/>
      <c r="H793" s="301"/>
      <c r="I793" s="301"/>
      <c r="J793" s="301"/>
      <c r="K793" s="301"/>
      <c r="L793" s="301"/>
      <c r="M793" s="301"/>
      <c r="N793" s="301"/>
      <c r="O793" s="301"/>
      <c r="P793" s="301"/>
      <c r="Q793" s="301"/>
      <c r="R793" s="301"/>
      <c r="S793" s="301"/>
      <c r="T793" s="301"/>
      <c r="U793" s="301"/>
      <c r="V793" s="301"/>
      <c r="W793" s="301"/>
      <c r="X793" s="301"/>
      <c r="Y793" s="301"/>
      <c r="Z793" s="301"/>
    </row>
    <row r="794">
      <c r="A794" s="301"/>
      <c r="B794" s="301"/>
      <c r="C794" s="301"/>
      <c r="D794" s="301"/>
      <c r="E794" s="301"/>
      <c r="F794" s="301"/>
      <c r="G794" s="301"/>
      <c r="H794" s="301"/>
      <c r="I794" s="301"/>
      <c r="J794" s="301"/>
      <c r="K794" s="301"/>
      <c r="L794" s="301"/>
      <c r="M794" s="301"/>
      <c r="N794" s="301"/>
      <c r="O794" s="301"/>
      <c r="P794" s="301"/>
      <c r="Q794" s="301"/>
      <c r="R794" s="301"/>
      <c r="S794" s="301"/>
      <c r="T794" s="301"/>
      <c r="U794" s="301"/>
      <c r="V794" s="301"/>
      <c r="W794" s="301"/>
      <c r="X794" s="301"/>
      <c r="Y794" s="301"/>
      <c r="Z794" s="301"/>
    </row>
    <row r="795">
      <c r="A795" s="301"/>
      <c r="B795" s="301"/>
      <c r="C795" s="301"/>
      <c r="D795" s="301"/>
      <c r="E795" s="301"/>
      <c r="F795" s="301"/>
      <c r="G795" s="301"/>
      <c r="H795" s="301"/>
      <c r="I795" s="301"/>
      <c r="J795" s="301"/>
      <c r="K795" s="301"/>
      <c r="L795" s="301"/>
      <c r="M795" s="301"/>
      <c r="N795" s="301"/>
      <c r="O795" s="301"/>
      <c r="P795" s="301"/>
      <c r="Q795" s="301"/>
      <c r="R795" s="301"/>
      <c r="S795" s="301"/>
      <c r="T795" s="301"/>
      <c r="U795" s="301"/>
      <c r="V795" s="301"/>
      <c r="W795" s="301"/>
      <c r="X795" s="301"/>
      <c r="Y795" s="301"/>
      <c r="Z795" s="301"/>
    </row>
    <row r="796">
      <c r="A796" s="301"/>
      <c r="B796" s="301"/>
      <c r="C796" s="301"/>
      <c r="D796" s="301"/>
      <c r="E796" s="301"/>
      <c r="F796" s="301"/>
      <c r="G796" s="301"/>
      <c r="H796" s="301"/>
      <c r="I796" s="301"/>
      <c r="J796" s="301"/>
      <c r="K796" s="301"/>
      <c r="L796" s="301"/>
      <c r="M796" s="301"/>
      <c r="N796" s="301"/>
      <c r="O796" s="301"/>
      <c r="P796" s="301"/>
      <c r="Q796" s="301"/>
      <c r="R796" s="301"/>
      <c r="S796" s="301"/>
      <c r="T796" s="301"/>
      <c r="U796" s="301"/>
      <c r="V796" s="301"/>
      <c r="W796" s="301"/>
      <c r="X796" s="301"/>
      <c r="Y796" s="301"/>
      <c r="Z796" s="301"/>
    </row>
    <row r="797">
      <c r="A797" s="301"/>
      <c r="B797" s="301"/>
      <c r="C797" s="301"/>
      <c r="D797" s="301"/>
      <c r="E797" s="301"/>
      <c r="F797" s="301"/>
      <c r="G797" s="301"/>
      <c r="H797" s="301"/>
      <c r="I797" s="301"/>
      <c r="J797" s="301"/>
      <c r="K797" s="301"/>
      <c r="L797" s="301"/>
      <c r="M797" s="301"/>
      <c r="N797" s="301"/>
      <c r="O797" s="301"/>
      <c r="P797" s="301"/>
      <c r="Q797" s="301"/>
      <c r="R797" s="301"/>
      <c r="S797" s="301"/>
      <c r="T797" s="301"/>
      <c r="U797" s="301"/>
      <c r="V797" s="301"/>
      <c r="W797" s="301"/>
      <c r="X797" s="301"/>
      <c r="Y797" s="301"/>
      <c r="Z797" s="301"/>
    </row>
    <row r="798">
      <c r="A798" s="301"/>
      <c r="B798" s="301"/>
      <c r="C798" s="301"/>
      <c r="D798" s="301"/>
      <c r="E798" s="301"/>
      <c r="F798" s="301"/>
      <c r="G798" s="301"/>
      <c r="H798" s="301"/>
      <c r="I798" s="301"/>
      <c r="J798" s="301"/>
      <c r="K798" s="301"/>
      <c r="L798" s="301"/>
      <c r="M798" s="301"/>
      <c r="N798" s="301"/>
      <c r="O798" s="301"/>
      <c r="P798" s="301"/>
      <c r="Q798" s="301"/>
      <c r="R798" s="301"/>
      <c r="S798" s="301"/>
      <c r="T798" s="301"/>
      <c r="U798" s="301"/>
      <c r="V798" s="301"/>
      <c r="W798" s="301"/>
      <c r="X798" s="301"/>
      <c r="Y798" s="301"/>
      <c r="Z798" s="301"/>
    </row>
    <row r="799">
      <c r="A799" s="301"/>
      <c r="B799" s="301"/>
      <c r="C799" s="301"/>
      <c r="D799" s="301"/>
      <c r="E799" s="301"/>
      <c r="F799" s="301"/>
      <c r="G799" s="301"/>
      <c r="H799" s="301"/>
      <c r="I799" s="301"/>
      <c r="J799" s="301"/>
      <c r="K799" s="301"/>
      <c r="L799" s="301"/>
      <c r="M799" s="301"/>
      <c r="N799" s="301"/>
      <c r="O799" s="301"/>
      <c r="P799" s="301"/>
      <c r="Q799" s="301"/>
      <c r="R799" s="301"/>
      <c r="S799" s="301"/>
      <c r="T799" s="301"/>
      <c r="U799" s="301"/>
      <c r="V799" s="301"/>
      <c r="W799" s="301"/>
      <c r="X799" s="301"/>
      <c r="Y799" s="301"/>
      <c r="Z799" s="301"/>
    </row>
    <row r="800">
      <c r="A800" s="301"/>
      <c r="B800" s="301"/>
      <c r="C800" s="301"/>
      <c r="D800" s="301"/>
      <c r="E800" s="301"/>
      <c r="F800" s="301"/>
      <c r="G800" s="301"/>
      <c r="H800" s="301"/>
      <c r="I800" s="301"/>
      <c r="J800" s="301"/>
      <c r="K800" s="301"/>
      <c r="L800" s="301"/>
      <c r="M800" s="301"/>
      <c r="N800" s="301"/>
      <c r="O800" s="301"/>
      <c r="P800" s="301"/>
      <c r="Q800" s="301"/>
      <c r="R800" s="301"/>
      <c r="S800" s="301"/>
      <c r="T800" s="301"/>
      <c r="U800" s="301"/>
      <c r="V800" s="301"/>
      <c r="W800" s="301"/>
      <c r="X800" s="301"/>
      <c r="Y800" s="301"/>
      <c r="Z800" s="301"/>
    </row>
    <row r="801">
      <c r="A801" s="301"/>
      <c r="B801" s="301"/>
      <c r="C801" s="301"/>
      <c r="D801" s="301"/>
      <c r="E801" s="301"/>
      <c r="F801" s="301"/>
      <c r="G801" s="301"/>
      <c r="H801" s="301"/>
      <c r="I801" s="301"/>
      <c r="J801" s="301"/>
      <c r="K801" s="301"/>
      <c r="L801" s="301"/>
      <c r="M801" s="301"/>
      <c r="N801" s="301"/>
      <c r="O801" s="301"/>
      <c r="P801" s="301"/>
      <c r="Q801" s="301"/>
      <c r="R801" s="301"/>
      <c r="S801" s="301"/>
      <c r="T801" s="301"/>
      <c r="U801" s="301"/>
      <c r="V801" s="301"/>
      <c r="W801" s="301"/>
      <c r="X801" s="301"/>
      <c r="Y801" s="301"/>
      <c r="Z801" s="301"/>
    </row>
    <row r="802">
      <c r="A802" s="301"/>
      <c r="B802" s="301"/>
      <c r="C802" s="301"/>
      <c r="D802" s="301"/>
      <c r="E802" s="301"/>
      <c r="F802" s="301"/>
      <c r="G802" s="301"/>
      <c r="H802" s="301"/>
      <c r="I802" s="301"/>
      <c r="J802" s="301"/>
      <c r="K802" s="301"/>
      <c r="L802" s="301"/>
      <c r="M802" s="301"/>
      <c r="N802" s="301"/>
      <c r="O802" s="301"/>
      <c r="P802" s="301"/>
      <c r="Q802" s="301"/>
      <c r="R802" s="301"/>
      <c r="S802" s="301"/>
      <c r="T802" s="301"/>
      <c r="U802" s="301"/>
      <c r="V802" s="301"/>
      <c r="W802" s="301"/>
      <c r="X802" s="301"/>
      <c r="Y802" s="301"/>
      <c r="Z802" s="301"/>
    </row>
    <row r="803">
      <c r="A803" s="301"/>
      <c r="B803" s="301"/>
      <c r="C803" s="301"/>
      <c r="D803" s="301"/>
      <c r="E803" s="301"/>
      <c r="F803" s="301"/>
      <c r="G803" s="301"/>
      <c r="H803" s="301"/>
      <c r="I803" s="301"/>
      <c r="J803" s="301"/>
      <c r="K803" s="301"/>
      <c r="L803" s="301"/>
      <c r="M803" s="301"/>
      <c r="N803" s="301"/>
      <c r="O803" s="301"/>
      <c r="P803" s="301"/>
      <c r="Q803" s="301"/>
      <c r="R803" s="301"/>
      <c r="S803" s="301"/>
      <c r="T803" s="301"/>
      <c r="U803" s="301"/>
      <c r="V803" s="301"/>
      <c r="W803" s="301"/>
      <c r="X803" s="301"/>
      <c r="Y803" s="301"/>
      <c r="Z803" s="301"/>
    </row>
    <row r="804">
      <c r="A804" s="301"/>
      <c r="B804" s="301"/>
      <c r="C804" s="301"/>
      <c r="D804" s="301"/>
      <c r="E804" s="301"/>
      <c r="F804" s="301"/>
      <c r="G804" s="301"/>
      <c r="H804" s="301"/>
      <c r="I804" s="301"/>
      <c r="J804" s="301"/>
      <c r="K804" s="301"/>
      <c r="L804" s="301"/>
      <c r="M804" s="301"/>
      <c r="N804" s="301"/>
      <c r="O804" s="301"/>
      <c r="P804" s="301"/>
      <c r="Q804" s="301"/>
      <c r="R804" s="301"/>
      <c r="S804" s="301"/>
      <c r="T804" s="301"/>
      <c r="U804" s="301"/>
      <c r="V804" s="301"/>
      <c r="W804" s="301"/>
      <c r="X804" s="301"/>
      <c r="Y804" s="301"/>
      <c r="Z804" s="301"/>
    </row>
    <row r="805">
      <c r="A805" s="301"/>
      <c r="B805" s="301"/>
      <c r="C805" s="301"/>
      <c r="D805" s="301"/>
      <c r="E805" s="301"/>
      <c r="F805" s="301"/>
      <c r="G805" s="301"/>
      <c r="H805" s="301"/>
      <c r="I805" s="301"/>
      <c r="J805" s="301"/>
      <c r="K805" s="301"/>
      <c r="L805" s="301"/>
      <c r="M805" s="301"/>
      <c r="N805" s="301"/>
      <c r="O805" s="301"/>
      <c r="P805" s="301"/>
      <c r="Q805" s="301"/>
      <c r="R805" s="301"/>
      <c r="S805" s="301"/>
      <c r="T805" s="301"/>
      <c r="U805" s="301"/>
      <c r="V805" s="301"/>
      <c r="W805" s="301"/>
      <c r="X805" s="301"/>
      <c r="Y805" s="301"/>
      <c r="Z805" s="301"/>
    </row>
    <row r="806">
      <c r="A806" s="301"/>
      <c r="B806" s="301"/>
      <c r="C806" s="301"/>
      <c r="D806" s="301"/>
      <c r="E806" s="301"/>
      <c r="F806" s="301"/>
      <c r="G806" s="301"/>
      <c r="H806" s="301"/>
      <c r="I806" s="301"/>
      <c r="J806" s="301"/>
      <c r="K806" s="301"/>
      <c r="L806" s="301"/>
      <c r="M806" s="301"/>
      <c r="N806" s="301"/>
      <c r="O806" s="301"/>
      <c r="P806" s="301"/>
      <c r="Q806" s="301"/>
      <c r="R806" s="301"/>
      <c r="S806" s="301"/>
      <c r="T806" s="301"/>
      <c r="U806" s="301"/>
      <c r="V806" s="301"/>
      <c r="W806" s="301"/>
      <c r="X806" s="301"/>
      <c r="Y806" s="301"/>
      <c r="Z806" s="301"/>
    </row>
    <row r="807">
      <c r="A807" s="301"/>
      <c r="B807" s="301"/>
      <c r="C807" s="301"/>
      <c r="D807" s="301"/>
      <c r="E807" s="301"/>
      <c r="F807" s="301"/>
      <c r="G807" s="301"/>
      <c r="H807" s="301"/>
      <c r="I807" s="301"/>
      <c r="J807" s="301"/>
      <c r="K807" s="301"/>
      <c r="L807" s="301"/>
      <c r="M807" s="301"/>
      <c r="N807" s="301"/>
      <c r="O807" s="301"/>
      <c r="P807" s="301"/>
      <c r="Q807" s="301"/>
      <c r="R807" s="301"/>
      <c r="S807" s="301"/>
      <c r="T807" s="301"/>
      <c r="U807" s="301"/>
      <c r="V807" s="301"/>
      <c r="W807" s="301"/>
      <c r="X807" s="301"/>
      <c r="Y807" s="301"/>
      <c r="Z807" s="301"/>
    </row>
    <row r="808">
      <c r="A808" s="301"/>
      <c r="B808" s="301"/>
      <c r="C808" s="301"/>
      <c r="D808" s="301"/>
      <c r="E808" s="301"/>
      <c r="F808" s="301"/>
      <c r="G808" s="301"/>
      <c r="H808" s="301"/>
      <c r="I808" s="301"/>
      <c r="J808" s="301"/>
      <c r="K808" s="301"/>
      <c r="L808" s="301"/>
      <c r="M808" s="301"/>
      <c r="N808" s="301"/>
      <c r="O808" s="301"/>
      <c r="P808" s="301"/>
      <c r="Q808" s="301"/>
      <c r="R808" s="301"/>
      <c r="S808" s="301"/>
      <c r="T808" s="301"/>
      <c r="U808" s="301"/>
      <c r="V808" s="301"/>
      <c r="W808" s="301"/>
      <c r="X808" s="301"/>
      <c r="Y808" s="301"/>
      <c r="Z808" s="301"/>
    </row>
    <row r="809">
      <c r="A809" s="301"/>
      <c r="B809" s="301"/>
      <c r="C809" s="301"/>
      <c r="D809" s="301"/>
      <c r="E809" s="301"/>
      <c r="F809" s="301"/>
      <c r="G809" s="301"/>
      <c r="H809" s="301"/>
      <c r="I809" s="301"/>
      <c r="J809" s="301"/>
      <c r="K809" s="301"/>
      <c r="L809" s="301"/>
      <c r="M809" s="301"/>
      <c r="N809" s="301"/>
      <c r="O809" s="301"/>
      <c r="P809" s="301"/>
      <c r="Q809" s="301"/>
      <c r="R809" s="301"/>
      <c r="S809" s="301"/>
      <c r="T809" s="301"/>
      <c r="U809" s="301"/>
      <c r="V809" s="301"/>
      <c r="W809" s="301"/>
      <c r="X809" s="301"/>
      <c r="Y809" s="301"/>
      <c r="Z809" s="301"/>
    </row>
    <row r="810">
      <c r="A810" s="301"/>
      <c r="B810" s="301"/>
      <c r="C810" s="301"/>
      <c r="D810" s="301"/>
      <c r="E810" s="301"/>
      <c r="F810" s="301"/>
      <c r="G810" s="301"/>
      <c r="H810" s="301"/>
      <c r="I810" s="301"/>
      <c r="J810" s="301"/>
      <c r="K810" s="301"/>
      <c r="L810" s="301"/>
      <c r="M810" s="301"/>
      <c r="N810" s="301"/>
      <c r="O810" s="301"/>
      <c r="P810" s="301"/>
      <c r="Q810" s="301"/>
      <c r="R810" s="301"/>
      <c r="S810" s="301"/>
      <c r="T810" s="301"/>
      <c r="U810" s="301"/>
      <c r="V810" s="301"/>
      <c r="W810" s="301"/>
      <c r="X810" s="301"/>
      <c r="Y810" s="301"/>
      <c r="Z810" s="301"/>
    </row>
    <row r="811">
      <c r="A811" s="301"/>
      <c r="B811" s="301"/>
      <c r="C811" s="301"/>
      <c r="D811" s="301"/>
      <c r="E811" s="301"/>
      <c r="F811" s="301"/>
      <c r="G811" s="301"/>
      <c r="H811" s="301"/>
      <c r="I811" s="301"/>
      <c r="J811" s="301"/>
      <c r="K811" s="301"/>
      <c r="L811" s="301"/>
      <c r="M811" s="301"/>
      <c r="N811" s="301"/>
      <c r="O811" s="301"/>
      <c r="P811" s="301"/>
      <c r="Q811" s="301"/>
      <c r="R811" s="301"/>
      <c r="S811" s="301"/>
      <c r="T811" s="301"/>
      <c r="U811" s="301"/>
      <c r="V811" s="301"/>
      <c r="W811" s="301"/>
      <c r="X811" s="301"/>
      <c r="Y811" s="301"/>
      <c r="Z811" s="301"/>
    </row>
    <row r="812">
      <c r="A812" s="301"/>
      <c r="B812" s="301"/>
      <c r="C812" s="301"/>
      <c r="D812" s="301"/>
      <c r="E812" s="301"/>
      <c r="F812" s="301"/>
      <c r="G812" s="301"/>
      <c r="H812" s="301"/>
      <c r="I812" s="301"/>
      <c r="J812" s="301"/>
      <c r="K812" s="301"/>
      <c r="L812" s="301"/>
      <c r="M812" s="301"/>
      <c r="N812" s="301"/>
      <c r="O812" s="301"/>
      <c r="P812" s="301"/>
      <c r="Q812" s="301"/>
      <c r="R812" s="301"/>
      <c r="S812" s="301"/>
      <c r="T812" s="301"/>
      <c r="U812" s="301"/>
      <c r="V812" s="301"/>
      <c r="W812" s="301"/>
      <c r="X812" s="301"/>
      <c r="Y812" s="301"/>
      <c r="Z812" s="301"/>
    </row>
    <row r="813">
      <c r="A813" s="301"/>
      <c r="B813" s="301"/>
      <c r="C813" s="301"/>
      <c r="D813" s="301"/>
      <c r="E813" s="301"/>
      <c r="F813" s="301"/>
      <c r="G813" s="301"/>
      <c r="H813" s="301"/>
      <c r="I813" s="301"/>
      <c r="J813" s="301"/>
      <c r="K813" s="301"/>
      <c r="L813" s="301"/>
      <c r="M813" s="301"/>
      <c r="N813" s="301"/>
      <c r="O813" s="301"/>
      <c r="P813" s="301"/>
      <c r="Q813" s="301"/>
      <c r="R813" s="301"/>
      <c r="S813" s="301"/>
      <c r="T813" s="301"/>
      <c r="U813" s="301"/>
      <c r="V813" s="301"/>
      <c r="W813" s="301"/>
      <c r="X813" s="301"/>
      <c r="Y813" s="301"/>
      <c r="Z813" s="301"/>
    </row>
    <row r="814">
      <c r="A814" s="301"/>
      <c r="B814" s="301"/>
      <c r="C814" s="301"/>
      <c r="D814" s="301"/>
      <c r="E814" s="301"/>
      <c r="F814" s="301"/>
      <c r="G814" s="301"/>
      <c r="H814" s="301"/>
      <c r="I814" s="301"/>
      <c r="J814" s="301"/>
      <c r="K814" s="301"/>
      <c r="L814" s="301"/>
      <c r="M814" s="301"/>
      <c r="N814" s="301"/>
      <c r="O814" s="301"/>
      <c r="P814" s="301"/>
      <c r="Q814" s="301"/>
      <c r="R814" s="301"/>
      <c r="S814" s="301"/>
      <c r="T814" s="301"/>
      <c r="U814" s="301"/>
      <c r="V814" s="301"/>
      <c r="W814" s="301"/>
      <c r="X814" s="301"/>
      <c r="Y814" s="301"/>
      <c r="Z814" s="301"/>
    </row>
    <row r="815">
      <c r="A815" s="301"/>
      <c r="B815" s="301"/>
      <c r="C815" s="301"/>
      <c r="D815" s="301"/>
      <c r="E815" s="301"/>
      <c r="F815" s="301"/>
      <c r="G815" s="301"/>
      <c r="H815" s="301"/>
      <c r="I815" s="301"/>
      <c r="J815" s="301"/>
      <c r="K815" s="301"/>
      <c r="L815" s="301"/>
      <c r="M815" s="301"/>
      <c r="N815" s="301"/>
      <c r="O815" s="301"/>
      <c r="P815" s="301"/>
      <c r="Q815" s="301"/>
      <c r="R815" s="301"/>
      <c r="S815" s="301"/>
      <c r="T815" s="301"/>
      <c r="U815" s="301"/>
      <c r="V815" s="301"/>
      <c r="W815" s="301"/>
      <c r="X815" s="301"/>
      <c r="Y815" s="301"/>
      <c r="Z815" s="301"/>
    </row>
    <row r="816">
      <c r="A816" s="301"/>
      <c r="B816" s="301"/>
      <c r="C816" s="301"/>
      <c r="D816" s="301"/>
      <c r="E816" s="301"/>
      <c r="F816" s="301"/>
      <c r="G816" s="301"/>
      <c r="H816" s="301"/>
      <c r="I816" s="301"/>
      <c r="J816" s="301"/>
      <c r="K816" s="301"/>
      <c r="L816" s="301"/>
      <c r="M816" s="301"/>
      <c r="N816" s="301"/>
      <c r="O816" s="301"/>
      <c r="P816" s="301"/>
      <c r="Q816" s="301"/>
      <c r="R816" s="301"/>
      <c r="S816" s="301"/>
      <c r="T816" s="301"/>
      <c r="U816" s="301"/>
      <c r="V816" s="301"/>
      <c r="W816" s="301"/>
      <c r="X816" s="301"/>
      <c r="Y816" s="301"/>
      <c r="Z816" s="301"/>
    </row>
    <row r="817">
      <c r="A817" s="301"/>
      <c r="B817" s="301"/>
      <c r="C817" s="301"/>
      <c r="D817" s="301"/>
      <c r="E817" s="301"/>
      <c r="F817" s="301"/>
      <c r="G817" s="301"/>
      <c r="H817" s="301"/>
      <c r="I817" s="301"/>
      <c r="J817" s="301"/>
      <c r="K817" s="301"/>
      <c r="L817" s="301"/>
      <c r="M817" s="301"/>
      <c r="N817" s="301"/>
      <c r="O817" s="301"/>
      <c r="P817" s="301"/>
      <c r="Q817" s="301"/>
      <c r="R817" s="301"/>
      <c r="S817" s="301"/>
      <c r="T817" s="301"/>
      <c r="U817" s="301"/>
      <c r="V817" s="301"/>
      <c r="W817" s="301"/>
      <c r="X817" s="301"/>
      <c r="Y817" s="301"/>
      <c r="Z817" s="301"/>
    </row>
    <row r="818">
      <c r="A818" s="301"/>
      <c r="B818" s="301"/>
      <c r="C818" s="301"/>
      <c r="D818" s="301"/>
      <c r="E818" s="301"/>
      <c r="F818" s="301"/>
      <c r="G818" s="301"/>
      <c r="H818" s="301"/>
      <c r="I818" s="301"/>
      <c r="J818" s="301"/>
      <c r="K818" s="301"/>
      <c r="L818" s="301"/>
      <c r="M818" s="301"/>
      <c r="N818" s="301"/>
      <c r="O818" s="301"/>
      <c r="P818" s="301"/>
      <c r="Q818" s="301"/>
      <c r="R818" s="301"/>
      <c r="S818" s="301"/>
      <c r="T818" s="301"/>
      <c r="U818" s="301"/>
      <c r="V818" s="301"/>
      <c r="W818" s="301"/>
      <c r="X818" s="301"/>
      <c r="Y818" s="301"/>
      <c r="Z818" s="301"/>
    </row>
    <row r="819">
      <c r="A819" s="301"/>
      <c r="B819" s="301"/>
      <c r="C819" s="301"/>
      <c r="D819" s="301"/>
      <c r="E819" s="301"/>
      <c r="F819" s="301"/>
      <c r="G819" s="301"/>
      <c r="H819" s="301"/>
      <c r="I819" s="301"/>
      <c r="J819" s="301"/>
      <c r="K819" s="301"/>
      <c r="L819" s="301"/>
      <c r="M819" s="301"/>
      <c r="N819" s="301"/>
      <c r="O819" s="301"/>
      <c r="P819" s="301"/>
      <c r="Q819" s="301"/>
      <c r="R819" s="301"/>
      <c r="S819" s="301"/>
      <c r="T819" s="301"/>
      <c r="U819" s="301"/>
      <c r="V819" s="301"/>
      <c r="W819" s="301"/>
      <c r="X819" s="301"/>
      <c r="Y819" s="301"/>
      <c r="Z819" s="301"/>
    </row>
    <row r="820">
      <c r="A820" s="301"/>
      <c r="B820" s="301"/>
      <c r="C820" s="301"/>
      <c r="D820" s="301"/>
      <c r="E820" s="301"/>
      <c r="F820" s="301"/>
      <c r="G820" s="301"/>
      <c r="H820" s="301"/>
      <c r="I820" s="301"/>
      <c r="J820" s="301"/>
      <c r="K820" s="301"/>
      <c r="L820" s="301"/>
      <c r="M820" s="301"/>
      <c r="N820" s="301"/>
      <c r="O820" s="301"/>
      <c r="P820" s="301"/>
      <c r="Q820" s="301"/>
      <c r="R820" s="301"/>
      <c r="S820" s="301"/>
      <c r="T820" s="301"/>
      <c r="U820" s="301"/>
      <c r="V820" s="301"/>
      <c r="W820" s="301"/>
      <c r="X820" s="301"/>
      <c r="Y820" s="301"/>
      <c r="Z820" s="301"/>
    </row>
    <row r="821">
      <c r="A821" s="301"/>
      <c r="B821" s="301"/>
      <c r="C821" s="301"/>
      <c r="D821" s="301"/>
      <c r="E821" s="301"/>
      <c r="F821" s="301"/>
      <c r="G821" s="301"/>
      <c r="H821" s="301"/>
      <c r="I821" s="301"/>
      <c r="J821" s="301"/>
      <c r="K821" s="301"/>
      <c r="L821" s="301"/>
      <c r="M821" s="301"/>
      <c r="N821" s="301"/>
      <c r="O821" s="301"/>
      <c r="P821" s="301"/>
      <c r="Q821" s="301"/>
      <c r="R821" s="301"/>
      <c r="S821" s="301"/>
      <c r="T821" s="301"/>
      <c r="U821" s="301"/>
      <c r="V821" s="301"/>
      <c r="W821" s="301"/>
      <c r="X821" s="301"/>
      <c r="Y821" s="301"/>
      <c r="Z821" s="301"/>
    </row>
    <row r="822">
      <c r="A822" s="301"/>
      <c r="B822" s="301"/>
      <c r="C822" s="301"/>
      <c r="D822" s="301"/>
      <c r="E822" s="301"/>
      <c r="F822" s="301"/>
      <c r="G822" s="301"/>
      <c r="H822" s="301"/>
      <c r="I822" s="301"/>
      <c r="J822" s="301"/>
      <c r="K822" s="301"/>
      <c r="L822" s="301"/>
      <c r="M822" s="301"/>
      <c r="N822" s="301"/>
      <c r="O822" s="301"/>
      <c r="P822" s="301"/>
      <c r="Q822" s="301"/>
      <c r="R822" s="301"/>
      <c r="S822" s="301"/>
      <c r="T822" s="301"/>
      <c r="U822" s="301"/>
      <c r="V822" s="301"/>
      <c r="W822" s="301"/>
      <c r="X822" s="301"/>
      <c r="Y822" s="301"/>
      <c r="Z822" s="301"/>
    </row>
    <row r="823">
      <c r="A823" s="301"/>
      <c r="B823" s="301"/>
      <c r="C823" s="301"/>
      <c r="D823" s="301"/>
      <c r="E823" s="301"/>
      <c r="F823" s="301"/>
      <c r="G823" s="301"/>
      <c r="H823" s="301"/>
      <c r="I823" s="301"/>
      <c r="J823" s="301"/>
      <c r="K823" s="301"/>
      <c r="L823" s="301"/>
      <c r="M823" s="301"/>
      <c r="N823" s="301"/>
      <c r="O823" s="301"/>
      <c r="P823" s="301"/>
      <c r="Q823" s="301"/>
      <c r="R823" s="301"/>
      <c r="S823" s="301"/>
      <c r="T823" s="301"/>
      <c r="U823" s="301"/>
      <c r="V823" s="301"/>
      <c r="W823" s="301"/>
      <c r="X823" s="301"/>
      <c r="Y823" s="301"/>
      <c r="Z823" s="301"/>
    </row>
    <row r="824">
      <c r="A824" s="301"/>
      <c r="B824" s="301"/>
      <c r="C824" s="301"/>
      <c r="D824" s="301"/>
      <c r="E824" s="301"/>
      <c r="F824" s="301"/>
      <c r="G824" s="301"/>
      <c r="H824" s="301"/>
      <c r="I824" s="301"/>
      <c r="J824" s="301"/>
      <c r="K824" s="301"/>
      <c r="L824" s="301"/>
      <c r="M824" s="301"/>
      <c r="N824" s="301"/>
      <c r="O824" s="301"/>
      <c r="P824" s="301"/>
      <c r="Q824" s="301"/>
      <c r="R824" s="301"/>
      <c r="S824" s="301"/>
      <c r="T824" s="301"/>
      <c r="U824" s="301"/>
      <c r="V824" s="301"/>
      <c r="W824" s="301"/>
      <c r="X824" s="301"/>
      <c r="Y824" s="301"/>
      <c r="Z824" s="301"/>
    </row>
    <row r="825">
      <c r="A825" s="301"/>
      <c r="B825" s="301"/>
      <c r="C825" s="301"/>
      <c r="D825" s="301"/>
      <c r="E825" s="301"/>
      <c r="F825" s="301"/>
      <c r="G825" s="301"/>
      <c r="H825" s="301"/>
      <c r="I825" s="301"/>
      <c r="J825" s="301"/>
      <c r="K825" s="301"/>
      <c r="L825" s="301"/>
      <c r="M825" s="301"/>
      <c r="N825" s="301"/>
      <c r="O825" s="301"/>
      <c r="P825" s="301"/>
      <c r="Q825" s="301"/>
      <c r="R825" s="301"/>
      <c r="S825" s="301"/>
      <c r="T825" s="301"/>
      <c r="U825" s="301"/>
      <c r="V825" s="301"/>
      <c r="W825" s="301"/>
      <c r="X825" s="301"/>
      <c r="Y825" s="301"/>
      <c r="Z825" s="301"/>
    </row>
    <row r="826">
      <c r="A826" s="301"/>
      <c r="B826" s="301"/>
      <c r="C826" s="301"/>
      <c r="D826" s="301"/>
      <c r="E826" s="301"/>
      <c r="F826" s="301"/>
      <c r="G826" s="301"/>
      <c r="H826" s="301"/>
      <c r="I826" s="301"/>
      <c r="J826" s="301"/>
      <c r="K826" s="301"/>
      <c r="L826" s="301"/>
      <c r="M826" s="301"/>
      <c r="N826" s="301"/>
      <c r="O826" s="301"/>
      <c r="P826" s="301"/>
      <c r="Q826" s="301"/>
      <c r="R826" s="301"/>
      <c r="S826" s="301"/>
      <c r="T826" s="301"/>
      <c r="U826" s="301"/>
      <c r="V826" s="301"/>
      <c r="W826" s="301"/>
      <c r="X826" s="301"/>
      <c r="Y826" s="301"/>
      <c r="Z826" s="301"/>
    </row>
    <row r="827">
      <c r="A827" s="301"/>
      <c r="B827" s="301"/>
      <c r="C827" s="301"/>
      <c r="D827" s="301"/>
      <c r="E827" s="301"/>
      <c r="F827" s="301"/>
      <c r="G827" s="301"/>
      <c r="H827" s="301"/>
      <c r="I827" s="301"/>
      <c r="J827" s="301"/>
      <c r="K827" s="301"/>
      <c r="L827" s="301"/>
      <c r="M827" s="301"/>
      <c r="N827" s="301"/>
      <c r="O827" s="301"/>
      <c r="P827" s="301"/>
      <c r="Q827" s="301"/>
      <c r="R827" s="301"/>
      <c r="S827" s="301"/>
      <c r="T827" s="301"/>
      <c r="U827" s="301"/>
      <c r="V827" s="301"/>
      <c r="W827" s="301"/>
      <c r="X827" s="301"/>
      <c r="Y827" s="301"/>
      <c r="Z827" s="301"/>
    </row>
    <row r="828">
      <c r="A828" s="301"/>
      <c r="B828" s="301"/>
      <c r="C828" s="301"/>
      <c r="D828" s="301"/>
      <c r="E828" s="301"/>
      <c r="F828" s="301"/>
      <c r="G828" s="301"/>
      <c r="H828" s="301"/>
      <c r="I828" s="301"/>
      <c r="J828" s="301"/>
      <c r="K828" s="301"/>
      <c r="L828" s="301"/>
      <c r="M828" s="301"/>
      <c r="N828" s="301"/>
      <c r="O828" s="301"/>
      <c r="P828" s="301"/>
      <c r="Q828" s="301"/>
      <c r="R828" s="301"/>
      <c r="S828" s="301"/>
      <c r="T828" s="301"/>
      <c r="U828" s="301"/>
      <c r="V828" s="301"/>
      <c r="W828" s="301"/>
      <c r="X828" s="301"/>
      <c r="Y828" s="301"/>
      <c r="Z828" s="301"/>
    </row>
    <row r="829">
      <c r="A829" s="301"/>
      <c r="B829" s="301"/>
      <c r="C829" s="301"/>
      <c r="D829" s="301"/>
      <c r="E829" s="301"/>
      <c r="F829" s="301"/>
      <c r="G829" s="301"/>
      <c r="H829" s="301"/>
      <c r="I829" s="301"/>
      <c r="J829" s="301"/>
      <c r="K829" s="301"/>
      <c r="L829" s="301"/>
      <c r="M829" s="301"/>
      <c r="N829" s="301"/>
      <c r="O829" s="301"/>
      <c r="P829" s="301"/>
      <c r="Q829" s="301"/>
      <c r="R829" s="301"/>
      <c r="S829" s="301"/>
      <c r="T829" s="301"/>
      <c r="U829" s="301"/>
      <c r="V829" s="301"/>
      <c r="W829" s="301"/>
      <c r="X829" s="301"/>
      <c r="Y829" s="301"/>
      <c r="Z829" s="301"/>
    </row>
    <row r="830">
      <c r="A830" s="301"/>
      <c r="B830" s="301"/>
      <c r="C830" s="301"/>
      <c r="D830" s="301"/>
      <c r="E830" s="301"/>
      <c r="F830" s="301"/>
      <c r="G830" s="301"/>
      <c r="H830" s="301"/>
      <c r="I830" s="301"/>
      <c r="J830" s="301"/>
      <c r="K830" s="301"/>
      <c r="L830" s="301"/>
      <c r="M830" s="301"/>
      <c r="N830" s="301"/>
      <c r="O830" s="301"/>
      <c r="P830" s="301"/>
      <c r="Q830" s="301"/>
      <c r="R830" s="301"/>
      <c r="S830" s="301"/>
      <c r="T830" s="301"/>
      <c r="U830" s="301"/>
      <c r="V830" s="301"/>
      <c r="W830" s="301"/>
      <c r="X830" s="301"/>
      <c r="Y830" s="301"/>
      <c r="Z830" s="301"/>
    </row>
    <row r="831">
      <c r="A831" s="301"/>
      <c r="B831" s="301"/>
      <c r="C831" s="301"/>
      <c r="D831" s="301"/>
      <c r="E831" s="301"/>
      <c r="F831" s="301"/>
      <c r="G831" s="301"/>
      <c r="H831" s="301"/>
      <c r="I831" s="301"/>
      <c r="J831" s="301"/>
      <c r="K831" s="301"/>
      <c r="L831" s="301"/>
      <c r="M831" s="301"/>
      <c r="N831" s="301"/>
      <c r="O831" s="301"/>
      <c r="P831" s="301"/>
      <c r="Q831" s="301"/>
      <c r="R831" s="301"/>
      <c r="S831" s="301"/>
      <c r="T831" s="301"/>
      <c r="U831" s="301"/>
      <c r="V831" s="301"/>
      <c r="W831" s="301"/>
      <c r="X831" s="301"/>
      <c r="Y831" s="301"/>
      <c r="Z831" s="301"/>
    </row>
    <row r="832">
      <c r="A832" s="301"/>
      <c r="B832" s="301"/>
      <c r="C832" s="301"/>
      <c r="D832" s="301"/>
      <c r="E832" s="301"/>
      <c r="F832" s="301"/>
      <c r="G832" s="301"/>
      <c r="H832" s="301"/>
      <c r="I832" s="301"/>
      <c r="J832" s="301"/>
      <c r="K832" s="301"/>
      <c r="L832" s="301"/>
      <c r="M832" s="301"/>
      <c r="N832" s="301"/>
      <c r="O832" s="301"/>
      <c r="P832" s="301"/>
      <c r="Q832" s="301"/>
      <c r="R832" s="301"/>
      <c r="S832" s="301"/>
      <c r="T832" s="301"/>
      <c r="U832" s="301"/>
      <c r="V832" s="301"/>
      <c r="W832" s="301"/>
      <c r="X832" s="301"/>
      <c r="Y832" s="301"/>
      <c r="Z832" s="301"/>
    </row>
    <row r="833">
      <c r="A833" s="301"/>
      <c r="B833" s="301"/>
      <c r="C833" s="301"/>
      <c r="D833" s="301"/>
      <c r="E833" s="301"/>
      <c r="F833" s="301"/>
      <c r="G833" s="301"/>
      <c r="H833" s="301"/>
      <c r="I833" s="301"/>
      <c r="J833" s="301"/>
      <c r="K833" s="301"/>
      <c r="L833" s="301"/>
      <c r="M833" s="301"/>
      <c r="N833" s="301"/>
      <c r="O833" s="301"/>
      <c r="P833" s="301"/>
      <c r="Q833" s="301"/>
      <c r="R833" s="301"/>
      <c r="S833" s="301"/>
      <c r="T833" s="301"/>
      <c r="U833" s="301"/>
      <c r="V833" s="301"/>
      <c r="W833" s="301"/>
      <c r="X833" s="301"/>
      <c r="Y833" s="301"/>
      <c r="Z833" s="301"/>
    </row>
    <row r="834">
      <c r="A834" s="301"/>
      <c r="B834" s="301"/>
      <c r="C834" s="301"/>
      <c r="D834" s="301"/>
      <c r="E834" s="301"/>
      <c r="F834" s="301"/>
      <c r="G834" s="301"/>
      <c r="H834" s="301"/>
      <c r="I834" s="301"/>
      <c r="J834" s="301"/>
      <c r="K834" s="301"/>
      <c r="L834" s="301"/>
      <c r="M834" s="301"/>
      <c r="N834" s="301"/>
      <c r="O834" s="301"/>
      <c r="P834" s="301"/>
      <c r="Q834" s="301"/>
      <c r="R834" s="301"/>
      <c r="S834" s="301"/>
      <c r="T834" s="301"/>
      <c r="U834" s="301"/>
      <c r="V834" s="301"/>
      <c r="W834" s="301"/>
      <c r="X834" s="301"/>
      <c r="Y834" s="301"/>
      <c r="Z834" s="301"/>
    </row>
    <row r="835">
      <c r="A835" s="301"/>
      <c r="B835" s="301"/>
      <c r="C835" s="301"/>
      <c r="D835" s="301"/>
      <c r="E835" s="301"/>
      <c r="F835" s="301"/>
      <c r="G835" s="301"/>
      <c r="H835" s="301"/>
      <c r="I835" s="301"/>
      <c r="J835" s="301"/>
      <c r="K835" s="301"/>
      <c r="L835" s="301"/>
      <c r="M835" s="301"/>
      <c r="N835" s="301"/>
      <c r="O835" s="301"/>
      <c r="P835" s="301"/>
      <c r="Q835" s="301"/>
      <c r="R835" s="301"/>
      <c r="S835" s="301"/>
      <c r="T835" s="301"/>
      <c r="U835" s="301"/>
      <c r="V835" s="301"/>
      <c r="W835" s="301"/>
      <c r="X835" s="301"/>
      <c r="Y835" s="301"/>
      <c r="Z835" s="301"/>
    </row>
    <row r="836">
      <c r="A836" s="301"/>
      <c r="B836" s="301"/>
      <c r="C836" s="301"/>
      <c r="D836" s="301"/>
      <c r="E836" s="301"/>
      <c r="F836" s="301"/>
      <c r="G836" s="301"/>
      <c r="H836" s="301"/>
      <c r="I836" s="301"/>
      <c r="J836" s="301"/>
      <c r="K836" s="301"/>
      <c r="L836" s="301"/>
      <c r="M836" s="301"/>
      <c r="N836" s="301"/>
      <c r="O836" s="301"/>
      <c r="P836" s="301"/>
      <c r="Q836" s="301"/>
      <c r="R836" s="301"/>
      <c r="S836" s="301"/>
      <c r="T836" s="301"/>
      <c r="U836" s="301"/>
      <c r="V836" s="301"/>
      <c r="W836" s="301"/>
      <c r="X836" s="301"/>
      <c r="Y836" s="301"/>
      <c r="Z836" s="301"/>
    </row>
    <row r="837">
      <c r="A837" s="301"/>
      <c r="B837" s="301"/>
      <c r="C837" s="301"/>
      <c r="D837" s="301"/>
      <c r="E837" s="301"/>
      <c r="F837" s="301"/>
      <c r="G837" s="301"/>
      <c r="H837" s="301"/>
      <c r="I837" s="301"/>
      <c r="J837" s="301"/>
      <c r="K837" s="301"/>
      <c r="L837" s="301"/>
      <c r="M837" s="301"/>
      <c r="N837" s="301"/>
      <c r="O837" s="301"/>
      <c r="P837" s="301"/>
      <c r="Q837" s="301"/>
      <c r="R837" s="301"/>
      <c r="S837" s="301"/>
      <c r="T837" s="301"/>
      <c r="U837" s="301"/>
      <c r="V837" s="301"/>
      <c r="W837" s="301"/>
      <c r="X837" s="301"/>
      <c r="Y837" s="301"/>
      <c r="Z837" s="301"/>
    </row>
    <row r="838">
      <c r="A838" s="301"/>
      <c r="B838" s="301"/>
      <c r="C838" s="301"/>
      <c r="D838" s="301"/>
      <c r="E838" s="301"/>
      <c r="F838" s="301"/>
      <c r="G838" s="301"/>
      <c r="H838" s="301"/>
      <c r="I838" s="301"/>
      <c r="J838" s="301"/>
      <c r="K838" s="301"/>
      <c r="L838" s="301"/>
      <c r="M838" s="301"/>
      <c r="N838" s="301"/>
      <c r="O838" s="301"/>
      <c r="P838" s="301"/>
      <c r="Q838" s="301"/>
      <c r="R838" s="301"/>
      <c r="S838" s="301"/>
      <c r="T838" s="301"/>
      <c r="U838" s="301"/>
      <c r="V838" s="301"/>
      <c r="W838" s="301"/>
      <c r="X838" s="301"/>
      <c r="Y838" s="301"/>
      <c r="Z838" s="301"/>
    </row>
    <row r="839">
      <c r="A839" s="301"/>
      <c r="B839" s="301"/>
      <c r="C839" s="301"/>
      <c r="D839" s="301"/>
      <c r="E839" s="301"/>
      <c r="F839" s="301"/>
      <c r="G839" s="301"/>
      <c r="H839" s="301"/>
      <c r="I839" s="301"/>
      <c r="J839" s="301"/>
      <c r="K839" s="301"/>
      <c r="L839" s="301"/>
      <c r="M839" s="301"/>
      <c r="N839" s="301"/>
      <c r="O839" s="301"/>
      <c r="P839" s="301"/>
      <c r="Q839" s="301"/>
      <c r="R839" s="301"/>
      <c r="S839" s="301"/>
      <c r="T839" s="301"/>
      <c r="U839" s="301"/>
      <c r="V839" s="301"/>
      <c r="W839" s="301"/>
      <c r="X839" s="301"/>
      <c r="Y839" s="301"/>
      <c r="Z839" s="301"/>
    </row>
    <row r="840">
      <c r="A840" s="301"/>
      <c r="B840" s="301"/>
      <c r="C840" s="301"/>
      <c r="D840" s="301"/>
      <c r="E840" s="301"/>
      <c r="F840" s="301"/>
      <c r="G840" s="301"/>
      <c r="H840" s="301"/>
      <c r="I840" s="301"/>
      <c r="J840" s="301"/>
      <c r="K840" s="301"/>
      <c r="L840" s="301"/>
      <c r="M840" s="301"/>
      <c r="N840" s="301"/>
      <c r="O840" s="301"/>
      <c r="P840" s="301"/>
      <c r="Q840" s="301"/>
      <c r="R840" s="301"/>
      <c r="S840" s="301"/>
      <c r="T840" s="301"/>
      <c r="U840" s="301"/>
      <c r="V840" s="301"/>
      <c r="W840" s="301"/>
      <c r="X840" s="301"/>
      <c r="Y840" s="301"/>
      <c r="Z840" s="301"/>
    </row>
    <row r="841">
      <c r="A841" s="301"/>
      <c r="B841" s="301"/>
      <c r="C841" s="301"/>
      <c r="D841" s="301"/>
      <c r="E841" s="301"/>
      <c r="F841" s="301"/>
      <c r="G841" s="301"/>
      <c r="H841" s="301"/>
      <c r="I841" s="301"/>
      <c r="J841" s="301"/>
      <c r="K841" s="301"/>
      <c r="L841" s="301"/>
      <c r="M841" s="301"/>
      <c r="N841" s="301"/>
      <c r="O841" s="301"/>
      <c r="P841" s="301"/>
      <c r="Q841" s="301"/>
      <c r="R841" s="301"/>
      <c r="S841" s="301"/>
      <c r="T841" s="301"/>
      <c r="U841" s="301"/>
      <c r="V841" s="301"/>
      <c r="W841" s="301"/>
      <c r="X841" s="301"/>
      <c r="Y841" s="301"/>
      <c r="Z841" s="301"/>
    </row>
    <row r="842">
      <c r="A842" s="301"/>
      <c r="B842" s="301"/>
      <c r="C842" s="301"/>
      <c r="D842" s="301"/>
      <c r="E842" s="301"/>
      <c r="F842" s="301"/>
      <c r="G842" s="301"/>
      <c r="H842" s="301"/>
      <c r="I842" s="301"/>
      <c r="J842" s="301"/>
      <c r="K842" s="301"/>
      <c r="L842" s="301"/>
      <c r="M842" s="301"/>
      <c r="N842" s="301"/>
      <c r="O842" s="301"/>
      <c r="P842" s="301"/>
      <c r="Q842" s="301"/>
      <c r="R842" s="301"/>
      <c r="S842" s="301"/>
      <c r="T842" s="301"/>
      <c r="U842" s="301"/>
      <c r="V842" s="301"/>
      <c r="W842" s="301"/>
      <c r="X842" s="301"/>
      <c r="Y842" s="301"/>
      <c r="Z842" s="301"/>
    </row>
    <row r="843">
      <c r="A843" s="301"/>
      <c r="B843" s="301"/>
      <c r="C843" s="301"/>
      <c r="D843" s="301"/>
      <c r="E843" s="301"/>
      <c r="F843" s="301"/>
      <c r="G843" s="301"/>
      <c r="H843" s="301"/>
      <c r="I843" s="301"/>
      <c r="J843" s="301"/>
      <c r="K843" s="301"/>
      <c r="L843" s="301"/>
      <c r="M843" s="301"/>
      <c r="N843" s="301"/>
      <c r="O843" s="301"/>
      <c r="P843" s="301"/>
      <c r="Q843" s="301"/>
      <c r="R843" s="301"/>
      <c r="S843" s="301"/>
      <c r="T843" s="301"/>
      <c r="U843" s="301"/>
      <c r="V843" s="301"/>
      <c r="W843" s="301"/>
      <c r="X843" s="301"/>
      <c r="Y843" s="301"/>
      <c r="Z843" s="301"/>
    </row>
    <row r="844">
      <c r="A844" s="301"/>
      <c r="B844" s="301"/>
      <c r="C844" s="301"/>
      <c r="D844" s="301"/>
      <c r="E844" s="301"/>
      <c r="F844" s="301"/>
      <c r="G844" s="301"/>
      <c r="H844" s="301"/>
      <c r="I844" s="301"/>
      <c r="J844" s="301"/>
      <c r="K844" s="301"/>
      <c r="L844" s="301"/>
      <c r="M844" s="301"/>
      <c r="N844" s="301"/>
      <c r="O844" s="301"/>
      <c r="P844" s="301"/>
      <c r="Q844" s="301"/>
      <c r="R844" s="301"/>
      <c r="S844" s="301"/>
      <c r="T844" s="301"/>
      <c r="U844" s="301"/>
      <c r="V844" s="301"/>
      <c r="W844" s="301"/>
      <c r="X844" s="301"/>
      <c r="Y844" s="301"/>
      <c r="Z844" s="301"/>
    </row>
    <row r="845">
      <c r="A845" s="301"/>
      <c r="B845" s="301"/>
      <c r="C845" s="301"/>
      <c r="D845" s="301"/>
      <c r="E845" s="301"/>
      <c r="F845" s="301"/>
      <c r="G845" s="301"/>
      <c r="H845" s="301"/>
      <c r="I845" s="301"/>
      <c r="J845" s="301"/>
      <c r="K845" s="301"/>
      <c r="L845" s="301"/>
      <c r="M845" s="301"/>
      <c r="N845" s="301"/>
      <c r="O845" s="301"/>
      <c r="P845" s="301"/>
      <c r="Q845" s="301"/>
      <c r="R845" s="301"/>
      <c r="S845" s="301"/>
      <c r="T845" s="301"/>
      <c r="U845" s="301"/>
      <c r="V845" s="301"/>
      <c r="W845" s="301"/>
      <c r="X845" s="301"/>
      <c r="Y845" s="301"/>
      <c r="Z845" s="301"/>
    </row>
    <row r="846">
      <c r="A846" s="301"/>
      <c r="B846" s="301"/>
      <c r="C846" s="301"/>
      <c r="D846" s="301"/>
      <c r="E846" s="301"/>
      <c r="F846" s="301"/>
      <c r="G846" s="301"/>
      <c r="H846" s="301"/>
      <c r="I846" s="301"/>
      <c r="J846" s="301"/>
      <c r="K846" s="301"/>
      <c r="L846" s="301"/>
      <c r="M846" s="301"/>
      <c r="N846" s="301"/>
      <c r="O846" s="301"/>
      <c r="P846" s="301"/>
      <c r="Q846" s="301"/>
      <c r="R846" s="301"/>
      <c r="S846" s="301"/>
      <c r="T846" s="301"/>
      <c r="U846" s="301"/>
      <c r="V846" s="301"/>
      <c r="W846" s="301"/>
      <c r="X846" s="301"/>
      <c r="Y846" s="301"/>
      <c r="Z846" s="301"/>
    </row>
    <row r="847">
      <c r="A847" s="301"/>
      <c r="B847" s="301"/>
      <c r="C847" s="301"/>
      <c r="D847" s="301"/>
      <c r="E847" s="301"/>
      <c r="F847" s="301"/>
      <c r="G847" s="301"/>
      <c r="H847" s="301"/>
      <c r="I847" s="301"/>
      <c r="J847" s="301"/>
      <c r="K847" s="301"/>
      <c r="L847" s="301"/>
      <c r="M847" s="301"/>
      <c r="N847" s="301"/>
      <c r="O847" s="301"/>
      <c r="P847" s="301"/>
      <c r="Q847" s="301"/>
      <c r="R847" s="301"/>
      <c r="S847" s="301"/>
      <c r="T847" s="301"/>
      <c r="U847" s="301"/>
      <c r="V847" s="301"/>
      <c r="W847" s="301"/>
      <c r="X847" s="301"/>
      <c r="Y847" s="301"/>
      <c r="Z847" s="301"/>
    </row>
    <row r="848">
      <c r="A848" s="301"/>
      <c r="B848" s="301"/>
      <c r="C848" s="301"/>
      <c r="D848" s="301"/>
      <c r="E848" s="301"/>
      <c r="F848" s="301"/>
      <c r="G848" s="301"/>
      <c r="H848" s="301"/>
      <c r="I848" s="301"/>
      <c r="J848" s="301"/>
      <c r="K848" s="301"/>
      <c r="L848" s="301"/>
      <c r="M848" s="301"/>
      <c r="N848" s="301"/>
      <c r="O848" s="301"/>
      <c r="P848" s="301"/>
      <c r="Q848" s="301"/>
      <c r="R848" s="301"/>
      <c r="S848" s="301"/>
      <c r="T848" s="301"/>
      <c r="U848" s="301"/>
      <c r="V848" s="301"/>
      <c r="W848" s="301"/>
      <c r="X848" s="301"/>
      <c r="Y848" s="301"/>
      <c r="Z848" s="301"/>
    </row>
    <row r="849">
      <c r="A849" s="301"/>
      <c r="B849" s="301"/>
      <c r="C849" s="301"/>
      <c r="D849" s="301"/>
      <c r="E849" s="301"/>
      <c r="F849" s="301"/>
      <c r="G849" s="301"/>
      <c r="H849" s="301"/>
      <c r="I849" s="301"/>
      <c r="J849" s="301"/>
      <c r="K849" s="301"/>
      <c r="L849" s="301"/>
      <c r="M849" s="301"/>
      <c r="N849" s="301"/>
      <c r="O849" s="301"/>
      <c r="P849" s="301"/>
      <c r="Q849" s="301"/>
      <c r="R849" s="301"/>
      <c r="S849" s="301"/>
      <c r="T849" s="301"/>
      <c r="U849" s="301"/>
      <c r="V849" s="301"/>
      <c r="W849" s="301"/>
      <c r="X849" s="301"/>
      <c r="Y849" s="301"/>
      <c r="Z849" s="301"/>
    </row>
    <row r="850">
      <c r="A850" s="301"/>
      <c r="B850" s="301"/>
      <c r="C850" s="301"/>
      <c r="D850" s="301"/>
      <c r="E850" s="301"/>
      <c r="F850" s="301"/>
      <c r="G850" s="301"/>
      <c r="H850" s="301"/>
      <c r="I850" s="301"/>
      <c r="J850" s="301"/>
      <c r="K850" s="301"/>
      <c r="L850" s="301"/>
      <c r="M850" s="301"/>
      <c r="N850" s="301"/>
      <c r="O850" s="301"/>
      <c r="P850" s="301"/>
      <c r="Q850" s="301"/>
      <c r="R850" s="301"/>
      <c r="S850" s="301"/>
      <c r="T850" s="301"/>
      <c r="U850" s="301"/>
      <c r="V850" s="301"/>
      <c r="W850" s="301"/>
      <c r="X850" s="301"/>
      <c r="Y850" s="301"/>
      <c r="Z850" s="301"/>
    </row>
    <row r="851">
      <c r="A851" s="301"/>
      <c r="B851" s="301"/>
      <c r="C851" s="301"/>
      <c r="D851" s="301"/>
      <c r="E851" s="301"/>
      <c r="F851" s="301"/>
      <c r="G851" s="301"/>
      <c r="H851" s="301"/>
      <c r="I851" s="301"/>
      <c r="J851" s="301"/>
      <c r="K851" s="301"/>
      <c r="L851" s="301"/>
      <c r="M851" s="301"/>
      <c r="N851" s="301"/>
      <c r="O851" s="301"/>
      <c r="P851" s="301"/>
      <c r="Q851" s="301"/>
      <c r="R851" s="301"/>
      <c r="S851" s="301"/>
      <c r="T851" s="301"/>
      <c r="U851" s="301"/>
      <c r="V851" s="301"/>
      <c r="W851" s="301"/>
      <c r="X851" s="301"/>
      <c r="Y851" s="301"/>
      <c r="Z851" s="301"/>
    </row>
    <row r="852">
      <c r="A852" s="301"/>
      <c r="B852" s="301"/>
      <c r="C852" s="301"/>
      <c r="D852" s="301"/>
      <c r="E852" s="301"/>
      <c r="F852" s="301"/>
      <c r="G852" s="301"/>
      <c r="H852" s="301"/>
      <c r="I852" s="301"/>
      <c r="J852" s="301"/>
      <c r="K852" s="301"/>
      <c r="L852" s="301"/>
      <c r="M852" s="301"/>
      <c r="N852" s="301"/>
      <c r="O852" s="301"/>
      <c r="P852" s="301"/>
      <c r="Q852" s="301"/>
      <c r="R852" s="301"/>
      <c r="S852" s="301"/>
      <c r="T852" s="301"/>
      <c r="U852" s="301"/>
      <c r="V852" s="301"/>
      <c r="W852" s="301"/>
      <c r="X852" s="301"/>
      <c r="Y852" s="301"/>
      <c r="Z852" s="301"/>
    </row>
    <row r="853">
      <c r="A853" s="301"/>
      <c r="B853" s="301"/>
      <c r="C853" s="301"/>
      <c r="D853" s="301"/>
      <c r="E853" s="301"/>
      <c r="F853" s="301"/>
      <c r="G853" s="301"/>
      <c r="H853" s="301"/>
      <c r="I853" s="301"/>
      <c r="J853" s="301"/>
      <c r="K853" s="301"/>
      <c r="L853" s="301"/>
      <c r="M853" s="301"/>
      <c r="N853" s="301"/>
      <c r="O853" s="301"/>
      <c r="P853" s="301"/>
      <c r="Q853" s="301"/>
      <c r="R853" s="301"/>
      <c r="S853" s="301"/>
      <c r="T853" s="301"/>
      <c r="U853" s="301"/>
      <c r="V853" s="301"/>
      <c r="W853" s="301"/>
      <c r="X853" s="301"/>
      <c r="Y853" s="301"/>
      <c r="Z853" s="301"/>
    </row>
    <row r="854">
      <c r="A854" s="301"/>
      <c r="B854" s="301"/>
      <c r="C854" s="301"/>
      <c r="D854" s="301"/>
      <c r="E854" s="301"/>
      <c r="F854" s="301"/>
      <c r="G854" s="301"/>
      <c r="H854" s="301"/>
      <c r="I854" s="301"/>
      <c r="J854" s="301"/>
      <c r="K854" s="301"/>
      <c r="L854" s="301"/>
      <c r="M854" s="301"/>
      <c r="N854" s="301"/>
      <c r="O854" s="301"/>
      <c r="P854" s="301"/>
      <c r="Q854" s="301"/>
      <c r="R854" s="301"/>
      <c r="S854" s="301"/>
      <c r="T854" s="301"/>
      <c r="U854" s="301"/>
      <c r="V854" s="301"/>
      <c r="W854" s="301"/>
      <c r="X854" s="301"/>
      <c r="Y854" s="301"/>
      <c r="Z854" s="301"/>
    </row>
    <row r="855">
      <c r="A855" s="301"/>
      <c r="B855" s="301"/>
      <c r="C855" s="301"/>
      <c r="D855" s="301"/>
      <c r="E855" s="301"/>
      <c r="F855" s="301"/>
      <c r="G855" s="301"/>
      <c r="H855" s="301"/>
      <c r="I855" s="301"/>
      <c r="J855" s="301"/>
      <c r="K855" s="301"/>
      <c r="L855" s="301"/>
      <c r="M855" s="301"/>
      <c r="N855" s="301"/>
      <c r="O855" s="301"/>
      <c r="P855" s="301"/>
      <c r="Q855" s="301"/>
      <c r="R855" s="301"/>
      <c r="S855" s="301"/>
      <c r="T855" s="301"/>
      <c r="U855" s="301"/>
      <c r="V855" s="301"/>
      <c r="W855" s="301"/>
      <c r="X855" s="301"/>
      <c r="Y855" s="301"/>
      <c r="Z855" s="301"/>
    </row>
    <row r="856">
      <c r="A856" s="301"/>
      <c r="B856" s="301"/>
      <c r="C856" s="301"/>
      <c r="D856" s="301"/>
      <c r="E856" s="301"/>
      <c r="F856" s="301"/>
      <c r="G856" s="301"/>
      <c r="H856" s="301"/>
      <c r="I856" s="301"/>
      <c r="J856" s="301"/>
      <c r="K856" s="301"/>
      <c r="L856" s="301"/>
      <c r="M856" s="301"/>
      <c r="N856" s="301"/>
      <c r="O856" s="301"/>
      <c r="P856" s="301"/>
      <c r="Q856" s="301"/>
      <c r="R856" s="301"/>
      <c r="S856" s="301"/>
      <c r="T856" s="301"/>
      <c r="U856" s="301"/>
      <c r="V856" s="301"/>
      <c r="W856" s="301"/>
      <c r="X856" s="301"/>
      <c r="Y856" s="301"/>
      <c r="Z856" s="301"/>
    </row>
    <row r="857">
      <c r="A857" s="301"/>
      <c r="B857" s="301"/>
      <c r="C857" s="301"/>
      <c r="D857" s="301"/>
      <c r="E857" s="301"/>
      <c r="F857" s="301"/>
      <c r="G857" s="301"/>
      <c r="H857" s="301"/>
      <c r="I857" s="301"/>
      <c r="J857" s="301"/>
      <c r="K857" s="301"/>
      <c r="L857" s="301"/>
      <c r="M857" s="301"/>
      <c r="N857" s="301"/>
      <c r="O857" s="301"/>
      <c r="P857" s="301"/>
      <c r="Q857" s="301"/>
      <c r="R857" s="301"/>
      <c r="S857" s="301"/>
      <c r="T857" s="301"/>
      <c r="U857" s="301"/>
      <c r="V857" s="301"/>
      <c r="W857" s="301"/>
      <c r="X857" s="301"/>
      <c r="Y857" s="301"/>
      <c r="Z857" s="301"/>
    </row>
    <row r="858">
      <c r="A858" s="301"/>
      <c r="B858" s="301"/>
      <c r="C858" s="301"/>
      <c r="D858" s="301"/>
      <c r="E858" s="301"/>
      <c r="F858" s="301"/>
      <c r="G858" s="301"/>
      <c r="H858" s="301"/>
      <c r="I858" s="301"/>
      <c r="J858" s="301"/>
      <c r="K858" s="301"/>
      <c r="L858" s="301"/>
      <c r="M858" s="301"/>
      <c r="N858" s="301"/>
      <c r="O858" s="301"/>
      <c r="P858" s="301"/>
      <c r="Q858" s="301"/>
      <c r="R858" s="301"/>
      <c r="S858" s="301"/>
      <c r="T858" s="301"/>
      <c r="U858" s="301"/>
      <c r="V858" s="301"/>
      <c r="W858" s="301"/>
      <c r="X858" s="301"/>
      <c r="Y858" s="301"/>
      <c r="Z858" s="301"/>
    </row>
    <row r="859">
      <c r="A859" s="301"/>
      <c r="B859" s="301"/>
      <c r="C859" s="301"/>
      <c r="D859" s="301"/>
      <c r="E859" s="301"/>
      <c r="F859" s="301"/>
      <c r="G859" s="301"/>
      <c r="H859" s="301"/>
      <c r="I859" s="301"/>
      <c r="J859" s="301"/>
      <c r="K859" s="301"/>
      <c r="L859" s="301"/>
      <c r="M859" s="301"/>
      <c r="N859" s="301"/>
      <c r="O859" s="301"/>
      <c r="P859" s="301"/>
      <c r="Q859" s="301"/>
      <c r="R859" s="301"/>
      <c r="S859" s="301"/>
      <c r="T859" s="301"/>
      <c r="U859" s="301"/>
      <c r="V859" s="301"/>
      <c r="W859" s="301"/>
      <c r="X859" s="301"/>
      <c r="Y859" s="301"/>
      <c r="Z859" s="301"/>
    </row>
    <row r="860">
      <c r="A860" s="301"/>
      <c r="B860" s="301"/>
      <c r="C860" s="301"/>
      <c r="D860" s="301"/>
      <c r="E860" s="301"/>
      <c r="F860" s="301"/>
      <c r="G860" s="301"/>
      <c r="H860" s="301"/>
      <c r="I860" s="301"/>
      <c r="J860" s="301"/>
      <c r="K860" s="301"/>
      <c r="L860" s="301"/>
      <c r="M860" s="301"/>
      <c r="N860" s="301"/>
      <c r="O860" s="301"/>
      <c r="P860" s="301"/>
      <c r="Q860" s="301"/>
      <c r="R860" s="301"/>
      <c r="S860" s="301"/>
      <c r="T860" s="301"/>
      <c r="U860" s="301"/>
      <c r="V860" s="301"/>
      <c r="W860" s="301"/>
      <c r="X860" s="301"/>
      <c r="Y860" s="301"/>
      <c r="Z860" s="301"/>
    </row>
    <row r="861">
      <c r="A861" s="301"/>
      <c r="B861" s="301"/>
      <c r="C861" s="301"/>
      <c r="D861" s="301"/>
      <c r="E861" s="301"/>
      <c r="F861" s="301"/>
      <c r="G861" s="301"/>
      <c r="H861" s="301"/>
      <c r="I861" s="301"/>
      <c r="J861" s="301"/>
      <c r="K861" s="301"/>
      <c r="L861" s="301"/>
      <c r="M861" s="301"/>
      <c r="N861" s="301"/>
      <c r="O861" s="301"/>
      <c r="P861" s="301"/>
      <c r="Q861" s="301"/>
      <c r="R861" s="301"/>
      <c r="S861" s="301"/>
      <c r="T861" s="301"/>
      <c r="U861" s="301"/>
      <c r="V861" s="301"/>
      <c r="W861" s="301"/>
      <c r="X861" s="301"/>
      <c r="Y861" s="301"/>
      <c r="Z861" s="301"/>
    </row>
    <row r="862">
      <c r="A862" s="301"/>
      <c r="B862" s="301"/>
      <c r="C862" s="301"/>
      <c r="D862" s="301"/>
      <c r="E862" s="301"/>
      <c r="F862" s="301"/>
      <c r="G862" s="301"/>
      <c r="H862" s="301"/>
      <c r="I862" s="301"/>
      <c r="J862" s="301"/>
      <c r="K862" s="301"/>
      <c r="L862" s="301"/>
      <c r="M862" s="301"/>
      <c r="N862" s="301"/>
      <c r="O862" s="301"/>
      <c r="P862" s="301"/>
      <c r="Q862" s="301"/>
      <c r="R862" s="301"/>
      <c r="S862" s="301"/>
      <c r="T862" s="301"/>
      <c r="U862" s="301"/>
      <c r="V862" s="301"/>
      <c r="W862" s="301"/>
      <c r="X862" s="301"/>
      <c r="Y862" s="301"/>
      <c r="Z862" s="301"/>
    </row>
    <row r="863">
      <c r="A863" s="301"/>
      <c r="B863" s="301"/>
      <c r="C863" s="301"/>
      <c r="D863" s="301"/>
      <c r="E863" s="301"/>
      <c r="F863" s="301"/>
      <c r="G863" s="301"/>
      <c r="H863" s="301"/>
      <c r="I863" s="301"/>
      <c r="J863" s="301"/>
      <c r="K863" s="301"/>
      <c r="L863" s="301"/>
      <c r="M863" s="301"/>
      <c r="N863" s="301"/>
      <c r="O863" s="301"/>
      <c r="P863" s="301"/>
      <c r="Q863" s="301"/>
      <c r="R863" s="301"/>
      <c r="S863" s="301"/>
      <c r="T863" s="301"/>
      <c r="U863" s="301"/>
      <c r="V863" s="301"/>
      <c r="W863" s="301"/>
      <c r="X863" s="301"/>
      <c r="Y863" s="301"/>
      <c r="Z863" s="301"/>
    </row>
    <row r="864">
      <c r="A864" s="301"/>
      <c r="B864" s="301"/>
      <c r="C864" s="301"/>
      <c r="D864" s="301"/>
      <c r="E864" s="301"/>
      <c r="F864" s="301"/>
      <c r="G864" s="301"/>
      <c r="H864" s="301"/>
      <c r="I864" s="301"/>
      <c r="J864" s="301"/>
      <c r="K864" s="301"/>
      <c r="L864" s="301"/>
      <c r="M864" s="301"/>
      <c r="N864" s="301"/>
      <c r="O864" s="301"/>
      <c r="P864" s="301"/>
      <c r="Q864" s="301"/>
      <c r="R864" s="301"/>
      <c r="S864" s="301"/>
      <c r="T864" s="301"/>
      <c r="U864" s="301"/>
      <c r="V864" s="301"/>
      <c r="W864" s="301"/>
      <c r="X864" s="301"/>
      <c r="Y864" s="301"/>
      <c r="Z864" s="301"/>
    </row>
    <row r="865">
      <c r="A865" s="301"/>
      <c r="B865" s="301"/>
      <c r="C865" s="301"/>
      <c r="D865" s="301"/>
      <c r="E865" s="301"/>
      <c r="F865" s="301"/>
      <c r="G865" s="301"/>
      <c r="H865" s="301"/>
      <c r="I865" s="301"/>
      <c r="J865" s="301"/>
      <c r="K865" s="301"/>
      <c r="L865" s="301"/>
      <c r="M865" s="301"/>
      <c r="N865" s="301"/>
      <c r="O865" s="301"/>
      <c r="P865" s="301"/>
      <c r="Q865" s="301"/>
      <c r="R865" s="301"/>
      <c r="S865" s="301"/>
      <c r="T865" s="301"/>
      <c r="U865" s="301"/>
      <c r="V865" s="301"/>
      <c r="W865" s="301"/>
      <c r="X865" s="301"/>
      <c r="Y865" s="301"/>
      <c r="Z865" s="301"/>
    </row>
    <row r="866">
      <c r="A866" s="301"/>
      <c r="B866" s="301"/>
      <c r="C866" s="301"/>
      <c r="D866" s="301"/>
      <c r="E866" s="301"/>
      <c r="F866" s="301"/>
      <c r="G866" s="301"/>
      <c r="H866" s="301"/>
      <c r="I866" s="301"/>
      <c r="J866" s="301"/>
      <c r="K866" s="301"/>
      <c r="L866" s="301"/>
      <c r="M866" s="301"/>
      <c r="N866" s="301"/>
      <c r="O866" s="301"/>
      <c r="P866" s="301"/>
      <c r="Q866" s="301"/>
      <c r="R866" s="301"/>
      <c r="S866" s="301"/>
      <c r="T866" s="301"/>
      <c r="U866" s="301"/>
      <c r="V866" s="301"/>
      <c r="W866" s="301"/>
      <c r="X866" s="301"/>
      <c r="Y866" s="301"/>
      <c r="Z866" s="301"/>
    </row>
    <row r="867">
      <c r="A867" s="301"/>
      <c r="B867" s="301"/>
      <c r="C867" s="301"/>
      <c r="D867" s="301"/>
      <c r="E867" s="301"/>
      <c r="F867" s="301"/>
      <c r="G867" s="301"/>
      <c r="H867" s="301"/>
      <c r="I867" s="301"/>
      <c r="J867" s="301"/>
      <c r="K867" s="301"/>
      <c r="L867" s="301"/>
      <c r="M867" s="301"/>
      <c r="N867" s="301"/>
      <c r="O867" s="301"/>
      <c r="P867" s="301"/>
      <c r="Q867" s="301"/>
      <c r="R867" s="301"/>
      <c r="S867" s="301"/>
      <c r="T867" s="301"/>
      <c r="U867" s="301"/>
      <c r="V867" s="301"/>
      <c r="W867" s="301"/>
      <c r="X867" s="301"/>
      <c r="Y867" s="301"/>
      <c r="Z867" s="301"/>
    </row>
    <row r="868">
      <c r="A868" s="301"/>
      <c r="B868" s="301"/>
      <c r="C868" s="301"/>
      <c r="D868" s="301"/>
      <c r="E868" s="301"/>
      <c r="F868" s="301"/>
      <c r="G868" s="301"/>
      <c r="H868" s="301"/>
      <c r="I868" s="301"/>
      <c r="J868" s="301"/>
      <c r="K868" s="301"/>
      <c r="L868" s="301"/>
      <c r="M868" s="301"/>
      <c r="N868" s="301"/>
      <c r="O868" s="301"/>
      <c r="P868" s="301"/>
      <c r="Q868" s="301"/>
      <c r="R868" s="301"/>
      <c r="S868" s="301"/>
      <c r="T868" s="301"/>
      <c r="U868" s="301"/>
      <c r="V868" s="301"/>
      <c r="W868" s="301"/>
      <c r="X868" s="301"/>
      <c r="Y868" s="301"/>
      <c r="Z868" s="301"/>
    </row>
    <row r="869">
      <c r="A869" s="301"/>
      <c r="B869" s="301"/>
      <c r="C869" s="301"/>
      <c r="D869" s="301"/>
      <c r="E869" s="301"/>
      <c r="F869" s="301"/>
      <c r="G869" s="301"/>
      <c r="H869" s="301"/>
      <c r="I869" s="301"/>
      <c r="J869" s="301"/>
      <c r="K869" s="301"/>
      <c r="L869" s="301"/>
      <c r="M869" s="301"/>
      <c r="N869" s="301"/>
      <c r="O869" s="301"/>
      <c r="P869" s="301"/>
      <c r="Q869" s="301"/>
      <c r="R869" s="301"/>
      <c r="S869" s="301"/>
      <c r="T869" s="301"/>
      <c r="U869" s="301"/>
      <c r="V869" s="301"/>
      <c r="W869" s="301"/>
      <c r="X869" s="301"/>
      <c r="Y869" s="301"/>
      <c r="Z869" s="301"/>
    </row>
    <row r="870">
      <c r="A870" s="301"/>
      <c r="B870" s="301"/>
      <c r="C870" s="301"/>
      <c r="D870" s="301"/>
      <c r="E870" s="301"/>
      <c r="F870" s="301"/>
      <c r="G870" s="301"/>
      <c r="H870" s="301"/>
      <c r="I870" s="301"/>
      <c r="J870" s="301"/>
      <c r="K870" s="301"/>
      <c r="L870" s="301"/>
      <c r="M870" s="301"/>
      <c r="N870" s="301"/>
      <c r="O870" s="301"/>
      <c r="P870" s="301"/>
      <c r="Q870" s="301"/>
      <c r="R870" s="301"/>
      <c r="S870" s="301"/>
      <c r="T870" s="301"/>
      <c r="U870" s="301"/>
      <c r="V870" s="301"/>
      <c r="W870" s="301"/>
      <c r="X870" s="301"/>
      <c r="Y870" s="301"/>
      <c r="Z870" s="301"/>
    </row>
    <row r="871">
      <c r="A871" s="301"/>
      <c r="B871" s="301"/>
      <c r="C871" s="301"/>
      <c r="D871" s="301"/>
      <c r="E871" s="301"/>
      <c r="F871" s="301"/>
      <c r="G871" s="301"/>
      <c r="H871" s="301"/>
      <c r="I871" s="301"/>
      <c r="J871" s="301"/>
      <c r="K871" s="301"/>
      <c r="L871" s="301"/>
      <c r="M871" s="301"/>
      <c r="N871" s="301"/>
      <c r="O871" s="301"/>
      <c r="P871" s="301"/>
      <c r="Q871" s="301"/>
      <c r="R871" s="301"/>
      <c r="S871" s="301"/>
      <c r="T871" s="301"/>
      <c r="U871" s="301"/>
      <c r="V871" s="301"/>
      <c r="W871" s="301"/>
      <c r="X871" s="301"/>
      <c r="Y871" s="301"/>
      <c r="Z871" s="301"/>
    </row>
    <row r="872">
      <c r="A872" s="301"/>
      <c r="B872" s="301"/>
      <c r="C872" s="301"/>
      <c r="D872" s="301"/>
      <c r="E872" s="301"/>
      <c r="F872" s="301"/>
      <c r="G872" s="301"/>
      <c r="H872" s="301"/>
      <c r="I872" s="301"/>
      <c r="J872" s="301"/>
      <c r="K872" s="301"/>
      <c r="L872" s="301"/>
      <c r="M872" s="301"/>
      <c r="N872" s="301"/>
      <c r="O872" s="301"/>
      <c r="P872" s="301"/>
      <c r="Q872" s="301"/>
      <c r="R872" s="301"/>
      <c r="S872" s="301"/>
      <c r="T872" s="301"/>
      <c r="U872" s="301"/>
      <c r="V872" s="301"/>
      <c r="W872" s="301"/>
      <c r="X872" s="301"/>
      <c r="Y872" s="301"/>
      <c r="Z872" s="301"/>
    </row>
    <row r="873">
      <c r="A873" s="301"/>
      <c r="B873" s="301"/>
      <c r="C873" s="301"/>
      <c r="D873" s="301"/>
      <c r="E873" s="301"/>
      <c r="F873" s="301"/>
      <c r="G873" s="301"/>
      <c r="H873" s="301"/>
      <c r="I873" s="301"/>
      <c r="J873" s="301"/>
      <c r="K873" s="301"/>
      <c r="L873" s="301"/>
      <c r="M873" s="301"/>
      <c r="N873" s="301"/>
      <c r="O873" s="301"/>
      <c r="P873" s="301"/>
      <c r="Q873" s="301"/>
      <c r="R873" s="301"/>
      <c r="S873" s="301"/>
      <c r="T873" s="301"/>
      <c r="U873" s="301"/>
      <c r="V873" s="301"/>
      <c r="W873" s="301"/>
      <c r="X873" s="301"/>
      <c r="Y873" s="301"/>
      <c r="Z873" s="301"/>
    </row>
    <row r="874">
      <c r="A874" s="301"/>
      <c r="B874" s="301"/>
      <c r="C874" s="301"/>
      <c r="D874" s="301"/>
      <c r="E874" s="301"/>
      <c r="F874" s="301"/>
      <c r="G874" s="301"/>
      <c r="H874" s="301"/>
      <c r="I874" s="301"/>
      <c r="J874" s="301"/>
      <c r="K874" s="301"/>
      <c r="L874" s="301"/>
      <c r="M874" s="301"/>
      <c r="N874" s="301"/>
      <c r="O874" s="301"/>
      <c r="P874" s="301"/>
      <c r="Q874" s="301"/>
      <c r="R874" s="301"/>
      <c r="S874" s="301"/>
      <c r="T874" s="301"/>
      <c r="U874" s="301"/>
      <c r="V874" s="301"/>
      <c r="W874" s="301"/>
      <c r="X874" s="301"/>
      <c r="Y874" s="301"/>
      <c r="Z874" s="301"/>
    </row>
    <row r="875">
      <c r="A875" s="301"/>
      <c r="B875" s="301"/>
      <c r="C875" s="301"/>
      <c r="D875" s="301"/>
      <c r="E875" s="301"/>
      <c r="F875" s="301"/>
      <c r="G875" s="301"/>
      <c r="H875" s="301"/>
      <c r="I875" s="301"/>
      <c r="J875" s="301"/>
      <c r="K875" s="301"/>
      <c r="L875" s="301"/>
      <c r="M875" s="301"/>
      <c r="N875" s="301"/>
      <c r="O875" s="301"/>
      <c r="P875" s="301"/>
      <c r="Q875" s="301"/>
      <c r="R875" s="301"/>
      <c r="S875" s="301"/>
      <c r="T875" s="301"/>
      <c r="U875" s="301"/>
      <c r="V875" s="301"/>
      <c r="W875" s="301"/>
      <c r="X875" s="301"/>
      <c r="Y875" s="301"/>
      <c r="Z875" s="301"/>
    </row>
    <row r="876">
      <c r="A876" s="301"/>
      <c r="B876" s="301"/>
      <c r="C876" s="301"/>
      <c r="D876" s="301"/>
      <c r="E876" s="301"/>
      <c r="F876" s="301"/>
      <c r="G876" s="301"/>
      <c r="H876" s="301"/>
      <c r="I876" s="301"/>
      <c r="J876" s="301"/>
      <c r="K876" s="301"/>
      <c r="L876" s="301"/>
      <c r="M876" s="301"/>
      <c r="N876" s="301"/>
      <c r="O876" s="301"/>
      <c r="P876" s="301"/>
      <c r="Q876" s="301"/>
      <c r="R876" s="301"/>
      <c r="S876" s="301"/>
      <c r="T876" s="301"/>
      <c r="U876" s="301"/>
      <c r="V876" s="301"/>
      <c r="W876" s="301"/>
      <c r="X876" s="301"/>
      <c r="Y876" s="301"/>
      <c r="Z876" s="301"/>
    </row>
    <row r="877">
      <c r="A877" s="301"/>
      <c r="B877" s="301"/>
      <c r="C877" s="301"/>
      <c r="D877" s="301"/>
      <c r="E877" s="301"/>
      <c r="F877" s="301"/>
      <c r="G877" s="301"/>
      <c r="H877" s="301"/>
      <c r="I877" s="301"/>
      <c r="J877" s="301"/>
      <c r="K877" s="301"/>
      <c r="L877" s="301"/>
      <c r="M877" s="301"/>
      <c r="N877" s="301"/>
      <c r="O877" s="301"/>
      <c r="P877" s="301"/>
      <c r="Q877" s="301"/>
      <c r="R877" s="301"/>
      <c r="S877" s="301"/>
      <c r="T877" s="301"/>
      <c r="U877" s="301"/>
      <c r="V877" s="301"/>
      <c r="W877" s="301"/>
      <c r="X877" s="301"/>
      <c r="Y877" s="301"/>
      <c r="Z877" s="301"/>
    </row>
    <row r="878">
      <c r="A878" s="301"/>
      <c r="B878" s="301"/>
      <c r="C878" s="301"/>
      <c r="D878" s="301"/>
      <c r="E878" s="301"/>
      <c r="F878" s="301"/>
      <c r="G878" s="301"/>
      <c r="H878" s="301"/>
      <c r="I878" s="301"/>
      <c r="J878" s="301"/>
      <c r="K878" s="301"/>
      <c r="L878" s="301"/>
      <c r="M878" s="301"/>
      <c r="N878" s="301"/>
      <c r="O878" s="301"/>
      <c r="P878" s="301"/>
      <c r="Q878" s="301"/>
      <c r="R878" s="301"/>
      <c r="S878" s="301"/>
      <c r="T878" s="301"/>
      <c r="U878" s="301"/>
      <c r="V878" s="301"/>
      <c r="W878" s="301"/>
      <c r="X878" s="301"/>
      <c r="Y878" s="301"/>
      <c r="Z878" s="301"/>
    </row>
    <row r="879">
      <c r="A879" s="301"/>
      <c r="B879" s="301"/>
      <c r="C879" s="301"/>
      <c r="D879" s="301"/>
      <c r="E879" s="301"/>
      <c r="F879" s="301"/>
      <c r="G879" s="301"/>
      <c r="H879" s="301"/>
      <c r="I879" s="301"/>
      <c r="J879" s="301"/>
      <c r="K879" s="301"/>
      <c r="L879" s="301"/>
      <c r="M879" s="301"/>
      <c r="N879" s="301"/>
      <c r="O879" s="301"/>
      <c r="P879" s="301"/>
      <c r="Q879" s="301"/>
      <c r="R879" s="301"/>
      <c r="S879" s="301"/>
      <c r="T879" s="301"/>
      <c r="U879" s="301"/>
      <c r="V879" s="301"/>
      <c r="W879" s="301"/>
      <c r="X879" s="301"/>
      <c r="Y879" s="301"/>
      <c r="Z879" s="301"/>
    </row>
    <row r="880">
      <c r="A880" s="301"/>
      <c r="B880" s="301"/>
      <c r="C880" s="301"/>
      <c r="D880" s="301"/>
      <c r="E880" s="301"/>
      <c r="F880" s="301"/>
      <c r="G880" s="301"/>
      <c r="H880" s="301"/>
      <c r="I880" s="301"/>
      <c r="J880" s="301"/>
      <c r="K880" s="301"/>
      <c r="L880" s="301"/>
      <c r="M880" s="301"/>
      <c r="N880" s="301"/>
      <c r="O880" s="301"/>
      <c r="P880" s="301"/>
      <c r="Q880" s="301"/>
      <c r="R880" s="301"/>
      <c r="S880" s="301"/>
      <c r="T880" s="301"/>
      <c r="U880" s="301"/>
      <c r="V880" s="301"/>
      <c r="W880" s="301"/>
      <c r="X880" s="301"/>
      <c r="Y880" s="301"/>
      <c r="Z880" s="301"/>
    </row>
    <row r="881">
      <c r="A881" s="301"/>
      <c r="B881" s="301"/>
      <c r="C881" s="301"/>
      <c r="D881" s="301"/>
      <c r="E881" s="301"/>
      <c r="F881" s="301"/>
      <c r="G881" s="301"/>
      <c r="H881" s="301"/>
      <c r="I881" s="301"/>
      <c r="J881" s="301"/>
      <c r="K881" s="301"/>
      <c r="L881" s="301"/>
      <c r="M881" s="301"/>
      <c r="N881" s="301"/>
      <c r="O881" s="301"/>
      <c r="P881" s="301"/>
      <c r="Q881" s="301"/>
      <c r="R881" s="301"/>
      <c r="S881" s="301"/>
      <c r="T881" s="301"/>
      <c r="U881" s="301"/>
      <c r="V881" s="301"/>
      <c r="W881" s="301"/>
      <c r="X881" s="301"/>
      <c r="Y881" s="301"/>
      <c r="Z881" s="301"/>
    </row>
    <row r="882">
      <c r="A882" s="301"/>
      <c r="B882" s="301"/>
      <c r="C882" s="301"/>
      <c r="D882" s="301"/>
      <c r="E882" s="301"/>
      <c r="F882" s="301"/>
      <c r="G882" s="301"/>
      <c r="H882" s="301"/>
      <c r="I882" s="301"/>
      <c r="J882" s="301"/>
      <c r="K882" s="301"/>
      <c r="L882" s="301"/>
      <c r="M882" s="301"/>
      <c r="N882" s="301"/>
      <c r="O882" s="301"/>
      <c r="P882" s="301"/>
      <c r="Q882" s="301"/>
      <c r="R882" s="301"/>
      <c r="S882" s="301"/>
      <c r="T882" s="301"/>
      <c r="U882" s="301"/>
      <c r="V882" s="301"/>
      <c r="W882" s="301"/>
      <c r="X882" s="301"/>
      <c r="Y882" s="301"/>
      <c r="Z882" s="301"/>
    </row>
    <row r="883">
      <c r="A883" s="301"/>
      <c r="B883" s="301"/>
      <c r="C883" s="301"/>
      <c r="D883" s="301"/>
      <c r="E883" s="301"/>
      <c r="F883" s="301"/>
      <c r="G883" s="301"/>
      <c r="H883" s="301"/>
      <c r="I883" s="301"/>
      <c r="J883" s="301"/>
      <c r="K883" s="301"/>
      <c r="L883" s="301"/>
      <c r="M883" s="301"/>
      <c r="N883" s="301"/>
      <c r="O883" s="301"/>
      <c r="P883" s="301"/>
      <c r="Q883" s="301"/>
      <c r="R883" s="301"/>
      <c r="S883" s="301"/>
      <c r="T883" s="301"/>
      <c r="U883" s="301"/>
      <c r="V883" s="301"/>
      <c r="W883" s="301"/>
      <c r="X883" s="301"/>
      <c r="Y883" s="301"/>
      <c r="Z883" s="301"/>
    </row>
    <row r="884">
      <c r="A884" s="301"/>
      <c r="B884" s="301"/>
      <c r="C884" s="301"/>
      <c r="D884" s="301"/>
      <c r="E884" s="301"/>
      <c r="F884" s="301"/>
      <c r="G884" s="301"/>
      <c r="H884" s="301"/>
      <c r="I884" s="301"/>
      <c r="J884" s="301"/>
      <c r="K884" s="301"/>
      <c r="L884" s="301"/>
      <c r="M884" s="301"/>
      <c r="N884" s="301"/>
      <c r="O884" s="301"/>
      <c r="P884" s="301"/>
      <c r="Q884" s="301"/>
      <c r="R884" s="301"/>
      <c r="S884" s="301"/>
      <c r="T884" s="301"/>
      <c r="U884" s="301"/>
      <c r="V884" s="301"/>
      <c r="W884" s="301"/>
      <c r="X884" s="301"/>
      <c r="Y884" s="301"/>
      <c r="Z884" s="301"/>
    </row>
    <row r="885">
      <c r="A885" s="301"/>
      <c r="B885" s="301"/>
      <c r="C885" s="301"/>
      <c r="D885" s="301"/>
      <c r="E885" s="301"/>
      <c r="F885" s="301"/>
      <c r="G885" s="301"/>
      <c r="H885" s="301"/>
      <c r="I885" s="301"/>
      <c r="J885" s="301"/>
      <c r="K885" s="301"/>
      <c r="L885" s="301"/>
      <c r="M885" s="301"/>
      <c r="N885" s="301"/>
      <c r="O885" s="301"/>
      <c r="P885" s="301"/>
      <c r="Q885" s="301"/>
      <c r="R885" s="301"/>
      <c r="S885" s="301"/>
      <c r="T885" s="301"/>
      <c r="U885" s="301"/>
      <c r="V885" s="301"/>
      <c r="W885" s="301"/>
      <c r="X885" s="301"/>
      <c r="Y885" s="301"/>
      <c r="Z885" s="301"/>
    </row>
    <row r="886">
      <c r="A886" s="301"/>
      <c r="B886" s="301"/>
      <c r="C886" s="301"/>
      <c r="D886" s="301"/>
      <c r="E886" s="301"/>
      <c r="F886" s="301"/>
      <c r="G886" s="301"/>
      <c r="H886" s="301"/>
      <c r="I886" s="301"/>
      <c r="J886" s="301"/>
      <c r="K886" s="301"/>
      <c r="L886" s="301"/>
      <c r="M886" s="301"/>
      <c r="N886" s="301"/>
      <c r="O886" s="301"/>
      <c r="P886" s="301"/>
      <c r="Q886" s="301"/>
      <c r="R886" s="301"/>
      <c r="S886" s="301"/>
      <c r="T886" s="301"/>
      <c r="U886" s="301"/>
      <c r="V886" s="301"/>
      <c r="W886" s="301"/>
      <c r="X886" s="301"/>
      <c r="Y886" s="301"/>
      <c r="Z886" s="301"/>
    </row>
    <row r="887">
      <c r="A887" s="301"/>
      <c r="B887" s="301"/>
      <c r="C887" s="301"/>
      <c r="D887" s="301"/>
      <c r="E887" s="301"/>
      <c r="F887" s="301"/>
      <c r="G887" s="301"/>
      <c r="H887" s="301"/>
      <c r="I887" s="301"/>
      <c r="J887" s="301"/>
      <c r="K887" s="301"/>
      <c r="L887" s="301"/>
      <c r="M887" s="301"/>
      <c r="N887" s="301"/>
      <c r="O887" s="301"/>
      <c r="P887" s="301"/>
      <c r="Q887" s="301"/>
      <c r="R887" s="301"/>
      <c r="S887" s="301"/>
      <c r="T887" s="301"/>
      <c r="U887" s="301"/>
      <c r="V887" s="301"/>
      <c r="W887" s="301"/>
      <c r="X887" s="301"/>
      <c r="Y887" s="301"/>
      <c r="Z887" s="301"/>
    </row>
    <row r="888">
      <c r="A888" s="301"/>
      <c r="B888" s="301"/>
      <c r="C888" s="301"/>
      <c r="D888" s="301"/>
      <c r="E888" s="301"/>
      <c r="F888" s="301"/>
      <c r="G888" s="301"/>
      <c r="H888" s="301"/>
      <c r="I888" s="301"/>
      <c r="J888" s="301"/>
      <c r="K888" s="301"/>
      <c r="L888" s="301"/>
      <c r="M888" s="301"/>
      <c r="N888" s="301"/>
      <c r="O888" s="301"/>
      <c r="P888" s="301"/>
      <c r="Q888" s="301"/>
      <c r="R888" s="301"/>
      <c r="S888" s="301"/>
      <c r="T888" s="301"/>
      <c r="U888" s="301"/>
      <c r="V888" s="301"/>
      <c r="W888" s="301"/>
      <c r="X888" s="301"/>
      <c r="Y888" s="301"/>
      <c r="Z888" s="301"/>
    </row>
    <row r="889">
      <c r="A889" s="301"/>
      <c r="B889" s="301"/>
      <c r="C889" s="301"/>
      <c r="D889" s="301"/>
      <c r="E889" s="301"/>
      <c r="F889" s="301"/>
      <c r="G889" s="301"/>
      <c r="H889" s="301"/>
      <c r="I889" s="301"/>
      <c r="J889" s="301"/>
      <c r="K889" s="301"/>
      <c r="L889" s="301"/>
      <c r="M889" s="301"/>
      <c r="N889" s="301"/>
      <c r="O889" s="301"/>
      <c r="P889" s="301"/>
      <c r="Q889" s="301"/>
      <c r="R889" s="301"/>
      <c r="S889" s="301"/>
      <c r="T889" s="301"/>
      <c r="U889" s="301"/>
      <c r="V889" s="301"/>
      <c r="W889" s="301"/>
      <c r="X889" s="301"/>
      <c r="Y889" s="301"/>
      <c r="Z889" s="301"/>
    </row>
    <row r="890">
      <c r="A890" s="301"/>
      <c r="B890" s="301"/>
      <c r="C890" s="301"/>
      <c r="D890" s="301"/>
      <c r="E890" s="301"/>
      <c r="F890" s="301"/>
      <c r="G890" s="301"/>
      <c r="H890" s="301"/>
      <c r="I890" s="301"/>
      <c r="J890" s="301"/>
      <c r="K890" s="301"/>
      <c r="L890" s="301"/>
      <c r="M890" s="301"/>
      <c r="N890" s="301"/>
      <c r="O890" s="301"/>
      <c r="P890" s="301"/>
      <c r="Q890" s="301"/>
      <c r="R890" s="301"/>
      <c r="S890" s="301"/>
      <c r="T890" s="301"/>
      <c r="U890" s="301"/>
      <c r="V890" s="301"/>
      <c r="W890" s="301"/>
      <c r="X890" s="301"/>
      <c r="Y890" s="301"/>
      <c r="Z890" s="301"/>
    </row>
    <row r="891">
      <c r="A891" s="301"/>
      <c r="B891" s="301"/>
      <c r="C891" s="301"/>
      <c r="D891" s="301"/>
      <c r="E891" s="301"/>
      <c r="F891" s="301"/>
      <c r="G891" s="301"/>
      <c r="H891" s="301"/>
      <c r="I891" s="301"/>
      <c r="J891" s="301"/>
      <c r="K891" s="301"/>
      <c r="L891" s="301"/>
      <c r="M891" s="301"/>
      <c r="N891" s="301"/>
      <c r="O891" s="301"/>
      <c r="P891" s="301"/>
      <c r="Q891" s="301"/>
      <c r="R891" s="301"/>
      <c r="S891" s="301"/>
      <c r="T891" s="301"/>
      <c r="U891" s="301"/>
      <c r="V891" s="301"/>
      <c r="W891" s="301"/>
      <c r="X891" s="301"/>
      <c r="Y891" s="301"/>
      <c r="Z891" s="301"/>
    </row>
    <row r="892">
      <c r="A892" s="301"/>
      <c r="B892" s="301"/>
      <c r="C892" s="301"/>
      <c r="D892" s="301"/>
      <c r="E892" s="301"/>
      <c r="F892" s="301"/>
      <c r="G892" s="301"/>
      <c r="H892" s="301"/>
      <c r="I892" s="301"/>
      <c r="J892" s="301"/>
      <c r="K892" s="301"/>
      <c r="L892" s="301"/>
      <c r="M892" s="301"/>
      <c r="N892" s="301"/>
      <c r="O892" s="301"/>
      <c r="P892" s="301"/>
      <c r="Q892" s="301"/>
      <c r="R892" s="301"/>
      <c r="S892" s="301"/>
      <c r="T892" s="301"/>
      <c r="U892" s="301"/>
      <c r="V892" s="301"/>
      <c r="W892" s="301"/>
      <c r="X892" s="301"/>
      <c r="Y892" s="301"/>
      <c r="Z892" s="301"/>
    </row>
    <row r="893">
      <c r="A893" s="301"/>
      <c r="B893" s="301"/>
      <c r="C893" s="301"/>
      <c r="D893" s="301"/>
      <c r="E893" s="301"/>
      <c r="F893" s="301"/>
      <c r="G893" s="301"/>
      <c r="H893" s="301"/>
      <c r="I893" s="301"/>
      <c r="J893" s="301"/>
      <c r="K893" s="301"/>
      <c r="L893" s="301"/>
      <c r="M893" s="301"/>
      <c r="N893" s="301"/>
      <c r="O893" s="301"/>
      <c r="P893" s="301"/>
      <c r="Q893" s="301"/>
      <c r="R893" s="301"/>
      <c r="S893" s="301"/>
      <c r="T893" s="301"/>
      <c r="U893" s="301"/>
      <c r="V893" s="301"/>
      <c r="W893" s="301"/>
      <c r="X893" s="301"/>
      <c r="Y893" s="301"/>
      <c r="Z893" s="301"/>
    </row>
    <row r="894">
      <c r="A894" s="301"/>
      <c r="B894" s="301"/>
      <c r="C894" s="301"/>
      <c r="D894" s="301"/>
      <c r="E894" s="301"/>
      <c r="F894" s="301"/>
      <c r="G894" s="301"/>
      <c r="H894" s="301"/>
      <c r="I894" s="301"/>
      <c r="J894" s="301"/>
      <c r="K894" s="301"/>
      <c r="L894" s="301"/>
      <c r="M894" s="301"/>
      <c r="N894" s="301"/>
      <c r="O894" s="301"/>
      <c r="P894" s="301"/>
      <c r="Q894" s="301"/>
      <c r="R894" s="301"/>
      <c r="S894" s="301"/>
      <c r="T894" s="301"/>
      <c r="U894" s="301"/>
      <c r="V894" s="301"/>
      <c r="W894" s="301"/>
      <c r="X894" s="301"/>
      <c r="Y894" s="301"/>
      <c r="Z894" s="301"/>
    </row>
    <row r="895">
      <c r="A895" s="301"/>
      <c r="B895" s="301"/>
      <c r="C895" s="301"/>
      <c r="D895" s="301"/>
      <c r="E895" s="301"/>
      <c r="F895" s="301"/>
      <c r="G895" s="301"/>
      <c r="H895" s="301"/>
      <c r="I895" s="301"/>
      <c r="J895" s="301"/>
      <c r="K895" s="301"/>
      <c r="L895" s="301"/>
      <c r="M895" s="301"/>
      <c r="N895" s="301"/>
      <c r="O895" s="301"/>
      <c r="P895" s="301"/>
      <c r="Q895" s="301"/>
      <c r="R895" s="301"/>
      <c r="S895" s="301"/>
      <c r="T895" s="301"/>
      <c r="U895" s="301"/>
      <c r="V895" s="301"/>
      <c r="W895" s="301"/>
      <c r="X895" s="301"/>
      <c r="Y895" s="301"/>
      <c r="Z895" s="301"/>
    </row>
    <row r="896">
      <c r="A896" s="301"/>
      <c r="B896" s="301"/>
      <c r="C896" s="301"/>
      <c r="D896" s="301"/>
      <c r="E896" s="301"/>
      <c r="F896" s="301"/>
      <c r="G896" s="301"/>
      <c r="H896" s="301"/>
      <c r="I896" s="301"/>
      <c r="J896" s="301"/>
      <c r="K896" s="301"/>
      <c r="L896" s="301"/>
      <c r="M896" s="301"/>
      <c r="N896" s="301"/>
      <c r="O896" s="301"/>
      <c r="P896" s="301"/>
      <c r="Q896" s="301"/>
      <c r="R896" s="301"/>
      <c r="S896" s="301"/>
      <c r="T896" s="301"/>
      <c r="U896" s="301"/>
      <c r="V896" s="301"/>
      <c r="W896" s="301"/>
      <c r="X896" s="301"/>
      <c r="Y896" s="301"/>
      <c r="Z896" s="301"/>
    </row>
    <row r="897">
      <c r="A897" s="301"/>
      <c r="B897" s="301"/>
      <c r="C897" s="301"/>
      <c r="D897" s="301"/>
      <c r="E897" s="301"/>
      <c r="F897" s="301"/>
      <c r="G897" s="301"/>
      <c r="H897" s="301"/>
      <c r="I897" s="301"/>
      <c r="J897" s="301"/>
      <c r="K897" s="301"/>
      <c r="L897" s="301"/>
      <c r="M897" s="301"/>
      <c r="N897" s="301"/>
      <c r="O897" s="301"/>
      <c r="P897" s="301"/>
      <c r="Q897" s="301"/>
      <c r="R897" s="301"/>
      <c r="S897" s="301"/>
      <c r="T897" s="301"/>
      <c r="U897" s="301"/>
      <c r="V897" s="301"/>
      <c r="W897" s="301"/>
      <c r="X897" s="301"/>
      <c r="Y897" s="301"/>
      <c r="Z897" s="301"/>
    </row>
    <row r="898">
      <c r="A898" s="301"/>
      <c r="B898" s="301"/>
      <c r="C898" s="301"/>
      <c r="D898" s="301"/>
      <c r="E898" s="301"/>
      <c r="F898" s="301"/>
      <c r="G898" s="301"/>
      <c r="H898" s="301"/>
      <c r="I898" s="301"/>
      <c r="J898" s="301"/>
      <c r="K898" s="301"/>
      <c r="L898" s="301"/>
      <c r="M898" s="301"/>
      <c r="N898" s="301"/>
      <c r="O898" s="301"/>
      <c r="P898" s="301"/>
      <c r="Q898" s="301"/>
      <c r="R898" s="301"/>
      <c r="S898" s="301"/>
      <c r="T898" s="301"/>
      <c r="U898" s="301"/>
      <c r="V898" s="301"/>
      <c r="W898" s="301"/>
      <c r="X898" s="301"/>
      <c r="Y898" s="301"/>
      <c r="Z898" s="301"/>
    </row>
    <row r="899">
      <c r="A899" s="301"/>
      <c r="B899" s="301"/>
      <c r="C899" s="301"/>
      <c r="D899" s="301"/>
      <c r="E899" s="301"/>
      <c r="F899" s="301"/>
      <c r="G899" s="301"/>
      <c r="H899" s="301"/>
      <c r="I899" s="301"/>
      <c r="J899" s="301"/>
      <c r="K899" s="301"/>
      <c r="L899" s="301"/>
      <c r="M899" s="301"/>
      <c r="N899" s="301"/>
      <c r="O899" s="301"/>
      <c r="P899" s="301"/>
      <c r="Q899" s="301"/>
      <c r="R899" s="301"/>
      <c r="S899" s="301"/>
      <c r="T899" s="301"/>
      <c r="U899" s="301"/>
      <c r="V899" s="301"/>
      <c r="W899" s="301"/>
      <c r="X899" s="301"/>
      <c r="Y899" s="301"/>
      <c r="Z899" s="301"/>
    </row>
    <row r="900">
      <c r="A900" s="301"/>
      <c r="B900" s="301"/>
      <c r="C900" s="301"/>
      <c r="D900" s="301"/>
      <c r="E900" s="301"/>
      <c r="F900" s="301"/>
      <c r="G900" s="301"/>
      <c r="H900" s="301"/>
      <c r="I900" s="301"/>
      <c r="J900" s="301"/>
      <c r="K900" s="301"/>
      <c r="L900" s="301"/>
      <c r="M900" s="301"/>
      <c r="N900" s="301"/>
      <c r="O900" s="301"/>
      <c r="P900" s="301"/>
      <c r="Q900" s="301"/>
      <c r="R900" s="301"/>
      <c r="S900" s="301"/>
      <c r="T900" s="301"/>
      <c r="U900" s="301"/>
      <c r="V900" s="301"/>
      <c r="W900" s="301"/>
      <c r="X900" s="301"/>
      <c r="Y900" s="301"/>
      <c r="Z900" s="301"/>
    </row>
    <row r="901">
      <c r="A901" s="301"/>
      <c r="B901" s="301"/>
      <c r="C901" s="301"/>
      <c r="D901" s="301"/>
      <c r="E901" s="301"/>
      <c r="F901" s="301"/>
      <c r="G901" s="301"/>
      <c r="H901" s="301"/>
      <c r="I901" s="301"/>
      <c r="J901" s="301"/>
      <c r="K901" s="301"/>
      <c r="L901" s="301"/>
      <c r="M901" s="301"/>
      <c r="N901" s="301"/>
      <c r="O901" s="301"/>
      <c r="P901" s="301"/>
      <c r="Q901" s="301"/>
      <c r="R901" s="301"/>
      <c r="S901" s="301"/>
      <c r="T901" s="301"/>
      <c r="U901" s="301"/>
      <c r="V901" s="301"/>
      <c r="W901" s="301"/>
      <c r="X901" s="301"/>
      <c r="Y901" s="301"/>
      <c r="Z901" s="301"/>
    </row>
    <row r="902">
      <c r="A902" s="301"/>
      <c r="B902" s="301"/>
      <c r="C902" s="301"/>
      <c r="D902" s="301"/>
      <c r="E902" s="301"/>
      <c r="F902" s="301"/>
      <c r="G902" s="301"/>
      <c r="H902" s="301"/>
      <c r="I902" s="301"/>
      <c r="J902" s="301"/>
      <c r="K902" s="301"/>
      <c r="L902" s="301"/>
      <c r="M902" s="301"/>
      <c r="N902" s="301"/>
      <c r="O902" s="301"/>
      <c r="P902" s="301"/>
      <c r="Q902" s="301"/>
      <c r="R902" s="301"/>
      <c r="S902" s="301"/>
      <c r="T902" s="301"/>
      <c r="U902" s="301"/>
      <c r="V902" s="301"/>
      <c r="W902" s="301"/>
      <c r="X902" s="301"/>
      <c r="Y902" s="301"/>
      <c r="Z902" s="301"/>
    </row>
    <row r="903">
      <c r="A903" s="301"/>
      <c r="B903" s="301"/>
      <c r="C903" s="301"/>
      <c r="D903" s="301"/>
      <c r="E903" s="301"/>
      <c r="F903" s="301"/>
      <c r="G903" s="301"/>
      <c r="H903" s="301"/>
      <c r="I903" s="301"/>
      <c r="J903" s="301"/>
      <c r="K903" s="301"/>
      <c r="L903" s="301"/>
      <c r="M903" s="301"/>
      <c r="N903" s="301"/>
      <c r="O903" s="301"/>
      <c r="P903" s="301"/>
      <c r="Q903" s="301"/>
      <c r="R903" s="301"/>
      <c r="S903" s="301"/>
      <c r="T903" s="301"/>
      <c r="U903" s="301"/>
      <c r="V903" s="301"/>
      <c r="W903" s="301"/>
      <c r="X903" s="301"/>
      <c r="Y903" s="301"/>
      <c r="Z903" s="301"/>
    </row>
    <row r="904">
      <c r="A904" s="301"/>
      <c r="B904" s="301"/>
      <c r="C904" s="301"/>
      <c r="D904" s="301"/>
      <c r="E904" s="301"/>
      <c r="F904" s="301"/>
      <c r="G904" s="301"/>
      <c r="H904" s="301"/>
      <c r="I904" s="301"/>
      <c r="J904" s="301"/>
      <c r="K904" s="301"/>
      <c r="L904" s="301"/>
      <c r="M904" s="301"/>
      <c r="N904" s="301"/>
      <c r="O904" s="301"/>
      <c r="P904" s="301"/>
      <c r="Q904" s="301"/>
      <c r="R904" s="301"/>
      <c r="S904" s="301"/>
      <c r="T904" s="301"/>
      <c r="U904" s="301"/>
      <c r="V904" s="301"/>
      <c r="W904" s="301"/>
      <c r="X904" s="301"/>
      <c r="Y904" s="301"/>
      <c r="Z904" s="301"/>
    </row>
    <row r="905">
      <c r="A905" s="301"/>
      <c r="B905" s="301"/>
      <c r="C905" s="301"/>
      <c r="D905" s="301"/>
      <c r="E905" s="301"/>
      <c r="F905" s="301"/>
      <c r="G905" s="301"/>
      <c r="H905" s="301"/>
      <c r="I905" s="301"/>
      <c r="J905" s="301"/>
      <c r="K905" s="301"/>
      <c r="L905" s="301"/>
      <c r="M905" s="301"/>
      <c r="N905" s="301"/>
      <c r="O905" s="301"/>
      <c r="P905" s="301"/>
      <c r="Q905" s="301"/>
      <c r="R905" s="301"/>
      <c r="S905" s="301"/>
      <c r="T905" s="301"/>
      <c r="U905" s="301"/>
      <c r="V905" s="301"/>
      <c r="W905" s="301"/>
      <c r="X905" s="301"/>
      <c r="Y905" s="301"/>
      <c r="Z905" s="301"/>
    </row>
    <row r="906">
      <c r="A906" s="301"/>
      <c r="B906" s="301"/>
      <c r="C906" s="301"/>
      <c r="D906" s="301"/>
      <c r="E906" s="301"/>
      <c r="F906" s="301"/>
      <c r="G906" s="301"/>
      <c r="H906" s="301"/>
      <c r="I906" s="301"/>
      <c r="J906" s="301"/>
      <c r="K906" s="301"/>
      <c r="L906" s="301"/>
      <c r="M906" s="301"/>
      <c r="N906" s="301"/>
      <c r="O906" s="301"/>
      <c r="P906" s="301"/>
      <c r="Q906" s="301"/>
      <c r="R906" s="301"/>
      <c r="S906" s="301"/>
      <c r="T906" s="301"/>
      <c r="U906" s="301"/>
      <c r="V906" s="301"/>
      <c r="W906" s="301"/>
      <c r="X906" s="301"/>
      <c r="Y906" s="301"/>
      <c r="Z906" s="301"/>
    </row>
    <row r="907">
      <c r="A907" s="301"/>
      <c r="B907" s="301"/>
      <c r="C907" s="301"/>
      <c r="D907" s="301"/>
      <c r="E907" s="301"/>
      <c r="F907" s="301"/>
      <c r="G907" s="301"/>
      <c r="H907" s="301"/>
      <c r="I907" s="301"/>
      <c r="J907" s="301"/>
      <c r="K907" s="301"/>
      <c r="L907" s="301"/>
      <c r="M907" s="301"/>
      <c r="N907" s="301"/>
      <c r="O907" s="301"/>
      <c r="P907" s="301"/>
      <c r="Q907" s="301"/>
      <c r="R907" s="301"/>
      <c r="S907" s="301"/>
      <c r="T907" s="301"/>
      <c r="U907" s="301"/>
      <c r="V907" s="301"/>
      <c r="W907" s="301"/>
      <c r="X907" s="301"/>
      <c r="Y907" s="301"/>
      <c r="Z907" s="301"/>
    </row>
    <row r="908">
      <c r="A908" s="301"/>
      <c r="B908" s="301"/>
      <c r="C908" s="301"/>
      <c r="D908" s="301"/>
      <c r="E908" s="301"/>
      <c r="F908" s="301"/>
      <c r="G908" s="301"/>
      <c r="H908" s="301"/>
      <c r="I908" s="301"/>
      <c r="J908" s="301"/>
      <c r="K908" s="301"/>
      <c r="L908" s="301"/>
      <c r="M908" s="301"/>
      <c r="N908" s="301"/>
      <c r="O908" s="301"/>
      <c r="P908" s="301"/>
      <c r="Q908" s="301"/>
      <c r="R908" s="301"/>
      <c r="S908" s="301"/>
      <c r="T908" s="301"/>
      <c r="U908" s="301"/>
      <c r="V908" s="301"/>
      <c r="W908" s="301"/>
      <c r="X908" s="301"/>
      <c r="Y908" s="301"/>
      <c r="Z908" s="301"/>
    </row>
    <row r="909">
      <c r="A909" s="301"/>
      <c r="B909" s="301"/>
      <c r="C909" s="301"/>
      <c r="D909" s="301"/>
      <c r="E909" s="301"/>
      <c r="F909" s="301"/>
      <c r="G909" s="301"/>
      <c r="H909" s="301"/>
      <c r="I909" s="301"/>
      <c r="J909" s="301"/>
      <c r="K909" s="301"/>
      <c r="L909" s="301"/>
      <c r="M909" s="301"/>
      <c r="N909" s="301"/>
      <c r="O909" s="301"/>
      <c r="P909" s="301"/>
      <c r="Q909" s="301"/>
      <c r="R909" s="301"/>
      <c r="S909" s="301"/>
      <c r="T909" s="301"/>
      <c r="U909" s="301"/>
      <c r="V909" s="301"/>
      <c r="W909" s="301"/>
      <c r="X909" s="301"/>
      <c r="Y909" s="301"/>
      <c r="Z909" s="301"/>
    </row>
    <row r="910">
      <c r="A910" s="301"/>
      <c r="B910" s="301"/>
      <c r="C910" s="301"/>
      <c r="D910" s="301"/>
      <c r="E910" s="301"/>
      <c r="F910" s="301"/>
      <c r="G910" s="301"/>
      <c r="H910" s="301"/>
      <c r="I910" s="301"/>
      <c r="J910" s="301"/>
      <c r="K910" s="301"/>
      <c r="L910" s="301"/>
      <c r="M910" s="301"/>
      <c r="N910" s="301"/>
      <c r="O910" s="301"/>
      <c r="P910" s="301"/>
      <c r="Q910" s="301"/>
      <c r="R910" s="301"/>
      <c r="S910" s="301"/>
      <c r="T910" s="301"/>
      <c r="U910" s="301"/>
      <c r="V910" s="301"/>
      <c r="W910" s="301"/>
      <c r="X910" s="301"/>
      <c r="Y910" s="301"/>
      <c r="Z910" s="301"/>
    </row>
    <row r="911">
      <c r="A911" s="301"/>
      <c r="B911" s="301"/>
      <c r="C911" s="301"/>
      <c r="D911" s="301"/>
      <c r="E911" s="301"/>
      <c r="F911" s="301"/>
      <c r="G911" s="301"/>
      <c r="H911" s="301"/>
      <c r="I911" s="301"/>
      <c r="J911" s="301"/>
      <c r="K911" s="301"/>
      <c r="L911" s="301"/>
      <c r="M911" s="301"/>
      <c r="N911" s="301"/>
      <c r="O911" s="301"/>
      <c r="P911" s="301"/>
      <c r="Q911" s="301"/>
      <c r="R911" s="301"/>
      <c r="S911" s="301"/>
      <c r="T911" s="301"/>
      <c r="U911" s="301"/>
      <c r="V911" s="301"/>
      <c r="W911" s="301"/>
      <c r="X911" s="301"/>
      <c r="Y911" s="301"/>
      <c r="Z911" s="301"/>
    </row>
    <row r="912">
      <c r="A912" s="301"/>
      <c r="B912" s="301"/>
      <c r="C912" s="301"/>
      <c r="D912" s="301"/>
      <c r="E912" s="301"/>
      <c r="F912" s="301"/>
      <c r="G912" s="301"/>
      <c r="H912" s="301"/>
      <c r="I912" s="301"/>
      <c r="J912" s="301"/>
      <c r="K912" s="301"/>
      <c r="L912" s="301"/>
      <c r="M912" s="301"/>
      <c r="N912" s="301"/>
      <c r="O912" s="301"/>
      <c r="P912" s="301"/>
      <c r="Q912" s="301"/>
      <c r="R912" s="301"/>
      <c r="S912" s="301"/>
      <c r="T912" s="301"/>
      <c r="U912" s="301"/>
      <c r="V912" s="301"/>
      <c r="W912" s="301"/>
      <c r="X912" s="301"/>
      <c r="Y912" s="301"/>
      <c r="Z912" s="301"/>
    </row>
    <row r="913">
      <c r="A913" s="301"/>
      <c r="B913" s="301"/>
      <c r="C913" s="301"/>
      <c r="D913" s="301"/>
      <c r="E913" s="301"/>
      <c r="F913" s="301"/>
      <c r="G913" s="301"/>
      <c r="H913" s="301"/>
      <c r="I913" s="301"/>
      <c r="J913" s="301"/>
      <c r="K913" s="301"/>
      <c r="L913" s="301"/>
      <c r="M913" s="301"/>
      <c r="N913" s="301"/>
      <c r="O913" s="301"/>
      <c r="P913" s="301"/>
      <c r="Q913" s="301"/>
      <c r="R913" s="301"/>
      <c r="S913" s="301"/>
      <c r="T913" s="301"/>
      <c r="U913" s="301"/>
      <c r="V913" s="301"/>
      <c r="W913" s="301"/>
      <c r="X913" s="301"/>
      <c r="Y913" s="301"/>
      <c r="Z913" s="301"/>
    </row>
    <row r="914">
      <c r="A914" s="301"/>
      <c r="B914" s="301"/>
      <c r="C914" s="301"/>
      <c r="D914" s="301"/>
      <c r="E914" s="301"/>
      <c r="F914" s="301"/>
      <c r="G914" s="301"/>
      <c r="H914" s="301"/>
      <c r="I914" s="301"/>
      <c r="J914" s="301"/>
      <c r="K914" s="301"/>
      <c r="L914" s="301"/>
      <c r="M914" s="301"/>
      <c r="N914" s="301"/>
      <c r="O914" s="301"/>
      <c r="P914" s="301"/>
      <c r="Q914" s="301"/>
      <c r="R914" s="301"/>
      <c r="S914" s="301"/>
      <c r="T914" s="301"/>
      <c r="U914" s="301"/>
      <c r="V914" s="301"/>
      <c r="W914" s="301"/>
      <c r="X914" s="301"/>
      <c r="Y914" s="301"/>
      <c r="Z914" s="301"/>
    </row>
    <row r="915">
      <c r="A915" s="301"/>
      <c r="B915" s="301"/>
      <c r="C915" s="301"/>
      <c r="D915" s="301"/>
      <c r="E915" s="301"/>
      <c r="F915" s="301"/>
      <c r="G915" s="301"/>
      <c r="H915" s="301"/>
      <c r="I915" s="301"/>
      <c r="J915" s="301"/>
      <c r="K915" s="301"/>
      <c r="L915" s="301"/>
      <c r="M915" s="301"/>
      <c r="N915" s="301"/>
      <c r="O915" s="301"/>
      <c r="P915" s="301"/>
      <c r="Q915" s="301"/>
      <c r="R915" s="301"/>
      <c r="S915" s="301"/>
      <c r="T915" s="301"/>
      <c r="U915" s="301"/>
      <c r="V915" s="301"/>
      <c r="W915" s="301"/>
      <c r="X915" s="301"/>
      <c r="Y915" s="301"/>
      <c r="Z915" s="301"/>
    </row>
    <row r="916">
      <c r="A916" s="301"/>
      <c r="B916" s="301"/>
      <c r="C916" s="301"/>
      <c r="D916" s="301"/>
      <c r="E916" s="301"/>
      <c r="F916" s="301"/>
      <c r="G916" s="301"/>
      <c r="H916" s="301"/>
      <c r="I916" s="301"/>
      <c r="J916" s="301"/>
      <c r="K916" s="301"/>
      <c r="L916" s="301"/>
      <c r="M916" s="301"/>
      <c r="N916" s="301"/>
      <c r="O916" s="301"/>
      <c r="P916" s="301"/>
      <c r="Q916" s="301"/>
      <c r="R916" s="301"/>
      <c r="S916" s="301"/>
      <c r="T916" s="301"/>
      <c r="U916" s="301"/>
      <c r="V916" s="301"/>
      <c r="W916" s="301"/>
      <c r="X916" s="301"/>
      <c r="Y916" s="301"/>
      <c r="Z916" s="301"/>
    </row>
    <row r="917">
      <c r="A917" s="301"/>
      <c r="B917" s="301"/>
      <c r="C917" s="301"/>
      <c r="D917" s="301"/>
      <c r="E917" s="301"/>
      <c r="F917" s="301"/>
      <c r="G917" s="301"/>
      <c r="H917" s="301"/>
      <c r="I917" s="301"/>
      <c r="J917" s="301"/>
      <c r="K917" s="301"/>
      <c r="L917" s="301"/>
      <c r="M917" s="301"/>
      <c r="N917" s="301"/>
      <c r="O917" s="301"/>
      <c r="P917" s="301"/>
      <c r="Q917" s="301"/>
      <c r="R917" s="301"/>
      <c r="S917" s="301"/>
      <c r="T917" s="301"/>
      <c r="U917" s="301"/>
      <c r="V917" s="301"/>
      <c r="W917" s="301"/>
      <c r="X917" s="301"/>
      <c r="Y917" s="301"/>
      <c r="Z917" s="301"/>
    </row>
    <row r="918">
      <c r="A918" s="301"/>
      <c r="B918" s="301"/>
      <c r="C918" s="301"/>
      <c r="D918" s="301"/>
      <c r="E918" s="301"/>
      <c r="F918" s="301"/>
      <c r="G918" s="301"/>
      <c r="H918" s="301"/>
      <c r="I918" s="301"/>
      <c r="J918" s="301"/>
      <c r="K918" s="301"/>
      <c r="L918" s="301"/>
      <c r="M918" s="301"/>
      <c r="N918" s="301"/>
      <c r="O918" s="301"/>
      <c r="P918" s="301"/>
      <c r="Q918" s="301"/>
      <c r="R918" s="301"/>
      <c r="S918" s="301"/>
      <c r="T918" s="301"/>
      <c r="U918" s="301"/>
      <c r="V918" s="301"/>
      <c r="W918" s="301"/>
      <c r="X918" s="301"/>
      <c r="Y918" s="301"/>
      <c r="Z918" s="301"/>
    </row>
    <row r="919">
      <c r="A919" s="301"/>
      <c r="B919" s="301"/>
      <c r="C919" s="301"/>
      <c r="D919" s="301"/>
      <c r="E919" s="301"/>
      <c r="F919" s="301"/>
      <c r="G919" s="301"/>
      <c r="H919" s="301"/>
      <c r="I919" s="301"/>
      <c r="J919" s="301"/>
      <c r="K919" s="301"/>
      <c r="L919" s="301"/>
      <c r="M919" s="301"/>
      <c r="N919" s="301"/>
      <c r="O919" s="301"/>
      <c r="P919" s="301"/>
      <c r="Q919" s="301"/>
      <c r="R919" s="301"/>
      <c r="S919" s="301"/>
      <c r="T919" s="301"/>
      <c r="U919" s="301"/>
      <c r="V919" s="301"/>
      <c r="W919" s="301"/>
      <c r="X919" s="301"/>
      <c r="Y919" s="301"/>
      <c r="Z919" s="301"/>
    </row>
    <row r="920">
      <c r="A920" s="301"/>
      <c r="B920" s="301"/>
      <c r="C920" s="301"/>
      <c r="D920" s="301"/>
      <c r="E920" s="301"/>
      <c r="F920" s="301"/>
      <c r="G920" s="301"/>
      <c r="H920" s="301"/>
      <c r="I920" s="301"/>
      <c r="J920" s="301"/>
      <c r="K920" s="301"/>
      <c r="L920" s="301"/>
      <c r="M920" s="301"/>
      <c r="N920" s="301"/>
      <c r="O920" s="301"/>
      <c r="P920" s="301"/>
      <c r="Q920" s="301"/>
      <c r="R920" s="301"/>
      <c r="S920" s="301"/>
      <c r="T920" s="301"/>
      <c r="U920" s="301"/>
      <c r="V920" s="301"/>
      <c r="W920" s="301"/>
      <c r="X920" s="301"/>
      <c r="Y920" s="301"/>
      <c r="Z920" s="301"/>
    </row>
    <row r="921">
      <c r="A921" s="301"/>
      <c r="B921" s="301"/>
      <c r="C921" s="301"/>
      <c r="D921" s="301"/>
      <c r="E921" s="301"/>
      <c r="F921" s="301"/>
      <c r="G921" s="301"/>
      <c r="H921" s="301"/>
      <c r="I921" s="301"/>
      <c r="J921" s="301"/>
      <c r="K921" s="301"/>
      <c r="L921" s="301"/>
      <c r="M921" s="301"/>
      <c r="N921" s="301"/>
      <c r="O921" s="301"/>
      <c r="P921" s="301"/>
      <c r="Q921" s="301"/>
      <c r="R921" s="301"/>
      <c r="S921" s="301"/>
      <c r="T921" s="301"/>
      <c r="U921" s="301"/>
      <c r="V921" s="301"/>
      <c r="W921" s="301"/>
      <c r="X921" s="301"/>
      <c r="Y921" s="301"/>
      <c r="Z921" s="301"/>
    </row>
    <row r="922">
      <c r="A922" s="301"/>
      <c r="B922" s="301"/>
      <c r="C922" s="301"/>
      <c r="D922" s="301"/>
      <c r="E922" s="301"/>
      <c r="F922" s="301"/>
      <c r="G922" s="301"/>
      <c r="H922" s="301"/>
      <c r="I922" s="301"/>
      <c r="J922" s="301"/>
      <c r="K922" s="301"/>
      <c r="L922" s="301"/>
      <c r="M922" s="301"/>
      <c r="N922" s="301"/>
      <c r="O922" s="301"/>
      <c r="P922" s="301"/>
      <c r="Q922" s="301"/>
      <c r="R922" s="301"/>
      <c r="S922" s="301"/>
      <c r="T922" s="301"/>
      <c r="U922" s="301"/>
      <c r="V922" s="301"/>
      <c r="W922" s="301"/>
      <c r="X922" s="301"/>
      <c r="Y922" s="301"/>
      <c r="Z922" s="301"/>
    </row>
    <row r="923">
      <c r="A923" s="301"/>
      <c r="B923" s="301"/>
      <c r="C923" s="301"/>
      <c r="D923" s="301"/>
      <c r="E923" s="301"/>
      <c r="F923" s="301"/>
      <c r="G923" s="301"/>
      <c r="H923" s="301"/>
      <c r="I923" s="301"/>
      <c r="J923" s="301"/>
      <c r="K923" s="301"/>
      <c r="L923" s="301"/>
      <c r="M923" s="301"/>
      <c r="N923" s="301"/>
      <c r="O923" s="301"/>
      <c r="P923" s="301"/>
      <c r="Q923" s="301"/>
      <c r="R923" s="301"/>
      <c r="S923" s="301"/>
      <c r="T923" s="301"/>
      <c r="U923" s="301"/>
      <c r="V923" s="301"/>
      <c r="W923" s="301"/>
      <c r="X923" s="301"/>
      <c r="Y923" s="301"/>
      <c r="Z923" s="301"/>
    </row>
    <row r="924">
      <c r="A924" s="301"/>
      <c r="B924" s="301"/>
      <c r="C924" s="301"/>
      <c r="D924" s="301"/>
      <c r="E924" s="301"/>
      <c r="F924" s="301"/>
      <c r="G924" s="301"/>
      <c r="H924" s="301"/>
      <c r="I924" s="301"/>
      <c r="J924" s="301"/>
      <c r="K924" s="301"/>
      <c r="L924" s="301"/>
      <c r="M924" s="301"/>
      <c r="N924" s="301"/>
      <c r="O924" s="301"/>
      <c r="P924" s="301"/>
      <c r="Q924" s="301"/>
      <c r="R924" s="301"/>
      <c r="S924" s="301"/>
      <c r="T924" s="301"/>
      <c r="U924" s="301"/>
      <c r="V924" s="301"/>
      <c r="W924" s="301"/>
      <c r="X924" s="301"/>
      <c r="Y924" s="301"/>
      <c r="Z924" s="301"/>
    </row>
    <row r="925">
      <c r="A925" s="301"/>
      <c r="B925" s="301"/>
      <c r="C925" s="301"/>
      <c r="D925" s="301"/>
      <c r="E925" s="301"/>
      <c r="F925" s="301"/>
      <c r="G925" s="301"/>
      <c r="H925" s="301"/>
      <c r="I925" s="301"/>
      <c r="J925" s="301"/>
      <c r="K925" s="301"/>
      <c r="L925" s="301"/>
      <c r="M925" s="301"/>
      <c r="N925" s="301"/>
      <c r="O925" s="301"/>
      <c r="P925" s="301"/>
      <c r="Q925" s="301"/>
      <c r="R925" s="301"/>
      <c r="S925" s="301"/>
      <c r="T925" s="301"/>
      <c r="U925" s="301"/>
      <c r="V925" s="301"/>
      <c r="W925" s="301"/>
      <c r="X925" s="301"/>
      <c r="Y925" s="301"/>
      <c r="Z925" s="301"/>
    </row>
    <row r="926">
      <c r="A926" s="301"/>
      <c r="B926" s="301"/>
      <c r="C926" s="301"/>
      <c r="D926" s="301"/>
      <c r="E926" s="301"/>
      <c r="F926" s="301"/>
      <c r="G926" s="301"/>
      <c r="H926" s="301"/>
      <c r="I926" s="301"/>
      <c r="J926" s="301"/>
      <c r="K926" s="301"/>
      <c r="L926" s="301"/>
      <c r="M926" s="301"/>
      <c r="N926" s="301"/>
      <c r="O926" s="301"/>
      <c r="P926" s="301"/>
      <c r="Q926" s="301"/>
      <c r="R926" s="301"/>
      <c r="S926" s="301"/>
      <c r="T926" s="301"/>
      <c r="U926" s="301"/>
      <c r="V926" s="301"/>
      <c r="W926" s="301"/>
      <c r="X926" s="301"/>
      <c r="Y926" s="301"/>
      <c r="Z926" s="301"/>
    </row>
    <row r="927">
      <c r="A927" s="301"/>
      <c r="B927" s="301"/>
      <c r="C927" s="301"/>
      <c r="D927" s="301"/>
      <c r="E927" s="301"/>
      <c r="F927" s="301"/>
      <c r="G927" s="301"/>
      <c r="H927" s="301"/>
      <c r="I927" s="301"/>
      <c r="J927" s="301"/>
      <c r="K927" s="301"/>
      <c r="L927" s="301"/>
      <c r="M927" s="301"/>
      <c r="N927" s="301"/>
      <c r="O927" s="301"/>
      <c r="P927" s="301"/>
      <c r="Q927" s="301"/>
      <c r="R927" s="301"/>
      <c r="S927" s="301"/>
      <c r="T927" s="301"/>
      <c r="U927" s="301"/>
      <c r="V927" s="301"/>
      <c r="W927" s="301"/>
      <c r="X927" s="301"/>
      <c r="Y927" s="301"/>
      <c r="Z927" s="301"/>
    </row>
    <row r="928">
      <c r="A928" s="301"/>
      <c r="B928" s="301"/>
      <c r="C928" s="301"/>
      <c r="D928" s="301"/>
      <c r="E928" s="301"/>
      <c r="F928" s="301"/>
      <c r="G928" s="301"/>
      <c r="H928" s="301"/>
      <c r="I928" s="301"/>
      <c r="J928" s="301"/>
      <c r="K928" s="301"/>
      <c r="L928" s="301"/>
      <c r="M928" s="301"/>
      <c r="N928" s="301"/>
      <c r="O928" s="301"/>
      <c r="P928" s="301"/>
      <c r="Q928" s="301"/>
      <c r="R928" s="301"/>
      <c r="S928" s="301"/>
      <c r="T928" s="301"/>
      <c r="U928" s="301"/>
      <c r="V928" s="301"/>
      <c r="W928" s="301"/>
      <c r="X928" s="301"/>
      <c r="Y928" s="301"/>
      <c r="Z928" s="301"/>
    </row>
    <row r="929">
      <c r="A929" s="301"/>
      <c r="B929" s="301"/>
      <c r="C929" s="301"/>
      <c r="D929" s="301"/>
      <c r="E929" s="301"/>
      <c r="F929" s="301"/>
      <c r="G929" s="301"/>
      <c r="H929" s="301"/>
      <c r="I929" s="301"/>
      <c r="J929" s="301"/>
      <c r="K929" s="301"/>
      <c r="L929" s="301"/>
      <c r="M929" s="301"/>
      <c r="N929" s="301"/>
      <c r="O929" s="301"/>
      <c r="P929" s="301"/>
      <c r="Q929" s="301"/>
      <c r="R929" s="301"/>
      <c r="S929" s="301"/>
      <c r="T929" s="301"/>
      <c r="U929" s="301"/>
      <c r="V929" s="301"/>
      <c r="W929" s="301"/>
      <c r="X929" s="301"/>
      <c r="Y929" s="301"/>
      <c r="Z929" s="301"/>
    </row>
    <row r="930">
      <c r="A930" s="301"/>
      <c r="B930" s="301"/>
      <c r="C930" s="301"/>
      <c r="D930" s="301"/>
      <c r="E930" s="301"/>
      <c r="F930" s="301"/>
      <c r="G930" s="301"/>
      <c r="H930" s="301"/>
      <c r="I930" s="301"/>
      <c r="J930" s="301"/>
      <c r="K930" s="301"/>
      <c r="L930" s="301"/>
      <c r="M930" s="301"/>
      <c r="N930" s="301"/>
      <c r="O930" s="301"/>
      <c r="P930" s="301"/>
      <c r="Q930" s="301"/>
      <c r="R930" s="301"/>
      <c r="S930" s="301"/>
      <c r="T930" s="301"/>
      <c r="U930" s="301"/>
      <c r="V930" s="301"/>
      <c r="W930" s="301"/>
      <c r="X930" s="301"/>
      <c r="Y930" s="301"/>
      <c r="Z930" s="301"/>
    </row>
    <row r="931">
      <c r="A931" s="301"/>
      <c r="B931" s="301"/>
      <c r="C931" s="301"/>
      <c r="D931" s="301"/>
      <c r="E931" s="301"/>
      <c r="F931" s="301"/>
      <c r="G931" s="301"/>
      <c r="H931" s="301"/>
      <c r="I931" s="301"/>
      <c r="J931" s="301"/>
      <c r="K931" s="301"/>
      <c r="L931" s="301"/>
      <c r="M931" s="301"/>
      <c r="N931" s="301"/>
      <c r="O931" s="301"/>
      <c r="P931" s="301"/>
      <c r="Q931" s="301"/>
      <c r="R931" s="301"/>
      <c r="S931" s="301"/>
      <c r="T931" s="301"/>
      <c r="U931" s="301"/>
      <c r="V931" s="301"/>
      <c r="W931" s="301"/>
      <c r="X931" s="301"/>
      <c r="Y931" s="301"/>
      <c r="Z931" s="301"/>
    </row>
    <row r="932">
      <c r="A932" s="301"/>
      <c r="B932" s="301"/>
      <c r="C932" s="301"/>
      <c r="D932" s="301"/>
      <c r="E932" s="301"/>
      <c r="F932" s="301"/>
      <c r="G932" s="301"/>
      <c r="H932" s="301"/>
      <c r="I932" s="301"/>
      <c r="J932" s="301"/>
      <c r="K932" s="301"/>
      <c r="L932" s="301"/>
      <c r="M932" s="301"/>
      <c r="N932" s="301"/>
      <c r="O932" s="301"/>
      <c r="P932" s="301"/>
      <c r="Q932" s="301"/>
      <c r="R932" s="301"/>
      <c r="S932" s="301"/>
      <c r="T932" s="301"/>
      <c r="U932" s="301"/>
      <c r="V932" s="301"/>
      <c r="W932" s="301"/>
      <c r="X932" s="301"/>
      <c r="Y932" s="301"/>
      <c r="Z932" s="301"/>
    </row>
    <row r="933">
      <c r="A933" s="301"/>
      <c r="B933" s="301"/>
      <c r="C933" s="301"/>
      <c r="D933" s="301"/>
      <c r="E933" s="301"/>
      <c r="F933" s="301"/>
      <c r="G933" s="301"/>
      <c r="H933" s="301"/>
      <c r="I933" s="301"/>
      <c r="J933" s="301"/>
      <c r="K933" s="301"/>
      <c r="L933" s="301"/>
      <c r="M933" s="301"/>
      <c r="N933" s="301"/>
      <c r="O933" s="301"/>
      <c r="P933" s="301"/>
      <c r="Q933" s="301"/>
      <c r="R933" s="301"/>
      <c r="S933" s="301"/>
      <c r="T933" s="301"/>
      <c r="U933" s="301"/>
      <c r="V933" s="301"/>
      <c r="W933" s="301"/>
      <c r="X933" s="301"/>
      <c r="Y933" s="301"/>
      <c r="Z933" s="301"/>
    </row>
    <row r="934">
      <c r="A934" s="301"/>
      <c r="B934" s="301"/>
      <c r="C934" s="301"/>
      <c r="D934" s="301"/>
      <c r="E934" s="301"/>
      <c r="F934" s="301"/>
      <c r="G934" s="301"/>
      <c r="H934" s="301"/>
      <c r="I934" s="301"/>
      <c r="J934" s="301"/>
      <c r="K934" s="301"/>
      <c r="L934" s="301"/>
      <c r="M934" s="301"/>
      <c r="N934" s="301"/>
      <c r="O934" s="301"/>
      <c r="P934" s="301"/>
      <c r="Q934" s="301"/>
      <c r="R934" s="301"/>
      <c r="S934" s="301"/>
      <c r="T934" s="301"/>
      <c r="U934" s="301"/>
      <c r="V934" s="301"/>
      <c r="W934" s="301"/>
      <c r="X934" s="301"/>
      <c r="Y934" s="301"/>
      <c r="Z934" s="301"/>
    </row>
    <row r="935">
      <c r="A935" s="301"/>
      <c r="B935" s="301"/>
      <c r="C935" s="301"/>
      <c r="D935" s="301"/>
      <c r="E935" s="301"/>
      <c r="F935" s="301"/>
      <c r="G935" s="301"/>
      <c r="H935" s="301"/>
      <c r="I935" s="301"/>
      <c r="J935" s="301"/>
      <c r="K935" s="301"/>
      <c r="L935" s="301"/>
      <c r="M935" s="301"/>
      <c r="N935" s="301"/>
      <c r="O935" s="301"/>
      <c r="P935" s="301"/>
      <c r="Q935" s="301"/>
      <c r="R935" s="301"/>
      <c r="S935" s="301"/>
      <c r="T935" s="301"/>
      <c r="U935" s="301"/>
      <c r="V935" s="301"/>
      <c r="W935" s="301"/>
      <c r="X935" s="301"/>
      <c r="Y935" s="301"/>
      <c r="Z935" s="301"/>
    </row>
    <row r="936">
      <c r="A936" s="301"/>
      <c r="B936" s="301"/>
      <c r="C936" s="301"/>
      <c r="D936" s="301"/>
      <c r="E936" s="301"/>
      <c r="F936" s="301"/>
      <c r="G936" s="301"/>
      <c r="H936" s="301"/>
      <c r="I936" s="301"/>
      <c r="J936" s="301"/>
      <c r="K936" s="301"/>
      <c r="L936" s="301"/>
      <c r="M936" s="301"/>
      <c r="N936" s="301"/>
      <c r="O936" s="301"/>
      <c r="P936" s="301"/>
      <c r="Q936" s="301"/>
      <c r="R936" s="301"/>
      <c r="S936" s="301"/>
      <c r="T936" s="301"/>
      <c r="U936" s="301"/>
      <c r="V936" s="301"/>
      <c r="W936" s="301"/>
      <c r="X936" s="301"/>
      <c r="Y936" s="301"/>
      <c r="Z936" s="301"/>
    </row>
    <row r="937">
      <c r="A937" s="301"/>
      <c r="B937" s="301"/>
      <c r="C937" s="301"/>
      <c r="D937" s="301"/>
      <c r="E937" s="301"/>
      <c r="F937" s="301"/>
      <c r="G937" s="301"/>
      <c r="H937" s="301"/>
      <c r="I937" s="301"/>
      <c r="J937" s="301"/>
      <c r="K937" s="301"/>
      <c r="L937" s="301"/>
      <c r="M937" s="301"/>
      <c r="N937" s="301"/>
      <c r="O937" s="301"/>
      <c r="P937" s="301"/>
      <c r="Q937" s="301"/>
      <c r="R937" s="301"/>
      <c r="S937" s="301"/>
      <c r="T937" s="301"/>
      <c r="U937" s="301"/>
      <c r="V937" s="301"/>
      <c r="W937" s="301"/>
      <c r="X937" s="301"/>
      <c r="Y937" s="301"/>
      <c r="Z937" s="301"/>
    </row>
    <row r="938">
      <c r="A938" s="301"/>
      <c r="B938" s="301"/>
      <c r="C938" s="301"/>
      <c r="D938" s="301"/>
      <c r="E938" s="301"/>
      <c r="F938" s="301"/>
      <c r="G938" s="301"/>
      <c r="H938" s="301"/>
      <c r="I938" s="301"/>
      <c r="J938" s="301"/>
      <c r="K938" s="301"/>
      <c r="L938" s="301"/>
      <c r="M938" s="301"/>
      <c r="N938" s="301"/>
      <c r="O938" s="301"/>
      <c r="P938" s="301"/>
      <c r="Q938" s="301"/>
      <c r="R938" s="301"/>
      <c r="S938" s="301"/>
      <c r="T938" s="301"/>
      <c r="U938" s="301"/>
      <c r="V938" s="301"/>
      <c r="W938" s="301"/>
      <c r="X938" s="301"/>
      <c r="Y938" s="301"/>
      <c r="Z938" s="301"/>
    </row>
    <row r="939">
      <c r="A939" s="301"/>
      <c r="B939" s="301"/>
      <c r="C939" s="301"/>
      <c r="D939" s="301"/>
      <c r="E939" s="301"/>
      <c r="F939" s="301"/>
      <c r="G939" s="301"/>
      <c r="H939" s="301"/>
      <c r="I939" s="301"/>
      <c r="J939" s="301"/>
      <c r="K939" s="301"/>
      <c r="L939" s="301"/>
      <c r="M939" s="301"/>
      <c r="N939" s="301"/>
      <c r="O939" s="301"/>
      <c r="P939" s="301"/>
      <c r="Q939" s="301"/>
      <c r="R939" s="301"/>
      <c r="S939" s="301"/>
      <c r="T939" s="301"/>
      <c r="U939" s="301"/>
      <c r="V939" s="301"/>
      <c r="W939" s="301"/>
      <c r="X939" s="301"/>
      <c r="Y939" s="301"/>
      <c r="Z939" s="301"/>
    </row>
    <row r="940">
      <c r="A940" s="301"/>
      <c r="B940" s="301"/>
      <c r="C940" s="301"/>
      <c r="D940" s="301"/>
      <c r="E940" s="301"/>
      <c r="F940" s="301"/>
      <c r="G940" s="301"/>
      <c r="H940" s="301"/>
      <c r="I940" s="301"/>
      <c r="J940" s="301"/>
      <c r="K940" s="301"/>
      <c r="L940" s="301"/>
      <c r="M940" s="301"/>
      <c r="N940" s="301"/>
      <c r="O940" s="301"/>
      <c r="P940" s="301"/>
      <c r="Q940" s="301"/>
      <c r="R940" s="301"/>
      <c r="S940" s="301"/>
      <c r="T940" s="301"/>
      <c r="U940" s="301"/>
      <c r="V940" s="301"/>
      <c r="W940" s="301"/>
      <c r="X940" s="301"/>
      <c r="Y940" s="301"/>
      <c r="Z940" s="301"/>
    </row>
    <row r="941">
      <c r="A941" s="301"/>
      <c r="B941" s="301"/>
      <c r="C941" s="301"/>
      <c r="D941" s="301"/>
      <c r="E941" s="301"/>
      <c r="F941" s="301"/>
      <c r="G941" s="301"/>
      <c r="H941" s="301"/>
      <c r="I941" s="301"/>
      <c r="J941" s="301"/>
      <c r="K941" s="301"/>
      <c r="L941" s="301"/>
      <c r="M941" s="301"/>
      <c r="N941" s="301"/>
      <c r="O941" s="301"/>
      <c r="P941" s="301"/>
      <c r="Q941" s="301"/>
      <c r="R941" s="301"/>
      <c r="S941" s="301"/>
      <c r="T941" s="301"/>
      <c r="U941" s="301"/>
      <c r="V941" s="301"/>
      <c r="W941" s="301"/>
      <c r="X941" s="301"/>
      <c r="Y941" s="301"/>
      <c r="Z941" s="301"/>
    </row>
    <row r="942">
      <c r="A942" s="301"/>
      <c r="B942" s="301"/>
      <c r="C942" s="301"/>
      <c r="D942" s="301"/>
      <c r="E942" s="301"/>
      <c r="F942" s="301"/>
      <c r="G942" s="301"/>
      <c r="H942" s="301"/>
      <c r="I942" s="301"/>
      <c r="J942" s="301"/>
      <c r="K942" s="301"/>
      <c r="L942" s="301"/>
      <c r="M942" s="301"/>
      <c r="N942" s="301"/>
      <c r="O942" s="301"/>
      <c r="P942" s="301"/>
      <c r="Q942" s="301"/>
      <c r="R942" s="301"/>
      <c r="S942" s="301"/>
      <c r="T942" s="301"/>
      <c r="U942" s="301"/>
      <c r="V942" s="301"/>
      <c r="W942" s="301"/>
      <c r="X942" s="301"/>
      <c r="Y942" s="301"/>
      <c r="Z942" s="301"/>
    </row>
    <row r="943">
      <c r="A943" s="301"/>
      <c r="B943" s="301"/>
      <c r="C943" s="301"/>
      <c r="D943" s="301"/>
      <c r="E943" s="301"/>
      <c r="F943" s="301"/>
      <c r="G943" s="301"/>
      <c r="H943" s="301"/>
      <c r="I943" s="301"/>
      <c r="J943" s="301"/>
      <c r="K943" s="301"/>
      <c r="L943" s="301"/>
      <c r="M943" s="301"/>
      <c r="N943" s="301"/>
      <c r="O943" s="301"/>
      <c r="P943" s="301"/>
      <c r="Q943" s="301"/>
      <c r="R943" s="301"/>
      <c r="S943" s="301"/>
      <c r="T943" s="301"/>
      <c r="U943" s="301"/>
      <c r="V943" s="301"/>
      <c r="W943" s="301"/>
      <c r="X943" s="301"/>
      <c r="Y943" s="301"/>
      <c r="Z943" s="301"/>
    </row>
    <row r="944">
      <c r="A944" s="301"/>
      <c r="B944" s="301"/>
      <c r="C944" s="301"/>
      <c r="D944" s="301"/>
      <c r="E944" s="301"/>
      <c r="F944" s="301"/>
      <c r="G944" s="301"/>
      <c r="H944" s="301"/>
      <c r="I944" s="301"/>
      <c r="J944" s="301"/>
      <c r="K944" s="301"/>
      <c r="L944" s="301"/>
      <c r="M944" s="301"/>
      <c r="N944" s="301"/>
      <c r="O944" s="301"/>
      <c r="P944" s="301"/>
      <c r="Q944" s="301"/>
      <c r="R944" s="301"/>
      <c r="S944" s="301"/>
      <c r="T944" s="301"/>
      <c r="U944" s="301"/>
      <c r="V944" s="301"/>
      <c r="W944" s="301"/>
      <c r="X944" s="301"/>
      <c r="Y944" s="301"/>
      <c r="Z944" s="301"/>
    </row>
    <row r="945">
      <c r="A945" s="301"/>
      <c r="B945" s="301"/>
      <c r="C945" s="301"/>
      <c r="D945" s="301"/>
      <c r="E945" s="301"/>
      <c r="F945" s="301"/>
      <c r="G945" s="301"/>
      <c r="H945" s="301"/>
      <c r="I945" s="301"/>
      <c r="J945" s="301"/>
      <c r="K945" s="301"/>
      <c r="L945" s="301"/>
      <c r="M945" s="301"/>
      <c r="N945" s="301"/>
      <c r="O945" s="301"/>
      <c r="P945" s="301"/>
      <c r="Q945" s="301"/>
      <c r="R945" s="301"/>
      <c r="S945" s="301"/>
      <c r="T945" s="301"/>
      <c r="U945" s="301"/>
      <c r="V945" s="301"/>
      <c r="W945" s="301"/>
      <c r="X945" s="301"/>
      <c r="Y945" s="301"/>
      <c r="Z945" s="301"/>
    </row>
    <row r="946">
      <c r="A946" s="301"/>
      <c r="B946" s="301"/>
      <c r="C946" s="301"/>
      <c r="D946" s="301"/>
      <c r="E946" s="301"/>
      <c r="F946" s="301"/>
      <c r="G946" s="301"/>
      <c r="H946" s="301"/>
      <c r="I946" s="301"/>
      <c r="J946" s="301"/>
      <c r="K946" s="301"/>
      <c r="L946" s="301"/>
      <c r="M946" s="301"/>
      <c r="N946" s="301"/>
      <c r="O946" s="301"/>
      <c r="P946" s="301"/>
      <c r="Q946" s="301"/>
      <c r="R946" s="301"/>
      <c r="S946" s="301"/>
      <c r="T946" s="301"/>
      <c r="U946" s="301"/>
      <c r="V946" s="301"/>
      <c r="W946" s="301"/>
      <c r="X946" s="301"/>
      <c r="Y946" s="301"/>
      <c r="Z946" s="301"/>
    </row>
    <row r="947">
      <c r="A947" s="301"/>
      <c r="B947" s="301"/>
      <c r="C947" s="301"/>
      <c r="D947" s="301"/>
      <c r="E947" s="301"/>
      <c r="F947" s="301"/>
      <c r="G947" s="301"/>
      <c r="H947" s="301"/>
      <c r="I947" s="301"/>
      <c r="J947" s="301"/>
      <c r="K947" s="301"/>
      <c r="L947" s="301"/>
      <c r="M947" s="301"/>
      <c r="N947" s="301"/>
      <c r="O947" s="301"/>
      <c r="P947" s="301"/>
      <c r="Q947" s="301"/>
      <c r="R947" s="301"/>
      <c r="S947" s="301"/>
      <c r="T947" s="301"/>
      <c r="U947" s="301"/>
      <c r="V947" s="301"/>
      <c r="W947" s="301"/>
      <c r="X947" s="301"/>
      <c r="Y947" s="301"/>
      <c r="Z947" s="301"/>
    </row>
    <row r="948">
      <c r="A948" s="301"/>
      <c r="B948" s="301"/>
      <c r="C948" s="301"/>
      <c r="D948" s="301"/>
      <c r="E948" s="301"/>
      <c r="F948" s="301"/>
      <c r="G948" s="301"/>
      <c r="H948" s="301"/>
      <c r="I948" s="301"/>
      <c r="J948" s="301"/>
      <c r="K948" s="301"/>
      <c r="L948" s="301"/>
      <c r="M948" s="301"/>
      <c r="N948" s="301"/>
      <c r="O948" s="301"/>
      <c r="P948" s="301"/>
      <c r="Q948" s="301"/>
      <c r="R948" s="301"/>
      <c r="S948" s="301"/>
      <c r="T948" s="301"/>
      <c r="U948" s="301"/>
      <c r="V948" s="301"/>
      <c r="W948" s="301"/>
      <c r="X948" s="301"/>
      <c r="Y948" s="301"/>
      <c r="Z948" s="301"/>
    </row>
    <row r="949">
      <c r="A949" s="301"/>
      <c r="B949" s="301"/>
      <c r="C949" s="301"/>
      <c r="D949" s="301"/>
      <c r="E949" s="301"/>
      <c r="F949" s="301"/>
      <c r="G949" s="301"/>
      <c r="H949" s="301"/>
      <c r="I949" s="301"/>
      <c r="J949" s="301"/>
      <c r="K949" s="301"/>
      <c r="L949" s="301"/>
      <c r="M949" s="301"/>
      <c r="N949" s="301"/>
      <c r="O949" s="301"/>
      <c r="P949" s="301"/>
      <c r="Q949" s="301"/>
      <c r="R949" s="301"/>
      <c r="S949" s="301"/>
      <c r="T949" s="301"/>
      <c r="U949" s="301"/>
      <c r="V949" s="301"/>
      <c r="W949" s="301"/>
      <c r="X949" s="301"/>
      <c r="Y949" s="301"/>
      <c r="Z949" s="301"/>
    </row>
    <row r="950">
      <c r="A950" s="301"/>
      <c r="B950" s="301"/>
      <c r="C950" s="301"/>
      <c r="D950" s="301"/>
      <c r="E950" s="301"/>
      <c r="F950" s="301"/>
      <c r="G950" s="301"/>
      <c r="H950" s="301"/>
      <c r="I950" s="301"/>
      <c r="J950" s="301"/>
      <c r="K950" s="301"/>
      <c r="L950" s="301"/>
      <c r="M950" s="301"/>
      <c r="N950" s="301"/>
      <c r="O950" s="301"/>
      <c r="P950" s="301"/>
      <c r="Q950" s="301"/>
      <c r="R950" s="301"/>
      <c r="S950" s="301"/>
      <c r="T950" s="301"/>
      <c r="U950" s="301"/>
      <c r="V950" s="301"/>
      <c r="W950" s="301"/>
      <c r="X950" s="301"/>
      <c r="Y950" s="301"/>
      <c r="Z950" s="301"/>
    </row>
    <row r="951">
      <c r="A951" s="301"/>
      <c r="B951" s="301"/>
      <c r="C951" s="301"/>
      <c r="D951" s="301"/>
      <c r="E951" s="301"/>
      <c r="F951" s="301"/>
      <c r="G951" s="301"/>
      <c r="H951" s="301"/>
      <c r="I951" s="301"/>
      <c r="J951" s="301"/>
      <c r="K951" s="301"/>
      <c r="L951" s="301"/>
      <c r="M951" s="301"/>
      <c r="N951" s="301"/>
      <c r="O951" s="301"/>
      <c r="P951" s="301"/>
      <c r="Q951" s="301"/>
      <c r="R951" s="301"/>
      <c r="S951" s="301"/>
      <c r="T951" s="301"/>
      <c r="U951" s="301"/>
      <c r="V951" s="301"/>
      <c r="W951" s="301"/>
      <c r="X951" s="301"/>
      <c r="Y951" s="301"/>
      <c r="Z951" s="301"/>
    </row>
    <row r="952">
      <c r="A952" s="301"/>
      <c r="B952" s="301"/>
      <c r="C952" s="301"/>
      <c r="D952" s="301"/>
      <c r="E952" s="301"/>
      <c r="F952" s="301"/>
      <c r="G952" s="301"/>
      <c r="H952" s="301"/>
      <c r="I952" s="301"/>
      <c r="J952" s="301"/>
      <c r="K952" s="301"/>
      <c r="L952" s="301"/>
      <c r="M952" s="301"/>
      <c r="N952" s="301"/>
      <c r="O952" s="301"/>
      <c r="P952" s="301"/>
      <c r="Q952" s="301"/>
      <c r="R952" s="301"/>
      <c r="S952" s="301"/>
      <c r="T952" s="301"/>
      <c r="U952" s="301"/>
      <c r="V952" s="301"/>
      <c r="W952" s="301"/>
      <c r="X952" s="301"/>
      <c r="Y952" s="301"/>
      <c r="Z952" s="301"/>
    </row>
    <row r="953">
      <c r="A953" s="301"/>
      <c r="B953" s="301"/>
      <c r="C953" s="301"/>
      <c r="D953" s="301"/>
      <c r="E953" s="301"/>
      <c r="F953" s="301"/>
      <c r="G953" s="301"/>
      <c r="H953" s="301"/>
      <c r="I953" s="301"/>
      <c r="J953" s="301"/>
      <c r="K953" s="301"/>
      <c r="L953" s="301"/>
      <c r="M953" s="301"/>
      <c r="N953" s="301"/>
      <c r="O953" s="301"/>
      <c r="P953" s="301"/>
      <c r="Q953" s="301"/>
      <c r="R953" s="301"/>
      <c r="S953" s="301"/>
      <c r="T953" s="301"/>
      <c r="U953" s="301"/>
      <c r="V953" s="301"/>
      <c r="W953" s="301"/>
      <c r="X953" s="301"/>
      <c r="Y953" s="301"/>
      <c r="Z953" s="301"/>
    </row>
    <row r="954">
      <c r="A954" s="301"/>
      <c r="B954" s="301"/>
      <c r="C954" s="301"/>
      <c r="D954" s="301"/>
      <c r="E954" s="301"/>
      <c r="F954" s="301"/>
      <c r="G954" s="301"/>
      <c r="H954" s="301"/>
      <c r="I954" s="301"/>
      <c r="J954" s="301"/>
      <c r="K954" s="301"/>
      <c r="L954" s="301"/>
      <c r="M954" s="301"/>
      <c r="N954" s="301"/>
      <c r="O954" s="301"/>
      <c r="P954" s="301"/>
      <c r="Q954" s="301"/>
      <c r="R954" s="301"/>
      <c r="S954" s="301"/>
      <c r="T954" s="301"/>
      <c r="U954" s="301"/>
      <c r="V954" s="301"/>
      <c r="W954" s="301"/>
      <c r="X954" s="301"/>
      <c r="Y954" s="301"/>
      <c r="Z954" s="301"/>
    </row>
    <row r="955">
      <c r="A955" s="301"/>
      <c r="B955" s="301"/>
      <c r="C955" s="301"/>
      <c r="D955" s="301"/>
      <c r="E955" s="301"/>
      <c r="F955" s="301"/>
      <c r="G955" s="301"/>
      <c r="H955" s="301"/>
      <c r="I955" s="301"/>
      <c r="J955" s="301"/>
      <c r="K955" s="301"/>
      <c r="L955" s="301"/>
      <c r="M955" s="301"/>
      <c r="N955" s="301"/>
      <c r="O955" s="301"/>
      <c r="P955" s="301"/>
      <c r="Q955" s="301"/>
      <c r="R955" s="301"/>
      <c r="S955" s="301"/>
      <c r="T955" s="301"/>
      <c r="U955" s="301"/>
      <c r="V955" s="301"/>
      <c r="W955" s="301"/>
      <c r="X955" s="301"/>
      <c r="Y955" s="301"/>
      <c r="Z955" s="301"/>
    </row>
    <row r="956">
      <c r="A956" s="301"/>
      <c r="B956" s="301"/>
      <c r="C956" s="301"/>
      <c r="D956" s="301"/>
      <c r="E956" s="301"/>
      <c r="F956" s="301"/>
      <c r="G956" s="301"/>
      <c r="H956" s="301"/>
      <c r="I956" s="301"/>
      <c r="J956" s="301"/>
      <c r="K956" s="301"/>
      <c r="L956" s="301"/>
      <c r="M956" s="301"/>
      <c r="N956" s="301"/>
      <c r="O956" s="301"/>
      <c r="P956" s="301"/>
      <c r="Q956" s="301"/>
      <c r="R956" s="301"/>
      <c r="S956" s="301"/>
      <c r="T956" s="301"/>
      <c r="U956" s="301"/>
      <c r="V956" s="301"/>
      <c r="W956" s="301"/>
      <c r="X956" s="301"/>
      <c r="Y956" s="301"/>
      <c r="Z956" s="301"/>
    </row>
    <row r="957">
      <c r="A957" s="301"/>
      <c r="B957" s="301"/>
      <c r="C957" s="301"/>
      <c r="D957" s="301"/>
      <c r="E957" s="301"/>
      <c r="F957" s="301"/>
      <c r="G957" s="301"/>
      <c r="H957" s="301"/>
      <c r="I957" s="301"/>
      <c r="J957" s="301"/>
      <c r="K957" s="301"/>
      <c r="L957" s="301"/>
      <c r="M957" s="301"/>
      <c r="N957" s="301"/>
      <c r="O957" s="301"/>
      <c r="P957" s="301"/>
      <c r="Q957" s="301"/>
      <c r="R957" s="301"/>
      <c r="S957" s="301"/>
      <c r="T957" s="301"/>
      <c r="U957" s="301"/>
      <c r="V957" s="301"/>
      <c r="W957" s="301"/>
      <c r="X957" s="301"/>
      <c r="Y957" s="301"/>
      <c r="Z957" s="301"/>
    </row>
    <row r="958">
      <c r="A958" s="301"/>
      <c r="B958" s="301"/>
      <c r="C958" s="301"/>
      <c r="D958" s="301"/>
      <c r="E958" s="301"/>
      <c r="F958" s="301"/>
      <c r="G958" s="301"/>
      <c r="H958" s="301"/>
      <c r="I958" s="301"/>
      <c r="J958" s="301"/>
      <c r="K958" s="301"/>
      <c r="L958" s="301"/>
      <c r="M958" s="301"/>
      <c r="N958" s="301"/>
      <c r="O958" s="301"/>
      <c r="P958" s="301"/>
      <c r="Q958" s="301"/>
      <c r="R958" s="301"/>
      <c r="S958" s="301"/>
      <c r="T958" s="301"/>
      <c r="U958" s="301"/>
      <c r="V958" s="301"/>
      <c r="W958" s="301"/>
      <c r="X958" s="301"/>
      <c r="Y958" s="301"/>
      <c r="Z958" s="301"/>
    </row>
    <row r="959">
      <c r="A959" s="301"/>
      <c r="B959" s="301"/>
      <c r="C959" s="301"/>
      <c r="D959" s="301"/>
      <c r="E959" s="301"/>
      <c r="F959" s="301"/>
      <c r="G959" s="301"/>
      <c r="H959" s="301"/>
      <c r="I959" s="301"/>
      <c r="J959" s="301"/>
      <c r="K959" s="301"/>
      <c r="L959" s="301"/>
      <c r="M959" s="301"/>
      <c r="N959" s="301"/>
      <c r="O959" s="301"/>
      <c r="P959" s="301"/>
      <c r="Q959" s="301"/>
      <c r="R959" s="301"/>
      <c r="S959" s="301"/>
      <c r="T959" s="301"/>
      <c r="U959" s="301"/>
      <c r="V959" s="301"/>
      <c r="W959" s="301"/>
      <c r="X959" s="301"/>
      <c r="Y959" s="301"/>
      <c r="Z959" s="301"/>
    </row>
    <row r="960">
      <c r="A960" s="301"/>
      <c r="B960" s="301"/>
      <c r="C960" s="301"/>
      <c r="D960" s="301"/>
      <c r="E960" s="301"/>
      <c r="F960" s="301"/>
      <c r="G960" s="301"/>
      <c r="H960" s="301"/>
      <c r="I960" s="301"/>
      <c r="J960" s="301"/>
      <c r="K960" s="301"/>
      <c r="L960" s="301"/>
      <c r="M960" s="301"/>
      <c r="N960" s="301"/>
      <c r="O960" s="301"/>
      <c r="P960" s="301"/>
      <c r="Q960" s="301"/>
      <c r="R960" s="301"/>
      <c r="S960" s="301"/>
      <c r="T960" s="301"/>
      <c r="U960" s="301"/>
      <c r="V960" s="301"/>
      <c r="W960" s="301"/>
      <c r="X960" s="301"/>
      <c r="Y960" s="301"/>
      <c r="Z960" s="301"/>
    </row>
    <row r="961">
      <c r="A961" s="301"/>
      <c r="B961" s="301"/>
      <c r="C961" s="301"/>
      <c r="D961" s="301"/>
      <c r="E961" s="301"/>
      <c r="F961" s="301"/>
      <c r="G961" s="301"/>
      <c r="H961" s="301"/>
      <c r="I961" s="301"/>
      <c r="J961" s="301"/>
      <c r="K961" s="301"/>
      <c r="L961" s="301"/>
      <c r="M961" s="301"/>
      <c r="N961" s="301"/>
      <c r="O961" s="301"/>
      <c r="P961" s="301"/>
      <c r="Q961" s="301"/>
      <c r="R961" s="301"/>
      <c r="S961" s="301"/>
      <c r="T961" s="301"/>
      <c r="U961" s="301"/>
      <c r="V961" s="301"/>
      <c r="W961" s="301"/>
      <c r="X961" s="301"/>
      <c r="Y961" s="301"/>
      <c r="Z961" s="301"/>
    </row>
    <row r="962">
      <c r="A962" s="301"/>
      <c r="B962" s="301"/>
      <c r="C962" s="301"/>
      <c r="D962" s="301"/>
      <c r="E962" s="301"/>
      <c r="F962" s="301"/>
      <c r="G962" s="301"/>
      <c r="H962" s="301"/>
      <c r="I962" s="301"/>
      <c r="J962" s="301"/>
      <c r="K962" s="301"/>
      <c r="L962" s="301"/>
      <c r="M962" s="301"/>
      <c r="N962" s="301"/>
      <c r="O962" s="301"/>
      <c r="P962" s="301"/>
      <c r="Q962" s="301"/>
      <c r="R962" s="301"/>
      <c r="S962" s="301"/>
      <c r="T962" s="301"/>
      <c r="U962" s="301"/>
      <c r="V962" s="301"/>
      <c r="W962" s="301"/>
      <c r="X962" s="301"/>
      <c r="Y962" s="301"/>
      <c r="Z962" s="301"/>
    </row>
    <row r="963">
      <c r="A963" s="301"/>
      <c r="B963" s="301"/>
      <c r="C963" s="301"/>
      <c r="D963" s="301"/>
      <c r="E963" s="301"/>
      <c r="F963" s="301"/>
      <c r="G963" s="301"/>
      <c r="H963" s="301"/>
      <c r="I963" s="301"/>
      <c r="J963" s="301"/>
      <c r="K963" s="301"/>
      <c r="L963" s="301"/>
      <c r="M963" s="301"/>
      <c r="N963" s="301"/>
      <c r="O963" s="301"/>
      <c r="P963" s="301"/>
      <c r="Q963" s="301"/>
      <c r="R963" s="301"/>
      <c r="S963" s="301"/>
      <c r="T963" s="301"/>
      <c r="U963" s="301"/>
      <c r="V963" s="301"/>
      <c r="W963" s="301"/>
      <c r="X963" s="301"/>
      <c r="Y963" s="301"/>
      <c r="Z963" s="301"/>
    </row>
    <row r="964">
      <c r="A964" s="301"/>
      <c r="B964" s="301"/>
      <c r="C964" s="301"/>
      <c r="D964" s="301"/>
      <c r="E964" s="301"/>
      <c r="F964" s="301"/>
      <c r="G964" s="301"/>
      <c r="H964" s="301"/>
      <c r="I964" s="301"/>
      <c r="J964" s="301"/>
      <c r="K964" s="301"/>
      <c r="L964" s="301"/>
      <c r="M964" s="301"/>
      <c r="N964" s="301"/>
      <c r="O964" s="301"/>
      <c r="P964" s="301"/>
      <c r="Q964" s="301"/>
      <c r="R964" s="301"/>
      <c r="S964" s="301"/>
      <c r="T964" s="301"/>
      <c r="U964" s="301"/>
      <c r="V964" s="301"/>
      <c r="W964" s="301"/>
      <c r="X964" s="301"/>
      <c r="Y964" s="301"/>
      <c r="Z964" s="301"/>
    </row>
    <row r="965">
      <c r="A965" s="301"/>
      <c r="B965" s="301"/>
      <c r="C965" s="301"/>
      <c r="D965" s="301"/>
      <c r="E965" s="301"/>
      <c r="F965" s="301"/>
      <c r="G965" s="301"/>
      <c r="H965" s="301"/>
      <c r="I965" s="301"/>
      <c r="J965" s="301"/>
      <c r="K965" s="301"/>
      <c r="L965" s="301"/>
      <c r="M965" s="301"/>
      <c r="N965" s="301"/>
      <c r="O965" s="301"/>
      <c r="P965" s="301"/>
      <c r="Q965" s="301"/>
      <c r="R965" s="301"/>
      <c r="S965" s="301"/>
      <c r="T965" s="301"/>
      <c r="U965" s="301"/>
      <c r="V965" s="301"/>
      <c r="W965" s="301"/>
      <c r="X965" s="301"/>
      <c r="Y965" s="301"/>
      <c r="Z965" s="301"/>
    </row>
    <row r="966">
      <c r="A966" s="301"/>
      <c r="B966" s="301"/>
      <c r="C966" s="301"/>
      <c r="D966" s="301"/>
      <c r="E966" s="301"/>
      <c r="F966" s="301"/>
      <c r="G966" s="301"/>
      <c r="H966" s="301"/>
      <c r="I966" s="301"/>
      <c r="J966" s="301"/>
      <c r="K966" s="301"/>
      <c r="L966" s="301"/>
      <c r="M966" s="301"/>
      <c r="N966" s="301"/>
      <c r="O966" s="301"/>
      <c r="P966" s="301"/>
      <c r="Q966" s="301"/>
      <c r="R966" s="301"/>
      <c r="S966" s="301"/>
      <c r="T966" s="301"/>
      <c r="U966" s="301"/>
      <c r="V966" s="301"/>
      <c r="W966" s="301"/>
      <c r="X966" s="301"/>
      <c r="Y966" s="301"/>
      <c r="Z966" s="301"/>
    </row>
    <row r="967">
      <c r="A967" s="301"/>
      <c r="B967" s="301"/>
      <c r="C967" s="301"/>
      <c r="D967" s="301"/>
      <c r="E967" s="301"/>
      <c r="F967" s="301"/>
      <c r="G967" s="301"/>
      <c r="H967" s="301"/>
      <c r="I967" s="301"/>
      <c r="J967" s="301"/>
      <c r="K967" s="301"/>
      <c r="L967" s="301"/>
      <c r="M967" s="301"/>
      <c r="N967" s="301"/>
      <c r="O967" s="301"/>
      <c r="P967" s="301"/>
      <c r="Q967" s="301"/>
      <c r="R967" s="301"/>
      <c r="S967" s="301"/>
      <c r="T967" s="301"/>
      <c r="U967" s="301"/>
      <c r="V967" s="301"/>
      <c r="W967" s="301"/>
      <c r="X967" s="301"/>
      <c r="Y967" s="301"/>
      <c r="Z967" s="301"/>
    </row>
    <row r="968">
      <c r="A968" s="301"/>
      <c r="B968" s="301"/>
      <c r="C968" s="301"/>
      <c r="D968" s="301"/>
      <c r="E968" s="301"/>
      <c r="F968" s="301"/>
      <c r="G968" s="301"/>
      <c r="H968" s="301"/>
      <c r="I968" s="301"/>
      <c r="J968" s="301"/>
      <c r="K968" s="301"/>
      <c r="L968" s="301"/>
      <c r="M968" s="301"/>
      <c r="N968" s="301"/>
      <c r="O968" s="301"/>
      <c r="P968" s="301"/>
      <c r="Q968" s="301"/>
      <c r="R968" s="301"/>
      <c r="S968" s="301"/>
      <c r="T968" s="301"/>
      <c r="U968" s="301"/>
      <c r="V968" s="301"/>
      <c r="W968" s="301"/>
      <c r="X968" s="301"/>
      <c r="Y968" s="301"/>
      <c r="Z968" s="301"/>
    </row>
    <row r="969">
      <c r="A969" s="301"/>
      <c r="B969" s="301"/>
      <c r="C969" s="301"/>
      <c r="D969" s="301"/>
      <c r="E969" s="301"/>
      <c r="F969" s="301"/>
      <c r="G969" s="301"/>
      <c r="H969" s="301"/>
      <c r="I969" s="301"/>
      <c r="J969" s="301"/>
      <c r="K969" s="301"/>
      <c r="L969" s="301"/>
      <c r="M969" s="301"/>
      <c r="N969" s="301"/>
      <c r="O969" s="301"/>
      <c r="P969" s="301"/>
      <c r="Q969" s="301"/>
      <c r="R969" s="301"/>
      <c r="S969" s="301"/>
      <c r="T969" s="301"/>
      <c r="U969" s="301"/>
      <c r="V969" s="301"/>
      <c r="W969" s="301"/>
      <c r="X969" s="301"/>
      <c r="Y969" s="301"/>
      <c r="Z969" s="301"/>
    </row>
    <row r="970">
      <c r="A970" s="301"/>
      <c r="B970" s="301"/>
      <c r="C970" s="301"/>
      <c r="D970" s="301"/>
      <c r="E970" s="301"/>
      <c r="F970" s="301"/>
      <c r="G970" s="301"/>
      <c r="H970" s="301"/>
      <c r="I970" s="301"/>
      <c r="J970" s="301"/>
      <c r="K970" s="301"/>
      <c r="L970" s="301"/>
      <c r="M970" s="301"/>
      <c r="N970" s="301"/>
      <c r="O970" s="301"/>
      <c r="P970" s="301"/>
      <c r="Q970" s="301"/>
      <c r="R970" s="301"/>
      <c r="S970" s="301"/>
      <c r="T970" s="301"/>
      <c r="U970" s="301"/>
      <c r="V970" s="301"/>
      <c r="W970" s="301"/>
      <c r="X970" s="301"/>
      <c r="Y970" s="301"/>
      <c r="Z970" s="301"/>
    </row>
    <row r="971">
      <c r="A971" s="301"/>
      <c r="B971" s="301"/>
      <c r="C971" s="301"/>
      <c r="D971" s="301"/>
      <c r="E971" s="301"/>
      <c r="F971" s="301"/>
      <c r="G971" s="301"/>
      <c r="H971" s="301"/>
      <c r="I971" s="301"/>
      <c r="J971" s="301"/>
      <c r="K971" s="301"/>
      <c r="L971" s="301"/>
      <c r="M971" s="301"/>
      <c r="N971" s="301"/>
      <c r="O971" s="301"/>
      <c r="P971" s="301"/>
      <c r="Q971" s="301"/>
      <c r="R971" s="301"/>
      <c r="S971" s="301"/>
      <c r="T971" s="301"/>
      <c r="U971" s="301"/>
      <c r="V971" s="301"/>
      <c r="W971" s="301"/>
      <c r="X971" s="301"/>
      <c r="Y971" s="301"/>
      <c r="Z971" s="301"/>
    </row>
    <row r="972">
      <c r="A972" s="301"/>
      <c r="B972" s="301"/>
      <c r="C972" s="301"/>
      <c r="D972" s="301"/>
      <c r="E972" s="301"/>
      <c r="F972" s="301"/>
      <c r="G972" s="301"/>
      <c r="H972" s="301"/>
      <c r="I972" s="301"/>
      <c r="J972" s="301"/>
      <c r="K972" s="301"/>
      <c r="L972" s="301"/>
      <c r="M972" s="301"/>
      <c r="N972" s="301"/>
      <c r="O972" s="301"/>
      <c r="P972" s="301"/>
      <c r="Q972" s="301"/>
      <c r="R972" s="301"/>
      <c r="S972" s="301"/>
      <c r="T972" s="301"/>
      <c r="U972" s="301"/>
      <c r="V972" s="301"/>
      <c r="W972" s="301"/>
      <c r="X972" s="301"/>
      <c r="Y972" s="301"/>
      <c r="Z972" s="301"/>
    </row>
    <row r="973">
      <c r="A973" s="301"/>
      <c r="B973" s="301"/>
      <c r="C973" s="301"/>
      <c r="D973" s="301"/>
      <c r="E973" s="301"/>
      <c r="F973" s="301"/>
      <c r="G973" s="301"/>
      <c r="H973" s="301"/>
      <c r="I973" s="301"/>
      <c r="J973" s="301"/>
      <c r="K973" s="301"/>
      <c r="L973" s="301"/>
      <c r="M973" s="301"/>
      <c r="N973" s="301"/>
      <c r="O973" s="301"/>
      <c r="P973" s="301"/>
      <c r="Q973" s="301"/>
      <c r="R973" s="301"/>
      <c r="S973" s="301"/>
      <c r="T973" s="301"/>
      <c r="U973" s="301"/>
      <c r="V973" s="301"/>
      <c r="W973" s="301"/>
      <c r="X973" s="301"/>
      <c r="Y973" s="301"/>
      <c r="Z973" s="301"/>
    </row>
    <row r="974">
      <c r="A974" s="301"/>
      <c r="B974" s="301"/>
      <c r="C974" s="301"/>
      <c r="D974" s="301"/>
      <c r="E974" s="301"/>
      <c r="F974" s="301"/>
      <c r="G974" s="301"/>
      <c r="H974" s="301"/>
      <c r="I974" s="301"/>
      <c r="J974" s="301"/>
      <c r="K974" s="301"/>
      <c r="L974" s="301"/>
      <c r="M974" s="301"/>
      <c r="N974" s="301"/>
      <c r="O974" s="301"/>
      <c r="P974" s="301"/>
      <c r="Q974" s="301"/>
      <c r="R974" s="301"/>
      <c r="S974" s="301"/>
      <c r="T974" s="301"/>
      <c r="U974" s="301"/>
      <c r="V974" s="301"/>
      <c r="W974" s="301"/>
      <c r="X974" s="301"/>
      <c r="Y974" s="301"/>
      <c r="Z974" s="301"/>
    </row>
    <row r="975">
      <c r="A975" s="301"/>
      <c r="B975" s="301"/>
      <c r="C975" s="301"/>
      <c r="D975" s="301"/>
      <c r="E975" s="301"/>
      <c r="F975" s="301"/>
      <c r="G975" s="301"/>
      <c r="H975" s="301"/>
      <c r="I975" s="301"/>
      <c r="J975" s="301"/>
      <c r="K975" s="301"/>
      <c r="L975" s="301"/>
      <c r="M975" s="301"/>
      <c r="N975" s="301"/>
      <c r="O975" s="301"/>
      <c r="P975" s="301"/>
      <c r="Q975" s="301"/>
      <c r="R975" s="301"/>
      <c r="S975" s="301"/>
      <c r="T975" s="301"/>
      <c r="U975" s="301"/>
      <c r="V975" s="301"/>
      <c r="W975" s="301"/>
      <c r="X975" s="301"/>
      <c r="Y975" s="301"/>
      <c r="Z975" s="301"/>
    </row>
    <row r="976">
      <c r="A976" s="301"/>
      <c r="B976" s="301"/>
      <c r="C976" s="301"/>
      <c r="D976" s="301"/>
      <c r="E976" s="301"/>
      <c r="F976" s="301"/>
      <c r="G976" s="301"/>
      <c r="H976" s="301"/>
      <c r="I976" s="301"/>
      <c r="J976" s="301"/>
      <c r="K976" s="301"/>
      <c r="L976" s="301"/>
      <c r="M976" s="301"/>
      <c r="N976" s="301"/>
      <c r="O976" s="301"/>
      <c r="P976" s="301"/>
      <c r="Q976" s="301"/>
      <c r="R976" s="301"/>
      <c r="S976" s="301"/>
      <c r="T976" s="301"/>
      <c r="U976" s="301"/>
      <c r="V976" s="301"/>
      <c r="W976" s="301"/>
      <c r="X976" s="301"/>
      <c r="Y976" s="301"/>
      <c r="Z976" s="301"/>
    </row>
    <row r="977">
      <c r="A977" s="301"/>
      <c r="B977" s="301"/>
      <c r="C977" s="301"/>
      <c r="D977" s="301"/>
      <c r="E977" s="301"/>
      <c r="F977" s="301"/>
      <c r="G977" s="301"/>
      <c r="H977" s="301"/>
      <c r="I977" s="301"/>
      <c r="J977" s="301"/>
      <c r="K977" s="301"/>
      <c r="L977" s="301"/>
      <c r="M977" s="301"/>
      <c r="N977" s="301"/>
      <c r="O977" s="301"/>
      <c r="P977" s="301"/>
      <c r="Q977" s="301"/>
      <c r="R977" s="301"/>
      <c r="S977" s="301"/>
      <c r="T977" s="301"/>
      <c r="U977" s="301"/>
      <c r="V977" s="301"/>
      <c r="W977" s="301"/>
      <c r="X977" s="301"/>
      <c r="Y977" s="301"/>
      <c r="Z977" s="301"/>
    </row>
    <row r="978">
      <c r="A978" s="301"/>
      <c r="B978" s="301"/>
      <c r="C978" s="301"/>
      <c r="D978" s="301"/>
      <c r="E978" s="301"/>
      <c r="F978" s="301"/>
      <c r="G978" s="301"/>
      <c r="H978" s="301"/>
      <c r="I978" s="301"/>
      <c r="J978" s="301"/>
      <c r="K978" s="301"/>
      <c r="L978" s="301"/>
      <c r="M978" s="301"/>
      <c r="N978" s="301"/>
      <c r="O978" s="301"/>
      <c r="P978" s="301"/>
      <c r="Q978" s="301"/>
      <c r="R978" s="301"/>
      <c r="S978" s="301"/>
      <c r="T978" s="301"/>
      <c r="U978" s="301"/>
      <c r="V978" s="301"/>
      <c r="W978" s="301"/>
      <c r="X978" s="301"/>
      <c r="Y978" s="301"/>
      <c r="Z978" s="301"/>
    </row>
    <row r="979">
      <c r="A979" s="301"/>
      <c r="B979" s="301"/>
      <c r="C979" s="301"/>
      <c r="D979" s="301"/>
      <c r="E979" s="301"/>
      <c r="F979" s="301"/>
      <c r="G979" s="301"/>
      <c r="H979" s="301"/>
      <c r="I979" s="301"/>
      <c r="J979" s="301"/>
      <c r="K979" s="301"/>
      <c r="L979" s="301"/>
      <c r="M979" s="301"/>
      <c r="N979" s="301"/>
      <c r="O979" s="301"/>
      <c r="P979" s="301"/>
      <c r="Q979" s="301"/>
      <c r="R979" s="301"/>
      <c r="S979" s="301"/>
      <c r="T979" s="301"/>
      <c r="U979" s="301"/>
      <c r="V979" s="301"/>
      <c r="W979" s="301"/>
      <c r="X979" s="301"/>
      <c r="Y979" s="301"/>
      <c r="Z979" s="301"/>
    </row>
    <row r="980">
      <c r="A980" s="301"/>
      <c r="B980" s="301"/>
      <c r="C980" s="301"/>
      <c r="D980" s="301"/>
      <c r="E980" s="301"/>
      <c r="F980" s="301"/>
      <c r="G980" s="301"/>
      <c r="H980" s="301"/>
      <c r="I980" s="301"/>
      <c r="J980" s="301"/>
      <c r="K980" s="301"/>
      <c r="L980" s="301"/>
      <c r="M980" s="301"/>
      <c r="N980" s="301"/>
      <c r="O980" s="301"/>
      <c r="P980" s="301"/>
      <c r="Q980" s="301"/>
      <c r="R980" s="301"/>
      <c r="S980" s="301"/>
      <c r="T980" s="301"/>
      <c r="U980" s="301"/>
      <c r="V980" s="301"/>
      <c r="W980" s="301"/>
      <c r="X980" s="301"/>
      <c r="Y980" s="301"/>
      <c r="Z980" s="301"/>
    </row>
    <row r="981">
      <c r="A981" s="301"/>
      <c r="B981" s="301"/>
      <c r="C981" s="301"/>
      <c r="D981" s="301"/>
      <c r="E981" s="301"/>
      <c r="F981" s="301"/>
      <c r="G981" s="301"/>
      <c r="H981" s="301"/>
      <c r="I981" s="301"/>
      <c r="J981" s="301"/>
      <c r="K981" s="301"/>
      <c r="L981" s="301"/>
      <c r="M981" s="301"/>
      <c r="N981" s="301"/>
      <c r="O981" s="301"/>
      <c r="P981" s="301"/>
      <c r="Q981" s="301"/>
      <c r="R981" s="301"/>
      <c r="S981" s="301"/>
      <c r="T981" s="301"/>
      <c r="U981" s="301"/>
      <c r="V981" s="301"/>
      <c r="W981" s="301"/>
      <c r="X981" s="301"/>
      <c r="Y981" s="301"/>
      <c r="Z981" s="301"/>
    </row>
    <row r="982">
      <c r="A982" s="301"/>
      <c r="B982" s="301"/>
      <c r="C982" s="301"/>
      <c r="D982" s="301"/>
      <c r="E982" s="301"/>
      <c r="F982" s="301"/>
      <c r="G982" s="301"/>
      <c r="H982" s="301"/>
      <c r="I982" s="301"/>
      <c r="J982" s="301"/>
      <c r="K982" s="301"/>
      <c r="L982" s="301"/>
      <c r="M982" s="301"/>
      <c r="N982" s="301"/>
      <c r="O982" s="301"/>
      <c r="P982" s="301"/>
      <c r="Q982" s="301"/>
      <c r="R982" s="301"/>
      <c r="S982" s="301"/>
      <c r="T982" s="301"/>
      <c r="U982" s="301"/>
      <c r="V982" s="301"/>
      <c r="W982" s="301"/>
      <c r="X982" s="301"/>
      <c r="Y982" s="301"/>
      <c r="Z982" s="301"/>
    </row>
    <row r="983">
      <c r="A983" s="301"/>
      <c r="B983" s="301"/>
      <c r="C983" s="301"/>
      <c r="D983" s="301"/>
      <c r="E983" s="301"/>
      <c r="F983" s="301"/>
      <c r="G983" s="301"/>
      <c r="H983" s="301"/>
      <c r="I983" s="301"/>
      <c r="J983" s="301"/>
      <c r="K983" s="301"/>
      <c r="L983" s="301"/>
      <c r="M983" s="301"/>
      <c r="N983" s="301"/>
      <c r="O983" s="301"/>
      <c r="P983" s="301"/>
      <c r="Q983" s="301"/>
      <c r="R983" s="301"/>
      <c r="S983" s="301"/>
      <c r="T983" s="301"/>
      <c r="U983" s="301"/>
      <c r="V983" s="301"/>
      <c r="W983" s="301"/>
      <c r="X983" s="301"/>
      <c r="Y983" s="301"/>
      <c r="Z983" s="301"/>
    </row>
    <row r="984">
      <c r="A984" s="301"/>
      <c r="B984" s="301"/>
      <c r="C984" s="301"/>
      <c r="D984" s="301"/>
      <c r="E984" s="301"/>
      <c r="F984" s="301"/>
      <c r="G984" s="301"/>
      <c r="H984" s="301"/>
      <c r="I984" s="301"/>
      <c r="J984" s="301"/>
      <c r="K984" s="301"/>
      <c r="L984" s="301"/>
      <c r="M984" s="301"/>
      <c r="N984" s="301"/>
      <c r="O984" s="301"/>
      <c r="P984" s="301"/>
      <c r="Q984" s="301"/>
      <c r="R984" s="301"/>
      <c r="S984" s="301"/>
      <c r="T984" s="301"/>
      <c r="U984" s="301"/>
      <c r="V984" s="301"/>
      <c r="W984" s="301"/>
      <c r="X984" s="301"/>
      <c r="Y984" s="301"/>
      <c r="Z984" s="301"/>
    </row>
    <row r="985">
      <c r="A985" s="301"/>
      <c r="B985" s="301"/>
      <c r="C985" s="301"/>
      <c r="D985" s="301"/>
      <c r="E985" s="301"/>
      <c r="F985" s="301"/>
      <c r="G985" s="301"/>
      <c r="H985" s="301"/>
      <c r="I985" s="301"/>
      <c r="J985" s="301"/>
      <c r="K985" s="301"/>
      <c r="L985" s="301"/>
      <c r="M985" s="301"/>
      <c r="N985" s="301"/>
      <c r="O985" s="301"/>
      <c r="P985" s="301"/>
      <c r="Q985" s="301"/>
      <c r="R985" s="301"/>
      <c r="S985" s="301"/>
      <c r="T985" s="301"/>
      <c r="U985" s="301"/>
      <c r="V985" s="301"/>
      <c r="W985" s="301"/>
      <c r="X985" s="301"/>
      <c r="Y985" s="301"/>
      <c r="Z985" s="301"/>
    </row>
    <row r="986">
      <c r="A986" s="301"/>
      <c r="B986" s="301"/>
      <c r="C986" s="301"/>
      <c r="D986" s="301"/>
      <c r="E986" s="301"/>
      <c r="F986" s="301"/>
      <c r="G986" s="301"/>
      <c r="H986" s="301"/>
      <c r="I986" s="301"/>
      <c r="J986" s="301"/>
      <c r="K986" s="301"/>
      <c r="L986" s="301"/>
      <c r="M986" s="301"/>
      <c r="N986" s="301"/>
      <c r="O986" s="301"/>
      <c r="P986" s="301"/>
      <c r="Q986" s="301"/>
      <c r="R986" s="301"/>
      <c r="S986" s="301"/>
      <c r="T986" s="301"/>
      <c r="U986" s="301"/>
      <c r="V986" s="301"/>
      <c r="W986" s="301"/>
      <c r="X986" s="301"/>
      <c r="Y986" s="301"/>
      <c r="Z986" s="301"/>
    </row>
    <row r="987">
      <c r="A987" s="301"/>
      <c r="B987" s="301"/>
      <c r="C987" s="301"/>
      <c r="D987" s="301"/>
      <c r="E987" s="301"/>
      <c r="F987" s="301"/>
      <c r="G987" s="301"/>
      <c r="H987" s="301"/>
      <c r="I987" s="301"/>
      <c r="J987" s="301"/>
      <c r="K987" s="301"/>
      <c r="L987" s="301"/>
      <c r="M987" s="301"/>
      <c r="N987" s="301"/>
      <c r="O987" s="301"/>
      <c r="P987" s="301"/>
      <c r="Q987" s="301"/>
      <c r="R987" s="301"/>
      <c r="S987" s="301"/>
      <c r="T987" s="301"/>
      <c r="U987" s="301"/>
      <c r="V987" s="301"/>
      <c r="W987" s="301"/>
      <c r="X987" s="301"/>
      <c r="Y987" s="301"/>
      <c r="Z987" s="301"/>
    </row>
    <row r="988">
      <c r="A988" s="301"/>
      <c r="B988" s="301"/>
      <c r="C988" s="301"/>
      <c r="D988" s="301"/>
      <c r="E988" s="301"/>
      <c r="F988" s="301"/>
      <c r="G988" s="301"/>
      <c r="H988" s="301"/>
      <c r="I988" s="301"/>
      <c r="J988" s="301"/>
      <c r="K988" s="301"/>
      <c r="L988" s="301"/>
      <c r="M988" s="301"/>
      <c r="N988" s="301"/>
      <c r="O988" s="301"/>
      <c r="P988" s="301"/>
      <c r="Q988" s="301"/>
      <c r="R988" s="301"/>
      <c r="S988" s="301"/>
      <c r="T988" s="301"/>
      <c r="U988" s="301"/>
      <c r="V988" s="301"/>
      <c r="W988" s="301"/>
      <c r="X988" s="301"/>
      <c r="Y988" s="301"/>
      <c r="Z988" s="301"/>
    </row>
    <row r="989">
      <c r="A989" s="301"/>
      <c r="B989" s="301"/>
      <c r="C989" s="301"/>
      <c r="D989" s="301"/>
      <c r="E989" s="301"/>
      <c r="F989" s="301"/>
      <c r="G989" s="301"/>
      <c r="H989" s="301"/>
      <c r="I989" s="301"/>
      <c r="J989" s="301"/>
      <c r="K989" s="301"/>
      <c r="L989" s="301"/>
      <c r="M989" s="301"/>
      <c r="N989" s="301"/>
      <c r="O989" s="301"/>
      <c r="P989" s="301"/>
      <c r="Q989" s="301"/>
      <c r="R989" s="301"/>
      <c r="S989" s="301"/>
      <c r="T989" s="301"/>
      <c r="U989" s="301"/>
      <c r="V989" s="301"/>
      <c r="W989" s="301"/>
      <c r="X989" s="301"/>
      <c r="Y989" s="301"/>
      <c r="Z989" s="301"/>
    </row>
    <row r="990">
      <c r="A990" s="301"/>
      <c r="B990" s="301"/>
      <c r="C990" s="301"/>
      <c r="D990" s="301"/>
      <c r="E990" s="301"/>
      <c r="F990" s="301"/>
      <c r="G990" s="301"/>
      <c r="H990" s="301"/>
      <c r="I990" s="301"/>
      <c r="J990" s="301"/>
      <c r="K990" s="301"/>
      <c r="L990" s="301"/>
      <c r="M990" s="301"/>
      <c r="N990" s="301"/>
      <c r="O990" s="301"/>
      <c r="P990" s="301"/>
      <c r="Q990" s="301"/>
      <c r="R990" s="301"/>
      <c r="S990" s="301"/>
      <c r="T990" s="301"/>
      <c r="U990" s="301"/>
      <c r="V990" s="301"/>
      <c r="W990" s="301"/>
      <c r="X990" s="301"/>
      <c r="Y990" s="301"/>
      <c r="Z990" s="301"/>
    </row>
    <row r="991">
      <c r="A991" s="301"/>
      <c r="B991" s="301"/>
      <c r="C991" s="301"/>
      <c r="D991" s="301"/>
      <c r="E991" s="301"/>
      <c r="F991" s="301"/>
      <c r="G991" s="301"/>
      <c r="H991" s="301"/>
      <c r="I991" s="301"/>
      <c r="J991" s="301"/>
      <c r="K991" s="301"/>
      <c r="L991" s="301"/>
      <c r="M991" s="301"/>
      <c r="N991" s="301"/>
      <c r="O991" s="301"/>
      <c r="P991" s="301"/>
      <c r="Q991" s="301"/>
      <c r="R991" s="301"/>
      <c r="S991" s="301"/>
      <c r="T991" s="301"/>
      <c r="U991" s="301"/>
      <c r="V991" s="301"/>
      <c r="W991" s="301"/>
      <c r="X991" s="301"/>
      <c r="Y991" s="301"/>
      <c r="Z991" s="301"/>
    </row>
    <row r="992">
      <c r="A992" s="301"/>
      <c r="B992" s="301"/>
      <c r="C992" s="301"/>
      <c r="D992" s="301"/>
      <c r="E992" s="301"/>
      <c r="F992" s="301"/>
      <c r="G992" s="301"/>
      <c r="H992" s="301"/>
      <c r="I992" s="301"/>
      <c r="J992" s="301"/>
      <c r="K992" s="301"/>
      <c r="L992" s="301"/>
      <c r="M992" s="301"/>
      <c r="N992" s="301"/>
      <c r="O992" s="301"/>
      <c r="P992" s="301"/>
      <c r="Q992" s="301"/>
      <c r="R992" s="301"/>
      <c r="S992" s="301"/>
      <c r="T992" s="301"/>
      <c r="U992" s="301"/>
      <c r="V992" s="301"/>
      <c r="W992" s="301"/>
      <c r="X992" s="301"/>
      <c r="Y992" s="301"/>
      <c r="Z992" s="301"/>
    </row>
    <row r="993">
      <c r="A993" s="301"/>
      <c r="B993" s="301"/>
      <c r="C993" s="301"/>
      <c r="D993" s="301"/>
      <c r="E993" s="301"/>
      <c r="F993" s="301"/>
      <c r="G993" s="301"/>
      <c r="H993" s="301"/>
      <c r="I993" s="301"/>
      <c r="J993" s="301"/>
      <c r="K993" s="301"/>
      <c r="L993" s="301"/>
      <c r="M993" s="301"/>
      <c r="N993" s="301"/>
      <c r="O993" s="301"/>
      <c r="P993" s="301"/>
      <c r="Q993" s="301"/>
      <c r="R993" s="301"/>
      <c r="S993" s="301"/>
      <c r="T993" s="301"/>
      <c r="U993" s="301"/>
      <c r="V993" s="301"/>
      <c r="W993" s="301"/>
      <c r="X993" s="301"/>
      <c r="Y993" s="301"/>
      <c r="Z993" s="301"/>
    </row>
    <row r="994">
      <c r="A994" s="301"/>
      <c r="B994" s="301"/>
      <c r="C994" s="301"/>
      <c r="D994" s="301"/>
      <c r="E994" s="301"/>
      <c r="F994" s="301"/>
      <c r="G994" s="301"/>
      <c r="H994" s="301"/>
      <c r="I994" s="301"/>
      <c r="J994" s="301"/>
      <c r="K994" s="301"/>
      <c r="L994" s="301"/>
      <c r="M994" s="301"/>
      <c r="N994" s="301"/>
      <c r="O994" s="301"/>
      <c r="P994" s="301"/>
      <c r="Q994" s="301"/>
      <c r="R994" s="301"/>
      <c r="S994" s="301"/>
      <c r="T994" s="301"/>
      <c r="U994" s="301"/>
      <c r="V994" s="301"/>
      <c r="W994" s="301"/>
      <c r="X994" s="301"/>
      <c r="Y994" s="301"/>
      <c r="Z994" s="301"/>
    </row>
    <row r="995">
      <c r="A995" s="301"/>
      <c r="B995" s="301"/>
      <c r="C995" s="301"/>
      <c r="D995" s="301"/>
      <c r="E995" s="301"/>
      <c r="F995" s="301"/>
      <c r="G995" s="301"/>
      <c r="H995" s="301"/>
      <c r="I995" s="301"/>
      <c r="J995" s="301"/>
      <c r="K995" s="301"/>
      <c r="L995" s="301"/>
      <c r="M995" s="301"/>
      <c r="N995" s="301"/>
      <c r="O995" s="301"/>
      <c r="P995" s="301"/>
      <c r="Q995" s="301"/>
      <c r="R995" s="301"/>
      <c r="S995" s="301"/>
      <c r="T995" s="301"/>
      <c r="U995" s="301"/>
      <c r="V995" s="301"/>
      <c r="W995" s="301"/>
      <c r="X995" s="301"/>
      <c r="Y995" s="301"/>
      <c r="Z995" s="301"/>
    </row>
    <row r="996">
      <c r="A996" s="301"/>
      <c r="B996" s="301"/>
      <c r="C996" s="301"/>
      <c r="D996" s="301"/>
      <c r="E996" s="301"/>
      <c r="F996" s="301"/>
      <c r="G996" s="301"/>
      <c r="H996" s="301"/>
      <c r="I996" s="301"/>
      <c r="J996" s="301"/>
      <c r="K996" s="301"/>
      <c r="L996" s="301"/>
      <c r="M996" s="301"/>
      <c r="N996" s="301"/>
      <c r="O996" s="301"/>
      <c r="P996" s="301"/>
      <c r="Q996" s="301"/>
      <c r="R996" s="301"/>
      <c r="S996" s="301"/>
      <c r="T996" s="301"/>
      <c r="U996" s="301"/>
      <c r="V996" s="301"/>
      <c r="W996" s="301"/>
      <c r="X996" s="301"/>
      <c r="Y996" s="301"/>
      <c r="Z996" s="301"/>
    </row>
    <row r="997">
      <c r="A997" s="301"/>
      <c r="B997" s="301"/>
      <c r="C997" s="301"/>
      <c r="D997" s="301"/>
      <c r="E997" s="301"/>
      <c r="F997" s="301"/>
      <c r="G997" s="301"/>
      <c r="H997" s="301"/>
      <c r="I997" s="301"/>
      <c r="J997" s="301"/>
      <c r="K997" s="301"/>
      <c r="L997" s="301"/>
      <c r="M997" s="301"/>
      <c r="N997" s="301"/>
      <c r="O997" s="301"/>
      <c r="P997" s="301"/>
      <c r="Q997" s="301"/>
      <c r="R997" s="301"/>
      <c r="S997" s="301"/>
      <c r="T997" s="301"/>
      <c r="U997" s="301"/>
      <c r="V997" s="301"/>
      <c r="W997" s="301"/>
      <c r="X997" s="301"/>
      <c r="Y997" s="301"/>
      <c r="Z997" s="301"/>
    </row>
    <row r="998">
      <c r="A998" s="301"/>
      <c r="B998" s="301"/>
      <c r="C998" s="301"/>
      <c r="D998" s="301"/>
      <c r="E998" s="301"/>
      <c r="F998" s="301"/>
      <c r="G998" s="301"/>
      <c r="H998" s="301"/>
      <c r="I998" s="301"/>
      <c r="J998" s="301"/>
      <c r="K998" s="301"/>
      <c r="L998" s="301"/>
      <c r="M998" s="301"/>
      <c r="N998" s="301"/>
      <c r="O998" s="301"/>
      <c r="P998" s="301"/>
      <c r="Q998" s="301"/>
      <c r="R998" s="301"/>
      <c r="S998" s="301"/>
      <c r="T998" s="301"/>
      <c r="U998" s="301"/>
      <c r="V998" s="301"/>
      <c r="W998" s="301"/>
      <c r="X998" s="301"/>
      <c r="Y998" s="301"/>
      <c r="Z998" s="301"/>
    </row>
    <row r="999">
      <c r="A999" s="301"/>
      <c r="B999" s="301"/>
      <c r="C999" s="301"/>
      <c r="D999" s="301"/>
      <c r="E999" s="301"/>
      <c r="F999" s="301"/>
      <c r="G999" s="301"/>
      <c r="H999" s="301"/>
      <c r="I999" s="301"/>
      <c r="J999" s="301"/>
      <c r="K999" s="301"/>
      <c r="L999" s="301"/>
      <c r="M999" s="301"/>
      <c r="N999" s="301"/>
      <c r="O999" s="301"/>
      <c r="P999" s="301"/>
      <c r="Q999" s="301"/>
      <c r="R999" s="301"/>
      <c r="S999" s="301"/>
      <c r="T999" s="301"/>
      <c r="U999" s="301"/>
      <c r="V999" s="301"/>
      <c r="W999" s="301"/>
      <c r="X999" s="301"/>
      <c r="Y999" s="301"/>
      <c r="Z999" s="301"/>
    </row>
    <row r="1000">
      <c r="A1000" s="301"/>
      <c r="B1000" s="301"/>
      <c r="C1000" s="301"/>
      <c r="D1000" s="301"/>
      <c r="E1000" s="301"/>
      <c r="F1000" s="301"/>
      <c r="G1000" s="301"/>
      <c r="H1000" s="301"/>
      <c r="I1000" s="301"/>
      <c r="J1000" s="301"/>
      <c r="K1000" s="301"/>
      <c r="L1000" s="301"/>
      <c r="M1000" s="301"/>
      <c r="N1000" s="301"/>
      <c r="O1000" s="301"/>
      <c r="P1000" s="301"/>
      <c r="Q1000" s="301"/>
      <c r="R1000" s="301"/>
      <c r="S1000" s="301"/>
      <c r="T1000" s="301"/>
      <c r="U1000" s="301"/>
      <c r="V1000" s="301"/>
      <c r="W1000" s="301"/>
      <c r="X1000" s="301"/>
      <c r="Y1000" s="301"/>
      <c r="Z1000" s="301"/>
    </row>
  </sheetData>
  <mergeCells count="638">
    <mergeCell ref="B2:Q2"/>
    <mergeCell ref="B3:E3"/>
    <mergeCell ref="F3:G3"/>
    <mergeCell ref="H3:J3"/>
    <mergeCell ref="N3:O3"/>
    <mergeCell ref="P3:Q3"/>
    <mergeCell ref="B4:Q4"/>
    <mergeCell ref="B5:C5"/>
    <mergeCell ref="D5:E5"/>
    <mergeCell ref="F5:G5"/>
    <mergeCell ref="H5:I5"/>
    <mergeCell ref="K5:L5"/>
    <mergeCell ref="M5:N5"/>
    <mergeCell ref="P5:Q5"/>
    <mergeCell ref="B6:C6"/>
    <mergeCell ref="D6:F6"/>
    <mergeCell ref="H6:J6"/>
    <mergeCell ref="K6:L6"/>
    <mergeCell ref="M6:O6"/>
    <mergeCell ref="P6:Q6"/>
    <mergeCell ref="B7:Q7"/>
    <mergeCell ref="C8:D8"/>
    <mergeCell ref="E8:J8"/>
    <mergeCell ref="L8:M8"/>
    <mergeCell ref="N8:O8"/>
    <mergeCell ref="P8:Q8"/>
    <mergeCell ref="E9:J9"/>
    <mergeCell ref="P9:Q9"/>
    <mergeCell ref="L11:M11"/>
    <mergeCell ref="L12:M12"/>
    <mergeCell ref="N12:O12"/>
    <mergeCell ref="P12:Q12"/>
    <mergeCell ref="L9:M9"/>
    <mergeCell ref="N9:O9"/>
    <mergeCell ref="L10:M10"/>
    <mergeCell ref="N10:O10"/>
    <mergeCell ref="P10:Q10"/>
    <mergeCell ref="N11:O11"/>
    <mergeCell ref="P11:Q11"/>
    <mergeCell ref="C9:D9"/>
    <mergeCell ref="C10:D10"/>
    <mergeCell ref="E10:J10"/>
    <mergeCell ref="C11:D11"/>
    <mergeCell ref="E11:J11"/>
    <mergeCell ref="C12:D12"/>
    <mergeCell ref="E12:J12"/>
    <mergeCell ref="C19:D19"/>
    <mergeCell ref="C20:D20"/>
    <mergeCell ref="E20:J20"/>
    <mergeCell ref="C21:D21"/>
    <mergeCell ref="E21:J21"/>
    <mergeCell ref="C22:D22"/>
    <mergeCell ref="E22:J22"/>
    <mergeCell ref="C23:D23"/>
    <mergeCell ref="E23:J23"/>
    <mergeCell ref="C24:D24"/>
    <mergeCell ref="E24:J24"/>
    <mergeCell ref="C25:D25"/>
    <mergeCell ref="E25:J25"/>
    <mergeCell ref="E26:J26"/>
    <mergeCell ref="C33:D33"/>
    <mergeCell ref="C34:D34"/>
    <mergeCell ref="C35:D35"/>
    <mergeCell ref="C36:D36"/>
    <mergeCell ref="C37:D37"/>
    <mergeCell ref="C38:D38"/>
    <mergeCell ref="C39:D39"/>
    <mergeCell ref="C26:D26"/>
    <mergeCell ref="C27:D27"/>
    <mergeCell ref="C28:D28"/>
    <mergeCell ref="C29:D29"/>
    <mergeCell ref="C30:D30"/>
    <mergeCell ref="C31:D31"/>
    <mergeCell ref="C32:D32"/>
    <mergeCell ref="E34:J34"/>
    <mergeCell ref="E35:J35"/>
    <mergeCell ref="E36:J36"/>
    <mergeCell ref="E37:J37"/>
    <mergeCell ref="E38:J38"/>
    <mergeCell ref="E39:J39"/>
    <mergeCell ref="E27:J27"/>
    <mergeCell ref="E28:J28"/>
    <mergeCell ref="E29:J29"/>
    <mergeCell ref="E30:J30"/>
    <mergeCell ref="E31:J31"/>
    <mergeCell ref="E32:J32"/>
    <mergeCell ref="E33:J33"/>
    <mergeCell ref="C13:D13"/>
    <mergeCell ref="E13:J13"/>
    <mergeCell ref="L13:M13"/>
    <mergeCell ref="N13:O13"/>
    <mergeCell ref="P13:Q13"/>
    <mergeCell ref="E14:J14"/>
    <mergeCell ref="P14:Q14"/>
    <mergeCell ref="L16:M16"/>
    <mergeCell ref="L17:M17"/>
    <mergeCell ref="N17:O17"/>
    <mergeCell ref="P17:Q17"/>
    <mergeCell ref="L14:M14"/>
    <mergeCell ref="N14:O14"/>
    <mergeCell ref="L15:M15"/>
    <mergeCell ref="N15:O15"/>
    <mergeCell ref="P15:Q15"/>
    <mergeCell ref="N16:O16"/>
    <mergeCell ref="P16:Q16"/>
    <mergeCell ref="C14:D14"/>
    <mergeCell ref="C15:D15"/>
    <mergeCell ref="E15:J15"/>
    <mergeCell ref="C16:D16"/>
    <mergeCell ref="E16:J16"/>
    <mergeCell ref="C17:D17"/>
    <mergeCell ref="E17:J17"/>
    <mergeCell ref="C18:D18"/>
    <mergeCell ref="E18:J18"/>
    <mergeCell ref="L18:M18"/>
    <mergeCell ref="N18:O18"/>
    <mergeCell ref="P18:Q18"/>
    <mergeCell ref="E19:J19"/>
    <mergeCell ref="P19:Q19"/>
    <mergeCell ref="L19:M19"/>
    <mergeCell ref="N19:O19"/>
    <mergeCell ref="L20:M20"/>
    <mergeCell ref="N20:O20"/>
    <mergeCell ref="P20:Q20"/>
    <mergeCell ref="N21:O21"/>
    <mergeCell ref="P21:Q21"/>
    <mergeCell ref="L21:M21"/>
    <mergeCell ref="L22:M22"/>
    <mergeCell ref="N22:O22"/>
    <mergeCell ref="P22:Q22"/>
    <mergeCell ref="L23:M23"/>
    <mergeCell ref="N23:O23"/>
    <mergeCell ref="P23:Q23"/>
    <mergeCell ref="N35:O35"/>
    <mergeCell ref="P35:Q35"/>
    <mergeCell ref="L33:M33"/>
    <mergeCell ref="N33:O33"/>
    <mergeCell ref="P33:Q33"/>
    <mergeCell ref="L34:M34"/>
    <mergeCell ref="N34:O34"/>
    <mergeCell ref="P34:Q34"/>
    <mergeCell ref="L35:M35"/>
    <mergeCell ref="N26:O26"/>
    <mergeCell ref="P26:Q26"/>
    <mergeCell ref="L24:M24"/>
    <mergeCell ref="N24:O24"/>
    <mergeCell ref="P24:Q24"/>
    <mergeCell ref="L25:M25"/>
    <mergeCell ref="N25:O25"/>
    <mergeCell ref="P25:Q25"/>
    <mergeCell ref="L26:M26"/>
    <mergeCell ref="N29:O29"/>
    <mergeCell ref="P29:Q29"/>
    <mergeCell ref="L27:M27"/>
    <mergeCell ref="N27:O27"/>
    <mergeCell ref="P27:Q27"/>
    <mergeCell ref="L28:M28"/>
    <mergeCell ref="N28:O28"/>
    <mergeCell ref="P28:Q28"/>
    <mergeCell ref="L29:M29"/>
    <mergeCell ref="N32:O32"/>
    <mergeCell ref="P32:Q32"/>
    <mergeCell ref="L30:M30"/>
    <mergeCell ref="N30:O30"/>
    <mergeCell ref="P30:Q30"/>
    <mergeCell ref="L31:M31"/>
    <mergeCell ref="N31:O31"/>
    <mergeCell ref="P31:Q31"/>
    <mergeCell ref="L32:M32"/>
    <mergeCell ref="L39:M39"/>
    <mergeCell ref="N39:O39"/>
    <mergeCell ref="P39:Q39"/>
    <mergeCell ref="C49:D49"/>
    <mergeCell ref="E49:F49"/>
    <mergeCell ref="G49:H49"/>
    <mergeCell ref="I49:J49"/>
    <mergeCell ref="K49:L49"/>
    <mergeCell ref="M49:N49"/>
    <mergeCell ref="O49:Q49"/>
    <mergeCell ref="C50:D50"/>
    <mergeCell ref="E50:F50"/>
    <mergeCell ref="G50:H50"/>
    <mergeCell ref="I50:J50"/>
    <mergeCell ref="K50:L50"/>
    <mergeCell ref="M50:N50"/>
    <mergeCell ref="O50:Q50"/>
    <mergeCell ref="C51:D51"/>
    <mergeCell ref="E51:F51"/>
    <mergeCell ref="G51:H51"/>
    <mergeCell ref="I51:J51"/>
    <mergeCell ref="K51:L51"/>
    <mergeCell ref="M51:N51"/>
    <mergeCell ref="O51:Q51"/>
    <mergeCell ref="C52:D52"/>
    <mergeCell ref="E52:F52"/>
    <mergeCell ref="G52:H52"/>
    <mergeCell ref="I52:J52"/>
    <mergeCell ref="K52:L52"/>
    <mergeCell ref="M52:N52"/>
    <mergeCell ref="O52:Q52"/>
    <mergeCell ref="C53:D53"/>
    <mergeCell ref="E53:F53"/>
    <mergeCell ref="G53:H53"/>
    <mergeCell ref="I53:J53"/>
    <mergeCell ref="K53:L53"/>
    <mergeCell ref="M53:N53"/>
    <mergeCell ref="O53:Q53"/>
    <mergeCell ref="C54:D54"/>
    <mergeCell ref="E54:F54"/>
    <mergeCell ref="G54:H54"/>
    <mergeCell ref="I54:J54"/>
    <mergeCell ref="K54:L54"/>
    <mergeCell ref="M54:N54"/>
    <mergeCell ref="O54:Q54"/>
    <mergeCell ref="C55:D55"/>
    <mergeCell ref="E55:F55"/>
    <mergeCell ref="G55:H55"/>
    <mergeCell ref="I55:J55"/>
    <mergeCell ref="K55:L55"/>
    <mergeCell ref="M55:N55"/>
    <mergeCell ref="O55:Q55"/>
    <mergeCell ref="C56:D56"/>
    <mergeCell ref="E56:F56"/>
    <mergeCell ref="G56:H56"/>
    <mergeCell ref="I56:J56"/>
    <mergeCell ref="K56:L56"/>
    <mergeCell ref="M56:N56"/>
    <mergeCell ref="O56:Q56"/>
    <mergeCell ref="C57:D57"/>
    <mergeCell ref="E57:F57"/>
    <mergeCell ref="G57:H57"/>
    <mergeCell ref="I57:J57"/>
    <mergeCell ref="K57:L57"/>
    <mergeCell ref="M57:N57"/>
    <mergeCell ref="O57:Q57"/>
    <mergeCell ref="C58:D58"/>
    <mergeCell ref="E58:F58"/>
    <mergeCell ref="G58:H58"/>
    <mergeCell ref="I58:J58"/>
    <mergeCell ref="K58:L58"/>
    <mergeCell ref="M58:N58"/>
    <mergeCell ref="O58:Q58"/>
    <mergeCell ref="C59:D59"/>
    <mergeCell ref="E59:F59"/>
    <mergeCell ref="G59:H59"/>
    <mergeCell ref="I59:J59"/>
    <mergeCell ref="K59:L59"/>
    <mergeCell ref="M59:N59"/>
    <mergeCell ref="O59:Q59"/>
    <mergeCell ref="C60:D60"/>
    <mergeCell ref="E60:F60"/>
    <mergeCell ref="G60:H60"/>
    <mergeCell ref="I60:J60"/>
    <mergeCell ref="K60:L60"/>
    <mergeCell ref="M60:N60"/>
    <mergeCell ref="O60:Q60"/>
    <mergeCell ref="C61:D61"/>
    <mergeCell ref="E61:F61"/>
    <mergeCell ref="G61:H61"/>
    <mergeCell ref="I61:J61"/>
    <mergeCell ref="K61:L61"/>
    <mergeCell ref="M61:N61"/>
    <mergeCell ref="O61:Q61"/>
    <mergeCell ref="C62:D62"/>
    <mergeCell ref="E62:F62"/>
    <mergeCell ref="G62:H62"/>
    <mergeCell ref="I62:J62"/>
    <mergeCell ref="K62:L62"/>
    <mergeCell ref="M62:N62"/>
    <mergeCell ref="O62:Q62"/>
    <mergeCell ref="C63:D63"/>
    <mergeCell ref="E63:F63"/>
    <mergeCell ref="G63:H63"/>
    <mergeCell ref="I63:J63"/>
    <mergeCell ref="K63:L63"/>
    <mergeCell ref="M63:N63"/>
    <mergeCell ref="O63:Q63"/>
    <mergeCell ref="C64:D64"/>
    <mergeCell ref="E64:F64"/>
    <mergeCell ref="G64:H64"/>
    <mergeCell ref="I64:J64"/>
    <mergeCell ref="K64:L64"/>
    <mergeCell ref="M64:N64"/>
    <mergeCell ref="O64:Q64"/>
    <mergeCell ref="C65:D65"/>
    <mergeCell ref="E65:F65"/>
    <mergeCell ref="G65:H65"/>
    <mergeCell ref="I65:J65"/>
    <mergeCell ref="K65:L65"/>
    <mergeCell ref="M65:N65"/>
    <mergeCell ref="O65:Q65"/>
    <mergeCell ref="C66:D66"/>
    <mergeCell ref="E66:F66"/>
    <mergeCell ref="G66:H66"/>
    <mergeCell ref="I66:J66"/>
    <mergeCell ref="K66:L66"/>
    <mergeCell ref="M66:N66"/>
    <mergeCell ref="O66:Q66"/>
    <mergeCell ref="C67:D67"/>
    <mergeCell ref="E67:F67"/>
    <mergeCell ref="G67:H67"/>
    <mergeCell ref="I67:J67"/>
    <mergeCell ref="K67:L67"/>
    <mergeCell ref="M67:N67"/>
    <mergeCell ref="O67:Q67"/>
    <mergeCell ref="C68:D68"/>
    <mergeCell ref="E68:F68"/>
    <mergeCell ref="G68:H68"/>
    <mergeCell ref="I68:J68"/>
    <mergeCell ref="K68:L68"/>
    <mergeCell ref="M68:N68"/>
    <mergeCell ref="O68:Q68"/>
    <mergeCell ref="C69:D69"/>
    <mergeCell ref="E69:F69"/>
    <mergeCell ref="G69:H69"/>
    <mergeCell ref="I69:J69"/>
    <mergeCell ref="K69:L69"/>
    <mergeCell ref="M69:N69"/>
    <mergeCell ref="O69:Q69"/>
    <mergeCell ref="C70:D70"/>
    <mergeCell ref="E70:F70"/>
    <mergeCell ref="G70:H70"/>
    <mergeCell ref="I70:J70"/>
    <mergeCell ref="K70:L70"/>
    <mergeCell ref="M70:N70"/>
    <mergeCell ref="O70:Q70"/>
    <mergeCell ref="C71:D71"/>
    <mergeCell ref="E71:F71"/>
    <mergeCell ref="G71:H71"/>
    <mergeCell ref="I71:J71"/>
    <mergeCell ref="K71:L71"/>
    <mergeCell ref="M71:N71"/>
    <mergeCell ref="O71:Q71"/>
    <mergeCell ref="C72:D72"/>
    <mergeCell ref="E72:F72"/>
    <mergeCell ref="G72:H72"/>
    <mergeCell ref="I72:J72"/>
    <mergeCell ref="K72:L72"/>
    <mergeCell ref="M72:N72"/>
    <mergeCell ref="O72:Q72"/>
    <mergeCell ref="C73:D73"/>
    <mergeCell ref="E73:F73"/>
    <mergeCell ref="G73:H73"/>
    <mergeCell ref="I73:J73"/>
    <mergeCell ref="K73:L73"/>
    <mergeCell ref="M73:N73"/>
    <mergeCell ref="O73:Q73"/>
    <mergeCell ref="C74:D74"/>
    <mergeCell ref="E74:F74"/>
    <mergeCell ref="G74:H74"/>
    <mergeCell ref="I74:J74"/>
    <mergeCell ref="K74:L74"/>
    <mergeCell ref="M74:N74"/>
    <mergeCell ref="O74:Q74"/>
    <mergeCell ref="C75:D75"/>
    <mergeCell ref="E75:F75"/>
    <mergeCell ref="G75:H75"/>
    <mergeCell ref="I75:J75"/>
    <mergeCell ref="K75:L75"/>
    <mergeCell ref="M75:N75"/>
    <mergeCell ref="O75:Q75"/>
    <mergeCell ref="C76:D76"/>
    <mergeCell ref="E76:F76"/>
    <mergeCell ref="G76:H76"/>
    <mergeCell ref="I76:J76"/>
    <mergeCell ref="K76:L76"/>
    <mergeCell ref="M76:N76"/>
    <mergeCell ref="O76:Q76"/>
    <mergeCell ref="C77:D77"/>
    <mergeCell ref="E77:F77"/>
    <mergeCell ref="G77:H77"/>
    <mergeCell ref="I77:J77"/>
    <mergeCell ref="K77:L77"/>
    <mergeCell ref="M77:N77"/>
    <mergeCell ref="O77:Q77"/>
    <mergeCell ref="C78:D78"/>
    <mergeCell ref="E78:F78"/>
    <mergeCell ref="G78:H78"/>
    <mergeCell ref="I78:J78"/>
    <mergeCell ref="K78:L78"/>
    <mergeCell ref="M78:N78"/>
    <mergeCell ref="O78:Q78"/>
    <mergeCell ref="C79:D79"/>
    <mergeCell ref="E79:F79"/>
    <mergeCell ref="G79:H79"/>
    <mergeCell ref="I79:J79"/>
    <mergeCell ref="K79:L79"/>
    <mergeCell ref="M79:N79"/>
    <mergeCell ref="O79:Q79"/>
    <mergeCell ref="C80:D80"/>
    <mergeCell ref="E80:F80"/>
    <mergeCell ref="G80:H80"/>
    <mergeCell ref="I80:J80"/>
    <mergeCell ref="K80:L80"/>
    <mergeCell ref="M80:N80"/>
    <mergeCell ref="O80:Q80"/>
    <mergeCell ref="C95:D95"/>
    <mergeCell ref="E95:F95"/>
    <mergeCell ref="G95:H95"/>
    <mergeCell ref="I95:J95"/>
    <mergeCell ref="K95:L95"/>
    <mergeCell ref="M95:N95"/>
    <mergeCell ref="O95:Q95"/>
    <mergeCell ref="C96:D96"/>
    <mergeCell ref="E96:F96"/>
    <mergeCell ref="G96:H96"/>
    <mergeCell ref="I96:J96"/>
    <mergeCell ref="K96:L96"/>
    <mergeCell ref="M96:N96"/>
    <mergeCell ref="O96:Q96"/>
    <mergeCell ref="C97:D97"/>
    <mergeCell ref="E97:F97"/>
    <mergeCell ref="G97:H97"/>
    <mergeCell ref="I97:J97"/>
    <mergeCell ref="K97:L97"/>
    <mergeCell ref="M97:N97"/>
    <mergeCell ref="O97:Q97"/>
    <mergeCell ref="C98:D98"/>
    <mergeCell ref="E98:F98"/>
    <mergeCell ref="G98:H98"/>
    <mergeCell ref="I98:J98"/>
    <mergeCell ref="K98:L98"/>
    <mergeCell ref="M98:N98"/>
    <mergeCell ref="O98:Q98"/>
    <mergeCell ref="C99:D99"/>
    <mergeCell ref="E99:F99"/>
    <mergeCell ref="G99:H99"/>
    <mergeCell ref="I99:J99"/>
    <mergeCell ref="K99:L99"/>
    <mergeCell ref="M99:N99"/>
    <mergeCell ref="O99:Q99"/>
    <mergeCell ref="C100:D100"/>
    <mergeCell ref="E100:F100"/>
    <mergeCell ref="G100:H100"/>
    <mergeCell ref="I100:J100"/>
    <mergeCell ref="K100:L100"/>
    <mergeCell ref="M100:N100"/>
    <mergeCell ref="O100:Q100"/>
    <mergeCell ref="C101:D101"/>
    <mergeCell ref="E101:F101"/>
    <mergeCell ref="G101:H101"/>
    <mergeCell ref="I101:J101"/>
    <mergeCell ref="K101:L101"/>
    <mergeCell ref="M101:N101"/>
    <mergeCell ref="O101:Q101"/>
    <mergeCell ref="C102:D102"/>
    <mergeCell ref="E102:F102"/>
    <mergeCell ref="G102:H102"/>
    <mergeCell ref="I102:J102"/>
    <mergeCell ref="K102:L102"/>
    <mergeCell ref="M102:N102"/>
    <mergeCell ref="O102:Q102"/>
    <mergeCell ref="C103:D103"/>
    <mergeCell ref="E103:F103"/>
    <mergeCell ref="G103:H103"/>
    <mergeCell ref="I103:J103"/>
    <mergeCell ref="K103:L103"/>
    <mergeCell ref="M103:N103"/>
    <mergeCell ref="O103:Q103"/>
    <mergeCell ref="C104:D104"/>
    <mergeCell ref="E104:F104"/>
    <mergeCell ref="G104:H104"/>
    <mergeCell ref="I104:J104"/>
    <mergeCell ref="K104:L104"/>
    <mergeCell ref="M104:N104"/>
    <mergeCell ref="O104:Q104"/>
    <mergeCell ref="C105:D105"/>
    <mergeCell ref="E105:F105"/>
    <mergeCell ref="G105:H105"/>
    <mergeCell ref="I105:J105"/>
    <mergeCell ref="K105:L105"/>
    <mergeCell ref="M105:N105"/>
    <mergeCell ref="O105:Q105"/>
    <mergeCell ref="C106:D106"/>
    <mergeCell ref="E106:F106"/>
    <mergeCell ref="G106:H106"/>
    <mergeCell ref="I106:J106"/>
    <mergeCell ref="K106:L106"/>
    <mergeCell ref="M106:N106"/>
    <mergeCell ref="O106:Q106"/>
    <mergeCell ref="C107:D107"/>
    <mergeCell ref="E107:F107"/>
    <mergeCell ref="G107:H107"/>
    <mergeCell ref="I107:J107"/>
    <mergeCell ref="K107:L107"/>
    <mergeCell ref="M107:N107"/>
    <mergeCell ref="O107:Q107"/>
    <mergeCell ref="C108:D108"/>
    <mergeCell ref="E108:F108"/>
    <mergeCell ref="G108:H108"/>
    <mergeCell ref="I108:J108"/>
    <mergeCell ref="K108:L108"/>
    <mergeCell ref="M108:N108"/>
    <mergeCell ref="O108:Q108"/>
    <mergeCell ref="L36:M36"/>
    <mergeCell ref="N36:O36"/>
    <mergeCell ref="P36:Q36"/>
    <mergeCell ref="L37:M37"/>
    <mergeCell ref="N37:O37"/>
    <mergeCell ref="P37:Q37"/>
    <mergeCell ref="L38:M38"/>
    <mergeCell ref="N38:O38"/>
    <mergeCell ref="P38:Q38"/>
    <mergeCell ref="B40:L41"/>
    <mergeCell ref="M40:Q41"/>
    <mergeCell ref="B42:L42"/>
    <mergeCell ref="M42:Q42"/>
    <mergeCell ref="M43:Q43"/>
    <mergeCell ref="I47:J47"/>
    <mergeCell ref="K47:L47"/>
    <mergeCell ref="M47:N47"/>
    <mergeCell ref="O47:Q47"/>
    <mergeCell ref="B43:L43"/>
    <mergeCell ref="B44:L45"/>
    <mergeCell ref="M44:Q45"/>
    <mergeCell ref="B46:Q46"/>
    <mergeCell ref="C47:D47"/>
    <mergeCell ref="E47:F47"/>
    <mergeCell ref="G47:H47"/>
    <mergeCell ref="C48:D48"/>
    <mergeCell ref="E48:F48"/>
    <mergeCell ref="G48:H48"/>
    <mergeCell ref="I48:J48"/>
    <mergeCell ref="K48:L48"/>
    <mergeCell ref="M48:N48"/>
    <mergeCell ref="O48:Q48"/>
    <mergeCell ref="C110:D110"/>
    <mergeCell ref="E110:F110"/>
    <mergeCell ref="G110:H110"/>
    <mergeCell ref="I110:J110"/>
    <mergeCell ref="K110:L110"/>
    <mergeCell ref="M110:N110"/>
    <mergeCell ref="O110:Q110"/>
    <mergeCell ref="C109:D109"/>
    <mergeCell ref="E109:F109"/>
    <mergeCell ref="G109:H109"/>
    <mergeCell ref="I109:J109"/>
    <mergeCell ref="K109:L109"/>
    <mergeCell ref="M109:N109"/>
    <mergeCell ref="O109:Q109"/>
    <mergeCell ref="C81:D81"/>
    <mergeCell ref="E81:F81"/>
    <mergeCell ref="G81:H81"/>
    <mergeCell ref="I81:J81"/>
    <mergeCell ref="K81:L81"/>
    <mergeCell ref="M81:N81"/>
    <mergeCell ref="O81:Q81"/>
    <mergeCell ref="C82:D82"/>
    <mergeCell ref="E82:F82"/>
    <mergeCell ref="G82:H82"/>
    <mergeCell ref="I82:J82"/>
    <mergeCell ref="K82:L82"/>
    <mergeCell ref="M82:N82"/>
    <mergeCell ref="O82:Q82"/>
    <mergeCell ref="C83:D83"/>
    <mergeCell ref="E83:F83"/>
    <mergeCell ref="G83:H83"/>
    <mergeCell ref="I83:J83"/>
    <mergeCell ref="K83:L83"/>
    <mergeCell ref="M83:N83"/>
    <mergeCell ref="O83:Q83"/>
    <mergeCell ref="C84:D84"/>
    <mergeCell ref="E84:F84"/>
    <mergeCell ref="G84:H84"/>
    <mergeCell ref="I84:J84"/>
    <mergeCell ref="K84:L84"/>
    <mergeCell ref="M84:N84"/>
    <mergeCell ref="O84:Q84"/>
    <mergeCell ref="C85:D85"/>
    <mergeCell ref="E85:F85"/>
    <mergeCell ref="G85:H85"/>
    <mergeCell ref="I85:J85"/>
    <mergeCell ref="K85:L85"/>
    <mergeCell ref="M85:N85"/>
    <mergeCell ref="O85:Q85"/>
    <mergeCell ref="C86:D86"/>
    <mergeCell ref="E86:F86"/>
    <mergeCell ref="G86:H86"/>
    <mergeCell ref="I86:J86"/>
    <mergeCell ref="K86:L86"/>
    <mergeCell ref="M86:N86"/>
    <mergeCell ref="O86:Q86"/>
    <mergeCell ref="C87:D87"/>
    <mergeCell ref="E87:F87"/>
    <mergeCell ref="G87:H87"/>
    <mergeCell ref="I87:J87"/>
    <mergeCell ref="K87:L87"/>
    <mergeCell ref="M87:N87"/>
    <mergeCell ref="O87:Q87"/>
    <mergeCell ref="C88:D88"/>
    <mergeCell ref="E88:F88"/>
    <mergeCell ref="G88:H88"/>
    <mergeCell ref="I88:J88"/>
    <mergeCell ref="K88:L88"/>
    <mergeCell ref="M88:N88"/>
    <mergeCell ref="O88:Q88"/>
    <mergeCell ref="C89:D89"/>
    <mergeCell ref="E89:F89"/>
    <mergeCell ref="G89:H89"/>
    <mergeCell ref="I89:J89"/>
    <mergeCell ref="K89:L89"/>
    <mergeCell ref="M89:N89"/>
    <mergeCell ref="O89:Q89"/>
    <mergeCell ref="C90:D90"/>
    <mergeCell ref="E90:F90"/>
    <mergeCell ref="G90:H90"/>
    <mergeCell ref="I90:J90"/>
    <mergeCell ref="K90:L90"/>
    <mergeCell ref="M90:N90"/>
    <mergeCell ref="O90:Q90"/>
    <mergeCell ref="C91:D91"/>
    <mergeCell ref="E91:F91"/>
    <mergeCell ref="G91:H91"/>
    <mergeCell ref="I91:J91"/>
    <mergeCell ref="K91:L91"/>
    <mergeCell ref="M91:N91"/>
    <mergeCell ref="O91:Q91"/>
    <mergeCell ref="C92:D92"/>
    <mergeCell ref="E92:F92"/>
    <mergeCell ref="G92:H92"/>
    <mergeCell ref="I92:J92"/>
    <mergeCell ref="K92:L92"/>
    <mergeCell ref="M92:N92"/>
    <mergeCell ref="O92:Q92"/>
    <mergeCell ref="C93:D93"/>
    <mergeCell ref="E93:F93"/>
    <mergeCell ref="G93:H93"/>
    <mergeCell ref="I93:J93"/>
    <mergeCell ref="K93:L93"/>
    <mergeCell ref="M93:N93"/>
    <mergeCell ref="O93:Q93"/>
    <mergeCell ref="C94:D94"/>
    <mergeCell ref="E94:F94"/>
    <mergeCell ref="G94:H94"/>
    <mergeCell ref="I94:J94"/>
    <mergeCell ref="K94:L94"/>
    <mergeCell ref="M94:N94"/>
    <mergeCell ref="O94:Q9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9.88"/>
    <col customWidth="1" min="2" max="22" width="7.38"/>
    <col customWidth="1" min="23" max="24" width="10.25"/>
    <col customWidth="1" min="25" max="26" width="7.38"/>
  </cols>
  <sheetData>
    <row r="2">
      <c r="A2" s="349" t="s">
        <v>3004</v>
      </c>
      <c r="B2" s="256" t="s">
        <v>1193</v>
      </c>
      <c r="C2" s="71"/>
      <c r="D2" s="71"/>
      <c r="E2" s="71"/>
      <c r="F2" s="71"/>
      <c r="G2" s="71"/>
      <c r="H2" s="72"/>
      <c r="I2" s="256" t="s">
        <v>1316</v>
      </c>
      <c r="J2" s="71"/>
      <c r="K2" s="71"/>
      <c r="L2" s="71"/>
      <c r="M2" s="71"/>
      <c r="N2" s="71"/>
      <c r="O2" s="72"/>
      <c r="P2" s="256" t="s">
        <v>3005</v>
      </c>
      <c r="Q2" s="71"/>
      <c r="R2" s="72"/>
      <c r="S2" s="256" t="s">
        <v>165</v>
      </c>
      <c r="T2" s="71"/>
      <c r="U2" s="71"/>
      <c r="V2" s="256" t="s">
        <v>7</v>
      </c>
      <c r="W2" s="71"/>
      <c r="X2" s="71"/>
    </row>
    <row r="3">
      <c r="A3" s="350">
        <v>0.0</v>
      </c>
      <c r="B3" s="259" t="s">
        <v>1204</v>
      </c>
      <c r="C3" s="72"/>
      <c r="D3" s="259" t="s">
        <v>7</v>
      </c>
      <c r="E3" s="72"/>
      <c r="F3" s="259" t="s">
        <v>76</v>
      </c>
      <c r="G3" s="72"/>
      <c r="H3" s="260" t="s">
        <v>1206</v>
      </c>
      <c r="I3" s="259" t="s">
        <v>1324</v>
      </c>
      <c r="J3" s="72"/>
      <c r="K3" s="259" t="s">
        <v>7</v>
      </c>
      <c r="L3" s="72"/>
      <c r="M3" s="259" t="s">
        <v>76</v>
      </c>
      <c r="N3" s="72"/>
      <c r="O3" s="260" t="s">
        <v>1206</v>
      </c>
      <c r="P3" s="260" t="s">
        <v>3006</v>
      </c>
      <c r="Q3" s="259" t="s">
        <v>3007</v>
      </c>
      <c r="R3" s="72"/>
      <c r="S3" s="260" t="s">
        <v>3008</v>
      </c>
      <c r="T3" s="260" t="s">
        <v>3009</v>
      </c>
      <c r="U3" s="260" t="s">
        <v>3010</v>
      </c>
      <c r="V3" s="260" t="s">
        <v>3008</v>
      </c>
      <c r="W3" s="260" t="s">
        <v>3009</v>
      </c>
      <c r="X3" s="260" t="s">
        <v>3010</v>
      </c>
    </row>
    <row r="4">
      <c r="A4" s="350">
        <v>0.05</v>
      </c>
      <c r="B4" s="261" t="s">
        <v>0</v>
      </c>
      <c r="C4" s="72"/>
      <c r="D4" s="262">
        <f>SUMIFS('ADMINISTRACIÓN'!$U$13:$U$2004,'ADMINISTRACIÓN'!$S$13:$S$2004,B4,'ADMINISTRACIÓN'!$E$13:$E$2004,$D$3)</f>
        <v>6774800</v>
      </c>
      <c r="E4" s="72"/>
      <c r="F4" s="262">
        <f>SUMIFS('ADMINISTRACIÓN'!$U$13:$U$2004,'ADMINISTRACIÓN'!$S$13:$S$2004,B4,'ADMINISTRACIÓN'!$E$13:$E$2004,$F$3)</f>
        <v>3684865</v>
      </c>
      <c r="G4" s="72"/>
      <c r="H4" s="263">
        <f t="shared" ref="H4:H12" si="1">COUNTIF($S$13:$S$2003,B4)</f>
        <v>0</v>
      </c>
      <c r="I4" s="261" t="s">
        <v>1330</v>
      </c>
      <c r="J4" s="72"/>
      <c r="K4" s="262">
        <f>SUMIFS('ADMINISTRACIÓN'!$U$13:$U$2004,'ADMINISTRACIÓN'!$H$13:$H$2004,I4,'ADMINISTRACIÓN'!$E$13:$E$2004,$K$3)</f>
        <v>0</v>
      </c>
      <c r="L4" s="72"/>
      <c r="M4" s="262">
        <f>SUMIFS('ADMINISTRACIÓN'!$U$13:$U$2004,'ADMINISTRACIÓN'!$H$13:$H$2004,I4,'ADMINISTRACIÓN'!$E$13:$E$2004,$M$3)</f>
        <v>0</v>
      </c>
      <c r="N4" s="72"/>
      <c r="O4" s="263">
        <f>COUNTIF('ADMINISTRACIÓN'!$H$13:$H$2004,I4)</f>
        <v>0</v>
      </c>
      <c r="P4" s="263">
        <v>1.0</v>
      </c>
      <c r="Q4" s="227">
        <v>60000.0</v>
      </c>
      <c r="R4" s="72"/>
      <c r="S4" s="351" t="s">
        <v>69</v>
      </c>
      <c r="T4" s="352">
        <v>0.0</v>
      </c>
      <c r="U4" s="353">
        <f>T4</f>
        <v>0</v>
      </c>
      <c r="V4" s="351" t="s">
        <v>69</v>
      </c>
      <c r="W4" s="354">
        <v>0.0</v>
      </c>
      <c r="X4" s="355">
        <f>W4</f>
        <v>0</v>
      </c>
    </row>
    <row r="5">
      <c r="A5" s="350">
        <v>0.1</v>
      </c>
      <c r="B5" s="261" t="s">
        <v>14</v>
      </c>
      <c r="C5" s="72"/>
      <c r="D5" s="262">
        <f>SUMIFS('ADMINISTRACIÓN'!$U$13:$U$2004,'ADMINISTRACIÓN'!$S$13:$S$2004,B5,'ADMINISTRACIÓN'!$E$13:$E$2004,$D$3)</f>
        <v>0</v>
      </c>
      <c r="E5" s="72"/>
      <c r="F5" s="262">
        <f>SUMIFS('ADMINISTRACIÓN'!$U$13:$U$2004,'ADMINISTRACIÓN'!$S$13:$S$2004,B5,'ADMINISTRACIÓN'!$E$13:$E$2004,$F$3)</f>
        <v>88825</v>
      </c>
      <c r="G5" s="72"/>
      <c r="H5" s="263">
        <f t="shared" si="1"/>
        <v>0</v>
      </c>
      <c r="I5" s="261" t="s">
        <v>174</v>
      </c>
      <c r="J5" s="72"/>
      <c r="K5" s="262">
        <f>SUMIFS('ADMINISTRACIÓN'!$U$13:$U$2004,'ADMINISTRACIÓN'!$H$13:$H$2004,I5,'ADMINISTRACIÓN'!$E$13:$E$2004,$K$3)</f>
        <v>10629500</v>
      </c>
      <c r="L5" s="72"/>
      <c r="M5" s="262">
        <f>SUMIFS('ADMINISTRACIÓN'!$U$13:$U$2004,'ADMINISTRACIÓN'!$H$13:$H$2004,I5,'ADMINISTRACIÓN'!$E$13:$E$2004,$M$3)</f>
        <v>75000</v>
      </c>
      <c r="N5" s="72"/>
      <c r="O5" s="263">
        <f>COUNTIF('ADMINISTRACIÓN'!$H$13:$H$2004,I5)</f>
        <v>424</v>
      </c>
      <c r="P5" s="263">
        <v>2.0</v>
      </c>
      <c r="Q5" s="227">
        <v>85000.0</v>
      </c>
      <c r="R5" s="72"/>
      <c r="S5" s="351" t="s">
        <v>70</v>
      </c>
      <c r="T5" s="352">
        <v>0.0</v>
      </c>
      <c r="U5" s="353">
        <f t="shared" ref="U5:U15" si="2">T5-T4</f>
        <v>0</v>
      </c>
      <c r="V5" s="351" t="s">
        <v>70</v>
      </c>
      <c r="W5" s="354">
        <v>0.0</v>
      </c>
      <c r="X5" s="355">
        <f t="shared" ref="X5:X15" si="3">W5-W4</f>
        <v>0</v>
      </c>
    </row>
    <row r="6">
      <c r="A6" s="350">
        <v>0.15</v>
      </c>
      <c r="B6" s="261" t="s">
        <v>1234</v>
      </c>
      <c r="C6" s="72"/>
      <c r="D6" s="262">
        <f>SUMIFS('ADMINISTRACIÓN'!$U$13:$U$2004,'ADMINISTRACIÓN'!$S$13:$S$2004,B6,'ADMINISTRACIÓN'!$E$13:$E$2004,$D$3)</f>
        <v>0</v>
      </c>
      <c r="E6" s="72"/>
      <c r="F6" s="262">
        <f>SUMIFS('ADMINISTRACIÓN'!$U$13:$U$2004,'ADMINISTRACIÓN'!$S$13:$S$2004,B6,'ADMINISTRACIÓN'!$E$13:$E$2004,$F$3)</f>
        <v>100000</v>
      </c>
      <c r="G6" s="72"/>
      <c r="H6" s="263">
        <f t="shared" si="1"/>
        <v>0</v>
      </c>
      <c r="I6" s="261" t="s">
        <v>1348</v>
      </c>
      <c r="J6" s="72"/>
      <c r="K6" s="262">
        <f>SUMIFS('ADMINISTRACIÓN'!$U$13:$U$2004,'ADMINISTRACIÓN'!$H$13:$H$2004,I6,'ADMINISTRACIÓN'!$E$13:$E$2004,$K$3)</f>
        <v>0</v>
      </c>
      <c r="L6" s="72"/>
      <c r="M6" s="262">
        <f>SUMIFS('ADMINISTRACIÓN'!$U$13:$U$2004,'ADMINISTRACIÓN'!$H$13:$H$2004,I6,'ADMINISTRACIÓN'!$E$13:$E$2004,$M$3)</f>
        <v>0</v>
      </c>
      <c r="N6" s="72"/>
      <c r="O6" s="263">
        <f>COUNTIF('ADMINISTRACIÓN'!$H$13:$H$2004,I6)</f>
        <v>0</v>
      </c>
      <c r="P6" s="263">
        <v>3.0</v>
      </c>
      <c r="Q6" s="227">
        <v>110000.0</v>
      </c>
      <c r="R6" s="72"/>
      <c r="S6" s="351" t="s">
        <v>73</v>
      </c>
      <c r="T6" s="352">
        <v>6.0</v>
      </c>
      <c r="U6" s="353">
        <f t="shared" si="2"/>
        <v>6</v>
      </c>
      <c r="V6" s="351" t="s">
        <v>73</v>
      </c>
      <c r="W6" s="354">
        <v>1200000.0</v>
      </c>
      <c r="X6" s="355">
        <f t="shared" si="3"/>
        <v>1200000</v>
      </c>
    </row>
    <row r="7">
      <c r="A7" s="350">
        <v>0.2</v>
      </c>
      <c r="B7" s="261" t="s">
        <v>98</v>
      </c>
      <c r="C7" s="72"/>
      <c r="D7" s="262">
        <f>SUMIFS('ADMINISTRACIÓN'!$U$13:$U$2004,'ADMINISTRACIÓN'!$S$13:$S$2004,B7,'ADMINISTRACIÓN'!$E$13:$E$2004,$D$3)</f>
        <v>8105500</v>
      </c>
      <c r="E7" s="72"/>
      <c r="F7" s="262">
        <f>SUMIFS('ADMINISTRACIÓN'!$U$13:$U$2004,'ADMINISTRACIÓN'!$S$13:$S$2004,B7,'ADMINISTRACIÓN'!$E$13:$E$2004,$F$3)</f>
        <v>4147367</v>
      </c>
      <c r="G7" s="72"/>
      <c r="H7" s="263">
        <f t="shared" si="1"/>
        <v>0</v>
      </c>
      <c r="I7" s="261" t="s">
        <v>77</v>
      </c>
      <c r="J7" s="72"/>
      <c r="K7" s="262">
        <f>SUMIFS('ADMINISTRACIÓN'!$U$13:$U$2004,'ADMINISTRACIÓN'!$H$13:$H$2004,I7,'ADMINISTRACIÓN'!$E$13:$E$2004,$K$3)</f>
        <v>859000</v>
      </c>
      <c r="L7" s="72"/>
      <c r="M7" s="262">
        <f>SUMIFS('ADMINISTRACIÓN'!$U$13:$U$2004,'ADMINISTRACIÓN'!$H$13:$H$2004,I7,'ADMINISTRACIÓN'!$E$13:$E$2004,$M$3)</f>
        <v>6714900</v>
      </c>
      <c r="N7" s="72"/>
      <c r="O7" s="263">
        <f>COUNTIF('ADMINISTRACIÓN'!$H$13:$H$2004,I7)</f>
        <v>109</v>
      </c>
      <c r="P7" s="263">
        <v>4.0</v>
      </c>
      <c r="Q7" s="227">
        <v>120000.0</v>
      </c>
      <c r="R7" s="72"/>
      <c r="S7" s="351" t="s">
        <v>74</v>
      </c>
      <c r="T7" s="352">
        <v>55.0</v>
      </c>
      <c r="U7" s="353">
        <f t="shared" si="2"/>
        <v>49</v>
      </c>
      <c r="V7" s="351" t="s">
        <v>74</v>
      </c>
      <c r="W7" s="354">
        <v>2500000.0</v>
      </c>
      <c r="X7" s="355">
        <f t="shared" si="3"/>
        <v>1300000</v>
      </c>
    </row>
    <row r="8">
      <c r="A8" s="350">
        <v>0.25</v>
      </c>
      <c r="B8" s="261" t="s">
        <v>23</v>
      </c>
      <c r="C8" s="72"/>
      <c r="D8" s="262">
        <f>SUMIFS('ADMINISTRACIÓN'!$U$13:$U$2004,'ADMINISTRACIÓN'!$S$13:$S$2004,B8,'ADMINISTRACIÓN'!$E$13:$E$2004,$D$3)</f>
        <v>790517</v>
      </c>
      <c r="E8" s="72"/>
      <c r="F8" s="262">
        <f>SUMIFS('ADMINISTRACIÓN'!$U$13:$U$2004,'ADMINISTRACIÓN'!$S$13:$S$2004,B8,'ADMINISTRACIÓN'!$E$13:$E$2004,$F$3)</f>
        <v>1660925</v>
      </c>
      <c r="G8" s="72"/>
      <c r="H8" s="263">
        <f t="shared" si="1"/>
        <v>0</v>
      </c>
      <c r="I8" s="261" t="s">
        <v>26</v>
      </c>
      <c r="J8" s="72"/>
      <c r="K8" s="262">
        <f>SUMIFS('ADMINISTRACIÓN'!$U$13:$U$2004,'ADMINISTRACIÓN'!$H$13:$H$2004,I8,'ADMINISTRACIÓN'!$E$13:$E$2004,$K$3)</f>
        <v>115000</v>
      </c>
      <c r="L8" s="72"/>
      <c r="M8" s="262">
        <f>SUMIFS('ADMINISTRACIÓN'!$U$13:$U$2004,'ADMINISTRACIÓN'!$H$13:$H$2004,I8,'ADMINISTRACIÓN'!$E$13:$E$2004,$M$3)</f>
        <v>11260000</v>
      </c>
      <c r="N8" s="72"/>
      <c r="O8" s="263">
        <f>COUNTIF('ADMINISTRACIÓN'!$H$13:$H$2004,I8)</f>
        <v>11</v>
      </c>
      <c r="P8" s="263">
        <v>5.0</v>
      </c>
      <c r="Q8" s="227">
        <v>150000.0</v>
      </c>
      <c r="R8" s="72"/>
      <c r="S8" s="351" t="s">
        <v>80</v>
      </c>
      <c r="T8" s="352">
        <v>86.0</v>
      </c>
      <c r="U8" s="353">
        <f t="shared" si="2"/>
        <v>31</v>
      </c>
      <c r="V8" s="351" t="s">
        <v>80</v>
      </c>
      <c r="W8" s="354">
        <v>3800000.0</v>
      </c>
      <c r="X8" s="355">
        <f t="shared" si="3"/>
        <v>1300000</v>
      </c>
    </row>
    <row r="9">
      <c r="A9" s="350">
        <v>0.3</v>
      </c>
      <c r="B9" s="261" t="s">
        <v>457</v>
      </c>
      <c r="C9" s="72"/>
      <c r="D9" s="262">
        <f>SUMIFS('ADMINISTRACIÓN'!$U$13:$U$2004,'ADMINISTRACIÓN'!$S$13:$S$2004,B9,'ADMINISTRACIÓN'!$E$13:$E$2004,$D$3)</f>
        <v>2872500</v>
      </c>
      <c r="E9" s="72"/>
      <c r="F9" s="262">
        <f>SUMIFS('ADMINISTRACIÓN'!$U$13:$U$2004,'ADMINISTRACIÓN'!$S$13:$S$2004,B9,'ADMINISTRACIÓN'!$E$13:$E$2004,$F$3)</f>
        <v>1227050</v>
      </c>
      <c r="G9" s="72"/>
      <c r="H9" s="263">
        <f t="shared" si="1"/>
        <v>0</v>
      </c>
      <c r="I9" s="261" t="s">
        <v>382</v>
      </c>
      <c r="J9" s="72"/>
      <c r="K9" s="262">
        <f>SUMIFS('ADMINISTRACIÓN'!$U$13:$U$2004,'ADMINISTRACIÓN'!$H$13:$H$2004,I9,'ADMINISTRACIÓN'!$E$13:$E$2004,$K$3)</f>
        <v>205000</v>
      </c>
      <c r="L9" s="72"/>
      <c r="M9" s="262">
        <f>SUMIFS('ADMINISTRACIÓN'!$U$13:$U$2004,'ADMINISTRACIÓN'!$H$13:$H$2004,I9,'ADMINISTRACIÓN'!$E$13:$E$2004,$M$3)</f>
        <v>59637</v>
      </c>
      <c r="N9" s="72"/>
      <c r="O9" s="263">
        <f>COUNTIF('ADMINISTRACIÓN'!$H$13:$H$2004,I9)</f>
        <v>6</v>
      </c>
      <c r="P9" s="263">
        <v>6.0</v>
      </c>
      <c r="Q9" s="227">
        <v>150000.0</v>
      </c>
      <c r="R9" s="72"/>
      <c r="S9" s="351" t="s">
        <v>81</v>
      </c>
      <c r="T9" s="352">
        <v>112.0</v>
      </c>
      <c r="U9" s="353">
        <f t="shared" si="2"/>
        <v>26</v>
      </c>
      <c r="V9" s="351" t="s">
        <v>81</v>
      </c>
      <c r="W9" s="354">
        <v>5600000.0</v>
      </c>
      <c r="X9" s="355">
        <f t="shared" si="3"/>
        <v>1800000</v>
      </c>
    </row>
    <row r="10">
      <c r="A10" s="350">
        <v>0.4</v>
      </c>
      <c r="B10" s="261" t="s">
        <v>1279</v>
      </c>
      <c r="C10" s="72"/>
      <c r="D10" s="262">
        <f>SUMIFS('ADMINISTRACIÓN'!$U$13:$U$2004,'ADMINISTRACIÓN'!$S$13:$S$2004,B10,'ADMINISTRACIÓN'!$E$13:$E$2004,$D$3)</f>
        <v>835000</v>
      </c>
      <c r="E10" s="72"/>
      <c r="F10" s="262">
        <f>SUMIFS('ADMINISTRACIÓN'!$U$13:$U$2004,'ADMINISTRACIÓN'!$S$13:$S$2004,B10,'ADMINISTRACIÓN'!$E$13:$E$2004,$F$3)</f>
        <v>542000</v>
      </c>
      <c r="G10" s="72"/>
      <c r="H10" s="263">
        <f t="shared" si="1"/>
        <v>0</v>
      </c>
      <c r="I10" s="261" t="s">
        <v>63</v>
      </c>
      <c r="J10" s="72"/>
      <c r="K10" s="262">
        <f>SUMIFS('ADMINISTRACIÓN'!$U$13:$U$2004,'ADMINISTRACIÓN'!$H$13:$H$2004,I10,'ADMINISTRACIÓN'!$E$13:$E$2004,$K$3)</f>
        <v>6115800</v>
      </c>
      <c r="L10" s="72"/>
      <c r="M10" s="262">
        <f>SUMIFS('ADMINISTRACIÓN'!$U$13:$U$2004,'ADMINISTRACIÓN'!$H$13:$H$2004,I10,'ADMINISTRACIÓN'!$E$13:$E$2004,$M$3)</f>
        <v>0</v>
      </c>
      <c r="N10" s="72"/>
      <c r="O10" s="263">
        <f>COUNTIF('ADMINISTRACIÓN'!$H$13:$H$2004,I10)</f>
        <v>76</v>
      </c>
      <c r="P10" s="263">
        <v>7.0</v>
      </c>
      <c r="Q10" s="227">
        <v>210000.0</v>
      </c>
      <c r="R10" s="72"/>
      <c r="S10" s="351" t="s">
        <v>84</v>
      </c>
      <c r="T10" s="352">
        <v>127.0</v>
      </c>
      <c r="U10" s="353">
        <f t="shared" si="2"/>
        <v>15</v>
      </c>
      <c r="V10" s="351" t="s">
        <v>84</v>
      </c>
      <c r="W10" s="354">
        <v>6200000.0</v>
      </c>
      <c r="X10" s="355">
        <f t="shared" si="3"/>
        <v>600000</v>
      </c>
    </row>
    <row r="11">
      <c r="A11" s="350">
        <v>0.5</v>
      </c>
      <c r="B11" s="261" t="s">
        <v>1175</v>
      </c>
      <c r="C11" s="72"/>
      <c r="D11" s="262">
        <f>SUMIFS('ADMINISTRACIÓN'!$U$13:$U$2004,'ADMINISTRACIÓN'!$S$13:$S$2004,B11,'ADMINISTRACIÓN'!$E$13:$E$2004,$D$3)</f>
        <v>1518941</v>
      </c>
      <c r="E11" s="72"/>
      <c r="F11" s="262">
        <f>SUMIFS('ADMINISTRACIÓN'!$U$13:$U$2004,'ADMINISTRACIÓN'!$S$13:$S$2004,B11,'ADMINISTRACIÓN'!$E$13:$E$2004,$F$3)</f>
        <v>16416451</v>
      </c>
      <c r="G11" s="72"/>
      <c r="H11" s="263">
        <f t="shared" si="1"/>
        <v>0</v>
      </c>
      <c r="I11" s="261" t="s">
        <v>1402</v>
      </c>
      <c r="J11" s="72"/>
      <c r="K11" s="262">
        <f>SUMIFS('ADMINISTRACIÓN'!$U$13:$U$2004,'ADMINISTRACIÓN'!$H$13:$H$2004,I11,'ADMINISTRACIÓN'!$E$13:$E$2004,$K$3)</f>
        <v>0</v>
      </c>
      <c r="L11" s="72"/>
      <c r="M11" s="262">
        <f>SUMIFS('ADMINISTRACIÓN'!$U$13:$U$2004,'ADMINISTRACIÓN'!$H$13:$H$2004,I11,'ADMINISTRACIÓN'!$E$13:$E$2004,$M$3)</f>
        <v>0</v>
      </c>
      <c r="N11" s="72"/>
      <c r="O11" s="263">
        <f>COUNTIF('ADMINISTRACIÓN'!$H$13:$H$2004,I11)</f>
        <v>0</v>
      </c>
      <c r="P11" s="263">
        <v>8.0</v>
      </c>
      <c r="Q11" s="227">
        <v>240000.0</v>
      </c>
      <c r="R11" s="72"/>
      <c r="S11" s="351" t="s">
        <v>85</v>
      </c>
      <c r="T11" s="352">
        <v>151.0</v>
      </c>
      <c r="U11" s="353">
        <f t="shared" si="2"/>
        <v>24</v>
      </c>
      <c r="V11" s="351" t="s">
        <v>85</v>
      </c>
      <c r="W11" s="354">
        <v>7000000.0</v>
      </c>
      <c r="X11" s="355">
        <f t="shared" si="3"/>
        <v>800000</v>
      </c>
    </row>
    <row r="12">
      <c r="A12" s="350">
        <v>0.6</v>
      </c>
      <c r="B12" s="261" t="s">
        <v>1247</v>
      </c>
      <c r="C12" s="72"/>
      <c r="D12" s="262">
        <f>SUMIFS('ADMINISTRACIÓN'!$U$13:$U$2004,'ADMINISTRACIÓN'!$S$13:$S$2004,B12,'ADMINISTRACIÓN'!$E$13:$E$2004,$D$3)</f>
        <v>0</v>
      </c>
      <c r="E12" s="72"/>
      <c r="F12" s="262">
        <f>SUMIFS('ADMINISTRACIÓN'!$U$13:$U$2004,'ADMINISTRACIÓN'!$S$13:$S$2004,B12,'ADMINISTRACIÓN'!$E$13:$E$2004,$F$3)</f>
        <v>4977276</v>
      </c>
      <c r="G12" s="72"/>
      <c r="H12" s="263">
        <f t="shared" si="1"/>
        <v>0</v>
      </c>
      <c r="I12" s="261" t="s">
        <v>1412</v>
      </c>
      <c r="J12" s="72"/>
      <c r="K12" s="262">
        <f>SUMIFS('ADMINISTRACIÓN'!$U$13:$U$2004,'ADMINISTRACIÓN'!$H$13:$H$2004,I12,'ADMINISTRACIÓN'!$E$13:$E$2004,$K$3)</f>
        <v>0</v>
      </c>
      <c r="L12" s="72"/>
      <c r="M12" s="262">
        <f>SUMIFS('ADMINISTRACIÓN'!$U$13:$U$2004,'ADMINISTRACIÓN'!$H$13:$H$2004,I12,'ADMINISTRACIÓN'!$E$13:$E$2004,$M$3)</f>
        <v>0</v>
      </c>
      <c r="N12" s="72"/>
      <c r="O12" s="263">
        <f>COUNTIF('ADMINISTRACIÓN'!$H$13:$H$2004,I12)</f>
        <v>0</v>
      </c>
      <c r="P12" s="263">
        <v>9.0</v>
      </c>
      <c r="Q12" s="227">
        <v>280000.0</v>
      </c>
      <c r="R12" s="72"/>
      <c r="S12" s="351" t="s">
        <v>89</v>
      </c>
      <c r="T12" s="352">
        <v>172.0</v>
      </c>
      <c r="U12" s="353">
        <f t="shared" si="2"/>
        <v>21</v>
      </c>
      <c r="V12" s="351" t="s">
        <v>89</v>
      </c>
      <c r="W12" s="354">
        <v>8400000.0</v>
      </c>
      <c r="X12" s="355">
        <f t="shared" si="3"/>
        <v>1400000</v>
      </c>
    </row>
    <row r="13">
      <c r="A13" s="350">
        <v>0.7</v>
      </c>
      <c r="I13" s="261" t="s">
        <v>1354</v>
      </c>
      <c r="J13" s="72"/>
      <c r="K13" s="262">
        <f>SUMIFS('ADMINISTRACIÓN'!$U$13:$U$2004,'ADMINISTRACIÓN'!$H$13:$H$2004,I13,'ADMINISTRACIÓN'!$E$13:$E$2004,$K$3)</f>
        <v>0</v>
      </c>
      <c r="L13" s="72"/>
      <c r="M13" s="262">
        <f>SUMIFS('ADMINISTRACIÓN'!$U$13:$U$2004,'ADMINISTRACIÓN'!$H$13:$H$2004,I13,'ADMINISTRACIÓN'!$E$13:$E$2004,$M$3)</f>
        <v>260000</v>
      </c>
      <c r="N13" s="72"/>
      <c r="O13" s="263">
        <f>COUNTIF('ADMINISTRACIÓN'!$H$13:$H$2004,I13)</f>
        <v>10</v>
      </c>
      <c r="P13" s="263">
        <v>10.0</v>
      </c>
      <c r="Q13" s="227">
        <v>280000.0</v>
      </c>
      <c r="R13" s="72"/>
      <c r="S13" s="351" t="s">
        <v>90</v>
      </c>
      <c r="T13" s="352">
        <v>188.0</v>
      </c>
      <c r="U13" s="353">
        <f t="shared" si="2"/>
        <v>16</v>
      </c>
      <c r="V13" s="351" t="s">
        <v>90</v>
      </c>
      <c r="W13" s="354">
        <v>8700000.0</v>
      </c>
      <c r="X13" s="355">
        <f t="shared" si="3"/>
        <v>300000</v>
      </c>
    </row>
    <row r="14">
      <c r="A14" s="350">
        <v>0.75</v>
      </c>
      <c r="I14" s="261" t="s">
        <v>31</v>
      </c>
      <c r="J14" s="72"/>
      <c r="K14" s="262">
        <f>SUMIFS('ADMINISTRACIÓN'!$U$13:$U$2004,'ADMINISTRACIÓN'!$H$13:$H$2004,I14,'ADMINISTRACIÓN'!$E$13:$E$2004,$K$3)</f>
        <v>0</v>
      </c>
      <c r="L14" s="72"/>
      <c r="M14" s="262">
        <f>SUMIFS('ADMINISTRACIÓN'!$U$13:$U$2004,'ADMINISTRACIÓN'!$H$13:$H$2004,I14,'ADMINISTRACIÓN'!$E$13:$E$2004,$M$3)</f>
        <v>60000</v>
      </c>
      <c r="N14" s="72"/>
      <c r="O14" s="263">
        <f>COUNTIF('ADMINISTRACIÓN'!$H$13:$H$2004,I14)</f>
        <v>1</v>
      </c>
      <c r="P14" s="263">
        <v>11.0</v>
      </c>
      <c r="Q14" s="227">
        <v>320000.0</v>
      </c>
      <c r="R14" s="72"/>
      <c r="S14" s="351" t="s">
        <v>93</v>
      </c>
      <c r="T14" s="352">
        <v>190.0</v>
      </c>
      <c r="U14" s="353">
        <f t="shared" si="2"/>
        <v>2</v>
      </c>
      <c r="V14" s="351" t="s">
        <v>93</v>
      </c>
      <c r="W14" s="354">
        <v>6800000.0</v>
      </c>
      <c r="X14" s="355">
        <f t="shared" si="3"/>
        <v>-1900000</v>
      </c>
    </row>
    <row r="15">
      <c r="A15" s="350">
        <v>0.8</v>
      </c>
      <c r="B15" s="256" t="s">
        <v>3011</v>
      </c>
      <c r="C15" s="71"/>
      <c r="D15" s="71"/>
      <c r="E15" s="71"/>
      <c r="F15" s="71"/>
      <c r="G15" s="71"/>
      <c r="H15" s="72"/>
      <c r="I15" s="261" t="s">
        <v>842</v>
      </c>
      <c r="J15" s="72"/>
      <c r="K15" s="262">
        <f>SUMIFS('ADMINISTRACIÓN'!$U$13:$U$2004,'ADMINISTRACIÓN'!$H$13:$H$2004,I15,'ADMINISTRACIÓN'!$E$13:$E$2004,$K$3)</f>
        <v>125000</v>
      </c>
      <c r="L15" s="72"/>
      <c r="M15" s="262">
        <f>SUMIFS('ADMINISTRACIÓN'!$U$13:$U$2004,'ADMINISTRACIÓN'!$H$13:$H$2004,I15,'ADMINISTRACIÓN'!$E$13:$E$2004,$M$3)</f>
        <v>355450</v>
      </c>
      <c r="N15" s="72"/>
      <c r="O15" s="263">
        <f>COUNTIF('ADMINISTRACIÓN'!$H$13:$H$2004,I15)</f>
        <v>13</v>
      </c>
      <c r="P15" s="263">
        <v>12.0</v>
      </c>
      <c r="Q15" s="227">
        <v>320000.0</v>
      </c>
      <c r="R15" s="72"/>
      <c r="S15" s="351" t="s">
        <v>94</v>
      </c>
      <c r="T15" s="352">
        <v>165.0</v>
      </c>
      <c r="U15" s="353">
        <f t="shared" si="2"/>
        <v>-25</v>
      </c>
      <c r="V15" s="351" t="s">
        <v>94</v>
      </c>
      <c r="W15" s="354">
        <v>4500000.0</v>
      </c>
      <c r="X15" s="355">
        <f t="shared" si="3"/>
        <v>-2300000</v>
      </c>
    </row>
    <row r="16">
      <c r="A16" s="350">
        <v>0.9</v>
      </c>
      <c r="B16" s="259" t="s">
        <v>3012</v>
      </c>
      <c r="C16" s="72"/>
      <c r="D16" s="259" t="s">
        <v>3013</v>
      </c>
      <c r="E16" s="72"/>
      <c r="F16" s="259" t="s">
        <v>487</v>
      </c>
      <c r="G16" s="72"/>
      <c r="H16" s="260" t="s">
        <v>174</v>
      </c>
      <c r="I16" s="261" t="s">
        <v>27</v>
      </c>
      <c r="J16" s="72"/>
      <c r="K16" s="262">
        <f>SUMIFS('ADMINISTRACIÓN'!$U$13:$U$2004,'ADMINISTRACIÓN'!$H$13:$H$2004,I16,'ADMINISTRACIÓN'!$E$13:$E$2004,$K$3)</f>
        <v>0</v>
      </c>
      <c r="L16" s="72"/>
      <c r="M16" s="262">
        <f>SUMIFS('ADMINISTRACIÓN'!$U$13:$U$2004,'ADMINISTRACIÓN'!$H$13:$H$2004,I16,'ADMINISTRACIÓN'!$E$13:$E$2004,$M$3)</f>
        <v>686455</v>
      </c>
      <c r="N16" s="72"/>
      <c r="O16" s="263">
        <f>COUNTIF('ADMINISTRACIÓN'!$H$13:$H$2004,I16)</f>
        <v>2</v>
      </c>
      <c r="P16" s="263">
        <v>0.0</v>
      </c>
      <c r="Q16" s="227">
        <v>0.0</v>
      </c>
      <c r="R16" s="72"/>
      <c r="S16" s="356" t="s">
        <v>3014</v>
      </c>
      <c r="T16" s="71"/>
      <c r="U16" s="72"/>
      <c r="V16" s="356" t="s">
        <v>3015</v>
      </c>
      <c r="W16" s="71"/>
      <c r="X16" s="72"/>
      <c r="Y16" s="356" t="s">
        <v>3016</v>
      </c>
      <c r="Z16" s="72"/>
    </row>
    <row r="17">
      <c r="A17" s="350">
        <v>1.0</v>
      </c>
      <c r="B17" s="357" t="s">
        <v>612</v>
      </c>
      <c r="C17" s="72"/>
      <c r="D17" s="208" t="s">
        <v>702</v>
      </c>
      <c r="E17" s="72"/>
      <c r="H17" s="264">
        <v>20000.0</v>
      </c>
      <c r="I17" s="261" t="s">
        <v>28</v>
      </c>
      <c r="J17" s="72"/>
      <c r="K17" s="262">
        <f>SUMIFS('ADMINISTRACIÓN'!$U$13:$U$2004,'ADMINISTRACIÓN'!$H$13:$H$2004,I17,'ADMINISTRACIÓN'!$E$13:$E$2004,$K$3)</f>
        <v>0</v>
      </c>
      <c r="L17" s="72"/>
      <c r="M17" s="262">
        <f>SUMIFS('ADMINISTRACIÓN'!$U$13:$U$2004,'ADMINISTRACIÓN'!$H$13:$H$2004,I17,'ADMINISTRACIÓN'!$E$13:$E$2004,$M$3)</f>
        <v>698749</v>
      </c>
      <c r="N17" s="72"/>
      <c r="O17" s="263">
        <f>COUNTIF('ADMINISTRACIÓN'!$H$13:$H$2004,I17)</f>
        <v>7</v>
      </c>
      <c r="S17" s="358">
        <f>(T9-T8)/T8</f>
        <v>0.3023255814</v>
      </c>
      <c r="T17" s="71"/>
      <c r="U17" s="72"/>
      <c r="V17" s="358">
        <f>(W9-W8)/W8</f>
        <v>0.4736842105</v>
      </c>
      <c r="W17" s="71"/>
      <c r="X17" s="72"/>
      <c r="Y17" s="359">
        <f>(S17+V17)/2</f>
        <v>0.388004896</v>
      </c>
      <c r="Z17" s="72"/>
    </row>
    <row r="18">
      <c r="A18" s="360" t="s">
        <v>3008</v>
      </c>
      <c r="B18" s="357" t="s">
        <v>593</v>
      </c>
      <c r="C18" s="72"/>
      <c r="D18" s="208" t="s">
        <v>649</v>
      </c>
      <c r="E18" s="72"/>
      <c r="H18" s="264">
        <v>20000.0</v>
      </c>
      <c r="I18" s="261" t="s">
        <v>29</v>
      </c>
      <c r="J18" s="72"/>
      <c r="K18" s="262">
        <f>SUMIFS('ADMINISTRACIÓN'!$U$13:$U$2004,'ADMINISTRACIÓN'!$H$13:$H$2004,I18,'ADMINISTRACIÓN'!$E$13:$E$2004,$K$3)</f>
        <v>0</v>
      </c>
      <c r="L18" s="72"/>
      <c r="M18" s="262">
        <f>SUMIFS('ADMINISTRACIÓN'!$U$13:$U$2004,'ADMINISTRACIÓN'!$H$13:$H$2004,I18,'ADMINISTRACIÓN'!$E$13:$E$2004,$M$3)</f>
        <v>31000</v>
      </c>
      <c r="N18" s="72"/>
      <c r="O18" s="263">
        <f>COUNTIF('ADMINISTRACIÓN'!$H$13:$H$2004,I18)</f>
        <v>2</v>
      </c>
    </row>
    <row r="19">
      <c r="A19" s="351" t="s">
        <v>69</v>
      </c>
      <c r="B19" s="357" t="s">
        <v>742</v>
      </c>
      <c r="C19" s="72"/>
      <c r="D19" s="208" t="s">
        <v>1059</v>
      </c>
      <c r="E19" s="72"/>
      <c r="H19" s="264" t="s">
        <v>487</v>
      </c>
      <c r="I19" s="261" t="s">
        <v>30</v>
      </c>
      <c r="J19" s="72"/>
      <c r="K19" s="262">
        <f>SUMIFS('ADMINISTRACIÓN'!$U$13:$U$2004,'ADMINISTRACIÓN'!$H$13:$H$2004,I19,'ADMINISTRACIÓN'!$E$13:$E$2004,$K$3)</f>
        <v>0</v>
      </c>
      <c r="L19" s="72"/>
      <c r="M19" s="262">
        <f>SUMIFS('ADMINISTRACIÓN'!$U$13:$U$2004,'ADMINISTRACIÓN'!$H$13:$H$2004,I19,'ADMINISTRACIÓN'!$E$13:$E$2004,$M$3)</f>
        <v>1161150</v>
      </c>
      <c r="N19" s="72"/>
      <c r="O19" s="263">
        <f>COUNTIF('ADMINISTRACIÓN'!$H$13:$H$2004,I19)</f>
        <v>27</v>
      </c>
    </row>
    <row r="20">
      <c r="A20" s="351" t="s">
        <v>70</v>
      </c>
      <c r="B20" s="357" t="s">
        <v>639</v>
      </c>
      <c r="C20" s="72"/>
      <c r="D20" s="208" t="s">
        <v>1084</v>
      </c>
      <c r="E20" s="72"/>
      <c r="H20" s="264" t="s">
        <v>487</v>
      </c>
      <c r="I20" s="261" t="s">
        <v>1208</v>
      </c>
      <c r="J20" s="72"/>
      <c r="K20" s="262">
        <f>SUMIFS('ADMINISTRACIÓN'!$U$13:$U$2004,'ADMINISTRACIÓN'!$H$13:$H$2004,I20,'ADMINISTRACIÓN'!$E$13:$E$2004,$K$3)+SUMIFS('ADMINISTRACIÓN'!$U$13:$U$2004,'ADMINISTRACIÓN'!$H$13:$H$2004,I20,'ADMINISTRACIÓN'!$E$13:$E$2004,"CAPITAL")</f>
        <v>16203400</v>
      </c>
      <c r="L20" s="72"/>
      <c r="M20" s="262">
        <f>SUMIFS('ADMINISTRACIÓN'!$U$13:$U$2004,'ADMINISTRACIÓN'!$H$13:$H$2004,I20,'ADMINISTRACIÓN'!$E$13:$E$2004,$M$3)</f>
        <v>0</v>
      </c>
      <c r="N20" s="72"/>
      <c r="O20" s="263">
        <f>COUNTIF('ADMINISTRACIÓN'!$H$13:$H$2004,I20)</f>
        <v>55</v>
      </c>
    </row>
    <row r="21">
      <c r="A21" s="351" t="s">
        <v>73</v>
      </c>
      <c r="B21" s="357" t="s">
        <v>1845</v>
      </c>
      <c r="C21" s="72"/>
      <c r="D21" s="208" t="s">
        <v>1846</v>
      </c>
      <c r="E21" s="72"/>
      <c r="H21" s="264">
        <v>20000.0</v>
      </c>
      <c r="I21" s="261" t="s">
        <v>1198</v>
      </c>
      <c r="J21" s="72"/>
      <c r="K21" s="262">
        <f>SUMIFS('ADMINISTRACIÓN'!$U$13:$U$2004,'ADMINISTRACIÓN'!$H$13:$H$2004,I21,'ADMINISTRACIÓN'!$E$13:$E$2004,$K$3)</f>
        <v>0</v>
      </c>
      <c r="L21" s="72"/>
      <c r="M21" s="262">
        <f>SUMIFS('ADMINISTRACIÓN'!$U$13:$U$2004,'ADMINISTRACIÓN'!$H$13:$H$2004,I21,'ADMINISTRACIÓN'!$E$13:$E$2004,$M$3)+SUMIFS('ADMINISTRACIÓN'!$U$13:$U$2004,'ADMINISTRACIÓN'!$H$13:$H$2004,I21,'ADMINISTRACIÓN'!$E$13:$E$2004,"CAPITAL")</f>
        <v>1626000</v>
      </c>
      <c r="N21" s="72"/>
      <c r="O21" s="263">
        <f>COUNTIF('ADMINISTRACIÓN'!$H$13:$H$2004,I21)</f>
        <v>42</v>
      </c>
    </row>
    <row r="22">
      <c r="A22" s="351" t="s">
        <v>74</v>
      </c>
      <c r="B22" s="357" t="s">
        <v>610</v>
      </c>
      <c r="C22" s="72"/>
      <c r="D22" s="208"/>
      <c r="E22" s="72"/>
      <c r="H22" s="264">
        <v>25000.0</v>
      </c>
      <c r="I22" s="261" t="s">
        <v>1502</v>
      </c>
      <c r="J22" s="72"/>
      <c r="K22" s="262">
        <f>SUMIFS('ADMINISTRACIÓN'!$U$13:$U$2004,'ADMINISTRACIÓN'!$H$13:$H$2004,I22,'ADMINISTRACIÓN'!$E$13:$E$2004,$K$3)</f>
        <v>100</v>
      </c>
      <c r="L22" s="72"/>
      <c r="M22" s="262">
        <f>SUMIFS('ADMINISTRACIÓN'!$U$13:$U$2004,'ADMINISTRACIÓN'!$H$13:$H$2004,I22,'ADMINISTRACIÓN'!$E$13:$E$2004,$M$3)</f>
        <v>5500</v>
      </c>
      <c r="N22" s="72"/>
      <c r="O22" s="263">
        <f>COUNTIF('ADMINISTRACIÓN'!$H$13:$H$2004,I22)</f>
        <v>8</v>
      </c>
    </row>
    <row r="23">
      <c r="A23" s="351" t="s">
        <v>80</v>
      </c>
      <c r="B23" s="357" t="s">
        <v>641</v>
      </c>
      <c r="C23" s="72"/>
      <c r="D23" s="208" t="s">
        <v>3017</v>
      </c>
      <c r="E23" s="72"/>
      <c r="H23" s="264">
        <v>25000.0</v>
      </c>
      <c r="I23" s="261" t="s">
        <v>804</v>
      </c>
      <c r="J23" s="72"/>
      <c r="K23" s="262">
        <f>SUMIFS('ADMINISTRACIÓN'!$U$13:$U$2004,'ADMINISTRACIÓN'!$H$13:$H$2004,I23,'ADMINISTRACIÓN'!$E$13:$E$2004,$K$3)</f>
        <v>264000</v>
      </c>
      <c r="L23" s="72"/>
      <c r="M23" s="262">
        <f>SUMIFS('ADMINISTRACIÓN'!$U$13:$U$2004,'ADMINISTRACIÓN'!$H$13:$H$2004,I23,'ADMINISTRACIÓN'!$E$13:$E$2004,$M$3)</f>
        <v>7209273</v>
      </c>
      <c r="N23" s="72"/>
      <c r="O23" s="263">
        <f>COUNTIF('ADMINISTRACIÓN'!$H$13:$H$2004,I23)</f>
        <v>95</v>
      </c>
    </row>
    <row r="24">
      <c r="A24" s="351" t="s">
        <v>81</v>
      </c>
      <c r="B24" s="357" t="s">
        <v>594</v>
      </c>
      <c r="C24" s="72"/>
      <c r="D24" s="208" t="s">
        <v>789</v>
      </c>
      <c r="E24" s="72"/>
      <c r="H24" s="264">
        <v>25000.0</v>
      </c>
      <c r="I24" s="261" t="s">
        <v>1419</v>
      </c>
      <c r="J24" s="72"/>
      <c r="K24" s="262">
        <f>SUMIFS('ADMINISTRACIÓN'!$U$13:$U$2004,'ADMINISTRACIÓN'!$H$13:$H$2004,I24,'ADMINISTRACIÓN'!$E$13:$E$2004,$K$3)</f>
        <v>0</v>
      </c>
      <c r="L24" s="72"/>
      <c r="M24" s="262">
        <f>SUMIFS('ADMINISTRACIÓN'!$U$13:$U$2004,'ADMINISTRACIÓN'!$H$13:$H$2004,I24,'ADMINISTRACIÓN'!$E$13:$E$2004,$M$3)</f>
        <v>339345</v>
      </c>
      <c r="N24" s="72"/>
      <c r="O24" s="263">
        <f>COUNTIF('ADMINISTRACIÓN'!$H$13:$H$2004,I24)</f>
        <v>42</v>
      </c>
    </row>
    <row r="25">
      <c r="A25" s="351" t="s">
        <v>84</v>
      </c>
      <c r="B25" s="357" t="s">
        <v>3018</v>
      </c>
      <c r="C25" s="72"/>
      <c r="D25" s="208" t="s">
        <v>3019</v>
      </c>
      <c r="E25" s="72"/>
      <c r="H25" s="264">
        <v>15000.0</v>
      </c>
      <c r="I25" s="261" t="s">
        <v>2558</v>
      </c>
      <c r="J25" s="72"/>
      <c r="K25" s="262">
        <f>SUMIFS('ADMINISTRACIÓN'!$U$13:$U$2004,'ADMINISTRACIÓN'!$H$13:$H$2004,I25,'ADMINISTRACIÓN'!$E$13:$E$2004,$K$3)</f>
        <v>15341</v>
      </c>
      <c r="L25" s="72"/>
      <c r="M25" s="262">
        <f>SUMIFS('ADMINISTRACIÓN'!$U$13:$U$2004,'ADMINISTRACIÓN'!$H$13:$H$2004,I25,'ADMINISTRACIÓN'!$E$13:$E$2004,$M$3)</f>
        <v>0</v>
      </c>
      <c r="N25" s="72"/>
      <c r="O25" s="263">
        <f>COUNTIF('ADMINISTRACIÓN'!$H$13:$H$2004,I25)</f>
        <v>5</v>
      </c>
    </row>
    <row r="26">
      <c r="A26" s="351" t="s">
        <v>85</v>
      </c>
      <c r="B26" s="357" t="s">
        <v>549</v>
      </c>
      <c r="C26" s="72"/>
      <c r="D26" s="208" t="s">
        <v>1029</v>
      </c>
      <c r="E26" s="72"/>
      <c r="H26" s="264">
        <v>20000.0</v>
      </c>
      <c r="I26" s="261" t="s">
        <v>1364</v>
      </c>
      <c r="J26" s="72"/>
      <c r="K26" s="262">
        <f>SUMIFS('ADMINISTRACIÓN'!$U$13:$U$2004,'ADMINISTRACIÓN'!$H$13:$H$2004,I26,'ADMINISTRACIÓN'!$E$13:$E$2004,$K$3)</f>
        <v>0</v>
      </c>
      <c r="L26" s="72"/>
      <c r="M26" s="262">
        <f>SUMIFS('ADMINISTRACIÓN'!$U$13:$U$2004,'ADMINISTRACIÓN'!$H$13:$H$2004,I26,'ADMINISTRACIÓN'!$E$13:$E$2004,$M$3)</f>
        <v>75700</v>
      </c>
      <c r="N26" s="72"/>
      <c r="O26" s="263">
        <f>COUNTIF('ADMINISTRACIÓN'!$H$13:$H$2004,I26)</f>
        <v>12</v>
      </c>
    </row>
    <row r="27">
      <c r="A27" s="351" t="s">
        <v>89</v>
      </c>
      <c r="B27" s="357" t="s">
        <v>506</v>
      </c>
      <c r="C27" s="72"/>
      <c r="D27" s="208" t="s">
        <v>836</v>
      </c>
      <c r="E27" s="72"/>
      <c r="H27" s="264">
        <v>20000.0</v>
      </c>
      <c r="I27" s="261" t="s">
        <v>811</v>
      </c>
      <c r="J27" s="72"/>
      <c r="K27" s="262">
        <f>SUMIFS('ADMINISTRACIÓN'!$U$13:$U$2004,'ADMINISTRACIÓN'!$H$13:$H$2004,I27,'ADMINISTRACIÓN'!$E$13:$E$2004,$K$3)</f>
        <v>0</v>
      </c>
      <c r="L27" s="72"/>
      <c r="M27" s="262">
        <f>SUMIFS('ADMINISTRACIÓN'!$U$13:$U$2004,'ADMINISTRACIÓN'!$H$13:$H$2004,I27,'ADMINISTRACIÓN'!$E$13:$E$2004,$M$3)</f>
        <v>77000</v>
      </c>
      <c r="N27" s="72"/>
      <c r="O27" s="263">
        <f>COUNTIF('ADMINISTRACIÓN'!$H$13:$H$2004,I27)</f>
        <v>4</v>
      </c>
    </row>
    <row r="28">
      <c r="A28" s="351" t="s">
        <v>90</v>
      </c>
      <c r="B28" s="357" t="s">
        <v>1905</v>
      </c>
      <c r="C28" s="72"/>
      <c r="D28" s="208" t="s">
        <v>1906</v>
      </c>
      <c r="E28" s="72"/>
      <c r="H28" s="264">
        <v>27500.0</v>
      </c>
      <c r="I28" s="261" t="s">
        <v>185</v>
      </c>
      <c r="J28" s="72"/>
      <c r="K28" s="262">
        <f>SUMIFS('ADMINISTRACIÓN'!$U$13:$U$2004,'ADMINISTRACIÓN'!$H$13:$H$2004,I28,'ADMINISTRACIÓN'!$E$13:$E$2004,$K$3)</f>
        <v>330000</v>
      </c>
      <c r="L28" s="72"/>
      <c r="M28" s="262">
        <f>SUMIFS('ADMINISTRACIÓN'!$U$13:$U$2004,'ADMINISTRACIÓN'!$H$13:$H$2004,I28,'ADMINISTRACIÓN'!$E$13:$E$2004,$M$3)</f>
        <v>440000</v>
      </c>
      <c r="N28" s="72"/>
      <c r="O28" s="263">
        <f>COUNTIF('ADMINISTRACIÓN'!$H$13:$H$2004,I28)</f>
        <v>16</v>
      </c>
    </row>
    <row r="29">
      <c r="A29" s="351" t="s">
        <v>93</v>
      </c>
      <c r="B29" s="357" t="s">
        <v>2719</v>
      </c>
      <c r="C29" s="72"/>
      <c r="D29" s="208" t="s">
        <v>3020</v>
      </c>
      <c r="E29" s="72"/>
      <c r="H29" s="264">
        <v>15000.0</v>
      </c>
      <c r="I29" s="261" t="s">
        <v>1242</v>
      </c>
      <c r="J29" s="72"/>
      <c r="K29" s="262">
        <f>SUMIFS('ADMINISTRACIÓN'!$U$13:$U$2004,'ADMINISTRACIÓN'!$H$13:$H$2004,I29,'ADMINISTRACIÓN'!$E$13:$E$2004,$K$3)</f>
        <v>0</v>
      </c>
      <c r="L29" s="72"/>
      <c r="M29" s="262">
        <f>SUMIFS('ADMINISTRACIÓN'!$U$13:$U$2004,'ADMINISTRACIÓN'!$H$13:$H$2004,I29,'ADMINISTRACIÓN'!$E$13:$E$2004,$M$3)</f>
        <v>156650</v>
      </c>
      <c r="N29" s="72"/>
      <c r="O29" s="263">
        <f>COUNTIF('ADMINISTRACIÓN'!$H$13:$H$2004,I29)</f>
        <v>12</v>
      </c>
    </row>
    <row r="30">
      <c r="A30" s="351" t="s">
        <v>94</v>
      </c>
      <c r="B30" s="357" t="s">
        <v>2693</v>
      </c>
      <c r="C30" s="72"/>
      <c r="D30" s="208" t="s">
        <v>2911</v>
      </c>
      <c r="E30" s="72"/>
      <c r="H30" s="264">
        <v>25000.0</v>
      </c>
      <c r="I30" s="261" t="s">
        <v>1470</v>
      </c>
      <c r="J30" s="72"/>
      <c r="K30" s="262">
        <f>SUMIFS('ADMINISTRACIÓN'!$U$13:$U$2004,'ADMINISTRACIÓN'!$H$13:$H$2004,I30,'ADMINISTRACIÓN'!$E$13:$E$2004,$K$3)</f>
        <v>0</v>
      </c>
      <c r="L30" s="72"/>
      <c r="M30" s="262">
        <f>SUMIFS('ADMINISTRACIÓN'!$U$13:$U$2004,'ADMINISTRACIÓN'!$H$13:$H$2004,I30,'ADMINISTRACIÓN'!$E$13:$E$2004,$M$3)</f>
        <v>108800</v>
      </c>
      <c r="N30" s="72"/>
      <c r="O30" s="263">
        <f>COUNTIF('ADMINISTRACIÓN'!$H$13:$H$2004,I30)</f>
        <v>13</v>
      </c>
    </row>
    <row r="31">
      <c r="B31" s="357" t="s">
        <v>2692</v>
      </c>
      <c r="C31" s="72"/>
      <c r="D31" s="208" t="s">
        <v>2810</v>
      </c>
      <c r="E31" s="72"/>
      <c r="H31" s="264">
        <v>25000.0</v>
      </c>
      <c r="I31" s="261" t="s">
        <v>1447</v>
      </c>
      <c r="J31" s="72"/>
      <c r="K31" s="262">
        <f>SUMIFS('ADMINISTRACIÓN'!$U$13:$U$2004,'ADMINISTRACIÓN'!$H$13:$H$2004,I31,'ADMINISTRACIÓN'!$E$13:$E$2004,$K$3)</f>
        <v>120517</v>
      </c>
      <c r="L31" s="72"/>
      <c r="M31" s="262">
        <f>SUMIFS('ADMINISTRACIÓN'!$U$13:$U$2004,'ADMINISTRACIÓN'!$H$13:$H$2004,I31,'ADMINISTRACIÓN'!$E$13:$E$2004,$M$3)</f>
        <v>0</v>
      </c>
      <c r="N31" s="72"/>
      <c r="O31" s="263">
        <f>COUNTIF('ADMINISTRACIÓN'!$H$13:$H$2004,I31)</f>
        <v>16</v>
      </c>
    </row>
    <row r="32">
      <c r="B32" s="357" t="s">
        <v>2717</v>
      </c>
      <c r="C32" s="72"/>
      <c r="D32" s="208" t="s">
        <v>2810</v>
      </c>
      <c r="E32" s="72"/>
      <c r="H32" s="264">
        <v>35000.0</v>
      </c>
      <c r="I32" s="261" t="s">
        <v>1460</v>
      </c>
      <c r="J32" s="72"/>
      <c r="K32" s="262">
        <f>SUMIFS('ADMINISTRACIÓN'!$U$13:$U$2004,'ADMINISTRACIÓN'!$H$13:$H$2004,I32,'ADMINISTRACIÓN'!$E$13:$E$2004,$K$3)</f>
        <v>525000</v>
      </c>
      <c r="L32" s="72"/>
      <c r="M32" s="262">
        <f>SUMIFS('ADMINISTRACIÓN'!$U$13:$U$2004,'ADMINISTRACIÓN'!$H$13:$H$2004,I32,'ADMINISTRACIÓN'!$E$13:$E$2004,$M$3)</f>
        <v>464350</v>
      </c>
      <c r="N32" s="72"/>
      <c r="O32" s="263">
        <f>COUNTIF('ADMINISTRACIÓN'!$H$13:$H$2004,I32)</f>
        <v>23</v>
      </c>
    </row>
    <row r="33">
      <c r="B33" s="357" t="s">
        <v>2728</v>
      </c>
      <c r="C33" s="72"/>
      <c r="D33" s="208" t="s">
        <v>3021</v>
      </c>
      <c r="E33" s="72"/>
      <c r="H33" s="264"/>
      <c r="I33" s="261" t="s">
        <v>1681</v>
      </c>
      <c r="J33" s="72"/>
      <c r="K33" s="262">
        <f>SUMIFS('ADMINISTRACIÓN'!$U$13:$U$2004,'ADMINISTRACIÓN'!$H$13:$H$2004,I33,'ADMINISTRACIÓN'!$E$13:$E$2004,$K$3)</f>
        <v>0</v>
      </c>
      <c r="L33" s="72"/>
      <c r="M33" s="262">
        <f>SUMIFS('ADMINISTRACIÓN'!$U$13:$U$2004,'ADMINISTRACIÓN'!$H$13:$H$2004,I33,'ADMINISTRACIÓN'!$E$13:$E$2004,$M$3)</f>
        <v>875000</v>
      </c>
      <c r="N33" s="72"/>
      <c r="O33" s="263">
        <f>COUNTIF('ADMINISTRACIÓN'!$H$13:$H$2004,I33)</f>
        <v>3</v>
      </c>
    </row>
    <row r="34">
      <c r="B34" s="357" t="s">
        <v>3022</v>
      </c>
      <c r="C34" s="72"/>
      <c r="D34" s="208"/>
      <c r="E34" s="72"/>
      <c r="H34" s="264"/>
      <c r="I34" s="261" t="s">
        <v>487</v>
      </c>
      <c r="J34" s="72"/>
      <c r="K34" s="262">
        <f>SUMIFS('ADMINISTRACIÓN'!$U$13:$U$2004,'ADMINISTRACIÓN'!$H$13:$H$2004,I34,'ADMINISTRACIÓN'!$E$13:$E$2004,$K$3)</f>
        <v>0</v>
      </c>
      <c r="L34" s="72"/>
      <c r="M34" s="262">
        <f>SUMIFS('ADMINISTRACIÓN'!$U$13:$U$2004,'ADMINISTRACIÓN'!$H$13:$H$2004,I34,'ADMINISTRACIÓN'!$E$13:$E$2004,$M$3)</f>
        <v>0</v>
      </c>
      <c r="N34" s="72"/>
      <c r="O34" s="263">
        <f>COUNTIF('ADMINISTRACIÓN'!$H$13:$H$2004,I34)</f>
        <v>0</v>
      </c>
    </row>
    <row r="35">
      <c r="B35" s="357" t="s">
        <v>487</v>
      </c>
      <c r="C35" s="72"/>
      <c r="D35" s="208"/>
      <c r="E35" s="72"/>
      <c r="H35" s="264"/>
      <c r="I35" s="261" t="s">
        <v>487</v>
      </c>
      <c r="J35" s="72"/>
      <c r="K35" s="262">
        <f>SUMIFS('ADMINISTRACIÓN'!$U$13:$U$2004,'ADMINISTRACIÓN'!$H$13:$H$2004,I35,'ADMINISTRACIÓN'!$E$13:$E$2004,$K$3)</f>
        <v>0</v>
      </c>
      <c r="L35" s="72"/>
      <c r="M35" s="262">
        <f>SUMIFS('ADMINISTRACIÓN'!$U$13:$U$2004,'ADMINISTRACIÓN'!$H$13:$H$2004,I35,'ADMINISTRACIÓN'!$E$13:$E$2004,$M$3)</f>
        <v>0</v>
      </c>
      <c r="N35" s="72"/>
      <c r="O35" s="263">
        <f>COUNTIF('ADMINISTRACIÓN'!$H$13:$H$2004,I35)</f>
        <v>0</v>
      </c>
    </row>
    <row r="36">
      <c r="B36" s="357" t="s">
        <v>487</v>
      </c>
      <c r="C36" s="72"/>
      <c r="D36" s="208"/>
      <c r="E36" s="72"/>
      <c r="H36" s="264"/>
      <c r="I36" s="261" t="s">
        <v>487</v>
      </c>
      <c r="J36" s="72"/>
      <c r="K36" s="262">
        <f>SUMIFS('ADMINISTRACIÓN'!$U$13:$U$2004,'ADMINISTRACIÓN'!$H$13:$H$2004,I36,'ADMINISTRACIÓN'!$E$13:$E$2004,$K$3)</f>
        <v>0</v>
      </c>
      <c r="L36" s="72"/>
      <c r="M36" s="262">
        <f>SUMIFS('ADMINISTRACIÓN'!$U$13:$U$2004,'ADMINISTRACIÓN'!$H$13:$H$2004,I36,'ADMINISTRACIÓN'!$E$13:$E$2004,$M$3)</f>
        <v>0</v>
      </c>
      <c r="N36" s="72"/>
      <c r="O36" s="263">
        <f>COUNTIF('ADMINISTRACIÓN'!$H$13:$H$2004,I36)</f>
        <v>0</v>
      </c>
    </row>
    <row r="37">
      <c r="B37" s="357" t="s">
        <v>487</v>
      </c>
      <c r="C37" s="72"/>
      <c r="D37" s="208"/>
      <c r="E37" s="72"/>
      <c r="H37" s="264"/>
      <c r="I37" s="261" t="s">
        <v>487</v>
      </c>
      <c r="J37" s="72"/>
      <c r="K37" s="262">
        <f>SUMIFS('ADMINISTRACIÓN'!$U$13:$U$2004,'ADMINISTRACIÓN'!$H$13:$H$2004,I37,'ADMINISTRACIÓN'!$E$13:$E$2004,$K$3)</f>
        <v>0</v>
      </c>
      <c r="L37" s="72"/>
      <c r="M37" s="262">
        <f>SUMIFS('ADMINISTRACIÓN'!$U$13:$U$2004,'ADMINISTRACIÓN'!$H$13:$H$2004,I37,'ADMINISTRACIÓN'!$E$13:$E$2004,$M$3)</f>
        <v>0</v>
      </c>
      <c r="N37" s="72"/>
      <c r="O37" s="263">
        <f>COUNTIF('ADMINISTRACIÓN'!$H$13:$H$2004,I37)</f>
        <v>0</v>
      </c>
    </row>
    <row r="38">
      <c r="B38" s="357" t="s">
        <v>487</v>
      </c>
      <c r="C38" s="72"/>
      <c r="D38" s="208"/>
      <c r="E38" s="72"/>
      <c r="H38" s="264"/>
      <c r="I38" s="261" t="s">
        <v>487</v>
      </c>
      <c r="J38" s="72"/>
      <c r="K38" s="262">
        <f>SUMIFS('ADMINISTRACIÓN'!$U$13:$U$2004,'ADMINISTRACIÓN'!$H$13:$H$2004,I38,'ADMINISTRACIÓN'!$E$13:$E$2004,$K$3)</f>
        <v>0</v>
      </c>
      <c r="L38" s="72"/>
      <c r="M38" s="262">
        <f>SUMIFS('ADMINISTRACIÓN'!$U$13:$U$2004,'ADMINISTRACIÓN'!$H$13:$H$2004,I38,'ADMINISTRACIÓN'!$E$13:$E$2004,$M$3)</f>
        <v>0</v>
      </c>
      <c r="N38" s="72"/>
      <c r="O38" s="263">
        <f>COUNTIF('ADMINISTRACIÓN'!$H$13:$H$2004,I38)</f>
        <v>0</v>
      </c>
    </row>
    <row r="39">
      <c r="B39" s="357" t="s">
        <v>487</v>
      </c>
      <c r="C39" s="72"/>
      <c r="D39" s="208"/>
      <c r="E39" s="72"/>
      <c r="H39" s="264"/>
      <c r="I39" s="261" t="s">
        <v>487</v>
      </c>
      <c r="J39" s="72"/>
      <c r="K39" s="262">
        <f>SUMIFS('ADMINISTRACIÓN'!$U$13:$U$2004,'ADMINISTRACIÓN'!$H$13:$H$2004,I39,'ADMINISTRACIÓN'!$E$13:$E$2004,$K$3)</f>
        <v>0</v>
      </c>
      <c r="L39" s="72"/>
      <c r="M39" s="262">
        <f>SUMIFS('ADMINISTRACIÓN'!$U$13:$U$2004,'ADMINISTRACIÓN'!$H$13:$H$2004,I39,'ADMINISTRACIÓN'!$E$13:$E$2004,$M$3)</f>
        <v>0</v>
      </c>
      <c r="N39" s="72"/>
      <c r="O39" s="263">
        <f>COUNTIF('ADMINISTRACIÓN'!$H$13:$H$2004,I39)</f>
        <v>0</v>
      </c>
    </row>
    <row r="40">
      <c r="B40" s="357"/>
      <c r="C40" s="72"/>
      <c r="H40" s="264"/>
      <c r="I40" s="261" t="s">
        <v>1247</v>
      </c>
      <c r="J40" s="72"/>
      <c r="K40" s="262">
        <f>SUMIFS('ADMINISTRACIÓN'!$U$13:$U$2004,'ADMINISTRACIÓN'!$H$13:$H$2004,I40,'ADMINISTRACIÓN'!$E$13:$E$2004,$K$3)</f>
        <v>0</v>
      </c>
      <c r="L40" s="72"/>
      <c r="M40" s="262">
        <f>SUMIFS('ADMINISTRACIÓN'!$U$13:$U$2004,'ADMINISTRACIÓN'!$H$13:$H$2004,I40,'ADMINISTRACIÓN'!$E$13:$E$2004,$M$3)</f>
        <v>104800</v>
      </c>
      <c r="N40" s="72"/>
      <c r="O40" s="263">
        <f>COUNTIF('ADMINISTRACIÓN'!$H$13:$H$2004,I40)</f>
        <v>4</v>
      </c>
    </row>
    <row r="66">
      <c r="B66" s="361"/>
      <c r="C66" s="362"/>
      <c r="D66" s="362"/>
    </row>
    <row r="67">
      <c r="B67" s="361"/>
      <c r="C67" s="362"/>
      <c r="D67" s="362"/>
    </row>
    <row r="68">
      <c r="B68" s="361"/>
      <c r="C68" s="362"/>
      <c r="D68" s="362"/>
    </row>
    <row r="69">
      <c r="B69" s="361"/>
      <c r="C69" s="362"/>
      <c r="D69" s="362"/>
    </row>
    <row r="70">
      <c r="B70" s="363"/>
      <c r="C70" s="364"/>
      <c r="D70" s="364"/>
    </row>
  </sheetData>
  <mergeCells count="222">
    <mergeCell ref="B7:C7"/>
    <mergeCell ref="D8:E8"/>
    <mergeCell ref="F8:G8"/>
    <mergeCell ref="I8:J8"/>
    <mergeCell ref="K8:L8"/>
    <mergeCell ref="M8:N8"/>
    <mergeCell ref="Q8:R8"/>
    <mergeCell ref="B8:C8"/>
    <mergeCell ref="D9:E9"/>
    <mergeCell ref="F9:G9"/>
    <mergeCell ref="I9:J9"/>
    <mergeCell ref="K9:L9"/>
    <mergeCell ref="M9:N9"/>
    <mergeCell ref="Q9:R9"/>
    <mergeCell ref="B9:C9"/>
    <mergeCell ref="D10:E10"/>
    <mergeCell ref="F10:G10"/>
    <mergeCell ref="I10:J10"/>
    <mergeCell ref="K10:L10"/>
    <mergeCell ref="M10:N10"/>
    <mergeCell ref="Q10:R10"/>
    <mergeCell ref="B10:C10"/>
    <mergeCell ref="D11:E11"/>
    <mergeCell ref="F11:G11"/>
    <mergeCell ref="I11:J11"/>
    <mergeCell ref="K11:L11"/>
    <mergeCell ref="M11:N11"/>
    <mergeCell ref="Q11:R11"/>
    <mergeCell ref="K3:L3"/>
    <mergeCell ref="M3:N3"/>
    <mergeCell ref="K4:L4"/>
    <mergeCell ref="M4:N4"/>
    <mergeCell ref="Q4:R4"/>
    <mergeCell ref="B2:H2"/>
    <mergeCell ref="I2:O2"/>
    <mergeCell ref="P2:R2"/>
    <mergeCell ref="S2:U2"/>
    <mergeCell ref="V2:X2"/>
    <mergeCell ref="B3:C3"/>
    <mergeCell ref="D3:E3"/>
    <mergeCell ref="Q3:R3"/>
    <mergeCell ref="D5:E5"/>
    <mergeCell ref="F5:G5"/>
    <mergeCell ref="K5:L5"/>
    <mergeCell ref="M5:N5"/>
    <mergeCell ref="Q5:R5"/>
    <mergeCell ref="F3:G3"/>
    <mergeCell ref="I3:J3"/>
    <mergeCell ref="B4:C4"/>
    <mergeCell ref="D4:E4"/>
    <mergeCell ref="F4:G4"/>
    <mergeCell ref="I4:J4"/>
    <mergeCell ref="I5:J5"/>
    <mergeCell ref="B5:C5"/>
    <mergeCell ref="D6:E6"/>
    <mergeCell ref="F6:G6"/>
    <mergeCell ref="I6:J6"/>
    <mergeCell ref="K6:L6"/>
    <mergeCell ref="M6:N6"/>
    <mergeCell ref="Q6:R6"/>
    <mergeCell ref="B6:C6"/>
    <mergeCell ref="D7:E7"/>
    <mergeCell ref="F7:G7"/>
    <mergeCell ref="I7:J7"/>
    <mergeCell ref="K7:L7"/>
    <mergeCell ref="M7:N7"/>
    <mergeCell ref="Q7:R7"/>
    <mergeCell ref="K14:L14"/>
    <mergeCell ref="M14:N14"/>
    <mergeCell ref="I16:J16"/>
    <mergeCell ref="K16:L16"/>
    <mergeCell ref="I17:J17"/>
    <mergeCell ref="K17:L17"/>
    <mergeCell ref="M17:N17"/>
    <mergeCell ref="K18:L18"/>
    <mergeCell ref="M18:N18"/>
    <mergeCell ref="I18:J18"/>
    <mergeCell ref="I19:J19"/>
    <mergeCell ref="K19:L19"/>
    <mergeCell ref="M19:N19"/>
    <mergeCell ref="I20:J20"/>
    <mergeCell ref="K20:L20"/>
    <mergeCell ref="M20:N20"/>
    <mergeCell ref="D16:E16"/>
    <mergeCell ref="F16:G16"/>
    <mergeCell ref="B17:C17"/>
    <mergeCell ref="D17:E17"/>
    <mergeCell ref="B18:C18"/>
    <mergeCell ref="D18:E18"/>
    <mergeCell ref="D19:E19"/>
    <mergeCell ref="B19:C19"/>
    <mergeCell ref="B20:C20"/>
    <mergeCell ref="D20:E20"/>
    <mergeCell ref="B21:C21"/>
    <mergeCell ref="D21:E21"/>
    <mergeCell ref="B22:C22"/>
    <mergeCell ref="D22:E22"/>
    <mergeCell ref="B25:C25"/>
    <mergeCell ref="D25:E25"/>
    <mergeCell ref="B26:C26"/>
    <mergeCell ref="D26:E26"/>
    <mergeCell ref="B27:C27"/>
    <mergeCell ref="D27:E27"/>
    <mergeCell ref="D28:E28"/>
    <mergeCell ref="B35:C35"/>
    <mergeCell ref="B36:C36"/>
    <mergeCell ref="B37:C37"/>
    <mergeCell ref="B38:C38"/>
    <mergeCell ref="B39:C39"/>
    <mergeCell ref="B40:C40"/>
    <mergeCell ref="B28:C28"/>
    <mergeCell ref="B29:C29"/>
    <mergeCell ref="B30:C30"/>
    <mergeCell ref="B31:C31"/>
    <mergeCell ref="B32:C32"/>
    <mergeCell ref="B33:C33"/>
    <mergeCell ref="B34:C34"/>
    <mergeCell ref="D36:E36"/>
    <mergeCell ref="D37:E37"/>
    <mergeCell ref="D38:E38"/>
    <mergeCell ref="D39:E39"/>
    <mergeCell ref="D29:E29"/>
    <mergeCell ref="D30:E30"/>
    <mergeCell ref="D31:E31"/>
    <mergeCell ref="D32:E32"/>
    <mergeCell ref="D33:E33"/>
    <mergeCell ref="D34:E34"/>
    <mergeCell ref="D35:E35"/>
    <mergeCell ref="B11:C11"/>
    <mergeCell ref="B12:C12"/>
    <mergeCell ref="D12:E12"/>
    <mergeCell ref="I12:J12"/>
    <mergeCell ref="K12:L12"/>
    <mergeCell ref="M12:N12"/>
    <mergeCell ref="Q12:R12"/>
    <mergeCell ref="F12:G12"/>
    <mergeCell ref="F13:G13"/>
    <mergeCell ref="I13:J13"/>
    <mergeCell ref="K13:L13"/>
    <mergeCell ref="M13:N13"/>
    <mergeCell ref="Q13:R13"/>
    <mergeCell ref="Q14:R14"/>
    <mergeCell ref="Q15:R15"/>
    <mergeCell ref="Q16:R16"/>
    <mergeCell ref="S16:U16"/>
    <mergeCell ref="V16:X16"/>
    <mergeCell ref="Y16:Z16"/>
    <mergeCell ref="S17:U17"/>
    <mergeCell ref="V17:X17"/>
    <mergeCell ref="Y17:Z17"/>
    <mergeCell ref="I14:J14"/>
    <mergeCell ref="B15:H15"/>
    <mergeCell ref="I15:J15"/>
    <mergeCell ref="K15:L15"/>
    <mergeCell ref="M15:N15"/>
    <mergeCell ref="B16:C16"/>
    <mergeCell ref="M16:N16"/>
    <mergeCell ref="I21:J21"/>
    <mergeCell ref="K21:L21"/>
    <mergeCell ref="M21:N21"/>
    <mergeCell ref="I22:J22"/>
    <mergeCell ref="K22:L22"/>
    <mergeCell ref="M22:N22"/>
    <mergeCell ref="B23:C23"/>
    <mergeCell ref="D23:E23"/>
    <mergeCell ref="I23:J23"/>
    <mergeCell ref="K23:L23"/>
    <mergeCell ref="M23:N23"/>
    <mergeCell ref="B24:C24"/>
    <mergeCell ref="D24:E24"/>
    <mergeCell ref="I24:J24"/>
    <mergeCell ref="K24:L24"/>
    <mergeCell ref="M24:N24"/>
    <mergeCell ref="K25:L25"/>
    <mergeCell ref="M25:N25"/>
    <mergeCell ref="K39:L39"/>
    <mergeCell ref="M39:N39"/>
    <mergeCell ref="I40:J40"/>
    <mergeCell ref="K40:L40"/>
    <mergeCell ref="M40:N40"/>
    <mergeCell ref="K41:L41"/>
    <mergeCell ref="I37:J37"/>
    <mergeCell ref="K37:L37"/>
    <mergeCell ref="M37:N37"/>
    <mergeCell ref="I38:J38"/>
    <mergeCell ref="K38:L38"/>
    <mergeCell ref="M38:N38"/>
    <mergeCell ref="I39:J39"/>
    <mergeCell ref="I25:J25"/>
    <mergeCell ref="I26:J26"/>
    <mergeCell ref="K26:L26"/>
    <mergeCell ref="M26:N26"/>
    <mergeCell ref="I27:J27"/>
    <mergeCell ref="K27:L27"/>
    <mergeCell ref="M27:N27"/>
    <mergeCell ref="K30:L30"/>
    <mergeCell ref="M30:N30"/>
    <mergeCell ref="I28:J28"/>
    <mergeCell ref="K28:L28"/>
    <mergeCell ref="M28:N28"/>
    <mergeCell ref="I29:J29"/>
    <mergeCell ref="K29:L29"/>
    <mergeCell ref="M29:N29"/>
    <mergeCell ref="I30:J30"/>
    <mergeCell ref="K33:L33"/>
    <mergeCell ref="M33:N33"/>
    <mergeCell ref="I31:J31"/>
    <mergeCell ref="K31:L31"/>
    <mergeCell ref="M31:N31"/>
    <mergeCell ref="I32:J32"/>
    <mergeCell ref="K32:L32"/>
    <mergeCell ref="M32:N32"/>
    <mergeCell ref="I33:J33"/>
    <mergeCell ref="K36:L36"/>
    <mergeCell ref="M36:N36"/>
    <mergeCell ref="I34:J34"/>
    <mergeCell ref="K34:L34"/>
    <mergeCell ref="M34:N34"/>
    <mergeCell ref="I35:J35"/>
    <mergeCell ref="K35:L35"/>
    <mergeCell ref="M35:N35"/>
    <mergeCell ref="I36:J3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1"/>
  <cols>
    <col customWidth="1" min="1" max="1" width="0.38"/>
    <col customWidth="1" min="2" max="2" width="11.5"/>
    <col customWidth="1" min="3" max="3" width="11.75"/>
    <col customWidth="1" min="4" max="4" width="20.5"/>
    <col customWidth="1" min="5" max="5" width="17.38"/>
    <col customWidth="1" min="6" max="7" width="13.75"/>
    <col customWidth="1" min="8" max="8" width="15.38"/>
    <col customWidth="1" min="9" max="9" width="11.25"/>
    <col customWidth="1" min="10" max="10" width="11.0"/>
    <col customWidth="1" min="11" max="11" width="14.0"/>
  </cols>
  <sheetData>
    <row r="1">
      <c r="B1" s="365" t="s">
        <v>3023</v>
      </c>
    </row>
    <row r="2">
      <c r="B2" s="366" t="s">
        <v>3024</v>
      </c>
      <c r="C2" s="366" t="s">
        <v>3025</v>
      </c>
      <c r="D2" s="366" t="s">
        <v>2961</v>
      </c>
      <c r="E2" s="366" t="s">
        <v>2962</v>
      </c>
      <c r="F2" s="366" t="s">
        <v>3026</v>
      </c>
      <c r="G2" s="366" t="s">
        <v>2963</v>
      </c>
      <c r="H2" s="366" t="s">
        <v>3012</v>
      </c>
      <c r="I2" s="366" t="s">
        <v>3027</v>
      </c>
      <c r="J2" s="366" t="s">
        <v>3028</v>
      </c>
      <c r="K2" s="366" t="s">
        <v>3029</v>
      </c>
    </row>
    <row r="3" ht="18.75" customHeight="1">
      <c r="B3" s="367"/>
      <c r="C3" s="367"/>
      <c r="D3" s="367"/>
      <c r="E3" s="367"/>
      <c r="F3" s="367"/>
      <c r="G3" s="367"/>
      <c r="H3" s="367"/>
      <c r="I3" s="367"/>
      <c r="J3" s="367"/>
      <c r="K3" s="367"/>
    </row>
    <row r="4" ht="18.75" customHeight="1">
      <c r="B4" s="367"/>
      <c r="C4" s="367"/>
      <c r="D4" s="367"/>
      <c r="E4" s="367"/>
      <c r="F4" s="367"/>
      <c r="G4" s="367"/>
      <c r="H4" s="367"/>
      <c r="I4" s="367"/>
      <c r="J4" s="367"/>
      <c r="K4" s="367"/>
    </row>
    <row r="5" ht="18.75" customHeight="1">
      <c r="B5" s="367"/>
      <c r="C5" s="367"/>
      <c r="D5" s="367"/>
      <c r="E5" s="367"/>
      <c r="F5" s="367"/>
      <c r="G5" s="367"/>
      <c r="H5" s="367"/>
      <c r="I5" s="367"/>
      <c r="J5" s="367"/>
      <c r="K5" s="367"/>
    </row>
    <row r="6" ht="18.75" customHeight="1">
      <c r="B6" s="367"/>
      <c r="C6" s="367"/>
      <c r="D6" s="367"/>
      <c r="E6" s="367"/>
      <c r="F6" s="367"/>
      <c r="G6" s="367"/>
      <c r="H6" s="367"/>
      <c r="I6" s="367"/>
      <c r="J6" s="367"/>
      <c r="K6" s="367"/>
    </row>
    <row r="7" ht="18.75" customHeight="1">
      <c r="B7" s="367"/>
      <c r="C7" s="367"/>
      <c r="D7" s="367"/>
      <c r="E7" s="367"/>
      <c r="F7" s="367"/>
      <c r="G7" s="367"/>
      <c r="H7" s="367"/>
      <c r="I7" s="367"/>
      <c r="J7" s="367"/>
      <c r="K7" s="367"/>
    </row>
    <row r="8" ht="18.75" customHeight="1">
      <c r="B8" s="367"/>
      <c r="C8" s="367"/>
      <c r="D8" s="367"/>
      <c r="E8" s="367"/>
      <c r="F8" s="367"/>
      <c r="G8" s="367"/>
      <c r="H8" s="367"/>
      <c r="I8" s="367"/>
      <c r="J8" s="367"/>
      <c r="K8" s="367"/>
    </row>
    <row r="9" ht="18.75" customHeight="1">
      <c r="B9" s="367"/>
      <c r="C9" s="367"/>
      <c r="D9" s="367"/>
      <c r="E9" s="367"/>
      <c r="F9" s="367"/>
      <c r="G9" s="367"/>
      <c r="H9" s="367"/>
      <c r="I9" s="367"/>
      <c r="J9" s="367"/>
      <c r="K9" s="367"/>
    </row>
    <row r="10" ht="18.75" customHeight="1">
      <c r="B10" s="367"/>
      <c r="C10" s="367"/>
      <c r="D10" s="367"/>
      <c r="E10" s="367"/>
      <c r="F10" s="367"/>
      <c r="G10" s="367"/>
      <c r="H10" s="367"/>
      <c r="I10" s="367"/>
      <c r="J10" s="367"/>
      <c r="K10" s="367"/>
    </row>
    <row r="11" ht="18.75" customHeight="1">
      <c r="B11" s="367"/>
      <c r="C11" s="367"/>
      <c r="D11" s="367"/>
      <c r="E11" s="367"/>
      <c r="F11" s="367"/>
      <c r="G11" s="367"/>
      <c r="H11" s="367"/>
      <c r="I11" s="367"/>
      <c r="J11" s="367"/>
      <c r="K11" s="367"/>
    </row>
    <row r="12" ht="18.75" customHeight="1">
      <c r="B12" s="367"/>
      <c r="C12" s="367"/>
      <c r="D12" s="367"/>
      <c r="E12" s="367"/>
      <c r="F12" s="367"/>
      <c r="G12" s="367"/>
      <c r="H12" s="367"/>
      <c r="I12" s="367"/>
      <c r="J12" s="367"/>
      <c r="K12" s="367"/>
    </row>
    <row r="13" ht="18.75" customHeight="1">
      <c r="B13" s="367"/>
      <c r="C13" s="367"/>
      <c r="D13" s="367"/>
      <c r="E13" s="367"/>
      <c r="F13" s="367"/>
      <c r="G13" s="367"/>
      <c r="H13" s="367"/>
      <c r="I13" s="367"/>
      <c r="J13" s="367"/>
      <c r="K13" s="367"/>
    </row>
    <row r="14" ht="18.75" customHeight="1">
      <c r="B14" s="367"/>
      <c r="C14" s="367"/>
      <c r="D14" s="367"/>
      <c r="E14" s="367"/>
      <c r="F14" s="367"/>
      <c r="G14" s="367"/>
      <c r="H14" s="367"/>
      <c r="I14" s="367"/>
      <c r="J14" s="367"/>
      <c r="K14" s="367"/>
    </row>
    <row r="15" ht="18.75" customHeight="1">
      <c r="B15" s="367"/>
      <c r="C15" s="367"/>
      <c r="D15" s="367"/>
      <c r="E15" s="367"/>
      <c r="F15" s="367"/>
      <c r="G15" s="367"/>
      <c r="H15" s="367"/>
      <c r="I15" s="367"/>
      <c r="J15" s="367"/>
      <c r="K15" s="367"/>
    </row>
    <row r="16" ht="18.75" customHeight="1">
      <c r="B16" s="367"/>
      <c r="C16" s="367"/>
      <c r="D16" s="367"/>
      <c r="E16" s="367"/>
      <c r="F16" s="367"/>
      <c r="G16" s="367"/>
      <c r="H16" s="367"/>
      <c r="I16" s="367"/>
      <c r="J16" s="367"/>
      <c r="K16" s="367"/>
    </row>
    <row r="17" ht="18.75" customHeight="1">
      <c r="B17" s="367"/>
      <c r="C17" s="367"/>
      <c r="D17" s="367"/>
      <c r="E17" s="367"/>
      <c r="F17" s="367"/>
      <c r="G17" s="367"/>
      <c r="H17" s="367"/>
      <c r="I17" s="367"/>
      <c r="J17" s="367"/>
      <c r="K17" s="367"/>
    </row>
    <row r="18" ht="18.75" customHeight="1">
      <c r="B18" s="367"/>
      <c r="C18" s="367"/>
      <c r="D18" s="367"/>
      <c r="E18" s="367"/>
      <c r="F18" s="367"/>
      <c r="G18" s="367"/>
      <c r="H18" s="367"/>
      <c r="I18" s="367"/>
      <c r="J18" s="367"/>
      <c r="K18" s="367"/>
    </row>
    <row r="19" ht="18.75" customHeight="1">
      <c r="B19" s="367"/>
      <c r="C19" s="367"/>
      <c r="D19" s="367"/>
      <c r="E19" s="367"/>
      <c r="F19" s="367"/>
      <c r="G19" s="367"/>
      <c r="H19" s="367"/>
      <c r="I19" s="367"/>
      <c r="J19" s="367"/>
      <c r="K19" s="367"/>
    </row>
    <row r="20" ht="18.75" customHeight="1">
      <c r="B20" s="367"/>
      <c r="C20" s="367"/>
      <c r="D20" s="367"/>
      <c r="E20" s="367"/>
      <c r="F20" s="367"/>
      <c r="G20" s="367"/>
      <c r="H20" s="367"/>
      <c r="I20" s="367"/>
      <c r="J20" s="367"/>
      <c r="K20" s="367"/>
    </row>
    <row r="21" ht="18.75" customHeight="1">
      <c r="B21" s="367"/>
      <c r="C21" s="367"/>
      <c r="D21" s="367"/>
      <c r="E21" s="367"/>
      <c r="F21" s="367"/>
      <c r="G21" s="367"/>
      <c r="H21" s="367"/>
      <c r="I21" s="367"/>
      <c r="J21" s="367"/>
      <c r="K21" s="367"/>
    </row>
    <row r="22" ht="18.75" customHeight="1">
      <c r="B22" s="367"/>
      <c r="C22" s="367"/>
      <c r="D22" s="367"/>
      <c r="E22" s="367"/>
      <c r="F22" s="367"/>
      <c r="G22" s="367"/>
      <c r="H22" s="367"/>
      <c r="I22" s="367"/>
      <c r="J22" s="367"/>
      <c r="K22" s="367"/>
    </row>
    <row r="23" ht="18.75" customHeight="1">
      <c r="B23" s="367"/>
      <c r="C23" s="367"/>
      <c r="D23" s="367"/>
      <c r="E23" s="367"/>
      <c r="F23" s="367"/>
      <c r="G23" s="367"/>
      <c r="H23" s="367"/>
      <c r="I23" s="367"/>
      <c r="J23" s="367"/>
      <c r="K23" s="367"/>
    </row>
    <row r="24" ht="18.75" customHeight="1">
      <c r="B24" s="367"/>
      <c r="C24" s="367"/>
      <c r="D24" s="367"/>
      <c r="E24" s="367"/>
      <c r="F24" s="367"/>
      <c r="G24" s="367"/>
      <c r="H24" s="367"/>
      <c r="I24" s="367"/>
      <c r="J24" s="367"/>
      <c r="K24" s="367"/>
    </row>
    <row r="25" ht="18.75" customHeight="1">
      <c r="B25" s="367"/>
      <c r="C25" s="367"/>
      <c r="D25" s="367"/>
      <c r="E25" s="367"/>
      <c r="F25" s="367"/>
      <c r="G25" s="367"/>
      <c r="H25" s="367"/>
      <c r="I25" s="367"/>
      <c r="J25" s="367"/>
      <c r="K25" s="367"/>
    </row>
    <row r="26" ht="18.75" customHeight="1">
      <c r="B26" s="367"/>
      <c r="C26" s="367"/>
      <c r="D26" s="367"/>
      <c r="E26" s="367"/>
      <c r="F26" s="367"/>
      <c r="G26" s="367"/>
      <c r="H26" s="367"/>
      <c r="I26" s="367"/>
      <c r="J26" s="367"/>
      <c r="K26" s="367"/>
    </row>
    <row r="27" ht="18.75" customHeight="1">
      <c r="B27" s="367"/>
      <c r="C27" s="367"/>
      <c r="D27" s="367"/>
      <c r="E27" s="367"/>
      <c r="F27" s="367"/>
      <c r="G27" s="367"/>
      <c r="H27" s="367"/>
      <c r="I27" s="367"/>
      <c r="J27" s="367"/>
      <c r="K27" s="367"/>
    </row>
    <row r="28" ht="18.75" customHeight="1">
      <c r="B28" s="367"/>
      <c r="C28" s="367"/>
      <c r="D28" s="367"/>
      <c r="E28" s="367"/>
      <c r="F28" s="367"/>
      <c r="G28" s="367"/>
      <c r="H28" s="367"/>
      <c r="I28" s="367"/>
      <c r="J28" s="367"/>
      <c r="K28" s="367"/>
    </row>
    <row r="29" ht="18.75" customHeight="1">
      <c r="B29" s="367"/>
      <c r="C29" s="367"/>
      <c r="D29" s="367"/>
      <c r="E29" s="367"/>
      <c r="F29" s="367"/>
      <c r="G29" s="367"/>
      <c r="H29" s="367"/>
      <c r="I29" s="367"/>
      <c r="J29" s="367"/>
      <c r="K29" s="367"/>
    </row>
    <row r="30" ht="18.75" customHeight="1">
      <c r="B30" s="367"/>
      <c r="C30" s="367"/>
      <c r="D30" s="367"/>
      <c r="E30" s="367"/>
      <c r="F30" s="367"/>
      <c r="G30" s="367"/>
      <c r="H30" s="367"/>
      <c r="I30" s="367"/>
      <c r="J30" s="367"/>
      <c r="K30" s="367"/>
    </row>
    <row r="31" ht="18.75" customHeight="1">
      <c r="B31" s="367"/>
      <c r="C31" s="367"/>
      <c r="D31" s="367"/>
      <c r="E31" s="367"/>
      <c r="F31" s="367"/>
      <c r="G31" s="367"/>
      <c r="H31" s="367"/>
      <c r="I31" s="367"/>
      <c r="J31" s="367"/>
      <c r="K31" s="367"/>
    </row>
  </sheetData>
  <mergeCells count="1">
    <mergeCell ref="B1:K1"/>
  </mergeCells>
  <printOptions horizontalCentered="1"/>
  <pageMargins bottom="0.14871749934278886" footer="0.0" header="0.0" left="0.04330708661417323" right="0.04330708661417323" top="0.07435874967139443"/>
  <pageSetup fitToHeight="0" paperSize="9" cellComments="atEnd" orientation="landscape" pageOrder="overThenDown"/>
  <drawing r:id="rId1"/>
</worksheet>
</file>